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Z:\RI\Book Informações\"/>
    </mc:Choice>
  </mc:AlternateContent>
  <xr:revisionPtr revIDLastSave="0" documentId="13_ncr:1_{61ACC79B-5616-4E12-8430-703AA18120E5}" xr6:coauthVersionLast="47" xr6:coauthVersionMax="47" xr10:uidLastSave="{00000000-0000-0000-0000-000000000000}"/>
  <bookViews>
    <workbookView xWindow="-110" yWindow="-110" windowWidth="19420" windowHeight="10420" tabRatio="797" xr2:uid="{00000000-000D-0000-FFFF-FFFF00000000}"/>
  </bookViews>
  <sheets>
    <sheet name="Capa | Cover" sheetId="17" r:id="rId1"/>
    <sheet name="BP | BalSheet" sheetId="2" r:id="rId2"/>
    <sheet name="DRE | IncS" sheetId="3" r:id="rId3"/>
    <sheet name="DFC | CashFlow" sheetId="19" r:id="rId4"/>
    <sheet name="Serv. Fin. | Financial Services" sheetId="4" r:id="rId5"/>
    <sheet name="Recebíveis | Receivables" sheetId="5" r:id="rId6"/>
    <sheet name="EBITDA" sheetId="15" r:id="rId7"/>
    <sheet name="Dados Operac. | Operating Data" sheetId="6" r:id="rId8"/>
    <sheet name="CAPEX" sheetId="16" r:id="rId9"/>
    <sheet name="Lista de Lojas | Stores List" sheetId="7" r:id="rId10"/>
    <sheet name="Dividendos | Dividends" sheetId="9" r:id="rId11"/>
    <sheet name="UF" sheetId="10" state="hidden" r:id="rId12"/>
    <sheet name="Quarters" sheetId="11" state="hidden" r:id="rId13"/>
  </sheets>
  <externalReferences>
    <externalReference r:id="rId14"/>
  </externalReferences>
  <definedNames>
    <definedName name="_xlnm._FilterDatabase" localSheetId="1" hidden="1">'BP | BalSheet'!$C$7:$AU$69</definedName>
    <definedName name="_xlnm._FilterDatabase" localSheetId="3" hidden="1">'DFC | CashFlow'!$B$7:$C$155</definedName>
    <definedName name="_xlnm._FilterDatabase" localSheetId="2" hidden="1">'DRE | IncS'!$B$7:$DS$62</definedName>
    <definedName name="_xlnm._FilterDatabase" localSheetId="6" hidden="1">EBITDA!$B$7:$DS$9</definedName>
    <definedName name="_xlnm._FilterDatabase" localSheetId="9" hidden="1">'Lista de Lojas | Stores List'!$B$6:$S$747</definedName>
    <definedName name="Z_9EFFFE42_D343_4846_9BB6_19C72BF2CCB9_.wvu.FilterData" localSheetId="9" hidden="1">'Lista de Lojas | Stores List'!$D$6:$S$747</definedName>
    <definedName name="Z_A3D29705_44C4_4B42_97EB_2B18742850C7_.wvu.Cols" localSheetId="1" hidden="1">'BP | BalSheet'!$D:$D</definedName>
    <definedName name="Z_A3D29705_44C4_4B42_97EB_2B18742850C7_.wvu.Cols" localSheetId="8" hidden="1">CAPEX!$C:$C,CAPEX!#REF!,CAPEX!$D:$I,CAPEX!$K:$P,CAPEX!$R:$W,CAPEX!$Y:$AD,CAPEX!$AF:$AK,CAPEX!$AM:$AR,CAPEX!$AT:$AY,CAPEX!$BA:$BF,CAPEX!$BH:$BM,CAPEX!$BO:$BT,CAPEX!$BV:$CA</definedName>
    <definedName name="Z_A3D29705_44C4_4B42_97EB_2B18742850C7_.wvu.Cols" localSheetId="7" hidden="1">'Dados Operac. | Operating Data'!$C:$C</definedName>
    <definedName name="Z_A3D29705_44C4_4B42_97EB_2B18742850C7_.wvu.Cols" localSheetId="9" hidden="1">'Lista de Lojas | Stores List'!$G:$H,'Lista de Lojas | Stores List'!$N:$N</definedName>
    <definedName name="Z_A3D29705_44C4_4B42_97EB_2B18742850C7_.wvu.Cols" localSheetId="5" hidden="1">'Recebíveis | Receivables'!$E:$E</definedName>
    <definedName name="Z_A3D29705_44C4_4B42_97EB_2B18742850C7_.wvu.Cols" localSheetId="4" hidden="1">'Serv. Fin. | Financial Services'!$C:$C,'Serv. Fin. | Financial Services'!#REF!,'Serv. Fin. | Financial Services'!$D:$I,'Serv. Fin. | Financial Services'!$K:$P,'Serv. Fin. | Financial Services'!$R:$W,'Serv. Fin. | Financial Services'!$Y:$AD,'Serv. Fin. | Financial Services'!$AF:$AK,'Serv. Fin. | Financial Services'!$AM:$AR,'Serv. Fin. | Financial Services'!$AT:$AY,'Serv. Fin. | Financial Services'!$BA:$BF,'Serv. Fin. | Financial Services'!$BH:$BM,'Serv. Fin. | Financial Services'!$BO:$BT,'Serv. Fin. | Financial Services'!$BV:$CA</definedName>
    <definedName name="Z_A3D29705_44C4_4B42_97EB_2B18742850C7_.wvu.FilterData" localSheetId="1" hidden="1">'BP | BalSheet'!$C$7:$AU$69</definedName>
    <definedName name="Z_A3D29705_44C4_4B42_97EB_2B18742850C7_.wvu.FilterData" localSheetId="9" hidden="1">'Lista de Lojas | Stores List'!$A$6:$S$747</definedName>
    <definedName name="Z_A3D29705_44C4_4B42_97EB_2B18742850C7_.wvu.Rows" localSheetId="1" hidden="1">'BP | BalSheet'!#REF!</definedName>
    <definedName name="Z_A3D29705_44C4_4B42_97EB_2B18742850C7_.wvu.Rows" localSheetId="7" hidden="1">'Dados Operac. | Operating Data'!#REF!,'Dados Operac. | Operating Data'!#REF!,'Dados Operac. | Operating Data'!#REF!</definedName>
    <definedName name="Z_A3D29705_44C4_4B42_97EB_2B18742850C7_.wvu.Rows" localSheetId="9" hidden="1">'Lista de Lojas | Stores List'!$754:$757,'Lista de Lojas | Stores List'!$759:$765,'Lista de Lojas | Stores List'!$767:$775,'Lista de Lojas | Stores List'!$777:$779,'Lista de Lojas | Stores List'!$781:$784</definedName>
    <definedName name="Z_A3D29705_44C4_4B42_97EB_2B18742850C7_.wvu.Rows" localSheetId="5" hidden="1">'Recebíveis | Receivables'!#REF!,'Recebíveis | Receivables'!#REF!,'Recebíveis | Receivables'!#REF!</definedName>
    <definedName name="Z_E88E1926_5DA8_417A_8DB1_2CA24C2C419E_.wvu.Cols" localSheetId="1" hidden="1">'BP | BalSheet'!$D:$D</definedName>
    <definedName name="Z_E88E1926_5DA8_417A_8DB1_2CA24C2C419E_.wvu.Cols" localSheetId="8" hidden="1">CAPEX!$CC:$CH,CAPEX!$CJ:$CP</definedName>
    <definedName name="Z_E88E1926_5DA8_417A_8DB1_2CA24C2C419E_.wvu.Cols" localSheetId="5" hidden="1">'Recebíveis | Receivables'!$E:$E</definedName>
    <definedName name="Z_E88E1926_5DA8_417A_8DB1_2CA24C2C419E_.wvu.Cols" localSheetId="4" hidden="1">'Serv. Fin. | Financial Services'!$CC:$CH,'Serv. Fin. | Financial Services'!$CJ:$CP</definedName>
    <definedName name="Z_E88E1926_5DA8_417A_8DB1_2CA24C2C419E_.wvu.FilterData" localSheetId="1" hidden="1">'BP | BalSheet'!$C$7:$AU$69</definedName>
    <definedName name="Z_E88E1926_5DA8_417A_8DB1_2CA24C2C419E_.wvu.FilterData" localSheetId="9" hidden="1">'Lista de Lojas | Stores List'!$D$6:$S$747</definedName>
    <definedName name="Z_E88E1926_5DA8_417A_8DB1_2CA24C2C419E_.wvu.Rows" localSheetId="7" hidden="1">'Dados Operac. | Operating Data'!#REF!,'Dados Operac. | Operating Data'!#REF!,'Dados Operac. | Operating Data'!#REF!</definedName>
    <definedName name="Z_E88E1926_5DA8_417A_8DB1_2CA24C2C419E_.wvu.Rows" localSheetId="9" hidden="1">'Lista de Lojas | Stores List'!$754:$757,'Lista de Lojas | Stores List'!$759:$765,'Lista de Lojas | Stores List'!$767:$775,'Lista de Lojas | Stores List'!$777:$779,'Lista de Lojas | Stores List'!$781:$784</definedName>
    <definedName name="Z_E88E1926_5DA8_417A_8DB1_2CA24C2C419E_.wvu.Rows" localSheetId="5" hidden="1">'Recebíveis | Receivables'!#REF!,'Recebíveis | Receivables'!#REF!,'Recebíveis | Receivables'!#REF!</definedName>
    <definedName name="Z_EAB4FDA2_937E_4CE5_8DA8_79E156FA8C1F_.wvu.Cols" localSheetId="1" hidden="1">'BP | BalSheet'!$D:$D</definedName>
    <definedName name="Z_EAB4FDA2_937E_4CE5_8DA8_79E156FA8C1F_.wvu.Cols" localSheetId="8" hidden="1">CAPEX!$C:$C,CAPEX!#REF!,CAPEX!$D:$I,CAPEX!$K:$P,CAPEX!$R:$W,CAPEX!$Y:$AD,CAPEX!$AF:$AK,CAPEX!$AM:$AR,CAPEX!$AT:$AY,CAPEX!$BA:$BF,CAPEX!$BH:$BM,CAPEX!$BO:$BT,CAPEX!$BV:$CA</definedName>
    <definedName name="Z_EAB4FDA2_937E_4CE5_8DA8_79E156FA8C1F_.wvu.Cols" localSheetId="7" hidden="1">'Dados Operac. | Operating Data'!$C:$C</definedName>
    <definedName name="Z_EAB4FDA2_937E_4CE5_8DA8_79E156FA8C1F_.wvu.Cols" localSheetId="9" hidden="1">'Lista de Lojas | Stores List'!$B:$C,'Lista de Lojas | Stores List'!$G:$H,'Lista de Lojas | Stores List'!$N:$N</definedName>
    <definedName name="Z_EAB4FDA2_937E_4CE5_8DA8_79E156FA8C1F_.wvu.Cols" localSheetId="5" hidden="1">'Recebíveis | Receivables'!$E:$E</definedName>
    <definedName name="Z_EAB4FDA2_937E_4CE5_8DA8_79E156FA8C1F_.wvu.Cols" localSheetId="4" hidden="1">'Serv. Fin. | Financial Services'!$C:$C,'Serv. Fin. | Financial Services'!#REF!,'Serv. Fin. | Financial Services'!$D:$I,'Serv. Fin. | Financial Services'!$K:$P,'Serv. Fin. | Financial Services'!$R:$W,'Serv. Fin. | Financial Services'!$Y:$AD,'Serv. Fin. | Financial Services'!$AF:$AK,'Serv. Fin. | Financial Services'!$AM:$AR,'Serv. Fin. | Financial Services'!$AT:$AY,'Serv. Fin. | Financial Services'!$BA:$BF,'Serv. Fin. | Financial Services'!$BH:$BM,'Serv. Fin. | Financial Services'!$BO:$BT,'Serv. Fin. | Financial Services'!$BV:$CA</definedName>
    <definedName name="Z_EAB4FDA2_937E_4CE5_8DA8_79E156FA8C1F_.wvu.FilterData" localSheetId="1" hidden="1">'BP | BalSheet'!$C$7:$AU$69</definedName>
    <definedName name="Z_EAB4FDA2_937E_4CE5_8DA8_79E156FA8C1F_.wvu.FilterData" localSheetId="9" hidden="1">'Lista de Lojas | Stores List'!$A$6:$S$747</definedName>
    <definedName name="Z_EAB4FDA2_937E_4CE5_8DA8_79E156FA8C1F_.wvu.Rows" localSheetId="1" hidden="1">'BP | BalSheet'!#REF!</definedName>
    <definedName name="Z_EAB4FDA2_937E_4CE5_8DA8_79E156FA8C1F_.wvu.Rows" localSheetId="7" hidden="1">'Dados Operac. | Operating Data'!#REF!,'Dados Operac. | Operating Data'!#REF!,'Dados Operac. | Operating Data'!#REF!</definedName>
    <definedName name="Z_EAB4FDA2_937E_4CE5_8DA8_79E156FA8C1F_.wvu.Rows" localSheetId="9" hidden="1">'Lista de Lojas | Stores List'!$754:$757,'Lista de Lojas | Stores List'!$759:$765,'Lista de Lojas | Stores List'!$767:$775,'Lista de Lojas | Stores List'!$777:$779,'Lista de Lojas | Stores List'!$781:$784</definedName>
    <definedName name="Z_EAB4FDA2_937E_4CE5_8DA8_79E156FA8C1F_.wvu.Rows" localSheetId="5" hidden="1">'Recebíveis | Receivables'!#REF!,'Recebíveis | Receivables'!#REF!,'Recebíveis | Receivables'!#REF!</definedName>
  </definedNames>
  <calcPr calcId="191029"/>
  <customWorkbookViews>
    <customWorkbookView name="Carla Flores Sffair - Modo de exibição pessoal" guid="{EAB4FDA2-937E-4CE5-8DA8-79E156FA8C1F}" mergeInterval="0" personalView="1" maximized="1" xWindow="-8" yWindow="-8" windowWidth="1382" windowHeight="744" tabRatio="860" activeSheetId="3"/>
    <customWorkbookView name="Luciana Leitao Moura - Modo de exibição pessoal" guid="{A3D29705-44C4-4B42-97EB-2B18742850C7}" mergeInterval="0" personalView="1" maximized="1" xWindow="-11" yWindow="-11" windowWidth="1942" windowHeight="1042" tabRatio="860" activeSheetId="7"/>
    <customWorkbookView name="Mauricio Martinbianco Toller - Modo de exibição pessoal" guid="{E88E1926-5DA8-417A-8DB1-2CA24C2C419E}" mergeInterval="0" personalView="1" maximized="1" xWindow="-8" yWindow="-8" windowWidth="1382" windowHeight="744" tabRatio="860" activeSheetId="8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6" i="7" l="1"/>
  <c r="I786" i="7"/>
  <c r="F786" i="7"/>
  <c r="E786" i="7"/>
  <c r="K786" i="7" s="1"/>
  <c r="J785" i="7"/>
  <c r="I785" i="7"/>
  <c r="F785" i="7"/>
  <c r="E785" i="7"/>
  <c r="K785" i="7" s="1"/>
  <c r="J784" i="7"/>
  <c r="I784" i="7"/>
  <c r="F784" i="7"/>
  <c r="E784" i="7"/>
  <c r="K784" i="7" s="1"/>
  <c r="J783" i="7"/>
  <c r="I783" i="7"/>
  <c r="F783" i="7"/>
  <c r="E783" i="7"/>
  <c r="K783" i="7" s="1"/>
  <c r="J782" i="7"/>
  <c r="I782" i="7"/>
  <c r="I780" i="7" s="1"/>
  <c r="F782" i="7"/>
  <c r="E782" i="7"/>
  <c r="K782" i="7" s="1"/>
  <c r="K781" i="7"/>
  <c r="J781" i="7"/>
  <c r="J780" i="7" s="1"/>
  <c r="I781" i="7"/>
  <c r="F781" i="7"/>
  <c r="E781" i="7"/>
  <c r="F780" i="7"/>
  <c r="J779" i="7"/>
  <c r="I779" i="7"/>
  <c r="F779" i="7"/>
  <c r="E779" i="7"/>
  <c r="K779" i="7" s="1"/>
  <c r="J778" i="7"/>
  <c r="K778" i="7" s="1"/>
  <c r="I778" i="7"/>
  <c r="F778" i="7"/>
  <c r="E778" i="7"/>
  <c r="J777" i="7"/>
  <c r="J776" i="7" s="1"/>
  <c r="I777" i="7"/>
  <c r="I776" i="7" s="1"/>
  <c r="F777" i="7"/>
  <c r="F776" i="7" s="1"/>
  <c r="E777" i="7"/>
  <c r="K777" i="7" s="1"/>
  <c r="J775" i="7"/>
  <c r="I775" i="7"/>
  <c r="F775" i="7"/>
  <c r="E775" i="7"/>
  <c r="K775" i="7" s="1"/>
  <c r="J774" i="7"/>
  <c r="I774" i="7"/>
  <c r="F774" i="7"/>
  <c r="E774" i="7"/>
  <c r="K774" i="7" s="1"/>
  <c r="K773" i="7"/>
  <c r="J773" i="7"/>
  <c r="I773" i="7"/>
  <c r="F773" i="7"/>
  <c r="E773" i="7"/>
  <c r="J772" i="7"/>
  <c r="I772" i="7"/>
  <c r="F772" i="7"/>
  <c r="K772" i="7" s="1"/>
  <c r="E772" i="7"/>
  <c r="J771" i="7"/>
  <c r="I771" i="7"/>
  <c r="F771" i="7"/>
  <c r="E771" i="7"/>
  <c r="K771" i="7" s="1"/>
  <c r="J770" i="7"/>
  <c r="K770" i="7" s="1"/>
  <c r="I770" i="7"/>
  <c r="F770" i="7"/>
  <c r="E770" i="7"/>
  <c r="J769" i="7"/>
  <c r="I769" i="7"/>
  <c r="F769" i="7"/>
  <c r="F766" i="7" s="1"/>
  <c r="E769" i="7"/>
  <c r="K769" i="7" s="1"/>
  <c r="J768" i="7"/>
  <c r="I768" i="7"/>
  <c r="F768" i="7"/>
  <c r="E768" i="7"/>
  <c r="E766" i="7" s="1"/>
  <c r="J767" i="7"/>
  <c r="J766" i="7" s="1"/>
  <c r="I767" i="7"/>
  <c r="I766" i="7" s="1"/>
  <c r="F767" i="7"/>
  <c r="E767" i="7"/>
  <c r="K767" i="7" s="1"/>
  <c r="K765" i="7"/>
  <c r="J765" i="7"/>
  <c r="I765" i="7"/>
  <c r="F765" i="7"/>
  <c r="E765" i="7"/>
  <c r="J764" i="7"/>
  <c r="I764" i="7"/>
  <c r="F764" i="7"/>
  <c r="K764" i="7" s="1"/>
  <c r="E764" i="7"/>
  <c r="J763" i="7"/>
  <c r="I763" i="7"/>
  <c r="F763" i="7"/>
  <c r="F758" i="7" s="1"/>
  <c r="E763" i="7"/>
  <c r="K763" i="7" s="1"/>
  <c r="J762" i="7"/>
  <c r="I762" i="7"/>
  <c r="F762" i="7"/>
  <c r="E762" i="7"/>
  <c r="K762" i="7" s="1"/>
  <c r="J761" i="7"/>
  <c r="I761" i="7"/>
  <c r="F761" i="7"/>
  <c r="E761" i="7"/>
  <c r="K761" i="7" s="1"/>
  <c r="J760" i="7"/>
  <c r="I760" i="7"/>
  <c r="F760" i="7"/>
  <c r="E760" i="7"/>
  <c r="K760" i="7" s="1"/>
  <c r="J759" i="7"/>
  <c r="J758" i="7" s="1"/>
  <c r="I759" i="7"/>
  <c r="I758" i="7" s="1"/>
  <c r="I752" i="7" s="1"/>
  <c r="I787" i="7" s="1"/>
  <c r="F759" i="7"/>
  <c r="E759" i="7"/>
  <c r="K759" i="7" s="1"/>
  <c r="K758" i="7" s="1"/>
  <c r="K757" i="7"/>
  <c r="J757" i="7"/>
  <c r="I757" i="7"/>
  <c r="F757" i="7"/>
  <c r="E757" i="7"/>
  <c r="J756" i="7"/>
  <c r="I756" i="7"/>
  <c r="F756" i="7"/>
  <c r="K756" i="7" s="1"/>
  <c r="E756" i="7"/>
  <c r="J755" i="7"/>
  <c r="I755" i="7"/>
  <c r="F755" i="7"/>
  <c r="E755" i="7"/>
  <c r="K755" i="7" s="1"/>
  <c r="J754" i="7"/>
  <c r="J753" i="7" s="1"/>
  <c r="J752" i="7" s="1"/>
  <c r="J787" i="7" s="1"/>
  <c r="I754" i="7"/>
  <c r="F754" i="7"/>
  <c r="F753" i="7" s="1"/>
  <c r="E754" i="7"/>
  <c r="K754" i="7" s="1"/>
  <c r="K753" i="7" s="1"/>
  <c r="I753" i="7"/>
  <c r="E753" i="7"/>
  <c r="S747" i="7"/>
  <c r="R747" i="7"/>
  <c r="N747" i="7"/>
  <c r="L747" i="7"/>
  <c r="J747" i="7"/>
  <c r="H747" i="7"/>
  <c r="F747" i="7"/>
  <c r="B747" i="7"/>
  <c r="S746" i="7"/>
  <c r="R746" i="7"/>
  <c r="N746" i="7"/>
  <c r="L746" i="7"/>
  <c r="J746" i="7"/>
  <c r="H746" i="7"/>
  <c r="F746" i="7"/>
  <c r="B746" i="7"/>
  <c r="S745" i="7"/>
  <c r="R745" i="7"/>
  <c r="N745" i="7"/>
  <c r="L745" i="7"/>
  <c r="J745" i="7"/>
  <c r="H745" i="7"/>
  <c r="F745" i="7"/>
  <c r="B745" i="7"/>
  <c r="S744" i="7"/>
  <c r="R744" i="7"/>
  <c r="N744" i="7"/>
  <c r="L744" i="7"/>
  <c r="J744" i="7"/>
  <c r="H744" i="7"/>
  <c r="F744" i="7"/>
  <c r="B744" i="7"/>
  <c r="S743" i="7"/>
  <c r="R743" i="7"/>
  <c r="N743" i="7"/>
  <c r="L743" i="7"/>
  <c r="J743" i="7"/>
  <c r="H743" i="7"/>
  <c r="F743" i="7"/>
  <c r="B743" i="7"/>
  <c r="S742" i="7"/>
  <c r="R742" i="7"/>
  <c r="N742" i="7"/>
  <c r="L742" i="7"/>
  <c r="J742" i="7"/>
  <c r="H742" i="7"/>
  <c r="F742" i="7"/>
  <c r="B742" i="7"/>
  <c r="S741" i="7"/>
  <c r="R741" i="7"/>
  <c r="N741" i="7"/>
  <c r="L741" i="7"/>
  <c r="J741" i="7"/>
  <c r="H741" i="7"/>
  <c r="F741" i="7"/>
  <c r="B741" i="7"/>
  <c r="S740" i="7"/>
  <c r="R740" i="7"/>
  <c r="N740" i="7"/>
  <c r="L740" i="7"/>
  <c r="J740" i="7"/>
  <c r="H740" i="7"/>
  <c r="F740" i="7"/>
  <c r="B740" i="7"/>
  <c r="S739" i="7"/>
  <c r="R739" i="7"/>
  <c r="N739" i="7"/>
  <c r="L739" i="7"/>
  <c r="J739" i="7"/>
  <c r="H739" i="7"/>
  <c r="F739" i="7"/>
  <c r="B739" i="7"/>
  <c r="S738" i="7"/>
  <c r="R738" i="7"/>
  <c r="N738" i="7"/>
  <c r="L738" i="7"/>
  <c r="J738" i="7"/>
  <c r="H738" i="7"/>
  <c r="F738" i="7"/>
  <c r="B738" i="7"/>
  <c r="S737" i="7"/>
  <c r="R737" i="7"/>
  <c r="N737" i="7"/>
  <c r="L737" i="7"/>
  <c r="J737" i="7"/>
  <c r="H737" i="7"/>
  <c r="F737" i="7"/>
  <c r="B737" i="7"/>
  <c r="S736" i="7"/>
  <c r="R736" i="7"/>
  <c r="N736" i="7"/>
  <c r="L736" i="7"/>
  <c r="J736" i="7"/>
  <c r="H736" i="7"/>
  <c r="F736" i="7"/>
  <c r="B736" i="7"/>
  <c r="S735" i="7"/>
  <c r="R735" i="7"/>
  <c r="N735" i="7"/>
  <c r="L735" i="7"/>
  <c r="J735" i="7"/>
  <c r="H735" i="7"/>
  <c r="F735" i="7"/>
  <c r="B735" i="7"/>
  <c r="S734" i="7"/>
  <c r="R734" i="7"/>
  <c r="N734" i="7"/>
  <c r="L734" i="7"/>
  <c r="J734" i="7"/>
  <c r="H734" i="7"/>
  <c r="F734" i="7"/>
  <c r="B734" i="7"/>
  <c r="S733" i="7"/>
  <c r="R733" i="7"/>
  <c r="N733" i="7"/>
  <c r="L733" i="7"/>
  <c r="J733" i="7"/>
  <c r="H733" i="7"/>
  <c r="F733" i="7"/>
  <c r="B733" i="7"/>
  <c r="S732" i="7"/>
  <c r="R732" i="7"/>
  <c r="N732" i="7"/>
  <c r="L732" i="7"/>
  <c r="J732" i="7"/>
  <c r="H732" i="7"/>
  <c r="F732" i="7"/>
  <c r="B732" i="7"/>
  <c r="S731" i="7"/>
  <c r="R731" i="7"/>
  <c r="N731" i="7"/>
  <c r="L731" i="7"/>
  <c r="J731" i="7"/>
  <c r="H731" i="7"/>
  <c r="F731" i="7"/>
  <c r="B731" i="7"/>
  <c r="S730" i="7"/>
  <c r="R730" i="7"/>
  <c r="N730" i="7"/>
  <c r="L730" i="7"/>
  <c r="J730" i="7"/>
  <c r="H730" i="7"/>
  <c r="F730" i="7"/>
  <c r="B730" i="7"/>
  <c r="S729" i="7"/>
  <c r="R729" i="7"/>
  <c r="N729" i="7"/>
  <c r="L729" i="7"/>
  <c r="J729" i="7"/>
  <c r="H729" i="7"/>
  <c r="F729" i="7"/>
  <c r="B729" i="7"/>
  <c r="S728" i="7"/>
  <c r="R728" i="7"/>
  <c r="N728" i="7"/>
  <c r="L728" i="7"/>
  <c r="J728" i="7"/>
  <c r="H728" i="7"/>
  <c r="F728" i="7"/>
  <c r="B728" i="7"/>
  <c r="S727" i="7"/>
  <c r="R727" i="7"/>
  <c r="N727" i="7"/>
  <c r="L727" i="7"/>
  <c r="J727" i="7"/>
  <c r="H727" i="7"/>
  <c r="F727" i="7"/>
  <c r="B727" i="7"/>
  <c r="S726" i="7"/>
  <c r="R726" i="7"/>
  <c r="N726" i="7"/>
  <c r="L726" i="7"/>
  <c r="J726" i="7"/>
  <c r="H726" i="7"/>
  <c r="F726" i="7"/>
  <c r="B726" i="7"/>
  <c r="S725" i="7"/>
  <c r="R725" i="7"/>
  <c r="N725" i="7"/>
  <c r="L725" i="7"/>
  <c r="J725" i="7"/>
  <c r="H725" i="7"/>
  <c r="F725" i="7"/>
  <c r="B725" i="7"/>
  <c r="S724" i="7"/>
  <c r="R724" i="7"/>
  <c r="N724" i="7"/>
  <c r="L724" i="7"/>
  <c r="J724" i="7"/>
  <c r="H724" i="7"/>
  <c r="F724" i="7"/>
  <c r="B724" i="7"/>
  <c r="S723" i="7"/>
  <c r="R723" i="7"/>
  <c r="N723" i="7"/>
  <c r="L723" i="7"/>
  <c r="J723" i="7"/>
  <c r="H723" i="7"/>
  <c r="F723" i="7"/>
  <c r="B723" i="7"/>
  <c r="S722" i="7"/>
  <c r="R722" i="7"/>
  <c r="N722" i="7"/>
  <c r="L722" i="7"/>
  <c r="J722" i="7"/>
  <c r="H722" i="7"/>
  <c r="F722" i="7"/>
  <c r="B722" i="7"/>
  <c r="S721" i="7"/>
  <c r="R721" i="7"/>
  <c r="N721" i="7"/>
  <c r="L721" i="7"/>
  <c r="J721" i="7"/>
  <c r="H721" i="7"/>
  <c r="F721" i="7"/>
  <c r="B721" i="7"/>
  <c r="S720" i="7"/>
  <c r="R720" i="7"/>
  <c r="N720" i="7"/>
  <c r="L720" i="7"/>
  <c r="J720" i="7"/>
  <c r="H720" i="7"/>
  <c r="F720" i="7"/>
  <c r="B720" i="7"/>
  <c r="S719" i="7"/>
  <c r="R719" i="7"/>
  <c r="N719" i="7"/>
  <c r="L719" i="7"/>
  <c r="J719" i="7"/>
  <c r="H719" i="7"/>
  <c r="F719" i="7"/>
  <c r="B719" i="7"/>
  <c r="S718" i="7"/>
  <c r="R718" i="7"/>
  <c r="N718" i="7"/>
  <c r="L718" i="7"/>
  <c r="J718" i="7"/>
  <c r="H718" i="7"/>
  <c r="F718" i="7"/>
  <c r="B718" i="7"/>
  <c r="S717" i="7"/>
  <c r="R717" i="7"/>
  <c r="N717" i="7"/>
  <c r="L717" i="7"/>
  <c r="J717" i="7"/>
  <c r="H717" i="7"/>
  <c r="F717" i="7"/>
  <c r="B717" i="7"/>
  <c r="S716" i="7"/>
  <c r="R716" i="7"/>
  <c r="N716" i="7"/>
  <c r="L716" i="7"/>
  <c r="J716" i="7"/>
  <c r="H716" i="7"/>
  <c r="F716" i="7"/>
  <c r="B716" i="7"/>
  <c r="S715" i="7"/>
  <c r="R715" i="7"/>
  <c r="N715" i="7"/>
  <c r="L715" i="7"/>
  <c r="J715" i="7"/>
  <c r="H715" i="7"/>
  <c r="F715" i="7"/>
  <c r="B715" i="7"/>
  <c r="S714" i="7"/>
  <c r="R714" i="7"/>
  <c r="N714" i="7"/>
  <c r="L714" i="7"/>
  <c r="J714" i="7"/>
  <c r="H714" i="7"/>
  <c r="F714" i="7"/>
  <c r="B714" i="7"/>
  <c r="S713" i="7"/>
  <c r="R713" i="7"/>
  <c r="N713" i="7"/>
  <c r="L713" i="7"/>
  <c r="J713" i="7"/>
  <c r="H713" i="7"/>
  <c r="F713" i="7"/>
  <c r="B713" i="7"/>
  <c r="S712" i="7"/>
  <c r="R712" i="7"/>
  <c r="N712" i="7"/>
  <c r="L712" i="7"/>
  <c r="J712" i="7"/>
  <c r="H712" i="7"/>
  <c r="F712" i="7"/>
  <c r="B712" i="7"/>
  <c r="S711" i="7"/>
  <c r="R711" i="7"/>
  <c r="N711" i="7"/>
  <c r="L711" i="7"/>
  <c r="J711" i="7"/>
  <c r="H711" i="7"/>
  <c r="F711" i="7"/>
  <c r="B711" i="7"/>
  <c r="S710" i="7"/>
  <c r="R710" i="7"/>
  <c r="N710" i="7"/>
  <c r="L710" i="7"/>
  <c r="J710" i="7"/>
  <c r="H710" i="7"/>
  <c r="F710" i="7"/>
  <c r="B710" i="7"/>
  <c r="S709" i="7"/>
  <c r="R709" i="7"/>
  <c r="N709" i="7"/>
  <c r="L709" i="7"/>
  <c r="J709" i="7"/>
  <c r="H709" i="7"/>
  <c r="F709" i="7"/>
  <c r="B709" i="7"/>
  <c r="S708" i="7"/>
  <c r="R708" i="7"/>
  <c r="N708" i="7"/>
  <c r="L708" i="7"/>
  <c r="J708" i="7"/>
  <c r="H708" i="7"/>
  <c r="F708" i="7"/>
  <c r="B708" i="7"/>
  <c r="S707" i="7"/>
  <c r="R707" i="7"/>
  <c r="N707" i="7"/>
  <c r="L707" i="7"/>
  <c r="J707" i="7"/>
  <c r="H707" i="7"/>
  <c r="F707" i="7"/>
  <c r="B707" i="7"/>
  <c r="S706" i="7"/>
  <c r="R706" i="7"/>
  <c r="N706" i="7"/>
  <c r="L706" i="7"/>
  <c r="J706" i="7"/>
  <c r="H706" i="7"/>
  <c r="F706" i="7"/>
  <c r="B706" i="7"/>
  <c r="S705" i="7"/>
  <c r="R705" i="7"/>
  <c r="N705" i="7"/>
  <c r="L705" i="7"/>
  <c r="J705" i="7"/>
  <c r="H705" i="7"/>
  <c r="F705" i="7"/>
  <c r="B705" i="7"/>
  <c r="S704" i="7"/>
  <c r="R704" i="7"/>
  <c r="N704" i="7"/>
  <c r="L704" i="7"/>
  <c r="J704" i="7"/>
  <c r="H704" i="7"/>
  <c r="F704" i="7"/>
  <c r="B704" i="7"/>
  <c r="S703" i="7"/>
  <c r="R703" i="7"/>
  <c r="N703" i="7"/>
  <c r="L703" i="7"/>
  <c r="J703" i="7"/>
  <c r="H703" i="7"/>
  <c r="F703" i="7"/>
  <c r="B703" i="7"/>
  <c r="S702" i="7"/>
  <c r="R702" i="7"/>
  <c r="N702" i="7"/>
  <c r="L702" i="7"/>
  <c r="J702" i="7"/>
  <c r="H702" i="7"/>
  <c r="F702" i="7"/>
  <c r="B702" i="7"/>
  <c r="S701" i="7"/>
  <c r="R701" i="7"/>
  <c r="N701" i="7"/>
  <c r="L701" i="7"/>
  <c r="J701" i="7"/>
  <c r="H701" i="7"/>
  <c r="F701" i="7"/>
  <c r="B701" i="7"/>
  <c r="S700" i="7"/>
  <c r="R700" i="7"/>
  <c r="N700" i="7"/>
  <c r="L700" i="7"/>
  <c r="J700" i="7"/>
  <c r="H700" i="7"/>
  <c r="F700" i="7"/>
  <c r="B700" i="7"/>
  <c r="S699" i="7"/>
  <c r="R699" i="7"/>
  <c r="N699" i="7"/>
  <c r="L699" i="7"/>
  <c r="J699" i="7"/>
  <c r="H699" i="7"/>
  <c r="F699" i="7"/>
  <c r="B699" i="7"/>
  <c r="S698" i="7"/>
  <c r="R698" i="7"/>
  <c r="N698" i="7"/>
  <c r="L698" i="7"/>
  <c r="J698" i="7"/>
  <c r="H698" i="7"/>
  <c r="F698" i="7"/>
  <c r="B698" i="7"/>
  <c r="S697" i="7"/>
  <c r="R697" i="7"/>
  <c r="N697" i="7"/>
  <c r="L697" i="7"/>
  <c r="J697" i="7"/>
  <c r="H697" i="7"/>
  <c r="F697" i="7"/>
  <c r="B697" i="7"/>
  <c r="S696" i="7"/>
  <c r="R696" i="7"/>
  <c r="N696" i="7"/>
  <c r="L696" i="7"/>
  <c r="J696" i="7"/>
  <c r="H696" i="7"/>
  <c r="F696" i="7"/>
  <c r="B696" i="7"/>
  <c r="S695" i="7"/>
  <c r="R695" i="7"/>
  <c r="N695" i="7"/>
  <c r="L695" i="7"/>
  <c r="J695" i="7"/>
  <c r="H695" i="7"/>
  <c r="F695" i="7"/>
  <c r="B695" i="7"/>
  <c r="S694" i="7"/>
  <c r="R694" i="7"/>
  <c r="N694" i="7"/>
  <c r="L694" i="7"/>
  <c r="J694" i="7"/>
  <c r="H694" i="7"/>
  <c r="F694" i="7"/>
  <c r="B694" i="7"/>
  <c r="S693" i="7"/>
  <c r="R693" i="7"/>
  <c r="N693" i="7"/>
  <c r="L693" i="7"/>
  <c r="J693" i="7"/>
  <c r="H693" i="7"/>
  <c r="F693" i="7"/>
  <c r="B693" i="7"/>
  <c r="S692" i="7"/>
  <c r="R692" i="7"/>
  <c r="N692" i="7"/>
  <c r="L692" i="7"/>
  <c r="J692" i="7"/>
  <c r="H692" i="7"/>
  <c r="F692" i="7"/>
  <c r="B692" i="7"/>
  <c r="S691" i="7"/>
  <c r="R691" i="7"/>
  <c r="N691" i="7"/>
  <c r="L691" i="7"/>
  <c r="J691" i="7"/>
  <c r="H691" i="7"/>
  <c r="F691" i="7"/>
  <c r="B691" i="7"/>
  <c r="S690" i="7"/>
  <c r="R690" i="7"/>
  <c r="N690" i="7"/>
  <c r="L690" i="7"/>
  <c r="J690" i="7"/>
  <c r="H690" i="7"/>
  <c r="F690" i="7"/>
  <c r="B690" i="7"/>
  <c r="S689" i="7"/>
  <c r="R689" i="7"/>
  <c r="N689" i="7"/>
  <c r="L689" i="7"/>
  <c r="J689" i="7"/>
  <c r="H689" i="7"/>
  <c r="F689" i="7"/>
  <c r="B689" i="7"/>
  <c r="S688" i="7"/>
  <c r="R688" i="7"/>
  <c r="N688" i="7"/>
  <c r="L688" i="7"/>
  <c r="J688" i="7"/>
  <c r="H688" i="7"/>
  <c r="F688" i="7"/>
  <c r="B688" i="7"/>
  <c r="S687" i="7"/>
  <c r="R687" i="7"/>
  <c r="N687" i="7"/>
  <c r="L687" i="7"/>
  <c r="J687" i="7"/>
  <c r="H687" i="7"/>
  <c r="F687" i="7"/>
  <c r="B687" i="7"/>
  <c r="S686" i="7"/>
  <c r="R686" i="7"/>
  <c r="N686" i="7"/>
  <c r="L686" i="7"/>
  <c r="J686" i="7"/>
  <c r="H686" i="7"/>
  <c r="F686" i="7"/>
  <c r="B686" i="7"/>
  <c r="S685" i="7"/>
  <c r="R685" i="7"/>
  <c r="N685" i="7"/>
  <c r="L685" i="7"/>
  <c r="J685" i="7"/>
  <c r="H685" i="7"/>
  <c r="F685" i="7"/>
  <c r="B685" i="7"/>
  <c r="S684" i="7"/>
  <c r="R684" i="7"/>
  <c r="N684" i="7"/>
  <c r="L684" i="7"/>
  <c r="J684" i="7"/>
  <c r="H684" i="7"/>
  <c r="F684" i="7"/>
  <c r="B684" i="7"/>
  <c r="S683" i="7"/>
  <c r="R683" i="7"/>
  <c r="N683" i="7"/>
  <c r="L683" i="7"/>
  <c r="J683" i="7"/>
  <c r="H683" i="7"/>
  <c r="F683" i="7"/>
  <c r="B683" i="7"/>
  <c r="S682" i="7"/>
  <c r="R682" i="7"/>
  <c r="N682" i="7"/>
  <c r="L682" i="7"/>
  <c r="J682" i="7"/>
  <c r="H682" i="7"/>
  <c r="F682" i="7"/>
  <c r="B682" i="7"/>
  <c r="S681" i="7"/>
  <c r="R681" i="7"/>
  <c r="N681" i="7"/>
  <c r="L681" i="7"/>
  <c r="J681" i="7"/>
  <c r="H681" i="7"/>
  <c r="F681" i="7"/>
  <c r="B681" i="7"/>
  <c r="S680" i="7"/>
  <c r="R680" i="7"/>
  <c r="N680" i="7"/>
  <c r="L680" i="7"/>
  <c r="J680" i="7"/>
  <c r="H680" i="7"/>
  <c r="F680" i="7"/>
  <c r="B680" i="7"/>
  <c r="S679" i="7"/>
  <c r="R679" i="7"/>
  <c r="N679" i="7"/>
  <c r="L679" i="7"/>
  <c r="J679" i="7"/>
  <c r="H679" i="7"/>
  <c r="F679" i="7"/>
  <c r="B679" i="7"/>
  <c r="S678" i="7"/>
  <c r="R678" i="7"/>
  <c r="N678" i="7"/>
  <c r="L678" i="7"/>
  <c r="J678" i="7"/>
  <c r="H678" i="7"/>
  <c r="F678" i="7"/>
  <c r="B678" i="7"/>
  <c r="S677" i="7"/>
  <c r="R677" i="7"/>
  <c r="N677" i="7"/>
  <c r="L677" i="7"/>
  <c r="J677" i="7"/>
  <c r="H677" i="7"/>
  <c r="F677" i="7"/>
  <c r="B677" i="7"/>
  <c r="S676" i="7"/>
  <c r="R676" i="7"/>
  <c r="N676" i="7"/>
  <c r="L676" i="7"/>
  <c r="J676" i="7"/>
  <c r="H676" i="7"/>
  <c r="F676" i="7"/>
  <c r="B676" i="7"/>
  <c r="S675" i="7"/>
  <c r="R675" i="7"/>
  <c r="N675" i="7"/>
  <c r="L675" i="7"/>
  <c r="J675" i="7"/>
  <c r="H675" i="7"/>
  <c r="F675" i="7"/>
  <c r="B675" i="7"/>
  <c r="S674" i="7"/>
  <c r="R674" i="7"/>
  <c r="N674" i="7"/>
  <c r="L674" i="7"/>
  <c r="J674" i="7"/>
  <c r="H674" i="7"/>
  <c r="F674" i="7"/>
  <c r="B674" i="7"/>
  <c r="S673" i="7"/>
  <c r="R673" i="7"/>
  <c r="N673" i="7"/>
  <c r="L673" i="7"/>
  <c r="J673" i="7"/>
  <c r="H673" i="7"/>
  <c r="F673" i="7"/>
  <c r="B673" i="7"/>
  <c r="S672" i="7"/>
  <c r="R672" i="7"/>
  <c r="N672" i="7"/>
  <c r="L672" i="7"/>
  <c r="J672" i="7"/>
  <c r="H672" i="7"/>
  <c r="F672" i="7"/>
  <c r="B672" i="7"/>
  <c r="S671" i="7"/>
  <c r="R671" i="7"/>
  <c r="N671" i="7"/>
  <c r="L671" i="7"/>
  <c r="J671" i="7"/>
  <c r="H671" i="7"/>
  <c r="F671" i="7"/>
  <c r="B671" i="7"/>
  <c r="S670" i="7"/>
  <c r="R670" i="7"/>
  <c r="N670" i="7"/>
  <c r="L670" i="7"/>
  <c r="J670" i="7"/>
  <c r="H670" i="7"/>
  <c r="F670" i="7"/>
  <c r="B670" i="7"/>
  <c r="S669" i="7"/>
  <c r="R669" i="7"/>
  <c r="N669" i="7"/>
  <c r="L669" i="7"/>
  <c r="J669" i="7"/>
  <c r="H669" i="7"/>
  <c r="F669" i="7"/>
  <c r="B669" i="7"/>
  <c r="S668" i="7"/>
  <c r="R668" i="7"/>
  <c r="N668" i="7"/>
  <c r="L668" i="7"/>
  <c r="J668" i="7"/>
  <c r="H668" i="7"/>
  <c r="F668" i="7"/>
  <c r="B668" i="7"/>
  <c r="S667" i="7"/>
  <c r="R667" i="7"/>
  <c r="N667" i="7"/>
  <c r="L667" i="7"/>
  <c r="J667" i="7"/>
  <c r="H667" i="7"/>
  <c r="F667" i="7"/>
  <c r="B667" i="7"/>
  <c r="S666" i="7"/>
  <c r="R666" i="7"/>
  <c r="N666" i="7"/>
  <c r="L666" i="7"/>
  <c r="J666" i="7"/>
  <c r="H666" i="7"/>
  <c r="F666" i="7"/>
  <c r="B666" i="7"/>
  <c r="S665" i="7"/>
  <c r="R665" i="7"/>
  <c r="N665" i="7"/>
  <c r="L665" i="7"/>
  <c r="J665" i="7"/>
  <c r="H665" i="7"/>
  <c r="F665" i="7"/>
  <c r="B665" i="7"/>
  <c r="S664" i="7"/>
  <c r="R664" i="7"/>
  <c r="N664" i="7"/>
  <c r="L664" i="7"/>
  <c r="J664" i="7"/>
  <c r="H664" i="7"/>
  <c r="F664" i="7"/>
  <c r="B664" i="7"/>
  <c r="S663" i="7"/>
  <c r="R663" i="7"/>
  <c r="N663" i="7"/>
  <c r="L663" i="7"/>
  <c r="J663" i="7"/>
  <c r="H663" i="7"/>
  <c r="F663" i="7"/>
  <c r="B663" i="7"/>
  <c r="S662" i="7"/>
  <c r="R662" i="7"/>
  <c r="N662" i="7"/>
  <c r="L662" i="7"/>
  <c r="J662" i="7"/>
  <c r="H662" i="7"/>
  <c r="F662" i="7"/>
  <c r="B662" i="7"/>
  <c r="S661" i="7"/>
  <c r="R661" i="7"/>
  <c r="N661" i="7"/>
  <c r="L661" i="7"/>
  <c r="J661" i="7"/>
  <c r="H661" i="7"/>
  <c r="F661" i="7"/>
  <c r="B661" i="7"/>
  <c r="S660" i="7"/>
  <c r="R660" i="7"/>
  <c r="N660" i="7"/>
  <c r="L660" i="7"/>
  <c r="J660" i="7"/>
  <c r="H660" i="7"/>
  <c r="F660" i="7"/>
  <c r="B660" i="7"/>
  <c r="S659" i="7"/>
  <c r="R659" i="7"/>
  <c r="N659" i="7"/>
  <c r="L659" i="7"/>
  <c r="J659" i="7"/>
  <c r="H659" i="7"/>
  <c r="F659" i="7"/>
  <c r="B659" i="7"/>
  <c r="S658" i="7"/>
  <c r="R658" i="7"/>
  <c r="N658" i="7"/>
  <c r="L658" i="7"/>
  <c r="J658" i="7"/>
  <c r="H658" i="7"/>
  <c r="F658" i="7"/>
  <c r="B658" i="7"/>
  <c r="S657" i="7"/>
  <c r="R657" i="7"/>
  <c r="N657" i="7"/>
  <c r="L657" i="7"/>
  <c r="J657" i="7"/>
  <c r="H657" i="7"/>
  <c r="F657" i="7"/>
  <c r="B657" i="7"/>
  <c r="S656" i="7"/>
  <c r="R656" i="7"/>
  <c r="N656" i="7"/>
  <c r="L656" i="7"/>
  <c r="J656" i="7"/>
  <c r="H656" i="7"/>
  <c r="F656" i="7"/>
  <c r="B656" i="7"/>
  <c r="S655" i="7"/>
  <c r="R655" i="7"/>
  <c r="N655" i="7"/>
  <c r="L655" i="7"/>
  <c r="J655" i="7"/>
  <c r="H655" i="7"/>
  <c r="F655" i="7"/>
  <c r="B655" i="7"/>
  <c r="S654" i="7"/>
  <c r="R654" i="7"/>
  <c r="N654" i="7"/>
  <c r="L654" i="7"/>
  <c r="J654" i="7"/>
  <c r="H654" i="7"/>
  <c r="F654" i="7"/>
  <c r="B654" i="7"/>
  <c r="S653" i="7"/>
  <c r="R653" i="7"/>
  <c r="N653" i="7"/>
  <c r="L653" i="7"/>
  <c r="J653" i="7"/>
  <c r="H653" i="7"/>
  <c r="F653" i="7"/>
  <c r="B653" i="7"/>
  <c r="S652" i="7"/>
  <c r="R652" i="7"/>
  <c r="N652" i="7"/>
  <c r="L652" i="7"/>
  <c r="J652" i="7"/>
  <c r="H652" i="7"/>
  <c r="F652" i="7"/>
  <c r="B652" i="7"/>
  <c r="S651" i="7"/>
  <c r="R651" i="7"/>
  <c r="N651" i="7"/>
  <c r="L651" i="7"/>
  <c r="J651" i="7"/>
  <c r="H651" i="7"/>
  <c r="F651" i="7"/>
  <c r="B651" i="7"/>
  <c r="S650" i="7"/>
  <c r="R650" i="7"/>
  <c r="N650" i="7"/>
  <c r="L650" i="7"/>
  <c r="J650" i="7"/>
  <c r="H650" i="7"/>
  <c r="F650" i="7"/>
  <c r="B650" i="7"/>
  <c r="S649" i="7"/>
  <c r="R649" i="7"/>
  <c r="N649" i="7"/>
  <c r="L649" i="7"/>
  <c r="J649" i="7"/>
  <c r="H649" i="7"/>
  <c r="F649" i="7"/>
  <c r="B649" i="7"/>
  <c r="S648" i="7"/>
  <c r="R648" i="7"/>
  <c r="N648" i="7"/>
  <c r="L648" i="7"/>
  <c r="J648" i="7"/>
  <c r="H648" i="7"/>
  <c r="F648" i="7"/>
  <c r="B648" i="7"/>
  <c r="S647" i="7"/>
  <c r="R647" i="7"/>
  <c r="N647" i="7"/>
  <c r="L647" i="7"/>
  <c r="J647" i="7"/>
  <c r="H647" i="7"/>
  <c r="F647" i="7"/>
  <c r="B647" i="7"/>
  <c r="S646" i="7"/>
  <c r="R646" i="7"/>
  <c r="N646" i="7"/>
  <c r="L646" i="7"/>
  <c r="J646" i="7"/>
  <c r="H646" i="7"/>
  <c r="F646" i="7"/>
  <c r="B646" i="7"/>
  <c r="S645" i="7"/>
  <c r="R645" i="7"/>
  <c r="N645" i="7"/>
  <c r="L645" i="7"/>
  <c r="J645" i="7"/>
  <c r="H645" i="7"/>
  <c r="F645" i="7"/>
  <c r="B645" i="7"/>
  <c r="S644" i="7"/>
  <c r="R644" i="7"/>
  <c r="N644" i="7"/>
  <c r="L644" i="7"/>
  <c r="J644" i="7"/>
  <c r="H644" i="7"/>
  <c r="F644" i="7"/>
  <c r="B644" i="7"/>
  <c r="S643" i="7"/>
  <c r="R643" i="7"/>
  <c r="N643" i="7"/>
  <c r="L643" i="7"/>
  <c r="J643" i="7"/>
  <c r="H643" i="7"/>
  <c r="F643" i="7"/>
  <c r="B643" i="7"/>
  <c r="S642" i="7"/>
  <c r="R642" i="7"/>
  <c r="N642" i="7"/>
  <c r="L642" i="7"/>
  <c r="J642" i="7"/>
  <c r="H642" i="7"/>
  <c r="F642" i="7"/>
  <c r="B642" i="7"/>
  <c r="S641" i="7"/>
  <c r="R641" i="7"/>
  <c r="N641" i="7"/>
  <c r="L641" i="7"/>
  <c r="J641" i="7"/>
  <c r="H641" i="7"/>
  <c r="F641" i="7"/>
  <c r="B641" i="7"/>
  <c r="S640" i="7"/>
  <c r="R640" i="7"/>
  <c r="N640" i="7"/>
  <c r="L640" i="7"/>
  <c r="J640" i="7"/>
  <c r="H640" i="7"/>
  <c r="F640" i="7"/>
  <c r="B640" i="7"/>
  <c r="S639" i="7"/>
  <c r="R639" i="7"/>
  <c r="N639" i="7"/>
  <c r="L639" i="7"/>
  <c r="J639" i="7"/>
  <c r="H639" i="7"/>
  <c r="F639" i="7"/>
  <c r="B639" i="7"/>
  <c r="S638" i="7"/>
  <c r="R638" i="7"/>
  <c r="N638" i="7"/>
  <c r="L638" i="7"/>
  <c r="J638" i="7"/>
  <c r="H638" i="7"/>
  <c r="F638" i="7"/>
  <c r="B638" i="7"/>
  <c r="S637" i="7"/>
  <c r="R637" i="7"/>
  <c r="N637" i="7"/>
  <c r="L637" i="7"/>
  <c r="J637" i="7"/>
  <c r="H637" i="7"/>
  <c r="F637" i="7"/>
  <c r="B637" i="7"/>
  <c r="S636" i="7"/>
  <c r="R636" i="7"/>
  <c r="N636" i="7"/>
  <c r="L636" i="7"/>
  <c r="J636" i="7"/>
  <c r="H636" i="7"/>
  <c r="F636" i="7"/>
  <c r="B636" i="7"/>
  <c r="S635" i="7"/>
  <c r="R635" i="7"/>
  <c r="N635" i="7"/>
  <c r="L635" i="7"/>
  <c r="J635" i="7"/>
  <c r="H635" i="7"/>
  <c r="F635" i="7"/>
  <c r="B635" i="7"/>
  <c r="S634" i="7"/>
  <c r="R634" i="7"/>
  <c r="N634" i="7"/>
  <c r="L634" i="7"/>
  <c r="J634" i="7"/>
  <c r="H634" i="7"/>
  <c r="F634" i="7"/>
  <c r="B634" i="7"/>
  <c r="S633" i="7"/>
  <c r="R633" i="7"/>
  <c r="N633" i="7"/>
  <c r="L633" i="7"/>
  <c r="J633" i="7"/>
  <c r="H633" i="7"/>
  <c r="F633" i="7"/>
  <c r="B633" i="7"/>
  <c r="S632" i="7"/>
  <c r="R632" i="7"/>
  <c r="N632" i="7"/>
  <c r="L632" i="7"/>
  <c r="J632" i="7"/>
  <c r="H632" i="7"/>
  <c r="F632" i="7"/>
  <c r="B632" i="7"/>
  <c r="S631" i="7"/>
  <c r="R631" i="7"/>
  <c r="N631" i="7"/>
  <c r="L631" i="7"/>
  <c r="J631" i="7"/>
  <c r="H631" i="7"/>
  <c r="F631" i="7"/>
  <c r="B631" i="7"/>
  <c r="S630" i="7"/>
  <c r="R630" i="7"/>
  <c r="N630" i="7"/>
  <c r="L630" i="7"/>
  <c r="J630" i="7"/>
  <c r="H630" i="7"/>
  <c r="F630" i="7"/>
  <c r="B630" i="7"/>
  <c r="S629" i="7"/>
  <c r="R629" i="7"/>
  <c r="N629" i="7"/>
  <c r="L629" i="7"/>
  <c r="J629" i="7"/>
  <c r="H629" i="7"/>
  <c r="F629" i="7"/>
  <c r="B629" i="7"/>
  <c r="S628" i="7"/>
  <c r="R628" i="7"/>
  <c r="N628" i="7"/>
  <c r="L628" i="7"/>
  <c r="J628" i="7"/>
  <c r="H628" i="7"/>
  <c r="F628" i="7"/>
  <c r="B628" i="7"/>
  <c r="S627" i="7"/>
  <c r="R627" i="7"/>
  <c r="N627" i="7"/>
  <c r="L627" i="7"/>
  <c r="J627" i="7"/>
  <c r="H627" i="7"/>
  <c r="F627" i="7"/>
  <c r="B627" i="7"/>
  <c r="S626" i="7"/>
  <c r="R626" i="7"/>
  <c r="N626" i="7"/>
  <c r="L626" i="7"/>
  <c r="J626" i="7"/>
  <c r="H626" i="7"/>
  <c r="F626" i="7"/>
  <c r="B626" i="7"/>
  <c r="S625" i="7"/>
  <c r="R625" i="7"/>
  <c r="N625" i="7"/>
  <c r="L625" i="7"/>
  <c r="J625" i="7"/>
  <c r="H625" i="7"/>
  <c r="F625" i="7"/>
  <c r="B625" i="7"/>
  <c r="S624" i="7"/>
  <c r="R624" i="7"/>
  <c r="N624" i="7"/>
  <c r="L624" i="7"/>
  <c r="J624" i="7"/>
  <c r="H624" i="7"/>
  <c r="F624" i="7"/>
  <c r="B624" i="7"/>
  <c r="S623" i="7"/>
  <c r="R623" i="7"/>
  <c r="N623" i="7"/>
  <c r="L623" i="7"/>
  <c r="J623" i="7"/>
  <c r="H623" i="7"/>
  <c r="F623" i="7"/>
  <c r="B623" i="7"/>
  <c r="S622" i="7"/>
  <c r="R622" i="7"/>
  <c r="N622" i="7"/>
  <c r="L622" i="7"/>
  <c r="J622" i="7"/>
  <c r="H622" i="7"/>
  <c r="F622" i="7"/>
  <c r="B622" i="7"/>
  <c r="S621" i="7"/>
  <c r="R621" i="7"/>
  <c r="N621" i="7"/>
  <c r="L621" i="7"/>
  <c r="J621" i="7"/>
  <c r="H621" i="7"/>
  <c r="F621" i="7"/>
  <c r="B621" i="7"/>
  <c r="S620" i="7"/>
  <c r="R620" i="7"/>
  <c r="N620" i="7"/>
  <c r="L620" i="7"/>
  <c r="J620" i="7"/>
  <c r="H620" i="7"/>
  <c r="F620" i="7"/>
  <c r="B620" i="7"/>
  <c r="S619" i="7"/>
  <c r="R619" i="7"/>
  <c r="N619" i="7"/>
  <c r="L619" i="7"/>
  <c r="J619" i="7"/>
  <c r="H619" i="7"/>
  <c r="F619" i="7"/>
  <c r="B619" i="7"/>
  <c r="S618" i="7"/>
  <c r="R618" i="7"/>
  <c r="N618" i="7"/>
  <c r="L618" i="7"/>
  <c r="J618" i="7"/>
  <c r="H618" i="7"/>
  <c r="F618" i="7"/>
  <c r="B618" i="7"/>
  <c r="S617" i="7"/>
  <c r="R617" i="7"/>
  <c r="N617" i="7"/>
  <c r="L617" i="7"/>
  <c r="J617" i="7"/>
  <c r="H617" i="7"/>
  <c r="F617" i="7"/>
  <c r="B617" i="7"/>
  <c r="S616" i="7"/>
  <c r="R616" i="7"/>
  <c r="N616" i="7"/>
  <c r="L616" i="7"/>
  <c r="J616" i="7"/>
  <c r="H616" i="7"/>
  <c r="F616" i="7"/>
  <c r="B616" i="7"/>
  <c r="S615" i="7"/>
  <c r="R615" i="7"/>
  <c r="N615" i="7"/>
  <c r="L615" i="7"/>
  <c r="J615" i="7"/>
  <c r="H615" i="7"/>
  <c r="F615" i="7"/>
  <c r="B615" i="7"/>
  <c r="S614" i="7"/>
  <c r="R614" i="7"/>
  <c r="N614" i="7"/>
  <c r="L614" i="7"/>
  <c r="J614" i="7"/>
  <c r="H614" i="7"/>
  <c r="F614" i="7"/>
  <c r="B614" i="7"/>
  <c r="S613" i="7"/>
  <c r="R613" i="7"/>
  <c r="N613" i="7"/>
  <c r="L613" i="7"/>
  <c r="J613" i="7"/>
  <c r="H613" i="7"/>
  <c r="F613" i="7"/>
  <c r="B613" i="7"/>
  <c r="S612" i="7"/>
  <c r="R612" i="7"/>
  <c r="N612" i="7"/>
  <c r="L612" i="7"/>
  <c r="J612" i="7"/>
  <c r="H612" i="7"/>
  <c r="F612" i="7"/>
  <c r="B612" i="7"/>
  <c r="S611" i="7"/>
  <c r="R611" i="7"/>
  <c r="N611" i="7"/>
  <c r="L611" i="7"/>
  <c r="J611" i="7"/>
  <c r="H611" i="7"/>
  <c r="F611" i="7"/>
  <c r="B611" i="7"/>
  <c r="S610" i="7"/>
  <c r="R610" i="7"/>
  <c r="N610" i="7"/>
  <c r="L610" i="7"/>
  <c r="J610" i="7"/>
  <c r="H610" i="7"/>
  <c r="F610" i="7"/>
  <c r="B610" i="7"/>
  <c r="S609" i="7"/>
  <c r="R609" i="7"/>
  <c r="N609" i="7"/>
  <c r="L609" i="7"/>
  <c r="J609" i="7"/>
  <c r="H609" i="7"/>
  <c r="F609" i="7"/>
  <c r="B609" i="7"/>
  <c r="S608" i="7"/>
  <c r="R608" i="7"/>
  <c r="N608" i="7"/>
  <c r="L608" i="7"/>
  <c r="J608" i="7"/>
  <c r="H608" i="7"/>
  <c r="F608" i="7"/>
  <c r="B608" i="7"/>
  <c r="S607" i="7"/>
  <c r="R607" i="7"/>
  <c r="N607" i="7"/>
  <c r="L607" i="7"/>
  <c r="J607" i="7"/>
  <c r="H607" i="7"/>
  <c r="F607" i="7"/>
  <c r="B607" i="7"/>
  <c r="S606" i="7"/>
  <c r="R606" i="7"/>
  <c r="N606" i="7"/>
  <c r="L606" i="7"/>
  <c r="J606" i="7"/>
  <c r="H606" i="7"/>
  <c r="F606" i="7"/>
  <c r="B606" i="7"/>
  <c r="S605" i="7"/>
  <c r="R605" i="7"/>
  <c r="N605" i="7"/>
  <c r="L605" i="7"/>
  <c r="J605" i="7"/>
  <c r="H605" i="7"/>
  <c r="F605" i="7"/>
  <c r="B605" i="7"/>
  <c r="S604" i="7"/>
  <c r="R604" i="7"/>
  <c r="N604" i="7"/>
  <c r="L604" i="7"/>
  <c r="J604" i="7"/>
  <c r="H604" i="7"/>
  <c r="F604" i="7"/>
  <c r="B604" i="7"/>
  <c r="S603" i="7"/>
  <c r="R603" i="7"/>
  <c r="N603" i="7"/>
  <c r="L603" i="7"/>
  <c r="J603" i="7"/>
  <c r="H603" i="7"/>
  <c r="F603" i="7"/>
  <c r="B603" i="7"/>
  <c r="S602" i="7"/>
  <c r="R602" i="7"/>
  <c r="N602" i="7"/>
  <c r="L602" i="7"/>
  <c r="J602" i="7"/>
  <c r="H602" i="7"/>
  <c r="F602" i="7"/>
  <c r="B602" i="7"/>
  <c r="S601" i="7"/>
  <c r="R601" i="7"/>
  <c r="N601" i="7"/>
  <c r="L601" i="7"/>
  <c r="J601" i="7"/>
  <c r="H601" i="7"/>
  <c r="F601" i="7"/>
  <c r="B601" i="7"/>
  <c r="S600" i="7"/>
  <c r="R600" i="7"/>
  <c r="N600" i="7"/>
  <c r="L600" i="7"/>
  <c r="J600" i="7"/>
  <c r="H600" i="7"/>
  <c r="F600" i="7"/>
  <c r="B600" i="7"/>
  <c r="S599" i="7"/>
  <c r="R599" i="7"/>
  <c r="N599" i="7"/>
  <c r="L599" i="7"/>
  <c r="J599" i="7"/>
  <c r="H599" i="7"/>
  <c r="F599" i="7"/>
  <c r="B599" i="7"/>
  <c r="S598" i="7"/>
  <c r="R598" i="7"/>
  <c r="N598" i="7"/>
  <c r="L598" i="7"/>
  <c r="J598" i="7"/>
  <c r="H598" i="7"/>
  <c r="F598" i="7"/>
  <c r="B598" i="7"/>
  <c r="S597" i="7"/>
  <c r="R597" i="7"/>
  <c r="N597" i="7"/>
  <c r="L597" i="7"/>
  <c r="J597" i="7"/>
  <c r="H597" i="7"/>
  <c r="F597" i="7"/>
  <c r="B597" i="7"/>
  <c r="S596" i="7"/>
  <c r="R596" i="7"/>
  <c r="N596" i="7"/>
  <c r="L596" i="7"/>
  <c r="J596" i="7"/>
  <c r="H596" i="7"/>
  <c r="F596" i="7"/>
  <c r="B596" i="7"/>
  <c r="S595" i="7"/>
  <c r="R595" i="7"/>
  <c r="N595" i="7"/>
  <c r="L595" i="7"/>
  <c r="J595" i="7"/>
  <c r="H595" i="7"/>
  <c r="F595" i="7"/>
  <c r="B595" i="7"/>
  <c r="S594" i="7"/>
  <c r="R594" i="7"/>
  <c r="N594" i="7"/>
  <c r="L594" i="7"/>
  <c r="J594" i="7"/>
  <c r="H594" i="7"/>
  <c r="F594" i="7"/>
  <c r="B594" i="7"/>
  <c r="S593" i="7"/>
  <c r="R593" i="7"/>
  <c r="N593" i="7"/>
  <c r="L593" i="7"/>
  <c r="J593" i="7"/>
  <c r="H593" i="7"/>
  <c r="F593" i="7"/>
  <c r="B593" i="7"/>
  <c r="S592" i="7"/>
  <c r="R592" i="7"/>
  <c r="N592" i="7"/>
  <c r="L592" i="7"/>
  <c r="J592" i="7"/>
  <c r="H592" i="7"/>
  <c r="F592" i="7"/>
  <c r="B592" i="7"/>
  <c r="S591" i="7"/>
  <c r="R591" i="7"/>
  <c r="N591" i="7"/>
  <c r="L591" i="7"/>
  <c r="J591" i="7"/>
  <c r="H591" i="7"/>
  <c r="F591" i="7"/>
  <c r="B591" i="7"/>
  <c r="S590" i="7"/>
  <c r="R590" i="7"/>
  <c r="N590" i="7"/>
  <c r="L590" i="7"/>
  <c r="J590" i="7"/>
  <c r="H590" i="7"/>
  <c r="F590" i="7"/>
  <c r="B590" i="7"/>
  <c r="S589" i="7"/>
  <c r="R589" i="7"/>
  <c r="N589" i="7"/>
  <c r="L589" i="7"/>
  <c r="J589" i="7"/>
  <c r="H589" i="7"/>
  <c r="F589" i="7"/>
  <c r="B589" i="7"/>
  <c r="S588" i="7"/>
  <c r="R588" i="7"/>
  <c r="N588" i="7"/>
  <c r="L588" i="7"/>
  <c r="J588" i="7"/>
  <c r="H588" i="7"/>
  <c r="F588" i="7"/>
  <c r="B588" i="7"/>
  <c r="S587" i="7"/>
  <c r="R587" i="7"/>
  <c r="N587" i="7"/>
  <c r="L587" i="7"/>
  <c r="J587" i="7"/>
  <c r="H587" i="7"/>
  <c r="F587" i="7"/>
  <c r="B587" i="7"/>
  <c r="S586" i="7"/>
  <c r="R586" i="7"/>
  <c r="N586" i="7"/>
  <c r="L586" i="7"/>
  <c r="J586" i="7"/>
  <c r="H586" i="7"/>
  <c r="F586" i="7"/>
  <c r="B586" i="7"/>
  <c r="S585" i="7"/>
  <c r="R585" i="7"/>
  <c r="N585" i="7"/>
  <c r="L585" i="7"/>
  <c r="J585" i="7"/>
  <c r="H585" i="7"/>
  <c r="F585" i="7"/>
  <c r="B585" i="7"/>
  <c r="S584" i="7"/>
  <c r="R584" i="7"/>
  <c r="N584" i="7"/>
  <c r="L584" i="7"/>
  <c r="J584" i="7"/>
  <c r="H584" i="7"/>
  <c r="F584" i="7"/>
  <c r="B584" i="7"/>
  <c r="S583" i="7"/>
  <c r="R583" i="7"/>
  <c r="N583" i="7"/>
  <c r="L583" i="7"/>
  <c r="J583" i="7"/>
  <c r="H583" i="7"/>
  <c r="F583" i="7"/>
  <c r="B583" i="7"/>
  <c r="S582" i="7"/>
  <c r="R582" i="7"/>
  <c r="N582" i="7"/>
  <c r="L582" i="7"/>
  <c r="J582" i="7"/>
  <c r="H582" i="7"/>
  <c r="F582" i="7"/>
  <c r="B582" i="7"/>
  <c r="S581" i="7"/>
  <c r="R581" i="7"/>
  <c r="N581" i="7"/>
  <c r="L581" i="7"/>
  <c r="J581" i="7"/>
  <c r="H581" i="7"/>
  <c r="F581" i="7"/>
  <c r="B581" i="7"/>
  <c r="S580" i="7"/>
  <c r="R580" i="7"/>
  <c r="N580" i="7"/>
  <c r="L580" i="7"/>
  <c r="J580" i="7"/>
  <c r="H580" i="7"/>
  <c r="F580" i="7"/>
  <c r="B580" i="7"/>
  <c r="S579" i="7"/>
  <c r="R579" i="7"/>
  <c r="N579" i="7"/>
  <c r="L579" i="7"/>
  <c r="J579" i="7"/>
  <c r="H579" i="7"/>
  <c r="F579" i="7"/>
  <c r="B579" i="7"/>
  <c r="S578" i="7"/>
  <c r="R578" i="7"/>
  <c r="N578" i="7"/>
  <c r="L578" i="7"/>
  <c r="J578" i="7"/>
  <c r="H578" i="7"/>
  <c r="F578" i="7"/>
  <c r="B578" i="7"/>
  <c r="S577" i="7"/>
  <c r="R577" i="7"/>
  <c r="N577" i="7"/>
  <c r="L577" i="7"/>
  <c r="J577" i="7"/>
  <c r="H577" i="7"/>
  <c r="F577" i="7"/>
  <c r="B577" i="7"/>
  <c r="S576" i="7"/>
  <c r="R576" i="7"/>
  <c r="N576" i="7"/>
  <c r="L576" i="7"/>
  <c r="J576" i="7"/>
  <c r="H576" i="7"/>
  <c r="F576" i="7"/>
  <c r="B576" i="7"/>
  <c r="S575" i="7"/>
  <c r="R575" i="7"/>
  <c r="N575" i="7"/>
  <c r="L575" i="7"/>
  <c r="J575" i="7"/>
  <c r="H575" i="7"/>
  <c r="F575" i="7"/>
  <c r="B575" i="7"/>
  <c r="S574" i="7"/>
  <c r="R574" i="7"/>
  <c r="N574" i="7"/>
  <c r="L574" i="7"/>
  <c r="J574" i="7"/>
  <c r="H574" i="7"/>
  <c r="F574" i="7"/>
  <c r="B574" i="7"/>
  <c r="S573" i="7"/>
  <c r="R573" i="7"/>
  <c r="N573" i="7"/>
  <c r="L573" i="7"/>
  <c r="J573" i="7"/>
  <c r="H573" i="7"/>
  <c r="F573" i="7"/>
  <c r="B573" i="7"/>
  <c r="S572" i="7"/>
  <c r="R572" i="7"/>
  <c r="N572" i="7"/>
  <c r="L572" i="7"/>
  <c r="J572" i="7"/>
  <c r="H572" i="7"/>
  <c r="F572" i="7"/>
  <c r="B572" i="7"/>
  <c r="S571" i="7"/>
  <c r="R571" i="7"/>
  <c r="N571" i="7"/>
  <c r="L571" i="7"/>
  <c r="J571" i="7"/>
  <c r="H571" i="7"/>
  <c r="F571" i="7"/>
  <c r="B571" i="7"/>
  <c r="S570" i="7"/>
  <c r="R570" i="7"/>
  <c r="N570" i="7"/>
  <c r="L570" i="7"/>
  <c r="J570" i="7"/>
  <c r="H570" i="7"/>
  <c r="F570" i="7"/>
  <c r="B570" i="7"/>
  <c r="S569" i="7"/>
  <c r="R569" i="7"/>
  <c r="N569" i="7"/>
  <c r="L569" i="7"/>
  <c r="J569" i="7"/>
  <c r="H569" i="7"/>
  <c r="F569" i="7"/>
  <c r="B569" i="7"/>
  <c r="S568" i="7"/>
  <c r="R568" i="7"/>
  <c r="N568" i="7"/>
  <c r="L568" i="7"/>
  <c r="J568" i="7"/>
  <c r="H568" i="7"/>
  <c r="F568" i="7"/>
  <c r="B568" i="7"/>
  <c r="S567" i="7"/>
  <c r="R567" i="7"/>
  <c r="N567" i="7"/>
  <c r="L567" i="7"/>
  <c r="J567" i="7"/>
  <c r="H567" i="7"/>
  <c r="F567" i="7"/>
  <c r="B567" i="7"/>
  <c r="S566" i="7"/>
  <c r="R566" i="7"/>
  <c r="N566" i="7"/>
  <c r="L566" i="7"/>
  <c r="J566" i="7"/>
  <c r="H566" i="7"/>
  <c r="F566" i="7"/>
  <c r="B566" i="7"/>
  <c r="S565" i="7"/>
  <c r="R565" i="7"/>
  <c r="N565" i="7"/>
  <c r="L565" i="7"/>
  <c r="J565" i="7"/>
  <c r="H565" i="7"/>
  <c r="F565" i="7"/>
  <c r="B565" i="7"/>
  <c r="S564" i="7"/>
  <c r="R564" i="7"/>
  <c r="N564" i="7"/>
  <c r="L564" i="7"/>
  <c r="J564" i="7"/>
  <c r="H564" i="7"/>
  <c r="F564" i="7"/>
  <c r="B564" i="7"/>
  <c r="S563" i="7"/>
  <c r="R563" i="7"/>
  <c r="N563" i="7"/>
  <c r="L563" i="7"/>
  <c r="J563" i="7"/>
  <c r="H563" i="7"/>
  <c r="F563" i="7"/>
  <c r="B563" i="7"/>
  <c r="S562" i="7"/>
  <c r="R562" i="7"/>
  <c r="N562" i="7"/>
  <c r="L562" i="7"/>
  <c r="J562" i="7"/>
  <c r="H562" i="7"/>
  <c r="F562" i="7"/>
  <c r="B562" i="7"/>
  <c r="S561" i="7"/>
  <c r="R561" i="7"/>
  <c r="N561" i="7"/>
  <c r="L561" i="7"/>
  <c r="J561" i="7"/>
  <c r="H561" i="7"/>
  <c r="F561" i="7"/>
  <c r="B561" i="7"/>
  <c r="S560" i="7"/>
  <c r="R560" i="7"/>
  <c r="N560" i="7"/>
  <c r="L560" i="7"/>
  <c r="J560" i="7"/>
  <c r="H560" i="7"/>
  <c r="F560" i="7"/>
  <c r="B560" i="7"/>
  <c r="S559" i="7"/>
  <c r="R559" i="7"/>
  <c r="N559" i="7"/>
  <c r="L559" i="7"/>
  <c r="J559" i="7"/>
  <c r="H559" i="7"/>
  <c r="F559" i="7"/>
  <c r="B559" i="7"/>
  <c r="S558" i="7"/>
  <c r="R558" i="7"/>
  <c r="N558" i="7"/>
  <c r="L558" i="7"/>
  <c r="J558" i="7"/>
  <c r="H558" i="7"/>
  <c r="F558" i="7"/>
  <c r="B558" i="7"/>
  <c r="S557" i="7"/>
  <c r="R557" i="7"/>
  <c r="N557" i="7"/>
  <c r="L557" i="7"/>
  <c r="J557" i="7"/>
  <c r="H557" i="7"/>
  <c r="F557" i="7"/>
  <c r="B557" i="7"/>
  <c r="S556" i="7"/>
  <c r="R556" i="7"/>
  <c r="N556" i="7"/>
  <c r="L556" i="7"/>
  <c r="J556" i="7"/>
  <c r="H556" i="7"/>
  <c r="F556" i="7"/>
  <c r="B556" i="7"/>
  <c r="S555" i="7"/>
  <c r="R555" i="7"/>
  <c r="N555" i="7"/>
  <c r="L555" i="7"/>
  <c r="J555" i="7"/>
  <c r="H555" i="7"/>
  <c r="F555" i="7"/>
  <c r="B555" i="7"/>
  <c r="S554" i="7"/>
  <c r="R554" i="7"/>
  <c r="N554" i="7"/>
  <c r="L554" i="7"/>
  <c r="J554" i="7"/>
  <c r="H554" i="7"/>
  <c r="F554" i="7"/>
  <c r="B554" i="7"/>
  <c r="S553" i="7"/>
  <c r="R553" i="7"/>
  <c r="N553" i="7"/>
  <c r="L553" i="7"/>
  <c r="J553" i="7"/>
  <c r="H553" i="7"/>
  <c r="F553" i="7"/>
  <c r="B553" i="7"/>
  <c r="S552" i="7"/>
  <c r="R552" i="7"/>
  <c r="N552" i="7"/>
  <c r="L552" i="7"/>
  <c r="J552" i="7"/>
  <c r="H552" i="7"/>
  <c r="F552" i="7"/>
  <c r="S551" i="7"/>
  <c r="R551" i="7"/>
  <c r="N551" i="7"/>
  <c r="L551" i="7"/>
  <c r="J551" i="7"/>
  <c r="H551" i="7"/>
  <c r="F551" i="7"/>
  <c r="B551" i="7"/>
  <c r="S550" i="7"/>
  <c r="R550" i="7"/>
  <c r="N550" i="7"/>
  <c r="L550" i="7"/>
  <c r="J550" i="7"/>
  <c r="H550" i="7"/>
  <c r="F550" i="7"/>
  <c r="B550" i="7"/>
  <c r="S549" i="7"/>
  <c r="R549" i="7"/>
  <c r="N549" i="7"/>
  <c r="L549" i="7"/>
  <c r="J549" i="7"/>
  <c r="H549" i="7"/>
  <c r="F549" i="7"/>
  <c r="B549" i="7"/>
  <c r="S548" i="7"/>
  <c r="R548" i="7"/>
  <c r="N548" i="7"/>
  <c r="L548" i="7"/>
  <c r="J548" i="7"/>
  <c r="H548" i="7"/>
  <c r="F548" i="7"/>
  <c r="B548" i="7"/>
  <c r="S547" i="7"/>
  <c r="R547" i="7"/>
  <c r="N547" i="7"/>
  <c r="L547" i="7"/>
  <c r="J547" i="7"/>
  <c r="H547" i="7"/>
  <c r="F547" i="7"/>
  <c r="B547" i="7"/>
  <c r="S546" i="7"/>
  <c r="R546" i="7"/>
  <c r="N546" i="7"/>
  <c r="L546" i="7"/>
  <c r="J546" i="7"/>
  <c r="H546" i="7"/>
  <c r="F546" i="7"/>
  <c r="B546" i="7"/>
  <c r="S545" i="7"/>
  <c r="R545" i="7"/>
  <c r="N545" i="7"/>
  <c r="L545" i="7"/>
  <c r="J545" i="7"/>
  <c r="H545" i="7"/>
  <c r="F545" i="7"/>
  <c r="B545" i="7"/>
  <c r="S544" i="7"/>
  <c r="R544" i="7"/>
  <c r="N544" i="7"/>
  <c r="L544" i="7"/>
  <c r="J544" i="7"/>
  <c r="H544" i="7"/>
  <c r="F544" i="7"/>
  <c r="B544" i="7"/>
  <c r="S543" i="7"/>
  <c r="R543" i="7"/>
  <c r="N543" i="7"/>
  <c r="L543" i="7"/>
  <c r="J543" i="7"/>
  <c r="H543" i="7"/>
  <c r="F543" i="7"/>
  <c r="B543" i="7"/>
  <c r="S542" i="7"/>
  <c r="R542" i="7"/>
  <c r="N542" i="7"/>
  <c r="L542" i="7"/>
  <c r="J542" i="7"/>
  <c r="H542" i="7"/>
  <c r="F542" i="7"/>
  <c r="B542" i="7"/>
  <c r="S541" i="7"/>
  <c r="R541" i="7"/>
  <c r="N541" i="7"/>
  <c r="L541" i="7"/>
  <c r="J541" i="7"/>
  <c r="H541" i="7"/>
  <c r="F541" i="7"/>
  <c r="B541" i="7"/>
  <c r="S540" i="7"/>
  <c r="R540" i="7"/>
  <c r="N540" i="7"/>
  <c r="L540" i="7"/>
  <c r="J540" i="7"/>
  <c r="H540" i="7"/>
  <c r="F540" i="7"/>
  <c r="B540" i="7"/>
  <c r="S539" i="7"/>
  <c r="R539" i="7"/>
  <c r="N539" i="7"/>
  <c r="L539" i="7"/>
  <c r="J539" i="7"/>
  <c r="H539" i="7"/>
  <c r="F539" i="7"/>
  <c r="B539" i="7"/>
  <c r="S538" i="7"/>
  <c r="R538" i="7"/>
  <c r="N538" i="7"/>
  <c r="L538" i="7"/>
  <c r="J538" i="7"/>
  <c r="H538" i="7"/>
  <c r="F538" i="7"/>
  <c r="B538" i="7"/>
  <c r="S537" i="7"/>
  <c r="R537" i="7"/>
  <c r="N537" i="7"/>
  <c r="L537" i="7"/>
  <c r="J537" i="7"/>
  <c r="H537" i="7"/>
  <c r="F537" i="7"/>
  <c r="B537" i="7"/>
  <c r="S536" i="7"/>
  <c r="R536" i="7"/>
  <c r="N536" i="7"/>
  <c r="L536" i="7"/>
  <c r="J536" i="7"/>
  <c r="H536" i="7"/>
  <c r="F536" i="7"/>
  <c r="B536" i="7"/>
  <c r="S535" i="7"/>
  <c r="R535" i="7"/>
  <c r="N535" i="7"/>
  <c r="L535" i="7"/>
  <c r="J535" i="7"/>
  <c r="H535" i="7"/>
  <c r="F535" i="7"/>
  <c r="B535" i="7"/>
  <c r="S534" i="7"/>
  <c r="R534" i="7"/>
  <c r="N534" i="7"/>
  <c r="L534" i="7"/>
  <c r="J534" i="7"/>
  <c r="H534" i="7"/>
  <c r="F534" i="7"/>
  <c r="B534" i="7"/>
  <c r="S533" i="7"/>
  <c r="R533" i="7"/>
  <c r="N533" i="7"/>
  <c r="L533" i="7"/>
  <c r="J533" i="7"/>
  <c r="H533" i="7"/>
  <c r="F533" i="7"/>
  <c r="B533" i="7"/>
  <c r="S532" i="7"/>
  <c r="R532" i="7"/>
  <c r="N532" i="7"/>
  <c r="L532" i="7"/>
  <c r="J532" i="7"/>
  <c r="H532" i="7"/>
  <c r="F532" i="7"/>
  <c r="B532" i="7"/>
  <c r="S531" i="7"/>
  <c r="R531" i="7"/>
  <c r="N531" i="7"/>
  <c r="L531" i="7"/>
  <c r="J531" i="7"/>
  <c r="H531" i="7"/>
  <c r="F531" i="7"/>
  <c r="B531" i="7"/>
  <c r="S530" i="7"/>
  <c r="R530" i="7"/>
  <c r="N530" i="7"/>
  <c r="L530" i="7"/>
  <c r="J530" i="7"/>
  <c r="H530" i="7"/>
  <c r="F530" i="7"/>
  <c r="B530" i="7"/>
  <c r="S529" i="7"/>
  <c r="R529" i="7"/>
  <c r="N529" i="7"/>
  <c r="L529" i="7"/>
  <c r="J529" i="7"/>
  <c r="H529" i="7"/>
  <c r="F529" i="7"/>
  <c r="B529" i="7"/>
  <c r="S528" i="7"/>
  <c r="R528" i="7"/>
  <c r="N528" i="7"/>
  <c r="L528" i="7"/>
  <c r="J528" i="7"/>
  <c r="H528" i="7"/>
  <c r="F528" i="7"/>
  <c r="B528" i="7"/>
  <c r="S527" i="7"/>
  <c r="R527" i="7"/>
  <c r="N527" i="7"/>
  <c r="L527" i="7"/>
  <c r="J527" i="7"/>
  <c r="H527" i="7"/>
  <c r="F527" i="7"/>
  <c r="B527" i="7"/>
  <c r="S526" i="7"/>
  <c r="R526" i="7"/>
  <c r="N526" i="7"/>
  <c r="L526" i="7"/>
  <c r="J526" i="7"/>
  <c r="H526" i="7"/>
  <c r="F526" i="7"/>
  <c r="B526" i="7"/>
  <c r="S525" i="7"/>
  <c r="R525" i="7"/>
  <c r="N525" i="7"/>
  <c r="L525" i="7"/>
  <c r="J525" i="7"/>
  <c r="H525" i="7"/>
  <c r="F525" i="7"/>
  <c r="B525" i="7"/>
  <c r="S524" i="7"/>
  <c r="R524" i="7"/>
  <c r="N524" i="7"/>
  <c r="L524" i="7"/>
  <c r="J524" i="7"/>
  <c r="H524" i="7"/>
  <c r="F524" i="7"/>
  <c r="B524" i="7"/>
  <c r="S523" i="7"/>
  <c r="R523" i="7"/>
  <c r="N523" i="7"/>
  <c r="L523" i="7"/>
  <c r="J523" i="7"/>
  <c r="H523" i="7"/>
  <c r="F523" i="7"/>
  <c r="B523" i="7"/>
  <c r="S522" i="7"/>
  <c r="R522" i="7"/>
  <c r="N522" i="7"/>
  <c r="L522" i="7"/>
  <c r="J522" i="7"/>
  <c r="H522" i="7"/>
  <c r="F522" i="7"/>
  <c r="B522" i="7"/>
  <c r="S521" i="7"/>
  <c r="R521" i="7"/>
  <c r="N521" i="7"/>
  <c r="L521" i="7"/>
  <c r="J521" i="7"/>
  <c r="H521" i="7"/>
  <c r="F521" i="7"/>
  <c r="B521" i="7"/>
  <c r="S520" i="7"/>
  <c r="R520" i="7"/>
  <c r="N520" i="7"/>
  <c r="L520" i="7"/>
  <c r="J520" i="7"/>
  <c r="H520" i="7"/>
  <c r="F520" i="7"/>
  <c r="B520" i="7"/>
  <c r="S519" i="7"/>
  <c r="R519" i="7"/>
  <c r="N519" i="7"/>
  <c r="L519" i="7"/>
  <c r="J519" i="7"/>
  <c r="H519" i="7"/>
  <c r="F519" i="7"/>
  <c r="B519" i="7"/>
  <c r="S518" i="7"/>
  <c r="R518" i="7"/>
  <c r="N518" i="7"/>
  <c r="L518" i="7"/>
  <c r="J518" i="7"/>
  <c r="H518" i="7"/>
  <c r="F518" i="7"/>
  <c r="B518" i="7"/>
  <c r="S517" i="7"/>
  <c r="R517" i="7"/>
  <c r="N517" i="7"/>
  <c r="L517" i="7"/>
  <c r="J517" i="7"/>
  <c r="H517" i="7"/>
  <c r="F517" i="7"/>
  <c r="B517" i="7"/>
  <c r="S516" i="7"/>
  <c r="R516" i="7"/>
  <c r="N516" i="7"/>
  <c r="L516" i="7"/>
  <c r="J516" i="7"/>
  <c r="H516" i="7"/>
  <c r="F516" i="7"/>
  <c r="B516" i="7"/>
  <c r="S515" i="7"/>
  <c r="R515" i="7"/>
  <c r="N515" i="7"/>
  <c r="L515" i="7"/>
  <c r="J515" i="7"/>
  <c r="H515" i="7"/>
  <c r="F515" i="7"/>
  <c r="B515" i="7"/>
  <c r="S514" i="7"/>
  <c r="R514" i="7"/>
  <c r="N514" i="7"/>
  <c r="L514" i="7"/>
  <c r="J514" i="7"/>
  <c r="H514" i="7"/>
  <c r="F514" i="7"/>
  <c r="B514" i="7"/>
  <c r="S513" i="7"/>
  <c r="R513" i="7"/>
  <c r="N513" i="7"/>
  <c r="L513" i="7"/>
  <c r="J513" i="7"/>
  <c r="H513" i="7"/>
  <c r="F513" i="7"/>
  <c r="B513" i="7"/>
  <c r="S512" i="7"/>
  <c r="R512" i="7"/>
  <c r="N512" i="7"/>
  <c r="L512" i="7"/>
  <c r="J512" i="7"/>
  <c r="H512" i="7"/>
  <c r="F512" i="7"/>
  <c r="B512" i="7"/>
  <c r="S511" i="7"/>
  <c r="R511" i="7"/>
  <c r="N511" i="7"/>
  <c r="L511" i="7"/>
  <c r="J511" i="7"/>
  <c r="H511" i="7"/>
  <c r="F511" i="7"/>
  <c r="B511" i="7"/>
  <c r="S510" i="7"/>
  <c r="R510" i="7"/>
  <c r="N510" i="7"/>
  <c r="L510" i="7"/>
  <c r="J510" i="7"/>
  <c r="H510" i="7"/>
  <c r="F510" i="7"/>
  <c r="B510" i="7"/>
  <c r="S509" i="7"/>
  <c r="R509" i="7"/>
  <c r="N509" i="7"/>
  <c r="L509" i="7"/>
  <c r="J509" i="7"/>
  <c r="H509" i="7"/>
  <c r="F509" i="7"/>
  <c r="B509" i="7"/>
  <c r="S508" i="7"/>
  <c r="R508" i="7"/>
  <c r="N508" i="7"/>
  <c r="L508" i="7"/>
  <c r="J508" i="7"/>
  <c r="H508" i="7"/>
  <c r="F508" i="7"/>
  <c r="B508" i="7"/>
  <c r="S507" i="7"/>
  <c r="R507" i="7"/>
  <c r="N507" i="7"/>
  <c r="L507" i="7"/>
  <c r="J507" i="7"/>
  <c r="H507" i="7"/>
  <c r="F507" i="7"/>
  <c r="B507" i="7"/>
  <c r="S506" i="7"/>
  <c r="R506" i="7"/>
  <c r="N506" i="7"/>
  <c r="L506" i="7"/>
  <c r="J506" i="7"/>
  <c r="H506" i="7"/>
  <c r="F506" i="7"/>
  <c r="B506" i="7"/>
  <c r="S505" i="7"/>
  <c r="R505" i="7"/>
  <c r="N505" i="7"/>
  <c r="L505" i="7"/>
  <c r="J505" i="7"/>
  <c r="H505" i="7"/>
  <c r="F505" i="7"/>
  <c r="B505" i="7"/>
  <c r="S504" i="7"/>
  <c r="R504" i="7"/>
  <c r="N504" i="7"/>
  <c r="L504" i="7"/>
  <c r="J504" i="7"/>
  <c r="H504" i="7"/>
  <c r="F504" i="7"/>
  <c r="B504" i="7"/>
  <c r="S503" i="7"/>
  <c r="R503" i="7"/>
  <c r="N503" i="7"/>
  <c r="L503" i="7"/>
  <c r="J503" i="7"/>
  <c r="H503" i="7"/>
  <c r="F503" i="7"/>
  <c r="B503" i="7"/>
  <c r="S502" i="7"/>
  <c r="R502" i="7"/>
  <c r="N502" i="7"/>
  <c r="L502" i="7"/>
  <c r="J502" i="7"/>
  <c r="H502" i="7"/>
  <c r="F502" i="7"/>
  <c r="B502" i="7"/>
  <c r="S501" i="7"/>
  <c r="R501" i="7"/>
  <c r="N501" i="7"/>
  <c r="L501" i="7"/>
  <c r="J501" i="7"/>
  <c r="H501" i="7"/>
  <c r="F501" i="7"/>
  <c r="B501" i="7"/>
  <c r="S500" i="7"/>
  <c r="R500" i="7"/>
  <c r="N500" i="7"/>
  <c r="L500" i="7"/>
  <c r="J500" i="7"/>
  <c r="H500" i="7"/>
  <c r="F500" i="7"/>
  <c r="B500" i="7"/>
  <c r="S499" i="7"/>
  <c r="R499" i="7"/>
  <c r="N499" i="7"/>
  <c r="L499" i="7"/>
  <c r="J499" i="7"/>
  <c r="H499" i="7"/>
  <c r="F499" i="7"/>
  <c r="B499" i="7"/>
  <c r="S498" i="7"/>
  <c r="R498" i="7"/>
  <c r="N498" i="7"/>
  <c r="L498" i="7"/>
  <c r="J498" i="7"/>
  <c r="H498" i="7"/>
  <c r="F498" i="7"/>
  <c r="B498" i="7"/>
  <c r="S497" i="7"/>
  <c r="R497" i="7"/>
  <c r="N497" i="7"/>
  <c r="L497" i="7"/>
  <c r="J497" i="7"/>
  <c r="H497" i="7"/>
  <c r="F497" i="7"/>
  <c r="B497" i="7"/>
  <c r="S496" i="7"/>
  <c r="R496" i="7"/>
  <c r="N496" i="7"/>
  <c r="L496" i="7"/>
  <c r="J496" i="7"/>
  <c r="H496" i="7"/>
  <c r="F496" i="7"/>
  <c r="B496" i="7"/>
  <c r="S495" i="7"/>
  <c r="R495" i="7"/>
  <c r="N495" i="7"/>
  <c r="L495" i="7"/>
  <c r="J495" i="7"/>
  <c r="H495" i="7"/>
  <c r="F495" i="7"/>
  <c r="B495" i="7"/>
  <c r="S494" i="7"/>
  <c r="R494" i="7"/>
  <c r="N494" i="7"/>
  <c r="L494" i="7"/>
  <c r="J494" i="7"/>
  <c r="H494" i="7"/>
  <c r="F494" i="7"/>
  <c r="B494" i="7"/>
  <c r="S493" i="7"/>
  <c r="R493" i="7"/>
  <c r="N493" i="7"/>
  <c r="L493" i="7"/>
  <c r="J493" i="7"/>
  <c r="H493" i="7"/>
  <c r="F493" i="7"/>
  <c r="B493" i="7"/>
  <c r="S492" i="7"/>
  <c r="R492" i="7"/>
  <c r="N492" i="7"/>
  <c r="L492" i="7"/>
  <c r="J492" i="7"/>
  <c r="H492" i="7"/>
  <c r="F492" i="7"/>
  <c r="B492" i="7"/>
  <c r="S491" i="7"/>
  <c r="R491" i="7"/>
  <c r="N491" i="7"/>
  <c r="L491" i="7"/>
  <c r="J491" i="7"/>
  <c r="H491" i="7"/>
  <c r="F491" i="7"/>
  <c r="B491" i="7"/>
  <c r="S490" i="7"/>
  <c r="R490" i="7"/>
  <c r="N490" i="7"/>
  <c r="L490" i="7"/>
  <c r="J490" i="7"/>
  <c r="H490" i="7"/>
  <c r="F490" i="7"/>
  <c r="B490" i="7"/>
  <c r="S489" i="7"/>
  <c r="R489" i="7"/>
  <c r="N489" i="7"/>
  <c r="L489" i="7"/>
  <c r="J489" i="7"/>
  <c r="H489" i="7"/>
  <c r="F489" i="7"/>
  <c r="B489" i="7"/>
  <c r="S488" i="7"/>
  <c r="R488" i="7"/>
  <c r="N488" i="7"/>
  <c r="L488" i="7"/>
  <c r="J488" i="7"/>
  <c r="H488" i="7"/>
  <c r="F488" i="7"/>
  <c r="B488" i="7"/>
  <c r="S487" i="7"/>
  <c r="R487" i="7"/>
  <c r="N487" i="7"/>
  <c r="L487" i="7"/>
  <c r="J487" i="7"/>
  <c r="H487" i="7"/>
  <c r="F487" i="7"/>
  <c r="B487" i="7"/>
  <c r="S486" i="7"/>
  <c r="R486" i="7"/>
  <c r="N486" i="7"/>
  <c r="L486" i="7"/>
  <c r="J486" i="7"/>
  <c r="H486" i="7"/>
  <c r="F486" i="7"/>
  <c r="B486" i="7"/>
  <c r="S485" i="7"/>
  <c r="R485" i="7"/>
  <c r="N485" i="7"/>
  <c r="L485" i="7"/>
  <c r="J485" i="7"/>
  <c r="H485" i="7"/>
  <c r="F485" i="7"/>
  <c r="B485" i="7"/>
  <c r="S484" i="7"/>
  <c r="R484" i="7"/>
  <c r="N484" i="7"/>
  <c r="L484" i="7"/>
  <c r="J484" i="7"/>
  <c r="H484" i="7"/>
  <c r="F484" i="7"/>
  <c r="B484" i="7"/>
  <c r="S483" i="7"/>
  <c r="R483" i="7"/>
  <c r="N483" i="7"/>
  <c r="L483" i="7"/>
  <c r="J483" i="7"/>
  <c r="H483" i="7"/>
  <c r="F483" i="7"/>
  <c r="B483" i="7"/>
  <c r="S482" i="7"/>
  <c r="R482" i="7"/>
  <c r="N482" i="7"/>
  <c r="L482" i="7"/>
  <c r="J482" i="7"/>
  <c r="H482" i="7"/>
  <c r="F482" i="7"/>
  <c r="B482" i="7"/>
  <c r="S481" i="7"/>
  <c r="R481" i="7"/>
  <c r="N481" i="7"/>
  <c r="L481" i="7"/>
  <c r="J481" i="7"/>
  <c r="H481" i="7"/>
  <c r="F481" i="7"/>
  <c r="B481" i="7"/>
  <c r="S480" i="7"/>
  <c r="R480" i="7"/>
  <c r="N480" i="7"/>
  <c r="L480" i="7"/>
  <c r="J480" i="7"/>
  <c r="H480" i="7"/>
  <c r="F480" i="7"/>
  <c r="B480" i="7"/>
  <c r="S479" i="7"/>
  <c r="R479" i="7"/>
  <c r="N479" i="7"/>
  <c r="L479" i="7"/>
  <c r="J479" i="7"/>
  <c r="H479" i="7"/>
  <c r="F479" i="7"/>
  <c r="B479" i="7"/>
  <c r="S478" i="7"/>
  <c r="R478" i="7"/>
  <c r="N478" i="7"/>
  <c r="L478" i="7"/>
  <c r="J478" i="7"/>
  <c r="H478" i="7"/>
  <c r="F478" i="7"/>
  <c r="B478" i="7"/>
  <c r="S477" i="7"/>
  <c r="R477" i="7"/>
  <c r="N477" i="7"/>
  <c r="L477" i="7"/>
  <c r="J477" i="7"/>
  <c r="H477" i="7"/>
  <c r="F477" i="7"/>
  <c r="B477" i="7"/>
  <c r="S476" i="7"/>
  <c r="R476" i="7"/>
  <c r="N476" i="7"/>
  <c r="L476" i="7"/>
  <c r="J476" i="7"/>
  <c r="H476" i="7"/>
  <c r="F476" i="7"/>
  <c r="B476" i="7"/>
  <c r="S475" i="7"/>
  <c r="R475" i="7"/>
  <c r="N475" i="7"/>
  <c r="L475" i="7"/>
  <c r="J475" i="7"/>
  <c r="H475" i="7"/>
  <c r="F475" i="7"/>
  <c r="B475" i="7"/>
  <c r="S474" i="7"/>
  <c r="R474" i="7"/>
  <c r="N474" i="7"/>
  <c r="L474" i="7"/>
  <c r="J474" i="7"/>
  <c r="H474" i="7"/>
  <c r="F474" i="7"/>
  <c r="B474" i="7"/>
  <c r="S473" i="7"/>
  <c r="R473" i="7"/>
  <c r="N473" i="7"/>
  <c r="L473" i="7"/>
  <c r="J473" i="7"/>
  <c r="H473" i="7"/>
  <c r="F473" i="7"/>
  <c r="B473" i="7"/>
  <c r="S472" i="7"/>
  <c r="R472" i="7"/>
  <c r="N472" i="7"/>
  <c r="L472" i="7"/>
  <c r="J472" i="7"/>
  <c r="H472" i="7"/>
  <c r="F472" i="7"/>
  <c r="B472" i="7"/>
  <c r="S471" i="7"/>
  <c r="R471" i="7"/>
  <c r="N471" i="7"/>
  <c r="L471" i="7"/>
  <c r="J471" i="7"/>
  <c r="H471" i="7"/>
  <c r="F471" i="7"/>
  <c r="B471" i="7"/>
  <c r="S470" i="7"/>
  <c r="R470" i="7"/>
  <c r="N470" i="7"/>
  <c r="L470" i="7"/>
  <c r="J470" i="7"/>
  <c r="H470" i="7"/>
  <c r="F470" i="7"/>
  <c r="B470" i="7"/>
  <c r="S469" i="7"/>
  <c r="R469" i="7"/>
  <c r="N469" i="7"/>
  <c r="L469" i="7"/>
  <c r="J469" i="7"/>
  <c r="H469" i="7"/>
  <c r="F469" i="7"/>
  <c r="B469" i="7"/>
  <c r="S468" i="7"/>
  <c r="R468" i="7"/>
  <c r="N468" i="7"/>
  <c r="L468" i="7"/>
  <c r="J468" i="7"/>
  <c r="H468" i="7"/>
  <c r="F468" i="7"/>
  <c r="B468" i="7"/>
  <c r="S467" i="7"/>
  <c r="R467" i="7"/>
  <c r="N467" i="7"/>
  <c r="L467" i="7"/>
  <c r="J467" i="7"/>
  <c r="H467" i="7"/>
  <c r="F467" i="7"/>
  <c r="B467" i="7"/>
  <c r="S466" i="7"/>
  <c r="R466" i="7"/>
  <c r="N466" i="7"/>
  <c r="L466" i="7"/>
  <c r="J466" i="7"/>
  <c r="H466" i="7"/>
  <c r="F466" i="7"/>
  <c r="B466" i="7"/>
  <c r="S465" i="7"/>
  <c r="R465" i="7"/>
  <c r="N465" i="7"/>
  <c r="L465" i="7"/>
  <c r="J465" i="7"/>
  <c r="H465" i="7"/>
  <c r="F465" i="7"/>
  <c r="B465" i="7"/>
  <c r="S464" i="7"/>
  <c r="R464" i="7"/>
  <c r="N464" i="7"/>
  <c r="L464" i="7"/>
  <c r="J464" i="7"/>
  <c r="H464" i="7"/>
  <c r="F464" i="7"/>
  <c r="B464" i="7"/>
  <c r="S463" i="7"/>
  <c r="R463" i="7"/>
  <c r="N463" i="7"/>
  <c r="L463" i="7"/>
  <c r="J463" i="7"/>
  <c r="H463" i="7"/>
  <c r="F463" i="7"/>
  <c r="B463" i="7"/>
  <c r="S462" i="7"/>
  <c r="R462" i="7"/>
  <c r="N462" i="7"/>
  <c r="L462" i="7"/>
  <c r="J462" i="7"/>
  <c r="H462" i="7"/>
  <c r="F462" i="7"/>
  <c r="B462" i="7"/>
  <c r="S461" i="7"/>
  <c r="R461" i="7"/>
  <c r="N461" i="7"/>
  <c r="L461" i="7"/>
  <c r="J461" i="7"/>
  <c r="H461" i="7"/>
  <c r="F461" i="7"/>
  <c r="B461" i="7"/>
  <c r="S460" i="7"/>
  <c r="R460" i="7"/>
  <c r="N460" i="7"/>
  <c r="L460" i="7"/>
  <c r="J460" i="7"/>
  <c r="H460" i="7"/>
  <c r="F460" i="7"/>
  <c r="B460" i="7"/>
  <c r="S459" i="7"/>
  <c r="R459" i="7"/>
  <c r="N459" i="7"/>
  <c r="L459" i="7"/>
  <c r="J459" i="7"/>
  <c r="H459" i="7"/>
  <c r="F459" i="7"/>
  <c r="B459" i="7"/>
  <c r="S458" i="7"/>
  <c r="R458" i="7"/>
  <c r="N458" i="7"/>
  <c r="L458" i="7"/>
  <c r="J458" i="7"/>
  <c r="H458" i="7"/>
  <c r="F458" i="7"/>
  <c r="B458" i="7"/>
  <c r="S457" i="7"/>
  <c r="R457" i="7"/>
  <c r="N457" i="7"/>
  <c r="L457" i="7"/>
  <c r="J457" i="7"/>
  <c r="H457" i="7"/>
  <c r="F457" i="7"/>
  <c r="B457" i="7"/>
  <c r="S456" i="7"/>
  <c r="R456" i="7"/>
  <c r="N456" i="7"/>
  <c r="L456" i="7"/>
  <c r="J456" i="7"/>
  <c r="H456" i="7"/>
  <c r="F456" i="7"/>
  <c r="B456" i="7"/>
  <c r="S455" i="7"/>
  <c r="R455" i="7"/>
  <c r="N455" i="7"/>
  <c r="L455" i="7"/>
  <c r="J455" i="7"/>
  <c r="H455" i="7"/>
  <c r="F455" i="7"/>
  <c r="B455" i="7"/>
  <c r="S454" i="7"/>
  <c r="R454" i="7"/>
  <c r="N454" i="7"/>
  <c r="L454" i="7"/>
  <c r="J454" i="7"/>
  <c r="H454" i="7"/>
  <c r="F454" i="7"/>
  <c r="B454" i="7"/>
  <c r="S453" i="7"/>
  <c r="R453" i="7"/>
  <c r="N453" i="7"/>
  <c r="L453" i="7"/>
  <c r="J453" i="7"/>
  <c r="H453" i="7"/>
  <c r="F453" i="7"/>
  <c r="B453" i="7"/>
  <c r="S452" i="7"/>
  <c r="R452" i="7"/>
  <c r="N452" i="7"/>
  <c r="L452" i="7"/>
  <c r="J452" i="7"/>
  <c r="H452" i="7"/>
  <c r="F452" i="7"/>
  <c r="B452" i="7"/>
  <c r="S451" i="7"/>
  <c r="R451" i="7"/>
  <c r="N451" i="7"/>
  <c r="L451" i="7"/>
  <c r="J451" i="7"/>
  <c r="H451" i="7"/>
  <c r="F451" i="7"/>
  <c r="B451" i="7"/>
  <c r="S450" i="7"/>
  <c r="R450" i="7"/>
  <c r="N450" i="7"/>
  <c r="L450" i="7"/>
  <c r="J450" i="7"/>
  <c r="H450" i="7"/>
  <c r="F450" i="7"/>
  <c r="B450" i="7"/>
  <c r="S449" i="7"/>
  <c r="R449" i="7"/>
  <c r="N449" i="7"/>
  <c r="L449" i="7"/>
  <c r="J449" i="7"/>
  <c r="H449" i="7"/>
  <c r="F449" i="7"/>
  <c r="B449" i="7"/>
  <c r="S448" i="7"/>
  <c r="R448" i="7"/>
  <c r="N448" i="7"/>
  <c r="L448" i="7"/>
  <c r="J448" i="7"/>
  <c r="H448" i="7"/>
  <c r="F448" i="7"/>
  <c r="B448" i="7"/>
  <c r="S447" i="7"/>
  <c r="R447" i="7"/>
  <c r="N447" i="7"/>
  <c r="L447" i="7"/>
  <c r="J447" i="7"/>
  <c r="H447" i="7"/>
  <c r="F447" i="7"/>
  <c r="B447" i="7"/>
  <c r="S446" i="7"/>
  <c r="R446" i="7"/>
  <c r="N446" i="7"/>
  <c r="L446" i="7"/>
  <c r="J446" i="7"/>
  <c r="H446" i="7"/>
  <c r="F446" i="7"/>
  <c r="B446" i="7"/>
  <c r="S445" i="7"/>
  <c r="R445" i="7"/>
  <c r="N445" i="7"/>
  <c r="L445" i="7"/>
  <c r="J445" i="7"/>
  <c r="H445" i="7"/>
  <c r="F445" i="7"/>
  <c r="B445" i="7"/>
  <c r="S444" i="7"/>
  <c r="R444" i="7"/>
  <c r="N444" i="7"/>
  <c r="L444" i="7"/>
  <c r="J444" i="7"/>
  <c r="H444" i="7"/>
  <c r="F444" i="7"/>
  <c r="B444" i="7"/>
  <c r="S443" i="7"/>
  <c r="R443" i="7"/>
  <c r="N443" i="7"/>
  <c r="L443" i="7"/>
  <c r="J443" i="7"/>
  <c r="H443" i="7"/>
  <c r="F443" i="7"/>
  <c r="B443" i="7"/>
  <c r="S442" i="7"/>
  <c r="R442" i="7"/>
  <c r="N442" i="7"/>
  <c r="L442" i="7"/>
  <c r="J442" i="7"/>
  <c r="H442" i="7"/>
  <c r="F442" i="7"/>
  <c r="B442" i="7"/>
  <c r="S441" i="7"/>
  <c r="R441" i="7"/>
  <c r="N441" i="7"/>
  <c r="L441" i="7"/>
  <c r="J441" i="7"/>
  <c r="H441" i="7"/>
  <c r="F441" i="7"/>
  <c r="B441" i="7"/>
  <c r="S440" i="7"/>
  <c r="R440" i="7"/>
  <c r="N440" i="7"/>
  <c r="L440" i="7"/>
  <c r="J440" i="7"/>
  <c r="H440" i="7"/>
  <c r="F440" i="7"/>
  <c r="B440" i="7"/>
  <c r="S439" i="7"/>
  <c r="R439" i="7"/>
  <c r="N439" i="7"/>
  <c r="L439" i="7"/>
  <c r="J439" i="7"/>
  <c r="H439" i="7"/>
  <c r="F439" i="7"/>
  <c r="B439" i="7"/>
  <c r="S438" i="7"/>
  <c r="R438" i="7"/>
  <c r="N438" i="7"/>
  <c r="L438" i="7"/>
  <c r="J438" i="7"/>
  <c r="H438" i="7"/>
  <c r="F438" i="7"/>
  <c r="B438" i="7"/>
  <c r="S437" i="7"/>
  <c r="R437" i="7"/>
  <c r="N437" i="7"/>
  <c r="L437" i="7"/>
  <c r="J437" i="7"/>
  <c r="H437" i="7"/>
  <c r="F437" i="7"/>
  <c r="B437" i="7"/>
  <c r="S436" i="7"/>
  <c r="R436" i="7"/>
  <c r="N436" i="7"/>
  <c r="L436" i="7"/>
  <c r="J436" i="7"/>
  <c r="H436" i="7"/>
  <c r="F436" i="7"/>
  <c r="B436" i="7"/>
  <c r="S435" i="7"/>
  <c r="R435" i="7"/>
  <c r="N435" i="7"/>
  <c r="L435" i="7"/>
  <c r="J435" i="7"/>
  <c r="H435" i="7"/>
  <c r="F435" i="7"/>
  <c r="B435" i="7"/>
  <c r="S434" i="7"/>
  <c r="R434" i="7"/>
  <c r="N434" i="7"/>
  <c r="L434" i="7"/>
  <c r="J434" i="7"/>
  <c r="H434" i="7"/>
  <c r="F434" i="7"/>
  <c r="B434" i="7"/>
  <c r="S433" i="7"/>
  <c r="R433" i="7"/>
  <c r="N433" i="7"/>
  <c r="L433" i="7"/>
  <c r="J433" i="7"/>
  <c r="H433" i="7"/>
  <c r="F433" i="7"/>
  <c r="B433" i="7"/>
  <c r="S432" i="7"/>
  <c r="R432" i="7"/>
  <c r="N432" i="7"/>
  <c r="L432" i="7"/>
  <c r="J432" i="7"/>
  <c r="H432" i="7"/>
  <c r="F432" i="7"/>
  <c r="B432" i="7"/>
  <c r="S431" i="7"/>
  <c r="R431" i="7"/>
  <c r="N431" i="7"/>
  <c r="L431" i="7"/>
  <c r="J431" i="7"/>
  <c r="H431" i="7"/>
  <c r="F431" i="7"/>
  <c r="B431" i="7"/>
  <c r="S430" i="7"/>
  <c r="R430" i="7"/>
  <c r="N430" i="7"/>
  <c r="L430" i="7"/>
  <c r="J430" i="7"/>
  <c r="H430" i="7"/>
  <c r="F430" i="7"/>
  <c r="B430" i="7"/>
  <c r="S429" i="7"/>
  <c r="R429" i="7"/>
  <c r="N429" i="7"/>
  <c r="L429" i="7"/>
  <c r="J429" i="7"/>
  <c r="H429" i="7"/>
  <c r="F429" i="7"/>
  <c r="B429" i="7"/>
  <c r="S428" i="7"/>
  <c r="R428" i="7"/>
  <c r="N428" i="7"/>
  <c r="L428" i="7"/>
  <c r="J428" i="7"/>
  <c r="H428" i="7"/>
  <c r="F428" i="7"/>
  <c r="B428" i="7"/>
  <c r="S427" i="7"/>
  <c r="R427" i="7"/>
  <c r="N427" i="7"/>
  <c r="L427" i="7"/>
  <c r="J427" i="7"/>
  <c r="H427" i="7"/>
  <c r="F427" i="7"/>
  <c r="B427" i="7"/>
  <c r="S426" i="7"/>
  <c r="R426" i="7"/>
  <c r="N426" i="7"/>
  <c r="L426" i="7"/>
  <c r="J426" i="7"/>
  <c r="H426" i="7"/>
  <c r="F426" i="7"/>
  <c r="B426" i="7"/>
  <c r="S425" i="7"/>
  <c r="R425" i="7"/>
  <c r="N425" i="7"/>
  <c r="L425" i="7"/>
  <c r="J425" i="7"/>
  <c r="H425" i="7"/>
  <c r="F425" i="7"/>
  <c r="B425" i="7"/>
  <c r="S424" i="7"/>
  <c r="R424" i="7"/>
  <c r="N424" i="7"/>
  <c r="L424" i="7"/>
  <c r="J424" i="7"/>
  <c r="H424" i="7"/>
  <c r="F424" i="7"/>
  <c r="B424" i="7"/>
  <c r="S423" i="7"/>
  <c r="R423" i="7"/>
  <c r="N423" i="7"/>
  <c r="L423" i="7"/>
  <c r="J423" i="7"/>
  <c r="H423" i="7"/>
  <c r="F423" i="7"/>
  <c r="B423" i="7"/>
  <c r="S422" i="7"/>
  <c r="R422" i="7"/>
  <c r="N422" i="7"/>
  <c r="L422" i="7"/>
  <c r="J422" i="7"/>
  <c r="H422" i="7"/>
  <c r="F422" i="7"/>
  <c r="B422" i="7"/>
  <c r="S421" i="7"/>
  <c r="R421" i="7"/>
  <c r="N421" i="7"/>
  <c r="L421" i="7"/>
  <c r="J421" i="7"/>
  <c r="H421" i="7"/>
  <c r="F421" i="7"/>
  <c r="B421" i="7"/>
  <c r="S420" i="7"/>
  <c r="R420" i="7"/>
  <c r="N420" i="7"/>
  <c r="L420" i="7"/>
  <c r="J420" i="7"/>
  <c r="H420" i="7"/>
  <c r="F420" i="7"/>
  <c r="B420" i="7"/>
  <c r="S419" i="7"/>
  <c r="R419" i="7"/>
  <c r="N419" i="7"/>
  <c r="L419" i="7"/>
  <c r="J419" i="7"/>
  <c r="H419" i="7"/>
  <c r="F419" i="7"/>
  <c r="B419" i="7"/>
  <c r="S418" i="7"/>
  <c r="R418" i="7"/>
  <c r="N418" i="7"/>
  <c r="L418" i="7"/>
  <c r="J418" i="7"/>
  <c r="H418" i="7"/>
  <c r="F418" i="7"/>
  <c r="B418" i="7"/>
  <c r="S417" i="7"/>
  <c r="R417" i="7"/>
  <c r="N417" i="7"/>
  <c r="L417" i="7"/>
  <c r="J417" i="7"/>
  <c r="H417" i="7"/>
  <c r="F417" i="7"/>
  <c r="B417" i="7"/>
  <c r="S416" i="7"/>
  <c r="R416" i="7"/>
  <c r="N416" i="7"/>
  <c r="L416" i="7"/>
  <c r="J416" i="7"/>
  <c r="H416" i="7"/>
  <c r="F416" i="7"/>
  <c r="B416" i="7"/>
  <c r="S415" i="7"/>
  <c r="R415" i="7"/>
  <c r="N415" i="7"/>
  <c r="L415" i="7"/>
  <c r="J415" i="7"/>
  <c r="H415" i="7"/>
  <c r="F415" i="7"/>
  <c r="B415" i="7"/>
  <c r="S414" i="7"/>
  <c r="R414" i="7"/>
  <c r="N414" i="7"/>
  <c r="L414" i="7"/>
  <c r="J414" i="7"/>
  <c r="H414" i="7"/>
  <c r="F414" i="7"/>
  <c r="B414" i="7"/>
  <c r="S413" i="7"/>
  <c r="R413" i="7"/>
  <c r="N413" i="7"/>
  <c r="L413" i="7"/>
  <c r="J413" i="7"/>
  <c r="H413" i="7"/>
  <c r="F413" i="7"/>
  <c r="B413" i="7"/>
  <c r="S412" i="7"/>
  <c r="R412" i="7"/>
  <c r="N412" i="7"/>
  <c r="L412" i="7"/>
  <c r="J412" i="7"/>
  <c r="H412" i="7"/>
  <c r="F412" i="7"/>
  <c r="B412" i="7"/>
  <c r="S411" i="7"/>
  <c r="R411" i="7"/>
  <c r="N411" i="7"/>
  <c r="L411" i="7"/>
  <c r="J411" i="7"/>
  <c r="H411" i="7"/>
  <c r="F411" i="7"/>
  <c r="B411" i="7"/>
  <c r="S410" i="7"/>
  <c r="R410" i="7"/>
  <c r="N410" i="7"/>
  <c r="L410" i="7"/>
  <c r="J410" i="7"/>
  <c r="H410" i="7"/>
  <c r="F410" i="7"/>
  <c r="B410" i="7"/>
  <c r="S409" i="7"/>
  <c r="R409" i="7"/>
  <c r="N409" i="7"/>
  <c r="L409" i="7"/>
  <c r="J409" i="7"/>
  <c r="H409" i="7"/>
  <c r="F409" i="7"/>
  <c r="B409" i="7"/>
  <c r="S408" i="7"/>
  <c r="R408" i="7"/>
  <c r="N408" i="7"/>
  <c r="L408" i="7"/>
  <c r="J408" i="7"/>
  <c r="H408" i="7"/>
  <c r="F408" i="7"/>
  <c r="B408" i="7"/>
  <c r="S407" i="7"/>
  <c r="R407" i="7"/>
  <c r="N407" i="7"/>
  <c r="L407" i="7"/>
  <c r="J407" i="7"/>
  <c r="H407" i="7"/>
  <c r="F407" i="7"/>
  <c r="B407" i="7"/>
  <c r="S406" i="7"/>
  <c r="R406" i="7"/>
  <c r="N406" i="7"/>
  <c r="L406" i="7"/>
  <c r="J406" i="7"/>
  <c r="H406" i="7"/>
  <c r="F406" i="7"/>
  <c r="B406" i="7"/>
  <c r="S405" i="7"/>
  <c r="R405" i="7"/>
  <c r="N405" i="7"/>
  <c r="L405" i="7"/>
  <c r="J405" i="7"/>
  <c r="H405" i="7"/>
  <c r="F405" i="7"/>
  <c r="B405" i="7"/>
  <c r="S404" i="7"/>
  <c r="R404" i="7"/>
  <c r="N404" i="7"/>
  <c r="L404" i="7"/>
  <c r="J404" i="7"/>
  <c r="H404" i="7"/>
  <c r="F404" i="7"/>
  <c r="B404" i="7"/>
  <c r="S403" i="7"/>
  <c r="R403" i="7"/>
  <c r="N403" i="7"/>
  <c r="L403" i="7"/>
  <c r="J403" i="7"/>
  <c r="H403" i="7"/>
  <c r="F403" i="7"/>
  <c r="B403" i="7"/>
  <c r="S402" i="7"/>
  <c r="R402" i="7"/>
  <c r="N402" i="7"/>
  <c r="L402" i="7"/>
  <c r="J402" i="7"/>
  <c r="H402" i="7"/>
  <c r="F402" i="7"/>
  <c r="B402" i="7"/>
  <c r="S401" i="7"/>
  <c r="R401" i="7"/>
  <c r="N401" i="7"/>
  <c r="L401" i="7"/>
  <c r="J401" i="7"/>
  <c r="H401" i="7"/>
  <c r="F401" i="7"/>
  <c r="B401" i="7"/>
  <c r="S400" i="7"/>
  <c r="R400" i="7"/>
  <c r="N400" i="7"/>
  <c r="L400" i="7"/>
  <c r="J400" i="7"/>
  <c r="H400" i="7"/>
  <c r="F400" i="7"/>
  <c r="B400" i="7"/>
  <c r="S399" i="7"/>
  <c r="R399" i="7"/>
  <c r="N399" i="7"/>
  <c r="L399" i="7"/>
  <c r="J399" i="7"/>
  <c r="H399" i="7"/>
  <c r="F399" i="7"/>
  <c r="B399" i="7"/>
  <c r="S398" i="7"/>
  <c r="R398" i="7"/>
  <c r="N398" i="7"/>
  <c r="L398" i="7"/>
  <c r="J398" i="7"/>
  <c r="H398" i="7"/>
  <c r="F398" i="7"/>
  <c r="B398" i="7"/>
  <c r="S397" i="7"/>
  <c r="R397" i="7"/>
  <c r="N397" i="7"/>
  <c r="L397" i="7"/>
  <c r="J397" i="7"/>
  <c r="H397" i="7"/>
  <c r="F397" i="7"/>
  <c r="B397" i="7"/>
  <c r="S396" i="7"/>
  <c r="R396" i="7"/>
  <c r="N396" i="7"/>
  <c r="L396" i="7"/>
  <c r="J396" i="7"/>
  <c r="H396" i="7"/>
  <c r="F396" i="7"/>
  <c r="B396" i="7"/>
  <c r="S395" i="7"/>
  <c r="R395" i="7"/>
  <c r="N395" i="7"/>
  <c r="L395" i="7"/>
  <c r="J395" i="7"/>
  <c r="H395" i="7"/>
  <c r="F395" i="7"/>
  <c r="B395" i="7"/>
  <c r="S394" i="7"/>
  <c r="R394" i="7"/>
  <c r="N394" i="7"/>
  <c r="L394" i="7"/>
  <c r="J394" i="7"/>
  <c r="H394" i="7"/>
  <c r="F394" i="7"/>
  <c r="B394" i="7"/>
  <c r="S393" i="7"/>
  <c r="R393" i="7"/>
  <c r="N393" i="7"/>
  <c r="L393" i="7"/>
  <c r="J393" i="7"/>
  <c r="H393" i="7"/>
  <c r="F393" i="7"/>
  <c r="B393" i="7"/>
  <c r="S392" i="7"/>
  <c r="R392" i="7"/>
  <c r="N392" i="7"/>
  <c r="L392" i="7"/>
  <c r="J392" i="7"/>
  <c r="H392" i="7"/>
  <c r="F392" i="7"/>
  <c r="B392" i="7"/>
  <c r="S391" i="7"/>
  <c r="R391" i="7"/>
  <c r="N391" i="7"/>
  <c r="L391" i="7"/>
  <c r="J391" i="7"/>
  <c r="H391" i="7"/>
  <c r="F391" i="7"/>
  <c r="B391" i="7"/>
  <c r="S390" i="7"/>
  <c r="R390" i="7"/>
  <c r="N390" i="7"/>
  <c r="L390" i="7"/>
  <c r="J390" i="7"/>
  <c r="H390" i="7"/>
  <c r="F390" i="7"/>
  <c r="B390" i="7"/>
  <c r="S389" i="7"/>
  <c r="R389" i="7"/>
  <c r="N389" i="7"/>
  <c r="L389" i="7"/>
  <c r="J389" i="7"/>
  <c r="H389" i="7"/>
  <c r="F389" i="7"/>
  <c r="B389" i="7"/>
  <c r="S388" i="7"/>
  <c r="R388" i="7"/>
  <c r="N388" i="7"/>
  <c r="L388" i="7"/>
  <c r="J388" i="7"/>
  <c r="H388" i="7"/>
  <c r="F388" i="7"/>
  <c r="B388" i="7"/>
  <c r="S387" i="7"/>
  <c r="R387" i="7"/>
  <c r="N387" i="7"/>
  <c r="L387" i="7"/>
  <c r="J387" i="7"/>
  <c r="H387" i="7"/>
  <c r="F387" i="7"/>
  <c r="B387" i="7"/>
  <c r="S386" i="7"/>
  <c r="R386" i="7"/>
  <c r="N386" i="7"/>
  <c r="L386" i="7"/>
  <c r="J386" i="7"/>
  <c r="H386" i="7"/>
  <c r="F386" i="7"/>
  <c r="B386" i="7"/>
  <c r="S385" i="7"/>
  <c r="R385" i="7"/>
  <c r="N385" i="7"/>
  <c r="L385" i="7"/>
  <c r="J385" i="7"/>
  <c r="H385" i="7"/>
  <c r="F385" i="7"/>
  <c r="B385" i="7"/>
  <c r="S384" i="7"/>
  <c r="R384" i="7"/>
  <c r="N384" i="7"/>
  <c r="L384" i="7"/>
  <c r="J384" i="7"/>
  <c r="H384" i="7"/>
  <c r="F384" i="7"/>
  <c r="B384" i="7"/>
  <c r="S383" i="7"/>
  <c r="R383" i="7"/>
  <c r="N383" i="7"/>
  <c r="L383" i="7"/>
  <c r="J383" i="7"/>
  <c r="H383" i="7"/>
  <c r="F383" i="7"/>
  <c r="B383" i="7"/>
  <c r="S382" i="7"/>
  <c r="R382" i="7"/>
  <c r="N382" i="7"/>
  <c r="L382" i="7"/>
  <c r="J382" i="7"/>
  <c r="H382" i="7"/>
  <c r="F382" i="7"/>
  <c r="B382" i="7"/>
  <c r="S381" i="7"/>
  <c r="R381" i="7"/>
  <c r="N381" i="7"/>
  <c r="L381" i="7"/>
  <c r="J381" i="7"/>
  <c r="H381" i="7"/>
  <c r="F381" i="7"/>
  <c r="B381" i="7"/>
  <c r="S380" i="7"/>
  <c r="R380" i="7"/>
  <c r="N380" i="7"/>
  <c r="L380" i="7"/>
  <c r="J380" i="7"/>
  <c r="H380" i="7"/>
  <c r="F380" i="7"/>
  <c r="B380" i="7"/>
  <c r="S379" i="7"/>
  <c r="R379" i="7"/>
  <c r="N379" i="7"/>
  <c r="L379" i="7"/>
  <c r="J379" i="7"/>
  <c r="H379" i="7"/>
  <c r="F379" i="7"/>
  <c r="B379" i="7"/>
  <c r="S378" i="7"/>
  <c r="R378" i="7"/>
  <c r="N378" i="7"/>
  <c r="L378" i="7"/>
  <c r="J378" i="7"/>
  <c r="H378" i="7"/>
  <c r="F378" i="7"/>
  <c r="B378" i="7"/>
  <c r="S377" i="7"/>
  <c r="R377" i="7"/>
  <c r="N377" i="7"/>
  <c r="L377" i="7"/>
  <c r="J377" i="7"/>
  <c r="H377" i="7"/>
  <c r="F377" i="7"/>
  <c r="B377" i="7"/>
  <c r="S376" i="7"/>
  <c r="R376" i="7"/>
  <c r="N376" i="7"/>
  <c r="L376" i="7"/>
  <c r="J376" i="7"/>
  <c r="H376" i="7"/>
  <c r="F376" i="7"/>
  <c r="B376" i="7"/>
  <c r="S375" i="7"/>
  <c r="R375" i="7"/>
  <c r="N375" i="7"/>
  <c r="L375" i="7"/>
  <c r="J375" i="7"/>
  <c r="H375" i="7"/>
  <c r="F375" i="7"/>
  <c r="B375" i="7"/>
  <c r="S374" i="7"/>
  <c r="R374" i="7"/>
  <c r="N374" i="7"/>
  <c r="L374" i="7"/>
  <c r="J374" i="7"/>
  <c r="H374" i="7"/>
  <c r="F374" i="7"/>
  <c r="B374" i="7"/>
  <c r="S373" i="7"/>
  <c r="R373" i="7"/>
  <c r="N373" i="7"/>
  <c r="L373" i="7"/>
  <c r="J373" i="7"/>
  <c r="H373" i="7"/>
  <c r="F373" i="7"/>
  <c r="B373" i="7"/>
  <c r="S372" i="7"/>
  <c r="R372" i="7"/>
  <c r="N372" i="7"/>
  <c r="L372" i="7"/>
  <c r="J372" i="7"/>
  <c r="H372" i="7"/>
  <c r="F372" i="7"/>
  <c r="B372" i="7"/>
  <c r="S371" i="7"/>
  <c r="R371" i="7"/>
  <c r="N371" i="7"/>
  <c r="L371" i="7"/>
  <c r="J371" i="7"/>
  <c r="H371" i="7"/>
  <c r="F371" i="7"/>
  <c r="B371" i="7"/>
  <c r="S370" i="7"/>
  <c r="R370" i="7"/>
  <c r="N370" i="7"/>
  <c r="L370" i="7"/>
  <c r="J370" i="7"/>
  <c r="H370" i="7"/>
  <c r="F370" i="7"/>
  <c r="B370" i="7"/>
  <c r="S369" i="7"/>
  <c r="R369" i="7"/>
  <c r="N369" i="7"/>
  <c r="L369" i="7"/>
  <c r="J369" i="7"/>
  <c r="H369" i="7"/>
  <c r="F369" i="7"/>
  <c r="B369" i="7"/>
  <c r="S368" i="7"/>
  <c r="R368" i="7"/>
  <c r="N368" i="7"/>
  <c r="L368" i="7"/>
  <c r="J368" i="7"/>
  <c r="H368" i="7"/>
  <c r="F368" i="7"/>
  <c r="B368" i="7"/>
  <c r="S367" i="7"/>
  <c r="R367" i="7"/>
  <c r="N367" i="7"/>
  <c r="L367" i="7"/>
  <c r="J367" i="7"/>
  <c r="H367" i="7"/>
  <c r="F367" i="7"/>
  <c r="B367" i="7"/>
  <c r="S366" i="7"/>
  <c r="R366" i="7"/>
  <c r="N366" i="7"/>
  <c r="L366" i="7"/>
  <c r="J366" i="7"/>
  <c r="H366" i="7"/>
  <c r="F366" i="7"/>
  <c r="B366" i="7"/>
  <c r="S365" i="7"/>
  <c r="R365" i="7"/>
  <c r="N365" i="7"/>
  <c r="L365" i="7"/>
  <c r="J365" i="7"/>
  <c r="H365" i="7"/>
  <c r="F365" i="7"/>
  <c r="S364" i="7"/>
  <c r="R364" i="7"/>
  <c r="N364" i="7"/>
  <c r="L364" i="7"/>
  <c r="J364" i="7"/>
  <c r="H364" i="7"/>
  <c r="F364" i="7"/>
  <c r="B364" i="7"/>
  <c r="S363" i="7"/>
  <c r="R363" i="7"/>
  <c r="N363" i="7"/>
  <c r="L363" i="7"/>
  <c r="J363" i="7"/>
  <c r="H363" i="7"/>
  <c r="F363" i="7"/>
  <c r="B363" i="7"/>
  <c r="S362" i="7"/>
  <c r="R362" i="7"/>
  <c r="N362" i="7"/>
  <c r="L362" i="7"/>
  <c r="J362" i="7"/>
  <c r="H362" i="7"/>
  <c r="F362" i="7"/>
  <c r="B362" i="7"/>
  <c r="S361" i="7"/>
  <c r="R361" i="7"/>
  <c r="N361" i="7"/>
  <c r="L361" i="7"/>
  <c r="J361" i="7"/>
  <c r="H361" i="7"/>
  <c r="F361" i="7"/>
  <c r="B361" i="7"/>
  <c r="S360" i="7"/>
  <c r="R360" i="7"/>
  <c r="N360" i="7"/>
  <c r="L360" i="7"/>
  <c r="J360" i="7"/>
  <c r="H360" i="7"/>
  <c r="F360" i="7"/>
  <c r="B360" i="7"/>
  <c r="S359" i="7"/>
  <c r="R359" i="7"/>
  <c r="N359" i="7"/>
  <c r="L359" i="7"/>
  <c r="J359" i="7"/>
  <c r="H359" i="7"/>
  <c r="F359" i="7"/>
  <c r="B359" i="7"/>
  <c r="S358" i="7"/>
  <c r="R358" i="7"/>
  <c r="N358" i="7"/>
  <c r="L358" i="7"/>
  <c r="J358" i="7"/>
  <c r="H358" i="7"/>
  <c r="F358" i="7"/>
  <c r="B358" i="7"/>
  <c r="S357" i="7"/>
  <c r="R357" i="7"/>
  <c r="N357" i="7"/>
  <c r="L357" i="7"/>
  <c r="J357" i="7"/>
  <c r="H357" i="7"/>
  <c r="F357" i="7"/>
  <c r="B357" i="7"/>
  <c r="S356" i="7"/>
  <c r="R356" i="7"/>
  <c r="N356" i="7"/>
  <c r="L356" i="7"/>
  <c r="J356" i="7"/>
  <c r="H356" i="7"/>
  <c r="F356" i="7"/>
  <c r="B356" i="7"/>
  <c r="S355" i="7"/>
  <c r="R355" i="7"/>
  <c r="N355" i="7"/>
  <c r="L355" i="7"/>
  <c r="J355" i="7"/>
  <c r="H355" i="7"/>
  <c r="F355" i="7"/>
  <c r="B355" i="7"/>
  <c r="S354" i="7"/>
  <c r="R354" i="7"/>
  <c r="N354" i="7"/>
  <c r="L354" i="7"/>
  <c r="J354" i="7"/>
  <c r="H354" i="7"/>
  <c r="F354" i="7"/>
  <c r="B354" i="7"/>
  <c r="S353" i="7"/>
  <c r="R353" i="7"/>
  <c r="N353" i="7"/>
  <c r="L353" i="7"/>
  <c r="J353" i="7"/>
  <c r="H353" i="7"/>
  <c r="F353" i="7"/>
  <c r="B353" i="7"/>
  <c r="S352" i="7"/>
  <c r="R352" i="7"/>
  <c r="N352" i="7"/>
  <c r="L352" i="7"/>
  <c r="J352" i="7"/>
  <c r="H352" i="7"/>
  <c r="F352" i="7"/>
  <c r="B352" i="7"/>
  <c r="S351" i="7"/>
  <c r="R351" i="7"/>
  <c r="N351" i="7"/>
  <c r="L351" i="7"/>
  <c r="J351" i="7"/>
  <c r="H351" i="7"/>
  <c r="F351" i="7"/>
  <c r="B351" i="7"/>
  <c r="S350" i="7"/>
  <c r="R350" i="7"/>
  <c r="N350" i="7"/>
  <c r="L350" i="7"/>
  <c r="J350" i="7"/>
  <c r="H350" i="7"/>
  <c r="F350" i="7"/>
  <c r="B350" i="7"/>
  <c r="S349" i="7"/>
  <c r="R349" i="7"/>
  <c r="N349" i="7"/>
  <c r="L349" i="7"/>
  <c r="J349" i="7"/>
  <c r="H349" i="7"/>
  <c r="F349" i="7"/>
  <c r="B349" i="7"/>
  <c r="S348" i="7"/>
  <c r="R348" i="7"/>
  <c r="N348" i="7"/>
  <c r="L348" i="7"/>
  <c r="J348" i="7"/>
  <c r="H348" i="7"/>
  <c r="F348" i="7"/>
  <c r="B348" i="7"/>
  <c r="S347" i="7"/>
  <c r="R347" i="7"/>
  <c r="N347" i="7"/>
  <c r="L347" i="7"/>
  <c r="J347" i="7"/>
  <c r="H347" i="7"/>
  <c r="F347" i="7"/>
  <c r="B347" i="7"/>
  <c r="S346" i="7"/>
  <c r="R346" i="7"/>
  <c r="N346" i="7"/>
  <c r="L346" i="7"/>
  <c r="J346" i="7"/>
  <c r="H346" i="7"/>
  <c r="F346" i="7"/>
  <c r="B346" i="7"/>
  <c r="S345" i="7"/>
  <c r="R345" i="7"/>
  <c r="N345" i="7"/>
  <c r="L345" i="7"/>
  <c r="J345" i="7"/>
  <c r="H345" i="7"/>
  <c r="F345" i="7"/>
  <c r="B345" i="7"/>
  <c r="S344" i="7"/>
  <c r="R344" i="7"/>
  <c r="N344" i="7"/>
  <c r="L344" i="7"/>
  <c r="J344" i="7"/>
  <c r="H344" i="7"/>
  <c r="F344" i="7"/>
  <c r="B344" i="7"/>
  <c r="S343" i="7"/>
  <c r="R343" i="7"/>
  <c r="N343" i="7"/>
  <c r="L343" i="7"/>
  <c r="J343" i="7"/>
  <c r="H343" i="7"/>
  <c r="F343" i="7"/>
  <c r="B343" i="7"/>
  <c r="S342" i="7"/>
  <c r="R342" i="7"/>
  <c r="N342" i="7"/>
  <c r="L342" i="7"/>
  <c r="J342" i="7"/>
  <c r="H342" i="7"/>
  <c r="F342" i="7"/>
  <c r="B342" i="7"/>
  <c r="S341" i="7"/>
  <c r="R341" i="7"/>
  <c r="N341" i="7"/>
  <c r="L341" i="7"/>
  <c r="J341" i="7"/>
  <c r="H341" i="7"/>
  <c r="F341" i="7"/>
  <c r="B341" i="7"/>
  <c r="S340" i="7"/>
  <c r="R340" i="7"/>
  <c r="N340" i="7"/>
  <c r="L340" i="7"/>
  <c r="J340" i="7"/>
  <c r="H340" i="7"/>
  <c r="F340" i="7"/>
  <c r="B340" i="7"/>
  <c r="S339" i="7"/>
  <c r="R339" i="7"/>
  <c r="N339" i="7"/>
  <c r="L339" i="7"/>
  <c r="J339" i="7"/>
  <c r="H339" i="7"/>
  <c r="F339" i="7"/>
  <c r="B339" i="7"/>
  <c r="S338" i="7"/>
  <c r="R338" i="7"/>
  <c r="N338" i="7"/>
  <c r="L338" i="7"/>
  <c r="J338" i="7"/>
  <c r="H338" i="7"/>
  <c r="F338" i="7"/>
  <c r="B338" i="7"/>
  <c r="S337" i="7"/>
  <c r="R337" i="7"/>
  <c r="N337" i="7"/>
  <c r="L337" i="7"/>
  <c r="J337" i="7"/>
  <c r="H337" i="7"/>
  <c r="F337" i="7"/>
  <c r="B337" i="7"/>
  <c r="S336" i="7"/>
  <c r="R336" i="7"/>
  <c r="N336" i="7"/>
  <c r="L336" i="7"/>
  <c r="J336" i="7"/>
  <c r="H336" i="7"/>
  <c r="F336" i="7"/>
  <c r="B336" i="7"/>
  <c r="S335" i="7"/>
  <c r="R335" i="7"/>
  <c r="N335" i="7"/>
  <c r="L335" i="7"/>
  <c r="J335" i="7"/>
  <c r="H335" i="7"/>
  <c r="F335" i="7"/>
  <c r="B335" i="7"/>
  <c r="S334" i="7"/>
  <c r="R334" i="7"/>
  <c r="N334" i="7"/>
  <c r="L334" i="7"/>
  <c r="J334" i="7"/>
  <c r="H334" i="7"/>
  <c r="F334" i="7"/>
  <c r="B334" i="7"/>
  <c r="S333" i="7"/>
  <c r="R333" i="7"/>
  <c r="N333" i="7"/>
  <c r="L333" i="7"/>
  <c r="J333" i="7"/>
  <c r="H333" i="7"/>
  <c r="F333" i="7"/>
  <c r="B333" i="7"/>
  <c r="S332" i="7"/>
  <c r="R332" i="7"/>
  <c r="N332" i="7"/>
  <c r="L332" i="7"/>
  <c r="J332" i="7"/>
  <c r="H332" i="7"/>
  <c r="F332" i="7"/>
  <c r="B332" i="7"/>
  <c r="S331" i="7"/>
  <c r="R331" i="7"/>
  <c r="N331" i="7"/>
  <c r="L331" i="7"/>
  <c r="J331" i="7"/>
  <c r="H331" i="7"/>
  <c r="F331" i="7"/>
  <c r="B331" i="7"/>
  <c r="S330" i="7"/>
  <c r="R330" i="7"/>
  <c r="N330" i="7"/>
  <c r="L330" i="7"/>
  <c r="J330" i="7"/>
  <c r="H330" i="7"/>
  <c r="F330" i="7"/>
  <c r="B330" i="7"/>
  <c r="S329" i="7"/>
  <c r="R329" i="7"/>
  <c r="N329" i="7"/>
  <c r="L329" i="7"/>
  <c r="J329" i="7"/>
  <c r="H329" i="7"/>
  <c r="F329" i="7"/>
  <c r="B329" i="7"/>
  <c r="S328" i="7"/>
  <c r="R328" i="7"/>
  <c r="N328" i="7"/>
  <c r="L328" i="7"/>
  <c r="J328" i="7"/>
  <c r="H328" i="7"/>
  <c r="F328" i="7"/>
  <c r="B328" i="7"/>
  <c r="S327" i="7"/>
  <c r="R327" i="7"/>
  <c r="N327" i="7"/>
  <c r="L327" i="7"/>
  <c r="J327" i="7"/>
  <c r="H327" i="7"/>
  <c r="F327" i="7"/>
  <c r="B327" i="7"/>
  <c r="S326" i="7"/>
  <c r="R326" i="7"/>
  <c r="N326" i="7"/>
  <c r="L326" i="7"/>
  <c r="J326" i="7"/>
  <c r="H326" i="7"/>
  <c r="F326" i="7"/>
  <c r="B326" i="7"/>
  <c r="S325" i="7"/>
  <c r="R325" i="7"/>
  <c r="N325" i="7"/>
  <c r="L325" i="7"/>
  <c r="J325" i="7"/>
  <c r="H325" i="7"/>
  <c r="F325" i="7"/>
  <c r="B325" i="7"/>
  <c r="S324" i="7"/>
  <c r="R324" i="7"/>
  <c r="N324" i="7"/>
  <c r="L324" i="7"/>
  <c r="J324" i="7"/>
  <c r="H324" i="7"/>
  <c r="F324" i="7"/>
  <c r="B324" i="7"/>
  <c r="S323" i="7"/>
  <c r="R323" i="7"/>
  <c r="N323" i="7"/>
  <c r="L323" i="7"/>
  <c r="J323" i="7"/>
  <c r="H323" i="7"/>
  <c r="F323" i="7"/>
  <c r="B323" i="7"/>
  <c r="S322" i="7"/>
  <c r="R322" i="7"/>
  <c r="N322" i="7"/>
  <c r="L322" i="7"/>
  <c r="J322" i="7"/>
  <c r="H322" i="7"/>
  <c r="F322" i="7"/>
  <c r="B322" i="7"/>
  <c r="S321" i="7"/>
  <c r="R321" i="7"/>
  <c r="N321" i="7"/>
  <c r="L321" i="7"/>
  <c r="J321" i="7"/>
  <c r="H321" i="7"/>
  <c r="F321" i="7"/>
  <c r="B321" i="7"/>
  <c r="S320" i="7"/>
  <c r="R320" i="7"/>
  <c r="N320" i="7"/>
  <c r="L320" i="7"/>
  <c r="J320" i="7"/>
  <c r="H320" i="7"/>
  <c r="F320" i="7"/>
  <c r="B320" i="7"/>
  <c r="S319" i="7"/>
  <c r="R319" i="7"/>
  <c r="N319" i="7"/>
  <c r="L319" i="7"/>
  <c r="J319" i="7"/>
  <c r="H319" i="7"/>
  <c r="F319" i="7"/>
  <c r="B319" i="7"/>
  <c r="S318" i="7"/>
  <c r="R318" i="7"/>
  <c r="N318" i="7"/>
  <c r="L318" i="7"/>
  <c r="J318" i="7"/>
  <c r="H318" i="7"/>
  <c r="F318" i="7"/>
  <c r="B318" i="7"/>
  <c r="S317" i="7"/>
  <c r="R317" i="7"/>
  <c r="N317" i="7"/>
  <c r="L317" i="7"/>
  <c r="J317" i="7"/>
  <c r="H317" i="7"/>
  <c r="F317" i="7"/>
  <c r="B317" i="7"/>
  <c r="S316" i="7"/>
  <c r="R316" i="7"/>
  <c r="N316" i="7"/>
  <c r="L316" i="7"/>
  <c r="J316" i="7"/>
  <c r="H316" i="7"/>
  <c r="F316" i="7"/>
  <c r="B316" i="7"/>
  <c r="S315" i="7"/>
  <c r="R315" i="7"/>
  <c r="N315" i="7"/>
  <c r="L315" i="7"/>
  <c r="J315" i="7"/>
  <c r="H315" i="7"/>
  <c r="F315" i="7"/>
  <c r="S314" i="7"/>
  <c r="R314" i="7"/>
  <c r="N314" i="7"/>
  <c r="L314" i="7"/>
  <c r="J314" i="7"/>
  <c r="H314" i="7"/>
  <c r="F314" i="7"/>
  <c r="B314" i="7"/>
  <c r="S313" i="7"/>
  <c r="R313" i="7"/>
  <c r="N313" i="7"/>
  <c r="L313" i="7"/>
  <c r="J313" i="7"/>
  <c r="H313" i="7"/>
  <c r="F313" i="7"/>
  <c r="B313" i="7"/>
  <c r="S312" i="7"/>
  <c r="R312" i="7"/>
  <c r="N312" i="7"/>
  <c r="L312" i="7"/>
  <c r="J312" i="7"/>
  <c r="H312" i="7"/>
  <c r="F312" i="7"/>
  <c r="B312" i="7"/>
  <c r="S311" i="7"/>
  <c r="R311" i="7"/>
  <c r="N311" i="7"/>
  <c r="L311" i="7"/>
  <c r="J311" i="7"/>
  <c r="H311" i="7"/>
  <c r="F311" i="7"/>
  <c r="B311" i="7"/>
  <c r="S310" i="7"/>
  <c r="R310" i="7"/>
  <c r="N310" i="7"/>
  <c r="L310" i="7"/>
  <c r="J310" i="7"/>
  <c r="H310" i="7"/>
  <c r="F310" i="7"/>
  <c r="B310" i="7"/>
  <c r="S309" i="7"/>
  <c r="R309" i="7"/>
  <c r="N309" i="7"/>
  <c r="L309" i="7"/>
  <c r="J309" i="7"/>
  <c r="H309" i="7"/>
  <c r="F309" i="7"/>
  <c r="B309" i="7"/>
  <c r="S308" i="7"/>
  <c r="R308" i="7"/>
  <c r="N308" i="7"/>
  <c r="L308" i="7"/>
  <c r="J308" i="7"/>
  <c r="H308" i="7"/>
  <c r="F308" i="7"/>
  <c r="B308" i="7"/>
  <c r="S307" i="7"/>
  <c r="R307" i="7"/>
  <c r="N307" i="7"/>
  <c r="L307" i="7"/>
  <c r="J307" i="7"/>
  <c r="H307" i="7"/>
  <c r="F307" i="7"/>
  <c r="B307" i="7"/>
  <c r="S306" i="7"/>
  <c r="R306" i="7"/>
  <c r="N306" i="7"/>
  <c r="L306" i="7"/>
  <c r="J306" i="7"/>
  <c r="H306" i="7"/>
  <c r="F306" i="7"/>
  <c r="B306" i="7"/>
  <c r="S305" i="7"/>
  <c r="R305" i="7"/>
  <c r="N305" i="7"/>
  <c r="L305" i="7"/>
  <c r="J305" i="7"/>
  <c r="H305" i="7"/>
  <c r="F305" i="7"/>
  <c r="B305" i="7"/>
  <c r="S304" i="7"/>
  <c r="R304" i="7"/>
  <c r="N304" i="7"/>
  <c r="L304" i="7"/>
  <c r="J304" i="7"/>
  <c r="H304" i="7"/>
  <c r="F304" i="7"/>
  <c r="B304" i="7"/>
  <c r="S303" i="7"/>
  <c r="R303" i="7"/>
  <c r="N303" i="7"/>
  <c r="L303" i="7"/>
  <c r="J303" i="7"/>
  <c r="H303" i="7"/>
  <c r="F303" i="7"/>
  <c r="B303" i="7"/>
  <c r="S302" i="7"/>
  <c r="R302" i="7"/>
  <c r="N302" i="7"/>
  <c r="L302" i="7"/>
  <c r="J302" i="7"/>
  <c r="H302" i="7"/>
  <c r="F302" i="7"/>
  <c r="B302" i="7"/>
  <c r="S301" i="7"/>
  <c r="R301" i="7"/>
  <c r="N301" i="7"/>
  <c r="L301" i="7"/>
  <c r="J301" i="7"/>
  <c r="H301" i="7"/>
  <c r="F301" i="7"/>
  <c r="B301" i="7"/>
  <c r="S300" i="7"/>
  <c r="R300" i="7"/>
  <c r="N300" i="7"/>
  <c r="L300" i="7"/>
  <c r="J300" i="7"/>
  <c r="H300" i="7"/>
  <c r="F300" i="7"/>
  <c r="B300" i="7"/>
  <c r="S299" i="7"/>
  <c r="R299" i="7"/>
  <c r="N299" i="7"/>
  <c r="L299" i="7"/>
  <c r="J299" i="7"/>
  <c r="H299" i="7"/>
  <c r="F299" i="7"/>
  <c r="B299" i="7"/>
  <c r="S298" i="7"/>
  <c r="R298" i="7"/>
  <c r="N298" i="7"/>
  <c r="L298" i="7"/>
  <c r="J298" i="7"/>
  <c r="H298" i="7"/>
  <c r="F298" i="7"/>
  <c r="B298" i="7"/>
  <c r="S297" i="7"/>
  <c r="R297" i="7"/>
  <c r="N297" i="7"/>
  <c r="L297" i="7"/>
  <c r="J297" i="7"/>
  <c r="H297" i="7"/>
  <c r="F297" i="7"/>
  <c r="B297" i="7"/>
  <c r="S296" i="7"/>
  <c r="R296" i="7"/>
  <c r="N296" i="7"/>
  <c r="L296" i="7"/>
  <c r="J296" i="7"/>
  <c r="H296" i="7"/>
  <c r="F296" i="7"/>
  <c r="B296" i="7"/>
  <c r="S295" i="7"/>
  <c r="R295" i="7"/>
  <c r="N295" i="7"/>
  <c r="L295" i="7"/>
  <c r="J295" i="7"/>
  <c r="H295" i="7"/>
  <c r="F295" i="7"/>
  <c r="B295" i="7"/>
  <c r="S294" i="7"/>
  <c r="R294" i="7"/>
  <c r="N294" i="7"/>
  <c r="L294" i="7"/>
  <c r="J294" i="7"/>
  <c r="H294" i="7"/>
  <c r="F294" i="7"/>
  <c r="B294" i="7"/>
  <c r="S293" i="7"/>
  <c r="R293" i="7"/>
  <c r="N293" i="7"/>
  <c r="L293" i="7"/>
  <c r="J293" i="7"/>
  <c r="H293" i="7"/>
  <c r="F293" i="7"/>
  <c r="B293" i="7"/>
  <c r="S292" i="7"/>
  <c r="R292" i="7"/>
  <c r="N292" i="7"/>
  <c r="L292" i="7"/>
  <c r="J292" i="7"/>
  <c r="H292" i="7"/>
  <c r="F292" i="7"/>
  <c r="B292" i="7"/>
  <c r="S291" i="7"/>
  <c r="R291" i="7"/>
  <c r="N291" i="7"/>
  <c r="L291" i="7"/>
  <c r="J291" i="7"/>
  <c r="H291" i="7"/>
  <c r="F291" i="7"/>
  <c r="B291" i="7"/>
  <c r="S290" i="7"/>
  <c r="R290" i="7"/>
  <c r="N290" i="7"/>
  <c r="L290" i="7"/>
  <c r="J290" i="7"/>
  <c r="H290" i="7"/>
  <c r="F290" i="7"/>
  <c r="B290" i="7"/>
  <c r="S289" i="7"/>
  <c r="R289" i="7"/>
  <c r="N289" i="7"/>
  <c r="L289" i="7"/>
  <c r="J289" i="7"/>
  <c r="H289" i="7"/>
  <c r="F289" i="7"/>
  <c r="B289" i="7"/>
  <c r="S288" i="7"/>
  <c r="R288" i="7"/>
  <c r="N288" i="7"/>
  <c r="L288" i="7"/>
  <c r="J288" i="7"/>
  <c r="H288" i="7"/>
  <c r="F288" i="7"/>
  <c r="S287" i="7"/>
  <c r="R287" i="7"/>
  <c r="N287" i="7"/>
  <c r="L287" i="7"/>
  <c r="J287" i="7"/>
  <c r="H287" i="7"/>
  <c r="F287" i="7"/>
  <c r="B287" i="7"/>
  <c r="S286" i="7"/>
  <c r="R286" i="7"/>
  <c r="N286" i="7"/>
  <c r="L286" i="7"/>
  <c r="J286" i="7"/>
  <c r="H286" i="7"/>
  <c r="F286" i="7"/>
  <c r="B286" i="7"/>
  <c r="S285" i="7"/>
  <c r="R285" i="7"/>
  <c r="N285" i="7"/>
  <c r="L285" i="7"/>
  <c r="J285" i="7"/>
  <c r="H285" i="7"/>
  <c r="F285" i="7"/>
  <c r="B285" i="7"/>
  <c r="S284" i="7"/>
  <c r="R284" i="7"/>
  <c r="N284" i="7"/>
  <c r="L284" i="7"/>
  <c r="J284" i="7"/>
  <c r="H284" i="7"/>
  <c r="F284" i="7"/>
  <c r="B284" i="7"/>
  <c r="S283" i="7"/>
  <c r="R283" i="7"/>
  <c r="N283" i="7"/>
  <c r="L283" i="7"/>
  <c r="J283" i="7"/>
  <c r="H283" i="7"/>
  <c r="F283" i="7"/>
  <c r="B283" i="7"/>
  <c r="S282" i="7"/>
  <c r="R282" i="7"/>
  <c r="N282" i="7"/>
  <c r="L282" i="7"/>
  <c r="J282" i="7"/>
  <c r="H282" i="7"/>
  <c r="F282" i="7"/>
  <c r="B282" i="7"/>
  <c r="S281" i="7"/>
  <c r="R281" i="7"/>
  <c r="N281" i="7"/>
  <c r="L281" i="7"/>
  <c r="J281" i="7"/>
  <c r="H281" i="7"/>
  <c r="F281" i="7"/>
  <c r="B281" i="7"/>
  <c r="S280" i="7"/>
  <c r="R280" i="7"/>
  <c r="N280" i="7"/>
  <c r="L280" i="7"/>
  <c r="J280" i="7"/>
  <c r="H280" i="7"/>
  <c r="F280" i="7"/>
  <c r="B280" i="7"/>
  <c r="S279" i="7"/>
  <c r="R279" i="7"/>
  <c r="N279" i="7"/>
  <c r="L279" i="7"/>
  <c r="J279" i="7"/>
  <c r="H279" i="7"/>
  <c r="F279" i="7"/>
  <c r="B279" i="7"/>
  <c r="S278" i="7"/>
  <c r="R278" i="7"/>
  <c r="N278" i="7"/>
  <c r="L278" i="7"/>
  <c r="J278" i="7"/>
  <c r="H278" i="7"/>
  <c r="F278" i="7"/>
  <c r="B278" i="7"/>
  <c r="S277" i="7"/>
  <c r="R277" i="7"/>
  <c r="N277" i="7"/>
  <c r="L277" i="7"/>
  <c r="J277" i="7"/>
  <c r="H277" i="7"/>
  <c r="F277" i="7"/>
  <c r="B277" i="7"/>
  <c r="S276" i="7"/>
  <c r="R276" i="7"/>
  <c r="N276" i="7"/>
  <c r="L276" i="7"/>
  <c r="J276" i="7"/>
  <c r="H276" i="7"/>
  <c r="F276" i="7"/>
  <c r="B276" i="7"/>
  <c r="S275" i="7"/>
  <c r="R275" i="7"/>
  <c r="N275" i="7"/>
  <c r="L275" i="7"/>
  <c r="J275" i="7"/>
  <c r="H275" i="7"/>
  <c r="F275" i="7"/>
  <c r="B275" i="7"/>
  <c r="S274" i="7"/>
  <c r="R274" i="7"/>
  <c r="N274" i="7"/>
  <c r="L274" i="7"/>
  <c r="J274" i="7"/>
  <c r="H274" i="7"/>
  <c r="F274" i="7"/>
  <c r="B274" i="7"/>
  <c r="S273" i="7"/>
  <c r="R273" i="7"/>
  <c r="N273" i="7"/>
  <c r="L273" i="7"/>
  <c r="J273" i="7"/>
  <c r="H273" i="7"/>
  <c r="F273" i="7"/>
  <c r="B273" i="7"/>
  <c r="S272" i="7"/>
  <c r="R272" i="7"/>
  <c r="N272" i="7"/>
  <c r="L272" i="7"/>
  <c r="J272" i="7"/>
  <c r="H272" i="7"/>
  <c r="F272" i="7"/>
  <c r="B272" i="7"/>
  <c r="S271" i="7"/>
  <c r="R271" i="7"/>
  <c r="N271" i="7"/>
  <c r="L271" i="7"/>
  <c r="J271" i="7"/>
  <c r="H271" i="7"/>
  <c r="F271" i="7"/>
  <c r="B271" i="7"/>
  <c r="S270" i="7"/>
  <c r="R270" i="7"/>
  <c r="N270" i="7"/>
  <c r="L270" i="7"/>
  <c r="J270" i="7"/>
  <c r="H270" i="7"/>
  <c r="F270" i="7"/>
  <c r="B270" i="7"/>
  <c r="S269" i="7"/>
  <c r="R269" i="7"/>
  <c r="N269" i="7"/>
  <c r="L269" i="7"/>
  <c r="J269" i="7"/>
  <c r="H269" i="7"/>
  <c r="F269" i="7"/>
  <c r="B269" i="7"/>
  <c r="S268" i="7"/>
  <c r="R268" i="7"/>
  <c r="N268" i="7"/>
  <c r="L268" i="7"/>
  <c r="J268" i="7"/>
  <c r="H268" i="7"/>
  <c r="F268" i="7"/>
  <c r="B268" i="7"/>
  <c r="S267" i="7"/>
  <c r="R267" i="7"/>
  <c r="N267" i="7"/>
  <c r="L267" i="7"/>
  <c r="J267" i="7"/>
  <c r="H267" i="7"/>
  <c r="F267" i="7"/>
  <c r="B267" i="7"/>
  <c r="S266" i="7"/>
  <c r="R266" i="7"/>
  <c r="N266" i="7"/>
  <c r="L266" i="7"/>
  <c r="J266" i="7"/>
  <c r="H266" i="7"/>
  <c r="F266" i="7"/>
  <c r="B266" i="7"/>
  <c r="S265" i="7"/>
  <c r="R265" i="7"/>
  <c r="N265" i="7"/>
  <c r="L265" i="7"/>
  <c r="J265" i="7"/>
  <c r="H265" i="7"/>
  <c r="F265" i="7"/>
  <c r="B265" i="7"/>
  <c r="S264" i="7"/>
  <c r="R264" i="7"/>
  <c r="N264" i="7"/>
  <c r="L264" i="7"/>
  <c r="J264" i="7"/>
  <c r="H264" i="7"/>
  <c r="F264" i="7"/>
  <c r="B264" i="7"/>
  <c r="S263" i="7"/>
  <c r="R263" i="7"/>
  <c r="N263" i="7"/>
  <c r="L263" i="7"/>
  <c r="J263" i="7"/>
  <c r="H263" i="7"/>
  <c r="F263" i="7"/>
  <c r="B263" i="7"/>
  <c r="S262" i="7"/>
  <c r="R262" i="7"/>
  <c r="N262" i="7"/>
  <c r="L262" i="7"/>
  <c r="J262" i="7"/>
  <c r="H262" i="7"/>
  <c r="F262" i="7"/>
  <c r="B262" i="7"/>
  <c r="S261" i="7"/>
  <c r="R261" i="7"/>
  <c r="N261" i="7"/>
  <c r="L261" i="7"/>
  <c r="J261" i="7"/>
  <c r="H261" i="7"/>
  <c r="F261" i="7"/>
  <c r="B261" i="7"/>
  <c r="S260" i="7"/>
  <c r="R260" i="7"/>
  <c r="N260" i="7"/>
  <c r="L260" i="7"/>
  <c r="J260" i="7"/>
  <c r="H260" i="7"/>
  <c r="F260" i="7"/>
  <c r="B260" i="7"/>
  <c r="S259" i="7"/>
  <c r="R259" i="7"/>
  <c r="N259" i="7"/>
  <c r="L259" i="7"/>
  <c r="J259" i="7"/>
  <c r="H259" i="7"/>
  <c r="F259" i="7"/>
  <c r="B259" i="7"/>
  <c r="S258" i="7"/>
  <c r="R258" i="7"/>
  <c r="N258" i="7"/>
  <c r="L258" i="7"/>
  <c r="J258" i="7"/>
  <c r="H258" i="7"/>
  <c r="F258" i="7"/>
  <c r="B258" i="7"/>
  <c r="S257" i="7"/>
  <c r="R257" i="7"/>
  <c r="N257" i="7"/>
  <c r="L257" i="7"/>
  <c r="J257" i="7"/>
  <c r="H257" i="7"/>
  <c r="F257" i="7"/>
  <c r="B257" i="7"/>
  <c r="S256" i="7"/>
  <c r="R256" i="7"/>
  <c r="N256" i="7"/>
  <c r="L256" i="7"/>
  <c r="J256" i="7"/>
  <c r="H256" i="7"/>
  <c r="F256" i="7"/>
  <c r="B256" i="7"/>
  <c r="S255" i="7"/>
  <c r="R255" i="7"/>
  <c r="N255" i="7"/>
  <c r="L255" i="7"/>
  <c r="J255" i="7"/>
  <c r="H255" i="7"/>
  <c r="F255" i="7"/>
  <c r="B255" i="7"/>
  <c r="S254" i="7"/>
  <c r="R254" i="7"/>
  <c r="N254" i="7"/>
  <c r="L254" i="7"/>
  <c r="J254" i="7"/>
  <c r="H254" i="7"/>
  <c r="F254" i="7"/>
  <c r="B254" i="7"/>
  <c r="S253" i="7"/>
  <c r="R253" i="7"/>
  <c r="N253" i="7"/>
  <c r="L253" i="7"/>
  <c r="J253" i="7"/>
  <c r="H253" i="7"/>
  <c r="F253" i="7"/>
  <c r="B253" i="7"/>
  <c r="S252" i="7"/>
  <c r="R252" i="7"/>
  <c r="N252" i="7"/>
  <c r="L252" i="7"/>
  <c r="J252" i="7"/>
  <c r="H252" i="7"/>
  <c r="F252" i="7"/>
  <c r="B252" i="7"/>
  <c r="S251" i="7"/>
  <c r="R251" i="7"/>
  <c r="N251" i="7"/>
  <c r="L251" i="7"/>
  <c r="J251" i="7"/>
  <c r="H251" i="7"/>
  <c r="F251" i="7"/>
  <c r="B251" i="7"/>
  <c r="S250" i="7"/>
  <c r="R250" i="7"/>
  <c r="N250" i="7"/>
  <c r="L250" i="7"/>
  <c r="J250" i="7"/>
  <c r="H250" i="7"/>
  <c r="F250" i="7"/>
  <c r="B250" i="7"/>
  <c r="S249" i="7"/>
  <c r="R249" i="7"/>
  <c r="N249" i="7"/>
  <c r="L249" i="7"/>
  <c r="J249" i="7"/>
  <c r="H249" i="7"/>
  <c r="F249" i="7"/>
  <c r="B249" i="7"/>
  <c r="S248" i="7"/>
  <c r="R248" i="7"/>
  <c r="N248" i="7"/>
  <c r="L248" i="7"/>
  <c r="J248" i="7"/>
  <c r="H248" i="7"/>
  <c r="F248" i="7"/>
  <c r="B248" i="7"/>
  <c r="S247" i="7"/>
  <c r="R247" i="7"/>
  <c r="N247" i="7"/>
  <c r="L247" i="7"/>
  <c r="J247" i="7"/>
  <c r="H247" i="7"/>
  <c r="F247" i="7"/>
  <c r="B247" i="7"/>
  <c r="S246" i="7"/>
  <c r="R246" i="7"/>
  <c r="N246" i="7"/>
  <c r="L246" i="7"/>
  <c r="J246" i="7"/>
  <c r="H246" i="7"/>
  <c r="F246" i="7"/>
  <c r="B246" i="7"/>
  <c r="S245" i="7"/>
  <c r="R245" i="7"/>
  <c r="N245" i="7"/>
  <c r="L245" i="7"/>
  <c r="J245" i="7"/>
  <c r="H245" i="7"/>
  <c r="F245" i="7"/>
  <c r="B245" i="7"/>
  <c r="S244" i="7"/>
  <c r="R244" i="7"/>
  <c r="N244" i="7"/>
  <c r="L244" i="7"/>
  <c r="J244" i="7"/>
  <c r="H244" i="7"/>
  <c r="F244" i="7"/>
  <c r="B244" i="7"/>
  <c r="S243" i="7"/>
  <c r="R243" i="7"/>
  <c r="N243" i="7"/>
  <c r="L243" i="7"/>
  <c r="J243" i="7"/>
  <c r="H243" i="7"/>
  <c r="F243" i="7"/>
  <c r="B243" i="7"/>
  <c r="S242" i="7"/>
  <c r="R242" i="7"/>
  <c r="N242" i="7"/>
  <c r="L242" i="7"/>
  <c r="J242" i="7"/>
  <c r="H242" i="7"/>
  <c r="F242" i="7"/>
  <c r="B242" i="7"/>
  <c r="S241" i="7"/>
  <c r="R241" i="7"/>
  <c r="N241" i="7"/>
  <c r="L241" i="7"/>
  <c r="J241" i="7"/>
  <c r="H241" i="7"/>
  <c r="F241" i="7"/>
  <c r="B241" i="7"/>
  <c r="S240" i="7"/>
  <c r="R240" i="7"/>
  <c r="N240" i="7"/>
  <c r="L240" i="7"/>
  <c r="J240" i="7"/>
  <c r="H240" i="7"/>
  <c r="F240" i="7"/>
  <c r="B240" i="7"/>
  <c r="S239" i="7"/>
  <c r="R239" i="7"/>
  <c r="N239" i="7"/>
  <c r="L239" i="7"/>
  <c r="J239" i="7"/>
  <c r="H239" i="7"/>
  <c r="F239" i="7"/>
  <c r="B239" i="7"/>
  <c r="S238" i="7"/>
  <c r="R238" i="7"/>
  <c r="N238" i="7"/>
  <c r="L238" i="7"/>
  <c r="J238" i="7"/>
  <c r="H238" i="7"/>
  <c r="F238" i="7"/>
  <c r="B238" i="7"/>
  <c r="S237" i="7"/>
  <c r="R237" i="7"/>
  <c r="N237" i="7"/>
  <c r="L237" i="7"/>
  <c r="J237" i="7"/>
  <c r="H237" i="7"/>
  <c r="F237" i="7"/>
  <c r="B237" i="7"/>
  <c r="S236" i="7"/>
  <c r="R236" i="7"/>
  <c r="N236" i="7"/>
  <c r="L236" i="7"/>
  <c r="J236" i="7"/>
  <c r="H236" i="7"/>
  <c r="F236" i="7"/>
  <c r="B236" i="7"/>
  <c r="S235" i="7"/>
  <c r="R235" i="7"/>
  <c r="N235" i="7"/>
  <c r="L235" i="7"/>
  <c r="J235" i="7"/>
  <c r="H235" i="7"/>
  <c r="F235" i="7"/>
  <c r="B235" i="7"/>
  <c r="S234" i="7"/>
  <c r="R234" i="7"/>
  <c r="N234" i="7"/>
  <c r="L234" i="7"/>
  <c r="J234" i="7"/>
  <c r="H234" i="7"/>
  <c r="F234" i="7"/>
  <c r="B234" i="7"/>
  <c r="S233" i="7"/>
  <c r="R233" i="7"/>
  <c r="N233" i="7"/>
  <c r="L233" i="7"/>
  <c r="J233" i="7"/>
  <c r="H233" i="7"/>
  <c r="F233" i="7"/>
  <c r="B233" i="7"/>
  <c r="S232" i="7"/>
  <c r="R232" i="7"/>
  <c r="N232" i="7"/>
  <c r="L232" i="7"/>
  <c r="J232" i="7"/>
  <c r="H232" i="7"/>
  <c r="F232" i="7"/>
  <c r="B232" i="7"/>
  <c r="S231" i="7"/>
  <c r="R231" i="7"/>
  <c r="N231" i="7"/>
  <c r="L231" i="7"/>
  <c r="J231" i="7"/>
  <c r="H231" i="7"/>
  <c r="F231" i="7"/>
  <c r="B231" i="7"/>
  <c r="S230" i="7"/>
  <c r="R230" i="7"/>
  <c r="N230" i="7"/>
  <c r="L230" i="7"/>
  <c r="J230" i="7"/>
  <c r="H230" i="7"/>
  <c r="F230" i="7"/>
  <c r="B230" i="7"/>
  <c r="S229" i="7"/>
  <c r="R229" i="7"/>
  <c r="N229" i="7"/>
  <c r="L229" i="7"/>
  <c r="J229" i="7"/>
  <c r="H229" i="7"/>
  <c r="F229" i="7"/>
  <c r="B229" i="7"/>
  <c r="S228" i="7"/>
  <c r="R228" i="7"/>
  <c r="N228" i="7"/>
  <c r="L228" i="7"/>
  <c r="J228" i="7"/>
  <c r="H228" i="7"/>
  <c r="F228" i="7"/>
  <c r="B228" i="7"/>
  <c r="S227" i="7"/>
  <c r="R227" i="7"/>
  <c r="N227" i="7"/>
  <c r="L227" i="7"/>
  <c r="J227" i="7"/>
  <c r="H227" i="7"/>
  <c r="F227" i="7"/>
  <c r="B227" i="7"/>
  <c r="S226" i="7"/>
  <c r="R226" i="7"/>
  <c r="N226" i="7"/>
  <c r="L226" i="7"/>
  <c r="J226" i="7"/>
  <c r="H226" i="7"/>
  <c r="F226" i="7"/>
  <c r="B226" i="7"/>
  <c r="S225" i="7"/>
  <c r="R225" i="7"/>
  <c r="N225" i="7"/>
  <c r="L225" i="7"/>
  <c r="J225" i="7"/>
  <c r="H225" i="7"/>
  <c r="F225" i="7"/>
  <c r="B225" i="7"/>
  <c r="S224" i="7"/>
  <c r="R224" i="7"/>
  <c r="N224" i="7"/>
  <c r="L224" i="7"/>
  <c r="J224" i="7"/>
  <c r="H224" i="7"/>
  <c r="F224" i="7"/>
  <c r="B224" i="7"/>
  <c r="S223" i="7"/>
  <c r="R223" i="7"/>
  <c r="N223" i="7"/>
  <c r="L223" i="7"/>
  <c r="J223" i="7"/>
  <c r="H223" i="7"/>
  <c r="F223" i="7"/>
  <c r="B223" i="7"/>
  <c r="S222" i="7"/>
  <c r="R222" i="7"/>
  <c r="N222" i="7"/>
  <c r="L222" i="7"/>
  <c r="J222" i="7"/>
  <c r="H222" i="7"/>
  <c r="F222" i="7"/>
  <c r="B222" i="7"/>
  <c r="S221" i="7"/>
  <c r="R221" i="7"/>
  <c r="N221" i="7"/>
  <c r="L221" i="7"/>
  <c r="J221" i="7"/>
  <c r="H221" i="7"/>
  <c r="F221" i="7"/>
  <c r="B221" i="7"/>
  <c r="S220" i="7"/>
  <c r="R220" i="7"/>
  <c r="N220" i="7"/>
  <c r="L220" i="7"/>
  <c r="J220" i="7"/>
  <c r="H220" i="7"/>
  <c r="F220" i="7"/>
  <c r="B220" i="7"/>
  <c r="S219" i="7"/>
  <c r="R219" i="7"/>
  <c r="N219" i="7"/>
  <c r="L219" i="7"/>
  <c r="J219" i="7"/>
  <c r="H219" i="7"/>
  <c r="F219" i="7"/>
  <c r="B219" i="7"/>
  <c r="S218" i="7"/>
  <c r="R218" i="7"/>
  <c r="N218" i="7"/>
  <c r="L218" i="7"/>
  <c r="J218" i="7"/>
  <c r="H218" i="7"/>
  <c r="F218" i="7"/>
  <c r="B218" i="7"/>
  <c r="S217" i="7"/>
  <c r="R217" i="7"/>
  <c r="N217" i="7"/>
  <c r="L217" i="7"/>
  <c r="J217" i="7"/>
  <c r="H217" i="7"/>
  <c r="F217" i="7"/>
  <c r="B217" i="7"/>
  <c r="S216" i="7"/>
  <c r="R216" i="7"/>
  <c r="N216" i="7"/>
  <c r="L216" i="7"/>
  <c r="J216" i="7"/>
  <c r="H216" i="7"/>
  <c r="F216" i="7"/>
  <c r="B216" i="7"/>
  <c r="S215" i="7"/>
  <c r="R215" i="7"/>
  <c r="N215" i="7"/>
  <c r="L215" i="7"/>
  <c r="J215" i="7"/>
  <c r="H215" i="7"/>
  <c r="F215" i="7"/>
  <c r="B215" i="7"/>
  <c r="S214" i="7"/>
  <c r="R214" i="7"/>
  <c r="N214" i="7"/>
  <c r="L214" i="7"/>
  <c r="J214" i="7"/>
  <c r="H214" i="7"/>
  <c r="F214" i="7"/>
  <c r="B214" i="7"/>
  <c r="S213" i="7"/>
  <c r="R213" i="7"/>
  <c r="N213" i="7"/>
  <c r="L213" i="7"/>
  <c r="J213" i="7"/>
  <c r="H213" i="7"/>
  <c r="F213" i="7"/>
  <c r="B213" i="7"/>
  <c r="S212" i="7"/>
  <c r="R212" i="7"/>
  <c r="N212" i="7"/>
  <c r="L212" i="7"/>
  <c r="J212" i="7"/>
  <c r="H212" i="7"/>
  <c r="F212" i="7"/>
  <c r="B212" i="7"/>
  <c r="S211" i="7"/>
  <c r="R211" i="7"/>
  <c r="N211" i="7"/>
  <c r="L211" i="7"/>
  <c r="J211" i="7"/>
  <c r="H211" i="7"/>
  <c r="F211" i="7"/>
  <c r="B211" i="7"/>
  <c r="S210" i="7"/>
  <c r="R210" i="7"/>
  <c r="N210" i="7"/>
  <c r="L210" i="7"/>
  <c r="J210" i="7"/>
  <c r="H210" i="7"/>
  <c r="F210" i="7"/>
  <c r="B210" i="7"/>
  <c r="S209" i="7"/>
  <c r="R209" i="7"/>
  <c r="N209" i="7"/>
  <c r="L209" i="7"/>
  <c r="J209" i="7"/>
  <c r="H209" i="7"/>
  <c r="F209" i="7"/>
  <c r="B209" i="7"/>
  <c r="S208" i="7"/>
  <c r="R208" i="7"/>
  <c r="N208" i="7"/>
  <c r="L208" i="7"/>
  <c r="J208" i="7"/>
  <c r="H208" i="7"/>
  <c r="F208" i="7"/>
  <c r="B208" i="7"/>
  <c r="S207" i="7"/>
  <c r="R207" i="7"/>
  <c r="N207" i="7"/>
  <c r="L207" i="7"/>
  <c r="J207" i="7"/>
  <c r="H207" i="7"/>
  <c r="F207" i="7"/>
  <c r="B207" i="7"/>
  <c r="S206" i="7"/>
  <c r="R206" i="7"/>
  <c r="N206" i="7"/>
  <c r="L206" i="7"/>
  <c r="J206" i="7"/>
  <c r="H206" i="7"/>
  <c r="F206" i="7"/>
  <c r="B206" i="7"/>
  <c r="S205" i="7"/>
  <c r="R205" i="7"/>
  <c r="N205" i="7"/>
  <c r="L205" i="7"/>
  <c r="J205" i="7"/>
  <c r="H205" i="7"/>
  <c r="F205" i="7"/>
  <c r="B205" i="7"/>
  <c r="S204" i="7"/>
  <c r="R204" i="7"/>
  <c r="N204" i="7"/>
  <c r="L204" i="7"/>
  <c r="J204" i="7"/>
  <c r="H204" i="7"/>
  <c r="F204" i="7"/>
  <c r="B204" i="7"/>
  <c r="S203" i="7"/>
  <c r="R203" i="7"/>
  <c r="N203" i="7"/>
  <c r="L203" i="7"/>
  <c r="J203" i="7"/>
  <c r="H203" i="7"/>
  <c r="F203" i="7"/>
  <c r="B203" i="7"/>
  <c r="S202" i="7"/>
  <c r="R202" i="7"/>
  <c r="N202" i="7"/>
  <c r="L202" i="7"/>
  <c r="J202" i="7"/>
  <c r="H202" i="7"/>
  <c r="F202" i="7"/>
  <c r="B202" i="7"/>
  <c r="S201" i="7"/>
  <c r="R201" i="7"/>
  <c r="N201" i="7"/>
  <c r="L201" i="7"/>
  <c r="J201" i="7"/>
  <c r="H201" i="7"/>
  <c r="F201" i="7"/>
  <c r="B201" i="7"/>
  <c r="S200" i="7"/>
  <c r="R200" i="7"/>
  <c r="N200" i="7"/>
  <c r="L200" i="7"/>
  <c r="J200" i="7"/>
  <c r="H200" i="7"/>
  <c r="F200" i="7"/>
  <c r="B200" i="7"/>
  <c r="S199" i="7"/>
  <c r="R199" i="7"/>
  <c r="N199" i="7"/>
  <c r="L199" i="7"/>
  <c r="J199" i="7"/>
  <c r="H199" i="7"/>
  <c r="F199" i="7"/>
  <c r="B199" i="7"/>
  <c r="S198" i="7"/>
  <c r="R198" i="7"/>
  <c r="N198" i="7"/>
  <c r="L198" i="7"/>
  <c r="J198" i="7"/>
  <c r="H198" i="7"/>
  <c r="F198" i="7"/>
  <c r="B198" i="7"/>
  <c r="S197" i="7"/>
  <c r="R197" i="7"/>
  <c r="N197" i="7"/>
  <c r="L197" i="7"/>
  <c r="J197" i="7"/>
  <c r="H197" i="7"/>
  <c r="F197" i="7"/>
  <c r="B197" i="7"/>
  <c r="S196" i="7"/>
  <c r="R196" i="7"/>
  <c r="N196" i="7"/>
  <c r="L196" i="7"/>
  <c r="J196" i="7"/>
  <c r="H196" i="7"/>
  <c r="F196" i="7"/>
  <c r="B196" i="7"/>
  <c r="S195" i="7"/>
  <c r="R195" i="7"/>
  <c r="N195" i="7"/>
  <c r="L195" i="7"/>
  <c r="J195" i="7"/>
  <c r="H195" i="7"/>
  <c r="F195" i="7"/>
  <c r="B195" i="7"/>
  <c r="S194" i="7"/>
  <c r="R194" i="7"/>
  <c r="N194" i="7"/>
  <c r="L194" i="7"/>
  <c r="J194" i="7"/>
  <c r="H194" i="7"/>
  <c r="F194" i="7"/>
  <c r="B194" i="7"/>
  <c r="S193" i="7"/>
  <c r="R193" i="7"/>
  <c r="N193" i="7"/>
  <c r="L193" i="7"/>
  <c r="J193" i="7"/>
  <c r="H193" i="7"/>
  <c r="F193" i="7"/>
  <c r="B193" i="7"/>
  <c r="S192" i="7"/>
  <c r="R192" i="7"/>
  <c r="N192" i="7"/>
  <c r="L192" i="7"/>
  <c r="J192" i="7"/>
  <c r="H192" i="7"/>
  <c r="F192" i="7"/>
  <c r="B192" i="7"/>
  <c r="S191" i="7"/>
  <c r="R191" i="7"/>
  <c r="N191" i="7"/>
  <c r="L191" i="7"/>
  <c r="J191" i="7"/>
  <c r="H191" i="7"/>
  <c r="F191" i="7"/>
  <c r="B191" i="7"/>
  <c r="S190" i="7"/>
  <c r="R190" i="7"/>
  <c r="N190" i="7"/>
  <c r="L190" i="7"/>
  <c r="J190" i="7"/>
  <c r="H190" i="7"/>
  <c r="F190" i="7"/>
  <c r="B190" i="7"/>
  <c r="S189" i="7"/>
  <c r="R189" i="7"/>
  <c r="N189" i="7"/>
  <c r="L189" i="7"/>
  <c r="J189" i="7"/>
  <c r="H189" i="7"/>
  <c r="F189" i="7"/>
  <c r="B189" i="7"/>
  <c r="S188" i="7"/>
  <c r="R188" i="7"/>
  <c r="N188" i="7"/>
  <c r="L188" i="7"/>
  <c r="J188" i="7"/>
  <c r="H188" i="7"/>
  <c r="F188" i="7"/>
  <c r="B188" i="7"/>
  <c r="S187" i="7"/>
  <c r="R187" i="7"/>
  <c r="N187" i="7"/>
  <c r="L187" i="7"/>
  <c r="J187" i="7"/>
  <c r="H187" i="7"/>
  <c r="F187" i="7"/>
  <c r="B187" i="7"/>
  <c r="S186" i="7"/>
  <c r="R186" i="7"/>
  <c r="N186" i="7"/>
  <c r="L186" i="7"/>
  <c r="J186" i="7"/>
  <c r="H186" i="7"/>
  <c r="F186" i="7"/>
  <c r="B186" i="7"/>
  <c r="S185" i="7"/>
  <c r="R185" i="7"/>
  <c r="N185" i="7"/>
  <c r="L185" i="7"/>
  <c r="J185" i="7"/>
  <c r="H185" i="7"/>
  <c r="F185" i="7"/>
  <c r="B185" i="7"/>
  <c r="S184" i="7"/>
  <c r="R184" i="7"/>
  <c r="N184" i="7"/>
  <c r="L184" i="7"/>
  <c r="J184" i="7"/>
  <c r="H184" i="7"/>
  <c r="F184" i="7"/>
  <c r="B184" i="7"/>
  <c r="S183" i="7"/>
  <c r="R183" i="7"/>
  <c r="N183" i="7"/>
  <c r="L183" i="7"/>
  <c r="J183" i="7"/>
  <c r="H183" i="7"/>
  <c r="F183" i="7"/>
  <c r="B183" i="7"/>
  <c r="S182" i="7"/>
  <c r="R182" i="7"/>
  <c r="N182" i="7"/>
  <c r="L182" i="7"/>
  <c r="J182" i="7"/>
  <c r="H182" i="7"/>
  <c r="F182" i="7"/>
  <c r="B182" i="7"/>
  <c r="S181" i="7"/>
  <c r="R181" i="7"/>
  <c r="N181" i="7"/>
  <c r="L181" i="7"/>
  <c r="J181" i="7"/>
  <c r="H181" i="7"/>
  <c r="F181" i="7"/>
  <c r="B181" i="7"/>
  <c r="S180" i="7"/>
  <c r="R180" i="7"/>
  <c r="N180" i="7"/>
  <c r="L180" i="7"/>
  <c r="J180" i="7"/>
  <c r="H180" i="7"/>
  <c r="F180" i="7"/>
  <c r="B180" i="7"/>
  <c r="S179" i="7"/>
  <c r="R179" i="7"/>
  <c r="N179" i="7"/>
  <c r="L179" i="7"/>
  <c r="J179" i="7"/>
  <c r="H179" i="7"/>
  <c r="F179" i="7"/>
  <c r="B179" i="7"/>
  <c r="S178" i="7"/>
  <c r="R178" i="7"/>
  <c r="N178" i="7"/>
  <c r="L178" i="7"/>
  <c r="J178" i="7"/>
  <c r="H178" i="7"/>
  <c r="F178" i="7"/>
  <c r="B178" i="7"/>
  <c r="S177" i="7"/>
  <c r="R177" i="7"/>
  <c r="N177" i="7"/>
  <c r="L177" i="7"/>
  <c r="J177" i="7"/>
  <c r="H177" i="7"/>
  <c r="F177" i="7"/>
  <c r="B177" i="7"/>
  <c r="S176" i="7"/>
  <c r="R176" i="7"/>
  <c r="N176" i="7"/>
  <c r="L176" i="7"/>
  <c r="J176" i="7"/>
  <c r="H176" i="7"/>
  <c r="F176" i="7"/>
  <c r="B176" i="7"/>
  <c r="S175" i="7"/>
  <c r="R175" i="7"/>
  <c r="N175" i="7"/>
  <c r="L175" i="7"/>
  <c r="J175" i="7"/>
  <c r="H175" i="7"/>
  <c r="F175" i="7"/>
  <c r="B175" i="7"/>
  <c r="S174" i="7"/>
  <c r="R174" i="7"/>
  <c r="N174" i="7"/>
  <c r="L174" i="7"/>
  <c r="J174" i="7"/>
  <c r="H174" i="7"/>
  <c r="F174" i="7"/>
  <c r="B174" i="7"/>
  <c r="S173" i="7"/>
  <c r="R173" i="7"/>
  <c r="N173" i="7"/>
  <c r="L173" i="7"/>
  <c r="J173" i="7"/>
  <c r="H173" i="7"/>
  <c r="F173" i="7"/>
  <c r="B173" i="7"/>
  <c r="S172" i="7"/>
  <c r="R172" i="7"/>
  <c r="N172" i="7"/>
  <c r="L172" i="7"/>
  <c r="J172" i="7"/>
  <c r="H172" i="7"/>
  <c r="F172" i="7"/>
  <c r="B172" i="7"/>
  <c r="S171" i="7"/>
  <c r="R171" i="7"/>
  <c r="N171" i="7"/>
  <c r="L171" i="7"/>
  <c r="J171" i="7"/>
  <c r="H171" i="7"/>
  <c r="F171" i="7"/>
  <c r="B171" i="7"/>
  <c r="S170" i="7"/>
  <c r="R170" i="7"/>
  <c r="N170" i="7"/>
  <c r="L170" i="7"/>
  <c r="J170" i="7"/>
  <c r="H170" i="7"/>
  <c r="F170" i="7"/>
  <c r="B170" i="7"/>
  <c r="S169" i="7"/>
  <c r="R169" i="7"/>
  <c r="N169" i="7"/>
  <c r="L169" i="7"/>
  <c r="J169" i="7"/>
  <c r="H169" i="7"/>
  <c r="F169" i="7"/>
  <c r="B169" i="7"/>
  <c r="S168" i="7"/>
  <c r="R168" i="7"/>
  <c r="N168" i="7"/>
  <c r="L168" i="7"/>
  <c r="J168" i="7"/>
  <c r="H168" i="7"/>
  <c r="F168" i="7"/>
  <c r="B168" i="7"/>
  <c r="S167" i="7"/>
  <c r="R167" i="7"/>
  <c r="N167" i="7"/>
  <c r="L167" i="7"/>
  <c r="J167" i="7"/>
  <c r="H167" i="7"/>
  <c r="F167" i="7"/>
  <c r="B167" i="7"/>
  <c r="S166" i="7"/>
  <c r="R166" i="7"/>
  <c r="N166" i="7"/>
  <c r="L166" i="7"/>
  <c r="J166" i="7"/>
  <c r="H166" i="7"/>
  <c r="F166" i="7"/>
  <c r="B166" i="7"/>
  <c r="S165" i="7"/>
  <c r="R165" i="7"/>
  <c r="N165" i="7"/>
  <c r="L165" i="7"/>
  <c r="J165" i="7"/>
  <c r="H165" i="7"/>
  <c r="F165" i="7"/>
  <c r="B165" i="7"/>
  <c r="S164" i="7"/>
  <c r="R164" i="7"/>
  <c r="N164" i="7"/>
  <c r="L164" i="7"/>
  <c r="J164" i="7"/>
  <c r="H164" i="7"/>
  <c r="F164" i="7"/>
  <c r="B164" i="7"/>
  <c r="S163" i="7"/>
  <c r="R163" i="7"/>
  <c r="N163" i="7"/>
  <c r="L163" i="7"/>
  <c r="J163" i="7"/>
  <c r="H163" i="7"/>
  <c r="F163" i="7"/>
  <c r="B163" i="7"/>
  <c r="S162" i="7"/>
  <c r="R162" i="7"/>
  <c r="N162" i="7"/>
  <c r="L162" i="7"/>
  <c r="J162" i="7"/>
  <c r="H162" i="7"/>
  <c r="F162" i="7"/>
  <c r="B162" i="7"/>
  <c r="S161" i="7"/>
  <c r="R161" i="7"/>
  <c r="N161" i="7"/>
  <c r="L161" i="7"/>
  <c r="J161" i="7"/>
  <c r="H161" i="7"/>
  <c r="F161" i="7"/>
  <c r="B161" i="7"/>
  <c r="S160" i="7"/>
  <c r="R160" i="7"/>
  <c r="N160" i="7"/>
  <c r="L160" i="7"/>
  <c r="J160" i="7"/>
  <c r="H160" i="7"/>
  <c r="F160" i="7"/>
  <c r="B160" i="7"/>
  <c r="S159" i="7"/>
  <c r="R159" i="7"/>
  <c r="N159" i="7"/>
  <c r="L159" i="7"/>
  <c r="J159" i="7"/>
  <c r="H159" i="7"/>
  <c r="F159" i="7"/>
  <c r="B159" i="7"/>
  <c r="S158" i="7"/>
  <c r="R158" i="7"/>
  <c r="N158" i="7"/>
  <c r="L158" i="7"/>
  <c r="J158" i="7"/>
  <c r="H158" i="7"/>
  <c r="F158" i="7"/>
  <c r="B158" i="7"/>
  <c r="S157" i="7"/>
  <c r="R157" i="7"/>
  <c r="N157" i="7"/>
  <c r="L157" i="7"/>
  <c r="J157" i="7"/>
  <c r="H157" i="7"/>
  <c r="F157" i="7"/>
  <c r="B157" i="7"/>
  <c r="S156" i="7"/>
  <c r="R156" i="7"/>
  <c r="N156" i="7"/>
  <c r="L156" i="7"/>
  <c r="J156" i="7"/>
  <c r="H156" i="7"/>
  <c r="F156" i="7"/>
  <c r="B156" i="7"/>
  <c r="S155" i="7"/>
  <c r="R155" i="7"/>
  <c r="N155" i="7"/>
  <c r="L155" i="7"/>
  <c r="J155" i="7"/>
  <c r="H155" i="7"/>
  <c r="F155" i="7"/>
  <c r="B155" i="7"/>
  <c r="S154" i="7"/>
  <c r="R154" i="7"/>
  <c r="N154" i="7"/>
  <c r="L154" i="7"/>
  <c r="J154" i="7"/>
  <c r="H154" i="7"/>
  <c r="F154" i="7"/>
  <c r="B154" i="7"/>
  <c r="S153" i="7"/>
  <c r="R153" i="7"/>
  <c r="N153" i="7"/>
  <c r="L153" i="7"/>
  <c r="J153" i="7"/>
  <c r="H153" i="7"/>
  <c r="F153" i="7"/>
  <c r="B153" i="7"/>
  <c r="S152" i="7"/>
  <c r="R152" i="7"/>
  <c r="N152" i="7"/>
  <c r="L152" i="7"/>
  <c r="J152" i="7"/>
  <c r="H152" i="7"/>
  <c r="F152" i="7"/>
  <c r="B152" i="7"/>
  <c r="S151" i="7"/>
  <c r="R151" i="7"/>
  <c r="N151" i="7"/>
  <c r="L151" i="7"/>
  <c r="J151" i="7"/>
  <c r="H151" i="7"/>
  <c r="F151" i="7"/>
  <c r="B151" i="7"/>
  <c r="S150" i="7"/>
  <c r="R150" i="7"/>
  <c r="N150" i="7"/>
  <c r="L150" i="7"/>
  <c r="J150" i="7"/>
  <c r="H150" i="7"/>
  <c r="F150" i="7"/>
  <c r="B150" i="7"/>
  <c r="S149" i="7"/>
  <c r="R149" i="7"/>
  <c r="N149" i="7"/>
  <c r="L149" i="7"/>
  <c r="J149" i="7"/>
  <c r="H149" i="7"/>
  <c r="F149" i="7"/>
  <c r="B149" i="7"/>
  <c r="S148" i="7"/>
  <c r="R148" i="7"/>
  <c r="N148" i="7"/>
  <c r="L148" i="7"/>
  <c r="J148" i="7"/>
  <c r="H148" i="7"/>
  <c r="F148" i="7"/>
  <c r="B148" i="7"/>
  <c r="S147" i="7"/>
  <c r="R147" i="7"/>
  <c r="N147" i="7"/>
  <c r="L147" i="7"/>
  <c r="J147" i="7"/>
  <c r="H147" i="7"/>
  <c r="F147" i="7"/>
  <c r="B147" i="7"/>
  <c r="S146" i="7"/>
  <c r="R146" i="7"/>
  <c r="N146" i="7"/>
  <c r="L146" i="7"/>
  <c r="J146" i="7"/>
  <c r="H146" i="7"/>
  <c r="F146" i="7"/>
  <c r="B146" i="7"/>
  <c r="S145" i="7"/>
  <c r="R145" i="7"/>
  <c r="N145" i="7"/>
  <c r="L145" i="7"/>
  <c r="J145" i="7"/>
  <c r="H145" i="7"/>
  <c r="F145" i="7"/>
  <c r="B145" i="7"/>
  <c r="S144" i="7"/>
  <c r="R144" i="7"/>
  <c r="N144" i="7"/>
  <c r="L144" i="7"/>
  <c r="J144" i="7"/>
  <c r="H144" i="7"/>
  <c r="F144" i="7"/>
  <c r="B144" i="7"/>
  <c r="S143" i="7"/>
  <c r="R143" i="7"/>
  <c r="N143" i="7"/>
  <c r="L143" i="7"/>
  <c r="J143" i="7"/>
  <c r="H143" i="7"/>
  <c r="F143" i="7"/>
  <c r="B143" i="7"/>
  <c r="S142" i="7"/>
  <c r="R142" i="7"/>
  <c r="N142" i="7"/>
  <c r="L142" i="7"/>
  <c r="J142" i="7"/>
  <c r="H142" i="7"/>
  <c r="F142" i="7"/>
  <c r="B142" i="7"/>
  <c r="S141" i="7"/>
  <c r="R141" i="7"/>
  <c r="N141" i="7"/>
  <c r="L141" i="7"/>
  <c r="J141" i="7"/>
  <c r="H141" i="7"/>
  <c r="F141" i="7"/>
  <c r="B141" i="7"/>
  <c r="S140" i="7"/>
  <c r="R140" i="7"/>
  <c r="N140" i="7"/>
  <c r="L140" i="7"/>
  <c r="J140" i="7"/>
  <c r="H140" i="7"/>
  <c r="F140" i="7"/>
  <c r="B140" i="7"/>
  <c r="S139" i="7"/>
  <c r="R139" i="7"/>
  <c r="N139" i="7"/>
  <c r="L139" i="7"/>
  <c r="J139" i="7"/>
  <c r="H139" i="7"/>
  <c r="F139" i="7"/>
  <c r="B139" i="7"/>
  <c r="S138" i="7"/>
  <c r="R138" i="7"/>
  <c r="N138" i="7"/>
  <c r="L138" i="7"/>
  <c r="J138" i="7"/>
  <c r="H138" i="7"/>
  <c r="F138" i="7"/>
  <c r="B138" i="7"/>
  <c r="S137" i="7"/>
  <c r="R137" i="7"/>
  <c r="N137" i="7"/>
  <c r="L137" i="7"/>
  <c r="J137" i="7"/>
  <c r="H137" i="7"/>
  <c r="F137" i="7"/>
  <c r="B137" i="7"/>
  <c r="S136" i="7"/>
  <c r="R136" i="7"/>
  <c r="N136" i="7"/>
  <c r="L136" i="7"/>
  <c r="J136" i="7"/>
  <c r="H136" i="7"/>
  <c r="F136" i="7"/>
  <c r="B136" i="7"/>
  <c r="S135" i="7"/>
  <c r="R135" i="7"/>
  <c r="N135" i="7"/>
  <c r="L135" i="7"/>
  <c r="J135" i="7"/>
  <c r="H135" i="7"/>
  <c r="F135" i="7"/>
  <c r="B135" i="7"/>
  <c r="S134" i="7"/>
  <c r="R134" i="7"/>
  <c r="N134" i="7"/>
  <c r="L134" i="7"/>
  <c r="J134" i="7"/>
  <c r="H134" i="7"/>
  <c r="F134" i="7"/>
  <c r="B134" i="7"/>
  <c r="S133" i="7"/>
  <c r="R133" i="7"/>
  <c r="N133" i="7"/>
  <c r="L133" i="7"/>
  <c r="J133" i="7"/>
  <c r="H133" i="7"/>
  <c r="F133" i="7"/>
  <c r="B133" i="7"/>
  <c r="S132" i="7"/>
  <c r="R132" i="7"/>
  <c r="N132" i="7"/>
  <c r="L132" i="7"/>
  <c r="J132" i="7"/>
  <c r="H132" i="7"/>
  <c r="F132" i="7"/>
  <c r="B132" i="7"/>
  <c r="S131" i="7"/>
  <c r="R131" i="7"/>
  <c r="N131" i="7"/>
  <c r="L131" i="7"/>
  <c r="J131" i="7"/>
  <c r="H131" i="7"/>
  <c r="F131" i="7"/>
  <c r="B131" i="7"/>
  <c r="S130" i="7"/>
  <c r="R130" i="7"/>
  <c r="N130" i="7"/>
  <c r="L130" i="7"/>
  <c r="J130" i="7"/>
  <c r="H130" i="7"/>
  <c r="F130" i="7"/>
  <c r="B130" i="7"/>
  <c r="S129" i="7"/>
  <c r="R129" i="7"/>
  <c r="N129" i="7"/>
  <c r="L129" i="7"/>
  <c r="J129" i="7"/>
  <c r="H129" i="7"/>
  <c r="F129" i="7"/>
  <c r="B129" i="7"/>
  <c r="S128" i="7"/>
  <c r="R128" i="7"/>
  <c r="N128" i="7"/>
  <c r="L128" i="7"/>
  <c r="J128" i="7"/>
  <c r="H128" i="7"/>
  <c r="F128" i="7"/>
  <c r="B128" i="7"/>
  <c r="S127" i="7"/>
  <c r="R127" i="7"/>
  <c r="N127" i="7"/>
  <c r="L127" i="7"/>
  <c r="J127" i="7"/>
  <c r="H127" i="7"/>
  <c r="F127" i="7"/>
  <c r="B127" i="7"/>
  <c r="S126" i="7"/>
  <c r="R126" i="7"/>
  <c r="N126" i="7"/>
  <c r="L126" i="7"/>
  <c r="J126" i="7"/>
  <c r="H126" i="7"/>
  <c r="F126" i="7"/>
  <c r="B126" i="7"/>
  <c r="S125" i="7"/>
  <c r="R125" i="7"/>
  <c r="N125" i="7"/>
  <c r="L125" i="7"/>
  <c r="J125" i="7"/>
  <c r="H125" i="7"/>
  <c r="F125" i="7"/>
  <c r="B125" i="7"/>
  <c r="S124" i="7"/>
  <c r="R124" i="7"/>
  <c r="N124" i="7"/>
  <c r="L124" i="7"/>
  <c r="J124" i="7"/>
  <c r="H124" i="7"/>
  <c r="F124" i="7"/>
  <c r="B124" i="7"/>
  <c r="S123" i="7"/>
  <c r="R123" i="7"/>
  <c r="N123" i="7"/>
  <c r="L123" i="7"/>
  <c r="J123" i="7"/>
  <c r="H123" i="7"/>
  <c r="F123" i="7"/>
  <c r="B123" i="7"/>
  <c r="S122" i="7"/>
  <c r="R122" i="7"/>
  <c r="N122" i="7"/>
  <c r="L122" i="7"/>
  <c r="J122" i="7"/>
  <c r="H122" i="7"/>
  <c r="F122" i="7"/>
  <c r="B122" i="7"/>
  <c r="S121" i="7"/>
  <c r="R121" i="7"/>
  <c r="N121" i="7"/>
  <c r="L121" i="7"/>
  <c r="J121" i="7"/>
  <c r="H121" i="7"/>
  <c r="F121" i="7"/>
  <c r="B121" i="7"/>
  <c r="S120" i="7"/>
  <c r="R120" i="7"/>
  <c r="N120" i="7"/>
  <c r="L120" i="7"/>
  <c r="J120" i="7"/>
  <c r="H120" i="7"/>
  <c r="F120" i="7"/>
  <c r="B120" i="7"/>
  <c r="S119" i="7"/>
  <c r="R119" i="7"/>
  <c r="N119" i="7"/>
  <c r="L119" i="7"/>
  <c r="J119" i="7"/>
  <c r="H119" i="7"/>
  <c r="F119" i="7"/>
  <c r="B119" i="7"/>
  <c r="S118" i="7"/>
  <c r="R118" i="7"/>
  <c r="N118" i="7"/>
  <c r="L118" i="7"/>
  <c r="J118" i="7"/>
  <c r="H118" i="7"/>
  <c r="F118" i="7"/>
  <c r="B118" i="7"/>
  <c r="S117" i="7"/>
  <c r="R117" i="7"/>
  <c r="N117" i="7"/>
  <c r="L117" i="7"/>
  <c r="J117" i="7"/>
  <c r="H117" i="7"/>
  <c r="F117" i="7"/>
  <c r="B117" i="7"/>
  <c r="S116" i="7"/>
  <c r="R116" i="7"/>
  <c r="N116" i="7"/>
  <c r="L116" i="7"/>
  <c r="J116" i="7"/>
  <c r="H116" i="7"/>
  <c r="F116" i="7"/>
  <c r="B116" i="7"/>
  <c r="S115" i="7"/>
  <c r="R115" i="7"/>
  <c r="N115" i="7"/>
  <c r="L115" i="7"/>
  <c r="J115" i="7"/>
  <c r="H115" i="7"/>
  <c r="F115" i="7"/>
  <c r="B115" i="7"/>
  <c r="S114" i="7"/>
  <c r="R114" i="7"/>
  <c r="N114" i="7"/>
  <c r="L114" i="7"/>
  <c r="J114" i="7"/>
  <c r="H114" i="7"/>
  <c r="F114" i="7"/>
  <c r="B114" i="7"/>
  <c r="S113" i="7"/>
  <c r="R113" i="7"/>
  <c r="N113" i="7"/>
  <c r="L113" i="7"/>
  <c r="J113" i="7"/>
  <c r="H113" i="7"/>
  <c r="F113" i="7"/>
  <c r="B113" i="7"/>
  <c r="S112" i="7"/>
  <c r="R112" i="7"/>
  <c r="N112" i="7"/>
  <c r="L112" i="7"/>
  <c r="J112" i="7"/>
  <c r="H112" i="7"/>
  <c r="F112" i="7"/>
  <c r="B112" i="7"/>
  <c r="S111" i="7"/>
  <c r="R111" i="7"/>
  <c r="N111" i="7"/>
  <c r="L111" i="7"/>
  <c r="J111" i="7"/>
  <c r="H111" i="7"/>
  <c r="F111" i="7"/>
  <c r="B111" i="7"/>
  <c r="S110" i="7"/>
  <c r="R110" i="7"/>
  <c r="N110" i="7"/>
  <c r="L110" i="7"/>
  <c r="J110" i="7"/>
  <c r="H110" i="7"/>
  <c r="F110" i="7"/>
  <c r="B110" i="7"/>
  <c r="S109" i="7"/>
  <c r="R109" i="7"/>
  <c r="N109" i="7"/>
  <c r="L109" i="7"/>
  <c r="J109" i="7"/>
  <c r="H109" i="7"/>
  <c r="F109" i="7"/>
  <c r="B109" i="7"/>
  <c r="S108" i="7"/>
  <c r="R108" i="7"/>
  <c r="N108" i="7"/>
  <c r="L108" i="7"/>
  <c r="J108" i="7"/>
  <c r="H108" i="7"/>
  <c r="F108" i="7"/>
  <c r="B108" i="7"/>
  <c r="S107" i="7"/>
  <c r="R107" i="7"/>
  <c r="N107" i="7"/>
  <c r="L107" i="7"/>
  <c r="J107" i="7"/>
  <c r="H107" i="7"/>
  <c r="F107" i="7"/>
  <c r="B107" i="7"/>
  <c r="S106" i="7"/>
  <c r="R106" i="7"/>
  <c r="N106" i="7"/>
  <c r="L106" i="7"/>
  <c r="J106" i="7"/>
  <c r="H106" i="7"/>
  <c r="F106" i="7"/>
  <c r="B106" i="7"/>
  <c r="S105" i="7"/>
  <c r="R105" i="7"/>
  <c r="N105" i="7"/>
  <c r="L105" i="7"/>
  <c r="J105" i="7"/>
  <c r="H105" i="7"/>
  <c r="F105" i="7"/>
  <c r="B105" i="7"/>
  <c r="S104" i="7"/>
  <c r="R104" i="7"/>
  <c r="N104" i="7"/>
  <c r="L104" i="7"/>
  <c r="J104" i="7"/>
  <c r="H104" i="7"/>
  <c r="F104" i="7"/>
  <c r="B104" i="7"/>
  <c r="S103" i="7"/>
  <c r="R103" i="7"/>
  <c r="N103" i="7"/>
  <c r="L103" i="7"/>
  <c r="J103" i="7"/>
  <c r="H103" i="7"/>
  <c r="F103" i="7"/>
  <c r="B103" i="7"/>
  <c r="S102" i="7"/>
  <c r="R102" i="7"/>
  <c r="N102" i="7"/>
  <c r="L102" i="7"/>
  <c r="J102" i="7"/>
  <c r="H102" i="7"/>
  <c r="F102" i="7"/>
  <c r="B102" i="7"/>
  <c r="S101" i="7"/>
  <c r="R101" i="7"/>
  <c r="N101" i="7"/>
  <c r="L101" i="7"/>
  <c r="J101" i="7"/>
  <c r="H101" i="7"/>
  <c r="F101" i="7"/>
  <c r="B101" i="7"/>
  <c r="S100" i="7"/>
  <c r="R100" i="7"/>
  <c r="N100" i="7"/>
  <c r="L100" i="7"/>
  <c r="J100" i="7"/>
  <c r="H100" i="7"/>
  <c r="F100" i="7"/>
  <c r="B100" i="7"/>
  <c r="S99" i="7"/>
  <c r="R99" i="7"/>
  <c r="N99" i="7"/>
  <c r="L99" i="7"/>
  <c r="J99" i="7"/>
  <c r="H99" i="7"/>
  <c r="F99" i="7"/>
  <c r="B99" i="7"/>
  <c r="S98" i="7"/>
  <c r="R98" i="7"/>
  <c r="N98" i="7"/>
  <c r="L98" i="7"/>
  <c r="J98" i="7"/>
  <c r="H98" i="7"/>
  <c r="F98" i="7"/>
  <c r="B98" i="7"/>
  <c r="S97" i="7"/>
  <c r="R97" i="7"/>
  <c r="N97" i="7"/>
  <c r="L97" i="7"/>
  <c r="J97" i="7"/>
  <c r="H97" i="7"/>
  <c r="F97" i="7"/>
  <c r="B97" i="7"/>
  <c r="S96" i="7"/>
  <c r="R96" i="7"/>
  <c r="N96" i="7"/>
  <c r="L96" i="7"/>
  <c r="J96" i="7"/>
  <c r="H96" i="7"/>
  <c r="F96" i="7"/>
  <c r="B96" i="7"/>
  <c r="S95" i="7"/>
  <c r="R95" i="7"/>
  <c r="N95" i="7"/>
  <c r="L95" i="7"/>
  <c r="J95" i="7"/>
  <c r="H95" i="7"/>
  <c r="F95" i="7"/>
  <c r="B95" i="7"/>
  <c r="S94" i="7"/>
  <c r="R94" i="7"/>
  <c r="N94" i="7"/>
  <c r="L94" i="7"/>
  <c r="J94" i="7"/>
  <c r="H94" i="7"/>
  <c r="F94" i="7"/>
  <c r="B94" i="7"/>
  <c r="S93" i="7"/>
  <c r="R93" i="7"/>
  <c r="N93" i="7"/>
  <c r="L93" i="7"/>
  <c r="J93" i="7"/>
  <c r="H93" i="7"/>
  <c r="F93" i="7"/>
  <c r="B93" i="7"/>
  <c r="S92" i="7"/>
  <c r="R92" i="7"/>
  <c r="N92" i="7"/>
  <c r="L92" i="7"/>
  <c r="J92" i="7"/>
  <c r="H92" i="7"/>
  <c r="F92" i="7"/>
  <c r="B92" i="7"/>
  <c r="S91" i="7"/>
  <c r="R91" i="7"/>
  <c r="N91" i="7"/>
  <c r="L91" i="7"/>
  <c r="J91" i="7"/>
  <c r="H91" i="7"/>
  <c r="F91" i="7"/>
  <c r="B91" i="7"/>
  <c r="S90" i="7"/>
  <c r="R90" i="7"/>
  <c r="N90" i="7"/>
  <c r="L90" i="7"/>
  <c r="J90" i="7"/>
  <c r="H90" i="7"/>
  <c r="F90" i="7"/>
  <c r="B90" i="7"/>
  <c r="S89" i="7"/>
  <c r="R89" i="7"/>
  <c r="N89" i="7"/>
  <c r="L89" i="7"/>
  <c r="J89" i="7"/>
  <c r="H89" i="7"/>
  <c r="F89" i="7"/>
  <c r="B89" i="7"/>
  <c r="S88" i="7"/>
  <c r="R88" i="7"/>
  <c r="N88" i="7"/>
  <c r="L88" i="7"/>
  <c r="J88" i="7"/>
  <c r="H88" i="7"/>
  <c r="F88" i="7"/>
  <c r="B88" i="7"/>
  <c r="S87" i="7"/>
  <c r="R87" i="7"/>
  <c r="N87" i="7"/>
  <c r="L87" i="7"/>
  <c r="J87" i="7"/>
  <c r="H87" i="7"/>
  <c r="F87" i="7"/>
  <c r="B87" i="7"/>
  <c r="S86" i="7"/>
  <c r="R86" i="7"/>
  <c r="N86" i="7"/>
  <c r="L86" i="7"/>
  <c r="J86" i="7"/>
  <c r="H86" i="7"/>
  <c r="F86" i="7"/>
  <c r="B86" i="7"/>
  <c r="S85" i="7"/>
  <c r="R85" i="7"/>
  <c r="N85" i="7"/>
  <c r="L85" i="7"/>
  <c r="J85" i="7"/>
  <c r="H85" i="7"/>
  <c r="F85" i="7"/>
  <c r="B85" i="7"/>
  <c r="S84" i="7"/>
  <c r="R84" i="7"/>
  <c r="N84" i="7"/>
  <c r="M84" i="7"/>
  <c r="L84" i="7"/>
  <c r="J84" i="7"/>
  <c r="H84" i="7"/>
  <c r="F84" i="7"/>
  <c r="B84" i="7"/>
  <c r="S83" i="7"/>
  <c r="R83" i="7"/>
  <c r="N83" i="7"/>
  <c r="L83" i="7"/>
  <c r="J83" i="7"/>
  <c r="H83" i="7"/>
  <c r="F83" i="7"/>
  <c r="B83" i="7"/>
  <c r="S82" i="7"/>
  <c r="R82" i="7"/>
  <c r="N82" i="7"/>
  <c r="L82" i="7"/>
  <c r="J82" i="7"/>
  <c r="H82" i="7"/>
  <c r="F82" i="7"/>
  <c r="B82" i="7"/>
  <c r="S81" i="7"/>
  <c r="R81" i="7"/>
  <c r="N81" i="7"/>
  <c r="L81" i="7"/>
  <c r="J81" i="7"/>
  <c r="H81" i="7"/>
  <c r="F81" i="7"/>
  <c r="B81" i="7"/>
  <c r="S80" i="7"/>
  <c r="R80" i="7"/>
  <c r="N80" i="7"/>
  <c r="L80" i="7"/>
  <c r="J80" i="7"/>
  <c r="H80" i="7"/>
  <c r="F80" i="7"/>
  <c r="B80" i="7"/>
  <c r="S79" i="7"/>
  <c r="R79" i="7"/>
  <c r="N79" i="7"/>
  <c r="L79" i="7"/>
  <c r="J79" i="7"/>
  <c r="H79" i="7"/>
  <c r="F79" i="7"/>
  <c r="B79" i="7"/>
  <c r="S78" i="7"/>
  <c r="R78" i="7"/>
  <c r="N78" i="7"/>
  <c r="L78" i="7"/>
  <c r="J78" i="7"/>
  <c r="H78" i="7"/>
  <c r="F78" i="7"/>
  <c r="B78" i="7"/>
  <c r="S77" i="7"/>
  <c r="R77" i="7"/>
  <c r="N77" i="7"/>
  <c r="L77" i="7"/>
  <c r="J77" i="7"/>
  <c r="H77" i="7"/>
  <c r="F77" i="7"/>
  <c r="B77" i="7"/>
  <c r="S76" i="7"/>
  <c r="R76" i="7"/>
  <c r="N76" i="7"/>
  <c r="L76" i="7"/>
  <c r="J76" i="7"/>
  <c r="H76" i="7"/>
  <c r="F76" i="7"/>
  <c r="B76" i="7"/>
  <c r="S75" i="7"/>
  <c r="R75" i="7"/>
  <c r="N75" i="7"/>
  <c r="L75" i="7"/>
  <c r="J75" i="7"/>
  <c r="H75" i="7"/>
  <c r="F75" i="7"/>
  <c r="B75" i="7"/>
  <c r="S74" i="7"/>
  <c r="R74" i="7"/>
  <c r="N74" i="7"/>
  <c r="L74" i="7"/>
  <c r="J74" i="7"/>
  <c r="H74" i="7"/>
  <c r="F74" i="7"/>
  <c r="B74" i="7"/>
  <c r="S73" i="7"/>
  <c r="R73" i="7"/>
  <c r="N73" i="7"/>
  <c r="L73" i="7"/>
  <c r="J73" i="7"/>
  <c r="H73" i="7"/>
  <c r="F73" i="7"/>
  <c r="B73" i="7"/>
  <c r="S72" i="7"/>
  <c r="R72" i="7"/>
  <c r="N72" i="7"/>
  <c r="L72" i="7"/>
  <c r="J72" i="7"/>
  <c r="H72" i="7"/>
  <c r="F72" i="7"/>
  <c r="B72" i="7"/>
  <c r="S71" i="7"/>
  <c r="R71" i="7"/>
  <c r="N71" i="7"/>
  <c r="L71" i="7"/>
  <c r="J71" i="7"/>
  <c r="H71" i="7"/>
  <c r="F71" i="7"/>
  <c r="B71" i="7"/>
  <c r="S70" i="7"/>
  <c r="R70" i="7"/>
  <c r="N70" i="7"/>
  <c r="L70" i="7"/>
  <c r="J70" i="7"/>
  <c r="H70" i="7"/>
  <c r="F70" i="7"/>
  <c r="B70" i="7"/>
  <c r="S69" i="7"/>
  <c r="R69" i="7"/>
  <c r="N69" i="7"/>
  <c r="L69" i="7"/>
  <c r="J69" i="7"/>
  <c r="H69" i="7"/>
  <c r="F69" i="7"/>
  <c r="B69" i="7"/>
  <c r="S68" i="7"/>
  <c r="R68" i="7"/>
  <c r="N68" i="7"/>
  <c r="L68" i="7"/>
  <c r="J68" i="7"/>
  <c r="H68" i="7"/>
  <c r="F68" i="7"/>
  <c r="S67" i="7"/>
  <c r="R67" i="7"/>
  <c r="N67" i="7"/>
  <c r="L67" i="7"/>
  <c r="J67" i="7"/>
  <c r="H67" i="7"/>
  <c r="F67" i="7"/>
  <c r="B67" i="7"/>
  <c r="S66" i="7"/>
  <c r="R66" i="7"/>
  <c r="N66" i="7"/>
  <c r="L66" i="7"/>
  <c r="J66" i="7"/>
  <c r="H66" i="7"/>
  <c r="F66" i="7"/>
  <c r="B66" i="7"/>
  <c r="S65" i="7"/>
  <c r="R65" i="7"/>
  <c r="N65" i="7"/>
  <c r="L65" i="7"/>
  <c r="J65" i="7"/>
  <c r="H65" i="7"/>
  <c r="F65" i="7"/>
  <c r="B65" i="7"/>
  <c r="S64" i="7"/>
  <c r="R64" i="7"/>
  <c r="N64" i="7"/>
  <c r="L64" i="7"/>
  <c r="J64" i="7"/>
  <c r="H64" i="7"/>
  <c r="F64" i="7"/>
  <c r="B64" i="7"/>
  <c r="S63" i="7"/>
  <c r="R63" i="7"/>
  <c r="N63" i="7"/>
  <c r="L63" i="7"/>
  <c r="J63" i="7"/>
  <c r="H63" i="7"/>
  <c r="F63" i="7"/>
  <c r="B63" i="7"/>
  <c r="S62" i="7"/>
  <c r="R62" i="7"/>
  <c r="N62" i="7"/>
  <c r="L62" i="7"/>
  <c r="J62" i="7"/>
  <c r="H62" i="7"/>
  <c r="F62" i="7"/>
  <c r="B62" i="7"/>
  <c r="S61" i="7"/>
  <c r="R61" i="7"/>
  <c r="N61" i="7"/>
  <c r="L61" i="7"/>
  <c r="J61" i="7"/>
  <c r="H61" i="7"/>
  <c r="F61" i="7"/>
  <c r="B61" i="7"/>
  <c r="S60" i="7"/>
  <c r="R60" i="7"/>
  <c r="N60" i="7"/>
  <c r="L60" i="7"/>
  <c r="J60" i="7"/>
  <c r="H60" i="7"/>
  <c r="F60" i="7"/>
  <c r="B60" i="7"/>
  <c r="S59" i="7"/>
  <c r="R59" i="7"/>
  <c r="N59" i="7"/>
  <c r="L59" i="7"/>
  <c r="J59" i="7"/>
  <c r="H59" i="7"/>
  <c r="F59" i="7"/>
  <c r="B59" i="7"/>
  <c r="S58" i="7"/>
  <c r="R58" i="7"/>
  <c r="N58" i="7"/>
  <c r="L58" i="7"/>
  <c r="J58" i="7"/>
  <c r="H58" i="7"/>
  <c r="F58" i="7"/>
  <c r="B58" i="7"/>
  <c r="S57" i="7"/>
  <c r="R57" i="7"/>
  <c r="N57" i="7"/>
  <c r="L57" i="7"/>
  <c r="J57" i="7"/>
  <c r="H57" i="7"/>
  <c r="F57" i="7"/>
  <c r="B57" i="7"/>
  <c r="S56" i="7"/>
  <c r="R56" i="7"/>
  <c r="N56" i="7"/>
  <c r="L56" i="7"/>
  <c r="J56" i="7"/>
  <c r="H56" i="7"/>
  <c r="F56" i="7"/>
  <c r="S55" i="7"/>
  <c r="R55" i="7"/>
  <c r="N55" i="7"/>
  <c r="L55" i="7"/>
  <c r="J55" i="7"/>
  <c r="H55" i="7"/>
  <c r="F55" i="7"/>
  <c r="S54" i="7"/>
  <c r="R54" i="7"/>
  <c r="N54" i="7"/>
  <c r="L54" i="7"/>
  <c r="J54" i="7"/>
  <c r="H54" i="7"/>
  <c r="F54" i="7"/>
  <c r="S53" i="7"/>
  <c r="R53" i="7"/>
  <c r="N53" i="7"/>
  <c r="L53" i="7"/>
  <c r="J53" i="7"/>
  <c r="H53" i="7"/>
  <c r="F53" i="7"/>
  <c r="S52" i="7"/>
  <c r="R52" i="7"/>
  <c r="N52" i="7"/>
  <c r="L52" i="7"/>
  <c r="J52" i="7"/>
  <c r="H52" i="7"/>
  <c r="F52" i="7"/>
  <c r="S51" i="7"/>
  <c r="R51" i="7"/>
  <c r="N51" i="7"/>
  <c r="L51" i="7"/>
  <c r="J51" i="7"/>
  <c r="H51" i="7"/>
  <c r="F51" i="7"/>
  <c r="S50" i="7"/>
  <c r="R50" i="7"/>
  <c r="N50" i="7"/>
  <c r="L50" i="7"/>
  <c r="J50" i="7"/>
  <c r="H50" i="7"/>
  <c r="F50" i="7"/>
  <c r="S49" i="7"/>
  <c r="R49" i="7"/>
  <c r="N49" i="7"/>
  <c r="L49" i="7"/>
  <c r="J49" i="7"/>
  <c r="F49" i="7"/>
  <c r="S48" i="7"/>
  <c r="R48" i="7"/>
  <c r="N48" i="7"/>
  <c r="L48" i="7"/>
  <c r="J48" i="7"/>
  <c r="F48" i="7"/>
  <c r="S47" i="7"/>
  <c r="R47" i="7"/>
  <c r="N47" i="7"/>
  <c r="L47" i="7"/>
  <c r="J47" i="7"/>
  <c r="F47" i="7"/>
  <c r="S46" i="7"/>
  <c r="R46" i="7"/>
  <c r="N46" i="7"/>
  <c r="L46" i="7"/>
  <c r="J46" i="7"/>
  <c r="F46" i="7"/>
  <c r="S45" i="7"/>
  <c r="R45" i="7"/>
  <c r="N45" i="7"/>
  <c r="L45" i="7"/>
  <c r="J45" i="7"/>
  <c r="F45" i="7"/>
  <c r="S44" i="7"/>
  <c r="R44" i="7"/>
  <c r="N44" i="7"/>
  <c r="L44" i="7"/>
  <c r="J44" i="7"/>
  <c r="F44" i="7"/>
  <c r="S43" i="7"/>
  <c r="R43" i="7"/>
  <c r="N43" i="7"/>
  <c r="L43" i="7"/>
  <c r="J43" i="7"/>
  <c r="F43" i="7"/>
  <c r="S42" i="7"/>
  <c r="R42" i="7"/>
  <c r="N42" i="7"/>
  <c r="L42" i="7"/>
  <c r="J42" i="7"/>
  <c r="F42" i="7"/>
  <c r="S41" i="7"/>
  <c r="R41" i="7"/>
  <c r="L41" i="7"/>
  <c r="J41" i="7"/>
  <c r="F41" i="7"/>
  <c r="S40" i="7"/>
  <c r="R40" i="7"/>
  <c r="L40" i="7"/>
  <c r="J40" i="7"/>
  <c r="F40" i="7"/>
  <c r="S39" i="7"/>
  <c r="R39" i="7"/>
  <c r="L39" i="7"/>
  <c r="J39" i="7"/>
  <c r="F39" i="7"/>
  <c r="S38" i="7"/>
  <c r="R38" i="7"/>
  <c r="N38" i="7"/>
  <c r="L38" i="7"/>
  <c r="J38" i="7"/>
  <c r="F38" i="7"/>
  <c r="S37" i="7"/>
  <c r="R37" i="7"/>
  <c r="N37" i="7"/>
  <c r="L37" i="7"/>
  <c r="J37" i="7"/>
  <c r="F37" i="7"/>
  <c r="S36" i="7"/>
  <c r="R36" i="7"/>
  <c r="N36" i="7"/>
  <c r="L36" i="7"/>
  <c r="J36" i="7"/>
  <c r="F36" i="7"/>
  <c r="S35" i="7"/>
  <c r="R35" i="7"/>
  <c r="N35" i="7"/>
  <c r="L35" i="7"/>
  <c r="J35" i="7"/>
  <c r="F35" i="7"/>
  <c r="S34" i="7"/>
  <c r="R34" i="7"/>
  <c r="N34" i="7"/>
  <c r="L34" i="7"/>
  <c r="J34" i="7"/>
  <c r="F34" i="7"/>
  <c r="S33" i="7"/>
  <c r="R33" i="7"/>
  <c r="N33" i="7"/>
  <c r="L33" i="7"/>
  <c r="J33" i="7"/>
  <c r="F33" i="7"/>
  <c r="S32" i="7"/>
  <c r="R32" i="7"/>
  <c r="N32" i="7"/>
  <c r="L32" i="7"/>
  <c r="J32" i="7"/>
  <c r="F32" i="7"/>
  <c r="S31" i="7"/>
  <c r="R31" i="7"/>
  <c r="N31" i="7"/>
  <c r="J31" i="7"/>
  <c r="F31" i="7"/>
  <c r="S30" i="7"/>
  <c r="R30" i="7"/>
  <c r="N30" i="7"/>
  <c r="L30" i="7"/>
  <c r="J30" i="7"/>
  <c r="F30" i="7"/>
  <c r="S29" i="7"/>
  <c r="R29" i="7"/>
  <c r="N29" i="7"/>
  <c r="L29" i="7"/>
  <c r="J29" i="7"/>
  <c r="F29" i="7"/>
  <c r="S28" i="7"/>
  <c r="R28" i="7"/>
  <c r="N28" i="7"/>
  <c r="L28" i="7"/>
  <c r="J28" i="7"/>
  <c r="F28" i="7"/>
  <c r="S27" i="7"/>
  <c r="R27" i="7"/>
  <c r="N27" i="7"/>
  <c r="L27" i="7"/>
  <c r="J27" i="7"/>
  <c r="F27" i="7"/>
  <c r="S26" i="7"/>
  <c r="R26" i="7"/>
  <c r="N26" i="7"/>
  <c r="L26" i="7"/>
  <c r="J26" i="7"/>
  <c r="F26" i="7"/>
  <c r="S25" i="7"/>
  <c r="R25" i="7"/>
  <c r="N25" i="7"/>
  <c r="L25" i="7"/>
  <c r="J25" i="7"/>
  <c r="F25" i="7"/>
  <c r="S24" i="7"/>
  <c r="R24" i="7"/>
  <c r="N24" i="7"/>
  <c r="L24" i="7"/>
  <c r="J24" i="7"/>
  <c r="F24" i="7"/>
  <c r="S23" i="7"/>
  <c r="R23" i="7"/>
  <c r="N23" i="7"/>
  <c r="L23" i="7"/>
  <c r="J23" i="7"/>
  <c r="F23" i="7"/>
  <c r="S22" i="7"/>
  <c r="R22" i="7"/>
  <c r="N22" i="7"/>
  <c r="L22" i="7"/>
  <c r="J22" i="7"/>
  <c r="F22" i="7"/>
  <c r="S21" i="7"/>
  <c r="R21" i="7"/>
  <c r="N21" i="7"/>
  <c r="L21" i="7"/>
  <c r="J21" i="7"/>
  <c r="F21" i="7"/>
  <c r="S20" i="7"/>
  <c r="R20" i="7"/>
  <c r="N20" i="7"/>
  <c r="L20" i="7"/>
  <c r="J20" i="7"/>
  <c r="F20" i="7"/>
  <c r="S19" i="7"/>
  <c r="R19" i="7"/>
  <c r="N19" i="7"/>
  <c r="L19" i="7"/>
  <c r="J19" i="7"/>
  <c r="F19" i="7"/>
  <c r="S18" i="7"/>
  <c r="R18" i="7"/>
  <c r="N18" i="7"/>
  <c r="L18" i="7"/>
  <c r="J18" i="7"/>
  <c r="F18" i="7"/>
  <c r="S17" i="7"/>
  <c r="R17" i="7"/>
  <c r="N17" i="7"/>
  <c r="L17" i="7"/>
  <c r="J17" i="7"/>
  <c r="F17" i="7"/>
  <c r="S16" i="7"/>
  <c r="R16" i="7"/>
  <c r="N16" i="7"/>
  <c r="M16" i="7"/>
  <c r="L16" i="7"/>
  <c r="J16" i="7"/>
  <c r="F16" i="7"/>
  <c r="S15" i="7"/>
  <c r="R15" i="7"/>
  <c r="N15" i="7"/>
  <c r="L15" i="7"/>
  <c r="J15" i="7"/>
  <c r="F15" i="7"/>
  <c r="S14" i="7"/>
  <c r="R14" i="7"/>
  <c r="N14" i="7"/>
  <c r="L14" i="7"/>
  <c r="J14" i="7"/>
  <c r="F14" i="7"/>
  <c r="S13" i="7"/>
  <c r="R13" i="7"/>
  <c r="N13" i="7"/>
  <c r="L13" i="7"/>
  <c r="J13" i="7"/>
  <c r="F13" i="7"/>
  <c r="S12" i="7"/>
  <c r="R12" i="7"/>
  <c r="N12" i="7"/>
  <c r="L12" i="7"/>
  <c r="J12" i="7"/>
  <c r="H12" i="7"/>
  <c r="F12" i="7"/>
  <c r="S11" i="7"/>
  <c r="R11" i="7"/>
  <c r="N11" i="7"/>
  <c r="M11" i="7"/>
  <c r="L11" i="7"/>
  <c r="J11" i="7"/>
  <c r="F11" i="7"/>
  <c r="S10" i="7"/>
  <c r="R10" i="7"/>
  <c r="N10" i="7"/>
  <c r="L10" i="7"/>
  <c r="J10" i="7"/>
  <c r="F10" i="7"/>
  <c r="S9" i="7"/>
  <c r="R9" i="7"/>
  <c r="N9" i="7"/>
  <c r="L9" i="7"/>
  <c r="J9" i="7"/>
  <c r="F9" i="7"/>
  <c r="S8" i="7"/>
  <c r="R8" i="7"/>
  <c r="N8" i="7"/>
  <c r="L8" i="7"/>
  <c r="J8" i="7"/>
  <c r="F8" i="7"/>
  <c r="S7" i="7"/>
  <c r="R7" i="7"/>
  <c r="N7" i="7"/>
  <c r="L7" i="7"/>
  <c r="F7" i="7"/>
  <c r="F752" i="7" l="1"/>
  <c r="F787" i="7" s="1"/>
  <c r="K776" i="7"/>
  <c r="K780" i="7"/>
  <c r="K768" i="7"/>
  <c r="K766" i="7" s="1"/>
  <c r="K752" i="7" s="1"/>
  <c r="K787" i="7" s="1"/>
  <c r="E780" i="7"/>
  <c r="E758" i="7"/>
  <c r="E752" i="7" s="1"/>
  <c r="E787" i="7" s="1"/>
  <c r="E776" i="7"/>
  <c r="G9" i="9"/>
  <c r="E9" i="9" l="1"/>
  <c r="F9" i="9" l="1"/>
  <c r="F14" i="9" l="1"/>
  <c r="E14" i="9"/>
  <c r="G14" i="9" s="1"/>
  <c r="E66" i="9" l="1"/>
  <c r="E84" i="9"/>
  <c r="E87" i="9"/>
  <c r="F66" i="9"/>
  <c r="H14" i="9" l="1"/>
  <c r="F19" i="9" l="1"/>
  <c r="E19" i="9"/>
  <c r="G19" i="9" s="1"/>
  <c r="E24" i="9" l="1"/>
  <c r="F30" i="9" l="1"/>
  <c r="E30" i="9"/>
  <c r="H19" i="9" l="1"/>
  <c r="F36" i="9" l="1"/>
  <c r="G36" i="9" s="1"/>
  <c r="E36" i="9"/>
  <c r="E48" i="9" l="1"/>
  <c r="E42" i="9"/>
  <c r="F42" i="9"/>
  <c r="G42" i="9" s="1"/>
  <c r="F48" i="9" l="1"/>
  <c r="F55" i="9" l="1"/>
  <c r="F54" i="9" l="1"/>
  <c r="F60" i="9" l="1"/>
  <c r="E60" i="9" l="1"/>
  <c r="F72" i="9" l="1"/>
  <c r="E72" i="9"/>
  <c r="E78" i="9" l="1"/>
  <c r="F83" i="9"/>
  <c r="F78" i="9" s="1"/>
  <c r="F85" i="9"/>
  <c r="F84" i="9" s="1"/>
  <c r="F87" i="9"/>
  <c r="E90" i="9"/>
  <c r="F90" i="9"/>
  <c r="E93" i="9"/>
  <c r="F93" i="9"/>
  <c r="E96" i="9"/>
  <c r="F96" i="9"/>
  <c r="F100" i="9"/>
  <c r="E101" i="9"/>
  <c r="E100" i="9" s="1"/>
  <c r="F24" i="9" l="1"/>
  <c r="H9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Melina Afonso Rodrigues</author>
  </authors>
  <commentList>
    <comment ref="CV36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Melina Afonso Rodrigues:</t>
        </r>
        <r>
          <rPr>
            <sz val="9"/>
            <color indexed="81"/>
            <rFont val="Segoe UI"/>
            <family val="2"/>
          </rPr>
          <t xml:space="preserve">
Não considera depreciação e amortização</t>
        </r>
      </text>
    </comment>
    <comment ref="CV37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Melina Afonso Rodrigues:</t>
        </r>
        <r>
          <rPr>
            <sz val="9"/>
            <color indexed="81"/>
            <rFont val="Segoe UI"/>
            <family val="2"/>
          </rPr>
          <t xml:space="preserve">
não considera Remuneraçao dos adms e depreciação e amortização
</t>
        </r>
      </text>
    </comment>
    <comment ref="CV44" authorId="0" shapeId="0" xr:uid="{00000000-0006-0000-0200-000003000000}">
      <text>
        <r>
          <rPr>
            <sz val="8"/>
            <color indexed="81"/>
            <rFont val="Segoe UI"/>
            <family val="2"/>
          </rPr>
          <t>A partir do 4T18, a remuneração dos administradores é reconhecida como parte da remuneração variavel</t>
        </r>
      </text>
    </comment>
  </commentList>
</comments>
</file>

<file path=xl/sharedStrings.xml><?xml version="1.0" encoding="utf-8"?>
<sst xmlns="http://schemas.openxmlformats.org/spreadsheetml/2006/main" count="7837" uniqueCount="2348">
  <si>
    <t>Outros Resultados Operacionais</t>
  </si>
  <si>
    <t>Liabilities and Shareholder's Equity</t>
  </si>
  <si>
    <t>Total Assets</t>
  </si>
  <si>
    <t>Ativo Total</t>
  </si>
  <si>
    <t>Trade Accounts Receivable</t>
  </si>
  <si>
    <t>Inventories</t>
  </si>
  <si>
    <t>Estoques</t>
  </si>
  <si>
    <t>Recoverable Taxes</t>
  </si>
  <si>
    <t>Other Accounts Receivable</t>
  </si>
  <si>
    <t>Outras Contas a Receber</t>
  </si>
  <si>
    <t>Prepaid Expenses</t>
  </si>
  <si>
    <t>Despesas Antecipadas</t>
  </si>
  <si>
    <t>Judicial Deposits</t>
  </si>
  <si>
    <t>Depósitos Judiciais</t>
  </si>
  <si>
    <t>Ativo não circulante mantido para venda</t>
  </si>
  <si>
    <t>Investments</t>
  </si>
  <si>
    <t>Investimentos</t>
  </si>
  <si>
    <t>Suppliers</t>
  </si>
  <si>
    <t>Fornecedores</t>
  </si>
  <si>
    <t>Taxes and Contributions Payable</t>
  </si>
  <si>
    <t>Impostos e Contribuições a Recolher</t>
  </si>
  <si>
    <t>Other Accounts Payable</t>
  </si>
  <si>
    <t>Outras Obrigações</t>
  </si>
  <si>
    <t>Obrigações Estatutárias</t>
  </si>
  <si>
    <t>Shareholder's Equity</t>
  </si>
  <si>
    <t>Patrimônio Líquido</t>
  </si>
  <si>
    <t>Capital Social</t>
  </si>
  <si>
    <t>Capital Reserve</t>
  </si>
  <si>
    <t>Reservas de Capital</t>
  </si>
  <si>
    <t>Profit Reserve</t>
  </si>
  <si>
    <t>Reservas de Lucros</t>
  </si>
  <si>
    <t>9M05</t>
  </si>
  <si>
    <t>9M06</t>
  </si>
  <si>
    <t>9M07</t>
  </si>
  <si>
    <t>9M08</t>
  </si>
  <si>
    <t>9M09</t>
  </si>
  <si>
    <t>9M10</t>
  </si>
  <si>
    <t>Quantidade de cartões emitidos no período (mil)</t>
  </si>
  <si>
    <t>na</t>
  </si>
  <si>
    <t>Forma de Pagamento</t>
  </si>
  <si>
    <t>Data de Aprovação</t>
  </si>
  <si>
    <t>Data de Pagamento</t>
  </si>
  <si>
    <t>Total (R$)</t>
  </si>
  <si>
    <t>Yield</t>
  </si>
  <si>
    <t>Form of Payment</t>
  </si>
  <si>
    <t>Date of Approval</t>
  </si>
  <si>
    <t>Date of Payment</t>
  </si>
  <si>
    <t>Total 2010</t>
  </si>
  <si>
    <t>Total 2009</t>
  </si>
  <si>
    <t>Total 2008</t>
  </si>
  <si>
    <t>Total 2007</t>
  </si>
  <si>
    <t>Total 2006</t>
  </si>
  <si>
    <t>Total 2005</t>
  </si>
  <si>
    <t>Total</t>
  </si>
  <si>
    <t>Net Revenues from Merchandise Sales</t>
  </si>
  <si>
    <t>Receita Líquida das Vendas de Mercadorias</t>
  </si>
  <si>
    <t>-</t>
  </si>
  <si>
    <t>Plano de Opção de Compra de Ações</t>
  </si>
  <si>
    <t>Perdas em Crédito, Líquidas</t>
  </si>
  <si>
    <t>Depreciações e amortizações</t>
  </si>
  <si>
    <t>Resultado de Equivalência Patrimonial</t>
  </si>
  <si>
    <t>Despesa Extraordinária</t>
  </si>
  <si>
    <t>Income and Social Contribution Taxes</t>
  </si>
  <si>
    <t>Imposto de Renda e Contribuição Social</t>
  </si>
  <si>
    <t>Participações Estatutárias</t>
  </si>
  <si>
    <t xml:space="preserve">Passivo Total </t>
  </si>
  <si>
    <t>Long Term Assets Mantained for Sale</t>
  </si>
  <si>
    <t>Statutory Participation</t>
  </si>
  <si>
    <t>Financiamentos - Operações Serviços Financeiros</t>
  </si>
  <si>
    <t>Passivo e Patrimônio Líquido</t>
  </si>
  <si>
    <t>Resultado Financeiro, Líquido</t>
  </si>
  <si>
    <t>Custo das Mercadorias Vendidas</t>
  </si>
  <si>
    <t xml:space="preserve">Property and Equipment </t>
  </si>
  <si>
    <t>Intangible</t>
  </si>
  <si>
    <t>Imobilizado</t>
  </si>
  <si>
    <t>Intangível</t>
  </si>
  <si>
    <t>Costs of Goods Sold</t>
  </si>
  <si>
    <t>Costs of Financial Services</t>
  </si>
  <si>
    <t>Resultados não-recorrentes</t>
  </si>
  <si>
    <t>Circulante</t>
  </si>
  <si>
    <t>Não Circulante</t>
  </si>
  <si>
    <t>Capital</t>
  </si>
  <si>
    <t>Non-recurring Results</t>
  </si>
  <si>
    <t>Credit Losses, Net of Recoveries</t>
  </si>
  <si>
    <t>Perdas em Créditos, Líquidas das Recuperações</t>
  </si>
  <si>
    <t>Total 2011</t>
  </si>
  <si>
    <t>Dividend per Share (R$)</t>
  </si>
  <si>
    <t xml:space="preserve">Current </t>
  </si>
  <si>
    <t xml:space="preserve">Noncurrent </t>
  </si>
  <si>
    <t>9M11</t>
  </si>
  <si>
    <t>4T11</t>
  </si>
  <si>
    <t>Imports Financing</t>
  </si>
  <si>
    <t>Financiamentos - importações</t>
  </si>
  <si>
    <t>Total 2012</t>
  </si>
  <si>
    <t>9M12</t>
  </si>
  <si>
    <t>Total 2013</t>
  </si>
  <si>
    <t>9M13</t>
  </si>
  <si>
    <t>Total 2014</t>
  </si>
  <si>
    <t>Obligations with Card Administrators</t>
  </si>
  <si>
    <t>Financing Lease</t>
  </si>
  <si>
    <t>9M14</t>
  </si>
  <si>
    <t>Loans, Financing and Debentures</t>
  </si>
  <si>
    <t>Net Operating Revenues</t>
  </si>
  <si>
    <t>Derivatives</t>
  </si>
  <si>
    <t>Co-branded Card</t>
  </si>
  <si>
    <t>Derivativos</t>
  </si>
  <si>
    <t>Obrigações com Administradora de Cartões</t>
  </si>
  <si>
    <t>A Vencer</t>
  </si>
  <si>
    <t>Financing - Financial Products Operations</t>
  </si>
  <si>
    <t xml:space="preserve">Financing - Financial Products Operations </t>
  </si>
  <si>
    <t>9M15</t>
  </si>
  <si>
    <t>Total 2015</t>
  </si>
  <si>
    <t>Novas lojas</t>
  </si>
  <si>
    <t>Remodelação de instalações</t>
  </si>
  <si>
    <t>Sistemas e equipamentos de tecnologia</t>
  </si>
  <si>
    <t>Centro de Distribuição</t>
  </si>
  <si>
    <t>New Stores</t>
  </si>
  <si>
    <t>Remodelling of Installations</t>
  </si>
  <si>
    <t>IT Equipament &amp; Systems</t>
  </si>
  <si>
    <t>Distribution Center</t>
  </si>
  <si>
    <t>Others Investments</t>
  </si>
  <si>
    <t>Outros Investimentos</t>
  </si>
  <si>
    <t>Treasury Shares</t>
  </si>
  <si>
    <t>Ações em Tesouraria</t>
  </si>
  <si>
    <t>Total 2016</t>
  </si>
  <si>
    <t>Renner</t>
  </si>
  <si>
    <t>RS</t>
  </si>
  <si>
    <t>SP</t>
  </si>
  <si>
    <t>MT</t>
  </si>
  <si>
    <t>BA</t>
  </si>
  <si>
    <t>PE</t>
  </si>
  <si>
    <t>RJ</t>
  </si>
  <si>
    <t>GO</t>
  </si>
  <si>
    <t>Rio Grande</t>
  </si>
  <si>
    <t>São Paulo</t>
  </si>
  <si>
    <t>Lorena</t>
  </si>
  <si>
    <t>Várzea Grande</t>
  </si>
  <si>
    <t>Camaçari</t>
  </si>
  <si>
    <t>Recife</t>
  </si>
  <si>
    <t>Guaratinguetá</t>
  </si>
  <si>
    <t>Angra dos Reis</t>
  </si>
  <si>
    <t>Barretos</t>
  </si>
  <si>
    <t>Uruguaiana</t>
  </si>
  <si>
    <t>Partage Shopping Rio Grande</t>
  </si>
  <si>
    <t>Eco Valle Shopping</t>
  </si>
  <si>
    <t>Boulevard Shopping Camaçari</t>
  </si>
  <si>
    <t>Tacaruna Shopping</t>
  </si>
  <si>
    <t>Buriti Shopping Guará</t>
  </si>
  <si>
    <t>Shopping Piratas Mall</t>
  </si>
  <si>
    <t>Shopping Sul</t>
  </si>
  <si>
    <t>North Shopping Barretos</t>
  </si>
  <si>
    <t>Loja de Uruguaiana</t>
  </si>
  <si>
    <t>Camicado</t>
  </si>
  <si>
    <t>Youcom</t>
  </si>
  <si>
    <t>Rio de Janeiro</t>
  </si>
  <si>
    <t>Guarulhos</t>
  </si>
  <si>
    <t>Jaraguá do Sul</t>
  </si>
  <si>
    <t>Porto Alegre</t>
  </si>
  <si>
    <t>Santa Bárbara D'Oeste</t>
  </si>
  <si>
    <t>São José do Rio Preto</t>
  </si>
  <si>
    <t>Palhoça</t>
  </si>
  <si>
    <t>Araraquara</t>
  </si>
  <si>
    <t>Fortaleza</t>
  </si>
  <si>
    <t>Uberaba</t>
  </si>
  <si>
    <t>Belém</t>
  </si>
  <si>
    <t>Ipatinga</t>
  </si>
  <si>
    <t>Teresina</t>
  </si>
  <si>
    <t>Niterói</t>
  </si>
  <si>
    <t>Cuiabá</t>
  </si>
  <si>
    <t>Salvador</t>
  </si>
  <si>
    <t>Novo Hamburgo</t>
  </si>
  <si>
    <t>Santo André</t>
  </si>
  <si>
    <t>Balneário Camboriú</t>
  </si>
  <si>
    <t>São José</t>
  </si>
  <si>
    <t>São Bernardo do Campo</t>
  </si>
  <si>
    <t>São José dos Campos</t>
  </si>
  <si>
    <t>Taboão da Serra</t>
  </si>
  <si>
    <t>Joinville</t>
  </si>
  <si>
    <t>Serra</t>
  </si>
  <si>
    <t>Betim</t>
  </si>
  <si>
    <t>Mossoró</t>
  </si>
  <si>
    <t>Botucatu</t>
  </si>
  <si>
    <t>Florianópolis</t>
  </si>
  <si>
    <t>Mogi das Cruzes</t>
  </si>
  <si>
    <t>São Carlos</t>
  </si>
  <si>
    <t>Vila Velha</t>
  </si>
  <si>
    <t>Lajeado</t>
  </si>
  <si>
    <t>Itajaí</t>
  </si>
  <si>
    <t>Rio Claro</t>
  </si>
  <si>
    <t>Belo Horizonte</t>
  </si>
  <si>
    <t>Araçatuba</t>
  </si>
  <si>
    <t>Lages</t>
  </si>
  <si>
    <t>Rio Verde</t>
  </si>
  <si>
    <t>Boa Vista</t>
  </si>
  <si>
    <t>Manaus</t>
  </si>
  <si>
    <t>João Pessoa</t>
  </si>
  <si>
    <t>Arapiraca</t>
  </si>
  <si>
    <t>Goiânia</t>
  </si>
  <si>
    <t>Campo Grande</t>
  </si>
  <si>
    <t>Brasília</t>
  </si>
  <si>
    <t>Ribeirão Preto</t>
  </si>
  <si>
    <t>Caxias do Sul</t>
  </si>
  <si>
    <t>Pelotas</t>
  </si>
  <si>
    <t>Pouso Alegre</t>
  </si>
  <si>
    <t>Londrina</t>
  </si>
  <si>
    <t>Presidente Prudente</t>
  </si>
  <si>
    <t>Macapá</t>
  </si>
  <si>
    <t>Sorocaba</t>
  </si>
  <si>
    <t>Maceió</t>
  </si>
  <si>
    <t>Gravataí</t>
  </si>
  <si>
    <t>Contagem</t>
  </si>
  <si>
    <t>Natal</t>
  </si>
  <si>
    <t>Pindamonhangaba</t>
  </si>
  <si>
    <t>Santos</t>
  </si>
  <si>
    <t>Iguatemi Esplanada</t>
  </si>
  <si>
    <t>Campinas</t>
  </si>
  <si>
    <t>Barueri</t>
  </si>
  <si>
    <t>Itaboraí Plaza</t>
  </si>
  <si>
    <t>Parque Shopping Maia</t>
  </si>
  <si>
    <t>Jaraguá do Sul Park Shopping</t>
  </si>
  <si>
    <t>Tivoli Shopping Center</t>
  </si>
  <si>
    <t>Carioca Shopping</t>
  </si>
  <si>
    <t>Shopping Via Catarina</t>
  </si>
  <si>
    <t>Shopping Bosque Grão Pará</t>
  </si>
  <si>
    <t>Shopping Vale do Aço</t>
  </si>
  <si>
    <t>Shopping Rio Poty</t>
  </si>
  <si>
    <t>Shopping Iguatemi Fortaleza</t>
  </si>
  <si>
    <t>Plaza Shopping</t>
  </si>
  <si>
    <t>Pantanal Shopping</t>
  </si>
  <si>
    <t>Shopping Recife</t>
  </si>
  <si>
    <t>Salvador Shopping</t>
  </si>
  <si>
    <t>Shopping ABC</t>
  </si>
  <si>
    <t>Grand Plaza Shopping</t>
  </si>
  <si>
    <t>Shopping Metrô Tucuruvi</t>
  </si>
  <si>
    <t>São Bernardo Plaza Shopping</t>
  </si>
  <si>
    <t>Vale Sul Shopping</t>
  </si>
  <si>
    <t>Shopping Taboão</t>
  </si>
  <si>
    <t>Maxi Shopping Jundiaí</t>
  </si>
  <si>
    <t>Mueller Shopping Joinville</t>
  </si>
  <si>
    <t>Américas Shopping</t>
  </si>
  <si>
    <t>São Luis Shopping</t>
  </si>
  <si>
    <t>Floripa Shopping</t>
  </si>
  <si>
    <t>Mogi Shopping Center</t>
  </si>
  <si>
    <t>Loja Sete de Setembro</t>
  </si>
  <si>
    <t>Iguatemi São Carlos</t>
  </si>
  <si>
    <t>Shopping Vila Velha</t>
  </si>
  <si>
    <t>Shopping Lajeado</t>
  </si>
  <si>
    <t>Shopping Center Rio Claro</t>
  </si>
  <si>
    <t>Riomar Shopping Fortaleza</t>
  </si>
  <si>
    <t>Lages Garden Shopping</t>
  </si>
  <si>
    <t>Buriti Shopping Rio Verde</t>
  </si>
  <si>
    <t>Terraço Shopping</t>
  </si>
  <si>
    <t>Shopping Manaus Via Norte</t>
  </si>
  <si>
    <t>Colinas Shopping</t>
  </si>
  <si>
    <t>Loja Largo do Machado</t>
  </si>
  <si>
    <t>Roraima Garden Shopping</t>
  </si>
  <si>
    <t>Passeio das Águas Shopping</t>
  </si>
  <si>
    <t>BH Shopping</t>
  </si>
  <si>
    <t>Shopping Campo Grande</t>
  </si>
  <si>
    <t>Ribeirão Shopping</t>
  </si>
  <si>
    <t>Iguatemi São José do Rio Preto</t>
  </si>
  <si>
    <t>Barra Shopping Sul</t>
  </si>
  <si>
    <t>Shopping Anália Franco</t>
  </si>
  <si>
    <t>Iguatemi Caxias</t>
  </si>
  <si>
    <t>Shopping Pelotas</t>
  </si>
  <si>
    <t>Tietê Plaza Shopping</t>
  </si>
  <si>
    <t>Shopping Total</t>
  </si>
  <si>
    <t>Boulevard Londrina Shopping</t>
  </si>
  <si>
    <t>Prudenshopping</t>
  </si>
  <si>
    <t>Metropolitan Shopping Betim</t>
  </si>
  <si>
    <t>Amapá Garden Shopping</t>
  </si>
  <si>
    <t>Rio Anil Shopping</t>
  </si>
  <si>
    <t>Parque Shopping Maceió</t>
  </si>
  <si>
    <t>North Shopping Jóquei</t>
  </si>
  <si>
    <t>Shopping Pátio Cianê</t>
  </si>
  <si>
    <t>Shopping Gravataí</t>
  </si>
  <si>
    <t>Shopping Contagem</t>
  </si>
  <si>
    <t>Natal Shopping</t>
  </si>
  <si>
    <t>Golden Square Shopping</t>
  </si>
  <si>
    <t>Shopping Metropolitano Barra</t>
  </si>
  <si>
    <t>Praiamar Shopping Center</t>
  </si>
  <si>
    <t>Iguatemi Brasília</t>
  </si>
  <si>
    <t>Curitiba</t>
  </si>
  <si>
    <t>Bourbon Shopping Wallig</t>
  </si>
  <si>
    <t>Shopping Center Iguatemi Campinas</t>
  </si>
  <si>
    <t>Shopping Tamboré</t>
  </si>
  <si>
    <t>Shopping Ibirapuera</t>
  </si>
  <si>
    <t>Shopping Center Norte</t>
  </si>
  <si>
    <t>Shopping Frei Caneca</t>
  </si>
  <si>
    <t>Shopping Praia de Belas</t>
  </si>
  <si>
    <t>Uberlândia Shopping</t>
  </si>
  <si>
    <t>Shopping Estação BH</t>
  </si>
  <si>
    <t>Parque Shopping Belém</t>
  </si>
  <si>
    <t>Shopping Bela Vista</t>
  </si>
  <si>
    <t>Shopping Santa Úrsula</t>
  </si>
  <si>
    <t>North Shopping Caruaru</t>
  </si>
  <si>
    <t>Continente Park Shopping</t>
  </si>
  <si>
    <t>Mauá Plaza Shopping</t>
  </si>
  <si>
    <t>Super Shopping Osasco</t>
  </si>
  <si>
    <t>Polo Shopping Indaiatuba</t>
  </si>
  <si>
    <t>Blumenau Norte Shopping</t>
  </si>
  <si>
    <t>Shopping Pátio Chapecó</t>
  </si>
  <si>
    <t>Bourbon Shopping Ipiranga</t>
  </si>
  <si>
    <t>Via Verde Shopping</t>
  </si>
  <si>
    <t>Shopping Vila Olímpia</t>
  </si>
  <si>
    <t>Park Shopping São Caetano</t>
  </si>
  <si>
    <t>Parque Shopping Baruerí</t>
  </si>
  <si>
    <t>Palladium Shopping Center</t>
  </si>
  <si>
    <t>Shopping Boa Vista</t>
  </si>
  <si>
    <t>Shopping Conquista Sul</t>
  </si>
  <si>
    <t>Shopping Mestre Álvaro</t>
  </si>
  <si>
    <t xml:space="preserve">Shopping Praça da Moça </t>
  </si>
  <si>
    <t>Jacareí Shopping Center</t>
  </si>
  <si>
    <t>Cataratas JL Shopping</t>
  </si>
  <si>
    <t>Pátio Limeira Shopping</t>
  </si>
  <si>
    <t>Shopping da Ilha</t>
  </si>
  <si>
    <t>Shopping Vitória</t>
  </si>
  <si>
    <t>SC</t>
  </si>
  <si>
    <t>CE</t>
  </si>
  <si>
    <t>MG</t>
  </si>
  <si>
    <t>PA</t>
  </si>
  <si>
    <t>PI</t>
  </si>
  <si>
    <t>ES</t>
  </si>
  <si>
    <t>RN</t>
  </si>
  <si>
    <t>MA</t>
  </si>
  <si>
    <t>RR</t>
  </si>
  <si>
    <t>DF</t>
  </si>
  <si>
    <t>AM</t>
  </si>
  <si>
    <t>PB</t>
  </si>
  <si>
    <t>AL</t>
  </si>
  <si>
    <t>MS</t>
  </si>
  <si>
    <t>PR</t>
  </si>
  <si>
    <t>AP</t>
  </si>
  <si>
    <t>SE</t>
  </si>
  <si>
    <t>RO</t>
  </si>
  <si>
    <t>AC</t>
  </si>
  <si>
    <t>TO</t>
  </si>
  <si>
    <t>Region</t>
  </si>
  <si>
    <t>State</t>
  </si>
  <si>
    <t>City</t>
  </si>
  <si>
    <t>Uberlândia</t>
  </si>
  <si>
    <t>Caruaru</t>
  </si>
  <si>
    <t>Jundiaí</t>
  </si>
  <si>
    <t>Vitória</t>
  </si>
  <si>
    <t>Mauá</t>
  </si>
  <si>
    <t>Blumenau</t>
  </si>
  <si>
    <t>Erechim</t>
  </si>
  <si>
    <t>Osasco</t>
  </si>
  <si>
    <t>Indaiatuba</t>
  </si>
  <si>
    <t>Marília</t>
  </si>
  <si>
    <t>São Caetano</t>
  </si>
  <si>
    <t>Diadema</t>
  </si>
  <si>
    <t>Jacareí</t>
  </si>
  <si>
    <t>Limeira</t>
  </si>
  <si>
    <t>Campos dos Goytacazes</t>
  </si>
  <si>
    <t>Resende</t>
  </si>
  <si>
    <t>Aracaju</t>
  </si>
  <si>
    <t>Feira de Santana</t>
  </si>
  <si>
    <t>Chapecó</t>
  </si>
  <si>
    <t>Rio Branco</t>
  </si>
  <si>
    <t>Ponta Grossa</t>
  </si>
  <si>
    <t>Montes Claros</t>
  </si>
  <si>
    <t>Vitória da Conquista</t>
  </si>
  <si>
    <t>São Luís</t>
  </si>
  <si>
    <t>Jundiaí Shopping</t>
  </si>
  <si>
    <t>South</t>
  </si>
  <si>
    <t>North</t>
  </si>
  <si>
    <t>Midwest</t>
  </si>
  <si>
    <t>R$ 0,3628*</t>
  </si>
  <si>
    <t>Juazeiro</t>
  </si>
  <si>
    <t>Juá Garden Shopping</t>
  </si>
  <si>
    <t>Shopping Light</t>
  </si>
  <si>
    <t>Shopping SP Market</t>
  </si>
  <si>
    <t>Piracicaba</t>
  </si>
  <si>
    <t>Shopping Piracicaba</t>
  </si>
  <si>
    <t>Criciúma</t>
  </si>
  <si>
    <t>Varginha</t>
  </si>
  <si>
    <t>Via Café Garden Shopping</t>
  </si>
  <si>
    <t>Shopping Cerrado</t>
  </si>
  <si>
    <t>Paulista</t>
  </si>
  <si>
    <t>Paulista North Way Shopping</t>
  </si>
  <si>
    <t>Cantareira Norte Shopping</t>
  </si>
  <si>
    <t>Nova Iguaçu</t>
  </si>
  <si>
    <t>Shopping Nova Iguaçu</t>
  </si>
  <si>
    <t>Shopping Iguatemi</t>
  </si>
  <si>
    <t>Location</t>
  </si>
  <si>
    <t>Payout</t>
  </si>
  <si>
    <t>Canoas</t>
  </si>
  <si>
    <t>Itaú Power Shopping</t>
  </si>
  <si>
    <t>Foz do Iguaçu</t>
  </si>
  <si>
    <t>Itu</t>
  </si>
  <si>
    <t>Plaza Shopping Itu</t>
  </si>
  <si>
    <t>Patio Cianê Shopping</t>
  </si>
  <si>
    <t>Shopping União de Osasco</t>
  </si>
  <si>
    <t>Franca</t>
  </si>
  <si>
    <t>Santa Maria</t>
  </si>
  <si>
    <t>São Gonçalo</t>
  </si>
  <si>
    <t>Cotia</t>
  </si>
  <si>
    <t>Palmas</t>
  </si>
  <si>
    <t>Suzano</t>
  </si>
  <si>
    <t>Passo Fundo</t>
  </si>
  <si>
    <t>Bauru</t>
  </si>
  <si>
    <t>Anápolis</t>
  </si>
  <si>
    <t>Duque de Caxias</t>
  </si>
  <si>
    <t>Porto Velho</t>
  </si>
  <si>
    <t>Aparecida de Goiânia</t>
  </si>
  <si>
    <t>São José dos Pinhais</t>
  </si>
  <si>
    <t>Taubaté</t>
  </si>
  <si>
    <t>Maringá</t>
  </si>
  <si>
    <t>Juiz de Fora</t>
  </si>
  <si>
    <t>Cascavel</t>
  </si>
  <si>
    <t>Tubarão</t>
  </si>
  <si>
    <t>Cachoeirinha</t>
  </si>
  <si>
    <t>Jaboatão dos Guararapes</t>
  </si>
  <si>
    <t>São Leopoldo</t>
  </si>
  <si>
    <t>Volta Redonda</t>
  </si>
  <si>
    <t>Franca Shopping</t>
  </si>
  <si>
    <t>Royal Plaza Santa Maria</t>
  </si>
  <si>
    <t>Boulevard São Gonçalo</t>
  </si>
  <si>
    <t>Shopping Paralela</t>
  </si>
  <si>
    <t>Shopping Granja Viana</t>
  </si>
  <si>
    <t>San Pelegrino Mall</t>
  </si>
  <si>
    <t>Norte Shopping Salvador</t>
  </si>
  <si>
    <t>Boulevard BH</t>
  </si>
  <si>
    <t>Shopping Capim Dourado</t>
  </si>
  <si>
    <t>Shopping Raposo Tavares</t>
  </si>
  <si>
    <t>Shopping West Campo Grande</t>
  </si>
  <si>
    <t>Loja Avenida Paulista</t>
  </si>
  <si>
    <t>Shopping Joinville Garten</t>
  </si>
  <si>
    <t>Maceió Shopping</t>
  </si>
  <si>
    <t>Boulevard Belém Shopping</t>
  </si>
  <si>
    <t>Suzano Shopping Center</t>
  </si>
  <si>
    <t>Shopping Bella Citta</t>
  </si>
  <si>
    <t>Shopping Boulevard Brasilia</t>
  </si>
  <si>
    <t>Bauru Shopping</t>
  </si>
  <si>
    <t>Shopping Goiânia</t>
  </si>
  <si>
    <t>Shopping Midway Mall</t>
  </si>
  <si>
    <t xml:space="preserve">Manauara Shopping </t>
  </si>
  <si>
    <t>Praia da Costa</t>
  </si>
  <si>
    <t>Brasil Park Shopping</t>
  </si>
  <si>
    <t>Caxias Shopping</t>
  </si>
  <si>
    <t>Porto Velho Shopping</t>
  </si>
  <si>
    <t>Campinas Shopping Center</t>
  </si>
  <si>
    <t>Shopping Buriti</t>
  </si>
  <si>
    <t>São José dos Pinhais Shopping</t>
  </si>
  <si>
    <t>Shopping Taubaté</t>
  </si>
  <si>
    <t>Shopping Grande Rio</t>
  </si>
  <si>
    <t>Shopping Maringá Park</t>
  </si>
  <si>
    <t>Shopping Independência</t>
  </si>
  <si>
    <t>Shopping Bourbon Pompéia</t>
  </si>
  <si>
    <t>Shopping Manaíra</t>
  </si>
  <si>
    <t>Shopping Prataviera</t>
  </si>
  <si>
    <t>Shopping Barra Salvador</t>
  </si>
  <si>
    <t>Shopping JL Cascavel</t>
  </si>
  <si>
    <t>Shopping Balneário Camboriu</t>
  </si>
  <si>
    <t>Santana Parque Shopping</t>
  </si>
  <si>
    <t>Brasília Shopping</t>
  </si>
  <si>
    <t>Minas Shopping</t>
  </si>
  <si>
    <t>Shopping Jardins</t>
  </si>
  <si>
    <t>Shopping Amazonas</t>
  </si>
  <si>
    <t>Shopping Tijuca</t>
  </si>
  <si>
    <t xml:space="preserve">Shopping Iguatemi </t>
  </si>
  <si>
    <t>Shopping Bougainville</t>
  </si>
  <si>
    <t>Shopping Leblon</t>
  </si>
  <si>
    <t>Shopping Via Parque</t>
  </si>
  <si>
    <t>Shopping Farol</t>
  </si>
  <si>
    <t>Shopping Jardim Sul</t>
  </si>
  <si>
    <t>Shopping do Vale</t>
  </si>
  <si>
    <t xml:space="preserve">North Shopping </t>
  </si>
  <si>
    <t>Shopping Estação</t>
  </si>
  <si>
    <t>Shopping Guararapes</t>
  </si>
  <si>
    <t>Shopping Bourbon São Leopoldo</t>
  </si>
  <si>
    <t>Shopping Londrina</t>
  </si>
  <si>
    <t>Shopping Pantanal</t>
  </si>
  <si>
    <t>Shopping Dom Pedro</t>
  </si>
  <si>
    <t>Shopping Itaú Power</t>
  </si>
  <si>
    <t>Shopping Barigui</t>
  </si>
  <si>
    <t>Norte Shopping</t>
  </si>
  <si>
    <t>Shopping Leste Aricanduva</t>
  </si>
  <si>
    <t>Shopping Rio Preto</t>
  </si>
  <si>
    <t>Boulevard Rio Shopping</t>
  </si>
  <si>
    <t>Pátio Brasil Shopping</t>
  </si>
  <si>
    <t>Shopping Del Rey</t>
  </si>
  <si>
    <t>Shopping Center Itaguaçu</t>
  </si>
  <si>
    <t>Taguatinga Shopping</t>
  </si>
  <si>
    <t>Center Shopping</t>
  </si>
  <si>
    <t>Shopping Metrô Tatuapé</t>
  </si>
  <si>
    <t>Shopping Interlagos</t>
  </si>
  <si>
    <t>Flamboyant Shop. Center</t>
  </si>
  <si>
    <t>Morumbi Shopping</t>
  </si>
  <si>
    <t>Loja centro de Campinas</t>
  </si>
  <si>
    <t>West Plaza Shop. Center</t>
  </si>
  <si>
    <t>Plaza Sul Shopping Center</t>
  </si>
  <si>
    <t>Miramar Shopping Center</t>
  </si>
  <si>
    <t>Sider Shopping Center</t>
  </si>
  <si>
    <t>Park Shopping</t>
  </si>
  <si>
    <t>Barra Shopping</t>
  </si>
  <si>
    <t>Rio Sul Shopping</t>
  </si>
  <si>
    <t>Madureira Shopping Rio</t>
  </si>
  <si>
    <t>Ilha Plaza Shopping</t>
  </si>
  <si>
    <t>Central Plaza Shopping</t>
  </si>
  <si>
    <t>Centervale Shopping</t>
  </si>
  <si>
    <t>Internacional Guarulhos S.C</t>
  </si>
  <si>
    <t>Loja centro de Curitiba</t>
  </si>
  <si>
    <t>Shopping Eldorado</t>
  </si>
  <si>
    <t>Shopping Esplanada</t>
  </si>
  <si>
    <t>Shopping Canoas</t>
  </si>
  <si>
    <t>Shopping Neumarket</t>
  </si>
  <si>
    <t>Shopping Continental</t>
  </si>
  <si>
    <t>Shopping Metrópole</t>
  </si>
  <si>
    <t>Shopping Curitiba</t>
  </si>
  <si>
    <t>Shopping Mueller</t>
  </si>
  <si>
    <t>Beira Mar Shopping</t>
  </si>
  <si>
    <t>Novo Shopping</t>
  </si>
  <si>
    <t>Loja Rio Grande</t>
  </si>
  <si>
    <t>Iguatemi Shopping Center</t>
  </si>
  <si>
    <t>Loja Santa Maria</t>
  </si>
  <si>
    <t>Otávio Rocha</t>
  </si>
  <si>
    <t>Centro Comercial Canoas</t>
  </si>
  <si>
    <t>Shopping João Pessoa</t>
  </si>
  <si>
    <t>Loja Pelotas</t>
  </si>
  <si>
    <t>Street</t>
  </si>
  <si>
    <t>Shopping Mall / Street</t>
  </si>
  <si>
    <t>Shopping Mall</t>
  </si>
  <si>
    <t>Gross Operating Revenues</t>
  </si>
  <si>
    <t>Gross Revenues from Merchandise Sales</t>
  </si>
  <si>
    <t>Others</t>
  </si>
  <si>
    <t>Outros</t>
  </si>
  <si>
    <t>Vencidos</t>
  </si>
  <si>
    <t>Comissões e Operações a Receber</t>
  </si>
  <si>
    <t>Provisão para Perdas em Crédito - EP</t>
  </si>
  <si>
    <t>Fees and Transactions Receivable</t>
  </si>
  <si>
    <t>Total Third-Party Credit Card Companies</t>
  </si>
  <si>
    <t xml:space="preserve">Administradora de Cartões de Terceiros </t>
  </si>
  <si>
    <t>Carteira de Crédito Total, Líquida</t>
  </si>
  <si>
    <t>Total Credit Portfolio, Net</t>
  </si>
  <si>
    <t>Shopping Jardim Norte Juiz de Fora</t>
  </si>
  <si>
    <t>9M16</t>
  </si>
  <si>
    <t>Deferred Taxes</t>
  </si>
  <si>
    <t>Trimestre</t>
  </si>
  <si>
    <t>JSCP / Interest on Equity Capital</t>
  </si>
  <si>
    <t xml:space="preserve">Dividendos / Dividends </t>
  </si>
  <si>
    <t>Bento Gonçalves</t>
  </si>
  <si>
    <t>Boulevard Vila Velha</t>
  </si>
  <si>
    <t>Dividendo por ação</t>
  </si>
  <si>
    <t>Capão da Canoa</t>
  </si>
  <si>
    <t>Partage Shopping Campina Grande</t>
  </si>
  <si>
    <t>Campina Grande</t>
  </si>
  <si>
    <t>Galleria Shopping</t>
  </si>
  <si>
    <t>Balneário Shopping</t>
  </si>
  <si>
    <t>Shopping da Bahia</t>
  </si>
  <si>
    <t>Center Shopping Rio</t>
  </si>
  <si>
    <t>Carapicuíba</t>
  </si>
  <si>
    <t>Plaza Shopping Carapicuíba</t>
  </si>
  <si>
    <t>Teresópolis</t>
  </si>
  <si>
    <t>Teresópolis Shopping Center</t>
  </si>
  <si>
    <t>Shopping Pátio Paulista</t>
  </si>
  <si>
    <t>Bragança Garden Shopping</t>
  </si>
  <si>
    <t>Bragança Paulista</t>
  </si>
  <si>
    <t>Shopping São José</t>
  </si>
  <si>
    <t>Prazo Médio de Estoque (dias)</t>
  </si>
  <si>
    <t>Prazo Médio de Cliente Líq, Op. Varejo (dias)</t>
  </si>
  <si>
    <t>Prazo Médio de Fornecedores (dias)</t>
  </si>
  <si>
    <t>Days Payable Outstanding</t>
  </si>
  <si>
    <t xml:space="preserve">Days Sales Outstanding </t>
  </si>
  <si>
    <t xml:space="preserve">Days Inventory Outstanding </t>
  </si>
  <si>
    <t>Grand Shopping Messejana</t>
  </si>
  <si>
    <t>Shopping Penha</t>
  </si>
  <si>
    <t>Parauapebas</t>
  </si>
  <si>
    <t>Governador Valadares</t>
  </si>
  <si>
    <t>GV Shopping</t>
  </si>
  <si>
    <t>Linhares</t>
  </si>
  <si>
    <t>Iguatemi Alphaville</t>
  </si>
  <si>
    <t>Center Shopping Uberlândia</t>
  </si>
  <si>
    <t>Total 2017</t>
  </si>
  <si>
    <t>Itaquaquecetuba</t>
  </si>
  <si>
    <t>Pátio Batel</t>
  </si>
  <si>
    <t>Casa &amp; Gourmet Shopping</t>
  </si>
  <si>
    <t>Independência Shopping</t>
  </si>
  <si>
    <t>Guaíba</t>
  </si>
  <si>
    <t>Itabuna</t>
  </si>
  <si>
    <t>Loja Centro de Teresina</t>
  </si>
  <si>
    <t>Shopping Butantã</t>
  </si>
  <si>
    <t>Santa Cruz do Sul</t>
  </si>
  <si>
    <t>Jardim Pamplona Shopping</t>
  </si>
  <si>
    <t>Shopping Praça Nova Santa Maria</t>
  </si>
  <si>
    <t>Montevidéu</t>
  </si>
  <si>
    <t>Uruguay</t>
  </si>
  <si>
    <t>Gramado</t>
  </si>
  <si>
    <t>Shopping Metrô Santa Cruz</t>
  </si>
  <si>
    <t>Shopping Via Sul</t>
  </si>
  <si>
    <t>9M17</t>
  </si>
  <si>
    <t>Cash &amp; Cash Equivalents</t>
  </si>
  <si>
    <t>Short-Term Investments</t>
  </si>
  <si>
    <t>Shopping Metrô Itaquera</t>
  </si>
  <si>
    <t>Taubaté Shopping</t>
  </si>
  <si>
    <t>ParkShopping Canoas</t>
  </si>
  <si>
    <t>Shopping La Plage</t>
  </si>
  <si>
    <t>Guarujá</t>
  </si>
  <si>
    <t>Punta Carretas Shopping</t>
  </si>
  <si>
    <t>Shopping DF Plaza</t>
  </si>
  <si>
    <t>Shopping Metrópole Ananindeua</t>
  </si>
  <si>
    <t>Ananindeua</t>
  </si>
  <si>
    <t xml:space="preserve">Result on Sales, Write-off of or Impairment of Fixed Assets </t>
  </si>
  <si>
    <t>Top Shopping</t>
  </si>
  <si>
    <t>Goiânia Shopping</t>
  </si>
  <si>
    <t>Parnaíba</t>
  </si>
  <si>
    <t>Parnaíba Shopping</t>
  </si>
  <si>
    <t>Shopping Boulevard Vitória da Conquista</t>
  </si>
  <si>
    <t>Guarapuava</t>
  </si>
  <si>
    <t>Shopping Cidade dos Lagos</t>
  </si>
  <si>
    <t>Loja de Guaíba</t>
  </si>
  <si>
    <t>Camará Shopping Center</t>
  </si>
  <si>
    <t>Valinhos</t>
  </si>
  <si>
    <t>Shopping Valinhos</t>
  </si>
  <si>
    <t>Dourados</t>
  </si>
  <si>
    <t>Avenida Shopping Dourados</t>
  </si>
  <si>
    <t>Rivera</t>
  </si>
  <si>
    <t>Portones Shopping</t>
  </si>
  <si>
    <t>Olinda</t>
  </si>
  <si>
    <t>Shopping Patteo Olinda</t>
  </si>
  <si>
    <t>3Q18</t>
  </si>
  <si>
    <t>Shopping Conjunto Nacional</t>
  </si>
  <si>
    <t>Total 2018</t>
  </si>
  <si>
    <t>Imposto de renda e contribuição social diferidos</t>
  </si>
  <si>
    <t>Estimated Credit Losses</t>
  </si>
  <si>
    <t>ROIC LTM ( %)</t>
  </si>
  <si>
    <t>Shopping Manauara</t>
  </si>
  <si>
    <t>Itapetininga</t>
  </si>
  <si>
    <t>Itapê Shopping</t>
  </si>
  <si>
    <t>Ashua</t>
  </si>
  <si>
    <t>Imperatriz</t>
  </si>
  <si>
    <t>Shopping Imperial</t>
  </si>
  <si>
    <t>Recreio Shopping Center</t>
  </si>
  <si>
    <t>Divinópolis</t>
  </si>
  <si>
    <t>Shopping Pátio Divinópolis</t>
  </si>
  <si>
    <t>4Q18</t>
  </si>
  <si>
    <t>9M18</t>
  </si>
  <si>
    <t>Shopping Estação Cuiabá</t>
  </si>
  <si>
    <t>Deferred Income Tax and Social Contribution</t>
  </si>
  <si>
    <t>Praia Grande</t>
  </si>
  <si>
    <t>Passo Fundo Shopping</t>
  </si>
  <si>
    <t>Litoral Plaza Shopping</t>
  </si>
  <si>
    <t>Poços de Caldas</t>
  </si>
  <si>
    <t>Barbacena</t>
  </si>
  <si>
    <t>Rondonópolis</t>
  </si>
  <si>
    <t>Rondon Plaza Shopping</t>
  </si>
  <si>
    <t>Parque Barbacena Shopping</t>
  </si>
  <si>
    <t>Conjunto Nacional</t>
  </si>
  <si>
    <t>Shopping Poços de Caldas</t>
  </si>
  <si>
    <t>Rio Tapajós Shopping</t>
  </si>
  <si>
    <t>Shopping Praia da Costa</t>
  </si>
  <si>
    <t>Jaú</t>
  </si>
  <si>
    <t>1Q19</t>
  </si>
  <si>
    <t>Right of use</t>
  </si>
  <si>
    <t>2Q19</t>
  </si>
  <si>
    <t>Bangu Shopping</t>
  </si>
  <si>
    <t>Shopping Catuaí Maringá</t>
  </si>
  <si>
    <t>Sobral</t>
  </si>
  <si>
    <t>Jaú Shopping</t>
  </si>
  <si>
    <t>Total 2019</t>
  </si>
  <si>
    <t>Ourinhos</t>
  </si>
  <si>
    <t>Cruz Alta</t>
  </si>
  <si>
    <t>Loja de Cruz Alta</t>
  </si>
  <si>
    <t>Loja Rua Oscar Freire</t>
  </si>
  <si>
    <t>SP Market</t>
  </si>
  <si>
    <t>Shopping Pátio Norte</t>
  </si>
  <si>
    <t>9M19</t>
  </si>
  <si>
    <t>3Q19</t>
  </si>
  <si>
    <t>4Q19</t>
  </si>
  <si>
    <t>Iguatemi Porto Alegre</t>
  </si>
  <si>
    <t>Beiramar Shopping</t>
  </si>
  <si>
    <t>Shopping Sete Lagoas</t>
  </si>
  <si>
    <t>Sumaré</t>
  </si>
  <si>
    <t>Sete Lagoas</t>
  </si>
  <si>
    <t>Cadima Shopping</t>
  </si>
  <si>
    <t>Loja de Tramandaí</t>
  </si>
  <si>
    <t>Tramandaí</t>
  </si>
  <si>
    <t>Shopping D</t>
  </si>
  <si>
    <t>Nova Friburgo</t>
  </si>
  <si>
    <t>Park Shopping Brasília</t>
  </si>
  <si>
    <t>Loja de Santo Ângelo</t>
  </si>
  <si>
    <t>Santo Ângelo</t>
  </si>
  <si>
    <t>Shopping Tres Cruces</t>
  </si>
  <si>
    <t>Aeroporto Salgado Filho</t>
  </si>
  <si>
    <t>Shopping Três Lagoas</t>
  </si>
  <si>
    <t>Calle Florida</t>
  </si>
  <si>
    <t>Buenos Aires</t>
  </si>
  <si>
    <t>Córdoba</t>
  </si>
  <si>
    <t>Argentina</t>
  </si>
  <si>
    <t>Três Lagoas</t>
  </si>
  <si>
    <t>1Q20</t>
  </si>
  <si>
    <t>Lauro de Freitas</t>
  </si>
  <si>
    <t>Parque Shopping Bahia</t>
  </si>
  <si>
    <t>3Q20</t>
  </si>
  <si>
    <t>Jatahy Shopping</t>
  </si>
  <si>
    <t>Jataí</t>
  </si>
  <si>
    <t>Tangará da Serra</t>
  </si>
  <si>
    <t>2Q20</t>
  </si>
  <si>
    <t>Sorriso</t>
  </si>
  <si>
    <t>9M20</t>
  </si>
  <si>
    <t>3Q17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</si>
  <si>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</si>
  <si>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</si>
  <si>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</si>
  <si>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</si>
  <si>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</si>
  <si>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</si>
  <si>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</si>
  <si>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</si>
  <si>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</si>
  <si>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</si>
  <si>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</si>
  <si>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</si>
  <si>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</si>
  <si>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</si>
  <si>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</si>
  <si>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</si>
  <si>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</si>
  <si>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</si>
  <si>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</si>
  <si>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</si>
  <si>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</si>
  <si>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</si>
  <si>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</si>
  <si>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</si>
  <si>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</si>
  <si>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</si>
  <si>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</si>
  <si>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</si>
  <si>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</si>
  <si>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</si>
  <si>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</si>
  <si>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</si>
  <si>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</si>
  <si>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</si>
  <si>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</si>
  <si>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</si>
  <si>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</si>
  <si>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</si>
  <si>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</si>
  <si>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</si>
  <si>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</si>
  <si>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</si>
  <si>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</si>
  <si>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</si>
  <si>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</si>
  <si>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</si>
  <si>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</si>
  <si>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</si>
  <si>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</si>
  <si>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4Q17</t>
  </si>
  <si>
    <t>1Q18</t>
  </si>
  <si>
    <t>2Q18</t>
  </si>
  <si>
    <t>4Q20</t>
  </si>
  <si>
    <t>Village Mall</t>
  </si>
  <si>
    <t>Reserve for Risks</t>
  </si>
  <si>
    <t>1Q21</t>
  </si>
  <si>
    <t>Total 2020</t>
  </si>
  <si>
    <t>UF</t>
  </si>
  <si>
    <t>Unidade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</si>
  <si>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</si>
  <si>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</si>
  <si>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</si>
  <si>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</si>
  <si>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</si>
  <si>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</si>
  <si>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</si>
  <si>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</si>
  <si>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Northest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</si>
  <si>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</si>
  <si>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</si>
  <si>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</si>
  <si>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</si>
  <si>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</si>
  <si>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</si>
  <si>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</si>
  <si>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</si>
  <si>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</si>
  <si>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Southest</t>
  </si>
  <si>
    <t>Espírito Santo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</si>
  <si>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</si>
  <si>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</si>
  <si>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</si>
  <si>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</si>
  <si>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</si>
  <si>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</si>
  <si>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</si>
  <si>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Mês</t>
  </si>
  <si>
    <t>1Q</t>
  </si>
  <si>
    <t>2Q</t>
  </si>
  <si>
    <t>3Q</t>
  </si>
  <si>
    <t>4Q</t>
  </si>
  <si>
    <t>#</t>
  </si>
  <si>
    <t>Internal Code</t>
  </si>
  <si>
    <t>Business</t>
  </si>
  <si>
    <t>Opening date</t>
  </si>
  <si>
    <t>Opening quarter</t>
  </si>
  <si>
    <t>Closing date</t>
  </si>
  <si>
    <t>Closing quarter</t>
  </si>
  <si>
    <t>Country</t>
  </si>
  <si>
    <t>Total Area (m2)</t>
  </si>
  <si>
    <t>Total number of stores per business</t>
  </si>
  <si>
    <t>ASH - 701</t>
  </si>
  <si>
    <t>Brazil</t>
  </si>
  <si>
    <t>ASH - 702</t>
  </si>
  <si>
    <t>ASH - 703</t>
  </si>
  <si>
    <t>ASH - 704</t>
  </si>
  <si>
    <t>Shopping Iguatemi Caxias</t>
  </si>
  <si>
    <t>ASH - 705</t>
  </si>
  <si>
    <t>ASH - 707</t>
  </si>
  <si>
    <t>Shopping Iguatemi POA</t>
  </si>
  <si>
    <t>ASH - 706</t>
  </si>
  <si>
    <t>Shopping Barra Rio</t>
  </si>
  <si>
    <t>ASH - 709</t>
  </si>
  <si>
    <t>Santo Ándré</t>
  </si>
  <si>
    <t>ASH - 712</t>
  </si>
  <si>
    <t>CMC - 010</t>
  </si>
  <si>
    <t>CMC - 007</t>
  </si>
  <si>
    <t>Shopping Lar Center</t>
  </si>
  <si>
    <t>CMC - 008</t>
  </si>
  <si>
    <t>CMC - 009</t>
  </si>
  <si>
    <t>CMC - 001</t>
  </si>
  <si>
    <t>CMC - 005</t>
  </si>
  <si>
    <t>Internacional Shop. Guarulhos</t>
  </si>
  <si>
    <t>CMC - 006</t>
  </si>
  <si>
    <t>Pátio Higienópolis</t>
  </si>
  <si>
    <t>CMC - 002</t>
  </si>
  <si>
    <t>Anália Franco</t>
  </si>
  <si>
    <t>CMC - 003</t>
  </si>
  <si>
    <t>Plaza Sul</t>
  </si>
  <si>
    <t>CMC - 004</t>
  </si>
  <si>
    <t>West Plaza (closed)</t>
  </si>
  <si>
    <t>CMC - 011</t>
  </si>
  <si>
    <t>CMC - 012</t>
  </si>
  <si>
    <t>Park Shopping Barigui</t>
  </si>
  <si>
    <t>CMC - 013</t>
  </si>
  <si>
    <t>Shopping Aricanduva (closed)</t>
  </si>
  <si>
    <t>CMC - 014</t>
  </si>
  <si>
    <t>Shopping Nova América</t>
  </si>
  <si>
    <t>CMC - 016</t>
  </si>
  <si>
    <t>Shopping Interlagos (closed)</t>
  </si>
  <si>
    <t>CMC - 018</t>
  </si>
  <si>
    <t>CMC - 017</t>
  </si>
  <si>
    <t>CMC - 019</t>
  </si>
  <si>
    <t>CMC - 020</t>
  </si>
  <si>
    <t>Praia de Belas Shopping</t>
  </si>
  <si>
    <t>CMC - 021</t>
  </si>
  <si>
    <t>Santana Parque Shopping (closed)</t>
  </si>
  <si>
    <t>CMC - 023</t>
  </si>
  <si>
    <t>Catuaí Shopping</t>
  </si>
  <si>
    <t>CMC - 022</t>
  </si>
  <si>
    <t>CMC - 026</t>
  </si>
  <si>
    <t>CMC - 027</t>
  </si>
  <si>
    <t>CMC - 028</t>
  </si>
  <si>
    <t>CMC - 024</t>
  </si>
  <si>
    <t>CMC - 029</t>
  </si>
  <si>
    <t>Boulevard Shopping BH</t>
  </si>
  <si>
    <t>CMC - 025</t>
  </si>
  <si>
    <t>CMC - 030</t>
  </si>
  <si>
    <t>São Caetano do Sul</t>
  </si>
  <si>
    <t>ParkShopping São Caetano</t>
  </si>
  <si>
    <t>CMC - 032</t>
  </si>
  <si>
    <t>CMC - 031</t>
  </si>
  <si>
    <t>CMC - 033</t>
  </si>
  <si>
    <t>Bourbon Wallig (closed)</t>
  </si>
  <si>
    <t>CMC - 034</t>
  </si>
  <si>
    <t>CMC - 038</t>
  </si>
  <si>
    <t>Shopping Neumarkt</t>
  </si>
  <si>
    <t>CMC - 035</t>
  </si>
  <si>
    <t>CMC - 036</t>
  </si>
  <si>
    <t>CMC - 041</t>
  </si>
  <si>
    <t>Super Shopping Osasco (closed)</t>
  </si>
  <si>
    <t>CMC - 043</t>
  </si>
  <si>
    <t>CMC - 039</t>
  </si>
  <si>
    <t>CenterVale Shopping</t>
  </si>
  <si>
    <t>CMC - 037</t>
  </si>
  <si>
    <t>Park Shopping Campo Grande</t>
  </si>
  <si>
    <t>CMC - 044</t>
  </si>
  <si>
    <t>Praiamar Shopping</t>
  </si>
  <si>
    <t>CMC - 047</t>
  </si>
  <si>
    <t>CMC - 048</t>
  </si>
  <si>
    <t>CMC - 046</t>
  </si>
  <si>
    <t>CMC - 049</t>
  </si>
  <si>
    <t>CMC - 051</t>
  </si>
  <si>
    <t>CMC - 052</t>
  </si>
  <si>
    <t>CMC - 053</t>
  </si>
  <si>
    <t xml:space="preserve">Mooca Shopping </t>
  </si>
  <si>
    <t>CMC - 055</t>
  </si>
  <si>
    <t>Shopping Contagem (closed)</t>
  </si>
  <si>
    <t>CMC - 054</t>
  </si>
  <si>
    <t>CMC - 050</t>
  </si>
  <si>
    <t>Tietê Plaza Shopping (closed)</t>
  </si>
  <si>
    <t>CMC - 057</t>
  </si>
  <si>
    <t>CMC - 058</t>
  </si>
  <si>
    <t>Passeio das Águas Shopping (closed)</t>
  </si>
  <si>
    <t>CMC - 060</t>
  </si>
  <si>
    <t>CMC - 056</t>
  </si>
  <si>
    <t>CMC - 059</t>
  </si>
  <si>
    <t>Pátio Brasil</t>
  </si>
  <si>
    <t>CMC - 061</t>
  </si>
  <si>
    <t>CMC - 063</t>
  </si>
  <si>
    <t>CMC - 065</t>
  </si>
  <si>
    <t>Shopping Riomar Fortaleza</t>
  </si>
  <si>
    <t>CMC - 064</t>
  </si>
  <si>
    <t>Iguatemi Fortaleza</t>
  </si>
  <si>
    <t>CMC - 062</t>
  </si>
  <si>
    <t>CMC - 066</t>
  </si>
  <si>
    <t>Plaza Shopping Niterói</t>
  </si>
  <si>
    <t>CMC - 069</t>
  </si>
  <si>
    <t>CMC - 068</t>
  </si>
  <si>
    <t>Shopping Riomar Recife</t>
  </si>
  <si>
    <t>CMC - 071</t>
  </si>
  <si>
    <t>CMC - 074</t>
  </si>
  <si>
    <t>CMC - 070</t>
  </si>
  <si>
    <t>CMC - 081</t>
  </si>
  <si>
    <t>Bourbon São Paulo</t>
  </si>
  <si>
    <t>CMC - 073</t>
  </si>
  <si>
    <t>CMC - 083</t>
  </si>
  <si>
    <t>CMC - 082</t>
  </si>
  <si>
    <t>CMC - 077</t>
  </si>
  <si>
    <t>CMC - 080</t>
  </si>
  <si>
    <t>CMC - 078</t>
  </si>
  <si>
    <t>CMC - 090</t>
  </si>
  <si>
    <t>Shopping Recreio</t>
  </si>
  <si>
    <t>CMC - 072</t>
  </si>
  <si>
    <t>CMC - 076</t>
  </si>
  <si>
    <t>CMC - 089</t>
  </si>
  <si>
    <t>CMC - 091</t>
  </si>
  <si>
    <t>Shopping Taguatinga</t>
  </si>
  <si>
    <t>CMC - 079</t>
  </si>
  <si>
    <t>CMC - 093</t>
  </si>
  <si>
    <t>CMC - 087</t>
  </si>
  <si>
    <t>Boulevard Belém</t>
  </si>
  <si>
    <t>CMC - 085</t>
  </si>
  <si>
    <t>Shopping Plaza Casa Forte</t>
  </si>
  <si>
    <t>CMC - 086</t>
  </si>
  <si>
    <t>Shopping Flamboyant</t>
  </si>
  <si>
    <t>CMC - 095</t>
  </si>
  <si>
    <t>CMC - 075</t>
  </si>
  <si>
    <t>CMC - 102</t>
  </si>
  <si>
    <t xml:space="preserve">Shopping Iguatemi Caxias </t>
  </si>
  <si>
    <t>CMC - 103</t>
  </si>
  <si>
    <t>Shopping Iguatemi Alphaville</t>
  </si>
  <si>
    <t>CMC - 088</t>
  </si>
  <si>
    <t>CMC - 084</t>
  </si>
  <si>
    <t>CMC - 107</t>
  </si>
  <si>
    <t>CMC - 106</t>
  </si>
  <si>
    <t>CMC - 096</t>
  </si>
  <si>
    <t>CMC - 105</t>
  </si>
  <si>
    <t>CMC - 101</t>
  </si>
  <si>
    <t>CMC - 108</t>
  </si>
  <si>
    <t>Midway Mall Natal</t>
  </si>
  <si>
    <t>CMC - 104</t>
  </si>
  <si>
    <t>CMC - 094</t>
  </si>
  <si>
    <t>CMC - 109</t>
  </si>
  <si>
    <t xml:space="preserve">Shopping Rio Design Barra </t>
  </si>
  <si>
    <t>CMC - 110</t>
  </si>
  <si>
    <t>Shopping Diamond</t>
  </si>
  <si>
    <t>CMC - 111</t>
  </si>
  <si>
    <t>CMC - 117</t>
  </si>
  <si>
    <t>CMC - 113</t>
  </si>
  <si>
    <t>CMC - 115</t>
  </si>
  <si>
    <t>CMC - 122</t>
  </si>
  <si>
    <t>CMC - 120</t>
  </si>
  <si>
    <t>CMC - 114</t>
  </si>
  <si>
    <t>CMC - 112</t>
  </si>
  <si>
    <t>Shopping Riomar Aracaju</t>
  </si>
  <si>
    <t>CMC - 118</t>
  </si>
  <si>
    <t>CMC - 123</t>
  </si>
  <si>
    <t>Uberaba Shopping Center</t>
  </si>
  <si>
    <t>CMC - 119</t>
  </si>
  <si>
    <t>CMC - 121</t>
  </si>
  <si>
    <t>Shopping Pátio Belém</t>
  </si>
  <si>
    <t>CMC - 116</t>
  </si>
  <si>
    <t>CMC - 125</t>
  </si>
  <si>
    <t>CMC - 126</t>
  </si>
  <si>
    <t>CMC - 129</t>
  </si>
  <si>
    <t>CMC - 127</t>
  </si>
  <si>
    <t>CMC - 124</t>
  </si>
  <si>
    <t>Shopping Cidade Jardim</t>
  </si>
  <si>
    <t>CMC - 128</t>
  </si>
  <si>
    <t>CMC - 131</t>
  </si>
  <si>
    <t>CMC - 132</t>
  </si>
  <si>
    <t>Parque Shopping da Bahia</t>
  </si>
  <si>
    <t>CMC - 133</t>
  </si>
  <si>
    <t>CMC - 141</t>
  </si>
  <si>
    <t>Shopping Rio Design Leblon</t>
  </si>
  <si>
    <t>CMC - 134</t>
  </si>
  <si>
    <t>Shopping Villa Lobos</t>
  </si>
  <si>
    <t>CMC - 142</t>
  </si>
  <si>
    <t>Shopping Santa Cruz</t>
  </si>
  <si>
    <t>CMC - 138</t>
  </si>
  <si>
    <t>Shopping Rio Sul</t>
  </si>
  <si>
    <t>CMC - 139</t>
  </si>
  <si>
    <t>RNR - 005</t>
  </si>
  <si>
    <t>RNR - 003</t>
  </si>
  <si>
    <t>RNR - 008</t>
  </si>
  <si>
    <t>RNR - 001</t>
  </si>
  <si>
    <t>RNR - 011</t>
  </si>
  <si>
    <t>RNR - 013</t>
  </si>
  <si>
    <t>RNR - 007</t>
  </si>
  <si>
    <t>RNR - 010</t>
  </si>
  <si>
    <t>RNR - 002</t>
  </si>
  <si>
    <t>RNR - 004</t>
  </si>
  <si>
    <t>RNR - 006</t>
  </si>
  <si>
    <t>RNR - 009</t>
  </si>
  <si>
    <t>RNR - 012</t>
  </si>
  <si>
    <t>RNR - 021</t>
  </si>
  <si>
    <t>RNR - 022</t>
  </si>
  <si>
    <t>RNR - 018</t>
  </si>
  <si>
    <t>RNR - 025</t>
  </si>
  <si>
    <t>RNR - 026</t>
  </si>
  <si>
    <t>RNR - 027</t>
  </si>
  <si>
    <t>RNR - 028</t>
  </si>
  <si>
    <t>RNR - 029</t>
  </si>
  <si>
    <t>RNR - 030</t>
  </si>
  <si>
    <t>RNR - 031</t>
  </si>
  <si>
    <t>RNR - 032</t>
  </si>
  <si>
    <t>RNR - 036</t>
  </si>
  <si>
    <t>RNR - 035</t>
  </si>
  <si>
    <t>RNR - 038</t>
  </si>
  <si>
    <t>RNR - 033</t>
  </si>
  <si>
    <t>RNR - 040</t>
  </si>
  <si>
    <t>RNR - 039</t>
  </si>
  <si>
    <t>RNR - 046</t>
  </si>
  <si>
    <t>RNR - 037</t>
  </si>
  <si>
    <t>RNR - 047</t>
  </si>
  <si>
    <t>RNR - 041</t>
  </si>
  <si>
    <t>RNR - 048</t>
  </si>
  <si>
    <t>RNR - 052</t>
  </si>
  <si>
    <t>RNR - 049</t>
  </si>
  <si>
    <t>RNR - 051</t>
  </si>
  <si>
    <t>RNR - 045</t>
  </si>
  <si>
    <t>RNR - 043</t>
  </si>
  <si>
    <t>RNR - 056</t>
  </si>
  <si>
    <t>RNR - 055</t>
  </si>
  <si>
    <t>RNR - 050</t>
  </si>
  <si>
    <t>RNR - 042</t>
  </si>
  <si>
    <t>RNR - 057</t>
  </si>
  <si>
    <t>RNR - 053</t>
  </si>
  <si>
    <t>RNR - 044</t>
  </si>
  <si>
    <t>RNR - 058</t>
  </si>
  <si>
    <t>RNR - 059</t>
  </si>
  <si>
    <t>RNR - 060</t>
  </si>
  <si>
    <t>RNR - 061</t>
  </si>
  <si>
    <t>RNR - 062</t>
  </si>
  <si>
    <t>RNR - 065</t>
  </si>
  <si>
    <t>RNR - 063</t>
  </si>
  <si>
    <t>RNR - 066</t>
  </si>
  <si>
    <t>RNR - 067</t>
  </si>
  <si>
    <t>RNR - 069</t>
  </si>
  <si>
    <t>RNR - 068</t>
  </si>
  <si>
    <t>RNR - 070</t>
  </si>
  <si>
    <t>RNR - 071</t>
  </si>
  <si>
    <t>RNR - 072</t>
  </si>
  <si>
    <t>RNR - 073</t>
  </si>
  <si>
    <t>RNR - 077</t>
  </si>
  <si>
    <t>RNR - 076</t>
  </si>
  <si>
    <t>RNR - 078</t>
  </si>
  <si>
    <t>RNR - 079</t>
  </si>
  <si>
    <t>RNR - 081</t>
  </si>
  <si>
    <t>RNR - 080</t>
  </si>
  <si>
    <t>Loja Imperatriz (closed)</t>
  </si>
  <si>
    <t>RNR - 083</t>
  </si>
  <si>
    <t>RNR - 084</t>
  </si>
  <si>
    <t>RNR - 086</t>
  </si>
  <si>
    <t>RNR - 085</t>
  </si>
  <si>
    <t>RNR - 082</t>
  </si>
  <si>
    <t>RNR - 092</t>
  </si>
  <si>
    <t>RNR - 087</t>
  </si>
  <si>
    <t>RNR - 093</t>
  </si>
  <si>
    <t>RNR - 095</t>
  </si>
  <si>
    <t>RNR - 089</t>
  </si>
  <si>
    <t>RNR - 098</t>
  </si>
  <si>
    <t>RNR - 090</t>
  </si>
  <si>
    <t>RNR - 097</t>
  </si>
  <si>
    <t>RNR - 091</t>
  </si>
  <si>
    <t>RNR - 103</t>
  </si>
  <si>
    <t>RNR - 088</t>
  </si>
  <si>
    <t>RNR - 100</t>
  </si>
  <si>
    <t>RNR - 105</t>
  </si>
  <si>
    <t>RNR - 102</t>
  </si>
  <si>
    <t>RNR - 101</t>
  </si>
  <si>
    <t>RNR - 112</t>
  </si>
  <si>
    <t>RNR - 109</t>
  </si>
  <si>
    <t>RNR - 110</t>
  </si>
  <si>
    <t>RNR - 117</t>
  </si>
  <si>
    <t>RNR - 116</t>
  </si>
  <si>
    <t>RNR - 106</t>
  </si>
  <si>
    <t>RNR - 118</t>
  </si>
  <si>
    <t>RNR - 107</t>
  </si>
  <si>
    <t>RNR - 111</t>
  </si>
  <si>
    <t>RNR - 121</t>
  </si>
  <si>
    <t>RNR - 120</t>
  </si>
  <si>
    <t>RNR - 115</t>
  </si>
  <si>
    <t>São João de Meriti</t>
  </si>
  <si>
    <t>RNR - 119</t>
  </si>
  <si>
    <t>RNR - 131</t>
  </si>
  <si>
    <t>RNR - 122</t>
  </si>
  <si>
    <t>RNR - 127</t>
  </si>
  <si>
    <t>RNR - 136</t>
  </si>
  <si>
    <t>RNR - 132</t>
  </si>
  <si>
    <t>RNR - 125</t>
  </si>
  <si>
    <t>RNR - 126</t>
  </si>
  <si>
    <t>RNR - 129</t>
  </si>
  <si>
    <t>RNR - 130</t>
  </si>
  <si>
    <t>RNR - 146</t>
  </si>
  <si>
    <t>RNR - 141</t>
  </si>
  <si>
    <t>RNR - 113</t>
  </si>
  <si>
    <t>RNR - 128</t>
  </si>
  <si>
    <t>RNR - 142</t>
  </si>
  <si>
    <t>RNR - 135</t>
  </si>
  <si>
    <t>RNR - 139</t>
  </si>
  <si>
    <t>RNR - 138</t>
  </si>
  <si>
    <t>RNR - 159</t>
  </si>
  <si>
    <t>RNR - 140</t>
  </si>
  <si>
    <t>RNR - 096</t>
  </si>
  <si>
    <t>RNR - 163</t>
  </si>
  <si>
    <t>RNR - 175</t>
  </si>
  <si>
    <t>RNR - 145</t>
  </si>
  <si>
    <t>RNR - 150</t>
  </si>
  <si>
    <t>RNR - 168</t>
  </si>
  <si>
    <t>RNR - 153</t>
  </si>
  <si>
    <t>RNR - 137</t>
  </si>
  <si>
    <t>RNR - 171</t>
  </si>
  <si>
    <t>RNR - 158</t>
  </si>
  <si>
    <t>RNR - 143</t>
  </si>
  <si>
    <t>RNR - 155</t>
  </si>
  <si>
    <t>RNR - 169</t>
  </si>
  <si>
    <t>RNR - 148</t>
  </si>
  <si>
    <t>RNR - 157</t>
  </si>
  <si>
    <t>RNR - 162</t>
  </si>
  <si>
    <t>RNR - 173</t>
  </si>
  <si>
    <t>Norte Sul Plaza</t>
  </si>
  <si>
    <t>RNR - 156</t>
  </si>
  <si>
    <t>RNR - 180</t>
  </si>
  <si>
    <t>Boulevard Campos</t>
  </si>
  <si>
    <t>RNR - 182</t>
  </si>
  <si>
    <t>Shopping Rio Mar Aracaju</t>
  </si>
  <si>
    <t>RNR - 161</t>
  </si>
  <si>
    <t>RNR - 183</t>
  </si>
  <si>
    <t>Pátio Mix Resende</t>
  </si>
  <si>
    <t>RNR - 149</t>
  </si>
  <si>
    <t>Novo Shopping Ribeirão</t>
  </si>
  <si>
    <t>RNR - 193</t>
  </si>
  <si>
    <t>Boulevard Feira</t>
  </si>
  <si>
    <t>RNR - 178</t>
  </si>
  <si>
    <t>RNR - 177</t>
  </si>
  <si>
    <t>Pátio Chapecó Shopping</t>
  </si>
  <si>
    <t>RNR - 184</t>
  </si>
  <si>
    <t>Loja centro de Natal (closed)</t>
  </si>
  <si>
    <t>RNR - 151</t>
  </si>
  <si>
    <t>Loja de rua Erechim</t>
  </si>
  <si>
    <t>RNR - 194</t>
  </si>
  <si>
    <t>Loja centro de Marília</t>
  </si>
  <si>
    <t>RNR - 187</t>
  </si>
  <si>
    <t>RNR - 199</t>
  </si>
  <si>
    <t>RNR - 189</t>
  </si>
  <si>
    <t>RNR - 191</t>
  </si>
  <si>
    <t>RNR - 167</t>
  </si>
  <si>
    <t>RNR - 195</t>
  </si>
  <si>
    <t>Palladium Ponta Grossa Shopping</t>
  </si>
  <si>
    <t>RNR - 123</t>
  </si>
  <si>
    <t>RNR - 174</t>
  </si>
  <si>
    <t xml:space="preserve">Montes Claros Shopping </t>
  </si>
  <si>
    <t>RNR - 197</t>
  </si>
  <si>
    <t>RNR - 198</t>
  </si>
  <si>
    <t>RNR - 147</t>
  </si>
  <si>
    <t>RNR - 230</t>
  </si>
  <si>
    <t>RNR - 200</t>
  </si>
  <si>
    <t>RNR - 154</t>
  </si>
  <si>
    <t>RNR - 172</t>
  </si>
  <si>
    <t>RNR - 192</t>
  </si>
  <si>
    <t>RNR - 179</t>
  </si>
  <si>
    <t>RNR - 170</t>
  </si>
  <si>
    <t>RNR - 166</t>
  </si>
  <si>
    <t>RNR - 236</t>
  </si>
  <si>
    <t>RNR - 185</t>
  </si>
  <si>
    <t>RNR - 196</t>
  </si>
  <si>
    <t>Loja Nossa Senhora de Copacabana</t>
  </si>
  <si>
    <t>RNR - 231</t>
  </si>
  <si>
    <t>RNR - 108</t>
  </si>
  <si>
    <t>RNR - 186</t>
  </si>
  <si>
    <t>RNR - 237</t>
  </si>
  <si>
    <t>RNR - 244</t>
  </si>
  <si>
    <t>RNR - 233</t>
  </si>
  <si>
    <t>RNR - 176</t>
  </si>
  <si>
    <t>RNR - 234</t>
  </si>
  <si>
    <t>RNR - 250</t>
  </si>
  <si>
    <t>RNR - 188</t>
  </si>
  <si>
    <t xml:space="preserve">Shopping Jardim das Américas </t>
  </si>
  <si>
    <t>RNR - 247</t>
  </si>
  <si>
    <t>Portal Shopping (closed)</t>
  </si>
  <si>
    <t>RNR - 239</t>
  </si>
  <si>
    <t>Parque das Bandeiras Shopping</t>
  </si>
  <si>
    <t>RNR - 232</t>
  </si>
  <si>
    <t>RNR - 245</t>
  </si>
  <si>
    <t>RNR - 238</t>
  </si>
  <si>
    <t>RNR - 241</t>
  </si>
  <si>
    <t>RNR - 190</t>
  </si>
  <si>
    <t>Boulevard Shopping Nações Bauru</t>
  </si>
  <si>
    <t>RNR - 251</t>
  </si>
  <si>
    <t>RNR - 133</t>
  </si>
  <si>
    <t>Shopping Metro Tucuruvi</t>
  </si>
  <si>
    <t>RNR - 267</t>
  </si>
  <si>
    <t>RNR - 280</t>
  </si>
  <si>
    <t>Shopping Serrasul</t>
  </si>
  <si>
    <t>RNR - 269</t>
  </si>
  <si>
    <t>Marabá</t>
  </si>
  <si>
    <t>Shopping Pátio Marabá</t>
  </si>
  <si>
    <t>RNR - 257</t>
  </si>
  <si>
    <t>RNR - 271</t>
  </si>
  <si>
    <t>Shopping Teresina</t>
  </si>
  <si>
    <t>RNR - 260</t>
  </si>
  <si>
    <t>RNR - 242</t>
  </si>
  <si>
    <t>RNR - 252</t>
  </si>
  <si>
    <t>Ponta Negra Shopping</t>
  </si>
  <si>
    <t>RNR - 264</t>
  </si>
  <si>
    <t>RNR - 266</t>
  </si>
  <si>
    <t>Shopping Cidade Sorocaba</t>
  </si>
  <si>
    <t>RNR - 259</t>
  </si>
  <si>
    <t>RNR - 277</t>
  </si>
  <si>
    <t>RNR - 286</t>
  </si>
  <si>
    <t>RNR - 278</t>
  </si>
  <si>
    <t>RNR - 282</t>
  </si>
  <si>
    <t>RNR - 285</t>
  </si>
  <si>
    <t>JK Shopping &amp; Tower</t>
  </si>
  <si>
    <t>RNR - 275</t>
  </si>
  <si>
    <t>RNR - 279</t>
  </si>
  <si>
    <t>RNR - 273</t>
  </si>
  <si>
    <t>Shopping Parangaba</t>
  </si>
  <si>
    <t>RNR - 281</t>
  </si>
  <si>
    <t>RNR - 288</t>
  </si>
  <si>
    <t>Pátio Shopping Maceió</t>
  </si>
  <si>
    <t>RNR - 300</t>
  </si>
  <si>
    <t>RNR - 283</t>
  </si>
  <si>
    <t>Parque Shopping Sulacap</t>
  </si>
  <si>
    <t>RNR - 290</t>
  </si>
  <si>
    <t>RNR - 268</t>
  </si>
  <si>
    <t>Shopping Pátio Pinda</t>
  </si>
  <si>
    <t>RNR - 256</t>
  </si>
  <si>
    <t>RNR - 262</t>
  </si>
  <si>
    <t>RNR - 301</t>
  </si>
  <si>
    <t>Shopping Montserrat</t>
  </si>
  <si>
    <t>RNR - 302</t>
  </si>
  <si>
    <t>Monte Carmo Shopping Betim (closed)</t>
  </si>
  <si>
    <t>RNR - 309</t>
  </si>
  <si>
    <t>West Shopping Mossoró</t>
  </si>
  <si>
    <t>RNR - 403</t>
  </si>
  <si>
    <t xml:space="preserve">Rio Preto Shopping Iguatemi </t>
  </si>
  <si>
    <t>RNR - 295</t>
  </si>
  <si>
    <t>RNR - 307</t>
  </si>
  <si>
    <t>RNR - 308</t>
  </si>
  <si>
    <t>Cariacica</t>
  </si>
  <si>
    <t xml:space="preserve">Moxuara Shopping </t>
  </si>
  <si>
    <t>RNR - 261</t>
  </si>
  <si>
    <t>Shopping Patio Botucatu</t>
  </si>
  <si>
    <t>RNR - 258</t>
  </si>
  <si>
    <t>RNR - 270</t>
  </si>
  <si>
    <t>RNR - 316</t>
  </si>
  <si>
    <t>RNR - 276</t>
  </si>
  <si>
    <t>RNR - 312</t>
  </si>
  <si>
    <t>RNR - 297</t>
  </si>
  <si>
    <t>RNR - 292</t>
  </si>
  <si>
    <t>Itajaí Shopping</t>
  </si>
  <si>
    <t>RNR - 318</t>
  </si>
  <si>
    <t>RNR - 330</t>
  </si>
  <si>
    <t>RNR - 340</t>
  </si>
  <si>
    <t xml:space="preserve">Shopping Cidade </t>
  </si>
  <si>
    <t>RNR - 305</t>
  </si>
  <si>
    <t>Praça Nova Araçatuba</t>
  </si>
  <si>
    <t>RNR - 299</t>
  </si>
  <si>
    <t>RNR - 306</t>
  </si>
  <si>
    <t>RNR - 315</t>
  </si>
  <si>
    <t>Pátio Roraima</t>
  </si>
  <si>
    <t>RNR - 322</t>
  </si>
  <si>
    <t>RNR - 400</t>
  </si>
  <si>
    <t>Sumaúma Park Shopping</t>
  </si>
  <si>
    <t>RNR - 319</t>
  </si>
  <si>
    <t>RNR - 323</t>
  </si>
  <si>
    <t>RNR - 355</t>
  </si>
  <si>
    <t>RNR - 287</t>
  </si>
  <si>
    <t>Mangabeira Shopping</t>
  </si>
  <si>
    <t>RNR - 341</t>
  </si>
  <si>
    <t>RNR - 358</t>
  </si>
  <si>
    <t>Pátio Arapiraca Garden</t>
  </si>
  <si>
    <t>RNR - 235</t>
  </si>
  <si>
    <t>Loja Manaus Centro</t>
  </si>
  <si>
    <t>RNR - 289</t>
  </si>
  <si>
    <t>Itaboraí</t>
  </si>
  <si>
    <t>RNR - 313</t>
  </si>
  <si>
    <t>RNR - 401</t>
  </si>
  <si>
    <t>RNR - 368</t>
  </si>
  <si>
    <t>Loja Rua Padre Chagas</t>
  </si>
  <si>
    <t>RNR - 293</t>
  </si>
  <si>
    <t>RNR - 362</t>
  </si>
  <si>
    <t>RNR - 365</t>
  </si>
  <si>
    <t>RNR - 367</t>
  </si>
  <si>
    <t>RNR - 333</t>
  </si>
  <si>
    <t>Plaza Shopping Avenida</t>
  </si>
  <si>
    <t>RNR - 363</t>
  </si>
  <si>
    <t>RNR - 317</t>
  </si>
  <si>
    <t>Shopping Jaraguá Araraquara</t>
  </si>
  <si>
    <t>RNR - 272</t>
  </si>
  <si>
    <t>RNR - 375</t>
  </si>
  <si>
    <t>Praça Uberaba Shopping Center (closed)</t>
  </si>
  <si>
    <t>RNR - 326</t>
  </si>
  <si>
    <t>RNR - 303</t>
  </si>
  <si>
    <t>RNR - 328</t>
  </si>
  <si>
    <t>RNR - 298</t>
  </si>
  <si>
    <t>RNR - 320</t>
  </si>
  <si>
    <t>RNR - 369</t>
  </si>
  <si>
    <t>RNR - 329</t>
  </si>
  <si>
    <t>Várzea Grande Shopping</t>
  </si>
  <si>
    <t>RNR - 243</t>
  </si>
  <si>
    <t>RNR - 353</t>
  </si>
  <si>
    <t>RNR - 381</t>
  </si>
  <si>
    <t>RNR - 409</t>
  </si>
  <si>
    <t>RNR - 327</t>
  </si>
  <si>
    <t>Valparaíso de Goiás</t>
  </si>
  <si>
    <t>RNR - 386</t>
  </si>
  <si>
    <t>RNR - 376</t>
  </si>
  <si>
    <t>RNR - 364</t>
  </si>
  <si>
    <t>RNR - 387</t>
  </si>
  <si>
    <t>RNR - 380</t>
  </si>
  <si>
    <t>RNR - 354</t>
  </si>
  <si>
    <t>Shopping Nações Criciúma</t>
  </si>
  <si>
    <t>RNR - 334</t>
  </si>
  <si>
    <t>RNR - 339</t>
  </si>
  <si>
    <t>RNR - 338</t>
  </si>
  <si>
    <t>RNR - 384</t>
  </si>
  <si>
    <t>RNR - 398</t>
  </si>
  <si>
    <t>Palladium Foz do Iguaçú</t>
  </si>
  <si>
    <t>RNR - 332</t>
  </si>
  <si>
    <t>RNR - 425</t>
  </si>
  <si>
    <t>Loja Visconde de Pirajá (closed)</t>
  </si>
  <si>
    <t>RNR - 342</t>
  </si>
  <si>
    <t>RNR - 418</t>
  </si>
  <si>
    <t>RNR - 435</t>
  </si>
  <si>
    <t>RNR - 419</t>
  </si>
  <si>
    <t>Loja em Capão da Canoa</t>
  </si>
  <si>
    <t>RNR - 428</t>
  </si>
  <si>
    <t>RNR - 356</t>
  </si>
  <si>
    <t>RNR - 389</t>
  </si>
  <si>
    <t>Shopping Morumbi Town</t>
  </si>
  <si>
    <t>RNR - 388</t>
  </si>
  <si>
    <t>RNR - 390</t>
  </si>
  <si>
    <t>Riomar Presidente Kennedy</t>
  </si>
  <si>
    <t>RNR - 343</t>
  </si>
  <si>
    <t>RNR - 382</t>
  </si>
  <si>
    <t>RNR - 249</t>
  </si>
  <si>
    <t>RNR - 383</t>
  </si>
  <si>
    <t>RNR - 436</t>
  </si>
  <si>
    <t>RNR - 437</t>
  </si>
  <si>
    <t>RNR - 438</t>
  </si>
  <si>
    <t>Partage Shopping Parauapebas</t>
  </si>
  <si>
    <t>RNR - 431</t>
  </si>
  <si>
    <t>Pátio Mix Linhares</t>
  </si>
  <si>
    <t>RNR - 441</t>
  </si>
  <si>
    <t>RNR - 396</t>
  </si>
  <si>
    <t>Itaquá Garden</t>
  </si>
  <si>
    <t>RNR - 345</t>
  </si>
  <si>
    <t>RNR - 440</t>
  </si>
  <si>
    <t>RNR - 374</t>
  </si>
  <si>
    <t>Shopping Jequitibá Itabuna</t>
  </si>
  <si>
    <t>RNR - 421</t>
  </si>
  <si>
    <t>RNR - 434</t>
  </si>
  <si>
    <t>RNR - 433</t>
  </si>
  <si>
    <t>Loja Santa Cruz do Sul</t>
  </si>
  <si>
    <t>RNR - 351</t>
  </si>
  <si>
    <t>RNR - 366</t>
  </si>
  <si>
    <t>Loja Domingos de Moraes</t>
  </si>
  <si>
    <t>RNR - 361</t>
  </si>
  <si>
    <t>Praça Nova Santa Maria</t>
  </si>
  <si>
    <t>RNR - 11001</t>
  </si>
  <si>
    <t>UY</t>
  </si>
  <si>
    <t>Loja 18 de Julio</t>
  </si>
  <si>
    <t>RNR - 432</t>
  </si>
  <si>
    <t>Loja de Gramado</t>
  </si>
  <si>
    <t>RNR - 321</t>
  </si>
  <si>
    <t>Shopping Golden Calhau</t>
  </si>
  <si>
    <t>RNR - 371</t>
  </si>
  <si>
    <t>Via Barreiro Shopping</t>
  </si>
  <si>
    <t>RNR - 444</t>
  </si>
  <si>
    <t>RNR - 426</t>
  </si>
  <si>
    <t>Pátio Savassi</t>
  </si>
  <si>
    <t>RNR - 291</t>
  </si>
  <si>
    <t>RNR - 449</t>
  </si>
  <si>
    <t>Shopping Porto Alegre CenterLar</t>
  </si>
  <si>
    <t>RNR - 451</t>
  </si>
  <si>
    <t>Shopping Castanheira</t>
  </si>
  <si>
    <t>RNR - 443</t>
  </si>
  <si>
    <t>Shopping Iguatemi JK</t>
  </si>
  <si>
    <t>RNR - 439</t>
  </si>
  <si>
    <t>Shopping Jardim Pamplona</t>
  </si>
  <si>
    <t>RNR - 395</t>
  </si>
  <si>
    <t>RNR - 11002</t>
  </si>
  <si>
    <t>RNR - 385</t>
  </si>
  <si>
    <t>RNR - 11003</t>
  </si>
  <si>
    <t>Shopping Costa Urbana</t>
  </si>
  <si>
    <t>RNR - 405</t>
  </si>
  <si>
    <t>RNR - 447</t>
  </si>
  <si>
    <t>RNR - 450</t>
  </si>
  <si>
    <t>RNR - 448</t>
  </si>
  <si>
    <t>RNR - 416</t>
  </si>
  <si>
    <t>Camaragibe</t>
  </si>
  <si>
    <t>RNR - 457</t>
  </si>
  <si>
    <t>RNR - 455</t>
  </si>
  <si>
    <t>RNR - 11004</t>
  </si>
  <si>
    <t>Shopping Melancia (closed)</t>
  </si>
  <si>
    <t>RNR - 11005</t>
  </si>
  <si>
    <t>RNR - 402</t>
  </si>
  <si>
    <t>RNR - 475</t>
  </si>
  <si>
    <t>RNR - 373</t>
  </si>
  <si>
    <t>RNR - 472</t>
  </si>
  <si>
    <t>RNR - 474</t>
  </si>
  <si>
    <t>RNR - 360</t>
  </si>
  <si>
    <t>RNR - 473</t>
  </si>
  <si>
    <t>RNR - 417</t>
  </si>
  <si>
    <t>RNR - 478</t>
  </si>
  <si>
    <t>Paranavaí</t>
  </si>
  <si>
    <t>Shopping Cidade Paranavaí</t>
  </si>
  <si>
    <t>RNR - 404</t>
  </si>
  <si>
    <t>RNR - 11006</t>
  </si>
  <si>
    <t>Punta del Este</t>
  </si>
  <si>
    <t>Loja Punta del Este</t>
  </si>
  <si>
    <t>RNR - 430</t>
  </si>
  <si>
    <t>RNR - 482</t>
  </si>
  <si>
    <t>RNR - 484</t>
  </si>
  <si>
    <t>RNR - 453</t>
  </si>
  <si>
    <t>RNR - 458</t>
  </si>
  <si>
    <t>Loja Centro de Floripa</t>
  </si>
  <si>
    <t>RNR - 463</t>
  </si>
  <si>
    <t>Santarém</t>
  </si>
  <si>
    <t>RNR - 11007</t>
  </si>
  <si>
    <t>Shopping Las Piedras</t>
  </si>
  <si>
    <t>RNR - 483</t>
  </si>
  <si>
    <t>RNR - 442</t>
  </si>
  <si>
    <t>RNR - 486</t>
  </si>
  <si>
    <t>RNR - 467</t>
  </si>
  <si>
    <t>North Shopping Sobral</t>
  </si>
  <si>
    <t>RNR - 427</t>
  </si>
  <si>
    <t>Shopping Jockey Plaza</t>
  </si>
  <si>
    <t>RNR - 476</t>
  </si>
  <si>
    <t>RNR - 470</t>
  </si>
  <si>
    <t>RNR - 468</t>
  </si>
  <si>
    <t>Shopping Center Ourinhos</t>
  </si>
  <si>
    <t>RNR - 481</t>
  </si>
  <si>
    <t>RNR - 494</t>
  </si>
  <si>
    <t>São José De Ribamar</t>
  </si>
  <si>
    <t>RNR - 495</t>
  </si>
  <si>
    <t>Cachoeiro De Itapemirim</t>
  </si>
  <si>
    <t>RNR - 446</t>
  </si>
  <si>
    <t>RNR - 408</t>
  </si>
  <si>
    <t>Shopping Park Sul</t>
  </si>
  <si>
    <t>RNR - 452</t>
  </si>
  <si>
    <t>RNR - 377</t>
  </si>
  <si>
    <t>Shopping Park City Sumaré</t>
  </si>
  <si>
    <t>RNR - 500</t>
  </si>
  <si>
    <t>RNR - 466</t>
  </si>
  <si>
    <t>RNR - 479</t>
  </si>
  <si>
    <t>RNR - 501</t>
  </si>
  <si>
    <t>RNR - 485</t>
  </si>
  <si>
    <t>RNR - 11008</t>
  </si>
  <si>
    <t>Shopping Nuevo Centro</t>
  </si>
  <si>
    <t>RNR - 505</t>
  </si>
  <si>
    <t>RNR - 11010</t>
  </si>
  <si>
    <t>RNR - 13002</t>
  </si>
  <si>
    <t>AR</t>
  </si>
  <si>
    <t>Shopping Patio Olmos</t>
  </si>
  <si>
    <t>RNR - 490</t>
  </si>
  <si>
    <t>RNR - 488</t>
  </si>
  <si>
    <t>RNR - 13001</t>
  </si>
  <si>
    <t>Paseo del Jockey</t>
  </si>
  <si>
    <t>RNR - 13004</t>
  </si>
  <si>
    <t>Calle Santa Fé</t>
  </si>
  <si>
    <t>RNR - 13003</t>
  </si>
  <si>
    <t>RNR - 489</t>
  </si>
  <si>
    <t>RNR - 454</t>
  </si>
  <si>
    <t>RNR - 502</t>
  </si>
  <si>
    <t>Tangará Shopping</t>
  </si>
  <si>
    <t>RNR - 509</t>
  </si>
  <si>
    <t>Shopping Sorriso</t>
  </si>
  <si>
    <t>RNR - 527</t>
  </si>
  <si>
    <t>Aeroporto de Guarulhos</t>
  </si>
  <si>
    <t>RNR - 522</t>
  </si>
  <si>
    <t>RNR - 537</t>
  </si>
  <si>
    <t>RNR - 480</t>
  </si>
  <si>
    <t>Shopping Iguatemi Ribeirão Preto</t>
  </si>
  <si>
    <t>RNR - 516</t>
  </si>
  <si>
    <t>Cacoal</t>
  </si>
  <si>
    <t>Shopping Cacoal</t>
  </si>
  <si>
    <t>RNR - 498</t>
  </si>
  <si>
    <t>Juazeiro do Norte</t>
  </si>
  <si>
    <t>Shopping Cariri Garden</t>
  </si>
  <si>
    <t>RNR - 530</t>
  </si>
  <si>
    <t>Garibaldi</t>
  </si>
  <si>
    <t>RNR - 513</t>
  </si>
  <si>
    <t>Caraguatatuba</t>
  </si>
  <si>
    <t>Serramar Shopping</t>
  </si>
  <si>
    <t>RNR - 528</t>
  </si>
  <si>
    <t>Macapá Shopping</t>
  </si>
  <si>
    <t>RNR - 514</t>
  </si>
  <si>
    <t>Bagé</t>
  </si>
  <si>
    <t>Loja Bagé</t>
  </si>
  <si>
    <t>RNR - 508</t>
  </si>
  <si>
    <t>Rio do Sul</t>
  </si>
  <si>
    <t>RNR - 538</t>
  </si>
  <si>
    <t>Maricá</t>
  </si>
  <si>
    <t>Boulevard Maricá</t>
  </si>
  <si>
    <t>RNR - 510</t>
  </si>
  <si>
    <t>Mogi Guaçu</t>
  </si>
  <si>
    <t>Shopping Buriti Mogi Guaçu</t>
  </si>
  <si>
    <t>RNR - 512</t>
  </si>
  <si>
    <t>Farroupilha</t>
  </si>
  <si>
    <t>Loja Farroupilha</t>
  </si>
  <si>
    <t>YCM - 006</t>
  </si>
  <si>
    <t>YCM - 008</t>
  </si>
  <si>
    <t>Shopping Iguatemi Campinas</t>
  </si>
  <si>
    <t>YCM - 009</t>
  </si>
  <si>
    <t>YCM - 010</t>
  </si>
  <si>
    <t>YCM - 011</t>
  </si>
  <si>
    <t xml:space="preserve">Shopping Center Norte </t>
  </si>
  <si>
    <t>YCM - 003</t>
  </si>
  <si>
    <t>Metrô Boulevard Tatuapé</t>
  </si>
  <si>
    <t>YCM - 007</t>
  </si>
  <si>
    <t>YCM - 005</t>
  </si>
  <si>
    <t>YCM - 004</t>
  </si>
  <si>
    <t>YCM - 014</t>
  </si>
  <si>
    <t>YCM - 013</t>
  </si>
  <si>
    <t>YCM - 012</t>
  </si>
  <si>
    <t>YCM - 016</t>
  </si>
  <si>
    <t>Praia de Belas Shopping (closed)</t>
  </si>
  <si>
    <t>YCM - 018</t>
  </si>
  <si>
    <t>YCM - 015</t>
  </si>
  <si>
    <t>Shopping Iguatemi Esplanada</t>
  </si>
  <si>
    <t>YCM - 019</t>
  </si>
  <si>
    <t>Iguatemi São José do Rio Preto (closed)</t>
  </si>
  <si>
    <t>YCM - 017</t>
  </si>
  <si>
    <t>Ribeirão Shopping (closed)</t>
  </si>
  <si>
    <t>YCM - 020</t>
  </si>
  <si>
    <t>YCM - 023</t>
  </si>
  <si>
    <t>YCM - 024</t>
  </si>
  <si>
    <t>YCM - 021</t>
  </si>
  <si>
    <t>Mooca Plaza Shopping</t>
  </si>
  <si>
    <t>YCM - 022</t>
  </si>
  <si>
    <t>YCM - 025</t>
  </si>
  <si>
    <t>Boulevard Shopping Belo Horizonte</t>
  </si>
  <si>
    <t>YCM - 027</t>
  </si>
  <si>
    <t>Shopping Plaza Sul</t>
  </si>
  <si>
    <t>YCM - 026</t>
  </si>
  <si>
    <t>YCM - 029</t>
  </si>
  <si>
    <t>YCM - 031</t>
  </si>
  <si>
    <t>Bourbon Shopping Novo Hamburgo</t>
  </si>
  <si>
    <t>YCM - 030</t>
  </si>
  <si>
    <t>YCM - 033</t>
  </si>
  <si>
    <t>YCM - 032</t>
  </si>
  <si>
    <t>Balneário Shopping Camboriú</t>
  </si>
  <si>
    <t>YCM - 034</t>
  </si>
  <si>
    <t>YCM - 035</t>
  </si>
  <si>
    <t>West Plaza Shopping Center (closed)</t>
  </si>
  <si>
    <t>YCM - 036</t>
  </si>
  <si>
    <t>YCM - 037</t>
  </si>
  <si>
    <t>YCM - 038</t>
  </si>
  <si>
    <t>Shopping Taboão (closed)</t>
  </si>
  <si>
    <t>YCM - 039</t>
  </si>
  <si>
    <t>Maxi Shopping Jundiaí (closed)</t>
  </si>
  <si>
    <t>YCM - 040</t>
  </si>
  <si>
    <t>YCM - 041</t>
  </si>
  <si>
    <t>YCM - 042</t>
  </si>
  <si>
    <t>YCM - 043</t>
  </si>
  <si>
    <t>Mogi Shopping</t>
  </si>
  <si>
    <t>YCM - 044</t>
  </si>
  <si>
    <t>YCM - 045</t>
  </si>
  <si>
    <t>YCM - 047</t>
  </si>
  <si>
    <t>YCM - 046</t>
  </si>
  <si>
    <t>YCM - 050</t>
  </si>
  <si>
    <t>Canoas Shopping (closed)</t>
  </si>
  <si>
    <t>YCM - 049</t>
  </si>
  <si>
    <t>YCM - 048</t>
  </si>
  <si>
    <t>Campinas Shopping (closed)</t>
  </si>
  <si>
    <t>YCM - 053</t>
  </si>
  <si>
    <t>YCM - 052</t>
  </si>
  <si>
    <t>Shopping União Osasco</t>
  </si>
  <si>
    <t>YCM - 051</t>
  </si>
  <si>
    <t xml:space="preserve">Shopping Palladium </t>
  </si>
  <si>
    <t>YCM - 055</t>
  </si>
  <si>
    <t>YCM - 054</t>
  </si>
  <si>
    <t>YCM - 061</t>
  </si>
  <si>
    <t>YCM - 056</t>
  </si>
  <si>
    <t>YCM - 062</t>
  </si>
  <si>
    <t>YCM - 058</t>
  </si>
  <si>
    <t>Shopping Pátio Brasil</t>
  </si>
  <si>
    <t>YCM - 059</t>
  </si>
  <si>
    <t>YCM - 057</t>
  </si>
  <si>
    <t>YCM - 067</t>
  </si>
  <si>
    <t>Parque Dom Pedro</t>
  </si>
  <si>
    <t>YCM - 060</t>
  </si>
  <si>
    <t>YCM - 063</t>
  </si>
  <si>
    <t>YCM - 065</t>
  </si>
  <si>
    <t>Joinville Garten Shopping</t>
  </si>
  <si>
    <t>YCM - 066</t>
  </si>
  <si>
    <t>Shopping Center Penha (closed)</t>
  </si>
  <si>
    <t>YCM - 064</t>
  </si>
  <si>
    <t>YCM - 068</t>
  </si>
  <si>
    <t>YCM - 070</t>
  </si>
  <si>
    <t xml:space="preserve">Passo Fundo </t>
  </si>
  <si>
    <t>YCM - 072</t>
  </si>
  <si>
    <t>YCM - 069</t>
  </si>
  <si>
    <t>YCM - 074</t>
  </si>
  <si>
    <t>YCM - 073</t>
  </si>
  <si>
    <t>YCM - 075</t>
  </si>
  <si>
    <t>Shopping Miramar</t>
  </si>
  <si>
    <t>YCM - 077</t>
  </si>
  <si>
    <t>Bourbon São Leopoldo</t>
  </si>
  <si>
    <t>YCM - 078</t>
  </si>
  <si>
    <t>Shopping Catuaí Londrina</t>
  </si>
  <si>
    <t>YCM - 083</t>
  </si>
  <si>
    <t>YCM - 085</t>
  </si>
  <si>
    <t>YCM - 084</t>
  </si>
  <si>
    <t>YCM - 076</t>
  </si>
  <si>
    <t>YCM - 081</t>
  </si>
  <si>
    <t>YCM - 080</t>
  </si>
  <si>
    <t>YCM - 087</t>
  </si>
  <si>
    <t>YCM - 088</t>
  </si>
  <si>
    <t>Shopping Internacional Guarulhos</t>
  </si>
  <si>
    <t>YCM - 086</t>
  </si>
  <si>
    <t>YCM - 079</t>
  </si>
  <si>
    <t>YCM - 089</t>
  </si>
  <si>
    <t>Shopping Estação Curitiba</t>
  </si>
  <si>
    <t>YCM - 082</t>
  </si>
  <si>
    <t>YCM - 090</t>
  </si>
  <si>
    <t>Via Café Shopping</t>
  </si>
  <si>
    <t>YCM - 092</t>
  </si>
  <si>
    <t>YCM - 094</t>
  </si>
  <si>
    <t>YCM - 095</t>
  </si>
  <si>
    <t>YCM - 096</t>
  </si>
  <si>
    <t>Iguatemi Floripa</t>
  </si>
  <si>
    <t>YCM - 028</t>
  </si>
  <si>
    <t>YCM - 071</t>
  </si>
  <si>
    <t>Shopping Boulevard Brasília</t>
  </si>
  <si>
    <t>YCM - 097</t>
  </si>
  <si>
    <t>Suzano Shopping</t>
  </si>
  <si>
    <t>YCM - 100</t>
  </si>
  <si>
    <t>YCM - 099</t>
  </si>
  <si>
    <t>YCM - 101</t>
  </si>
  <si>
    <t>YCM - 098</t>
  </si>
  <si>
    <t>YCM - 105</t>
  </si>
  <si>
    <t>Palladium Ponta Grossa</t>
  </si>
  <si>
    <t>YCM - 091</t>
  </si>
  <si>
    <t>YCM - 093</t>
  </si>
  <si>
    <t>Shopping Litoral Plaza</t>
  </si>
  <si>
    <t>YCM - 107</t>
  </si>
  <si>
    <t>YCM - 106</t>
  </si>
  <si>
    <t>YCM - 110</t>
  </si>
  <si>
    <t xml:space="preserve">Ribeirão Shopping </t>
  </si>
  <si>
    <t>YCM - 109</t>
  </si>
  <si>
    <t>YCM - 108</t>
  </si>
  <si>
    <t>YCM - 111</t>
  </si>
  <si>
    <t>YCM - 113</t>
  </si>
  <si>
    <t>BeiraMar Shopping</t>
  </si>
  <si>
    <t>YCM - 112</t>
  </si>
  <si>
    <t xml:space="preserve">Park Shopping Brasília </t>
  </si>
  <si>
    <t>YCM - 115</t>
  </si>
  <si>
    <t>YCM - 116</t>
  </si>
  <si>
    <t>YCM - 117</t>
  </si>
  <si>
    <t>YCM - 123</t>
  </si>
  <si>
    <t>YCM - 119</t>
  </si>
  <si>
    <t>Shopping Muller</t>
  </si>
  <si>
    <t>YCM - 122</t>
  </si>
  <si>
    <t>Region / State</t>
  </si>
  <si>
    <t>Total Brazil</t>
  </si>
  <si>
    <t>Total number of stores</t>
  </si>
  <si>
    <t>S</t>
  </si>
  <si>
    <t>Loja Quitanda</t>
  </si>
  <si>
    <t>Rio de janeiro</t>
  </si>
  <si>
    <t>Araras</t>
  </si>
  <si>
    <t>Macaé</t>
  </si>
  <si>
    <t>Loja Araras</t>
  </si>
  <si>
    <t>Shopping Plaza Macaé</t>
  </si>
  <si>
    <t>YCM - 121</t>
  </si>
  <si>
    <t>Umuarama</t>
  </si>
  <si>
    <t>Shopping Palladium Uruamama</t>
  </si>
  <si>
    <t>CMD-140</t>
  </si>
  <si>
    <t>Shopping Iguatemi Florianópolis</t>
  </si>
  <si>
    <t>Shopping Natal Norte</t>
  </si>
  <si>
    <t>Catalão</t>
  </si>
  <si>
    <t>Shopping Catalão</t>
  </si>
  <si>
    <t>2Q21</t>
  </si>
  <si>
    <t>Receita Operacional Bruta Total</t>
  </si>
  <si>
    <t>Receita Bruta das Vendas de Mercadorias</t>
  </si>
  <si>
    <t>1H05</t>
  </si>
  <si>
    <t>1H06</t>
  </si>
  <si>
    <t>1H07</t>
  </si>
  <si>
    <t>1H08</t>
  </si>
  <si>
    <t>1H09</t>
  </si>
  <si>
    <t>1H10</t>
  </si>
  <si>
    <t>1H11</t>
  </si>
  <si>
    <t>1H12</t>
  </si>
  <si>
    <t>1H13</t>
  </si>
  <si>
    <t>1H14</t>
  </si>
  <si>
    <t>1H15</t>
  </si>
  <si>
    <t>1H16</t>
  </si>
  <si>
    <t>1H17</t>
  </si>
  <si>
    <t>1H18</t>
  </si>
  <si>
    <t>1H19</t>
  </si>
  <si>
    <t>1H20</t>
  </si>
  <si>
    <t>1H21</t>
  </si>
  <si>
    <t>Programa de Participação nos Resultados</t>
  </si>
  <si>
    <t>Outras receitas operacionais</t>
  </si>
  <si>
    <t>Other operating revenues</t>
  </si>
  <si>
    <t>Total 2021</t>
  </si>
  <si>
    <t>YCM-124</t>
  </si>
  <si>
    <t>3Q21</t>
  </si>
  <si>
    <t>9M21</t>
  </si>
  <si>
    <t>Lucro Líquido do Período</t>
  </si>
  <si>
    <t>Shopping Vesta</t>
  </si>
  <si>
    <t>Torres</t>
  </si>
  <si>
    <t/>
  </si>
  <si>
    <t>4Q21</t>
  </si>
  <si>
    <t>Sinop</t>
  </si>
  <si>
    <t>Shopping Sinop</t>
  </si>
  <si>
    <t>Receita Bruta de Serviços</t>
  </si>
  <si>
    <t>Receita Líquida de Serviços</t>
  </si>
  <si>
    <t>Vendas</t>
  </si>
  <si>
    <t>Gerais e Administrativas</t>
  </si>
  <si>
    <t>Remuneração dos Administradores</t>
  </si>
  <si>
    <t>Jacarepaguá</t>
  </si>
  <si>
    <t>Shopping Jacarepaguá</t>
  </si>
  <si>
    <t>1Q22</t>
  </si>
  <si>
    <t>Total 2022</t>
  </si>
  <si>
    <t>Balanço Patrimonial Consolidado (R$ mil)</t>
  </si>
  <si>
    <t>Non-current</t>
  </si>
  <si>
    <t>Direito de Uso</t>
  </si>
  <si>
    <t>LOJAS RENNER S.A.</t>
  </si>
  <si>
    <t>Total Liabilities</t>
  </si>
  <si>
    <t>Balance Sheet Consolidated (thousand of R$)</t>
  </si>
  <si>
    <t>Income Statement Consolidated (thousand of R$)</t>
  </si>
  <si>
    <t>Gross Revenues from Services</t>
  </si>
  <si>
    <t>Net Revenues from Services</t>
  </si>
  <si>
    <t xml:space="preserve">Costs of Sales and Services </t>
  </si>
  <si>
    <t>Custos das Vendas e Serviços</t>
  </si>
  <si>
    <t>Gross Profit</t>
  </si>
  <si>
    <t>Lucro Bruto Total</t>
  </si>
  <si>
    <t>Operating Expenses</t>
  </si>
  <si>
    <t>Despesas Operacionais</t>
  </si>
  <si>
    <t>Stock Option Plan</t>
  </si>
  <si>
    <t>Losses on Receivables, Net</t>
  </si>
  <si>
    <t>Financial Services Expenses</t>
  </si>
  <si>
    <t>Depreciation and Amortization</t>
  </si>
  <si>
    <t>Employee Profit Sharing Program</t>
  </si>
  <si>
    <t>Other Operating Income</t>
  </si>
  <si>
    <t>Equity Pick-ups</t>
  </si>
  <si>
    <t>Financial Result, Net</t>
  </si>
  <si>
    <t>Extraordinary Expenses</t>
  </si>
  <si>
    <t>Income before Income and Social Contribution Taxes</t>
  </si>
  <si>
    <t>Lucro antes do Imposto de Renda, e da Contribuição Social</t>
  </si>
  <si>
    <t>Income before financial results</t>
  </si>
  <si>
    <t>Lucro antes do resultado financeiro</t>
  </si>
  <si>
    <t>Despesas Serviços Financeiros</t>
  </si>
  <si>
    <t>Resultado de Serviços Financeiros (R$ mil)</t>
  </si>
  <si>
    <t>Receitas, líquidas de funding</t>
  </si>
  <si>
    <t>Revenues, net from funding</t>
  </si>
  <si>
    <t>Private Label Card</t>
  </si>
  <si>
    <t>Cartão Renner</t>
  </si>
  <si>
    <t>Cartão Bandeira</t>
  </si>
  <si>
    <t>Empréstimos Pessoais e outros serviços</t>
  </si>
  <si>
    <t>Personal Loans and other services</t>
  </si>
  <si>
    <t xml:space="preserve">Operating expenses </t>
  </si>
  <si>
    <t>Despesas operacionais</t>
  </si>
  <si>
    <t>Resultado de Serviços Financeiros</t>
  </si>
  <si>
    <t>Financial Services Results (thousand of R$)</t>
  </si>
  <si>
    <t>Financial Services Results</t>
  </si>
  <si>
    <r>
      <t>ROIC</t>
    </r>
    <r>
      <rPr>
        <vertAlign val="superscript"/>
        <sz val="8"/>
        <rFont val="Poppins"/>
      </rPr>
      <t>LTM</t>
    </r>
  </si>
  <si>
    <t xml:space="preserve">Net Income </t>
  </si>
  <si>
    <t>EBITDA Total</t>
  </si>
  <si>
    <t>EBITDA Reconciliation (thousand of R$)</t>
  </si>
  <si>
    <t>Reconciliação do EBITDA (R$ mil)</t>
  </si>
  <si>
    <t>Resultado da Venda ou Baixa de Ativos Fixos</t>
  </si>
  <si>
    <t>Net Revenues from Retailing Operation</t>
  </si>
  <si>
    <t>Net Revenues from Financial Services</t>
  </si>
  <si>
    <t>Receita Líquida de Serviços Financeiros</t>
  </si>
  <si>
    <t>Costs of Retailing Operation</t>
  </si>
  <si>
    <t>Costs of Services</t>
  </si>
  <si>
    <t>Custos dos Serviços</t>
  </si>
  <si>
    <t>Custo dos Serviços Financeiros</t>
  </si>
  <si>
    <t>Receita Operacional Líquida</t>
  </si>
  <si>
    <t>Receita Operacional Líquida por Segmento</t>
  </si>
  <si>
    <t>Net Operating Revenues by Segment</t>
  </si>
  <si>
    <t>Costs of Sales and Services  by Segment</t>
  </si>
  <si>
    <t>Custos das Vendas e Serviços por Segmento</t>
  </si>
  <si>
    <t>% from Net Revenues from Retailing Operation</t>
  </si>
  <si>
    <t>% da Receita Líquida da Operação de Varejo</t>
  </si>
  <si>
    <t>% of Total Adjusted EBITDA (post IFRS 16)</t>
  </si>
  <si>
    <t>Depreciationfor Leasing (IFRS16) (*)</t>
  </si>
  <si>
    <t>Financial Expenses for Leasing (IFRS16) (**)</t>
  </si>
  <si>
    <t>Adjusted EBITDA Total (pre IFRS 16)</t>
  </si>
  <si>
    <t>EBITDA Total Ajustado (pré IFRS 16)</t>
  </si>
  <si>
    <t>Adjusted EBITDA from Retailing Operation (pre IFRS 16)</t>
  </si>
  <si>
    <t>EBITDA from Financial Services (pre IFRS 16)</t>
  </si>
  <si>
    <t>% of Total Adjusted EBITDA (pre IFRS 16)</t>
  </si>
  <si>
    <t>EBITDA Ajustado da Operação de Varejo (pré IFRS 16)</t>
  </si>
  <si>
    <t>EBITDA de Serviços Financeiros (pré IFRS 16)</t>
  </si>
  <si>
    <t>% do EBITDA Total Ajustado (pré IFRS16)</t>
  </si>
  <si>
    <t>Accounts Receivables (thousand of R$)</t>
  </si>
  <si>
    <t>Contas a Receber de Clientes (R$ mil)</t>
  </si>
  <si>
    <t>Vencidos de 1 a 90 dias</t>
  </si>
  <si>
    <t>Renner Card (Private Label)</t>
  </si>
  <si>
    <t>Cartão Renner (Private Label)</t>
  </si>
  <si>
    <t>Total portfolio</t>
  </si>
  <si>
    <t>Carteira total</t>
  </si>
  <si>
    <t>Renner Card (Private Label) - Net portfolio</t>
  </si>
  <si>
    <t>Cartão Renner (Private Label) - Carteira líquida</t>
  </si>
  <si>
    <t>Vencidos de 91 a 180 dias</t>
  </si>
  <si>
    <t>Vencidos de 181 a 360 dias</t>
  </si>
  <si>
    <t>Perdas Estimadas em Crédito</t>
  </si>
  <si>
    <t>Meu Cartão (Co-Branded)</t>
  </si>
  <si>
    <t>Meu Cartão (Co-Branded) - Net portfolio</t>
  </si>
  <si>
    <t>Meu Cartão (Co-Branded) - Carteira líquida</t>
  </si>
  <si>
    <t>Personal Loans (Quick Withdrawal)</t>
  </si>
  <si>
    <t>Empréstimo Pessoal (Saque Rápido)</t>
  </si>
  <si>
    <t>Personal Loans (Quick Withdrawal) - Net portfolio</t>
  </si>
  <si>
    <t>Empréstimo Pessoal (Saque Rápido) - Carteira líquida</t>
  </si>
  <si>
    <t>Total Credit Portfolio</t>
  </si>
  <si>
    <t>Carteira de Crédito Total</t>
  </si>
  <si>
    <t>Operating Data</t>
  </si>
  <si>
    <t>Dados Operacionais</t>
  </si>
  <si>
    <t>CAPEX - Investments (millions of R$)</t>
  </si>
  <si>
    <t>CAPEX Breakdown</t>
  </si>
  <si>
    <t>Composição do CAPEX</t>
  </si>
  <si>
    <t>Same Store Sales (%)</t>
  </si>
  <si>
    <t>Condições de Pagamento</t>
  </si>
  <si>
    <t>Payment Conditions</t>
  </si>
  <si>
    <t>Average Ticket</t>
  </si>
  <si>
    <t>Ticket Médio</t>
  </si>
  <si>
    <t>Cartão Renner + Meu Cartão (R$)</t>
  </si>
  <si>
    <t>Renner Card + Co-Branded Card (R$)</t>
  </si>
  <si>
    <t>Companhia (R$)</t>
  </si>
  <si>
    <t>Company (R$)</t>
  </si>
  <si>
    <t>Card's Data</t>
  </si>
  <si>
    <t>Dados dos Cartões</t>
  </si>
  <si>
    <t>Number of cards issued (thousand)</t>
  </si>
  <si>
    <t>Dados por negócio</t>
  </si>
  <si>
    <t>Data by business</t>
  </si>
  <si>
    <t>Total de abertura líquida de lojas</t>
  </si>
  <si>
    <t>Total net openings</t>
  </si>
  <si>
    <t>Quantidade de lojas totais</t>
  </si>
  <si>
    <t>Total quantity of stores</t>
  </si>
  <si>
    <t>Margem bruta da Renner (%)</t>
  </si>
  <si>
    <t>Consolidated</t>
  </si>
  <si>
    <t>Consolidado</t>
  </si>
  <si>
    <t>Margem bruta da Camicado (%)</t>
  </si>
  <si>
    <t>Margem bruta da Youcom (%)</t>
  </si>
  <si>
    <t>Receita Líquida de Varejo</t>
  </si>
  <si>
    <t>Custo de Varejo</t>
  </si>
  <si>
    <t>Lucro bruto de Serviços Financeiros</t>
  </si>
  <si>
    <t>Gross Profit of Retailing Operation</t>
  </si>
  <si>
    <t>Gross Profit of Financial Services</t>
  </si>
  <si>
    <t>Margem Bruta do Varejo</t>
  </si>
  <si>
    <t>Gross Margin of Retailing Operation</t>
  </si>
  <si>
    <t>Other Operating Income/Expense</t>
  </si>
  <si>
    <t>Outras receitas/despesas operacionais</t>
  </si>
  <si>
    <t>Outros ajustes</t>
  </si>
  <si>
    <t>Other adjustments</t>
  </si>
  <si>
    <t>Sapucaia do Sul</t>
  </si>
  <si>
    <t>Pato Branco</t>
  </si>
  <si>
    <t>Loja Sapucaia do Sul</t>
  </si>
  <si>
    <t>Shopping Bourbon Teresópolis</t>
  </si>
  <si>
    <t>YCM-129</t>
  </si>
  <si>
    <t>YCM-127</t>
  </si>
  <si>
    <t>YCM-128</t>
  </si>
  <si>
    <t>Shopping Piazza Salton</t>
  </si>
  <si>
    <t>Demonstração do Resultado Consolidado (R$ mil)</t>
  </si>
  <si>
    <t>CAPEX - Investimentos (R$ milhões)</t>
  </si>
  <si>
    <t>Selling</t>
  </si>
  <si>
    <t>General and Administrative</t>
  </si>
  <si>
    <t xml:space="preserve">Management Compensation </t>
  </si>
  <si>
    <t xml:space="preserve">Taxes </t>
  </si>
  <si>
    <t>Assis</t>
  </si>
  <si>
    <t>Loja Assis</t>
  </si>
  <si>
    <t>YCM-130</t>
  </si>
  <si>
    <t>Aracajú</t>
  </si>
  <si>
    <t>Shopping Riomar Aracajú</t>
  </si>
  <si>
    <t>Penetration of digital sales</t>
  </si>
  <si>
    <t>YCM-131</t>
  </si>
  <si>
    <t>Vencidos de 91 a 360 dias</t>
  </si>
  <si>
    <t>YCM-132</t>
  </si>
  <si>
    <t>YCM-133</t>
  </si>
  <si>
    <t>Shopping Park Maceió</t>
  </si>
  <si>
    <t>ASH-714</t>
  </si>
  <si>
    <t>Campo Mourão</t>
  </si>
  <si>
    <t>Loja Campo Mourão</t>
  </si>
  <si>
    <t>Contas a Receber Total</t>
  </si>
  <si>
    <t>Total Accounts Receivables</t>
  </si>
  <si>
    <t xml:space="preserve">% de vencidos sobre a carteira </t>
  </si>
  <si>
    <t>Ijuí</t>
  </si>
  <si>
    <t>Loja Ijuí</t>
  </si>
  <si>
    <t>% das perdas esperadas em crédito</t>
  </si>
  <si>
    <t>% of estimated Credit Losses</t>
  </si>
  <si>
    <t>Vencidos &gt; 90 dias</t>
  </si>
  <si>
    <t>SALDOS
BALANCES</t>
  </si>
  <si>
    <t>% COBERTURA
% COVERAGE</t>
  </si>
  <si>
    <t>Carteira de Crédito</t>
  </si>
  <si>
    <t>Credit Portfolio</t>
  </si>
  <si>
    <t>% PERDAS / CARTEIRA
% LOSSES / PORTFOLIO</t>
  </si>
  <si>
    <t>4Q11</t>
  </si>
  <si>
    <t>2Q22</t>
  </si>
  <si>
    <t>Baurú</t>
  </si>
  <si>
    <t>Shopping Boulevard Baurú</t>
  </si>
  <si>
    <t>1H22</t>
  </si>
  <si>
    <t>1.01.01</t>
  </si>
  <si>
    <t>1.01.02.01.02</t>
  </si>
  <si>
    <t>1.01.03.01</t>
  </si>
  <si>
    <t>1.01.04</t>
  </si>
  <si>
    <t>1.01.06.01</t>
  </si>
  <si>
    <t>1.01.08.03.02</t>
  </si>
  <si>
    <t>1.01.08.03.03</t>
  </si>
  <si>
    <t>1.02.01.10.04</t>
  </si>
  <si>
    <t>1.02.01.07.01</t>
  </si>
  <si>
    <t>1.02.01.10.05</t>
  </si>
  <si>
    <t>Outros ativos</t>
  </si>
  <si>
    <t>Other assets</t>
  </si>
  <si>
    <t>1.02.02.01.02</t>
  </si>
  <si>
    <t>1.02.03.01</t>
  </si>
  <si>
    <t>1.02.03.02</t>
  </si>
  <si>
    <t>1.02.04.01</t>
  </si>
  <si>
    <t>2.01.04.01.01</t>
  </si>
  <si>
    <t>2.01.05.02.09</t>
  </si>
  <si>
    <t>2.01.02.01</t>
  </si>
  <si>
    <t>2.01.05.02.07</t>
  </si>
  <si>
    <t>2.01.03</t>
  </si>
  <si>
    <t>2.01.01</t>
  </si>
  <si>
    <t>2.01.05.02.01</t>
  </si>
  <si>
    <t>Liabilities Under Bylaws</t>
  </si>
  <si>
    <t>2.01.05.02.04</t>
  </si>
  <si>
    <t>2.01.05.02.08</t>
  </si>
  <si>
    <t>2.01.05.02.05</t>
  </si>
  <si>
    <t>2.02.01.01</t>
  </si>
  <si>
    <t>2.02.02.02.05</t>
  </si>
  <si>
    <t>2.02.03.01</t>
  </si>
  <si>
    <t>2.02.02.02.06</t>
  </si>
  <si>
    <t>2.02.04.01.05</t>
  </si>
  <si>
    <t>2.02.02.02.04</t>
  </si>
  <si>
    <t>EBITDA Total Ajustado</t>
  </si>
  <si>
    <t>Adjusted EBITDA Total</t>
  </si>
  <si>
    <t>Adjusted EBITDA from Retailing Operation</t>
  </si>
  <si>
    <t>EBITDA Ajustado da Operação de Varejo</t>
  </si>
  <si>
    <t>EBITDA from Financial Services</t>
  </si>
  <si>
    <t>EBITDA de Serviços Financeiros</t>
  </si>
  <si>
    <t>% do EBITDA Total Ajustado</t>
  </si>
  <si>
    <t>GMV Digital (R$ MM)</t>
  </si>
  <si>
    <t>Digital GMV (R$ MM)</t>
  </si>
  <si>
    <t>Caixa e equivalentes de caixa</t>
  </si>
  <si>
    <t>Aplicações financeiras</t>
  </si>
  <si>
    <t>Contas a receber</t>
  </si>
  <si>
    <t>Tributos a recuperar</t>
  </si>
  <si>
    <t>Instrumentos financeiros derivativos</t>
  </si>
  <si>
    <t>Empréstimos, financiamentos e debêntures</t>
  </si>
  <si>
    <t>Arrendamentos a pagar</t>
  </si>
  <si>
    <t>Obrigações fiscais</t>
  </si>
  <si>
    <t>Obrigações sociais e trabalhistas</t>
  </si>
  <si>
    <t>Social and labor obligations</t>
  </si>
  <si>
    <t>Taxes obligations</t>
  </si>
  <si>
    <t>Provisão para Riscos</t>
  </si>
  <si>
    <t>Outros resultados abrangentes</t>
  </si>
  <si>
    <t>Other comprehensive income</t>
  </si>
  <si>
    <t xml:space="preserve">Tributos a Recuperar </t>
  </si>
  <si>
    <t xml:space="preserve">Empréstimos, financiamentos e debêntures </t>
  </si>
  <si>
    <t xml:space="preserve">Financiamentos - Operações Serviços Financeiros </t>
  </si>
  <si>
    <t xml:space="preserve">Arrendamentos a pagar </t>
  </si>
  <si>
    <t xml:space="preserve">Provisão para Riscos </t>
  </si>
  <si>
    <t xml:space="preserve">Fornecedores </t>
  </si>
  <si>
    <t xml:space="preserve">Outros ativos </t>
  </si>
  <si>
    <t xml:space="preserve">Instrumentos financeiros derivativos </t>
  </si>
  <si>
    <t xml:space="preserve">Outras Obrigações </t>
  </si>
  <si>
    <t xml:space="preserve">Imposto de renda e contribuição social diferidos </t>
  </si>
  <si>
    <t>Past due</t>
  </si>
  <si>
    <t>Past due from 1 to 90 days</t>
  </si>
  <si>
    <t xml:space="preserve">    Past due from 91 to 360 days</t>
  </si>
  <si>
    <t>Past due from 91 to 180 days</t>
  </si>
  <si>
    <t>Past due from 181 to 360 days</t>
  </si>
  <si>
    <t>% of Past due portfolio</t>
  </si>
  <si>
    <t>Past due &gt; 90 days</t>
  </si>
  <si>
    <t>% VENCIDOS
% PAST DUE</t>
  </si>
  <si>
    <t>3Q22</t>
  </si>
  <si>
    <t>CMD-147</t>
  </si>
  <si>
    <t>Santa Rosa</t>
  </si>
  <si>
    <t>Loja Santa Rosa</t>
  </si>
  <si>
    <t>CMD-146</t>
  </si>
  <si>
    <t>Ajuste a Valor Presente</t>
  </si>
  <si>
    <t>Adjustment to Present Value</t>
  </si>
  <si>
    <t>Esteio</t>
  </si>
  <si>
    <t>São Bento</t>
  </si>
  <si>
    <t>Shopping Montevideo</t>
  </si>
  <si>
    <t>Loja Esteio</t>
  </si>
  <si>
    <t>Loja São Bento</t>
  </si>
  <si>
    <t>RNR - 11011</t>
  </si>
  <si>
    <t>Loja Centro de Bento Gonçalves (closed)</t>
  </si>
  <si>
    <t>Estação BH (closed)</t>
  </si>
  <si>
    <t>Loja Av. Ibirapuera (closed)</t>
  </si>
  <si>
    <t>Shopping Jardim Guadalupe  (closed)</t>
  </si>
  <si>
    <t>Via Vale Shopping (closed)</t>
  </si>
  <si>
    <t>Barra Shopping Sul (closed)</t>
  </si>
  <si>
    <t>RNR - 393</t>
  </si>
  <si>
    <t>RNR - 394</t>
  </si>
  <si>
    <t>RNR - 413</t>
  </si>
  <si>
    <t>RNR - 487</t>
  </si>
  <si>
    <t>RNR - 491</t>
  </si>
  <si>
    <t>RNR - 496</t>
  </si>
  <si>
    <t>RNR - 506</t>
  </si>
  <si>
    <t>RNR - 507</t>
  </si>
  <si>
    <t>RNR - 515</t>
  </si>
  <si>
    <t>RNR - 517</t>
  </si>
  <si>
    <t>RNR - 518</t>
  </si>
  <si>
    <t>RNR - 521</t>
  </si>
  <si>
    <t>RNR - 523</t>
  </si>
  <si>
    <t>RNR - 524</t>
  </si>
  <si>
    <t>RNR - 531</t>
  </si>
  <si>
    <t>RNR - 532</t>
  </si>
  <si>
    <t>RNR - 533</t>
  </si>
  <si>
    <t>RNR - 539</t>
  </si>
  <si>
    <t>RNR - 548</t>
  </si>
  <si>
    <t>RNR - 552</t>
  </si>
  <si>
    <t>Carazinho</t>
  </si>
  <si>
    <t>Alegrete</t>
  </si>
  <si>
    <t>RNR - 525</t>
  </si>
  <si>
    <t>RNR - 541</t>
  </si>
  <si>
    <t>CMD-148</t>
  </si>
  <si>
    <t>Loja Alegrete</t>
  </si>
  <si>
    <t>Loja Carazinho</t>
  </si>
  <si>
    <t>YCM-125</t>
  </si>
  <si>
    <t>ASH-715</t>
  </si>
  <si>
    <t>Shopping Boulevard BH</t>
  </si>
  <si>
    <t>RNR - 503</t>
  </si>
  <si>
    <t>Loja Cachoeira do Sul</t>
  </si>
  <si>
    <t>Cachoeira do Sul</t>
  </si>
  <si>
    <t>9M22</t>
  </si>
  <si>
    <t>Depreciação de Arrendamento (IFRS 16)</t>
  </si>
  <si>
    <t>Despesa Financeira de Arrendamento (IFRS 16)</t>
  </si>
  <si>
    <t>Área de vendas total (mil m²)*</t>
  </si>
  <si>
    <t>Selling area of total stores (thousand sq. meters)*</t>
  </si>
  <si>
    <t>*Considera somente área de vendas, não considerando áreas de estoque, retaguarda e administrativas.</t>
  </si>
  <si>
    <t>*Considers only sales area, not considering stock, back-office and administrative areas.</t>
  </si>
  <si>
    <t>Shopping Passo Fundo</t>
  </si>
  <si>
    <t>YCM-134</t>
  </si>
  <si>
    <t>RNR - 559</t>
  </si>
  <si>
    <t>Shopping Pátio Mix Teixeira de Freitas</t>
  </si>
  <si>
    <t>Teixeira de Freitas</t>
  </si>
  <si>
    <t>RNR - 535</t>
  </si>
  <si>
    <t>Shopping Londrina Norte</t>
  </si>
  <si>
    <t>RNR - 551</t>
  </si>
  <si>
    <t>YCM-135</t>
  </si>
  <si>
    <t>São Vicente</t>
  </si>
  <si>
    <t>Loja São Vicente</t>
  </si>
  <si>
    <t>RNR-549</t>
  </si>
  <si>
    <t>RNR-11012</t>
  </si>
  <si>
    <t>ASH-716</t>
  </si>
  <si>
    <t>ASH-717</t>
  </si>
  <si>
    <t>Maldonado</t>
  </si>
  <si>
    <t>Petrópolis</t>
  </si>
  <si>
    <t>Shopping Pátio Petrópolis</t>
  </si>
  <si>
    <t>Shopping Salvador</t>
  </si>
  <si>
    <t>Shopping Paseo del Este</t>
  </si>
  <si>
    <t>Shopping Bella Città (closed)</t>
  </si>
  <si>
    <t>4Q22</t>
  </si>
  <si>
    <t>Participação Vendas sem Encargos</t>
  </si>
  <si>
    <t>Participação Vendas com Encargos</t>
  </si>
  <si>
    <t>Pagamentos à Vista</t>
  </si>
  <si>
    <t>Outros Cartões de Crédito</t>
  </si>
  <si>
    <t>Interest-free credit sales</t>
  </si>
  <si>
    <t>Interest-bearing credit sales</t>
  </si>
  <si>
    <t>Cash Payments</t>
  </si>
  <si>
    <t>Other Credit Cards</t>
  </si>
  <si>
    <t>Renner's Cards Penetration (Private Label + Co-Branded)</t>
  </si>
  <si>
    <t>Participação dos Cartões Renner (Private Label + Co-branded)</t>
  </si>
  <si>
    <t>Obrigações - Risco Sacado</t>
  </si>
  <si>
    <t>Obligations - Forfait</t>
  </si>
  <si>
    <t>Cartão Renner - Perdas</t>
  </si>
  <si>
    <t>Cartão Bandeira - Perdas</t>
  </si>
  <si>
    <t>Total - Perdas</t>
  </si>
  <si>
    <t>Loja Centro Vitória (closed)</t>
  </si>
  <si>
    <t>BH Centro (closed)</t>
  </si>
  <si>
    <t>Goiabeiras Shopping (closed)</t>
  </si>
  <si>
    <t>Aracaju Parque Shopping (closed)</t>
  </si>
  <si>
    <t>Shopping Cidade (closed)</t>
  </si>
  <si>
    <t>Bourbon Ipiranga (closed)</t>
  </si>
  <si>
    <t>Golden Square Shopping (closed)</t>
  </si>
  <si>
    <t>Shopping Vila Olímpia (closed)</t>
  </si>
  <si>
    <t>Shopping Santa Úrsula (closed)</t>
  </si>
  <si>
    <t>Golden Square (closed)</t>
  </si>
  <si>
    <t>Shopping Natal (closed)</t>
  </si>
  <si>
    <t>Shopping São Luís (closed)</t>
  </si>
  <si>
    <t>Shopping Nova América (closed)</t>
  </si>
  <si>
    <t>Park Shopping Campo Grande (closed)</t>
  </si>
  <si>
    <t>Palladium Curitiba (closed)</t>
  </si>
  <si>
    <t>Shopping Metrópole (closed)</t>
  </si>
  <si>
    <t>Shopping Jardins Aracaju (closed)</t>
  </si>
  <si>
    <t>Bourbon Novo Hamburgo (closed)</t>
  </si>
  <si>
    <t>Parque Shopping Maia (closed)</t>
  </si>
  <si>
    <t>Teresina Shopping (closed)</t>
  </si>
  <si>
    <t>1Q23</t>
  </si>
  <si>
    <t>Receita líquida Consolidada (R$ mil) por m²</t>
  </si>
  <si>
    <t>Lucros (Prejuízos Acumulados)</t>
  </si>
  <si>
    <t>Retained Earnings (Accumulated Deficit)</t>
  </si>
  <si>
    <t>Total 2023</t>
  </si>
  <si>
    <t>Receita Líquida de Varejo Consolidada (R$ MM)</t>
  </si>
  <si>
    <t>Net Revenues from Retailing Operation (R$ MM)</t>
  </si>
  <si>
    <t>% das perdas líquidas sobre a carteira média - Trimestre</t>
  </si>
  <si>
    <t>% das perdas líquidas sobre a carteira média - Acumulado Ano</t>
  </si>
  <si>
    <t>% of credit losses, net of recoveries, over the average portfolio - Quarter</t>
  </si>
  <si>
    <t>% of credit losses, net of recoveries, over the average portfolio - YTD</t>
  </si>
  <si>
    <t>Net Revenues from Retailing Operation (R$ MM) per sq meters</t>
  </si>
  <si>
    <t>Receita líquida Renner (R$ mil) por m²</t>
  </si>
  <si>
    <t>Net revenue of Renner (R$ thousand) per sq meters</t>
  </si>
  <si>
    <t>Receita líquida Camicado (R$ mil) por m²</t>
  </si>
  <si>
    <t>Receita líquida Youcom (R$ mil) por m²</t>
  </si>
  <si>
    <t>Penetração (%)</t>
  </si>
  <si>
    <t>Recuperação de Créditos Fiscais</t>
  </si>
  <si>
    <t xml:space="preserve">Tax Credit Recovery </t>
  </si>
  <si>
    <t xml:space="preserve">Tributárias </t>
  </si>
  <si>
    <t>Dividend Payment History / Histórico de Pagamento de Dividendos</t>
  </si>
  <si>
    <t>RNR-543</t>
  </si>
  <si>
    <t>Shopping Patteo Urupema</t>
  </si>
  <si>
    <t>Demonstração dos Fluxos de Caixa (R$ mil)</t>
  </si>
  <si>
    <t>Cash Flow Statement (thousand of R$)</t>
  </si>
  <si>
    <t>Fluxos de caixa das atividades operacionais</t>
  </si>
  <si>
    <t>Lucro líquido do período</t>
  </si>
  <si>
    <t>Juros e custos de estruturação sobre empréstimos, financiamentos e arrendamento</t>
  </si>
  <si>
    <t xml:space="preserve">Imposto de renda e contribuição social </t>
  </si>
  <si>
    <t>Descontos - arrendamentos a pagar</t>
  </si>
  <si>
    <t>Outros ajustes do lucro líquido</t>
  </si>
  <si>
    <t>Ajustes</t>
  </si>
  <si>
    <t>Lucro líquido ajustado</t>
  </si>
  <si>
    <t>(Aumento) Redução nos Ativos</t>
  </si>
  <si>
    <t>Contas a receber de clientes</t>
  </si>
  <si>
    <t>Aumento (Redução) nos Passivos</t>
  </si>
  <si>
    <t>Obrigações - risco sacado</t>
  </si>
  <si>
    <t>Obrigações com administradoras de cartões</t>
  </si>
  <si>
    <t>Outras obrigações</t>
  </si>
  <si>
    <t>Pagamento de imposto de renda e contribuição social</t>
  </si>
  <si>
    <t>Juros pagos sobre empréstimos, financiamentos e debêntures</t>
  </si>
  <si>
    <t>Caixa líquido gerado pelas atividades operacionais, antes das aplic. financeiras</t>
  </si>
  <si>
    <t>Fluxos de caixa das atividades de investimentos</t>
  </si>
  <si>
    <t>Aquisições de imobilizado e intangível</t>
  </si>
  <si>
    <t>Aporte de capital em controladas e aquisição de controladas, líquida de caixa adquirido</t>
  </si>
  <si>
    <t>Caixa líquido consumido pelas atividades de investimentos</t>
  </si>
  <si>
    <t>Fluxos de caixa das atividades de financiamentos</t>
  </si>
  <si>
    <t>Recompra de ações</t>
  </si>
  <si>
    <t>Captações e amortizações de empréstimos e debêntures</t>
  </si>
  <si>
    <t>Contraprestação de arrendamentos a pagar</t>
  </si>
  <si>
    <t>Juros sobre capital próprio e dividendos pagos</t>
  </si>
  <si>
    <t>Efeito da variação cambial sobre o saldo de caixa e equivalentes de caixa</t>
  </si>
  <si>
    <t>(Redução) no caixa e equivalentes de caixa</t>
  </si>
  <si>
    <t>Caixa e equivalentes de caixa no início do período</t>
  </si>
  <si>
    <t>Caixa e equivalentes de caixa no fim do período</t>
  </si>
  <si>
    <t>Aumento do capital social, líquido das custas de emissão</t>
  </si>
  <si>
    <t>Vendas em Mesmas Lojas</t>
  </si>
  <si>
    <t>Cartão Renner - Receitas</t>
  </si>
  <si>
    <t>Cartão Bandeira - Receitas</t>
  </si>
  <si>
    <t>% RECEITAS / CARTEIRA
% REVENUES / PORTFOLIO</t>
  </si>
  <si>
    <t>% of revenues over the average portfolio - Quarter</t>
  </si>
  <si>
    <t>% of revenues over the average portfolio - YTD</t>
  </si>
  <si>
    <t>% das receitas sobre a carteira média - Acumulado Ano</t>
  </si>
  <si>
    <t>% das receitas sobre a carteira média - Trimestre</t>
  </si>
  <si>
    <t>RNR-561</t>
  </si>
  <si>
    <t>Catanduva</t>
  </si>
  <si>
    <t>Shopping Garden Catanduva</t>
  </si>
  <si>
    <t xml:space="preserve"> Cash flows from operating activities </t>
  </si>
  <si>
    <t xml:space="preserve"> Net profit for the period </t>
  </si>
  <si>
    <t>Adjustments</t>
  </si>
  <si>
    <t xml:space="preserve"> Depreciation and amortization </t>
  </si>
  <si>
    <t xml:space="preserve"> Interest and structuring costs on loans, financing and leasing </t>
  </si>
  <si>
    <t xml:space="preserve"> Income tax and social contribution  </t>
  </si>
  <si>
    <t xml:space="preserve"> (Reversals) Losses estimated in assets, net </t>
  </si>
  <si>
    <t xml:space="preserve"> Discounts – leases payable </t>
  </si>
  <si>
    <t xml:space="preserve"> Other adjustments to net profit </t>
  </si>
  <si>
    <t xml:space="preserve"> Adjusted net income </t>
  </si>
  <si>
    <t xml:space="preserve"> (Increase) Reduction in the Assets </t>
  </si>
  <si>
    <t xml:space="preserve"> Accounts receivable from customers </t>
  </si>
  <si>
    <t xml:space="preserve"> Inventories</t>
  </si>
  <si>
    <t xml:space="preserve"> Taxes recoverable </t>
  </si>
  <si>
    <t xml:space="preserve"> Other assets </t>
  </si>
  <si>
    <t xml:space="preserve"> Increase (Reduction) in Labilities </t>
  </si>
  <si>
    <t xml:space="preserve"> Suppliers </t>
  </si>
  <si>
    <t xml:space="preserve"> Obligations with card administrators </t>
  </si>
  <si>
    <t xml:space="preserve"> Fiscal obligations </t>
  </si>
  <si>
    <t xml:space="preserve"> Other obligations </t>
  </si>
  <si>
    <t xml:space="preserve"> Payment of income tax and social contribution </t>
  </si>
  <si>
    <t xml:space="preserve"> Interest paid on loans, financing and debentures </t>
  </si>
  <si>
    <t xml:space="preserve"> Obligations - forfait</t>
  </si>
  <si>
    <t xml:space="preserve"> Cash flows from operational activities before financial investments </t>
  </si>
  <si>
    <t xml:space="preserve"> Financial investments </t>
  </si>
  <si>
    <t xml:space="preserve"> Cash flows from operational activities </t>
  </si>
  <si>
    <t xml:space="preserve"> Acquisitions of fixed and intangible assets </t>
  </si>
  <si>
    <t xml:space="preserve"> Capital paid-up in subsidiaries and acquisition of subsidiaries, net of cash acquired </t>
  </si>
  <si>
    <t xml:space="preserve"> Net cash consumed by investment activities </t>
  </si>
  <si>
    <t xml:space="preserve"> Cash flows from investment activities </t>
  </si>
  <si>
    <t>Cash flows from financing activities</t>
  </si>
  <si>
    <t xml:space="preserve"> Capital increase net of issuance costs </t>
  </si>
  <si>
    <t xml:space="preserve"> Share buy-back </t>
  </si>
  <si>
    <t xml:space="preserve"> Borrowing and amortization of loans and debentures </t>
  </si>
  <si>
    <t xml:space="preserve"> Lease installment payable </t>
  </si>
  <si>
    <t xml:space="preserve"> Interest on equity and dividends payable </t>
  </si>
  <si>
    <t>Effect of exchange rate variation on balance of cash and cash equivalents</t>
  </si>
  <si>
    <t>Variation in cash and cash equivalents</t>
  </si>
  <si>
    <t xml:space="preserve"> Cash and cash equivalents at the start of the period </t>
  </si>
  <si>
    <t>Cash and cash equivalents at the end of the period</t>
  </si>
  <si>
    <t>ASH-719</t>
  </si>
  <si>
    <t xml:space="preserve">YCM-136 </t>
  </si>
  <si>
    <t xml:space="preserve">ASH-721 </t>
  </si>
  <si>
    <t>YCM-141</t>
  </si>
  <si>
    <t>RNR-571</t>
  </si>
  <si>
    <t>Penápolis</t>
  </si>
  <si>
    <t>Shopping Penápolis Garden</t>
  </si>
  <si>
    <t>Shopping Boulevard Bauru</t>
  </si>
  <si>
    <t>Shopping Plaza Niterói</t>
  </si>
  <si>
    <t>Shopping Park Mogi Mirim</t>
  </si>
  <si>
    <t>Mogi Mirim</t>
  </si>
  <si>
    <t>Shopping Via Verde</t>
  </si>
  <si>
    <t>YCM-138</t>
  </si>
  <si>
    <t>YCM-139</t>
  </si>
  <si>
    <t>RNR-555</t>
  </si>
  <si>
    <t>2Q23</t>
  </si>
  <si>
    <t>1H23</t>
  </si>
  <si>
    <t>RNR-567</t>
  </si>
  <si>
    <t>Eusébio</t>
  </si>
  <si>
    <t>Shopping Terrazo</t>
  </si>
  <si>
    <t>ASH-720</t>
  </si>
  <si>
    <t>Shopping Palladium Curitiba</t>
  </si>
  <si>
    <t>Muriaé</t>
  </si>
  <si>
    <t>Shopping Muriaé</t>
  </si>
  <si>
    <t>RNR-568</t>
  </si>
  <si>
    <t>RNR-547</t>
  </si>
  <si>
    <t>Alfenas</t>
  </si>
  <si>
    <t>Loja Alfenas</t>
  </si>
  <si>
    <t>RNR-544</t>
  </si>
  <si>
    <t>RNR-573</t>
  </si>
  <si>
    <t>Canela</t>
  </si>
  <si>
    <t>Loja Canela</t>
  </si>
  <si>
    <t>Cajamar</t>
  </si>
  <si>
    <t>Shopping Anhanguera</t>
  </si>
  <si>
    <t>RNR-553</t>
  </si>
  <si>
    <t>Taquara</t>
  </si>
  <si>
    <t>Loja Taquara</t>
  </si>
  <si>
    <t>YCM-137</t>
  </si>
  <si>
    <t>YCM-144</t>
  </si>
  <si>
    <t>YCM-145</t>
  </si>
  <si>
    <t>ASH-723</t>
  </si>
  <si>
    <t>Shopping Passeio da Águas</t>
  </si>
  <si>
    <t>RNR-576</t>
  </si>
  <si>
    <t>RNR-575</t>
  </si>
  <si>
    <t>Videira</t>
  </si>
  <si>
    <t>Ituiutaba</t>
  </si>
  <si>
    <t>Shopping Ituiutaba</t>
  </si>
  <si>
    <t>Shopping Videira</t>
  </si>
  <si>
    <t>3Q23</t>
  </si>
  <si>
    <t>9M23</t>
  </si>
  <si>
    <t>Caixa líquido gerado pelas atividades operacionais</t>
  </si>
  <si>
    <t xml:space="preserve"> </t>
  </si>
  <si>
    <t>N</t>
  </si>
  <si>
    <t>On Due</t>
  </si>
  <si>
    <t>Montenegro</t>
  </si>
  <si>
    <t>Loja Montenegro</t>
  </si>
  <si>
    <t>RNR-542</t>
  </si>
  <si>
    <t>YCM-142</t>
  </si>
  <si>
    <t>Shopping JK DF</t>
  </si>
  <si>
    <t>YCM-151</t>
  </si>
  <si>
    <t>RNR-583</t>
  </si>
  <si>
    <t>YCM-149</t>
  </si>
  <si>
    <t>YCM-148</t>
  </si>
  <si>
    <t>ASH-722</t>
  </si>
  <si>
    <t>YCM-153</t>
  </si>
  <si>
    <t>RNR-557</t>
  </si>
  <si>
    <t>YCM-147</t>
  </si>
  <si>
    <t>Shopping Campo Limpo</t>
  </si>
  <si>
    <t>Shopping Praiamar</t>
  </si>
  <si>
    <t>Shopping Orundi</t>
  </si>
  <si>
    <t>Quantidade de lojas - Renner</t>
  </si>
  <si>
    <t>Inaugurações líquidas de lojas - Renner</t>
  </si>
  <si>
    <t>Quantity of stores - Renner</t>
  </si>
  <si>
    <t>Net openings of stores - Renner</t>
  </si>
  <si>
    <t>Total selling area - Renner (thousand sq. meters)*</t>
  </si>
  <si>
    <t>Total selling area, average of the period - Renner (thousand sq. meters)*</t>
  </si>
  <si>
    <t>Total da área de vendas - Renner (mil m²)*</t>
  </si>
  <si>
    <t>Total da área de vendas, média do período - Renner (mil m²)*</t>
  </si>
  <si>
    <t>ND</t>
  </si>
  <si>
    <t>Receita líquida de varejo - Renner (R$ MM)</t>
  </si>
  <si>
    <t>Crescimento da receita líquida de varejo - Renner</t>
  </si>
  <si>
    <t>Crescimento da receita líquida Renner por m²</t>
  </si>
  <si>
    <t>Gross margin - Renner (%)</t>
  </si>
  <si>
    <t>Net Revenues from Retailing Operation - Renner (R$ MM)</t>
  </si>
  <si>
    <t>Net Revenues from Retailing Operation Groth - Renner</t>
  </si>
  <si>
    <t>Net revenue of Renner per sq meters growth</t>
  </si>
  <si>
    <t>Quantidade de lojas - Camicado</t>
  </si>
  <si>
    <t>Inaugurações líquidas de lojas - Camicado</t>
  </si>
  <si>
    <t>Total da área de vendas - Camicado (mil m²)*</t>
  </si>
  <si>
    <t>Total da área de vendas, média do período - Camicado (mil m²)*</t>
  </si>
  <si>
    <t>Receita líquida de varejo - Camicado (R$ MM)</t>
  </si>
  <si>
    <t>Crescimento da receita líquida de varejo - Camicado</t>
  </si>
  <si>
    <t>Crescimento da receita líquida Camicado por m²</t>
  </si>
  <si>
    <t>Quantity of stores - Camicado</t>
  </si>
  <si>
    <t>Net openings of stores - Camicado</t>
  </si>
  <si>
    <t>Total selling area - Camicado (thousand sq. meters)*</t>
  </si>
  <si>
    <t>Total selling area, average of the period - Camicado (thousand sq. meters)*</t>
  </si>
  <si>
    <t>Net Revenues from Retailing Operation - Camicado (R$ MM)</t>
  </si>
  <si>
    <t>Net Revenues from Retailing Operation Groth - Camicado</t>
  </si>
  <si>
    <t>Gross margin - Camicado (%)</t>
  </si>
  <si>
    <t>Net revenue of Camicado (R$ thousand) per sq meters</t>
  </si>
  <si>
    <t>Net revenue of Camicado per sq meters growth</t>
  </si>
  <si>
    <t>Quantity of stores - Youcom</t>
  </si>
  <si>
    <t>Quantidade de lojas - Youcom</t>
  </si>
  <si>
    <t>Net openings of stores - Youcom</t>
  </si>
  <si>
    <t>Inaugurações líquidas de lojas - Youcom</t>
  </si>
  <si>
    <t>Total selling area - Youcom (thousand sq. meters)*</t>
  </si>
  <si>
    <t>Total da área de vendas - Youcom (mil m²)*</t>
  </si>
  <si>
    <t>Total selling area, average of the period - Youcom (thousand sq. meters)*</t>
  </si>
  <si>
    <t>Total da área de vendas, média do período - Youcom (mil m²)*</t>
  </si>
  <si>
    <t>Net Revenues from Retailing Operation - Youcom (R$ MM)</t>
  </si>
  <si>
    <t>Receita líquida de varejo - Youcom (R$ MM)</t>
  </si>
  <si>
    <t>Net Revenues from Retailing Operation Groth - Youcom</t>
  </si>
  <si>
    <t>Crescimento da receita líquida de varejo - Youcom</t>
  </si>
  <si>
    <t>Gross margin - Youcom (%)</t>
  </si>
  <si>
    <t>Net revenue of Youcom (R$ thousand) per sq meters</t>
  </si>
  <si>
    <t>Net revenue of Youcom per sq meters growth</t>
  </si>
  <si>
    <t>Crescimento da receita líquida Youcom por m²</t>
  </si>
  <si>
    <t>Shopping Atlantico Punta</t>
  </si>
  <si>
    <t>RNR-11013</t>
  </si>
  <si>
    <t>Shopping Bosque dos Ipês (closed)</t>
  </si>
  <si>
    <t>Shopping Garibaldi (closed)</t>
  </si>
  <si>
    <t>Aracruz</t>
  </si>
  <si>
    <t>Shopping Cidade São Paulo</t>
  </si>
  <si>
    <t>Loja Rua dos Andradas (closed)</t>
  </si>
  <si>
    <t>Barra Shopping (closed)</t>
  </si>
  <si>
    <t>Shopping Tacaruna (closed)</t>
  </si>
  <si>
    <t>Shopping Plaza Casa Forte (closed)</t>
  </si>
  <si>
    <t>Atrium Shopping (closed)</t>
  </si>
  <si>
    <t>Anchieta Garden Shopping (closed)</t>
  </si>
  <si>
    <t>Loja na Rua Barão do Rio Branco (closed)</t>
  </si>
  <si>
    <t>Loja Rio do Sul (closed)</t>
  </si>
  <si>
    <t>Partage Campina Grande (closed)</t>
  </si>
  <si>
    <t>Shopping Center Itaguaçú (closed)</t>
  </si>
  <si>
    <t>4Q23</t>
  </si>
  <si>
    <t>Perdas estimadas em ativos, líquidas</t>
  </si>
  <si>
    <t xml:space="preserve">Shopping Villa Lobos (closed) </t>
  </si>
  <si>
    <t>Shopping Villa Lobos (troca de ponto)</t>
  </si>
  <si>
    <t>Lucro bruto de Varejo¹</t>
  </si>
  <si>
    <t>Resultado da Venda ou Baixa de 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</si>
</sst>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0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_);\(&quot;R$&quot;\ #,##0.00\)"/>
    <numFmt numFmtId="165" formatCode="&quot;R$&quot;\ #,##0.00_);[Red]\(&quot;R$&quot;\ #,##0.00\)"/>
    <numFmt numFmtId="166" formatCode="_(* #,##0_);_(* \(#,##0\);_(* &quot;-&quot;_);_(@_)"/>
    <numFmt numFmtId="167" formatCode="_(&quot;R$&quot;\ * #,##0.00_);_(&quot;R$&quot;\ * \(#,##0.00\);_(&quot;R$&quot;\ * &quot;-&quot;??_);_(@_)"/>
    <numFmt numFmtId="168" formatCode="_(* #,##0.00_);_(* \(#,##0.00\);_(* &quot;-&quot;??_);_(@_)"/>
    <numFmt numFmtId="169" formatCode="&quot;R$&quot;#,##0.00;\-&quot;R$&quot;#,##0.00"/>
    <numFmt numFmtId="170" formatCode="_-&quot;R$&quot;* #,##0_-;\-&quot;R$&quot;* #,##0_-;_-&quot;R$&quot;* &quot;-&quot;_-;_-@_-"/>
    <numFmt numFmtId="171" formatCode="_-&quot;R$&quot;* #,##0.00_-;\-&quot;R$&quot;* #,##0.00_-;_-&quot;R$&quot;* &quot;-&quot;??_-;_-@_-"/>
    <numFmt numFmtId="172" formatCode="&quot;R$ &quot;#,##0.00_);\(&quot;R$ &quot;#,##0.00\)"/>
    <numFmt numFmtId="173" formatCode="_(* #,##0_);_(* \(#,##0\);_(* &quot;-&quot;??_);_(@_)"/>
    <numFmt numFmtId="174" formatCode="0.0%"/>
    <numFmt numFmtId="175" formatCode="[$€]#,##0.00_);[Red]\([$€]#,##0.00\)"/>
    <numFmt numFmtId="176" formatCode="#,##0.0"/>
    <numFmt numFmtId="177" formatCode="#,##0.0000_);\(#,##0.0000\)"/>
    <numFmt numFmtId="178" formatCode="_-* #,##0_-;\-* #,##0_-;_-* &quot;-&quot;??_-;_-@_-"/>
    <numFmt numFmtId="179" formatCode="0.0"/>
    <numFmt numFmtId="180" formatCode="_(* #,##0.00_);_(* \(#,##0.00\);_(* &quot;-&quot;_);_(@_)"/>
    <numFmt numFmtId="181" formatCode="_([$€-2]* #,##0.00_);_([$€-2]* \(#,##0.00\);_([$€-2]* &quot;-&quot;??_)"/>
    <numFmt numFmtId="182" formatCode="_(* #,##0.0_);_(* \(#,##0.0\);_(* &quot;-&quot;??_);_(@_)"/>
    <numFmt numFmtId="183" formatCode="&quot;R$ &quot;#,##0_);[Red]\(&quot;R$ &quot;#,##0\)"/>
    <numFmt numFmtId="184" formatCode="_(&quot;R$ &quot;* #,##0_);_(&quot;R$ &quot;* \(#,##0\);_(&quot;R$ &quot;* &quot;-&quot;_);_(@_)"/>
    <numFmt numFmtId="185" formatCode="_(&quot;R$ &quot;* #,##0.00_);_(&quot;R$ &quot;* \(#,##0.00\);_(&quot;R$ &quot;* &quot;-&quot;??_);_(@_)"/>
    <numFmt numFmtId="186" formatCode="\£\ #,##0_);[Red]\(\£\ #,##0\)"/>
    <numFmt numFmtId="187" formatCode="\¥\ #,##0_);[Red]\(\¥\ #,##0\)"/>
    <numFmt numFmtId="188" formatCode="m\-d\-yy"/>
    <numFmt numFmtId="189" formatCode="[Blue]#,##0_);[Red]\(#,##0\)"/>
    <numFmt numFmtId="190" formatCode="_(* #,##0.0_);_(* \(#,##0.0\);_(* &quot;-&quot;?_);@_)"/>
    <numFmt numFmtId="191" formatCode="\•\ \ @"/>
    <numFmt numFmtId="192" formatCode="###0_);[Red]\(###0\)"/>
    <numFmt numFmtId="193" formatCode="\$#,##0.00_);\(\$#,##0.00\)"/>
    <numFmt numFmtId="194" formatCode="&quot;Cr$&quot;\ #,##0_);[Red]\(&quot;Cr$&quot;\ #,##0\)"/>
    <numFmt numFmtId="195" formatCode="&quot;R$&quot;#,##0.0_);[Red]\(&quot;R$&quot;#,##0.0\)"/>
    <numFmt numFmtId="196" formatCode="&quot;R$&quot;#,##0\ ;\(&quot;R$&quot;#,##0\)"/>
    <numFmt numFmtId="197" formatCode="\$#,##0_);\(\$#,##0\)"/>
    <numFmt numFmtId="198" formatCode="_(\ #,##0_);_(\ \(#,##0\);_(\ &quot;-&quot;??_);_(@_)"/>
    <numFmt numFmtId="199" formatCode="\ \ _•\–\ \ \ \ @"/>
    <numFmt numFmtId="200" formatCode="#,##0.0_);[Red]\(#,##0.0\)"/>
    <numFmt numFmtId="201" formatCode="mmm\-d\-yyyy"/>
    <numFmt numFmtId="202" formatCode="mmm\-yyyy"/>
    <numFmt numFmtId="203" formatCode="mmmm\ d\,\ yyyy"/>
    <numFmt numFmtId="204" formatCode="d\-mmm\-yyyy"/>
    <numFmt numFmtId="205" formatCode="d\-mmm\-yyyy\ \ h:mm"/>
    <numFmt numFmtId="206" formatCode="dd\ mmm\ yyyy_);;&quot;-  &quot;;&quot; &quot;@"/>
    <numFmt numFmtId="207" formatCode="dd\ mmm\ yy_);;&quot;-  &quot;;&quot; &quot;@"/>
    <numFmt numFmtId="208" formatCode="_-* #,##0\ _D_M_-;\-* #,##0\ _D_M_-;_-* &quot;-&quot;\ _D_M_-;_-@_-"/>
    <numFmt numFmtId="209" formatCode="_([$€]* #,##0.00_);_([$€]* \(#,##0.00\);_([$€]* &quot;-&quot;??_);_(@_)"/>
    <numFmt numFmtId="210" formatCode="#,##0."/>
    <numFmt numFmtId="211" formatCode="#,##0.0000_);\(#,##0.0000\);&quot;-  &quot;;&quot; &quot;@"/>
    <numFmt numFmtId="212" formatCode="###0_);\(###0\)"/>
    <numFmt numFmtId="213" formatCode="#,##0.00&quot; $&quot;;\-#,##0.00&quot; $&quot;"/>
    <numFmt numFmtId="214" formatCode="0.00_)"/>
    <numFmt numFmtId="215" formatCode="_-* #,##0_-;_-* #,##0\-;_-* &quot;-&quot;_-;_-@_-"/>
    <numFmt numFmtId="216" formatCode="_-* #,##0.00_-;_-* #,##0.00\-;_-* &quot;-&quot;??_-;_-@_-"/>
    <numFmt numFmtId="217" formatCode="mmmm\-yy"/>
    <numFmt numFmtId="218" formatCode="#,###.##000"/>
    <numFmt numFmtId="219" formatCode="#,##0.0000000000000000000_);\(#,##0.0000000000000000000\)"/>
    <numFmt numFmtId="220" formatCode="#,##0\x;\(#,##0\x\)"/>
    <numFmt numFmtId="221" formatCode="#,##0%;\(#,##0%\)"/>
    <numFmt numFmtId="222" formatCode="_(&quot;Cr$&quot;\ * #,##0_);_(&quot;Cr$&quot;\ * \(#,##0\);_(&quot;Cr$&quot;\ * &quot;-&quot;_);_(@_)"/>
    <numFmt numFmtId="223" formatCode="#,##0.0_);[Red]\(#,##0.0\);&quot;N/A &quot;"/>
    <numFmt numFmtId="224" formatCode="#,##0.000_);[Red]\(#,##0.000\)"/>
    <numFmt numFmtId="225" formatCode="#,##0.0_)\ \ ;[Red]\(#,##0.0\)\ \ "/>
    <numFmt numFmtId="226" formatCode="mmmm/yyyy"/>
    <numFmt numFmtId="227" formatCode="0.0%&quot;NetPPE/sales&quot;"/>
    <numFmt numFmtId="228" formatCode="0.0%&quot;NWI/Sls&quot;"/>
    <numFmt numFmtId="229" formatCode=";;;"/>
    <numFmt numFmtId="230" formatCode="0%;[Red]\(0%\)"/>
    <numFmt numFmtId="231" formatCode="0.0%;[Red]\(0.0%\)"/>
    <numFmt numFmtId="232" formatCode="0.0%&quot;Sales&quot;"/>
    <numFmt numFmtId="233" formatCode="_ * #,##0_ ;_ * \-#,##0_ ;_ * &quot;-&quot;_ ;_ @_ "/>
    <numFmt numFmtId="234" formatCode="#,##0&quot;£&quot;_);[Red]\(#,##0&quot;£&quot;\)"/>
    <numFmt numFmtId="235" formatCode="#,##0_);\(#,##0\);&quot;-  &quot;;&quot; &quot;@"/>
    <numFmt numFmtId="236" formatCode="_ * #,##0.00_ ;_ * \-#,##0.00_ ;_ * &quot;-&quot;??_ ;_ @_ "/>
    <numFmt numFmtId="237" formatCode="\+0%"/>
    <numFmt numFmtId="238" formatCode="0.0&quot; meses&quot;"/>
    <numFmt numFmtId="239" formatCode="0.0%&quot; a.a.&quot;"/>
    <numFmt numFmtId="240" formatCode="#,##0.00\x"/>
    <numFmt numFmtId="241" formatCode="#,###;\(#,###\);\-\-\-\-"/>
    <numFmt numFmtId="242" formatCode="General_)"/>
    <numFmt numFmtId="243" formatCode="0____"/>
    <numFmt numFmtId="244" formatCode="_-&quot;F&quot;\ * #,##0_-;_-&quot;F&quot;\ * #,##0\-;_-&quot;F&quot;\ * &quot;-&quot;_-;_-@_-"/>
    <numFmt numFmtId="245" formatCode="_-&quot;F&quot;\ * #,##0.00_-;_-&quot;F&quot;\ * #,##0.00\-;_-&quot;F&quot;\ * &quot;-&quot;??_-;_-@_-"/>
    <numFmt numFmtId="246" formatCode="_-* #,##0\ &quot;DM&quot;_-;\-* #,##0\ &quot;DM&quot;_-;_-* &quot;-&quot;\ &quot;DM&quot;_-;_-@_-"/>
    <numFmt numFmtId="247" formatCode="_-* #,##0.00\ &quot;DM&quot;_-;\-* #,##0.00\ &quot;DM&quot;_-;_-* &quot;-&quot;??\ &quot;DM&quot;_-;_-@_-"/>
    <numFmt numFmtId="248" formatCode="_-&quot;£&quot;* #,##0_-;\-&quot;£&quot;* #,##0_-;_-&quot;£&quot;* &quot;-&quot;_-;_-@_-"/>
    <numFmt numFmtId="249" formatCode="_-&quot;£&quot;* #,##0.00_-;\-&quot;£&quot;* #,##0.00_-;_-&quot;£&quot;* &quot;-&quot;??_-;_-@_-"/>
    <numFmt numFmtId="250" formatCode="&quot;R$ &quot;#,##0_);\(&quot;R$ &quot;#,##0\)"/>
    <numFmt numFmtId="251" formatCode="0.0_)\%;\(0.0\)\%;0.0_)\%;@_)_%"/>
    <numFmt numFmtId="252" formatCode="#,##0.0_)_%;\(#,##0.0\)_%;0.0_)_%;@_)_%"/>
    <numFmt numFmtId="253" formatCode="#,##0.0_);\(#,##0.0\);#,##0.0_);@_)"/>
    <numFmt numFmtId="254" formatCode="&quot;R$&quot;_(#,##0.00_);&quot;R$&quot;\(#,##0.00\);&quot;R$&quot;_(0.00_);@_)"/>
    <numFmt numFmtId="255" formatCode="#,##0.00_);\(#,##0.00\);0.00_);@_)"/>
    <numFmt numFmtId="256" formatCode="\€_(#,##0.00_);\€\(#,##0.00\);\€_(0.00_);@_)"/>
    <numFmt numFmtId="257" formatCode="#,##0_)\x;\(#,##0\)\x;0_)\x;@_)_x"/>
    <numFmt numFmtId="258" formatCode="#,##0_)_x;\(#,##0\)_x;0_)_x;@_)_x"/>
    <numFmt numFmtId="259" formatCode="_-&quot;R$ &quot;* #,##0_-;\-&quot;R$ &quot;* #,##0_-;_-&quot;R$ &quot;* &quot;-&quot;_-;_-@_-"/>
    <numFmt numFmtId="260" formatCode="mmmyy"/>
    <numFmt numFmtId="261" formatCode="[Blue]_(* #,##0_);[Red]_(* \(#,##0\);_(* &quot;-&quot;_);_(@_)"/>
    <numFmt numFmtId="262" formatCode="[Blue]_(* #,##0.0_);[Red]_(* \(#,##0.0\);_(* &quot;-&quot;_);_(@_)"/>
    <numFmt numFmtId="263" formatCode="_(* #,##0.00_);[Red]_(* \(#,##0.00\);_(* &quot;-&quot;_);_(@_)"/>
    <numFmt numFmtId="264" formatCode="_(* #,##0,_);[Red]_(* \(#,##0,\);_(* &quot;-&quot;_);_(@_)"/>
    <numFmt numFmtId="265" formatCode="&quot;£&quot;#,##0;[Red]\-&quot;£&quot;#,##0"/>
    <numFmt numFmtId="266" formatCode="_([$€]\ * #,##0.00_);_([$€]\ * \(#,##0.00\);_([$€]\ * &quot;-&quot;??_);_(@_)"/>
    <numFmt numFmtId="267" formatCode="#,#00"/>
    <numFmt numFmtId="268" formatCode="#,##0.0;\(#,##0.0\)"/>
    <numFmt numFmtId="269" formatCode="#,##0.000;\(#,##0.000\)"/>
    <numFmt numFmtId="270" formatCode="#,##0.0\x;\(#,##0.0\)\x"/>
    <numFmt numFmtId="271" formatCode="0%;\(0%\)"/>
    <numFmt numFmtId="272" formatCode="%#,#00"/>
    <numFmt numFmtId="273" formatCode="#.##000"/>
    <numFmt numFmtId="274" formatCode="mm/dd/yy"/>
    <numFmt numFmtId="275" formatCode="#,##0.00%"/>
    <numFmt numFmtId="276" formatCode="_(&quot;R$&quot;* #,##0.0_);_(&quot;R$&quot;* \(#,##0.0\);_(* &quot;-&quot;_);_(@_)"/>
    <numFmt numFmtId="277" formatCode="mmm"/>
    <numFmt numFmtId="278" formatCode="#,"/>
    <numFmt numFmtId="279" formatCode="_(&quot;R$ &quot;* #,##0_);_(&quot;R$ &quot;* \(#,##0\);_(&quot;R$ &quot;* &quot;-&quot;??_);_(@_)"/>
    <numFmt numFmtId="280" formatCode="_-* #,##0.00\ _€_-;\-* #,##0.00\ _€_-;_-* &quot;-&quot;??\ _€_-;_-@_-"/>
    <numFmt numFmtId="281" formatCode="&quot;$&quot;_(#,##0.00_);&quot;$&quot;\(#,##0.00\);&quot;$&quot;_(0.00_);@_)"/>
    <numFmt numFmtId="282" formatCode="_(&quot;$&quot;* #,##0.00_);_(&quot;$&quot;* \(#,##0.00\);_(&quot;$&quot;* &quot;-&quot;??_);_(@_)"/>
    <numFmt numFmtId="283" formatCode="_(&quot;$&quot;* #,##0.0_);_(&quot;$&quot;* \(#,##0.0\);_(* &quot;-&quot;_);_(@_)"/>
    <numFmt numFmtId="284" formatCode="_(&quot;R$&quot;\ * #,##0.000000_);_(&quot;R$&quot;\ * \(#,##0.000000\);_(&quot;R$&quot;\ * &quot;-&quot;??_);_(@_)"/>
    <numFmt numFmtId="285" formatCode="_(* #,##0.0_);_(* \(#,##0.0\);_(* &quot;-&quot;_);_(@_)"/>
    <numFmt numFmtId="286" formatCode="_(* #,##0.0000_);_(* \(#,##0.0000\);_(* &quot;-&quot;??_);_(@_)"/>
    <numFmt numFmtId="287" formatCode="_(* #,##0.0_);_(* \(#,##0.0\);_(* &quot;-&quot;?_);_(@_)"/>
    <numFmt numFmtId="288" formatCode="_(* #,##0.00000_);_(* \(#,##0.00000\);_(* &quot;-&quot;?_);_(@_)"/>
    <numFmt numFmtId="289" formatCode="_(* #,##0.000_);_(* \(#,##0.000\);_(* &quot;-&quot;??_);_(@_)"/>
  </numFmts>
  <fonts count="23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9"/>
      <name val="Century Gothic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indexed="81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"/>
      <color theme="0"/>
      <name val="Arial"/>
      <family val="2"/>
    </font>
    <font>
      <sz val="1"/>
      <color rgb="FF000000"/>
      <name val="Arial"/>
      <family val="2"/>
    </font>
    <font>
      <b/>
      <sz val="10"/>
      <name val="Arial"/>
      <family val="2"/>
    </font>
    <font>
      <b/>
      <sz val="9"/>
      <name val="Helv"/>
    </font>
    <font>
      <b/>
      <sz val="12"/>
      <color indexed="8"/>
      <name val="Arial"/>
      <family val="2"/>
    </font>
    <font>
      <sz val="24"/>
      <name val="Arial"/>
      <family val="2"/>
    </font>
    <font>
      <sz val="1"/>
      <color indexed="9"/>
      <name val="Arial"/>
      <family val="2"/>
    </font>
    <font>
      <b/>
      <sz val="12"/>
      <name val="Times New Roman"/>
      <family val="1"/>
    </font>
    <font>
      <sz val="8"/>
      <name val="Helv"/>
    </font>
    <font>
      <sz val="8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4"/>
      <name val="Helv"/>
    </font>
    <font>
      <sz val="12"/>
      <name val="Arial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9"/>
      <name val="Times New Roman"/>
      <family val="1"/>
    </font>
    <font>
      <sz val="12"/>
      <name val="MS Sans Serif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u/>
      <sz val="1"/>
      <color indexed="8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u/>
      <sz val="10"/>
      <color indexed="36"/>
      <name val="Arial"/>
      <family val="2"/>
    </font>
    <font>
      <b/>
      <i/>
      <sz val="10"/>
      <color indexed="16"/>
      <name val="Arial"/>
      <family val="2"/>
    </font>
    <font>
      <b/>
      <u/>
      <sz val="11"/>
      <color indexed="37"/>
      <name val="Arial"/>
      <family val="2"/>
    </font>
    <font>
      <b/>
      <sz val="9"/>
      <color indexed="16"/>
      <name val="Arial"/>
      <family val="2"/>
    </font>
    <font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8.8000000000000007"/>
      <color indexed="12"/>
      <name val="Calibri"/>
      <family val="2"/>
    </font>
    <font>
      <sz val="8"/>
      <color indexed="39"/>
      <name val="Arial"/>
      <family val="2"/>
    </font>
    <font>
      <b/>
      <sz val="10"/>
      <color indexed="48"/>
      <name val="Arial"/>
      <family val="2"/>
    </font>
    <font>
      <sz val="10"/>
      <color indexed="20"/>
      <name val="Arial"/>
      <family val="2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12"/>
      <name val="SWISS"/>
    </font>
    <font>
      <b/>
      <i/>
      <sz val="16"/>
      <name val="Helv"/>
      <family val="2"/>
    </font>
    <font>
      <b/>
      <i/>
      <sz val="16"/>
      <name val="Helv"/>
    </font>
    <font>
      <sz val="10"/>
      <color theme="1"/>
      <name val="eyinterstate light"/>
      <family val="2"/>
    </font>
    <font>
      <sz val="10"/>
      <color indexed="8"/>
      <name val="Calibri"/>
      <family val="2"/>
    </font>
    <font>
      <sz val="10"/>
      <color indexed="8"/>
      <name val="MS Sans Serif"/>
      <family val="2"/>
    </font>
    <font>
      <sz val="8"/>
      <color indexed="10"/>
      <name val="Arial"/>
      <family val="2"/>
    </font>
    <font>
      <sz val="1"/>
      <color indexed="8"/>
      <name val="Arial"/>
      <family val="2"/>
    </font>
    <font>
      <b/>
      <sz val="11"/>
      <color indexed="23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12"/>
      <color indexed="63"/>
      <name val="Times New Roman"/>
      <family val="1"/>
    </font>
    <font>
      <sz val="7"/>
      <color indexed="63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12"/>
      <color indexed="9"/>
      <name val="Times New Roman"/>
      <family val="1"/>
    </font>
    <font>
      <b/>
      <sz val="11"/>
      <color indexed="39"/>
      <name val="Arial"/>
      <family val="2"/>
    </font>
    <font>
      <sz val="10"/>
      <color indexed="39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1"/>
      <color indexed="9"/>
      <name val="Arial"/>
      <family val="2"/>
    </font>
    <font>
      <sz val="12"/>
      <color indexed="62"/>
      <name val="Times New Roman"/>
      <family val="1"/>
    </font>
    <font>
      <sz val="11"/>
      <color indexed="62"/>
      <name val="Times New Roman"/>
      <family val="1"/>
    </font>
    <font>
      <b/>
      <u/>
      <sz val="12"/>
      <color indexed="63"/>
      <name val="Times New Roman"/>
      <family val="1"/>
    </font>
    <font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12"/>
      <color indexed="61"/>
      <name val="Times New Roman"/>
      <family val="1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33"/>
      <name val="Arial"/>
      <family val="2"/>
    </font>
    <font>
      <b/>
      <sz val="10"/>
      <color indexed="9"/>
      <name val="Arial"/>
      <family val="2"/>
    </font>
    <font>
      <b/>
      <sz val="10"/>
      <color indexed="39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b/>
      <sz val="8"/>
      <color indexed="8"/>
      <name val="Helv"/>
      <family val="2"/>
    </font>
    <font>
      <b/>
      <sz val="9"/>
      <name val="Arial"/>
      <family val="2"/>
    </font>
    <font>
      <sz val="7"/>
      <name val="MS Sans Serif"/>
      <family val="2"/>
    </font>
    <font>
      <sz val="7"/>
      <name val="Arial"/>
      <family val="2"/>
    </font>
    <font>
      <sz val="20"/>
      <name val="Times New Roman"/>
      <family val="1"/>
    </font>
    <font>
      <b/>
      <sz val="10"/>
      <name val="Helv"/>
    </font>
    <font>
      <b/>
      <u/>
      <sz val="12"/>
      <name val="Arial"/>
      <family val="2"/>
    </font>
    <font>
      <b/>
      <sz val="12"/>
      <name val="MS Sans Serif"/>
      <family val="2"/>
    </font>
    <font>
      <b/>
      <i/>
      <sz val="10"/>
      <name val="Arial"/>
      <family val="2"/>
    </font>
    <font>
      <sz val="10"/>
      <color indexed="32"/>
      <name val="Arial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Geneva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i/>
      <sz val="12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sz val="12"/>
      <name val="Tms Rmn"/>
    </font>
    <font>
      <sz val="8"/>
      <color indexed="8"/>
      <name val="Times New Roman"/>
      <family val="1"/>
    </font>
    <font>
      <b/>
      <u val="singleAccounting"/>
      <sz val="8"/>
      <name val="Arial"/>
      <family val="2"/>
    </font>
    <font>
      <sz val="10"/>
      <name val="Helv"/>
    </font>
    <font>
      <sz val="8"/>
      <name val="Palatino"/>
      <family val="1"/>
    </font>
    <font>
      <sz val="10"/>
      <color indexed="24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  <family val="2"/>
    </font>
    <font>
      <b/>
      <sz val="9"/>
      <name val="Times New Roman"/>
      <family val="1"/>
    </font>
    <font>
      <sz val="6"/>
      <name val="Courier"/>
      <family val="3"/>
    </font>
    <font>
      <b/>
      <i/>
      <sz val="1"/>
      <color indexed="8"/>
      <name val="Courier"/>
      <family val="3"/>
    </font>
    <font>
      <i/>
      <sz val="1"/>
      <color indexed="8"/>
      <name val="Courier"/>
      <family val="3"/>
    </font>
    <font>
      <sz val="6"/>
      <color indexed="23"/>
      <name val="Helvetica-Black"/>
      <family val="2"/>
    </font>
    <font>
      <sz val="9.5"/>
      <color indexed="23"/>
      <name val="Helvetica-Black"/>
      <family val="2"/>
    </font>
    <font>
      <sz val="7"/>
      <name val="Palatino"/>
      <family val="1"/>
    </font>
    <font>
      <i/>
      <sz val="8"/>
      <color indexed="12"/>
      <name val="Times New Roman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  <family val="2"/>
    </font>
    <font>
      <sz val="28"/>
      <name val="Helvetica-Black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u/>
      <sz val="7.5"/>
      <color indexed="12"/>
      <name val="Arial"/>
      <family val="2"/>
    </font>
    <font>
      <sz val="10"/>
      <name val="Courier"/>
      <family val="3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u/>
      <sz val="8"/>
      <name val="Arial"/>
      <family val="2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sz val="12"/>
      <name val="Palatino"/>
      <family val="1"/>
    </font>
    <font>
      <sz val="11"/>
      <name val="Helvetica-Black"/>
      <family val="2"/>
    </font>
    <font>
      <u val="double"/>
      <sz val="8"/>
      <color indexed="8"/>
      <name val="Arial"/>
      <family val="2"/>
    </font>
    <font>
      <b/>
      <sz val="9"/>
      <color indexed="10"/>
      <name val="Wingdings"/>
      <charset val="2"/>
    </font>
    <font>
      <sz val="10"/>
      <name val="바탕체"/>
      <family val="1"/>
      <charset val="129"/>
    </font>
    <font>
      <sz val="12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0"/>
      <name val="Dutch801SWC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theme="0"/>
      <name val="Poppins"/>
    </font>
    <font>
      <b/>
      <sz val="8"/>
      <color indexed="9"/>
      <name val="Poppins"/>
    </font>
    <font>
      <sz val="8"/>
      <name val="Poppins"/>
    </font>
    <font>
      <b/>
      <sz val="8"/>
      <name val="Poppins"/>
    </font>
    <font>
      <sz val="8"/>
      <color rgb="FFE2211E"/>
      <name val="Poppins"/>
    </font>
    <font>
      <sz val="8"/>
      <color indexed="55"/>
      <name val="Poppins"/>
    </font>
    <font>
      <u/>
      <sz val="8"/>
      <color indexed="12"/>
      <name val="Poppins"/>
    </font>
    <font>
      <sz val="8"/>
      <color theme="0"/>
      <name val="Poppins"/>
    </font>
    <font>
      <vertAlign val="superscript"/>
      <sz val="8"/>
      <name val="Poppins"/>
    </font>
    <font>
      <sz val="8"/>
      <color theme="1"/>
      <name val="Poppins"/>
    </font>
    <font>
      <b/>
      <sz val="8"/>
      <color theme="1"/>
      <name val="Poppins"/>
    </font>
    <font>
      <i/>
      <sz val="8"/>
      <name val="Poppins"/>
    </font>
    <font>
      <sz val="8"/>
      <color indexed="9"/>
      <name val="Poppins"/>
    </font>
    <font>
      <b/>
      <sz val="10"/>
      <color rgb="FFE2211E"/>
      <name val="Poppins"/>
    </font>
    <font>
      <sz val="6"/>
      <name val="Poppins"/>
    </font>
    <font>
      <sz val="8"/>
      <color rgb="FFFF0000"/>
      <name val="Poppins"/>
    </font>
    <font>
      <sz val="22"/>
      <color rgb="FFE2211E"/>
      <name val="Poppins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19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gray125">
        <fgColor indexed="22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D6E70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6D6E7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double">
        <color indexed="62"/>
      </top>
      <bottom/>
      <diagonal/>
    </border>
    <border>
      <left/>
      <right/>
      <top style="dotted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6D6E70"/>
      </left>
      <right style="thin">
        <color rgb="FF6D6E70"/>
      </right>
      <top style="thin">
        <color rgb="FF6D6E70"/>
      </top>
      <bottom style="thin">
        <color rgb="FF6D6E70"/>
      </bottom>
      <diagonal/>
    </border>
    <border>
      <left style="thin">
        <color rgb="FF6D6E70"/>
      </left>
      <right style="thin">
        <color rgb="FF6D6E70"/>
      </right>
      <top style="thin">
        <color rgb="FF6D6E70"/>
      </top>
      <bottom/>
      <diagonal/>
    </border>
    <border>
      <left style="thin">
        <color rgb="FF6D6E70"/>
      </left>
      <right style="thin">
        <color rgb="FF6D6E70"/>
      </right>
      <top/>
      <bottom/>
      <diagonal/>
    </border>
    <border>
      <left style="thin">
        <color rgb="FF6D6E70"/>
      </left>
      <right style="thin">
        <color rgb="FF6D6E70"/>
      </right>
      <top/>
      <bottom style="thin">
        <color rgb="FF6D6E70"/>
      </bottom>
      <diagonal/>
    </border>
    <border>
      <left/>
      <right/>
      <top style="thin">
        <color rgb="FF6D6E70"/>
      </top>
      <bottom/>
      <diagonal/>
    </border>
    <border>
      <left/>
      <right/>
      <top style="thin">
        <color rgb="FFE2211E"/>
      </top>
      <bottom/>
      <diagonal/>
    </border>
    <border>
      <left/>
      <right/>
      <top style="thin">
        <color rgb="FF6D6E70"/>
      </top>
      <bottom style="thin">
        <color rgb="FFE2211E"/>
      </bottom>
      <diagonal/>
    </border>
    <border>
      <left/>
      <right/>
      <top/>
      <bottom style="thin">
        <color rgb="FF6D6E70"/>
      </bottom>
      <diagonal/>
    </border>
    <border>
      <left style="thin">
        <color rgb="FF6D6E70"/>
      </left>
      <right/>
      <top/>
      <bottom/>
      <diagonal/>
    </border>
    <border>
      <left/>
      <right style="thin">
        <color rgb="FF6D6E70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rgb="FF6D6E70"/>
      </left>
      <right style="thin">
        <color rgb="FF6D6E70"/>
      </right>
      <top/>
      <bottom style="thin">
        <color indexed="64"/>
      </bottom>
      <diagonal/>
    </border>
    <border>
      <left style="dotted">
        <color rgb="FFE2211E"/>
      </left>
      <right/>
      <top style="dotted">
        <color rgb="FFE2211E"/>
      </top>
      <bottom/>
      <diagonal/>
    </border>
    <border>
      <left style="dotted">
        <color rgb="FFE2211E"/>
      </left>
      <right/>
      <top/>
      <bottom/>
      <diagonal/>
    </border>
    <border>
      <left style="dotted">
        <color rgb="FFE2211E"/>
      </left>
      <right/>
      <top/>
      <bottom style="dotted">
        <color rgb="FFE2211E"/>
      </bottom>
      <diagonal/>
    </border>
    <border>
      <left style="thin">
        <color rgb="FF6D6E70"/>
      </left>
      <right style="thin">
        <color rgb="FF6D6E70"/>
      </right>
      <top style="thin">
        <color indexed="64"/>
      </top>
      <bottom/>
      <diagonal/>
    </border>
  </borders>
  <cellStyleXfs count="2262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7" borderId="0" applyNumberFormat="0" applyBorder="0" applyAlignment="0" applyProtection="0"/>
    <xf numFmtId="0" fontId="13" fillId="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9" fillId="4" borderId="0" applyNumberFormat="0" applyBorder="0" applyAlignment="0" applyProtection="0"/>
    <xf numFmtId="0" fontId="15" fillId="8" borderId="1" applyNumberFormat="0" applyAlignment="0" applyProtection="0"/>
    <xf numFmtId="0" fontId="15" fillId="24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175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23" fillId="7" borderId="1" applyNumberFormat="0" applyAlignment="0" applyProtection="0"/>
    <xf numFmtId="0" fontId="24" fillId="0" borderId="3" applyNumberFormat="0" applyFill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31" fillId="0" borderId="0"/>
    <xf numFmtId="0" fontId="11" fillId="0" borderId="0"/>
    <xf numFmtId="0" fontId="11" fillId="0" borderId="0"/>
    <xf numFmtId="0" fontId="11" fillId="9" borderId="7" applyNumberFormat="0" applyFont="0" applyAlignment="0" applyProtection="0"/>
    <xf numFmtId="0" fontId="11" fillId="9" borderId="8" applyNumberFormat="0" applyFont="0" applyAlignment="0" applyProtection="0"/>
    <xf numFmtId="0" fontId="26" fillId="8" borderId="9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24" borderId="9" applyNumberFormat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0" applyNumberFormat="0" applyFill="0" applyAlignment="0" applyProtection="0"/>
    <xf numFmtId="0" fontId="34" fillId="0" borderId="5" applyNumberFormat="0" applyFill="0" applyAlignment="0" applyProtection="0"/>
    <xf numFmtId="0" fontId="35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9" fillId="0" borderId="0"/>
    <xf numFmtId="0" fontId="11" fillId="0" borderId="0"/>
    <xf numFmtId="168" fontId="1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9" fillId="0" borderId="0"/>
    <xf numFmtId="168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0" fontId="8" fillId="0" borderId="0"/>
    <xf numFmtId="168" fontId="8" fillId="0" borderId="0" applyFont="0" applyFill="0" applyBorder="0" applyAlignment="0" applyProtection="0"/>
    <xf numFmtId="0" fontId="42" fillId="0" borderId="0"/>
    <xf numFmtId="0" fontId="11" fillId="0" borderId="0"/>
    <xf numFmtId="0" fontId="11" fillId="0" borderId="0"/>
    <xf numFmtId="181" fontId="11" fillId="0" borderId="0" applyFont="0" applyFill="0" applyBorder="0" applyAlignment="0" applyProtection="0"/>
    <xf numFmtId="0" fontId="42" fillId="0" borderId="0"/>
    <xf numFmtId="0" fontId="7" fillId="0" borderId="0"/>
    <xf numFmtId="18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/>
    <xf numFmtId="0" fontId="11" fillId="0" borderId="0"/>
    <xf numFmtId="181" fontId="11" fillId="0" borderId="0"/>
    <xf numFmtId="181" fontId="11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181" fontId="42" fillId="0" borderId="0"/>
    <xf numFmtId="0" fontId="42" fillId="0" borderId="0"/>
    <xf numFmtId="181" fontId="42" fillId="0" borderId="0"/>
    <xf numFmtId="0" fontId="42" fillId="0" borderId="0"/>
    <xf numFmtId="181" fontId="42" fillId="0" borderId="0"/>
    <xf numFmtId="181" fontId="42" fillId="0" borderId="0"/>
    <xf numFmtId="181" fontId="42" fillId="0" borderId="0"/>
    <xf numFmtId="0" fontId="42" fillId="0" borderId="0"/>
    <xf numFmtId="181" fontId="42" fillId="0" borderId="0"/>
    <xf numFmtId="181" fontId="42" fillId="0" borderId="0"/>
    <xf numFmtId="0" fontId="6" fillId="0" borderId="0"/>
    <xf numFmtId="0" fontId="11" fillId="0" borderId="0"/>
    <xf numFmtId="0" fontId="4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86" fontId="48" fillId="0" borderId="0" applyFont="0" applyFill="0" applyBorder="0" applyAlignment="0" applyProtection="0"/>
    <xf numFmtId="187" fontId="48" fillId="0" borderId="0" applyFont="0" applyFill="0" applyBorder="0" applyAlignment="0" applyProtection="0"/>
    <xf numFmtId="3" fontId="49" fillId="32" borderId="0">
      <alignment horizontal="left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3" fontId="50" fillId="27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45" fillId="33" borderId="16">
      <alignment horizontal="center"/>
    </xf>
    <xf numFmtId="0" fontId="51" fillId="27" borderId="0"/>
    <xf numFmtId="0" fontId="52" fillId="27" borderId="0">
      <alignment horizontal="center"/>
    </xf>
    <xf numFmtId="0" fontId="53" fillId="27" borderId="0">
      <alignment horizontal="left"/>
    </xf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5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188" fontId="56" fillId="34" borderId="17">
      <alignment horizontal="center" vertical="center"/>
    </xf>
    <xf numFmtId="0" fontId="11" fillId="0" borderId="0"/>
    <xf numFmtId="0" fontId="11" fillId="0" borderId="0"/>
    <xf numFmtId="0" fontId="57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3" fontId="58" fillId="34" borderId="16" applyNumberFormat="0">
      <alignment horizont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0" fontId="54" fillId="0" borderId="18">
      <alignment horizontal="center" vertical="center"/>
    </xf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1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9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189" fontId="11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3" fontId="62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3" fontId="60" fillId="35" borderId="0" applyNumberFormat="0" applyFont="0" applyBorder="0" applyAlignment="0" applyProtection="0">
      <alignment vertical="center"/>
    </xf>
    <xf numFmtId="0" fontId="63" fillId="0" borderId="19" applyNumberFormat="0" applyFont="0" applyFill="0" applyAlignment="0" applyProtection="0"/>
    <xf numFmtId="0" fontId="63" fillId="0" borderId="19" applyNumberFormat="0" applyFont="0" applyFill="0" applyAlignment="0" applyProtection="0"/>
    <xf numFmtId="49" fontId="64" fillId="0" borderId="0" applyFont="0" applyFill="0" applyBorder="0" applyAlignment="0" applyProtection="0">
      <alignment horizontal="left"/>
    </xf>
    <xf numFmtId="190" fontId="65" fillId="0" borderId="0" applyAlignment="0" applyProtection="0"/>
    <xf numFmtId="174" fontId="29" fillId="0" borderId="0" applyFill="0" applyBorder="0" applyAlignment="0" applyProtection="0"/>
    <xf numFmtId="49" fontId="29" fillId="0" borderId="0" applyNumberFormat="0" applyAlignment="0" applyProtection="0">
      <alignment horizontal="left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20" applyNumberFormat="0" applyAlignment="0" applyProtection="0">
      <alignment horizontal="left" wrapText="1"/>
    </xf>
    <xf numFmtId="49" fontId="66" fillId="0" borderId="0" applyNumberFormat="0" applyAlignment="0" applyProtection="0">
      <alignment horizontal="left" wrapText="1"/>
    </xf>
    <xf numFmtId="49" fontId="67" fillId="0" borderId="0" applyAlignment="0" applyProtection="0">
      <alignment horizontal="left"/>
    </xf>
    <xf numFmtId="0" fontId="19" fillId="4" borderId="0" applyNumberFormat="0" applyBorder="0" applyAlignment="0" applyProtection="0"/>
    <xf numFmtId="191" fontId="48" fillId="0" borderId="0" applyFont="0" applyFill="0" applyBorder="0" applyAlignment="0" applyProtection="0"/>
    <xf numFmtId="39" fontId="68" fillId="0" borderId="0"/>
    <xf numFmtId="192" fontId="11" fillId="0" borderId="0" applyFill="0" applyBorder="0" applyAlignment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4" fontId="69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7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72" fillId="0" borderId="0" applyNumberFormat="0" applyAlignment="0">
      <alignment horizontal="left"/>
    </xf>
    <xf numFmtId="0" fontId="7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21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3" fillId="0" borderId="0"/>
    <xf numFmtId="193" fontId="11" fillId="0" borderId="0" applyFill="0" applyBorder="0" applyAlignment="0" applyProtection="0"/>
    <xf numFmtId="194" fontId="7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7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7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7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4" fontId="60" fillId="0" borderId="0" applyFont="0" applyFill="0" applyBorder="0" applyAlignment="0" applyProtection="0"/>
    <xf numFmtId="195" fontId="29" fillId="0" borderId="0" applyFont="0" applyFill="0" applyBorder="0" applyAlignment="0"/>
    <xf numFmtId="165" fontId="11" fillId="0" borderId="0" applyFont="0" applyFill="0" applyBorder="0" applyAlignment="0"/>
    <xf numFmtId="196" fontId="11" fillId="0" borderId="0" applyFont="0" applyFill="0" applyBorder="0" applyAlignment="0" applyProtection="0"/>
    <xf numFmtId="197" fontId="11" fillId="0" borderId="0" applyFill="0" applyBorder="0" applyAlignment="0" applyProtection="0"/>
    <xf numFmtId="198" fontId="11" fillId="0" borderId="0" applyFont="0" applyFill="0" applyBorder="0" applyAlignment="0" applyProtection="0"/>
    <xf numFmtId="199" fontId="48" fillId="0" borderId="0" applyFont="0" applyFill="0" applyBorder="0" applyAlignment="0" applyProtection="0"/>
    <xf numFmtId="15" fontId="75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0" fontId="11" fillId="0" borderId="0" applyFont="0" applyFill="0" applyBorder="0" applyAlignment="0" applyProtection="0"/>
    <xf numFmtId="15" fontId="46" fillId="0" borderId="0" applyFill="0" applyBorder="0" applyAlignment="0"/>
    <xf numFmtId="200" fontId="46" fillId="36" borderId="0" applyFont="0" applyFill="0" applyBorder="0" applyAlignment="0" applyProtection="0"/>
    <xf numFmtId="201" fontId="76" fillId="36" borderId="22" applyFont="0" applyFill="0" applyBorder="0" applyAlignment="0" applyProtection="0"/>
    <xf numFmtId="200" fontId="29" fillId="36" borderId="0" applyFont="0" applyFill="0" applyBorder="0" applyAlignment="0" applyProtection="0"/>
    <xf numFmtId="17" fontId="46" fillId="0" borderId="0" applyFill="0" applyBorder="0">
      <alignment horizontal="right"/>
    </xf>
    <xf numFmtId="202" fontId="46" fillId="0" borderId="12"/>
    <xf numFmtId="202" fontId="46" fillId="0" borderId="12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203" fontId="11" fillId="0" borderId="0" applyFill="0" applyBorder="0" applyAlignment="0" applyProtection="0"/>
    <xf numFmtId="14" fontId="46" fillId="37" borderId="23" applyFill="0" applyBorder="0">
      <alignment horizontal="right"/>
    </xf>
    <xf numFmtId="204" fontId="46" fillId="0" borderId="0" applyFill="0" applyBorder="0">
      <alignment horizontal="right"/>
    </xf>
    <xf numFmtId="205" fontId="29" fillId="0" borderId="24">
      <alignment horizontal="center"/>
    </xf>
    <xf numFmtId="206" fontId="11" fillId="0" borderId="0" applyFont="0" applyFill="0" applyBorder="0" applyAlignment="0" applyProtection="0"/>
    <xf numFmtId="207" fontId="11" fillId="0" borderId="0" applyFont="0" applyFill="0" applyBorder="0" applyAlignment="0" applyProtection="0"/>
    <xf numFmtId="208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164" fontId="29" fillId="0" borderId="0"/>
    <xf numFmtId="0" fontId="22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77" fillId="0" borderId="0" applyNumberFormat="0" applyAlignment="0">
      <alignment horizontal="left"/>
    </xf>
    <xf numFmtId="0" fontId="11" fillId="0" borderId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11" fillId="0" borderId="0" applyFont="0" applyFill="0" applyBorder="0" applyAlignment="0" applyProtection="0"/>
    <xf numFmtId="209" fontId="11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11" fillId="0" borderId="0" applyFont="0" applyFill="0" applyBorder="0" applyAlignment="0" applyProtection="0"/>
    <xf numFmtId="209" fontId="11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11" fillId="0" borderId="0" applyFont="0" applyFill="0" applyBorder="0" applyAlignment="0" applyProtection="0"/>
    <xf numFmtId="209" fontId="11" fillId="0" borderId="0" applyFont="0" applyFill="0" applyBorder="0" applyAlignment="0" applyProtection="0"/>
    <xf numFmtId="209" fontId="60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209" fontId="60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73" fontId="29" fillId="0" borderId="0" applyFont="0" applyBorder="0"/>
    <xf numFmtId="210" fontId="78" fillId="0" borderId="0">
      <protection locked="0"/>
    </xf>
    <xf numFmtId="210" fontId="79" fillId="0" borderId="0">
      <protection locked="0"/>
    </xf>
    <xf numFmtId="210" fontId="80" fillId="0" borderId="0">
      <protection locked="0"/>
    </xf>
    <xf numFmtId="210" fontId="80" fillId="0" borderId="0">
      <protection locked="0"/>
    </xf>
    <xf numFmtId="210" fontId="79" fillId="0" borderId="0">
      <protection locked="0"/>
    </xf>
    <xf numFmtId="210" fontId="81" fillId="0" borderId="0">
      <protection locked="0"/>
    </xf>
    <xf numFmtId="210" fontId="79" fillId="0" borderId="0">
      <protection locked="0"/>
    </xf>
    <xf numFmtId="211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12" fontId="11" fillId="36" borderId="0" applyFont="0" applyFill="0" applyBorder="0" applyAlignment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2" fontId="11" fillId="0" borderId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63" fillId="0" borderId="0" applyFill="0" applyBorder="0" applyProtection="0">
      <alignment horizontal="left"/>
    </xf>
    <xf numFmtId="4" fontId="83" fillId="0" borderId="0">
      <protection locked="0"/>
    </xf>
    <xf numFmtId="38" fontId="29" fillId="27" borderId="0" applyNumberFormat="0" applyBorder="0" applyAlignment="0" applyProtection="0"/>
    <xf numFmtId="0" fontId="84" fillId="0" borderId="0" applyNumberFormat="0" applyFill="0" applyBorder="0" applyAlignment="0" applyProtection="0"/>
    <xf numFmtId="0" fontId="4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54" fillId="0" borderId="25" applyNumberFormat="0" applyAlignment="0" applyProtection="0">
      <alignment horizontal="left" vertical="center"/>
    </xf>
    <xf numFmtId="0" fontId="4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4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54" fillId="0" borderId="26">
      <alignment horizontal="left" vertical="center"/>
    </xf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80" fillId="0" borderId="0">
      <protection locked="0"/>
    </xf>
    <xf numFmtId="213" fontId="11" fillId="0" borderId="0">
      <protection locked="0"/>
    </xf>
    <xf numFmtId="0" fontId="80" fillId="0" borderId="0">
      <protection locked="0"/>
    </xf>
    <xf numFmtId="213" fontId="11" fillId="0" borderId="0">
      <protection locked="0"/>
    </xf>
    <xf numFmtId="214" fontId="85" fillId="0" borderId="0"/>
    <xf numFmtId="0" fontId="86" fillId="0" borderId="27" applyNumberFormat="0" applyFill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10" fontId="29" fillId="36" borderId="15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165" fontId="29" fillId="0" borderId="0"/>
    <xf numFmtId="201" fontId="29" fillId="36" borderId="0" applyFont="0" applyBorder="0" applyAlignment="0" applyProtection="0">
      <protection locked="0"/>
    </xf>
    <xf numFmtId="212" fontId="29" fillId="36" borderId="0" applyFont="0" applyBorder="0" applyAlignment="0">
      <protection locked="0"/>
    </xf>
    <xf numFmtId="200" fontId="29" fillId="0" borderId="0"/>
    <xf numFmtId="200" fontId="29" fillId="0" borderId="0"/>
    <xf numFmtId="10" fontId="29" fillId="36" borderId="0">
      <protection locked="0"/>
    </xf>
    <xf numFmtId="200" fontId="29" fillId="0" borderId="0"/>
    <xf numFmtId="200" fontId="89" fillId="36" borderId="0" applyNumberFormat="0" applyBorder="0" applyAlignment="0">
      <protection locked="0"/>
    </xf>
    <xf numFmtId="0" fontId="86" fillId="0" borderId="0" applyNumberFormat="0" applyFill="0" applyBorder="0" applyAlignment="0">
      <protection locked="0"/>
    </xf>
    <xf numFmtId="215" fontId="11" fillId="0" borderId="0" applyFont="0" applyFill="0" applyBorder="0" applyAlignment="0" applyProtection="0"/>
    <xf numFmtId="216" fontId="11" fillId="0" borderId="0" applyFont="0" applyFill="0" applyBorder="0" applyAlignment="0" applyProtection="0"/>
    <xf numFmtId="0" fontId="73" fillId="0" borderId="0" applyNumberFormat="0" applyFont="0" applyFill="0" applyBorder="0" applyProtection="0">
      <alignment horizontal="left" vertical="center"/>
    </xf>
    <xf numFmtId="0" fontId="7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0" fontId="54" fillId="0" borderId="28">
      <alignment horizontal="left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8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9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11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217" fontId="90" fillId="38" borderId="15">
      <alignment horizontal="center"/>
    </xf>
    <xf numFmtId="40" fontId="91" fillId="0" borderId="0">
      <alignment horizontal="right"/>
    </xf>
    <xf numFmtId="37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185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20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3" fontId="92" fillId="32" borderId="12">
      <alignment horizontal="center"/>
    </xf>
    <xf numFmtId="223" fontId="29" fillId="27" borderId="0" applyFont="0" applyBorder="0" applyAlignment="0" applyProtection="0">
      <alignment horizontal="right"/>
      <protection hidden="1"/>
    </xf>
    <xf numFmtId="37" fontId="93" fillId="0" borderId="0"/>
    <xf numFmtId="37" fontId="75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37" fontId="60" fillId="0" borderId="0" applyFont="0" applyFill="0" applyBorder="0" applyAlignment="0" applyProtection="0"/>
    <xf numFmtId="0" fontId="94" fillId="0" borderId="0"/>
    <xf numFmtId="0" fontId="29" fillId="0" borderId="0"/>
    <xf numFmtId="214" fontId="95" fillId="0" borderId="0"/>
    <xf numFmtId="214" fontId="96" fillId="0" borderId="0"/>
    <xf numFmtId="38" fontId="29" fillId="0" borderId="0" applyFont="0" applyFill="0" applyBorder="0" applyAlignment="0"/>
    <xf numFmtId="200" fontId="11" fillId="0" borderId="0" applyFont="0" applyFill="0" applyBorder="0" applyAlignment="0"/>
    <xf numFmtId="40" fontId="29" fillId="0" borderId="0" applyFont="0" applyFill="0" applyBorder="0" applyAlignment="0"/>
    <xf numFmtId="224" fontId="29" fillId="0" borderId="0" applyFont="0" applyFill="0" applyBorder="0" applyAlignment="0"/>
    <xf numFmtId="0" fontId="6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 applyFill="0" applyBorder="0" applyAlignment="0" applyProtection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0" fontId="6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11" fillId="0" borderId="0"/>
    <xf numFmtId="37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6" fillId="0" borderId="0"/>
    <xf numFmtId="0" fontId="6" fillId="0" borderId="0"/>
    <xf numFmtId="37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0" fontId="11" fillId="0" borderId="0"/>
    <xf numFmtId="37" fontId="11" fillId="0" borderId="0"/>
    <xf numFmtId="0" fontId="11" fillId="0" borderId="0"/>
    <xf numFmtId="0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11" fillId="0" borderId="0"/>
    <xf numFmtId="37" fontId="11" fillId="0" borderId="0"/>
    <xf numFmtId="37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11" fillId="0" borderId="0"/>
    <xf numFmtId="37" fontId="11" fillId="0" borderId="0"/>
    <xf numFmtId="37" fontId="54" fillId="0" borderId="0"/>
    <xf numFmtId="0" fontId="11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43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00" fontId="46" fillId="0" borderId="0" applyNumberFormat="0" applyFill="0" applyBorder="0" applyAlignment="0" applyProtection="0"/>
    <xf numFmtId="225" fontId="29" fillId="0" borderId="0" applyFont="0" applyFill="0" applyBorder="0" applyAlignment="0" applyProtection="0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0" fontId="56" fillId="0" borderId="0">
      <alignment horizontal="left" indent="1"/>
    </xf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226" fontId="11" fillId="39" borderId="19"/>
    <xf numFmtId="0" fontId="11" fillId="0" borderId="0">
      <alignment horizontal="left" indent="1"/>
    </xf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0" fillId="30" borderId="14" applyNumberFormat="0" applyFont="0" applyAlignment="0" applyProtection="0"/>
    <xf numFmtId="0" fontId="11" fillId="14" borderId="8" applyNumberFormat="0" applyFont="0" applyAlignment="0" applyProtection="0"/>
    <xf numFmtId="0" fontId="11" fillId="14" borderId="8" applyNumberFormat="0" applyFont="0" applyAlignment="0" applyProtection="0"/>
    <xf numFmtId="0" fontId="11" fillId="14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1" fillId="9" borderId="8" applyNumberFormat="0" applyFont="0" applyAlignment="0" applyProtection="0"/>
    <xf numFmtId="0" fontId="11" fillId="9" borderId="8" applyNumberFormat="0" applyFont="0" applyAlignment="0" applyProtection="0"/>
    <xf numFmtId="227" fontId="29" fillId="0" borderId="0" applyFont="0" applyFill="0" applyBorder="0" applyAlignment="0" applyProtection="0"/>
    <xf numFmtId="228" fontId="29" fillId="0" borderId="0" applyFont="0" applyFill="0" applyBorder="0" applyAlignment="0" applyProtection="0"/>
    <xf numFmtId="229" fontId="75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229" fontId="60" fillId="0" borderId="0" applyFont="0" applyFill="0" applyBorder="0" applyAlignment="0" applyProtection="0"/>
    <xf numFmtId="0" fontId="70" fillId="0" borderId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10" fontId="11" fillId="0" borderId="0" applyFill="0" applyBorder="0" applyAlignment="0" applyProtection="0"/>
    <xf numFmtId="230" fontId="11" fillId="0" borderId="0" applyFont="0" applyFill="0" applyBorder="0" applyAlignment="0"/>
    <xf numFmtId="231" fontId="29" fillId="0" borderId="0" applyFont="0" applyFill="0" applyBorder="0" applyAlignment="0"/>
    <xf numFmtId="10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73" fillId="0" borderId="0"/>
    <xf numFmtId="0" fontId="48" fillId="37" borderId="0"/>
    <xf numFmtId="9" fontId="73" fillId="0" borderId="0" applyFont="0" applyFill="0" applyBorder="0" applyAlignment="0" applyProtection="0"/>
    <xf numFmtId="232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40" fontId="11" fillId="0" borderId="0"/>
    <xf numFmtId="0" fontId="11" fillId="40" borderId="15"/>
    <xf numFmtId="0" fontId="11" fillId="40" borderId="15"/>
    <xf numFmtId="0" fontId="11" fillId="40" borderId="15"/>
    <xf numFmtId="0" fontId="11" fillId="40" borderId="15"/>
    <xf numFmtId="200" fontId="100" fillId="0" borderId="0" applyNumberFormat="0" applyFill="0" applyBorder="0" applyAlignment="0" applyProtection="0">
      <alignment horizontal="left"/>
    </xf>
    <xf numFmtId="234" fontId="11" fillId="0" borderId="0" applyNumberFormat="0" applyFill="0" applyBorder="0" applyAlignment="0" applyProtection="0">
      <alignment horizontal="left"/>
    </xf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38" fontId="7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235" fontId="5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92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236" fontId="56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6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87" fontId="6" fillId="0" borderId="0" applyFont="0" applyFill="0" applyBorder="0" applyAlignment="0" applyProtection="0"/>
    <xf numFmtId="182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9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76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8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237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9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5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0" fontId="60" fillId="1" borderId="0" applyNumberFormat="0" applyFont="0" applyBorder="0" applyAlignment="0" applyProtection="0"/>
    <xf numFmtId="3" fontId="53" fillId="41" borderId="0">
      <alignment horizontal="left"/>
    </xf>
    <xf numFmtId="0" fontId="11" fillId="0" borderId="0"/>
    <xf numFmtId="0" fontId="11" fillId="0" borderId="0"/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Protection="0">
      <alignment horizontal="center"/>
    </xf>
    <xf numFmtId="0" fontId="104" fillId="0" borderId="0" applyNumberFormat="0" applyFill="0" applyBorder="0" applyProtection="0">
      <alignment horizontal="center"/>
    </xf>
    <xf numFmtId="0" fontId="104" fillId="42" borderId="0" applyNumberFormat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43" borderId="0" applyNumberFormat="0" applyBorder="0" applyAlignment="0" applyProtection="0"/>
    <xf numFmtId="0" fontId="107" fillId="0" borderId="0" applyNumberFormat="0" applyFill="0" applyBorder="0" applyAlignment="0" applyProtection="0"/>
    <xf numFmtId="0" fontId="108" fillId="31" borderId="0" applyNumberFormat="0" applyBorder="0" applyAlignment="0" applyProtection="0"/>
    <xf numFmtId="0" fontId="104" fillId="28" borderId="0" applyNumberFormat="0" applyBorder="0" applyAlignment="0" applyProtection="0"/>
    <xf numFmtId="0" fontId="46" fillId="0" borderId="13" applyNumberFormat="0" applyFill="0" applyProtection="0">
      <alignment wrapText="1"/>
    </xf>
    <xf numFmtId="0" fontId="56" fillId="0" borderId="0" applyNumberFormat="0" applyFill="0" applyBorder="0" applyProtection="0">
      <alignment wrapText="1"/>
    </xf>
    <xf numFmtId="0" fontId="46" fillId="0" borderId="13" applyNumberFormat="0" applyFill="0" applyProtection="0">
      <alignment horizontal="center" wrapText="1"/>
    </xf>
    <xf numFmtId="240" fontId="46" fillId="0" borderId="0" applyFill="0" applyBorder="0" applyProtection="0">
      <alignment horizontal="center" wrapText="1"/>
    </xf>
    <xf numFmtId="0" fontId="44" fillId="0" borderId="0" applyNumberFormat="0" applyFill="0" applyBorder="0" applyProtection="0">
      <alignment horizontal="justify" wrapText="1"/>
    </xf>
    <xf numFmtId="0" fontId="109" fillId="26" borderId="29" applyNumberFormat="0" applyProtection="0">
      <alignment horizontal="right" vertical="center"/>
    </xf>
    <xf numFmtId="0" fontId="110" fillId="26" borderId="0" applyNumberFormat="0" applyProtection="0">
      <alignment horizontal="right" vertical="center" wrapText="1"/>
    </xf>
    <xf numFmtId="0" fontId="111" fillId="26" borderId="0" applyNumberFormat="0" applyProtection="0">
      <alignment horizontal="left" vertical="center"/>
    </xf>
    <xf numFmtId="0" fontId="112" fillId="26" borderId="0" applyNumberFormat="0" applyProtection="0">
      <alignment horizontal="left" vertical="center"/>
    </xf>
    <xf numFmtId="241" fontId="111" fillId="26" borderId="0" applyProtection="0">
      <alignment horizontal="right" vertical="center"/>
    </xf>
    <xf numFmtId="0" fontId="113" fillId="26" borderId="0" applyNumberFormat="0" applyProtection="0">
      <alignment horizontal="left" vertical="center"/>
    </xf>
    <xf numFmtId="0" fontId="114" fillId="26" borderId="0" applyNumberFormat="0" applyProtection="0">
      <alignment horizontal="center" vertical="center"/>
    </xf>
    <xf numFmtId="4" fontId="115" fillId="26" borderId="0" applyProtection="0">
      <alignment horizontal="center" vertical="center"/>
    </xf>
    <xf numFmtId="0" fontId="116" fillId="44" borderId="0" applyNumberFormat="0" applyProtection="0">
      <alignment horizontal="center" vertical="center"/>
    </xf>
    <xf numFmtId="4" fontId="117" fillId="44" borderId="0" applyProtection="0">
      <alignment horizontal="center" vertical="center"/>
    </xf>
    <xf numFmtId="0" fontId="102" fillId="26" borderId="0" applyNumberFormat="0" applyProtection="0">
      <alignment horizontal="center" vertical="center"/>
    </xf>
    <xf numFmtId="4" fontId="118" fillId="26" borderId="0" applyProtection="0">
      <alignment horizontal="center" vertical="center"/>
    </xf>
    <xf numFmtId="0" fontId="119" fillId="31" borderId="0" applyNumberFormat="0" applyProtection="0">
      <alignment horizontal="center" vertical="center"/>
    </xf>
    <xf numFmtId="241" fontId="120" fillId="26" borderId="30" applyProtection="0">
      <alignment horizontal="right" vertical="center"/>
    </xf>
    <xf numFmtId="0" fontId="121" fillId="26" borderId="0" applyNumberFormat="0" applyProtection="0">
      <alignment horizontal="left" vertical="center"/>
    </xf>
    <xf numFmtId="241" fontId="120" fillId="26" borderId="0" applyProtection="0">
      <alignment horizontal="right" vertical="center"/>
    </xf>
    <xf numFmtId="0" fontId="122" fillId="26" borderId="0" applyNumberFormat="0" applyProtection="0">
      <alignment horizontal="left" vertical="center"/>
    </xf>
    <xf numFmtId="0" fontId="123" fillId="26" borderId="0" applyNumberFormat="0" applyProtection="0">
      <alignment horizontal="left" vertical="center"/>
    </xf>
    <xf numFmtId="241" fontId="111" fillId="26" borderId="0" applyProtection="0">
      <alignment horizontal="right" vertical="center"/>
    </xf>
    <xf numFmtId="241" fontId="111" fillId="26" borderId="31" applyProtection="0">
      <alignment horizontal="left" vertical="center"/>
    </xf>
    <xf numFmtId="0" fontId="124" fillId="26" borderId="0" applyNumberFormat="0" applyProtection="0">
      <alignment horizontal="left" vertical="center"/>
    </xf>
    <xf numFmtId="241" fontId="111" fillId="26" borderId="32" applyProtection="0">
      <alignment horizontal="right" vertical="center"/>
    </xf>
    <xf numFmtId="241" fontId="111" fillId="26" borderId="32" applyProtection="0">
      <alignment horizontal="right" vertical="center"/>
    </xf>
    <xf numFmtId="241" fontId="111" fillId="26" borderId="32" applyProtection="0">
      <alignment horizontal="right" vertical="center"/>
    </xf>
    <xf numFmtId="241" fontId="111" fillId="26" borderId="32" applyProtection="0">
      <alignment horizontal="right" vertical="center"/>
    </xf>
    <xf numFmtId="241" fontId="111" fillId="26" borderId="32" applyProtection="0">
      <alignment horizontal="right" vertical="center"/>
    </xf>
    <xf numFmtId="241" fontId="111" fillId="26" borderId="32" applyProtection="0">
      <alignment horizontal="right" vertical="center"/>
    </xf>
    <xf numFmtId="0" fontId="125" fillId="26" borderId="0" applyNumberFormat="0" applyProtection="0">
      <alignment horizontal="left" vertical="center"/>
    </xf>
    <xf numFmtId="0" fontId="126" fillId="44" borderId="0" applyNumberFormat="0" applyProtection="0">
      <alignment horizontal="center" vertical="center" wrapText="1"/>
    </xf>
    <xf numFmtId="4" fontId="127" fillId="44" borderId="0" applyProtection="0">
      <alignment horizontal="center" vertical="center"/>
    </xf>
    <xf numFmtId="0" fontId="128" fillId="26" borderId="0" applyNumberFormat="0" applyProtection="0">
      <alignment horizontal="center" vertical="center" wrapText="1"/>
    </xf>
    <xf numFmtId="0" fontId="50" fillId="26" borderId="0" applyNumberFormat="0" applyProtection="0">
      <alignment horizontal="center" vertical="center" wrapText="1"/>
    </xf>
    <xf numFmtId="0" fontId="129" fillId="31" borderId="0" applyNumberFormat="0" applyProtection="0">
      <alignment horizontal="center" vertical="center" wrapText="1"/>
    </xf>
    <xf numFmtId="0" fontId="130" fillId="26" borderId="0" applyNumberFormat="0" applyProtection="0">
      <alignment horizontal="center" vertical="center" wrapText="1"/>
    </xf>
    <xf numFmtId="0" fontId="50" fillId="28" borderId="0" applyNumberFormat="0" applyProtection="0">
      <alignment horizontal="center" vertical="center" wrapText="1"/>
    </xf>
    <xf numFmtId="0" fontId="126" fillId="44" borderId="0" applyNumberFormat="0" applyProtection="0">
      <alignment horizontal="center" vertical="center" wrapText="1"/>
    </xf>
    <xf numFmtId="4" fontId="127" fillId="44" borderId="0" applyProtection="0">
      <alignment horizontal="center" vertical="top" wrapText="1"/>
    </xf>
    <xf numFmtId="0" fontId="128" fillId="26" borderId="0" applyNumberFormat="0" applyProtection="0">
      <alignment horizontal="center" vertical="center" wrapText="1"/>
    </xf>
    <xf numFmtId="4" fontId="131" fillId="26" borderId="0" applyProtection="0">
      <alignment horizontal="center" vertical="top" wrapText="1"/>
    </xf>
    <xf numFmtId="0" fontId="129" fillId="31" borderId="0" applyNumberFormat="0" applyProtection="0">
      <alignment horizontal="center" vertical="center" wrapText="1"/>
    </xf>
    <xf numFmtId="4" fontId="132" fillId="31" borderId="0" applyProtection="0">
      <alignment horizontal="center" vertical="top" wrapText="1"/>
    </xf>
    <xf numFmtId="0" fontId="50" fillId="28" borderId="0" applyNumberFormat="0" applyProtection="0">
      <alignment horizontal="center" vertical="center" wrapText="1"/>
    </xf>
    <xf numFmtId="4" fontId="133" fillId="28" borderId="0" applyProtection="0">
      <alignment horizontal="center" vertical="top" wrapText="1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17" fontId="102" fillId="26" borderId="0" applyProtection="0">
      <alignment horizontal="center" vertical="center"/>
    </xf>
    <xf numFmtId="3" fontId="49" fillId="41" borderId="0">
      <alignment horizontal="left"/>
    </xf>
    <xf numFmtId="40" fontId="134" fillId="0" borderId="0" applyBorder="0">
      <alignment horizontal="right"/>
    </xf>
    <xf numFmtId="0" fontId="135" fillId="0" borderId="0" applyFill="0" applyBorder="0" applyProtection="0">
      <alignment horizontal="center" vertical="center"/>
    </xf>
    <xf numFmtId="0" fontId="11" fillId="0" borderId="0" applyBorder="0" applyProtection="0">
      <alignment vertical="center"/>
    </xf>
    <xf numFmtId="0" fontId="46" fillId="0" borderId="0" applyBorder="0" applyProtection="0">
      <alignment horizontal="left"/>
    </xf>
    <xf numFmtId="0" fontId="56" fillId="0" borderId="0" applyFill="0" applyBorder="0" applyProtection="0">
      <alignment horizontal="left"/>
    </xf>
    <xf numFmtId="0" fontId="29" fillId="0" borderId="33" applyFill="0" applyBorder="0" applyProtection="0">
      <alignment horizontal="left" vertical="top"/>
    </xf>
    <xf numFmtId="0" fontId="29" fillId="0" borderId="33" applyFill="0" applyBorder="0" applyProtection="0">
      <alignment horizontal="left" vertical="top"/>
    </xf>
    <xf numFmtId="0" fontId="29" fillId="0" borderId="33" applyFill="0" applyBorder="0" applyProtection="0">
      <alignment horizontal="left" vertical="top"/>
    </xf>
    <xf numFmtId="40" fontId="11" fillId="0" borderId="0">
      <alignment horizontal="left"/>
      <protection locked="0"/>
    </xf>
    <xf numFmtId="3" fontId="62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3" fontId="54" fillId="0" borderId="21" applyFill="0">
      <alignment horizontal="right" vertical="center"/>
    </xf>
    <xf numFmtId="0" fontId="28" fillId="0" borderId="0" applyNumberFormat="0" applyFill="0" applyBorder="0" applyAlignment="0" applyProtection="0"/>
    <xf numFmtId="3" fontId="136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3" fontId="54" fillId="0" borderId="34" applyBorder="0" applyAlignment="0">
      <alignment horizontal="center" vertical="center"/>
    </xf>
    <xf numFmtId="200" fontId="137" fillId="0" borderId="0" applyFill="0" applyBorder="0" applyAlignment="0" applyProtection="0">
      <alignment horizontal="right"/>
    </xf>
    <xf numFmtId="37" fontId="48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138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37" fontId="54" fillId="0" borderId="0" applyNumberFormat="0" applyFill="0" applyBorder="0" applyAlignment="0" applyProtection="0"/>
    <xf numFmtId="0" fontId="139" fillId="0" borderId="0">
      <alignment vertical="center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3" fontId="140" fillId="41" borderId="0">
      <alignment horizontal="center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141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242" fontId="54" fillId="0" borderId="35" applyNumberFormat="0" applyFill="0" applyBorder="0" applyAlignment="0" applyProtection="0">
      <alignment horizontal="left"/>
    </xf>
    <xf numFmtId="0" fontId="142" fillId="0" borderId="12" applyNumberFormat="0" applyProtection="0">
      <alignment horizontal="center"/>
    </xf>
    <xf numFmtId="242" fontId="141" fillId="0" borderId="35" applyNumberFormat="0" applyFill="0" applyBorder="0" applyAlignment="0" applyProtection="0">
      <alignment horizontal="left"/>
    </xf>
    <xf numFmtId="3" fontId="92" fillId="27" borderId="12">
      <alignment horizontal="center" vertical="center"/>
    </xf>
    <xf numFmtId="3" fontId="143" fillId="41" borderId="0">
      <alignment horizontal="left"/>
    </xf>
    <xf numFmtId="243" fontId="144" fillId="0" borderId="0"/>
    <xf numFmtId="3" fontId="50" fillId="45" borderId="0">
      <alignment horizontal="right"/>
    </xf>
    <xf numFmtId="37" fontId="29" fillId="37" borderId="0" applyNumberFormat="0" applyBorder="0" applyAlignment="0" applyProtection="0"/>
    <xf numFmtId="37" fontId="29" fillId="0" borderId="0"/>
    <xf numFmtId="3" fontId="76" fillId="0" borderId="27" applyProtection="0"/>
    <xf numFmtId="4" fontId="145" fillId="0" borderId="0">
      <protection locked="0"/>
    </xf>
    <xf numFmtId="244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6" fontId="62" fillId="0" borderId="0" applyFont="0" applyFill="0" applyBorder="0" applyAlignment="0" applyProtection="0"/>
    <xf numFmtId="247" fontId="62" fillId="0" borderId="0" applyFont="0" applyFill="0" applyBorder="0" applyAlignment="0" applyProtection="0"/>
    <xf numFmtId="0" fontId="6" fillId="0" borderId="0"/>
    <xf numFmtId="0" fontId="17" fillId="0" borderId="0" applyNumberFormat="0" applyFont="0" applyFill="0" applyBorder="0" applyProtection="0">
      <alignment horizontal="center" vertical="center" wrapText="1"/>
    </xf>
    <xf numFmtId="1" fontId="146" fillId="0" borderId="0">
      <alignment horizontal="center"/>
    </xf>
    <xf numFmtId="1" fontId="147" fillId="0" borderId="0">
      <alignment horizontal="centerContinuous"/>
    </xf>
    <xf numFmtId="233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248" fontId="11" fillId="0" borderId="0" applyFont="0" applyFill="0" applyBorder="0" applyAlignment="0" applyProtection="0"/>
    <xf numFmtId="249" fontId="11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37" fontId="148" fillId="0" borderId="0"/>
    <xf numFmtId="40" fontId="17" fillId="0" borderId="0" applyFont="0" applyFill="0" applyBorder="0" applyAlignment="0" applyProtection="0"/>
    <xf numFmtId="37" fontId="148" fillId="0" borderId="0"/>
    <xf numFmtId="40" fontId="17" fillId="0" borderId="0" applyFont="0" applyFill="0" applyBorder="0" applyAlignment="0" applyProtection="0"/>
    <xf numFmtId="0" fontId="11" fillId="0" borderId="0"/>
    <xf numFmtId="168" fontId="6" fillId="0" borderId="0" applyFont="0" applyFill="0" applyBorder="0" applyAlignment="0" applyProtection="0"/>
    <xf numFmtId="0" fontId="11" fillId="0" borderId="0"/>
    <xf numFmtId="168" fontId="6" fillId="0" borderId="0" applyFont="0" applyFill="0" applyBorder="0" applyAlignment="0" applyProtection="0"/>
    <xf numFmtId="0" fontId="11" fillId="0" borderId="0"/>
    <xf numFmtId="0" fontId="11" fillId="0" borderId="0"/>
    <xf numFmtId="168" fontId="6" fillId="0" borderId="0" applyFont="0" applyFill="0" applyBorder="0" applyAlignment="0" applyProtection="0"/>
    <xf numFmtId="0" fontId="70" fillId="0" borderId="0"/>
    <xf numFmtId="167" fontId="6" fillId="0" borderId="0" applyFont="0" applyFill="0" applyBorder="0" applyAlignment="0" applyProtection="0"/>
    <xf numFmtId="0" fontId="11" fillId="0" borderId="0"/>
    <xf numFmtId="0" fontId="6" fillId="0" borderId="0"/>
    <xf numFmtId="168" fontId="10" fillId="0" borderId="0" applyFont="0" applyFill="0" applyBorder="0" applyAlignment="0" applyProtection="0"/>
    <xf numFmtId="0" fontId="6" fillId="0" borderId="0"/>
    <xf numFmtId="0" fontId="149" fillId="0" borderId="0"/>
    <xf numFmtId="0" fontId="149" fillId="0" borderId="0"/>
    <xf numFmtId="37" fontId="148" fillId="0" borderId="0"/>
    <xf numFmtId="0" fontId="11" fillId="0" borderId="0"/>
    <xf numFmtId="168" fontId="11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0" fontId="46" fillId="0" borderId="36" applyNumberFormat="0" applyFill="0" applyProtection="0">
      <alignment wrapText="1"/>
    </xf>
    <xf numFmtId="0" fontId="46" fillId="0" borderId="36" applyNumberFormat="0" applyFill="0" applyProtection="0">
      <alignment horizontal="center" wrapText="1"/>
    </xf>
    <xf numFmtId="0" fontId="6" fillId="0" borderId="0"/>
    <xf numFmtId="0" fontId="151" fillId="46" borderId="0" applyNumberFormat="0" applyBorder="0" applyAlignment="0" applyProtection="0"/>
    <xf numFmtId="0" fontId="152" fillId="0" borderId="38" applyNumberFormat="0" applyFill="0" applyAlignment="0" applyProtection="0"/>
    <xf numFmtId="0" fontId="5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0" fontId="69" fillId="0" borderId="0" applyFont="0" applyFill="0" applyBorder="0" applyAlignment="0" applyProtection="0"/>
    <xf numFmtId="251" fontId="70" fillId="0" borderId="0" applyFont="0" applyFill="0" applyBorder="0" applyAlignment="0" applyProtection="0"/>
    <xf numFmtId="252" fontId="70" fillId="0" borderId="0" applyFont="0" applyFill="0" applyBorder="0" applyAlignment="0" applyProtection="0"/>
    <xf numFmtId="253" fontId="70" fillId="0" borderId="0" applyFont="0" applyFill="0" applyBorder="0" applyAlignment="0" applyProtection="0"/>
    <xf numFmtId="254" fontId="11" fillId="0" borderId="0" applyFont="0" applyFill="0" applyBorder="0" applyAlignment="0" applyProtection="0"/>
    <xf numFmtId="255" fontId="70" fillId="0" borderId="0" applyFont="0" applyFill="0" applyBorder="0" applyAlignment="0" applyProtection="0"/>
    <xf numFmtId="256" fontId="70" fillId="0" borderId="0" applyFont="0" applyFill="0" applyBorder="0" applyAlignment="0" applyProtection="0"/>
    <xf numFmtId="0" fontId="154" fillId="0" borderId="0" applyNumberFormat="0" applyFill="0" applyBorder="0" applyAlignment="0" applyProtection="0"/>
    <xf numFmtId="0" fontId="70" fillId="14" borderId="0" applyNumberFormat="0" applyFont="0" applyAlignment="0" applyProtection="0"/>
    <xf numFmtId="257" fontId="70" fillId="0" borderId="0" applyFont="0" applyFill="0" applyBorder="0" applyAlignment="0" applyProtection="0"/>
    <xf numFmtId="258" fontId="70" fillId="0" borderId="0" applyFont="0" applyFill="0" applyBorder="0" applyProtection="0">
      <alignment horizontal="right"/>
    </xf>
    <xf numFmtId="251" fontId="11" fillId="0" borderId="0" applyFont="0" applyFill="0" applyBorder="0" applyProtection="0">
      <alignment horizontal="right"/>
    </xf>
    <xf numFmtId="0" fontId="155" fillId="0" borderId="0" applyNumberFormat="0" applyFill="0" applyBorder="0" applyProtection="0">
      <alignment vertical="top"/>
    </xf>
    <xf numFmtId="0" fontId="133" fillId="0" borderId="39" applyNumberFormat="0" applyFill="0" applyAlignment="0" applyProtection="0"/>
    <xf numFmtId="0" fontId="156" fillId="0" borderId="40" applyNumberFormat="0" applyFill="0" applyProtection="0">
      <alignment horizontal="center"/>
    </xf>
    <xf numFmtId="0" fontId="156" fillId="0" borderId="0" applyNumberFormat="0" applyFill="0" applyBorder="0" applyProtection="0">
      <alignment horizontal="left"/>
    </xf>
    <xf numFmtId="0" fontId="157" fillId="0" borderId="0" applyNumberFormat="0" applyFill="0" applyBorder="0" applyProtection="0">
      <alignment horizontal="centerContinuous"/>
    </xf>
    <xf numFmtId="0" fontId="30" fillId="0" borderId="0" applyNumberFormat="0" applyFill="0" applyBorder="0" applyAlignment="0" applyProtection="0">
      <alignment vertical="top"/>
      <protection locked="0"/>
    </xf>
    <xf numFmtId="0" fontId="158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184" fontId="48" fillId="0" borderId="0" applyFont="0" applyFill="0" applyBorder="0" applyAlignment="0" applyProtection="0"/>
    <xf numFmtId="259" fontId="11" fillId="0" borderId="0" applyFont="0" applyFill="0" applyBorder="0" applyAlignment="0" applyProtection="0"/>
    <xf numFmtId="185" fontId="48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1" fontId="159" fillId="0" borderId="0" applyFill="0" applyBorder="0" applyProtection="0">
      <alignment horizontal="right" wrapText="1"/>
      <protection locked="0"/>
    </xf>
    <xf numFmtId="171" fontId="11" fillId="0" borderId="0" applyFill="0" applyBorder="0" applyProtection="0">
      <alignment horizontal="right"/>
      <protection locked="0"/>
    </xf>
    <xf numFmtId="0" fontId="160" fillId="0" borderId="0" applyNumberFormat="0" applyFill="0" applyBorder="0" applyProtection="0">
      <protection locked="0"/>
    </xf>
    <xf numFmtId="171" fontId="11" fillId="0" borderId="0">
      <protection locked="0"/>
    </xf>
    <xf numFmtId="0" fontId="161" fillId="0" borderId="0" applyNumberFormat="0" applyFill="0" applyBorder="0" applyAlignment="0" applyProtection="0"/>
    <xf numFmtId="0" fontId="11" fillId="0" borderId="41"/>
    <xf numFmtId="0" fontId="19" fillId="4" borderId="0" applyNumberFormat="0" applyBorder="0" applyAlignment="0" applyProtection="0"/>
    <xf numFmtId="250" fontId="47" fillId="0" borderId="42" applyAlignment="0" applyProtection="0"/>
    <xf numFmtId="0" fontId="11" fillId="0" borderId="0"/>
    <xf numFmtId="0" fontId="11" fillId="0" borderId="0" applyFill="0" applyBorder="0" applyAlignment="0"/>
    <xf numFmtId="260" fontId="11" fillId="0" borderId="0" applyFill="0" applyBorder="0" applyAlignment="0"/>
    <xf numFmtId="261" fontId="11" fillId="0" borderId="0" applyFill="0" applyBorder="0" applyAlignment="0"/>
    <xf numFmtId="262" fontId="11" fillId="0" borderId="0" applyFill="0" applyBorder="0" applyAlignment="0"/>
    <xf numFmtId="263" fontId="11" fillId="0" borderId="0" applyFill="0" applyBorder="0" applyAlignment="0"/>
    <xf numFmtId="14" fontId="11" fillId="0" borderId="0" applyFill="0" applyBorder="0" applyAlignment="0"/>
    <xf numFmtId="264" fontId="11" fillId="0" borderId="0" applyFill="0" applyBorder="0" applyAlignment="0"/>
    <xf numFmtId="260" fontId="11" fillId="0" borderId="0" applyFill="0" applyBorder="0" applyAlignment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1" fontId="162" fillId="0" borderId="0">
      <protection locked="0"/>
    </xf>
    <xf numFmtId="0" fontId="46" fillId="0" borderId="0" applyNumberFormat="0" applyFill="0" applyBorder="0" applyProtection="0">
      <alignment wrapText="1"/>
    </xf>
    <xf numFmtId="0" fontId="44" fillId="0" borderId="0" applyNumberFormat="0" applyFill="0" applyBorder="0" applyProtection="0"/>
    <xf numFmtId="0" fontId="163" fillId="0" borderId="0" applyNumberFormat="0" applyFill="0" applyBorder="0" applyProtection="0">
      <alignment horizontal="center" wrapText="1"/>
    </xf>
    <xf numFmtId="0" fontId="46" fillId="0" borderId="37" applyNumberFormat="0" applyFill="0" applyProtection="0">
      <alignment horizontal="right" wrapText="1"/>
    </xf>
    <xf numFmtId="0" fontId="46" fillId="0" borderId="37" applyNumberFormat="0" applyFill="0" applyProtection="0">
      <alignment horizontal="left" wrapText="1"/>
    </xf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4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48" fillId="0" borderId="0" applyFont="0" applyFill="0" applyBorder="0" applyAlignment="0" applyProtection="0"/>
    <xf numFmtId="265" fontId="11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>
      <alignment horizontal="right"/>
    </xf>
    <xf numFmtId="168" fontId="11" fillId="0" borderId="0" applyFont="0" applyFill="0" applyBorder="0" applyAlignment="0" applyProtection="0"/>
    <xf numFmtId="3" fontId="166" fillId="0" borderId="0" applyFont="0" applyFill="0" applyBorder="0" applyAlignment="0" applyProtection="0"/>
    <xf numFmtId="0" fontId="167" fillId="0" borderId="0">
      <alignment horizontal="left"/>
    </xf>
    <xf numFmtId="0" fontId="168" fillId="0" borderId="0"/>
    <xf numFmtId="0" fontId="169" fillId="0" borderId="0">
      <alignment horizontal="left"/>
    </xf>
    <xf numFmtId="260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>
      <alignment horizontal="right"/>
    </xf>
    <xf numFmtId="0" fontId="165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79" fillId="0" borderId="0">
      <protection locked="0"/>
    </xf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4" fontId="51" fillId="0" borderId="0" applyFill="0" applyBorder="0" applyAlignment="0"/>
    <xf numFmtId="17" fontId="170" fillId="0" borderId="42" applyFont="0" applyFill="0" applyBorder="0" applyAlignment="0" applyProtection="0"/>
    <xf numFmtId="0" fontId="165" fillId="0" borderId="28" applyNumberFormat="0" applyFont="0" applyFill="0" applyAlignment="0" applyProtection="0"/>
    <xf numFmtId="0" fontId="44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14" fontId="11" fillId="0" borderId="0" applyFill="0" applyBorder="0" applyAlignment="0"/>
    <xf numFmtId="260" fontId="11" fillId="0" borderId="0" applyFill="0" applyBorder="0" applyAlignment="0"/>
    <xf numFmtId="14" fontId="11" fillId="0" borderId="0" applyFill="0" applyBorder="0" applyAlignment="0"/>
    <xf numFmtId="264" fontId="11" fillId="0" borderId="0" applyFill="0" applyBorder="0" applyAlignment="0"/>
    <xf numFmtId="260" fontId="11" fillId="0" borderId="0" applyFill="0" applyBorder="0" applyAlignment="0"/>
    <xf numFmtId="0" fontId="23" fillId="7" borderId="1" applyNumberFormat="0" applyAlignment="0" applyProtection="0"/>
    <xf numFmtId="0" fontId="11" fillId="0" borderId="0">
      <alignment vertical="top"/>
    </xf>
    <xf numFmtId="0" fontId="11" fillId="0" borderId="0">
      <alignment vertical="top"/>
    </xf>
    <xf numFmtId="266" fontId="171" fillId="0" borderId="0" applyFont="0" applyFill="0" applyBorder="0" applyAlignment="0" applyProtection="0"/>
    <xf numFmtId="229" fontId="80" fillId="0" borderId="0">
      <protection locked="0"/>
    </xf>
    <xf numFmtId="229" fontId="79" fillId="0" borderId="0">
      <protection locked="0"/>
    </xf>
    <xf numFmtId="229" fontId="172" fillId="0" borderId="0">
      <protection locked="0"/>
    </xf>
    <xf numFmtId="229" fontId="79" fillId="0" borderId="0">
      <protection locked="0"/>
    </xf>
    <xf numFmtId="229" fontId="79" fillId="0" borderId="0">
      <protection locked="0"/>
    </xf>
    <xf numFmtId="229" fontId="79" fillId="0" borderId="0">
      <protection locked="0"/>
    </xf>
    <xf numFmtId="229" fontId="173" fillId="0" borderId="0">
      <protection locked="0"/>
    </xf>
    <xf numFmtId="2" fontId="166" fillId="0" borderId="0" applyFont="0" applyFill="0" applyBorder="0" applyAlignment="0" applyProtection="0"/>
    <xf numFmtId="267" fontId="79" fillId="0" borderId="0">
      <protection locked="0"/>
    </xf>
    <xf numFmtId="0" fontId="174" fillId="0" borderId="0">
      <alignment horizontal="left"/>
    </xf>
    <xf numFmtId="0" fontId="175" fillId="0" borderId="0">
      <alignment horizontal="left"/>
    </xf>
    <xf numFmtId="0" fontId="176" fillId="0" borderId="0" applyFill="0" applyBorder="0" applyProtection="0">
      <alignment horizontal="left"/>
    </xf>
    <xf numFmtId="0" fontId="176" fillId="0" borderId="0">
      <alignment horizontal="left"/>
    </xf>
    <xf numFmtId="0" fontId="63" fillId="0" borderId="0" applyFill="0" applyBorder="0" applyProtection="0">
      <alignment horizontal="left"/>
    </xf>
    <xf numFmtId="170" fontId="11" fillId="0" borderId="0" applyFont="0" applyFill="0" applyBorder="0" applyAlignment="0" applyProtection="0">
      <protection locked="0"/>
    </xf>
    <xf numFmtId="13" fontId="74" fillId="0" borderId="0" applyFont="0" applyFill="0" applyBorder="0" applyAlignment="0" applyProtection="0">
      <protection locked="0"/>
    </xf>
    <xf numFmtId="0" fontId="29" fillId="0" borderId="0" applyNumberFormat="0" applyFill="0" applyBorder="0" applyProtection="0">
      <alignment wrapText="1"/>
    </xf>
    <xf numFmtId="0" fontId="69" fillId="0" borderId="0" applyNumberFormat="0" applyFill="0" applyBorder="0" applyProtection="0">
      <alignment wrapText="1"/>
    </xf>
    <xf numFmtId="174" fontId="177" fillId="0" borderId="0" applyFill="0" applyBorder="0" applyProtection="0">
      <alignment horizontal="right"/>
      <protection locked="0"/>
    </xf>
    <xf numFmtId="0" fontId="165" fillId="0" borderId="0" applyFont="0" applyFill="0" applyBorder="0" applyAlignment="0" applyProtection="0">
      <alignment horizontal="right"/>
    </xf>
    <xf numFmtId="0" fontId="178" fillId="0" borderId="0" applyProtection="0">
      <alignment horizontal="right"/>
    </xf>
    <xf numFmtId="0" fontId="179" fillId="0" borderId="0">
      <alignment horizontal="left"/>
    </xf>
    <xf numFmtId="0" fontId="179" fillId="0" borderId="0">
      <alignment horizontal="left"/>
    </xf>
    <xf numFmtId="0" fontId="20" fillId="0" borderId="43" applyNumberFormat="0" applyFill="0" applyAlignment="0" applyProtection="0"/>
    <xf numFmtId="0" fontId="180" fillId="0" borderId="0">
      <alignment horizontal="left"/>
    </xf>
    <xf numFmtId="0" fontId="181" fillId="0" borderId="33">
      <alignment horizontal="left" vertical="top"/>
    </xf>
    <xf numFmtId="0" fontId="21" fillId="0" borderId="44" applyNumberFormat="0" applyFill="0" applyAlignment="0" applyProtection="0"/>
    <xf numFmtId="0" fontId="182" fillId="0" borderId="0">
      <alignment horizontal="left"/>
    </xf>
    <xf numFmtId="0" fontId="183" fillId="0" borderId="33">
      <alignment horizontal="left" vertical="top"/>
    </xf>
    <xf numFmtId="0" fontId="184" fillId="0" borderId="0">
      <alignment horizontal="left"/>
    </xf>
    <xf numFmtId="0" fontId="185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186" fillId="0" borderId="0"/>
    <xf numFmtId="13" fontId="159" fillId="0" borderId="18" applyNumberFormat="0" applyFont="0" applyFill="0" applyAlignment="0" applyProtection="0">
      <alignment horizontal="right" wrapText="1"/>
      <protection locked="0"/>
    </xf>
    <xf numFmtId="0" fontId="29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/>
    </xf>
    <xf numFmtId="14" fontId="11" fillId="0" borderId="0" applyFill="0" applyBorder="0" applyAlignment="0"/>
    <xf numFmtId="260" fontId="11" fillId="0" borderId="0" applyFill="0" applyBorder="0" applyAlignment="0"/>
    <xf numFmtId="14" fontId="11" fillId="0" borderId="0" applyFill="0" applyBorder="0" applyAlignment="0"/>
    <xf numFmtId="264" fontId="11" fillId="0" borderId="0" applyFill="0" applyBorder="0" applyAlignment="0"/>
    <xf numFmtId="260" fontId="11" fillId="0" borderId="0" applyFill="0" applyBorder="0" applyAlignment="0"/>
    <xf numFmtId="16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5" fillId="0" borderId="0" applyFont="0" applyFill="0" applyBorder="0" applyAlignment="0" applyProtection="0">
      <alignment horizontal="right"/>
    </xf>
    <xf numFmtId="0" fontId="48" fillId="0" borderId="0" applyFont="0" applyFill="0" applyBorder="0" applyAlignment="0" applyProtection="0">
      <alignment horizontal="right"/>
    </xf>
    <xf numFmtId="0" fontId="25" fillId="14" borderId="0" applyNumberFormat="0" applyBorder="0" applyAlignment="0" applyProtection="0"/>
    <xf numFmtId="0" fontId="5" fillId="0" borderId="0"/>
    <xf numFmtId="0" fontId="15" fillId="8" borderId="1" applyNumberFormat="0" applyAlignment="0" applyProtection="0"/>
    <xf numFmtId="0" fontId="10" fillId="0" borderId="0"/>
    <xf numFmtId="0" fontId="182" fillId="0" borderId="0"/>
    <xf numFmtId="0" fontId="11" fillId="9" borderId="8" applyNumberFormat="0" applyFont="0" applyAlignment="0" applyProtection="0"/>
    <xf numFmtId="268" fontId="29" fillId="0" borderId="0" applyFill="0" applyBorder="0" applyProtection="0">
      <alignment horizontal="right" wrapText="1"/>
    </xf>
    <xf numFmtId="268" fontId="46" fillId="0" borderId="0" applyFill="0" applyBorder="0" applyProtection="0">
      <alignment horizontal="right" wrapText="1"/>
    </xf>
    <xf numFmtId="269" fontId="29" fillId="0" borderId="0" applyFill="0" applyBorder="0" applyProtection="0">
      <alignment horizontal="right" wrapText="1"/>
    </xf>
    <xf numFmtId="269" fontId="46" fillId="0" borderId="0" applyFill="0" applyBorder="0" applyProtection="0">
      <alignment horizontal="right" wrapText="1"/>
    </xf>
    <xf numFmtId="268" fontId="29" fillId="0" borderId="0" applyFill="0" applyBorder="0" applyProtection="0">
      <alignment horizontal="right" wrapText="1"/>
    </xf>
    <xf numFmtId="268" fontId="46" fillId="0" borderId="0" applyFill="0" applyBorder="0" applyProtection="0">
      <alignment horizontal="right" wrapText="1"/>
    </xf>
    <xf numFmtId="270" fontId="29" fillId="0" borderId="0" applyFill="0" applyBorder="0" applyProtection="0">
      <alignment horizontal="right" wrapText="1"/>
    </xf>
    <xf numFmtId="270" fontId="46" fillId="0" borderId="0" applyFill="0" applyBorder="0" applyProtection="0">
      <alignment horizontal="right" wrapText="1"/>
    </xf>
    <xf numFmtId="3" fontId="11" fillId="0" borderId="0" applyFont="0" applyFill="0" applyBorder="0" applyAlignment="0" applyProtection="0"/>
    <xf numFmtId="1" fontId="187" fillId="0" borderId="0" applyProtection="0">
      <alignment horizontal="right" vertical="center"/>
    </xf>
    <xf numFmtId="263" fontId="11" fillId="0" borderId="0" applyFont="0" applyFill="0" applyBorder="0" applyAlignment="0" applyProtection="0"/>
    <xf numFmtId="27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72" fontId="79" fillId="0" borderId="0">
      <protection locked="0"/>
    </xf>
    <xf numFmtId="273" fontId="79" fillId="0" borderId="0">
      <protection locked="0"/>
    </xf>
    <xf numFmtId="0" fontId="13" fillId="21" borderId="0" applyNumberFormat="0" applyBorder="0" applyAlignment="0" applyProtection="0"/>
    <xf numFmtId="9" fontId="10" fillId="0" borderId="0" applyFont="0" applyFill="0" applyBorder="0" applyAlignment="0" applyProtection="0"/>
    <xf numFmtId="10" fontId="11" fillId="0" borderId="0" applyFill="0" applyBorder="0" applyAlignment="0" applyProtection="0"/>
    <xf numFmtId="14" fontId="11" fillId="0" borderId="0" applyFill="0" applyBorder="0" applyAlignment="0"/>
    <xf numFmtId="260" fontId="11" fillId="0" borderId="0" applyFill="0" applyBorder="0" applyAlignment="0"/>
    <xf numFmtId="14" fontId="11" fillId="0" borderId="0" applyFill="0" applyBorder="0" applyAlignment="0"/>
    <xf numFmtId="264" fontId="11" fillId="0" borderId="0" applyFill="0" applyBorder="0" applyAlignment="0"/>
    <xf numFmtId="260" fontId="11" fillId="0" borderId="0" applyFill="0" applyBorder="0" applyAlignment="0"/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37" fontId="11" fillId="0" borderId="0" applyFill="0" applyBorder="0" applyAlignment="0" applyProtection="0"/>
    <xf numFmtId="0" fontId="188" fillId="0" borderId="0" applyNumberFormat="0" applyFill="0" applyBorder="0" applyProtection="0">
      <protection locked="0"/>
    </xf>
    <xf numFmtId="274" fontId="62" fillId="0" borderId="0" applyNumberFormat="0" applyFill="0" applyBorder="0" applyAlignment="0" applyProtection="0">
      <alignment horizontal="left"/>
    </xf>
    <xf numFmtId="0" fontId="26" fillId="8" borderId="9" applyNumberFormat="0" applyAlignment="0" applyProtection="0"/>
    <xf numFmtId="0" fontId="175" fillId="0" borderId="45">
      <alignment vertical="center"/>
    </xf>
    <xf numFmtId="0" fontId="11" fillId="36" borderId="46"/>
    <xf numFmtId="168" fontId="10" fillId="0" borderId="0" applyFont="0" applyFill="0" applyBorder="0" applyAlignment="0" applyProtection="0"/>
    <xf numFmtId="171" fontId="11" fillId="48" borderId="0" applyNumberFormat="0" applyFont="0" applyBorder="0" applyAlignment="0" applyProtection="0">
      <protection locked="0"/>
    </xf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 applyNumberFormat="0" applyFont="0" applyFill="0" applyBorder="0" applyAlignment="0" applyProtection="0"/>
    <xf numFmtId="0" fontId="46" fillId="0" borderId="0" applyNumberFormat="0" applyFill="0" applyBorder="0" applyProtection="0">
      <alignment wrapText="1"/>
    </xf>
    <xf numFmtId="0" fontId="29" fillId="0" borderId="0" applyNumberFormat="0" applyFill="0" applyBorder="0" applyProtection="0">
      <alignment wrapText="1"/>
    </xf>
    <xf numFmtId="0" fontId="29" fillId="0" borderId="0" applyNumberFormat="0" applyFill="0" applyBorder="0" applyProtection="0">
      <alignment horizontal="right" wrapText="1"/>
    </xf>
    <xf numFmtId="0" fontId="29" fillId="0" borderId="0" applyNumberFormat="0" applyFill="0" applyBorder="0" applyProtection="0">
      <alignment horizontal="left" vertical="top" wrapText="1"/>
    </xf>
    <xf numFmtId="0" fontId="135" fillId="0" borderId="36" applyNumberFormat="0" applyFill="0" applyProtection="0">
      <alignment horizontal="left" wrapText="1"/>
    </xf>
    <xf numFmtId="0" fontId="135" fillId="0" borderId="0" applyNumberFormat="0" applyFill="0" applyBorder="0" applyProtection="0">
      <alignment horizontal="right" wrapText="1"/>
    </xf>
    <xf numFmtId="275" fontId="29" fillId="0" borderId="0" applyFill="0" applyBorder="0" applyProtection="0">
      <alignment horizontal="right" wrapText="1"/>
    </xf>
    <xf numFmtId="176" fontId="29" fillId="0" borderId="0" applyFill="0" applyBorder="0" applyProtection="0">
      <alignment horizontal="right" wrapText="1"/>
    </xf>
    <xf numFmtId="4" fontId="29" fillId="0" borderId="0" applyFill="0" applyBorder="0" applyProtection="0">
      <alignment horizontal="right" wrapText="1"/>
    </xf>
    <xf numFmtId="176" fontId="29" fillId="0" borderId="0" applyFill="0" applyBorder="0" applyProtection="0">
      <alignment horizontal="right" wrapText="1"/>
    </xf>
    <xf numFmtId="3" fontId="29" fillId="0" borderId="0" applyFill="0" applyBorder="0" applyProtection="0">
      <alignment horizontal="right" wrapText="1"/>
    </xf>
    <xf numFmtId="167" fontId="29" fillId="0" borderId="0" applyFill="0" applyBorder="0" applyProtection="0">
      <alignment horizontal="right" wrapText="1"/>
    </xf>
    <xf numFmtId="167" fontId="46" fillId="0" borderId="0" applyFill="0" applyBorder="0" applyProtection="0">
      <alignment horizontal="right" wrapText="1"/>
    </xf>
    <xf numFmtId="276" fontId="29" fillId="0" borderId="0" applyFill="0" applyBorder="0" applyProtection="0">
      <alignment horizontal="right" wrapText="1"/>
    </xf>
    <xf numFmtId="276" fontId="46" fillId="0" borderId="0" applyFill="0" applyBorder="0" applyProtection="0">
      <alignment horizontal="right" wrapText="1"/>
    </xf>
    <xf numFmtId="167" fontId="189" fillId="0" borderId="0" applyFill="0" applyBorder="0" applyProtection="0">
      <alignment horizontal="right" wrapText="1"/>
    </xf>
    <xf numFmtId="240" fontId="29" fillId="0" borderId="0" applyFill="0" applyBorder="0" applyProtection="0">
      <alignment horizontal="right" wrapText="1"/>
    </xf>
    <xf numFmtId="40" fontId="190" fillId="0" borderId="0" applyBorder="0">
      <alignment horizontal="right"/>
    </xf>
    <xf numFmtId="0" fontId="191" fillId="0" borderId="0" applyBorder="0" applyProtection="0">
      <alignment vertical="center"/>
    </xf>
    <xf numFmtId="0" fontId="191" fillId="0" borderId="37" applyBorder="0" applyProtection="0">
      <alignment horizontal="right" vertical="center"/>
    </xf>
    <xf numFmtId="0" fontId="192" fillId="33" borderId="0" applyBorder="0" applyProtection="0">
      <alignment horizontal="centerContinuous" vertical="center"/>
    </xf>
    <xf numFmtId="0" fontId="192" fillId="31" borderId="37" applyBorder="0" applyProtection="0">
      <alignment horizontal="centerContinuous" vertical="center"/>
    </xf>
    <xf numFmtId="0" fontId="193" fillId="0" borderId="0">
      <alignment horizontal="left"/>
    </xf>
    <xf numFmtId="0" fontId="176" fillId="0" borderId="0">
      <alignment horizontal="left"/>
    </xf>
    <xf numFmtId="0" fontId="182" fillId="0" borderId="0"/>
    <xf numFmtId="0" fontId="194" fillId="0" borderId="0" applyFill="0" applyBorder="0" applyProtection="0">
      <alignment horizontal="left"/>
    </xf>
    <xf numFmtId="0" fontId="176" fillId="0" borderId="33" applyFill="0" applyBorder="0" applyProtection="0">
      <alignment horizontal="left" vertical="top"/>
    </xf>
    <xf numFmtId="0" fontId="195" fillId="0" borderId="0">
      <alignment horizontal="centerContinuous"/>
    </xf>
    <xf numFmtId="0" fontId="196" fillId="0" borderId="0"/>
    <xf numFmtId="0" fontId="196" fillId="0" borderId="0"/>
    <xf numFmtId="0" fontId="197" fillId="0" borderId="0"/>
    <xf numFmtId="0" fontId="197" fillId="0" borderId="0"/>
    <xf numFmtId="0" fontId="196" fillId="0" borderId="0"/>
    <xf numFmtId="0" fontId="196" fillId="0" borderId="0"/>
    <xf numFmtId="49" fontId="51" fillId="0" borderId="0" applyFill="0" applyBorder="0" applyAlignment="0"/>
    <xf numFmtId="277" fontId="11" fillId="0" borderId="0" applyFill="0" applyBorder="0" applyAlignment="0"/>
    <xf numFmtId="203" fontId="11" fillId="0" borderId="0" applyFill="0" applyBorder="0" applyAlignment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278" fontId="80" fillId="0" borderId="0">
      <protection locked="0"/>
    </xf>
    <xf numFmtId="278" fontId="80" fillId="0" borderId="0">
      <protection locked="0"/>
    </xf>
    <xf numFmtId="0" fontId="197" fillId="0" borderId="0"/>
    <xf numFmtId="0" fontId="196" fillId="0" borderId="0"/>
    <xf numFmtId="0" fontId="198" fillId="0" borderId="0">
      <alignment horizontal="fill"/>
    </xf>
    <xf numFmtId="0" fontId="103" fillId="0" borderId="0"/>
    <xf numFmtId="0" fontId="5" fillId="0" borderId="0"/>
    <xf numFmtId="0" fontId="103" fillId="0" borderId="0"/>
    <xf numFmtId="0" fontId="199" fillId="27" borderId="0">
      <alignment horizontal="center"/>
    </xf>
    <xf numFmtId="0" fontId="74" fillId="49" borderId="0" applyNumberFormat="0" applyFont="0" applyBorder="0" applyAlignment="0" applyProtection="0"/>
    <xf numFmtId="173" fontId="11" fillId="0" borderId="0" applyFont="0" applyFill="0" applyBorder="0" applyAlignment="0" applyProtection="0">
      <alignment horizontal="right"/>
    </xf>
    <xf numFmtId="172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59" fontId="165" fillId="0" borderId="0" applyFont="0" applyFill="0" applyBorder="0" applyAlignment="0" applyProtection="0"/>
    <xf numFmtId="279" fontId="11" fillId="0" borderId="0" applyFont="0" applyFill="0" applyBorder="0" applyAlignment="0" applyProtection="0"/>
    <xf numFmtId="0" fontId="200" fillId="0" borderId="0"/>
    <xf numFmtId="0" fontId="201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19" borderId="2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9" fillId="4" borderId="0" applyNumberFormat="0" applyBorder="0" applyAlignment="0" applyProtection="0"/>
    <xf numFmtId="0" fontId="11" fillId="9" borderId="8" applyNumberFormat="0" applyFon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25" fillId="14" borderId="0" applyNumberFormat="0" applyBorder="0" applyAlignment="0" applyProtection="0"/>
    <xf numFmtId="185" fontId="11" fillId="0" borderId="0" applyFont="0" applyFill="0" applyBorder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185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25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185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185" fontId="11" fillId="0" borderId="0" applyFont="0" applyFill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25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185" fontId="11" fillId="0" borderId="0" applyFont="0" applyFill="0" applyBorder="0" applyAlignment="0" applyProtection="0"/>
    <xf numFmtId="0" fontId="14" fillId="3" borderId="0" applyNumberFormat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5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5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3" fillId="21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1" fillId="9" borderId="8" applyNumberFormat="0" applyFont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26" fillId="8" borderId="9" applyNumberFormat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26" fillId="8" borderId="9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9" fillId="4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9" fillId="4" borderId="0" applyNumberFormat="0" applyBorder="0" applyAlignment="0" applyProtection="0"/>
    <xf numFmtId="0" fontId="11" fillId="9" borderId="8" applyNumberFormat="0" applyFont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185" fontId="11" fillId="0" borderId="0" applyFont="0" applyFill="0" applyBorder="0" applyAlignment="0" applyProtection="0"/>
    <xf numFmtId="0" fontId="25" fillId="14" borderId="0" applyNumberFormat="0" applyBorder="0" applyAlignment="0" applyProtection="0"/>
    <xf numFmtId="185" fontId="11" fillId="0" borderId="0" applyFont="0" applyFill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0" fontId="14" fillId="3" borderId="0" applyNumberFormat="0" applyBorder="0" applyAlignment="0" applyProtection="0"/>
    <xf numFmtId="185" fontId="11" fillId="0" borderId="0" applyFont="0" applyFill="0" applyBorder="0" applyAlignment="0" applyProtection="0"/>
    <xf numFmtId="0" fontId="25" fillId="14" borderId="0" applyNumberFormat="0" applyBorder="0" applyAlignment="0" applyProtection="0"/>
    <xf numFmtId="185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185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168" fontId="11" fillId="0" borderId="0" applyFont="0" applyFill="0" applyBorder="0" applyAlignment="0" applyProtection="0"/>
    <xf numFmtId="0" fontId="15" fillId="8" borderId="1" applyNumberFormat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168" fontId="11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6" fillId="8" borderId="9" applyNumberFormat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168" fontId="11" fillId="0" borderId="0" applyFont="0" applyFill="0" applyBorder="0" applyAlignment="0" applyProtection="0"/>
    <xf numFmtId="0" fontId="11" fillId="9" borderId="8" applyNumberFormat="0" applyFont="0" applyAlignment="0" applyProtection="0"/>
    <xf numFmtId="168" fontId="11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168" fontId="11" fillId="0" borderId="0" applyFont="0" applyFill="0" applyBorder="0" applyAlignment="0" applyProtection="0"/>
    <xf numFmtId="0" fontId="26" fillId="8" borderId="9" applyNumberForma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9" fillId="4" borderId="0" applyNumberFormat="0" applyBorder="0" applyAlignment="0" applyProtection="0"/>
    <xf numFmtId="0" fontId="15" fillId="8" borderId="1" applyNumberFormat="0" applyAlignment="0" applyProtection="0"/>
    <xf numFmtId="0" fontId="16" fillId="19" borderId="2" applyNumberFormat="0" applyAlignment="0" applyProtection="0"/>
    <xf numFmtId="0" fontId="24" fillId="0" borderId="3" applyNumberFormat="0" applyFill="0" applyAlignment="0" applyProtection="0"/>
    <xf numFmtId="0" fontId="11" fillId="9" borderId="8" applyNumberFormat="0" applyFont="0" applyAlignment="0" applyProtection="0"/>
    <xf numFmtId="0" fontId="25" fillId="14" borderId="0" applyNumberFormat="0" applyBorder="0" applyAlignment="0" applyProtection="0"/>
    <xf numFmtId="0" fontId="14" fillId="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3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13" fillId="23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3" fillId="21" borderId="0" applyNumberFormat="0" applyBorder="0" applyAlignment="0" applyProtection="0"/>
    <xf numFmtId="0" fontId="13" fillId="20" borderId="0" applyNumberFormat="0" applyBorder="0" applyAlignment="0" applyProtection="0"/>
    <xf numFmtId="185" fontId="11" fillId="0" borderId="0" applyFont="0" applyFill="0" applyBorder="0" applyAlignment="0" applyProtection="0"/>
    <xf numFmtId="0" fontId="25" fillId="14" borderId="0" applyNumberFormat="0" applyBorder="0" applyAlignment="0" applyProtection="0"/>
    <xf numFmtId="0" fontId="11" fillId="9" borderId="8" applyNumberFormat="0" applyFont="0" applyAlignment="0" applyProtection="0"/>
    <xf numFmtId="0" fontId="24" fillId="0" borderId="3" applyNumberFormat="0" applyFill="0" applyAlignment="0" applyProtection="0"/>
    <xf numFmtId="0" fontId="16" fillId="19" borderId="2" applyNumberFormat="0" applyAlignment="0" applyProtection="0"/>
    <xf numFmtId="0" fontId="15" fillId="8" borderId="1" applyNumberFormat="0" applyAlignment="0" applyProtection="0"/>
    <xf numFmtId="0" fontId="19" fillId="4" borderId="0" applyNumberFormat="0" applyBorder="0" applyAlignment="0" applyProtection="0"/>
    <xf numFmtId="0" fontId="26" fillId="8" borderId="9" applyNumberFormat="0" applyAlignment="0" applyProtection="0"/>
    <xf numFmtId="168" fontId="11" fillId="0" borderId="0" applyFont="0" applyFill="0" applyBorder="0" applyAlignment="0" applyProtection="0"/>
    <xf numFmtId="0" fontId="13" fillId="18" borderId="0" applyNumberFormat="0" applyBorder="0" applyAlignment="0" applyProtection="0"/>
    <xf numFmtId="0" fontId="13" fillId="17" borderId="0" applyNumberFormat="0" applyBorder="0" applyAlignment="0" applyProtection="0"/>
    <xf numFmtId="0" fontId="13" fillId="16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43" applyNumberFormat="0" applyFill="0" applyAlignment="0" applyProtection="0"/>
    <xf numFmtId="0" fontId="21" fillId="0" borderId="44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03" fillId="0" borderId="0"/>
    <xf numFmtId="168" fontId="203" fillId="0" borderId="0" applyFont="0" applyFill="0" applyBorder="0" applyAlignment="0" applyProtection="0"/>
    <xf numFmtId="9" fontId="203" fillId="0" borderId="0" applyFont="0" applyFill="0" applyBorder="0" applyAlignment="0" applyProtection="0"/>
    <xf numFmtId="0" fontId="204" fillId="0" borderId="47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07" fillId="50" borderId="0" applyNumberFormat="0" applyBorder="0" applyAlignment="0" applyProtection="0"/>
    <xf numFmtId="0" fontId="208" fillId="47" borderId="0" applyNumberFormat="0" applyBorder="0" applyAlignment="0" applyProtection="0"/>
    <xf numFmtId="0" fontId="209" fillId="51" borderId="50" applyNumberFormat="0" applyAlignment="0" applyProtection="0"/>
    <xf numFmtId="0" fontId="210" fillId="52" borderId="51" applyNumberFormat="0" applyAlignment="0" applyProtection="0"/>
    <xf numFmtId="0" fontId="211" fillId="52" borderId="50" applyNumberFormat="0" applyAlignment="0" applyProtection="0"/>
    <xf numFmtId="0" fontId="212" fillId="0" borderId="52" applyNumberFormat="0" applyFill="0" applyAlignment="0" applyProtection="0"/>
    <xf numFmtId="0" fontId="202" fillId="53" borderId="53" applyNumberFormat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4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214" fillId="57" borderId="0" applyNumberFormat="0" applyBorder="0" applyAlignment="0" applyProtection="0"/>
    <xf numFmtId="0" fontId="214" fillId="58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214" fillId="61" borderId="0" applyNumberFormat="0" applyBorder="0" applyAlignment="0" applyProtection="0"/>
    <xf numFmtId="0" fontId="214" fillId="62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214" fillId="65" borderId="0" applyNumberFormat="0" applyBorder="0" applyAlignment="0" applyProtection="0"/>
    <xf numFmtId="0" fontId="214" fillId="66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214" fillId="69" borderId="0" applyNumberFormat="0" applyBorder="0" applyAlignment="0" applyProtection="0"/>
    <xf numFmtId="0" fontId="214" fillId="70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214" fillId="73" borderId="0" applyNumberFormat="0" applyBorder="0" applyAlignment="0" applyProtection="0"/>
    <xf numFmtId="0" fontId="214" fillId="74" borderId="0" applyNumberFormat="0" applyBorder="0" applyAlignment="0" applyProtection="0"/>
    <xf numFmtId="0" fontId="5" fillId="75" borderId="0" applyNumberFormat="0" applyBorder="0" applyAlignment="0" applyProtection="0"/>
    <xf numFmtId="0" fontId="5" fillId="76" borderId="0" applyNumberFormat="0" applyBorder="0" applyAlignment="0" applyProtection="0"/>
    <xf numFmtId="0" fontId="214" fillId="77" borderId="0" applyNumberFormat="0" applyBorder="0" applyAlignment="0" applyProtection="0"/>
    <xf numFmtId="0" fontId="203" fillId="0" borderId="0"/>
    <xf numFmtId="168" fontId="203" fillId="0" borderId="0" applyFont="0" applyFill="0" applyBorder="0" applyAlignment="0" applyProtection="0"/>
    <xf numFmtId="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10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10" fillId="3" borderId="0" applyNumberFormat="0" applyBorder="0" applyAlignment="0" applyProtection="0"/>
    <xf numFmtId="0" fontId="5" fillId="59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10" fillId="4" borderId="0" applyNumberFormat="0" applyBorder="0" applyAlignment="0" applyProtection="0"/>
    <xf numFmtId="0" fontId="5" fillId="63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10" fillId="5" borderId="0" applyNumberFormat="0" applyBorder="0" applyAlignment="0" applyProtection="0"/>
    <xf numFmtId="0" fontId="5" fillId="67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10" fillId="6" borderId="0" applyNumberFormat="0" applyBorder="0" applyAlignment="0" applyProtection="0"/>
    <xf numFmtId="0" fontId="5" fillId="71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10" fillId="7" borderId="0" applyNumberFormat="0" applyBorder="0" applyAlignment="0" applyProtection="0"/>
    <xf numFmtId="0" fontId="5" fillId="75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0" fillId="10" borderId="0" applyNumberFormat="0" applyBorder="0" applyAlignment="0" applyProtection="0"/>
    <xf numFmtId="0" fontId="5" fillId="56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0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10" fillId="12" borderId="0" applyNumberFormat="0" applyBorder="0" applyAlignment="0" applyProtection="0"/>
    <xf numFmtId="0" fontId="5" fillId="64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10" fillId="5" borderId="0" applyNumberFormat="0" applyBorder="0" applyAlignment="0" applyProtection="0"/>
    <xf numFmtId="0" fontId="5" fillId="68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10" fillId="10" borderId="0" applyNumberFormat="0" applyBorder="0" applyAlignment="0" applyProtection="0"/>
    <xf numFmtId="0" fontId="5" fillId="72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10" fillId="13" borderId="0" applyNumberFormat="0" applyBorder="0" applyAlignment="0" applyProtection="0"/>
    <xf numFmtId="0" fontId="5" fillId="76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13" fillId="15" borderId="0" applyNumberFormat="0" applyBorder="0" applyAlignment="0" applyProtection="0"/>
    <xf numFmtId="0" fontId="214" fillId="57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13" fillId="11" borderId="0" applyNumberFormat="0" applyBorder="0" applyAlignment="0" applyProtection="0"/>
    <xf numFmtId="0" fontId="214" fillId="61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13" fillId="12" borderId="0" applyNumberFormat="0" applyBorder="0" applyAlignment="0" applyProtection="0"/>
    <xf numFmtId="0" fontId="214" fillId="65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13" fillId="16" borderId="0" applyNumberFormat="0" applyBorder="0" applyAlignment="0" applyProtection="0"/>
    <xf numFmtId="0" fontId="214" fillId="69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13" fillId="17" borderId="0" applyNumberFormat="0" applyBorder="0" applyAlignment="0" applyProtection="0"/>
    <xf numFmtId="0" fontId="214" fillId="73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13" fillId="18" borderId="0" applyNumberFormat="0" applyBorder="0" applyAlignment="0" applyProtection="0"/>
    <xf numFmtId="0" fontId="214" fillId="77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19" fillId="4" borderId="0" applyNumberFormat="0" applyBorder="0" applyAlignment="0" applyProtection="0"/>
    <xf numFmtId="0" fontId="207" fillId="50" borderId="0" applyNumberFormat="0" applyBorder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15" fillId="8" borderId="1" applyNumberFormat="0" applyAlignment="0" applyProtection="0"/>
    <xf numFmtId="0" fontId="211" fillId="52" borderId="50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16" fillId="19" borderId="2" applyNumberFormat="0" applyAlignment="0" applyProtection="0"/>
    <xf numFmtId="0" fontId="202" fillId="53" borderId="53" applyNumberFormat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4" fillId="0" borderId="3" applyNumberFormat="0" applyFill="0" applyAlignment="0" applyProtection="0"/>
    <xf numFmtId="0" fontId="212" fillId="0" borderId="52" applyNumberFormat="0" applyFill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13" fillId="20" borderId="0" applyNumberFormat="0" applyBorder="0" applyAlignment="0" applyProtection="0"/>
    <xf numFmtId="0" fontId="214" fillId="54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13" fillId="21" borderId="0" applyNumberFormat="0" applyBorder="0" applyAlignment="0" applyProtection="0"/>
    <xf numFmtId="0" fontId="214" fillId="58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13" fillId="22" borderId="0" applyNumberFormat="0" applyBorder="0" applyAlignment="0" applyProtection="0"/>
    <xf numFmtId="0" fontId="214" fillId="62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13" fillId="16" borderId="0" applyNumberFormat="0" applyBorder="0" applyAlignment="0" applyProtection="0"/>
    <xf numFmtId="0" fontId="214" fillId="66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13" fillId="17" borderId="0" applyNumberFormat="0" applyBorder="0" applyAlignment="0" applyProtection="0"/>
    <xf numFmtId="0" fontId="214" fillId="70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13" fillId="23" borderId="0" applyNumberFormat="0" applyBorder="0" applyAlignment="0" applyProtection="0"/>
    <xf numFmtId="0" fontId="214" fillId="74" borderId="0" applyNumberFormat="0" applyBorder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23" fillId="7" borderId="1" applyNumberFormat="0" applyAlignment="0" applyProtection="0"/>
    <xf numFmtId="0" fontId="209" fillId="51" borderId="50" applyNumberFormat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14" fillId="3" borderId="0" applyNumberFormat="0" applyBorder="0" applyAlignment="0" applyProtection="0"/>
    <xf numFmtId="0" fontId="151" fillId="46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25" fillId="14" borderId="0" applyNumberFormat="0" applyBorder="0" applyAlignment="0" applyProtection="0"/>
    <xf numFmtId="0" fontId="208" fillId="4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0" fontId="26" fillId="8" borderId="9" applyNumberFormat="0" applyAlignment="0" applyProtection="0"/>
    <xf numFmtId="0" fontId="210" fillId="52" borderId="51" applyNumberFormat="0" applyAlignment="0" applyProtection="0"/>
    <xf numFmtId="168" fontId="11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0" fillId="0" borderId="43" applyNumberFormat="0" applyFill="0" applyAlignment="0" applyProtection="0"/>
    <xf numFmtId="0" fontId="204" fillId="0" borderId="47" applyNumberFormat="0" applyFill="0" applyAlignment="0" applyProtection="0"/>
    <xf numFmtId="0" fontId="215" fillId="0" borderId="0" applyNumberFormat="0" applyFill="0" applyBorder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1" fillId="0" borderId="44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2" fillId="0" borderId="6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1" fillId="0" borderId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7" borderId="0" applyNumberFormat="0" applyBorder="0" applyAlignment="0" applyProtection="0"/>
    <xf numFmtId="0" fontId="5" fillId="67" borderId="0" applyNumberFormat="0" applyBorder="0" applyAlignment="0" applyProtection="0"/>
    <xf numFmtId="0" fontId="5" fillId="71" borderId="0" applyNumberFormat="0" applyBorder="0" applyAlignment="0" applyProtection="0"/>
    <xf numFmtId="0" fontId="5" fillId="71" borderId="0" applyNumberFormat="0" applyBorder="0" applyAlignment="0" applyProtection="0"/>
    <xf numFmtId="0" fontId="5" fillId="75" borderId="0" applyNumberFormat="0" applyBorder="0" applyAlignment="0" applyProtection="0"/>
    <xf numFmtId="0" fontId="5" fillId="75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4" borderId="0" applyNumberFormat="0" applyBorder="0" applyAlignment="0" applyProtection="0"/>
    <xf numFmtId="0" fontId="5" fillId="64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72" borderId="0" applyNumberFormat="0" applyBorder="0" applyAlignment="0" applyProtection="0"/>
    <xf numFmtId="0" fontId="5" fillId="72" borderId="0" applyNumberFormat="0" applyBorder="0" applyAlignment="0" applyProtection="0"/>
    <xf numFmtId="0" fontId="5" fillId="76" borderId="0" applyNumberFormat="0" applyBorder="0" applyAlignment="0" applyProtection="0"/>
    <xf numFmtId="0" fontId="5" fillId="76" borderId="0" applyNumberFormat="0" applyBorder="0" applyAlignment="0" applyProtection="0"/>
    <xf numFmtId="0" fontId="214" fillId="57" borderId="0" applyNumberFormat="0" applyBorder="0" applyAlignment="0" applyProtection="0"/>
    <xf numFmtId="0" fontId="214" fillId="57" borderId="0" applyNumberFormat="0" applyBorder="0" applyAlignment="0" applyProtection="0"/>
    <xf numFmtId="0" fontId="214" fillId="61" borderId="0" applyNumberFormat="0" applyBorder="0" applyAlignment="0" applyProtection="0"/>
    <xf numFmtId="0" fontId="214" fillId="61" borderId="0" applyNumberFormat="0" applyBorder="0" applyAlignment="0" applyProtection="0"/>
    <xf numFmtId="0" fontId="214" fillId="65" borderId="0" applyNumberFormat="0" applyBorder="0" applyAlignment="0" applyProtection="0"/>
    <xf numFmtId="0" fontId="214" fillId="65" borderId="0" applyNumberFormat="0" applyBorder="0" applyAlignment="0" applyProtection="0"/>
    <xf numFmtId="0" fontId="214" fillId="69" borderId="0" applyNumberFormat="0" applyBorder="0" applyAlignment="0" applyProtection="0"/>
    <xf numFmtId="0" fontId="214" fillId="69" borderId="0" applyNumberFormat="0" applyBorder="0" applyAlignment="0" applyProtection="0"/>
    <xf numFmtId="0" fontId="214" fillId="73" borderId="0" applyNumberFormat="0" applyBorder="0" applyAlignment="0" applyProtection="0"/>
    <xf numFmtId="0" fontId="214" fillId="73" borderId="0" applyNumberFormat="0" applyBorder="0" applyAlignment="0" applyProtection="0"/>
    <xf numFmtId="0" fontId="214" fillId="77" borderId="0" applyNumberFormat="0" applyBorder="0" applyAlignment="0" applyProtection="0"/>
    <xf numFmtId="0" fontId="214" fillId="77" borderId="0" applyNumberFormat="0" applyBorder="0" applyAlignment="0" applyProtection="0"/>
    <xf numFmtId="0" fontId="207" fillId="50" borderId="0" applyNumberFormat="0" applyBorder="0" applyAlignment="0" applyProtection="0"/>
    <xf numFmtId="0" fontId="207" fillId="50" borderId="0" applyNumberFormat="0" applyBorder="0" applyAlignment="0" applyProtection="0"/>
    <xf numFmtId="0" fontId="211" fillId="52" borderId="50" applyNumberFormat="0" applyAlignment="0" applyProtection="0"/>
    <xf numFmtId="0" fontId="211" fillId="52" borderId="50" applyNumberFormat="0" applyAlignment="0" applyProtection="0"/>
    <xf numFmtId="0" fontId="202" fillId="53" borderId="53" applyNumberFormat="0" applyAlignment="0" applyProtection="0"/>
    <xf numFmtId="0" fontId="202" fillId="53" borderId="53" applyNumberFormat="0" applyAlignment="0" applyProtection="0"/>
    <xf numFmtId="0" fontId="212" fillId="0" borderId="52" applyNumberFormat="0" applyFill="0" applyAlignment="0" applyProtection="0"/>
    <xf numFmtId="0" fontId="212" fillId="0" borderId="52" applyNumberFormat="0" applyFill="0" applyAlignment="0" applyProtection="0"/>
    <xf numFmtId="0" fontId="214" fillId="54" borderId="0" applyNumberFormat="0" applyBorder="0" applyAlignment="0" applyProtection="0"/>
    <xf numFmtId="0" fontId="214" fillId="54" borderId="0" applyNumberFormat="0" applyBorder="0" applyAlignment="0" applyProtection="0"/>
    <xf numFmtId="0" fontId="214" fillId="58" borderId="0" applyNumberFormat="0" applyBorder="0" applyAlignment="0" applyProtection="0"/>
    <xf numFmtId="0" fontId="214" fillId="58" borderId="0" applyNumberFormat="0" applyBorder="0" applyAlignment="0" applyProtection="0"/>
    <xf numFmtId="0" fontId="214" fillId="62" borderId="0" applyNumberFormat="0" applyBorder="0" applyAlignment="0" applyProtection="0"/>
    <xf numFmtId="0" fontId="214" fillId="62" borderId="0" applyNumberFormat="0" applyBorder="0" applyAlignment="0" applyProtection="0"/>
    <xf numFmtId="0" fontId="214" fillId="66" borderId="0" applyNumberFormat="0" applyBorder="0" applyAlignment="0" applyProtection="0"/>
    <xf numFmtId="0" fontId="214" fillId="66" borderId="0" applyNumberFormat="0" applyBorder="0" applyAlignment="0" applyProtection="0"/>
    <xf numFmtId="0" fontId="214" fillId="70" borderId="0" applyNumberFormat="0" applyBorder="0" applyAlignment="0" applyProtection="0"/>
    <xf numFmtId="0" fontId="214" fillId="70" borderId="0" applyNumberFormat="0" applyBorder="0" applyAlignment="0" applyProtection="0"/>
    <xf numFmtId="0" fontId="214" fillId="74" borderId="0" applyNumberFormat="0" applyBorder="0" applyAlignment="0" applyProtection="0"/>
    <xf numFmtId="0" fontId="214" fillId="74" borderId="0" applyNumberFormat="0" applyBorder="0" applyAlignment="0" applyProtection="0"/>
    <xf numFmtId="0" fontId="209" fillId="51" borderId="50" applyNumberFormat="0" applyAlignment="0" applyProtection="0"/>
    <xf numFmtId="0" fontId="209" fillId="51" borderId="50" applyNumberFormat="0" applyAlignment="0" applyProtection="0"/>
    <xf numFmtId="0" fontId="151" fillId="46" borderId="0" applyNumberFormat="0" applyBorder="0" applyAlignment="0" applyProtection="0"/>
    <xf numFmtId="0" fontId="151" fillId="46" borderId="0" applyNumberFormat="0" applyBorder="0" applyAlignment="0" applyProtection="0"/>
    <xf numFmtId="0" fontId="208" fillId="47" borderId="0" applyNumberFormat="0" applyBorder="0" applyAlignment="0" applyProtection="0"/>
    <xf numFmtId="0" fontId="208" fillId="47" borderId="0" applyNumberFormat="0" applyBorder="0" applyAlignment="0" applyProtection="0"/>
    <xf numFmtId="0" fontId="5" fillId="0" borderId="0"/>
    <xf numFmtId="0" fontId="5" fillId="0" borderId="0"/>
    <xf numFmtId="0" fontId="10" fillId="9" borderId="8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210" fillId="52" borderId="51" applyNumberFormat="0" applyAlignment="0" applyProtection="0"/>
    <xf numFmtId="0" fontId="210" fillId="52" borderId="51" applyNumberFormat="0" applyAlignment="0" applyProtection="0"/>
    <xf numFmtId="168" fontId="11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04" fillId="0" borderId="47" applyNumberFormat="0" applyFill="0" applyAlignment="0" applyProtection="0"/>
    <xf numFmtId="0" fontId="204" fillId="0" borderId="47" applyNumberFormat="0" applyFill="0" applyAlignment="0" applyProtection="0"/>
    <xf numFmtId="0" fontId="215" fillId="0" borderId="0" applyNumberFormat="0" applyFill="0" applyBorder="0" applyAlignment="0" applyProtection="0"/>
    <xf numFmtId="0" fontId="205" fillId="0" borderId="48" applyNumberFormat="0" applyFill="0" applyAlignment="0" applyProtection="0"/>
    <xf numFmtId="0" fontId="205" fillId="0" borderId="48" applyNumberFormat="0" applyFill="0" applyAlignment="0" applyProtection="0"/>
    <xf numFmtId="0" fontId="206" fillId="0" borderId="49" applyNumberFormat="0" applyFill="0" applyAlignment="0" applyProtection="0"/>
    <xf numFmtId="0" fontId="206" fillId="0" borderId="49" applyNumberFormat="0" applyFill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54" applyNumberFormat="0" applyFill="0" applyAlignment="0" applyProtection="0"/>
    <xf numFmtId="0" fontId="152" fillId="0" borderId="38" applyNumberFormat="0" applyFill="0" applyAlignment="0" applyProtection="0"/>
    <xf numFmtId="0" fontId="152" fillId="0" borderId="38" applyNumberFormat="0" applyFill="0" applyAlignment="0" applyProtection="0"/>
    <xf numFmtId="0" fontId="215" fillId="0" borderId="0" applyNumberForma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5" fillId="30" borderId="14" applyNumberFormat="0" applyFont="0" applyAlignment="0" applyProtection="0"/>
    <xf numFmtId="0" fontId="40" fillId="0" borderId="0"/>
    <xf numFmtId="168" fontId="40" fillId="0" borderId="0" applyFont="0" applyFill="0" applyBorder="0" applyAlignment="0" applyProtection="0"/>
    <xf numFmtId="0" fontId="166" fillId="0" borderId="0" applyFont="0" applyFill="0" applyBorder="0" applyAlignment="0" applyProtection="0"/>
    <xf numFmtId="2" fontId="166" fillId="0" borderId="0" applyFont="0" applyFill="0" applyBorder="0" applyAlignment="0" applyProtection="0"/>
    <xf numFmtId="0" fontId="5" fillId="0" borderId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2" fontId="166" fillId="0" borderId="0" applyFont="0" applyFill="0" applyBorder="0" applyAlignment="0" applyProtection="0"/>
    <xf numFmtId="0" fontId="5" fillId="0" borderId="0"/>
    <xf numFmtId="2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5" fillId="0" borderId="0"/>
    <xf numFmtId="2" fontId="166" fillId="0" borderId="0" applyFont="0" applyFill="0" applyBorder="0" applyAlignment="0" applyProtection="0"/>
    <xf numFmtId="0" fontId="217" fillId="0" borderId="0"/>
    <xf numFmtId="280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280" fontId="11" fillId="0" borderId="0" applyFont="0" applyFill="0" applyBorder="0" applyAlignment="0" applyProtection="0"/>
    <xf numFmtId="0" fontId="4" fillId="0" borderId="0"/>
    <xf numFmtId="0" fontId="217" fillId="0" borderId="0"/>
    <xf numFmtId="0" fontId="61" fillId="0" borderId="37" applyNumberFormat="0" applyFill="0" applyAlignment="0" applyProtection="0"/>
    <xf numFmtId="0" fontId="61" fillId="0" borderId="37" applyNumberFormat="0" applyFill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202" fontId="46" fillId="0" borderId="37"/>
    <xf numFmtId="202" fontId="46" fillId="0" borderId="37"/>
    <xf numFmtId="0" fontId="217" fillId="0" borderId="0"/>
    <xf numFmtId="0" fontId="4" fillId="0" borderId="0"/>
    <xf numFmtId="200" fontId="11" fillId="0" borderId="0" applyFont="0" applyFill="0" applyBorder="0" applyAlignment="0" applyProtection="0"/>
    <xf numFmtId="3" fontId="92" fillId="32" borderId="37">
      <alignment horizontal="center"/>
    </xf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3" fontId="4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8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3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17" fillId="0" borderId="0"/>
    <xf numFmtId="0" fontId="217" fillId="0" borderId="0"/>
    <xf numFmtId="0" fontId="142" fillId="0" borderId="37" applyNumberFormat="0" applyProtection="0">
      <alignment horizontal="center"/>
    </xf>
    <xf numFmtId="3" fontId="92" fillId="27" borderId="37">
      <alignment horizontal="center" vertical="center"/>
    </xf>
    <xf numFmtId="0" fontId="4" fillId="0" borderId="0"/>
    <xf numFmtId="0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8" fontId="10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16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181" fontId="11" fillId="0" borderId="0" applyFont="0" applyFill="0" applyBorder="0" applyAlignment="0" applyProtection="0"/>
    <xf numFmtId="0" fontId="11" fillId="0" borderId="0"/>
    <xf numFmtId="168" fontId="4" fillId="0" borderId="0" applyFont="0" applyFill="0" applyBorder="0" applyAlignment="0" applyProtection="0"/>
    <xf numFmtId="0" fontId="4" fillId="0" borderId="0"/>
    <xf numFmtId="181" fontId="11" fillId="0" borderId="0"/>
    <xf numFmtId="181" fontId="1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8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168" fontId="4" fillId="0" borderId="0" applyFont="0" applyFill="0" applyBorder="0" applyAlignment="0" applyProtection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15" fillId="8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17" fillId="0" borderId="0"/>
    <xf numFmtId="0" fontId="23" fillId="7" borderId="55" applyNumberFormat="0" applyAlignment="0" applyProtection="0"/>
    <xf numFmtId="0" fontId="217" fillId="0" borderId="0"/>
    <xf numFmtId="0" fontId="217" fillId="0" borderId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14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0" fillId="9" borderId="56" applyNumberFormat="0" applyFont="0" applyAlignment="0" applyProtection="0"/>
    <xf numFmtId="0" fontId="11" fillId="9" borderId="56" applyNumberFormat="0" applyFont="0" applyAlignment="0" applyProtection="0"/>
    <xf numFmtId="0" fontId="11" fillId="9" borderId="56" applyNumberFormat="0" applyFon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3" fillId="7" borderId="55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241" fontId="111" fillId="26" borderId="58" applyProtection="0">
      <alignment horizontal="right" vertical="center"/>
    </xf>
    <xf numFmtId="241" fontId="111" fillId="26" borderId="58" applyProtection="0">
      <alignment horizontal="right" vertical="center"/>
    </xf>
    <xf numFmtId="241" fontId="111" fillId="26" borderId="58" applyProtection="0">
      <alignment horizontal="right" vertical="center"/>
    </xf>
    <xf numFmtId="241" fontId="111" fillId="26" borderId="58" applyProtection="0">
      <alignment horizontal="right" vertical="center"/>
    </xf>
    <xf numFmtId="241" fontId="111" fillId="26" borderId="58" applyProtection="0">
      <alignment horizontal="right" vertical="center"/>
    </xf>
    <xf numFmtId="241" fontId="111" fillId="26" borderId="58" applyProtection="0">
      <alignment horizontal="right" vertical="center"/>
    </xf>
    <xf numFmtId="0" fontId="217" fillId="0" borderId="0"/>
    <xf numFmtId="0" fontId="217" fillId="0" borderId="0"/>
    <xf numFmtId="0" fontId="23" fillId="7" borderId="55" applyNumberFormat="0" applyAlignment="0" applyProtection="0"/>
    <xf numFmtId="0" fontId="23" fillId="7" borderId="55" applyNumberFormat="0" applyAlignment="0" applyProtection="0"/>
    <xf numFmtId="0" fontId="15" fillId="24" borderId="55" applyNumberFormat="0" applyAlignment="0" applyProtection="0"/>
    <xf numFmtId="0" fontId="23" fillId="7" borderId="55" applyNumberFormat="0" applyAlignment="0" applyProtection="0"/>
    <xf numFmtId="0" fontId="23" fillId="7" borderId="55" applyNumberFormat="0" applyAlignment="0" applyProtection="0"/>
    <xf numFmtId="0" fontId="26" fillId="24" borderId="57" applyNumberFormat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3" fillId="0" borderId="59" applyNumberFormat="0" applyFill="0" applyAlignment="0" applyProtection="0"/>
    <xf numFmtId="0" fontId="34" fillId="0" borderId="44" applyNumberFormat="0" applyFill="0" applyAlignment="0" applyProtection="0"/>
    <xf numFmtId="0" fontId="3" fillId="0" borderId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0" fontId="11" fillId="0" borderId="0"/>
    <xf numFmtId="181" fontId="11" fillId="0" borderId="0"/>
    <xf numFmtId="0" fontId="11" fillId="0" borderId="0"/>
    <xf numFmtId="181" fontId="11" fillId="0" borderId="0"/>
    <xf numFmtId="181" fontId="11" fillId="0" borderId="0"/>
    <xf numFmtId="181" fontId="11" fillId="0" borderId="0"/>
    <xf numFmtId="0" fontId="11" fillId="0" borderId="0"/>
    <xf numFmtId="181" fontId="11" fillId="0" borderId="0"/>
    <xf numFmtId="181" fontId="11" fillId="0" borderId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9" borderId="56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3" fontId="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9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8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3" fontId="3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46" fillId="0" borderId="60" applyNumberFormat="0" applyFill="0" applyProtection="0">
      <alignment wrapText="1"/>
    </xf>
    <xf numFmtId="0" fontId="46" fillId="0" borderId="60" applyNumberFormat="0" applyFill="0" applyProtection="0">
      <alignment horizontal="center" wrapText="1"/>
    </xf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8" fontId="10" fillId="0" borderId="0" applyFont="0" applyFill="0" applyBorder="0" applyAlignment="0" applyProtection="0"/>
    <xf numFmtId="0" fontId="3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3" fillId="0" borderId="0"/>
    <xf numFmtId="0" fontId="2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95" fontId="29" fillId="0" borderId="0" applyFont="0" applyFill="0" applyBorder="0" applyAlignment="0"/>
    <xf numFmtId="165" fontId="11" fillId="0" borderId="0" applyFont="0" applyFill="0" applyBorder="0" applyAlignment="0"/>
    <xf numFmtId="196" fontId="11" fillId="0" borderId="0" applyFont="0" applyFill="0" applyBorder="0" applyAlignment="0" applyProtection="0"/>
    <xf numFmtId="164" fontId="29" fillId="0" borderId="0"/>
    <xf numFmtId="0" fontId="23" fillId="7" borderId="55" applyNumberFormat="0" applyAlignment="0" applyProtection="0"/>
    <xf numFmtId="165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0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9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74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8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9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8" fontId="10" fillId="0" borderId="0" applyFont="0" applyFill="0" applyBorder="0" applyAlignment="0" applyProtection="0"/>
    <xf numFmtId="0" fontId="2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281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0" fontId="47" fillId="0" borderId="62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66" fillId="0" borderId="0" applyFont="0" applyFill="0" applyBorder="0" applyAlignment="0" applyProtection="0"/>
    <xf numFmtId="17" fontId="170" fillId="0" borderId="62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0" fontId="11" fillId="36" borderId="65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282" fontId="29" fillId="0" borderId="0" applyFill="0" applyBorder="0" applyProtection="0">
      <alignment horizontal="right" wrapText="1"/>
    </xf>
    <xf numFmtId="282" fontId="46" fillId="0" borderId="0" applyFill="0" applyBorder="0" applyProtection="0">
      <alignment horizontal="right" wrapText="1"/>
    </xf>
    <xf numFmtId="283" fontId="29" fillId="0" borderId="0" applyFill="0" applyBorder="0" applyProtection="0">
      <alignment horizontal="right" wrapText="1"/>
    </xf>
    <xf numFmtId="283" fontId="46" fillId="0" borderId="0" applyFill="0" applyBorder="0" applyProtection="0">
      <alignment horizontal="right" wrapText="1"/>
    </xf>
    <xf numFmtId="282" fontId="189" fillId="0" borderId="0" applyFill="0" applyBorder="0" applyProtection="0">
      <alignment horizontal="righ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43" fontId="10" fillId="0" borderId="0" applyFont="0" applyFill="0" applyBorder="0" applyAlignment="0" applyProtection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7" applyNumberFormat="0" applyAlignment="0" applyProtection="0"/>
    <xf numFmtId="0" fontId="216" fillId="0" borderId="71" applyNumberFormat="0" applyFill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43" fontId="10" fillId="0" borderId="0" applyFont="0" applyFill="0" applyBorder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43" fontId="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5" fillId="8" borderId="63" applyNumberFormat="0" applyAlignment="0" applyProtection="0"/>
    <xf numFmtId="43" fontId="1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11" fillId="9" borderId="68" applyNumberFormat="0" applyFont="0" applyAlignment="0" applyProtection="0"/>
    <xf numFmtId="0" fontId="11" fillId="9" borderId="64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8" borderId="57" applyNumberFormat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9" borderId="64" applyNumberFormat="0" applyFon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6" fillId="8" borderId="57" applyNumberFormat="0" applyAlignment="0" applyProtection="0"/>
    <xf numFmtId="0" fontId="1" fillId="0" borderId="0"/>
    <xf numFmtId="0" fontId="1" fillId="0" borderId="0"/>
    <xf numFmtId="0" fontId="15" fillId="8" borderId="63" applyNumberFormat="0" applyAlignment="0" applyProtection="0"/>
    <xf numFmtId="0" fontId="23" fillId="7" borderId="67" applyNumberForma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9" borderId="64" applyNumberFormat="0" applyFont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3" fillId="0" borderId="0" applyFont="0" applyFill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43" fontId="20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5" fillId="8" borderId="63" applyNumberFormat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0" borderId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23" fillId="7" borderId="63" applyNumberFormat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15" fillId="8" borderId="67" applyNumberFormat="0" applyAlignment="0" applyProtection="0"/>
    <xf numFmtId="2" fontId="166" fillId="0" borderId="0" applyFont="0" applyFill="0" applyBorder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3" fillId="7" borderId="63" applyNumberFormat="0" applyAlignment="0" applyProtection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9" borderId="6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46" fillId="0" borderId="60" applyNumberFormat="0" applyFill="0" applyProtection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60" applyNumberFormat="0" applyFill="0" applyProtection="0">
      <alignment horizontal="center" wrapText="1"/>
    </xf>
    <xf numFmtId="0" fontId="1" fillId="0" borderId="0"/>
    <xf numFmtId="0" fontId="1" fillId="0" borderId="0"/>
    <xf numFmtId="0" fontId="15" fillId="8" borderId="67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26" fillId="8" borderId="6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0" borderId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15" fillId="24" borderId="63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43" fontId="1" fillId="0" borderId="0" applyFont="0" applyFill="0" applyBorder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26" fillId="8" borderId="57" applyNumberFormat="0" applyAlignment="0" applyProtection="0"/>
    <xf numFmtId="0" fontId="1" fillId="0" borderId="0"/>
    <xf numFmtId="0" fontId="26" fillId="8" borderId="57" applyNumberFormat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6" fillId="0" borderId="0" applyFont="0" applyFill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6" borderId="0" applyNumberFormat="0" applyBorder="0" applyAlignment="0" applyProtection="0"/>
    <xf numFmtId="0" fontId="1" fillId="76" borderId="0" applyNumberFormat="0" applyBorder="0" applyAlignment="0" applyProtection="0"/>
    <xf numFmtId="0" fontId="23" fillId="7" borderId="63" applyNumberFormat="0" applyAlignment="0" applyProtection="0"/>
    <xf numFmtId="43" fontId="1" fillId="0" borderId="0" applyFont="0" applyFill="0" applyBorder="0" applyAlignment="0" applyProtection="0"/>
    <xf numFmtId="0" fontId="26" fillId="8" borderId="6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30" borderId="14" applyNumberFormat="0" applyFont="0" applyAlignment="0" applyProtection="0"/>
    <xf numFmtId="43" fontId="40" fillId="0" borderId="0" applyFont="0" applyFill="0" applyBorder="0" applyAlignment="0" applyProtection="0"/>
    <xf numFmtId="0" fontId="10" fillId="9" borderId="6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6" fillId="0" borderId="0" applyFont="0" applyFill="0" applyBorder="0" applyAlignment="0" applyProtection="0"/>
    <xf numFmtId="0" fontId="10" fillId="9" borderId="68" applyNumberFormat="0" applyFont="0" applyAlignment="0" applyProtection="0"/>
    <xf numFmtId="0" fontId="23" fillId="7" borderId="63" applyNumberFormat="0" applyAlignment="0" applyProtection="0"/>
    <xf numFmtId="2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23" fillId="7" borderId="67" applyNumberFormat="0" applyAlignment="0" applyProtection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8" borderId="67" applyNumberFormat="0" applyAlignment="0" applyProtection="0"/>
    <xf numFmtId="171" fontId="11" fillId="0" borderId="0" applyFill="0" applyBorder="0" applyProtection="0">
      <alignment horizontal="right"/>
      <protection locked="0"/>
    </xf>
    <xf numFmtId="171" fontId="11" fillId="0" borderId="0">
      <protection locked="0"/>
    </xf>
    <xf numFmtId="0" fontId="15" fillId="8" borderId="67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2" fontId="166" fillId="0" borderId="0" applyFont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>
      <protection locked="0"/>
    </xf>
    <xf numFmtId="0" fontId="1" fillId="0" borderId="0"/>
    <xf numFmtId="0" fontId="11" fillId="9" borderId="64" applyNumberFormat="0" applyFont="0" applyAlignment="0" applyProtection="0"/>
    <xf numFmtId="43" fontId="10" fillId="0" borderId="0" applyFont="0" applyFill="0" applyBorder="0" applyAlignment="0" applyProtection="0"/>
    <xf numFmtId="171" fontId="11" fillId="48" borderId="0" applyNumberFormat="0" applyFont="0" applyBorder="0" applyAlignment="0" applyProtection="0"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8" borderId="67" applyNumberFormat="0" applyAlignment="0" applyProtection="0"/>
    <xf numFmtId="0" fontId="135" fillId="0" borderId="60" applyNumberFormat="0" applyFill="0" applyProtection="0">
      <alignment horizontal="left" wrapText="1"/>
    </xf>
    <xf numFmtId="0" fontId="11" fillId="9" borderId="68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23" fillId="7" borderId="67" applyNumberFormat="0" applyAlignment="0" applyProtection="0"/>
    <xf numFmtId="0" fontId="11" fillId="9" borderId="64" applyNumberFormat="0" applyFont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8" borderId="69" applyNumberFormat="0" applyAlignment="0" applyProtection="0"/>
    <xf numFmtId="0" fontId="15" fillId="8" borderId="67" applyNumberFormat="0" applyAlignment="0" applyProtection="0"/>
    <xf numFmtId="43" fontId="203" fillId="0" borderId="0" applyFont="0" applyFill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5" borderId="0" applyNumberFormat="0" applyBorder="0" applyAlignment="0" applyProtection="0"/>
    <xf numFmtId="0" fontId="1" fillId="76" borderId="0" applyNumberFormat="0" applyBorder="0" applyAlignment="0" applyProtection="0"/>
    <xf numFmtId="43" fontId="20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5" fillId="8" borderId="67" applyNumberFormat="0" applyAlignment="0" applyProtection="0"/>
    <xf numFmtId="0" fontId="11" fillId="9" borderId="68" applyNumberFormat="0" applyFont="0" applyAlignment="0" applyProtection="0"/>
    <xf numFmtId="0" fontId="166" fillId="0" borderId="0" applyFont="0" applyFill="0" applyBorder="0" applyAlignment="0" applyProtection="0"/>
    <xf numFmtId="0" fontId="1" fillId="0" borderId="0"/>
    <xf numFmtId="0" fontId="26" fillId="8" borderId="69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0" fontId="1" fillId="30" borderId="14" applyNumberFormat="0" applyFont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9" borderId="68" applyNumberFormat="0" applyFont="0" applyAlignment="0" applyProtection="0"/>
    <xf numFmtId="0" fontId="23" fillId="7" borderId="63" applyNumberFormat="0" applyAlignment="0" applyProtection="0"/>
    <xf numFmtId="0" fontId="26" fillId="8" borderId="69" applyNumberFormat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15" fillId="8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11" fillId="0" borderId="0"/>
    <xf numFmtId="0" fontId="23" fillId="7" borderId="63" applyNumberFormat="0" applyAlignment="0" applyProtection="0"/>
    <xf numFmtId="0" fontId="11" fillId="0" borderId="0"/>
    <xf numFmtId="0" fontId="11" fillId="0" borderId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14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0" fillId="9" borderId="64" applyNumberFormat="0" applyFont="0" applyAlignment="0" applyProtection="0"/>
    <xf numFmtId="0" fontId="11" fillId="9" borderId="64" applyNumberFormat="0" applyFont="0" applyAlignment="0" applyProtection="0"/>
    <xf numFmtId="0" fontId="11" fillId="9" borderId="64" applyNumberFormat="0" applyFont="0" applyAlignment="0" applyProtection="0"/>
    <xf numFmtId="0" fontId="23" fillId="7" borderId="63" applyNumberFormat="0" applyAlignment="0" applyProtection="0"/>
    <xf numFmtId="0" fontId="11" fillId="0" borderId="0"/>
    <xf numFmtId="0" fontId="11" fillId="0" borderId="0"/>
    <xf numFmtId="0" fontId="23" fillId="7" borderId="63" applyNumberFormat="0" applyAlignment="0" applyProtection="0"/>
    <xf numFmtId="0" fontId="23" fillId="7" borderId="63" applyNumberFormat="0" applyAlignment="0" applyProtection="0"/>
    <xf numFmtId="0" fontId="15" fillId="24" borderId="63" applyNumberFormat="0" applyAlignment="0" applyProtection="0"/>
    <xf numFmtId="0" fontId="23" fillId="7" borderId="63" applyNumberFormat="0" applyAlignment="0" applyProtection="0"/>
    <xf numFmtId="0" fontId="23" fillId="7" borderId="63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9" borderId="6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7" borderId="6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8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" fillId="0" borderId="0"/>
    <xf numFmtId="0" fontId="15" fillId="8" borderId="67" applyNumberForma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26" fillId="8" borderId="69" applyNumberFormat="0" applyAlignment="0" applyProtection="0"/>
    <xf numFmtId="0" fontId="1" fillId="0" borderId="0"/>
    <xf numFmtId="0" fontId="26" fillId="8" borderId="69" applyNumberFormat="0" applyAlignment="0" applyProtection="0"/>
    <xf numFmtId="0" fontId="11" fillId="9" borderId="68" applyNumberFormat="0" applyFont="0" applyAlignment="0" applyProtection="0"/>
    <xf numFmtId="0" fontId="11" fillId="9" borderId="68" applyNumberFormat="0" applyFont="0" applyAlignment="0" applyProtection="0"/>
    <xf numFmtId="0" fontId="15" fillId="8" borderId="67" applyNumberFormat="0" applyAlignment="0" applyProtection="0"/>
    <xf numFmtId="0" fontId="23" fillId="7" borderId="67" applyNumberFormat="0" applyAlignment="0" applyProtection="0"/>
    <xf numFmtId="2" fontId="166" fillId="0" borderId="0" applyFont="0" applyFill="0" applyBorder="0" applyAlignment="0" applyProtection="0"/>
    <xf numFmtId="17" fontId="170" fillId="0" borderId="66" applyFont="0" applyFill="0" applyBorder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1" fillId="36" borderId="70"/>
    <xf numFmtId="250" fontId="47" fillId="0" borderId="66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66" fillId="0" borderId="0" applyFont="0" applyFill="0" applyBorder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" fillId="0" borderId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66" fillId="0" borderId="0" applyFont="0" applyFill="0" applyBorder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16" fillId="0" borderId="71" applyNumberFormat="0" applyFill="0" applyAlignment="0" applyProtection="0"/>
    <xf numFmtId="0" fontId="26" fillId="8" borderId="69" applyNumberFormat="0" applyAlignment="0" applyProtection="0"/>
    <xf numFmtId="0" fontId="26" fillId="8" borderId="69" applyNumberForma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10" fillId="9" borderId="68" applyNumberFormat="0" applyFont="0" applyAlignment="0" applyProtection="0"/>
    <xf numFmtId="0" fontId="23" fillId="7" borderId="67" applyNumberFormat="0" applyAlignment="0" applyProtection="0"/>
    <xf numFmtId="0" fontId="23" fillId="7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0" fontId="15" fillId="8" borderId="67" applyNumberFormat="0" applyAlignment="0" applyProtection="0"/>
    <xf numFmtId="167" fontId="11" fillId="0" borderId="0" applyFont="0" applyFill="0" applyBorder="0" applyAlignment="0" applyProtection="0"/>
  </cellStyleXfs>
  <cellXfs count="374">
    <xf numFmtId="0" fontId="0" fillId="0" borderId="0" xfId="0"/>
    <xf numFmtId="0" fontId="36" fillId="0" borderId="0" xfId="0" applyFont="1"/>
    <xf numFmtId="14" fontId="0" fillId="0" borderId="0" xfId="0" applyNumberFormat="1"/>
    <xf numFmtId="0" fontId="220" fillId="0" borderId="0" xfId="0" applyFont="1"/>
    <xf numFmtId="0" fontId="220" fillId="0" borderId="0" xfId="71" applyFont="1"/>
    <xf numFmtId="166" fontId="220" fillId="0" borderId="0" xfId="71" applyNumberFormat="1" applyFont="1"/>
    <xf numFmtId="0" fontId="219" fillId="0" borderId="0" xfId="71" applyFont="1"/>
    <xf numFmtId="173" fontId="220" fillId="0" borderId="0" xfId="79" applyNumberFormat="1" applyFont="1" applyFill="1" applyBorder="1" applyAlignment="1">
      <alignment horizontal="right" vertical="center"/>
    </xf>
    <xf numFmtId="166" fontId="220" fillId="0" borderId="0" xfId="79" applyNumberFormat="1" applyFont="1" applyFill="1" applyBorder="1" applyAlignment="1">
      <alignment horizontal="right" vertical="center"/>
    </xf>
    <xf numFmtId="0" fontId="222" fillId="0" borderId="0" xfId="71" applyFont="1" applyAlignment="1">
      <alignment horizontal="left" vertical="center"/>
    </xf>
    <xf numFmtId="14" fontId="222" fillId="0" borderId="0" xfId="71" applyNumberFormat="1" applyFont="1" applyAlignment="1">
      <alignment horizontal="center" vertical="center"/>
    </xf>
    <xf numFmtId="173" fontId="221" fillId="0" borderId="0" xfId="79" applyNumberFormat="1" applyFont="1" applyFill="1" applyBorder="1" applyAlignment="1">
      <alignment horizontal="right" vertical="center"/>
    </xf>
    <xf numFmtId="0" fontId="220" fillId="0" borderId="0" xfId="71" applyFont="1" applyAlignment="1">
      <alignment horizontal="left" vertical="center" indent="2"/>
    </xf>
    <xf numFmtId="0" fontId="220" fillId="0" borderId="0" xfId="71" applyFont="1" applyAlignment="1">
      <alignment horizontal="left" vertical="center" indent="4"/>
    </xf>
    <xf numFmtId="0" fontId="221" fillId="0" borderId="0" xfId="71" applyFont="1" applyAlignment="1">
      <alignment horizontal="left" vertical="center" indent="1"/>
    </xf>
    <xf numFmtId="0" fontId="221" fillId="0" borderId="0" xfId="71" applyFont="1" applyAlignment="1">
      <alignment horizontal="left" vertical="center" indent="2"/>
    </xf>
    <xf numFmtId="0" fontId="218" fillId="78" borderId="0" xfId="71" applyFont="1" applyFill="1" applyAlignment="1">
      <alignment horizontal="left" vertical="center" indent="1"/>
    </xf>
    <xf numFmtId="0" fontId="220" fillId="0" borderId="0" xfId="72" applyFont="1"/>
    <xf numFmtId="166" fontId="219" fillId="0" borderId="0" xfId="79" applyNumberFormat="1" applyFont="1" applyFill="1" applyBorder="1" applyAlignment="1">
      <alignment vertical="center"/>
    </xf>
    <xf numFmtId="0" fontId="220" fillId="0" borderId="0" xfId="72" applyFont="1" applyAlignment="1">
      <alignment horizontal="left" wrapText="1" indent="1"/>
    </xf>
    <xf numFmtId="166" fontId="220" fillId="0" borderId="0" xfId="72" applyNumberFormat="1" applyFont="1" applyAlignment="1">
      <alignment horizontal="left" vertical="center" wrapText="1"/>
    </xf>
    <xf numFmtId="174" fontId="220" fillId="0" borderId="0" xfId="76" applyNumberFormat="1" applyFont="1" applyFill="1" applyBorder="1" applyAlignment="1">
      <alignment horizontal="right" vertical="center" wrapText="1"/>
    </xf>
    <xf numFmtId="177" fontId="220" fillId="0" borderId="0" xfId="72" applyNumberFormat="1" applyFont="1" applyAlignment="1">
      <alignment horizontal="left" vertical="center" wrapText="1"/>
    </xf>
    <xf numFmtId="166" fontId="220" fillId="0" borderId="0" xfId="72" applyNumberFormat="1" applyFont="1"/>
    <xf numFmtId="0" fontId="219" fillId="0" borderId="0" xfId="72" applyFont="1"/>
    <xf numFmtId="0" fontId="224" fillId="0" borderId="0" xfId="64" applyFont="1" applyFill="1" applyBorder="1" applyAlignment="1" applyProtection="1"/>
    <xf numFmtId="0" fontId="223" fillId="0" borderId="0" xfId="72" applyFont="1"/>
    <xf numFmtId="0" fontId="220" fillId="0" borderId="0" xfId="72" applyFont="1" applyAlignment="1">
      <alignment horizontal="right"/>
    </xf>
    <xf numFmtId="0" fontId="221" fillId="0" borderId="0" xfId="72" applyFont="1" applyAlignment="1">
      <alignment horizontal="right" vertical="center"/>
    </xf>
    <xf numFmtId="0" fontId="221" fillId="0" borderId="0" xfId="72" applyFont="1"/>
    <xf numFmtId="0" fontId="220" fillId="0" borderId="0" xfId="72" applyFont="1" applyAlignment="1">
      <alignment horizontal="left" vertical="center" indent="1"/>
    </xf>
    <xf numFmtId="0" fontId="220" fillId="0" borderId="0" xfId="72" applyFont="1" applyAlignment="1">
      <alignment horizontal="left" vertical="center" indent="2"/>
    </xf>
    <xf numFmtId="166" fontId="220" fillId="0" borderId="0" xfId="72" applyNumberFormat="1" applyFont="1" applyAlignment="1">
      <alignment horizontal="right" vertical="center"/>
    </xf>
    <xf numFmtId="166" fontId="220" fillId="0" borderId="0" xfId="72" applyNumberFormat="1" applyFont="1" applyAlignment="1">
      <alignment vertical="center"/>
    </xf>
    <xf numFmtId="173" fontId="220" fillId="0" borderId="0" xfId="72" applyNumberFormat="1" applyFont="1" applyAlignment="1">
      <alignment vertical="center"/>
    </xf>
    <xf numFmtId="0" fontId="220" fillId="0" borderId="0" xfId="72" applyFont="1" applyAlignment="1">
      <alignment vertical="center"/>
    </xf>
    <xf numFmtId="166" fontId="220" fillId="0" borderId="0" xfId="79" applyNumberFormat="1" applyFont="1" applyFill="1" applyBorder="1" applyAlignment="1">
      <alignment vertical="center"/>
    </xf>
    <xf numFmtId="0" fontId="222" fillId="0" borderId="0" xfId="71" applyFont="1" applyAlignment="1">
      <alignment horizontal="center" vertical="center"/>
    </xf>
    <xf numFmtId="166" fontId="218" fillId="78" borderId="0" xfId="72" applyNumberFormat="1" applyFont="1" applyFill="1" applyAlignment="1">
      <alignment vertical="center"/>
    </xf>
    <xf numFmtId="166" fontId="220" fillId="0" borderId="74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 applyAlignment="1">
      <alignment horizontal="right" vertical="center"/>
    </xf>
    <xf numFmtId="173" fontId="220" fillId="0" borderId="74" xfId="79" quotePrefix="1" applyNumberFormat="1" applyFont="1" applyFill="1" applyBorder="1" applyAlignment="1">
      <alignment horizontal="right" vertical="center"/>
    </xf>
    <xf numFmtId="166" fontId="220" fillId="0" borderId="75" xfId="79" applyNumberFormat="1" applyFont="1" applyFill="1" applyBorder="1" applyAlignment="1">
      <alignment horizontal="right" vertical="center"/>
    </xf>
    <xf numFmtId="173" fontId="220" fillId="0" borderId="75" xfId="79" applyNumberFormat="1" applyFont="1" applyFill="1" applyBorder="1" applyAlignment="1">
      <alignment horizontal="right" vertical="center"/>
    </xf>
    <xf numFmtId="0" fontId="220" fillId="0" borderId="74" xfId="71" applyFont="1" applyBorder="1" applyAlignment="1">
      <alignment horizontal="left" vertical="center" indent="2"/>
    </xf>
    <xf numFmtId="0" fontId="220" fillId="0" borderId="75" xfId="71" applyFont="1" applyBorder="1" applyAlignment="1">
      <alignment horizontal="left" vertical="center" indent="2"/>
    </xf>
    <xf numFmtId="0" fontId="220" fillId="0" borderId="74" xfId="71" applyFont="1" applyBorder="1" applyAlignment="1">
      <alignment horizontal="left" vertical="center" indent="4"/>
    </xf>
    <xf numFmtId="0" fontId="220" fillId="0" borderId="75" xfId="71" applyFont="1" applyBorder="1" applyAlignment="1">
      <alignment horizontal="left" vertical="center" indent="4"/>
    </xf>
    <xf numFmtId="0" fontId="220" fillId="0" borderId="73" xfId="72" applyFont="1" applyBorder="1" applyAlignment="1">
      <alignment horizontal="left" vertical="center" indent="2"/>
    </xf>
    <xf numFmtId="166" fontId="220" fillId="0" borderId="73" xfId="72" applyNumberFormat="1" applyFont="1" applyBorder="1" applyAlignment="1">
      <alignment horizontal="right" vertical="center"/>
    </xf>
    <xf numFmtId="166" fontId="220" fillId="0" borderId="73" xfId="72" applyNumberFormat="1" applyFont="1" applyBorder="1" applyAlignment="1">
      <alignment vertical="center"/>
    </xf>
    <xf numFmtId="173" fontId="220" fillId="0" borderId="73" xfId="72" applyNumberFormat="1" applyFont="1" applyBorder="1" applyAlignment="1">
      <alignment vertical="center"/>
    </xf>
    <xf numFmtId="0" fontId="220" fillId="0" borderId="75" xfId="72" applyFont="1" applyBorder="1" applyAlignment="1">
      <alignment horizontal="left" vertical="center" indent="2"/>
    </xf>
    <xf numFmtId="166" fontId="220" fillId="0" borderId="75" xfId="72" applyNumberFormat="1" applyFont="1" applyBorder="1" applyAlignment="1">
      <alignment horizontal="right" vertical="center"/>
    </xf>
    <xf numFmtId="166" fontId="220" fillId="0" borderId="75" xfId="72" applyNumberFormat="1" applyFont="1" applyBorder="1" applyAlignment="1">
      <alignment vertical="center"/>
    </xf>
    <xf numFmtId="173" fontId="220" fillId="0" borderId="75" xfId="72" applyNumberFormat="1" applyFont="1" applyBorder="1" applyAlignment="1">
      <alignment vertical="center"/>
    </xf>
    <xf numFmtId="0" fontId="220" fillId="0" borderId="74" xfId="72" applyFont="1" applyBorder="1" applyAlignment="1">
      <alignment horizontal="left" vertical="center" indent="2"/>
    </xf>
    <xf numFmtId="166" fontId="220" fillId="0" borderId="74" xfId="72" applyNumberFormat="1" applyFont="1" applyBorder="1" applyAlignment="1">
      <alignment horizontal="right" vertical="center"/>
    </xf>
    <xf numFmtId="166" fontId="220" fillId="0" borderId="74" xfId="72" applyNumberFormat="1" applyFont="1" applyBorder="1" applyAlignment="1">
      <alignment vertical="center"/>
    </xf>
    <xf numFmtId="173" fontId="220" fillId="0" borderId="74" xfId="72" applyNumberFormat="1" applyFont="1" applyBorder="1" applyAlignment="1">
      <alignment vertical="center"/>
    </xf>
    <xf numFmtId="0" fontId="219" fillId="0" borderId="0" xfId="72" applyFont="1" applyAlignment="1">
      <alignment vertical="center"/>
    </xf>
    <xf numFmtId="166" fontId="220" fillId="0" borderId="74" xfId="79" applyNumberFormat="1" applyFont="1" applyFill="1" applyBorder="1" applyAlignment="1">
      <alignment vertical="center"/>
    </xf>
    <xf numFmtId="166" fontId="220" fillId="0" borderId="75" xfId="79" applyNumberFormat="1" applyFont="1" applyFill="1" applyBorder="1" applyAlignment="1">
      <alignment vertical="center"/>
    </xf>
    <xf numFmtId="0" fontId="220" fillId="0" borderId="72" xfId="72" applyFont="1" applyBorder="1" applyAlignment="1">
      <alignment horizontal="left" vertical="center" wrapText="1" indent="2"/>
    </xf>
    <xf numFmtId="166" fontId="220" fillId="0" borderId="72" xfId="72" applyNumberFormat="1" applyFont="1" applyBorder="1" applyAlignment="1">
      <alignment horizontal="right" vertical="center"/>
    </xf>
    <xf numFmtId="166" fontId="220" fillId="0" borderId="72" xfId="72" applyNumberFormat="1" applyFont="1" applyBorder="1" applyAlignment="1">
      <alignment vertical="center"/>
    </xf>
    <xf numFmtId="173" fontId="220" fillId="0" borderId="72" xfId="72" applyNumberFormat="1" applyFont="1" applyBorder="1" applyAlignment="1">
      <alignment vertical="center"/>
    </xf>
    <xf numFmtId="166" fontId="220" fillId="0" borderId="72" xfId="79" applyNumberFormat="1" applyFont="1" applyFill="1" applyBorder="1" applyAlignment="1">
      <alignment vertical="center"/>
    </xf>
    <xf numFmtId="173" fontId="220" fillId="0" borderId="72" xfId="79" applyNumberFormat="1" applyFont="1" applyFill="1" applyBorder="1" applyAlignment="1">
      <alignment horizontal="right" vertical="center"/>
    </xf>
    <xf numFmtId="0" fontId="220" fillId="0" borderId="72" xfId="72" applyFont="1" applyBorder="1" applyAlignment="1">
      <alignment horizontal="left" vertical="center" indent="2"/>
    </xf>
    <xf numFmtId="0" fontId="220" fillId="0" borderId="74" xfId="72" applyFont="1" applyBorder="1" applyAlignment="1">
      <alignment horizontal="left" vertical="center" indent="3"/>
    </xf>
    <xf numFmtId="0" fontId="218" fillId="78" borderId="73" xfId="71" applyFont="1" applyFill="1" applyBorder="1" applyAlignment="1">
      <alignment horizontal="left" vertical="center" indent="1"/>
    </xf>
    <xf numFmtId="166" fontId="220" fillId="0" borderId="74" xfId="0" applyNumberFormat="1" applyFont="1" applyBorder="1"/>
    <xf numFmtId="0" fontId="221" fillId="29" borderId="73" xfId="71" applyFont="1" applyFill="1" applyBorder="1" applyAlignment="1">
      <alignment horizontal="left" vertical="center" indent="1"/>
    </xf>
    <xf numFmtId="0" fontId="221" fillId="29" borderId="72" xfId="71" applyFont="1" applyFill="1" applyBorder="1" applyAlignment="1">
      <alignment horizontal="left" vertical="center" indent="2"/>
    </xf>
    <xf numFmtId="173" fontId="221" fillId="29" borderId="72" xfId="79" applyNumberFormat="1" applyFont="1" applyFill="1" applyBorder="1" applyAlignment="1">
      <alignment horizontal="right" vertical="center"/>
    </xf>
    <xf numFmtId="0" fontId="221" fillId="29" borderId="73" xfId="71" applyFont="1" applyFill="1" applyBorder="1" applyAlignment="1">
      <alignment horizontal="left" vertical="center" indent="3"/>
    </xf>
    <xf numFmtId="173" fontId="221" fillId="29" borderId="73" xfId="79" applyNumberFormat="1" applyFont="1" applyFill="1" applyBorder="1" applyAlignment="1">
      <alignment horizontal="right" vertical="center"/>
    </xf>
    <xf numFmtId="166" fontId="221" fillId="29" borderId="73" xfId="72" applyNumberFormat="1" applyFont="1" applyFill="1" applyBorder="1" applyAlignment="1">
      <alignment vertical="center"/>
    </xf>
    <xf numFmtId="0" fontId="220" fillId="0" borderId="0" xfId="0" applyFont="1" applyAlignment="1">
      <alignment vertical="center"/>
    </xf>
    <xf numFmtId="166" fontId="220" fillId="0" borderId="0" xfId="0" applyNumberFormat="1" applyFont="1" applyAlignment="1">
      <alignment vertical="center"/>
    </xf>
    <xf numFmtId="173" fontId="218" fillId="78" borderId="73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 applyAlignment="1">
      <alignment vertical="center"/>
    </xf>
    <xf numFmtId="0" fontId="220" fillId="0" borderId="74" xfId="70" applyFont="1" applyBorder="1" applyAlignment="1">
      <alignment horizontal="left" vertical="center" indent="2"/>
    </xf>
    <xf numFmtId="0" fontId="218" fillId="78" borderId="74" xfId="71" applyFont="1" applyFill="1" applyBorder="1" applyAlignment="1">
      <alignment horizontal="left" vertical="center" indent="1"/>
    </xf>
    <xf numFmtId="173" fontId="218" fillId="78" borderId="74" xfId="79" applyNumberFormat="1" applyFont="1" applyFill="1" applyBorder="1" applyAlignment="1">
      <alignment horizontal="right" vertical="center"/>
    </xf>
    <xf numFmtId="0" fontId="221" fillId="29" borderId="74" xfId="71" applyFont="1" applyFill="1" applyBorder="1" applyAlignment="1">
      <alignment horizontal="left" vertical="center" indent="1"/>
    </xf>
    <xf numFmtId="173" fontId="221" fillId="29" borderId="74" xfId="79" applyNumberFormat="1" applyFont="1" applyFill="1" applyBorder="1" applyAlignment="1">
      <alignment horizontal="right" vertical="center"/>
    </xf>
    <xf numFmtId="0" fontId="220" fillId="0" borderId="0" xfId="0" applyFont="1" applyAlignment="1">
      <alignment vertical="center" wrapText="1"/>
    </xf>
    <xf numFmtId="0" fontId="218" fillId="78" borderId="74" xfId="71" applyFont="1" applyFill="1" applyBorder="1" applyAlignment="1">
      <alignment horizontal="left" vertical="center"/>
    </xf>
    <xf numFmtId="0" fontId="220" fillId="0" borderId="0" xfId="70" applyFont="1"/>
    <xf numFmtId="0" fontId="224" fillId="0" borderId="0" xfId="64" applyFont="1" applyFill="1" applyAlignment="1" applyProtection="1"/>
    <xf numFmtId="0" fontId="220" fillId="26" borderId="0" xfId="70" applyFont="1" applyFill="1"/>
    <xf numFmtId="0" fontId="220" fillId="0" borderId="0" xfId="113" applyFont="1"/>
    <xf numFmtId="166" fontId="220" fillId="0" borderId="0" xfId="70" applyNumberFormat="1" applyFont="1"/>
    <xf numFmtId="0" fontId="221" fillId="0" borderId="0" xfId="70" applyFont="1" applyAlignment="1">
      <alignment horizontal="right" vertical="center"/>
    </xf>
    <xf numFmtId="0" fontId="219" fillId="0" borderId="0" xfId="70" applyFont="1"/>
    <xf numFmtId="0" fontId="221" fillId="0" borderId="0" xfId="70" applyFont="1"/>
    <xf numFmtId="179" fontId="220" fillId="0" borderId="0" xfId="70" applyNumberFormat="1" applyFont="1"/>
    <xf numFmtId="0" fontId="220" fillId="0" borderId="0" xfId="0" applyFont="1" applyAlignment="1">
      <alignment horizontal="left"/>
    </xf>
    <xf numFmtId="0" fontId="228" fillId="0" borderId="0" xfId="0" applyFont="1"/>
    <xf numFmtId="0" fontId="228" fillId="29" borderId="0" xfId="0" applyFont="1" applyFill="1"/>
    <xf numFmtId="1" fontId="221" fillId="29" borderId="0" xfId="79" applyNumberFormat="1" applyFont="1" applyFill="1" applyBorder="1" applyAlignment="1">
      <alignment horizontal="center"/>
    </xf>
    <xf numFmtId="0" fontId="227" fillId="0" borderId="0" xfId="0" applyFont="1" applyAlignment="1">
      <alignment horizontal="left" indent="1"/>
    </xf>
    <xf numFmtId="1" fontId="220" fillId="0" borderId="0" xfId="79" applyNumberFormat="1" applyFont="1" applyAlignment="1">
      <alignment horizontal="center"/>
    </xf>
    <xf numFmtId="0" fontId="227" fillId="0" borderId="0" xfId="0" applyFont="1" applyAlignment="1">
      <alignment horizontal="left" indent="2"/>
    </xf>
    <xf numFmtId="1" fontId="220" fillId="0" borderId="0" xfId="79" applyNumberFormat="1" applyFont="1" applyBorder="1" applyAlignment="1">
      <alignment horizontal="center"/>
    </xf>
    <xf numFmtId="0" fontId="228" fillId="29" borderId="0" xfId="0" applyFont="1" applyFill="1" applyAlignment="1">
      <alignment horizontal="left"/>
    </xf>
    <xf numFmtId="1" fontId="221" fillId="29" borderId="0" xfId="79" applyNumberFormat="1" applyFont="1" applyFill="1" applyAlignment="1">
      <alignment horizontal="center"/>
    </xf>
    <xf numFmtId="0" fontId="228" fillId="29" borderId="61" xfId="0" applyFont="1" applyFill="1" applyBorder="1"/>
    <xf numFmtId="1" fontId="221" fillId="29" borderId="61" xfId="79" applyNumberFormat="1" applyFont="1" applyFill="1" applyBorder="1" applyAlignment="1">
      <alignment horizontal="center"/>
    </xf>
    <xf numFmtId="14" fontId="220" fillId="0" borderId="0" xfId="0" applyNumberFormat="1" applyFont="1" applyAlignment="1">
      <alignment horizontal="left"/>
    </xf>
    <xf numFmtId="0" fontId="218" fillId="78" borderId="0" xfId="0" applyFont="1" applyFill="1"/>
    <xf numFmtId="0" fontId="218" fillId="78" borderId="0" xfId="0" applyFont="1" applyFill="1" applyAlignment="1">
      <alignment horizontal="center"/>
    </xf>
    <xf numFmtId="0" fontId="221" fillId="0" borderId="0" xfId="0" quotePrefix="1" applyFont="1" applyAlignment="1">
      <alignment vertical="center" wrapText="1"/>
    </xf>
    <xf numFmtId="0" fontId="221" fillId="0" borderId="0" xfId="0" applyFont="1" applyAlignment="1">
      <alignment vertical="center" wrapText="1"/>
    </xf>
    <xf numFmtId="0" fontId="220" fillId="0" borderId="73" xfId="72" applyFont="1" applyBorder="1" applyAlignment="1">
      <alignment horizontal="left" vertical="center" wrapText="1" indent="2"/>
    </xf>
    <xf numFmtId="0" fontId="221" fillId="79" borderId="74" xfId="71" applyFont="1" applyFill="1" applyBorder="1" applyAlignment="1">
      <alignment horizontal="left" vertical="center" indent="1"/>
    </xf>
    <xf numFmtId="166" fontId="221" fillId="79" borderId="74" xfId="71" applyNumberFormat="1" applyFont="1" applyFill="1" applyBorder="1" applyAlignment="1">
      <alignment horizontal="left" vertical="center" indent="1"/>
    </xf>
    <xf numFmtId="0" fontId="229" fillId="0" borderId="74" xfId="72" applyFont="1" applyBorder="1" applyAlignment="1">
      <alignment horizontal="left" vertical="center" indent="3"/>
    </xf>
    <xf numFmtId="0" fontId="229" fillId="0" borderId="75" xfId="0" applyFont="1" applyBorder="1" applyAlignment="1">
      <alignment horizontal="left" indent="3"/>
    </xf>
    <xf numFmtId="174" fontId="220" fillId="0" borderId="74" xfId="76" applyNumberFormat="1" applyFont="1" applyBorder="1"/>
    <xf numFmtId="174" fontId="220" fillId="0" borderId="75" xfId="76" applyNumberFormat="1" applyFont="1" applyBorder="1"/>
    <xf numFmtId="0" fontId="221" fillId="0" borderId="0" xfId="0" applyFont="1"/>
    <xf numFmtId="0" fontId="56" fillId="0" borderId="0" xfId="0" applyFont="1"/>
    <xf numFmtId="0" fontId="220" fillId="79" borderId="74" xfId="71" applyFont="1" applyFill="1" applyBorder="1" applyAlignment="1">
      <alignment horizontal="left" vertical="center" indent="1"/>
    </xf>
    <xf numFmtId="166" fontId="220" fillId="79" borderId="74" xfId="71" applyNumberFormat="1" applyFont="1" applyFill="1" applyBorder="1" applyAlignment="1">
      <alignment horizontal="left" vertical="center" indent="1"/>
    </xf>
    <xf numFmtId="0" fontId="229" fillId="0" borderId="75" xfId="72" applyFont="1" applyBorder="1" applyAlignment="1">
      <alignment horizontal="left" vertical="center" indent="3"/>
    </xf>
    <xf numFmtId="0" fontId="220" fillId="79" borderId="73" xfId="71" applyFont="1" applyFill="1" applyBorder="1" applyAlignment="1">
      <alignment horizontal="left" vertical="center" indent="1"/>
    </xf>
    <xf numFmtId="166" fontId="220" fillId="79" borderId="73" xfId="71" applyNumberFormat="1" applyFont="1" applyFill="1" applyBorder="1" applyAlignment="1">
      <alignment horizontal="left" vertical="center" indent="1"/>
    </xf>
    <xf numFmtId="0" fontId="229" fillId="0" borderId="0" xfId="72" applyFont="1" applyAlignment="1">
      <alignment horizontal="left" vertical="center" indent="3"/>
    </xf>
    <xf numFmtId="174" fontId="220" fillId="0" borderId="0" xfId="76" applyNumberFormat="1" applyFont="1" applyBorder="1"/>
    <xf numFmtId="0" fontId="220" fillId="0" borderId="74" xfId="72" applyFont="1" applyBorder="1" applyAlignment="1">
      <alignment horizontal="left" vertical="center" wrapText="1" indent="2"/>
    </xf>
    <xf numFmtId="166" fontId="220" fillId="79" borderId="73" xfId="72" applyNumberFormat="1" applyFont="1" applyFill="1" applyBorder="1" applyAlignment="1">
      <alignment vertical="center"/>
    </xf>
    <xf numFmtId="0" fontId="220" fillId="26" borderId="76" xfId="71" applyFont="1" applyFill="1" applyBorder="1" applyAlignment="1">
      <alignment horizontal="left" vertical="center" indent="1"/>
    </xf>
    <xf numFmtId="0" fontId="220" fillId="26" borderId="77" xfId="71" applyFont="1" applyFill="1" applyBorder="1" applyAlignment="1">
      <alignment horizontal="left" vertical="center" indent="1"/>
    </xf>
    <xf numFmtId="0" fontId="220" fillId="0" borderId="78" xfId="72" applyFont="1" applyBorder="1" applyAlignment="1">
      <alignment horizontal="left" wrapText="1" indent="1"/>
    </xf>
    <xf numFmtId="166" fontId="220" fillId="0" borderId="78" xfId="72" applyNumberFormat="1" applyFont="1" applyBorder="1" applyAlignment="1">
      <alignment horizontal="left" vertical="center" wrapText="1"/>
    </xf>
    <xf numFmtId="174" fontId="220" fillId="0" borderId="78" xfId="76" applyNumberFormat="1" applyFont="1" applyFill="1" applyBorder="1" applyAlignment="1">
      <alignment horizontal="right" vertical="center" wrapText="1"/>
    </xf>
    <xf numFmtId="177" fontId="220" fillId="0" borderId="78" xfId="72" applyNumberFormat="1" applyFont="1" applyBorder="1" applyAlignment="1">
      <alignment horizontal="left" vertical="center" wrapText="1"/>
    </xf>
    <xf numFmtId="0" fontId="220" fillId="0" borderId="78" xfId="72" applyFont="1" applyBorder="1"/>
    <xf numFmtId="0" fontId="220" fillId="0" borderId="79" xfId="0" applyFont="1" applyBorder="1"/>
    <xf numFmtId="0" fontId="220" fillId="0" borderId="78" xfId="0" applyFont="1" applyBorder="1"/>
    <xf numFmtId="0" fontId="0" fillId="0" borderId="78" xfId="0" applyBorder="1"/>
    <xf numFmtId="166" fontId="220" fillId="0" borderId="80" xfId="72" applyNumberFormat="1" applyFont="1" applyBorder="1" applyAlignment="1">
      <alignment horizontal="right" vertical="center"/>
    </xf>
    <xf numFmtId="166" fontId="220" fillId="0" borderId="81" xfId="72" applyNumberFormat="1" applyFont="1" applyBorder="1" applyAlignment="1">
      <alignment horizontal="right" vertical="center"/>
    </xf>
    <xf numFmtId="174" fontId="220" fillId="0" borderId="80" xfId="76" applyNumberFormat="1" applyFont="1" applyFill="1" applyBorder="1"/>
    <xf numFmtId="174" fontId="220" fillId="0" borderId="0" xfId="76" applyNumberFormat="1" applyFont="1" applyFill="1" applyBorder="1"/>
    <xf numFmtId="174" fontId="220" fillId="0" borderId="81" xfId="76" applyNumberFormat="1" applyFont="1" applyFill="1" applyBorder="1"/>
    <xf numFmtId="0" fontId="230" fillId="0" borderId="0" xfId="70" applyFont="1"/>
    <xf numFmtId="0" fontId="220" fillId="0" borderId="82" xfId="70" applyFont="1" applyBorder="1"/>
    <xf numFmtId="173" fontId="229" fillId="0" borderId="74" xfId="79" applyNumberFormat="1" applyFont="1" applyFill="1" applyBorder="1" applyAlignment="1">
      <alignment vertical="center"/>
    </xf>
    <xf numFmtId="166" fontId="221" fillId="29" borderId="74" xfId="72" applyNumberFormat="1" applyFont="1" applyFill="1" applyBorder="1" applyAlignment="1">
      <alignment vertical="center"/>
    </xf>
    <xf numFmtId="0" fontId="218" fillId="78" borderId="75" xfId="71" applyFont="1" applyFill="1" applyBorder="1" applyAlignment="1">
      <alignment horizontal="left" vertical="center" indent="1"/>
    </xf>
    <xf numFmtId="166" fontId="218" fillId="78" borderId="75" xfId="72" applyNumberFormat="1" applyFont="1" applyFill="1" applyBorder="1" applyAlignment="1">
      <alignment vertical="center"/>
    </xf>
    <xf numFmtId="0" fontId="220" fillId="0" borderId="74" xfId="70" applyFont="1" applyBorder="1" applyAlignment="1">
      <alignment horizontal="left" vertical="center" indent="3"/>
    </xf>
    <xf numFmtId="0" fontId="229" fillId="0" borderId="74" xfId="70" applyFont="1" applyBorder="1" applyAlignment="1">
      <alignment horizontal="left" vertical="center" indent="3"/>
    </xf>
    <xf numFmtId="173" fontId="229" fillId="0" borderId="74" xfId="79" applyNumberFormat="1" applyFont="1" applyFill="1" applyBorder="1" applyAlignment="1">
      <alignment horizontal="right" vertical="center"/>
    </xf>
    <xf numFmtId="173" fontId="221" fillId="29" borderId="74" xfId="79" applyNumberFormat="1" applyFont="1" applyFill="1" applyBorder="1" applyAlignment="1">
      <alignment vertical="center"/>
    </xf>
    <xf numFmtId="173" fontId="218" fillId="78" borderId="75" xfId="79" applyNumberFormat="1" applyFont="1" applyFill="1" applyBorder="1" applyAlignment="1">
      <alignment vertical="center"/>
    </xf>
    <xf numFmtId="0" fontId="220" fillId="26" borderId="83" xfId="70" applyFont="1" applyFill="1" applyBorder="1"/>
    <xf numFmtId="182" fontId="220" fillId="0" borderId="74" xfId="79" applyNumberFormat="1" applyFont="1" applyFill="1" applyBorder="1" applyAlignment="1">
      <alignment horizontal="right" vertical="center"/>
    </xf>
    <xf numFmtId="182" fontId="218" fillId="78" borderId="75" xfId="79" applyNumberFormat="1" applyFont="1" applyFill="1" applyBorder="1" applyAlignment="1">
      <alignment horizontal="right" vertical="center"/>
    </xf>
    <xf numFmtId="0" fontId="227" fillId="0" borderId="74" xfId="0" applyFont="1" applyBorder="1" applyAlignment="1">
      <alignment horizontal="left"/>
    </xf>
    <xf numFmtId="0" fontId="227" fillId="0" borderId="74" xfId="0" applyFont="1" applyBorder="1"/>
    <xf numFmtId="0" fontId="227" fillId="0" borderId="75" xfId="0" applyFont="1" applyBorder="1"/>
    <xf numFmtId="0" fontId="227" fillId="0" borderId="75" xfId="0" applyFont="1" applyBorder="1" applyAlignment="1">
      <alignment horizontal="left"/>
    </xf>
    <xf numFmtId="166" fontId="220" fillId="0" borderId="80" xfId="72" applyNumberFormat="1" applyFont="1" applyBorder="1" applyAlignment="1">
      <alignment vertical="center"/>
    </xf>
    <xf numFmtId="166" fontId="220" fillId="0" borderId="81" xfId="72" applyNumberFormat="1" applyFont="1" applyBorder="1" applyAlignment="1">
      <alignment vertical="center"/>
    </xf>
    <xf numFmtId="166" fontId="221" fillId="0" borderId="80" xfId="71" applyNumberFormat="1" applyFont="1" applyBorder="1" applyAlignment="1">
      <alignment horizontal="left" vertical="center" indent="1"/>
    </xf>
    <xf numFmtId="166" fontId="221" fillId="0" borderId="0" xfId="71" applyNumberFormat="1" applyFont="1" applyAlignment="1">
      <alignment horizontal="left" vertical="center" indent="1"/>
    </xf>
    <xf numFmtId="166" fontId="221" fillId="0" borderId="81" xfId="71" applyNumberFormat="1" applyFont="1" applyBorder="1" applyAlignment="1">
      <alignment horizontal="left" vertical="center" indent="1"/>
    </xf>
    <xf numFmtId="0" fontId="221" fillId="0" borderId="72" xfId="70" applyFont="1" applyBorder="1" applyAlignment="1">
      <alignment vertical="center"/>
    </xf>
    <xf numFmtId="174" fontId="221" fillId="0" borderId="72" xfId="79" applyNumberFormat="1" applyFont="1" applyFill="1" applyBorder="1" applyAlignment="1">
      <alignment horizontal="right" vertical="center"/>
    </xf>
    <xf numFmtId="0" fontId="220" fillId="0" borderId="0" xfId="70" applyFont="1" applyAlignment="1">
      <alignment horizontal="left" vertical="center" indent="2"/>
    </xf>
    <xf numFmtId="174" fontId="220" fillId="26" borderId="0" xfId="79" applyNumberFormat="1" applyFont="1" applyFill="1" applyBorder="1" applyAlignment="1">
      <alignment horizontal="right" vertical="center"/>
    </xf>
    <xf numFmtId="174" fontId="220" fillId="0" borderId="0" xfId="79" applyNumberFormat="1" applyFont="1" applyFill="1" applyBorder="1" applyAlignment="1">
      <alignment horizontal="right" vertical="center"/>
    </xf>
    <xf numFmtId="174" fontId="220" fillId="0" borderId="74" xfId="79" applyNumberFormat="1" applyFont="1" applyFill="1" applyBorder="1" applyAlignment="1">
      <alignment horizontal="right" vertical="center"/>
    </xf>
    <xf numFmtId="0" fontId="220" fillId="0" borderId="75" xfId="70" applyFont="1" applyBorder="1" applyAlignment="1">
      <alignment horizontal="left" vertical="center" indent="2"/>
    </xf>
    <xf numFmtId="174" fontId="220" fillId="0" borderId="75" xfId="79" applyNumberFormat="1" applyFont="1" applyFill="1" applyBorder="1" applyAlignment="1">
      <alignment horizontal="right" vertical="center"/>
    </xf>
    <xf numFmtId="0" fontId="225" fillId="78" borderId="73" xfId="71" applyFont="1" applyFill="1" applyBorder="1" applyAlignment="1">
      <alignment horizontal="center" vertical="center"/>
    </xf>
    <xf numFmtId="168" fontId="220" fillId="0" borderId="75" xfId="79" applyFont="1" applyFill="1" applyBorder="1" applyAlignment="1">
      <alignment horizontal="right" vertical="center"/>
    </xf>
    <xf numFmtId="180" fontId="220" fillId="0" borderId="75" xfId="79" applyNumberFormat="1" applyFont="1" applyFill="1" applyBorder="1" applyAlignment="1">
      <alignment horizontal="right" vertical="center"/>
    </xf>
    <xf numFmtId="182" fontId="220" fillId="0" borderId="75" xfId="79" applyNumberFormat="1" applyFont="1" applyFill="1" applyBorder="1" applyAlignment="1">
      <alignment horizontal="right" vertical="center"/>
    </xf>
    <xf numFmtId="178" fontId="220" fillId="0" borderId="74" xfId="79" applyNumberFormat="1" applyFont="1" applyFill="1" applyBorder="1" applyAlignment="1">
      <alignment horizontal="right" vertical="center"/>
    </xf>
    <xf numFmtId="0" fontId="221" fillId="0" borderId="74" xfId="70" applyFont="1" applyBorder="1" applyAlignment="1">
      <alignment horizontal="left" vertical="center" indent="2"/>
    </xf>
    <xf numFmtId="0" fontId="221" fillId="0" borderId="74" xfId="70" applyFont="1" applyBorder="1" applyAlignment="1">
      <alignment horizontal="center" vertical="center"/>
    </xf>
    <xf numFmtId="0" fontId="221" fillId="0" borderId="74" xfId="113" applyFont="1" applyBorder="1" applyAlignment="1">
      <alignment horizontal="center" vertical="center"/>
    </xf>
    <xf numFmtId="0" fontId="221" fillId="0" borderId="74" xfId="113" applyFont="1" applyBorder="1" applyAlignment="1">
      <alignment horizontal="center" vertical="center" wrapText="1"/>
    </xf>
    <xf numFmtId="0" fontId="220" fillId="0" borderId="74" xfId="113" applyFont="1" applyBorder="1" applyAlignment="1">
      <alignment horizontal="left" vertical="center" indent="3"/>
    </xf>
    <xf numFmtId="174" fontId="220" fillId="0" borderId="74" xfId="76" applyNumberFormat="1" applyFont="1" applyFill="1" applyBorder="1" applyAlignment="1">
      <alignment horizontal="right" vertical="center"/>
    </xf>
    <xf numFmtId="0" fontId="220" fillId="0" borderId="75" xfId="70" applyFont="1" applyBorder="1" applyAlignment="1">
      <alignment horizontal="left" vertical="center" indent="3"/>
    </xf>
    <xf numFmtId="174" fontId="220" fillId="0" borderId="75" xfId="76" applyNumberFormat="1" applyFont="1" applyFill="1" applyBorder="1" applyAlignment="1">
      <alignment horizontal="right" vertical="center"/>
    </xf>
    <xf numFmtId="0" fontId="221" fillId="0" borderId="0" xfId="70" applyFont="1" applyAlignment="1">
      <alignment vertical="center"/>
    </xf>
    <xf numFmtId="0" fontId="220" fillId="0" borderId="0" xfId="70" applyFont="1" applyAlignment="1">
      <alignment vertical="center"/>
    </xf>
    <xf numFmtId="0" fontId="218" fillId="78" borderId="73" xfId="71" applyFont="1" applyFill="1" applyBorder="1" applyAlignment="1">
      <alignment horizontal="center" vertical="center"/>
    </xf>
    <xf numFmtId="0" fontId="220" fillId="0" borderId="74" xfId="0" applyFont="1" applyBorder="1" applyAlignment="1">
      <alignment vertical="center"/>
    </xf>
    <xf numFmtId="0" fontId="220" fillId="0" borderId="74" xfId="0" applyFont="1" applyBorder="1" applyAlignment="1">
      <alignment horizontal="center" vertical="center"/>
    </xf>
    <xf numFmtId="0" fontId="220" fillId="0" borderId="74" xfId="113" applyFont="1" applyBorder="1" applyAlignment="1">
      <alignment horizontal="center" vertical="center"/>
    </xf>
    <xf numFmtId="0" fontId="221" fillId="0" borderId="74" xfId="0" applyFont="1" applyBorder="1" applyAlignment="1">
      <alignment horizontal="center" vertical="center"/>
    </xf>
    <xf numFmtId="0" fontId="220" fillId="0" borderId="74" xfId="70" applyFont="1" applyBorder="1" applyAlignment="1">
      <alignment horizontal="center" vertical="center"/>
    </xf>
    <xf numFmtId="174" fontId="220" fillId="0" borderId="74" xfId="0" applyNumberFormat="1" applyFont="1" applyBorder="1" applyAlignment="1">
      <alignment horizontal="center" vertical="center"/>
    </xf>
    <xf numFmtId="0" fontId="220" fillId="0" borderId="75" xfId="0" applyFont="1" applyBorder="1" applyAlignment="1">
      <alignment vertical="center"/>
    </xf>
    <xf numFmtId="0" fontId="221" fillId="0" borderId="75" xfId="70" applyFont="1" applyBorder="1" applyAlignment="1">
      <alignment horizontal="center" vertical="center"/>
    </xf>
    <xf numFmtId="0" fontId="221" fillId="29" borderId="73" xfId="113" applyFont="1" applyFill="1" applyBorder="1" applyAlignment="1">
      <alignment horizontal="center" vertical="center"/>
    </xf>
    <xf numFmtId="174" fontId="221" fillId="29" borderId="73" xfId="113" applyNumberFormat="1" applyFont="1" applyFill="1" applyBorder="1" applyAlignment="1">
      <alignment horizontal="center" vertical="center"/>
    </xf>
    <xf numFmtId="167" fontId="221" fillId="29" borderId="73" xfId="22623" applyFont="1" applyFill="1" applyBorder="1" applyAlignment="1">
      <alignment horizontal="center" vertical="center"/>
    </xf>
    <xf numFmtId="167" fontId="220" fillId="0" borderId="74" xfId="22623" applyFont="1" applyFill="1" applyBorder="1" applyAlignment="1">
      <alignment horizontal="center" vertical="center"/>
    </xf>
    <xf numFmtId="167" fontId="220" fillId="0" borderId="75" xfId="22623" applyFont="1" applyFill="1" applyBorder="1" applyAlignment="1">
      <alignment horizontal="center" vertical="center"/>
    </xf>
    <xf numFmtId="284" fontId="221" fillId="29" borderId="73" xfId="22623" quotePrefix="1" applyNumberFormat="1" applyFont="1" applyFill="1" applyBorder="1" applyAlignment="1">
      <alignment horizontal="center" vertical="center"/>
    </xf>
    <xf numFmtId="284" fontId="220" fillId="0" borderId="74" xfId="22623" applyNumberFormat="1" applyFont="1" applyFill="1" applyBorder="1" applyAlignment="1">
      <alignment horizontal="center" vertical="center"/>
    </xf>
    <xf numFmtId="284" fontId="220" fillId="0" borderId="75" xfId="22623" applyNumberFormat="1" applyFont="1" applyFill="1" applyBorder="1" applyAlignment="1">
      <alignment horizontal="center" vertical="center"/>
    </xf>
    <xf numFmtId="0" fontId="218" fillId="78" borderId="73" xfId="71" applyFont="1" applyFill="1" applyBorder="1" applyAlignment="1">
      <alignment horizontal="left" vertical="center"/>
    </xf>
    <xf numFmtId="15" fontId="221" fillId="29" borderId="73" xfId="0" applyNumberFormat="1" applyFont="1" applyFill="1" applyBorder="1"/>
    <xf numFmtId="14" fontId="220" fillId="0" borderId="75" xfId="70" applyNumberFormat="1" applyFont="1" applyBorder="1" applyAlignment="1">
      <alignment horizontal="center" vertical="center"/>
    </xf>
    <xf numFmtId="14" fontId="220" fillId="0" borderId="74" xfId="70" applyNumberFormat="1" applyFont="1" applyBorder="1" applyAlignment="1">
      <alignment horizontal="center" vertical="center"/>
    </xf>
    <xf numFmtId="14" fontId="220" fillId="0" borderId="74" xfId="0" applyNumberFormat="1" applyFont="1" applyBorder="1" applyAlignment="1">
      <alignment horizontal="center" vertical="center"/>
    </xf>
    <xf numFmtId="14" fontId="221" fillId="29" borderId="73" xfId="0" applyNumberFormat="1" applyFont="1" applyFill="1" applyBorder="1"/>
    <xf numFmtId="14" fontId="220" fillId="0" borderId="75" xfId="0" applyNumberFormat="1" applyFont="1" applyBorder="1" applyAlignment="1">
      <alignment horizontal="center" vertical="center"/>
    </xf>
    <xf numFmtId="173" fontId="218" fillId="78" borderId="0" xfId="79" applyNumberFormat="1" applyFont="1" applyFill="1" applyBorder="1" applyAlignment="1">
      <alignment horizontal="left" vertical="center" indent="1"/>
    </xf>
    <xf numFmtId="173" fontId="220" fillId="0" borderId="0" xfId="0" applyNumberFormat="1" applyFont="1"/>
    <xf numFmtId="180" fontId="220" fillId="0" borderId="0" xfId="0" applyNumberFormat="1" applyFont="1"/>
    <xf numFmtId="174" fontId="220" fillId="0" borderId="0" xfId="0" applyNumberFormat="1" applyFont="1"/>
    <xf numFmtId="174" fontId="221" fillId="29" borderId="73" xfId="113" quotePrefix="1" applyNumberFormat="1" applyFont="1" applyFill="1" applyBorder="1" applyAlignment="1">
      <alignment horizontal="center" vertical="center"/>
    </xf>
    <xf numFmtId="285" fontId="220" fillId="0" borderId="74" xfId="79" applyNumberFormat="1" applyFont="1" applyFill="1" applyBorder="1" applyAlignment="1">
      <alignment horizontal="right" vertical="center"/>
    </xf>
    <xf numFmtId="174" fontId="229" fillId="0" borderId="84" xfId="76" applyNumberFormat="1" applyFont="1" applyFill="1" applyBorder="1" applyAlignment="1">
      <alignment horizontal="right" vertical="center"/>
    </xf>
    <xf numFmtId="0" fontId="220" fillId="0" borderId="83" xfId="70" applyFont="1" applyBorder="1"/>
    <xf numFmtId="0" fontId="221" fillId="29" borderId="72" xfId="71" applyFont="1" applyFill="1" applyBorder="1" applyAlignment="1">
      <alignment horizontal="left" vertical="center" indent="1"/>
    </xf>
    <xf numFmtId="173" fontId="221" fillId="29" borderId="72" xfId="79" applyNumberFormat="1" applyFont="1" applyFill="1" applyBorder="1" applyAlignment="1">
      <alignment vertical="center"/>
    </xf>
    <xf numFmtId="0" fontId="218" fillId="78" borderId="72" xfId="71" applyFont="1" applyFill="1" applyBorder="1" applyAlignment="1">
      <alignment horizontal="left" vertical="center" indent="1"/>
    </xf>
    <xf numFmtId="173" fontId="218" fillId="78" borderId="72" xfId="79" applyNumberFormat="1" applyFont="1" applyFill="1" applyBorder="1" applyAlignment="1">
      <alignment vertical="center"/>
    </xf>
    <xf numFmtId="174" fontId="229" fillId="0" borderId="74" xfId="76" applyNumberFormat="1" applyFont="1" applyFill="1" applyBorder="1" applyAlignment="1">
      <alignment horizontal="right" vertical="center"/>
    </xf>
    <xf numFmtId="0" fontId="220" fillId="0" borderId="84" xfId="70" applyFont="1" applyBorder="1" applyAlignment="1">
      <alignment horizontal="left" vertical="center" indent="2"/>
    </xf>
    <xf numFmtId="0" fontId="231" fillId="0" borderId="0" xfId="70" applyFont="1" applyAlignment="1">
      <alignment horizontal="center" vertical="center" textRotation="90" wrapText="1"/>
    </xf>
    <xf numFmtId="0" fontId="231" fillId="0" borderId="0" xfId="70" applyFont="1" applyAlignment="1">
      <alignment horizontal="center" vertical="center" textRotation="90"/>
    </xf>
    <xf numFmtId="0" fontId="231" fillId="0" borderId="0" xfId="70" applyFont="1" applyAlignment="1">
      <alignment vertical="center" textRotation="90"/>
    </xf>
    <xf numFmtId="0" fontId="231" fillId="0" borderId="0" xfId="70" applyFont="1" applyAlignment="1">
      <alignment vertical="center" textRotation="90" wrapText="1"/>
    </xf>
    <xf numFmtId="0" fontId="221" fillId="0" borderId="84" xfId="70" applyFont="1" applyBorder="1" applyAlignment="1">
      <alignment horizontal="left" vertical="center" indent="2"/>
    </xf>
    <xf numFmtId="174" fontId="221" fillId="0" borderId="84" xfId="76" applyNumberFormat="1" applyFont="1" applyFill="1" applyBorder="1" applyAlignment="1">
      <alignment horizontal="right" vertical="center"/>
    </xf>
    <xf numFmtId="10" fontId="220" fillId="0" borderId="0" xfId="76" applyNumberFormat="1" applyFont="1" applyFill="1"/>
    <xf numFmtId="174" fontId="229" fillId="0" borderId="74" xfId="79" applyNumberFormat="1" applyFont="1" applyFill="1" applyBorder="1" applyAlignment="1">
      <alignment horizontal="right" vertical="center"/>
    </xf>
    <xf numFmtId="166" fontId="0" fillId="0" borderId="0" xfId="0" applyNumberFormat="1"/>
    <xf numFmtId="173" fontId="220" fillId="0" borderId="0" xfId="79" applyNumberFormat="1" applyFont="1" applyFill="1"/>
    <xf numFmtId="0" fontId="229" fillId="0" borderId="75" xfId="70" applyFont="1" applyBorder="1" applyAlignment="1">
      <alignment horizontal="left" vertical="center" indent="2"/>
    </xf>
    <xf numFmtId="0" fontId="229" fillId="0" borderId="75" xfId="70" applyFont="1" applyBorder="1" applyAlignment="1">
      <alignment horizontal="left" vertical="center" indent="3"/>
    </xf>
    <xf numFmtId="174" fontId="229" fillId="0" borderId="75" xfId="76" applyNumberFormat="1" applyFont="1" applyFill="1" applyBorder="1" applyAlignment="1">
      <alignment horizontal="right" vertical="center"/>
    </xf>
    <xf numFmtId="14" fontId="220" fillId="0" borderId="74" xfId="113" applyNumberFormat="1" applyFont="1" applyBorder="1" applyAlignment="1">
      <alignment horizontal="center" vertical="center"/>
    </xf>
    <xf numFmtId="0" fontId="220" fillId="0" borderId="74" xfId="0" applyFont="1" applyBorder="1" applyAlignment="1">
      <alignment vertical="center" wrapText="1"/>
    </xf>
    <xf numFmtId="0" fontId="220" fillId="0" borderId="0" xfId="0" quotePrefix="1" applyFont="1" applyAlignment="1">
      <alignment vertical="center" wrapText="1"/>
    </xf>
    <xf numFmtId="0" fontId="220" fillId="0" borderId="74" xfId="0" applyFont="1" applyBorder="1" applyAlignment="1">
      <alignment horizontal="left" vertical="center" wrapText="1"/>
    </xf>
    <xf numFmtId="174" fontId="220" fillId="0" borderId="0" xfId="76" quotePrefix="1" applyNumberFormat="1" applyFont="1" applyFill="1" applyBorder="1" applyAlignment="1">
      <alignment horizontal="right" vertical="center" wrapText="1"/>
    </xf>
    <xf numFmtId="286" fontId="220" fillId="0" borderId="78" xfId="79" applyNumberFormat="1" applyFont="1" applyFill="1" applyBorder="1" applyAlignment="1">
      <alignment horizontal="right" vertical="center" wrapText="1"/>
    </xf>
    <xf numFmtId="0" fontId="220" fillId="82" borderId="0" xfId="0" applyFont="1" applyFill="1" applyAlignment="1">
      <alignment vertical="center" wrapText="1"/>
    </xf>
    <xf numFmtId="166" fontId="220" fillId="29" borderId="74" xfId="71" applyNumberFormat="1" applyFont="1" applyFill="1" applyBorder="1" applyAlignment="1">
      <alignment horizontal="left" vertical="center" indent="1"/>
    </xf>
    <xf numFmtId="287" fontId="0" fillId="0" borderId="0" xfId="0" applyNumberFormat="1"/>
    <xf numFmtId="182" fontId="0" fillId="0" borderId="0" xfId="79" applyNumberFormat="1" applyFont="1"/>
    <xf numFmtId="166" fontId="220" fillId="0" borderId="0" xfId="0" applyNumberFormat="1" applyFont="1"/>
    <xf numFmtId="0" fontId="232" fillId="0" borderId="0" xfId="70" applyFont="1" applyAlignment="1">
      <alignment horizontal="left" vertical="center" indent="2"/>
    </xf>
    <xf numFmtId="168" fontId="220" fillId="0" borderId="0" xfId="79" applyFont="1" applyFill="1"/>
    <xf numFmtId="9" fontId="220" fillId="0" borderId="0" xfId="76" applyFont="1" applyFill="1"/>
    <xf numFmtId="167" fontId="220" fillId="0" borderId="0" xfId="70" applyNumberFormat="1" applyFont="1"/>
    <xf numFmtId="173" fontId="220" fillId="0" borderId="73" xfId="79" applyNumberFormat="1" applyFont="1" applyFill="1" applyBorder="1" applyAlignment="1">
      <alignment horizontal="right" vertical="center"/>
    </xf>
    <xf numFmtId="173" fontId="221" fillId="29" borderId="73" xfId="79" applyNumberFormat="1" applyFont="1" applyFill="1" applyBorder="1" applyAlignment="1">
      <alignment vertical="center"/>
    </xf>
    <xf numFmtId="174" fontId="229" fillId="82" borderId="74" xfId="79" applyNumberFormat="1" applyFont="1" applyFill="1" applyBorder="1" applyAlignment="1">
      <alignment horizontal="right" vertical="center"/>
    </xf>
    <xf numFmtId="174" fontId="220" fillId="82" borderId="74" xfId="79" applyNumberFormat="1" applyFont="1" applyFill="1" applyBorder="1" applyAlignment="1">
      <alignment horizontal="right" vertical="center"/>
    </xf>
    <xf numFmtId="174" fontId="220" fillId="82" borderId="75" xfId="79" applyNumberFormat="1" applyFont="1" applyFill="1" applyBorder="1" applyAlignment="1">
      <alignment horizontal="right" vertical="center"/>
    </xf>
    <xf numFmtId="173" fontId="220" fillId="0" borderId="74" xfId="79" applyNumberFormat="1" applyFont="1" applyFill="1" applyBorder="1"/>
    <xf numFmtId="173" fontId="233" fillId="0" borderId="0" xfId="79" applyNumberFormat="1" applyFont="1" applyFill="1"/>
    <xf numFmtId="1" fontId="220" fillId="0" borderId="74" xfId="79" applyNumberFormat="1" applyFont="1" applyFill="1" applyBorder="1" applyAlignment="1">
      <alignment horizontal="right" vertical="center"/>
    </xf>
    <xf numFmtId="174" fontId="0" fillId="0" borderId="0" xfId="76" applyNumberFormat="1" applyFont="1"/>
    <xf numFmtId="0" fontId="225" fillId="0" borderId="0" xfId="0" applyFont="1"/>
    <xf numFmtId="0" fontId="225" fillId="0" borderId="0" xfId="0" applyFont="1" applyAlignment="1">
      <alignment vertical="center"/>
    </xf>
    <xf numFmtId="166" fontId="220" fillId="0" borderId="73" xfId="72" applyNumberFormat="1" applyFont="1" applyFill="1" applyBorder="1" applyAlignment="1">
      <alignment horizontal="right" vertical="center"/>
    </xf>
    <xf numFmtId="166" fontId="220" fillId="0" borderId="75" xfId="72" applyNumberFormat="1" applyFont="1" applyFill="1" applyBorder="1" applyAlignment="1">
      <alignment horizontal="right" vertical="center"/>
    </xf>
    <xf numFmtId="166" fontId="220" fillId="0" borderId="74" xfId="72" applyNumberFormat="1" applyFont="1" applyFill="1" applyBorder="1" applyAlignment="1">
      <alignment horizontal="right" vertical="center"/>
    </xf>
    <xf numFmtId="166" fontId="220" fillId="0" borderId="74" xfId="72" applyNumberFormat="1" applyFont="1" applyFill="1" applyBorder="1" applyAlignment="1">
      <alignment vertical="center"/>
    </xf>
    <xf numFmtId="166" fontId="220" fillId="0" borderId="72" xfId="72" applyNumberFormat="1" applyFont="1" applyFill="1" applyBorder="1" applyAlignment="1">
      <alignment horizontal="right" vertical="center"/>
    </xf>
    <xf numFmtId="14" fontId="220" fillId="0" borderId="74" xfId="113" applyNumberFormat="1" applyFont="1" applyFill="1" applyBorder="1" applyAlignment="1">
      <alignment horizontal="center" vertical="center"/>
    </xf>
    <xf numFmtId="0" fontId="221" fillId="0" borderId="74" xfId="72" applyFont="1" applyBorder="1" applyAlignment="1">
      <alignment horizontal="left" vertical="center" indent="2"/>
    </xf>
    <xf numFmtId="0" fontId="221" fillId="29" borderId="74" xfId="72" applyFont="1" applyFill="1" applyBorder="1" applyAlignment="1">
      <alignment horizontal="left" vertical="center" indent="2"/>
    </xf>
    <xf numFmtId="166" fontId="221" fillId="29" borderId="74" xfId="72" applyNumberFormat="1" applyFont="1" applyFill="1" applyBorder="1" applyAlignment="1">
      <alignment horizontal="right" vertical="center"/>
    </xf>
    <xf numFmtId="0" fontId="221" fillId="0" borderId="0" xfId="72" applyFont="1" applyBorder="1"/>
    <xf numFmtId="0" fontId="220" fillId="0" borderId="0" xfId="72" applyFont="1" applyBorder="1" applyAlignment="1">
      <alignment horizontal="left" vertical="center" indent="2"/>
    </xf>
    <xf numFmtId="166" fontId="220" fillId="0" borderId="0" xfId="72" applyNumberFormat="1" applyFont="1" applyBorder="1" applyAlignment="1">
      <alignment horizontal="right" vertical="center"/>
    </xf>
    <xf numFmtId="0" fontId="0" fillId="0" borderId="0" xfId="0" applyBorder="1"/>
    <xf numFmtId="0" fontId="221" fillId="29" borderId="84" xfId="72" applyFont="1" applyFill="1" applyBorder="1" applyAlignment="1">
      <alignment horizontal="left" vertical="center" indent="2"/>
    </xf>
    <xf numFmtId="166" fontId="221" fillId="29" borderId="84" xfId="72" applyNumberFormat="1" applyFont="1" applyFill="1" applyBorder="1" applyAlignment="1">
      <alignment horizontal="right" vertical="center"/>
    </xf>
    <xf numFmtId="0" fontId="220" fillId="0" borderId="88" xfId="72" applyFont="1" applyBorder="1" applyAlignment="1">
      <alignment horizontal="left" vertical="center" indent="3"/>
    </xf>
    <xf numFmtId="166" fontId="220" fillId="0" borderId="88" xfId="72" applyNumberFormat="1" applyFont="1" applyBorder="1" applyAlignment="1">
      <alignment horizontal="right" vertical="center"/>
    </xf>
    <xf numFmtId="0" fontId="218" fillId="78" borderId="0" xfId="71" applyFont="1" applyFill="1" applyBorder="1" applyAlignment="1">
      <alignment horizontal="left" vertical="center" indent="1"/>
    </xf>
    <xf numFmtId="166" fontId="218" fillId="78" borderId="0" xfId="72" applyNumberFormat="1" applyFont="1" applyFill="1" applyBorder="1" applyAlignment="1">
      <alignment vertical="center"/>
    </xf>
    <xf numFmtId="0" fontId="220" fillId="81" borderId="0" xfId="0" applyFont="1" applyFill="1"/>
    <xf numFmtId="14" fontId="222" fillId="0" borderId="0" xfId="71" applyNumberFormat="1" applyFont="1" applyFill="1" applyAlignment="1">
      <alignment horizontal="center" vertical="center"/>
    </xf>
    <xf numFmtId="0" fontId="222" fillId="0" borderId="0" xfId="71" applyFont="1" applyFill="1" applyAlignment="1">
      <alignment horizontal="center" vertical="center"/>
    </xf>
    <xf numFmtId="14" fontId="220" fillId="0" borderId="74" xfId="113" applyNumberFormat="1" applyFont="1" applyBorder="1" applyAlignment="1">
      <alignment horizontal="center" vertical="center" wrapText="1"/>
    </xf>
    <xf numFmtId="0" fontId="220" fillId="0" borderId="74" xfId="0" applyFont="1" applyFill="1" applyBorder="1" applyAlignment="1">
      <alignment vertical="center"/>
    </xf>
    <xf numFmtId="166" fontId="220" fillId="82" borderId="73" xfId="72" applyNumberFormat="1" applyFont="1" applyFill="1" applyBorder="1" applyAlignment="1">
      <alignment horizontal="right" vertical="center"/>
    </xf>
    <xf numFmtId="166" fontId="220" fillId="82" borderId="75" xfId="72" applyNumberFormat="1" applyFont="1" applyFill="1" applyBorder="1" applyAlignment="1">
      <alignment horizontal="right" vertical="center"/>
    </xf>
    <xf numFmtId="166" fontId="220" fillId="82" borderId="74" xfId="72" applyNumberFormat="1" applyFont="1" applyFill="1" applyBorder="1" applyAlignment="1">
      <alignment horizontal="right" vertical="center"/>
    </xf>
    <xf numFmtId="0" fontId="220" fillId="0" borderId="74" xfId="0" applyFont="1" applyFill="1" applyBorder="1" applyAlignment="1">
      <alignment horizontal="center" vertical="center"/>
    </xf>
    <xf numFmtId="0" fontId="220" fillId="0" borderId="74" xfId="113" applyFont="1" applyFill="1" applyBorder="1" applyAlignment="1">
      <alignment horizontal="center" vertical="center"/>
    </xf>
    <xf numFmtId="14" fontId="220" fillId="0" borderId="74" xfId="0" applyNumberFormat="1" applyFont="1" applyFill="1" applyBorder="1" applyAlignment="1">
      <alignment horizontal="center" vertical="center"/>
    </xf>
    <xf numFmtId="166" fontId="221" fillId="0" borderId="74" xfId="72" applyNumberFormat="1" applyFont="1" applyFill="1" applyBorder="1" applyAlignment="1">
      <alignment horizontal="right" vertical="center"/>
    </xf>
    <xf numFmtId="182" fontId="220" fillId="82" borderId="74" xfId="79" applyNumberFormat="1" applyFont="1" applyFill="1" applyBorder="1" applyAlignment="1">
      <alignment horizontal="right" vertical="center"/>
    </xf>
    <xf numFmtId="0" fontId="0" fillId="0" borderId="0" xfId="0" applyFont="1"/>
    <xf numFmtId="10" fontId="220" fillId="0" borderId="74" xfId="76" applyNumberFormat="1" applyFont="1" applyFill="1" applyBorder="1" applyAlignment="1">
      <alignment horizontal="right" vertical="center"/>
    </xf>
    <xf numFmtId="9" fontId="220" fillId="0" borderId="0" xfId="76" applyFont="1"/>
    <xf numFmtId="9" fontId="220" fillId="0" borderId="74" xfId="76" applyFont="1" applyFill="1" applyBorder="1" applyAlignment="1">
      <alignment horizontal="right" vertical="center"/>
    </xf>
    <xf numFmtId="14" fontId="227" fillId="82" borderId="74" xfId="0" applyNumberFormat="1" applyFont="1" applyFill="1" applyBorder="1"/>
    <xf numFmtId="14" fontId="227" fillId="82" borderId="74" xfId="0" applyNumberFormat="1" applyFont="1" applyFill="1" applyBorder="1" applyAlignment="1">
      <alignment horizontal="left"/>
    </xf>
    <xf numFmtId="0" fontId="220" fillId="82" borderId="74" xfId="0" applyFont="1" applyFill="1" applyBorder="1"/>
    <xf numFmtId="0" fontId="227" fillId="82" borderId="74" xfId="0" applyFont="1" applyFill="1" applyBorder="1"/>
    <xf numFmtId="179" fontId="227" fillId="82" borderId="74" xfId="0" applyNumberFormat="1" applyFont="1" applyFill="1" applyBorder="1"/>
    <xf numFmtId="0" fontId="220" fillId="82" borderId="74" xfId="71" applyFont="1" applyFill="1" applyBorder="1" applyAlignment="1">
      <alignment horizontal="left" vertical="center" indent="1"/>
    </xf>
    <xf numFmtId="0" fontId="227" fillId="82" borderId="74" xfId="0" applyFont="1" applyFill="1" applyBorder="1" applyAlignment="1">
      <alignment horizontal="left"/>
    </xf>
    <xf numFmtId="0" fontId="220" fillId="82" borderId="74" xfId="71" applyFont="1" applyFill="1" applyBorder="1" applyAlignment="1">
      <alignment vertical="center"/>
    </xf>
    <xf numFmtId="14" fontId="220" fillId="82" borderId="74" xfId="0" applyNumberFormat="1" applyFont="1" applyFill="1" applyBorder="1" applyAlignment="1">
      <alignment horizontal="left"/>
    </xf>
    <xf numFmtId="182" fontId="227" fillId="82" borderId="74" xfId="79" applyNumberFormat="1" applyFont="1" applyFill="1" applyBorder="1" applyAlignment="1"/>
    <xf numFmtId="0" fontId="220" fillId="82" borderId="74" xfId="0" applyFont="1" applyFill="1" applyBorder="1" applyAlignment="1">
      <alignment horizontal="left"/>
    </xf>
    <xf numFmtId="0" fontId="220" fillId="82" borderId="0" xfId="0" applyFont="1" applyFill="1"/>
    <xf numFmtId="14" fontId="227" fillId="82" borderId="75" xfId="0" applyNumberFormat="1" applyFont="1" applyFill="1" applyBorder="1"/>
    <xf numFmtId="14" fontId="227" fillId="82" borderId="75" xfId="0" applyNumberFormat="1" applyFont="1" applyFill="1" applyBorder="1" applyAlignment="1">
      <alignment horizontal="left"/>
    </xf>
    <xf numFmtId="0" fontId="227" fillId="82" borderId="75" xfId="0" applyFont="1" applyFill="1" applyBorder="1"/>
    <xf numFmtId="182" fontId="227" fillId="82" borderId="75" xfId="79" applyNumberFormat="1" applyFont="1" applyFill="1" applyBorder="1" applyAlignment="1"/>
    <xf numFmtId="0" fontId="227" fillId="29" borderId="74" xfId="0" applyFont="1" applyFill="1" applyBorder="1"/>
    <xf numFmtId="0" fontId="227" fillId="29" borderId="74" xfId="0" applyFont="1" applyFill="1" applyBorder="1" applyAlignment="1">
      <alignment horizontal="left"/>
    </xf>
    <xf numFmtId="14" fontId="227" fillId="29" borderId="74" xfId="0" applyNumberFormat="1" applyFont="1" applyFill="1" applyBorder="1"/>
    <xf numFmtId="14" fontId="227" fillId="29" borderId="74" xfId="0" applyNumberFormat="1" applyFont="1" applyFill="1" applyBorder="1" applyAlignment="1">
      <alignment horizontal="left"/>
    </xf>
    <xf numFmtId="182" fontId="227" fillId="29" borderId="74" xfId="79" applyNumberFormat="1" applyFont="1" applyFill="1" applyBorder="1" applyAlignment="1"/>
    <xf numFmtId="0" fontId="220" fillId="29" borderId="0" xfId="0" applyFont="1" applyFill="1"/>
    <xf numFmtId="14" fontId="220" fillId="29" borderId="74" xfId="0" applyNumberFormat="1" applyFont="1" applyFill="1" applyBorder="1"/>
    <xf numFmtId="14" fontId="220" fillId="29" borderId="74" xfId="0" applyNumberFormat="1" applyFont="1" applyFill="1" applyBorder="1" applyAlignment="1">
      <alignment horizontal="left"/>
    </xf>
    <xf numFmtId="0" fontId="220" fillId="29" borderId="74" xfId="0" applyFont="1" applyFill="1" applyBorder="1"/>
    <xf numFmtId="182" fontId="220" fillId="29" borderId="74" xfId="79" applyNumberFormat="1" applyFont="1" applyFill="1" applyBorder="1" applyAlignment="1"/>
    <xf numFmtId="14" fontId="220" fillId="0" borderId="74" xfId="113" applyNumberFormat="1" applyFont="1" applyFill="1" applyBorder="1" applyAlignment="1">
      <alignment horizontal="center" vertical="center" wrapText="1"/>
    </xf>
    <xf numFmtId="173" fontId="220" fillId="0" borderId="74" xfId="113" applyNumberFormat="1" applyFont="1" applyBorder="1" applyAlignment="1">
      <alignment horizontal="left" vertical="center" indent="3"/>
    </xf>
    <xf numFmtId="182" fontId="227" fillId="0" borderId="74" xfId="79" applyNumberFormat="1" applyFont="1" applyFill="1" applyBorder="1" applyAlignment="1"/>
    <xf numFmtId="0" fontId="0" fillId="0" borderId="0" xfId="0" applyFill="1"/>
    <xf numFmtId="0" fontId="222" fillId="0" borderId="0" xfId="71" quotePrefix="1" applyNumberFormat="1" applyFont="1" applyFill="1" applyAlignment="1">
      <alignment horizontal="center" vertical="center"/>
    </xf>
    <xf numFmtId="167" fontId="0" fillId="0" borderId="0" xfId="22623" applyFont="1"/>
    <xf numFmtId="173" fontId="218" fillId="78" borderId="0" xfId="79" applyNumberFormat="1" applyFont="1" applyFill="1" applyAlignment="1">
      <alignment horizontal="right" vertical="center"/>
    </xf>
    <xf numFmtId="173" fontId="221" fillId="0" borderId="0" xfId="79" applyNumberFormat="1" applyFont="1" applyAlignment="1">
      <alignment horizontal="right" vertical="center"/>
    </xf>
    <xf numFmtId="173" fontId="220" fillId="0" borderId="0" xfId="79" applyNumberFormat="1" applyFont="1"/>
    <xf numFmtId="173" fontId="220" fillId="0" borderId="74" xfId="79" applyNumberFormat="1" applyFont="1" applyBorder="1" applyAlignment="1">
      <alignment horizontal="right" vertical="center"/>
    </xf>
    <xf numFmtId="173" fontId="220" fillId="0" borderId="75" xfId="79" applyNumberFormat="1" applyFont="1" applyBorder="1" applyAlignment="1">
      <alignment horizontal="right" vertical="center"/>
    </xf>
    <xf numFmtId="173" fontId="220" fillId="0" borderId="0" xfId="79" applyNumberFormat="1" applyFont="1" applyAlignment="1">
      <alignment horizontal="right" vertical="center"/>
    </xf>
    <xf numFmtId="173" fontId="220" fillId="26" borderId="76" xfId="79" applyNumberFormat="1" applyFont="1" applyFill="1" applyBorder="1" applyAlignment="1">
      <alignment horizontal="right" vertical="center"/>
    </xf>
    <xf numFmtId="173" fontId="220" fillId="26" borderId="77" xfId="79" applyNumberFormat="1" applyFont="1" applyFill="1" applyBorder="1" applyAlignment="1">
      <alignment horizontal="right" vertical="center"/>
    </xf>
    <xf numFmtId="0" fontId="234" fillId="0" borderId="0" xfId="0" applyFont="1"/>
    <xf numFmtId="0" fontId="234" fillId="0" borderId="0" xfId="0" applyFont="1" applyAlignment="1">
      <alignment horizontal="left"/>
    </xf>
    <xf numFmtId="288" fontId="0" fillId="0" borderId="0" xfId="0" applyNumberFormat="1"/>
    <xf numFmtId="0" fontId="220" fillId="0" borderId="76" xfId="70" applyFont="1" applyBorder="1" applyAlignment="1">
      <alignment horizontal="left" vertical="center" indent="2"/>
    </xf>
    <xf numFmtId="182" fontId="220" fillId="0" borderId="76" xfId="79" applyNumberFormat="1" applyFont="1" applyFill="1" applyBorder="1" applyAlignment="1">
      <alignment horizontal="right" vertical="center"/>
    </xf>
    <xf numFmtId="174" fontId="0" fillId="0" borderId="0" xfId="0" applyNumberFormat="1"/>
    <xf numFmtId="289" fontId="220" fillId="0" borderId="74" xfId="79" applyNumberFormat="1" applyFont="1" applyFill="1" applyBorder="1" applyAlignment="1">
      <alignment horizontal="right" vertical="center"/>
    </xf>
    <xf numFmtId="174" fontId="220" fillId="0" borderId="0" xfId="76" applyNumberFormat="1" applyFont="1"/>
    <xf numFmtId="10" fontId="0" fillId="0" borderId="0" xfId="76" applyNumberFormat="1" applyFont="1"/>
    <xf numFmtId="166" fontId="218" fillId="78" borderId="0" xfId="71" applyNumberFormat="1" applyFont="1" applyFill="1" applyAlignment="1">
      <alignment horizontal="right" vertical="center"/>
    </xf>
    <xf numFmtId="166" fontId="221" fillId="29" borderId="73" xfId="71" applyNumberFormat="1" applyFont="1" applyFill="1" applyBorder="1" applyAlignment="1">
      <alignment horizontal="right" vertical="center"/>
    </xf>
    <xf numFmtId="166" fontId="220" fillId="26" borderId="76" xfId="79" applyNumberFormat="1" applyFont="1" applyFill="1" applyBorder="1" applyAlignment="1">
      <alignment horizontal="right" vertical="center"/>
    </xf>
    <xf numFmtId="166" fontId="220" fillId="26" borderId="77" xfId="79" applyNumberFormat="1" applyFont="1" applyFill="1" applyBorder="1" applyAlignment="1">
      <alignment horizontal="right" vertical="center"/>
    </xf>
    <xf numFmtId="0" fontId="231" fillId="0" borderId="85" xfId="70" applyFont="1" applyBorder="1" applyAlignment="1">
      <alignment horizontal="center" vertical="center" textRotation="90" wrapText="1"/>
    </xf>
    <xf numFmtId="0" fontId="231" fillId="0" borderId="86" xfId="70" applyFont="1" applyBorder="1" applyAlignment="1">
      <alignment horizontal="center" vertical="center" textRotation="90"/>
    </xf>
    <xf numFmtId="0" fontId="231" fillId="0" borderId="87" xfId="70" applyFont="1" applyBorder="1" applyAlignment="1">
      <alignment horizontal="center" vertical="center" textRotation="90"/>
    </xf>
    <xf numFmtId="0" fontId="231" fillId="0" borderId="86" xfId="70" applyFont="1" applyBorder="1" applyAlignment="1">
      <alignment horizontal="center" vertical="center" textRotation="90" wrapText="1"/>
    </xf>
    <xf numFmtId="0" fontId="231" fillId="0" borderId="87" xfId="70" applyFont="1" applyBorder="1" applyAlignment="1">
      <alignment horizontal="center" vertical="center" textRotation="90" wrapText="1"/>
    </xf>
    <xf numFmtId="0" fontId="234" fillId="0" borderId="0" xfId="0" applyFont="1" applyAlignment="1">
      <alignment horizontal="left"/>
    </xf>
    <xf numFmtId="0" fontId="218" fillId="78" borderId="73" xfId="71" applyFont="1" applyFill="1" applyBorder="1" applyAlignment="1">
      <alignment horizontal="center" vertical="center"/>
    </xf>
    <xf numFmtId="0" fontId="218" fillId="78" borderId="74" xfId="71" applyFont="1" applyFill="1" applyBorder="1" applyAlignment="1">
      <alignment horizontal="center" vertical="center"/>
    </xf>
    <xf numFmtId="0" fontId="221" fillId="0" borderId="0" xfId="0" quotePrefix="1" applyFont="1" applyAlignment="1">
      <alignment horizontal="left" vertical="center"/>
    </xf>
    <xf numFmtId="0" fontId="218" fillId="80" borderId="73" xfId="0" applyFont="1" applyFill="1" applyBorder="1" applyAlignment="1">
      <alignment horizontal="left" vertical="center"/>
    </xf>
    <xf numFmtId="0" fontId="221" fillId="0" borderId="0" xfId="0" applyFont="1" applyAlignment="1">
      <alignment horizontal="left" vertical="center"/>
    </xf>
    <xf numFmtId="14" fontId="227" fillId="0" borderId="74" xfId="0" applyNumberFormat="1" applyFont="1" applyBorder="1"/>
    <xf numFmtId="14" fontId="227" fillId="0" borderId="74" xfId="0" applyNumberFormat="1" applyFont="1" applyBorder="1" applyAlignment="1">
      <alignment horizontal="left"/>
    </xf>
  </cellXfs>
  <cellStyles count="22624">
    <cellStyle name="_x000a_386grabber=M" xfId="165" xr:uid="{00000000-0005-0000-0000-000000000000}"/>
    <cellStyle name="_x000a_386grabber=M 2" xfId="166" xr:uid="{00000000-0005-0000-0000-000001000000}"/>
    <cellStyle name="_x000a_386grabber=M 2 2" xfId="167" xr:uid="{00000000-0005-0000-0000-000002000000}"/>
    <cellStyle name="_x000a_386grabber=M 3" xfId="168" xr:uid="{00000000-0005-0000-0000-000003000000}"/>
    <cellStyle name="_x000a_386grabber=M 4" xfId="169" xr:uid="{00000000-0005-0000-0000-000004000000}"/>
    <cellStyle name="_x000a_386grabber=M 5" xfId="170" xr:uid="{00000000-0005-0000-0000-000005000000}"/>
    <cellStyle name="(Red)" xfId="4919" xr:uid="{00000000-0005-0000-0000-000006000000}"/>
    <cellStyle name="_%(SignOnly)" xfId="4920" xr:uid="{00000000-0005-0000-0000-000007000000}"/>
    <cellStyle name="_%(SignSpaceOnly)" xfId="4921" xr:uid="{00000000-0005-0000-0000-000008000000}"/>
    <cellStyle name="_Comma" xfId="4922" xr:uid="{00000000-0005-0000-0000-000009000000}"/>
    <cellStyle name="_Currency" xfId="4923" xr:uid="{00000000-0005-0000-0000-00000A000000}"/>
    <cellStyle name="_Currency 2" xfId="13859" xr:uid="{00000000-0005-0000-0000-00000B000000}"/>
    <cellStyle name="_CurrencySpace" xfId="4924" xr:uid="{00000000-0005-0000-0000-00000C000000}"/>
    <cellStyle name="_Euro" xfId="4925" xr:uid="{00000000-0005-0000-0000-00000D000000}"/>
    <cellStyle name="_Heading" xfId="4926" xr:uid="{00000000-0005-0000-0000-00000E000000}"/>
    <cellStyle name="_Highlight" xfId="4927" xr:uid="{00000000-0005-0000-0000-00000F000000}"/>
    <cellStyle name="_Multiple" xfId="4928" xr:uid="{00000000-0005-0000-0000-000010000000}"/>
    <cellStyle name="_MultipleSpace" xfId="4929" xr:uid="{00000000-0005-0000-0000-000011000000}"/>
    <cellStyle name="_Percent" xfId="4930" xr:uid="{00000000-0005-0000-0000-000012000000}"/>
    <cellStyle name="_SubHeading" xfId="4931" xr:uid="{00000000-0005-0000-0000-000013000000}"/>
    <cellStyle name="_Table" xfId="4932" xr:uid="{00000000-0005-0000-0000-000014000000}"/>
    <cellStyle name="_TableHead" xfId="4933" xr:uid="{00000000-0005-0000-0000-000015000000}"/>
    <cellStyle name="_TableRowHead" xfId="4934" xr:uid="{00000000-0005-0000-0000-000016000000}"/>
    <cellStyle name="_TableSuperHead" xfId="4935" xr:uid="{00000000-0005-0000-0000-000017000000}"/>
    <cellStyle name="£ BP" xfId="171" xr:uid="{00000000-0005-0000-0000-000018000000}"/>
    <cellStyle name="¥ JY" xfId="172" xr:uid="{00000000-0005-0000-0000-000019000000}"/>
    <cellStyle name="¶W³sµ²" xfId="4936" xr:uid="{00000000-0005-0000-0000-00001A000000}"/>
    <cellStyle name="10" xfId="4937" xr:uid="{00000000-0005-0000-0000-00001B000000}"/>
    <cellStyle name="1o.nível" xfId="173" xr:uid="{00000000-0005-0000-0000-00001C000000}"/>
    <cellStyle name="20% - Accent1" xfId="1" xr:uid="{00000000-0005-0000-0000-00001D000000}"/>
    <cellStyle name="20% - Accent1 2" xfId="101" xr:uid="{00000000-0005-0000-0000-00001E000000}"/>
    <cellStyle name="20% - Accent1 3" xfId="174" xr:uid="{00000000-0005-0000-0000-00001F000000}"/>
    <cellStyle name="20% - Accent1 4" xfId="175" xr:uid="{00000000-0005-0000-0000-000020000000}"/>
    <cellStyle name="20% - Accent1 5" xfId="176" xr:uid="{00000000-0005-0000-0000-000021000000}"/>
    <cellStyle name="20% - Accent1 6" xfId="177" xr:uid="{00000000-0005-0000-0000-000022000000}"/>
    <cellStyle name="20% - Accent1 7" xfId="178" xr:uid="{00000000-0005-0000-0000-000023000000}"/>
    <cellStyle name="20% - Accent2" xfId="2" xr:uid="{00000000-0005-0000-0000-000024000000}"/>
    <cellStyle name="20% - Accent2 2" xfId="102" xr:uid="{00000000-0005-0000-0000-000025000000}"/>
    <cellStyle name="20% - Accent2 3" xfId="179" xr:uid="{00000000-0005-0000-0000-000026000000}"/>
    <cellStyle name="20% - Accent2 4" xfId="180" xr:uid="{00000000-0005-0000-0000-000027000000}"/>
    <cellStyle name="20% - Accent2 5" xfId="181" xr:uid="{00000000-0005-0000-0000-000028000000}"/>
    <cellStyle name="20% - Accent2 6" xfId="182" xr:uid="{00000000-0005-0000-0000-000029000000}"/>
    <cellStyle name="20% - Accent2 7" xfId="183" xr:uid="{00000000-0005-0000-0000-00002A000000}"/>
    <cellStyle name="20% - Accent3" xfId="3" xr:uid="{00000000-0005-0000-0000-00002B000000}"/>
    <cellStyle name="20% - Accent3 2" xfId="103" xr:uid="{00000000-0005-0000-0000-00002C000000}"/>
    <cellStyle name="20% - Accent3 3" xfId="184" xr:uid="{00000000-0005-0000-0000-00002D000000}"/>
    <cellStyle name="20% - Accent3 4" xfId="185" xr:uid="{00000000-0005-0000-0000-00002E000000}"/>
    <cellStyle name="20% - Accent3 5" xfId="186" xr:uid="{00000000-0005-0000-0000-00002F000000}"/>
    <cellStyle name="20% - Accent3 6" xfId="187" xr:uid="{00000000-0005-0000-0000-000030000000}"/>
    <cellStyle name="20% - Accent3 7" xfId="188" xr:uid="{00000000-0005-0000-0000-000031000000}"/>
    <cellStyle name="20% - Accent4" xfId="4" xr:uid="{00000000-0005-0000-0000-000032000000}"/>
    <cellStyle name="20% - Accent4 2" xfId="104" xr:uid="{00000000-0005-0000-0000-000033000000}"/>
    <cellStyle name="20% - Accent4 3" xfId="189" xr:uid="{00000000-0005-0000-0000-000034000000}"/>
    <cellStyle name="20% - Accent4 4" xfId="190" xr:uid="{00000000-0005-0000-0000-000035000000}"/>
    <cellStyle name="20% - Accent4 5" xfId="191" xr:uid="{00000000-0005-0000-0000-000036000000}"/>
    <cellStyle name="20% - Accent4 6" xfId="192" xr:uid="{00000000-0005-0000-0000-000037000000}"/>
    <cellStyle name="20% - Accent4 7" xfId="193" xr:uid="{00000000-0005-0000-0000-000038000000}"/>
    <cellStyle name="20% - Accent5" xfId="5" xr:uid="{00000000-0005-0000-0000-000039000000}"/>
    <cellStyle name="20% - Accent5 2" xfId="105" xr:uid="{00000000-0005-0000-0000-00003A000000}"/>
    <cellStyle name="20% - Accent5 3" xfId="194" xr:uid="{00000000-0005-0000-0000-00003B000000}"/>
    <cellStyle name="20% - Accent5 4" xfId="195" xr:uid="{00000000-0005-0000-0000-00003C000000}"/>
    <cellStyle name="20% - Accent5 5" xfId="196" xr:uid="{00000000-0005-0000-0000-00003D000000}"/>
    <cellStyle name="20% - Accent5 6" xfId="197" xr:uid="{00000000-0005-0000-0000-00003E000000}"/>
    <cellStyle name="20% - Accent5 7" xfId="198" xr:uid="{00000000-0005-0000-0000-00003F000000}"/>
    <cellStyle name="20% - Accent6" xfId="6" xr:uid="{00000000-0005-0000-0000-000040000000}"/>
    <cellStyle name="20% - Accent6 2" xfId="106" xr:uid="{00000000-0005-0000-0000-000041000000}"/>
    <cellStyle name="20% - Accent6 3" xfId="199" xr:uid="{00000000-0005-0000-0000-000042000000}"/>
    <cellStyle name="20% - Accent6 4" xfId="200" xr:uid="{00000000-0005-0000-0000-000043000000}"/>
    <cellStyle name="20% - Accent6 5" xfId="201" xr:uid="{00000000-0005-0000-0000-000044000000}"/>
    <cellStyle name="20% - Accent6 6" xfId="202" xr:uid="{00000000-0005-0000-0000-000045000000}"/>
    <cellStyle name="20% - Accent6 7" xfId="203" xr:uid="{00000000-0005-0000-0000-000046000000}"/>
    <cellStyle name="20% - Ênfase1" xfId="7" xr:uid="{00000000-0005-0000-0000-000047000000}"/>
    <cellStyle name="20% - Ênfase1 10" xfId="5492" xr:uid="{00000000-0005-0000-0000-000048000000}"/>
    <cellStyle name="20% - Ênfase1 11" xfId="5605" xr:uid="{00000000-0005-0000-0000-000049000000}"/>
    <cellStyle name="20% - Ênfase1 12" xfId="5634" xr:uid="{00000000-0005-0000-0000-00004A000000}"/>
    <cellStyle name="20% - Ênfase1 13" xfId="5659" xr:uid="{00000000-0005-0000-0000-00004B000000}"/>
    <cellStyle name="20% - Ênfase1 14" xfId="5672" xr:uid="{00000000-0005-0000-0000-00004C000000}"/>
    <cellStyle name="20% - Ênfase1 15" xfId="5687" xr:uid="{00000000-0005-0000-0000-00004D000000}"/>
    <cellStyle name="20% - Ênfase1 16" xfId="5755" xr:uid="{00000000-0005-0000-0000-00004E000000}"/>
    <cellStyle name="20% - Ênfase1 17" xfId="5787" xr:uid="{00000000-0005-0000-0000-00004F000000}"/>
    <cellStyle name="20% - Ênfase1 17 2" xfId="16097" xr:uid="{00000000-0005-0000-0000-000050000000}"/>
    <cellStyle name="20% - Ênfase1 18" xfId="14132" xr:uid="{00000000-0005-0000-0000-000051000000}"/>
    <cellStyle name="20% - Ênfase1 2" xfId="4938" xr:uid="{00000000-0005-0000-0000-000052000000}"/>
    <cellStyle name="20% - Ênfase1 2 2" xfId="5815" xr:uid="{00000000-0005-0000-0000-000053000000}"/>
    <cellStyle name="20% - Ênfase1 2 2 2" xfId="5816" xr:uid="{00000000-0005-0000-0000-000054000000}"/>
    <cellStyle name="20% - Ênfase1 2 2 2 2" xfId="5817" xr:uid="{00000000-0005-0000-0000-000055000000}"/>
    <cellStyle name="20% - Ênfase1 2 2 2 2 2" xfId="5818" xr:uid="{00000000-0005-0000-0000-000056000000}"/>
    <cellStyle name="20% - Ênfase1 2 2 2 2 2 2" xfId="5819" xr:uid="{00000000-0005-0000-0000-000057000000}"/>
    <cellStyle name="20% - Ênfase1 2 2 2 2 2 2 2" xfId="5820" xr:uid="{00000000-0005-0000-0000-000058000000}"/>
    <cellStyle name="20% - Ênfase1 2 2 2 2 2 2 2 2" xfId="5821" xr:uid="{00000000-0005-0000-0000-000059000000}"/>
    <cellStyle name="20% - Ênfase1 2 2 2 2 2 2 2 3" xfId="14151" xr:uid="{00000000-0005-0000-0000-00005A000000}"/>
    <cellStyle name="20% - Ênfase1 2 2 2 2 2 2 3" xfId="5822" xr:uid="{00000000-0005-0000-0000-00005B000000}"/>
    <cellStyle name="20% - Ênfase1 2 2 2 2 2 3" xfId="5823" xr:uid="{00000000-0005-0000-0000-00005C000000}"/>
    <cellStyle name="20% - Ênfase1 2 2 2 2 2 3 2" xfId="5824" xr:uid="{00000000-0005-0000-0000-00005D000000}"/>
    <cellStyle name="20% - Ênfase1 2 2 2 2 2 3 2 2" xfId="14153" xr:uid="{00000000-0005-0000-0000-00005E000000}"/>
    <cellStyle name="20% - Ênfase1 2 2 2 2 2 4" xfId="14149" xr:uid="{00000000-0005-0000-0000-00005F000000}"/>
    <cellStyle name="20% - Ênfase1 2 2 2 2 3" xfId="5825" xr:uid="{00000000-0005-0000-0000-000060000000}"/>
    <cellStyle name="20% - Ênfase1 2 2 2 2 3 2" xfId="5826" xr:uid="{00000000-0005-0000-0000-000061000000}"/>
    <cellStyle name="20% - Ênfase1 2 2 2 2 3 3" xfId="14154" xr:uid="{00000000-0005-0000-0000-000062000000}"/>
    <cellStyle name="20% - Ênfase1 2 2 2 3" xfId="5827" xr:uid="{00000000-0005-0000-0000-000063000000}"/>
    <cellStyle name="20% - Ênfase1 2 2 2 4" xfId="5828" xr:uid="{00000000-0005-0000-0000-000064000000}"/>
    <cellStyle name="20% - Ênfase1 2 2 2 4 2" xfId="5829" xr:uid="{00000000-0005-0000-0000-000065000000}"/>
    <cellStyle name="20% - Ênfase1 2 2 2 4 2 2" xfId="14156" xr:uid="{00000000-0005-0000-0000-000066000000}"/>
    <cellStyle name="20% - Ênfase1 2 2 2 5" xfId="14148" xr:uid="{00000000-0005-0000-0000-000067000000}"/>
    <cellStyle name="20% - Ênfase1 2 2 3" xfId="5830" xr:uid="{00000000-0005-0000-0000-000068000000}"/>
    <cellStyle name="20% - Ênfase1 2 2 3 2" xfId="14157" xr:uid="{00000000-0005-0000-0000-000069000000}"/>
    <cellStyle name="20% - Ênfase1 2 2 4" xfId="5831" xr:uid="{00000000-0005-0000-0000-00006A000000}"/>
    <cellStyle name="20% - Ênfase1 2 2 4 2" xfId="5832" xr:uid="{00000000-0005-0000-0000-00006B000000}"/>
    <cellStyle name="20% - Ênfase1 2 2 4 3" xfId="14158" xr:uid="{00000000-0005-0000-0000-00006C000000}"/>
    <cellStyle name="20% - Ênfase1 2 3" xfId="5833" xr:uid="{00000000-0005-0000-0000-00006D000000}"/>
    <cellStyle name="20% - Ênfase1 2 4" xfId="5834" xr:uid="{00000000-0005-0000-0000-00006E000000}"/>
    <cellStyle name="20% - Ênfase1 2 5" xfId="5835" xr:uid="{00000000-0005-0000-0000-00006F000000}"/>
    <cellStyle name="20% - Ênfase1 2 6" xfId="5836" xr:uid="{00000000-0005-0000-0000-000070000000}"/>
    <cellStyle name="20% - Ênfase1 2 6 2" xfId="5837" xr:uid="{00000000-0005-0000-0000-000071000000}"/>
    <cellStyle name="20% - Ênfase1 2 6 2 2" xfId="14159" xr:uid="{00000000-0005-0000-0000-000072000000}"/>
    <cellStyle name="20% - Ênfase1 2 7" xfId="5814" xr:uid="{00000000-0005-0000-0000-000073000000}"/>
    <cellStyle name="20% - Ênfase1 2 7 2" xfId="14147" xr:uid="{00000000-0005-0000-0000-000074000000}"/>
    <cellStyle name="20% - Ênfase1 3" xfId="5209" xr:uid="{00000000-0005-0000-0000-000075000000}"/>
    <cellStyle name="20% - Ênfase1 3 2" xfId="5839" xr:uid="{00000000-0005-0000-0000-000076000000}"/>
    <cellStyle name="20% - Ênfase1 3 2 2" xfId="14161" xr:uid="{00000000-0005-0000-0000-000077000000}"/>
    <cellStyle name="20% - Ênfase1 3 3" xfId="5840" xr:uid="{00000000-0005-0000-0000-000078000000}"/>
    <cellStyle name="20% - Ênfase1 3 3 2" xfId="14162" xr:uid="{00000000-0005-0000-0000-000079000000}"/>
    <cellStyle name="20% - Ênfase1 3 4" xfId="5841" xr:uid="{00000000-0005-0000-0000-00007A000000}"/>
    <cellStyle name="20% - Ênfase1 3 4 2" xfId="14163" xr:uid="{00000000-0005-0000-0000-00007B000000}"/>
    <cellStyle name="20% - Ênfase1 3 5" xfId="5838" xr:uid="{00000000-0005-0000-0000-00007C000000}"/>
    <cellStyle name="20% - Ênfase1 3 5 2" xfId="14160" xr:uid="{00000000-0005-0000-0000-00007D000000}"/>
    <cellStyle name="20% - Ênfase1 4" xfId="5341" xr:uid="{00000000-0005-0000-0000-00007E000000}"/>
    <cellStyle name="20% - Ênfase1 4 2" xfId="5843" xr:uid="{00000000-0005-0000-0000-00007F000000}"/>
    <cellStyle name="20% - Ênfase1 4 2 2" xfId="14165" xr:uid="{00000000-0005-0000-0000-000080000000}"/>
    <cellStyle name="20% - Ênfase1 4 3" xfId="5844" xr:uid="{00000000-0005-0000-0000-000081000000}"/>
    <cellStyle name="20% - Ênfase1 4 3 2" xfId="14166" xr:uid="{00000000-0005-0000-0000-000082000000}"/>
    <cellStyle name="20% - Ênfase1 4 4" xfId="5842" xr:uid="{00000000-0005-0000-0000-000083000000}"/>
    <cellStyle name="20% - Ênfase1 4 4 2" xfId="14164" xr:uid="{00000000-0005-0000-0000-000084000000}"/>
    <cellStyle name="20% - Ênfase1 5" xfId="5370" xr:uid="{00000000-0005-0000-0000-000085000000}"/>
    <cellStyle name="20% - Ênfase1 5 2" xfId="5846" xr:uid="{00000000-0005-0000-0000-000086000000}"/>
    <cellStyle name="20% - Ênfase1 5 2 2" xfId="14168" xr:uid="{00000000-0005-0000-0000-000087000000}"/>
    <cellStyle name="20% - Ênfase1 5 3" xfId="5845" xr:uid="{00000000-0005-0000-0000-000088000000}"/>
    <cellStyle name="20% - Ênfase1 5 3 2" xfId="14167" xr:uid="{00000000-0005-0000-0000-000089000000}"/>
    <cellStyle name="20% - Ênfase1 6" xfId="5398" xr:uid="{00000000-0005-0000-0000-00008A000000}"/>
    <cellStyle name="20% - Ênfase1 6 2" xfId="5848" xr:uid="{00000000-0005-0000-0000-00008B000000}"/>
    <cellStyle name="20% - Ênfase1 6 3" xfId="7308" xr:uid="{00000000-0005-0000-0000-00008C000000}"/>
    <cellStyle name="20% - Ênfase1 6 3 2" xfId="14694" xr:uid="{00000000-0005-0000-0000-00008D000000}"/>
    <cellStyle name="20% - Ênfase1 6 4" xfId="5847" xr:uid="{00000000-0005-0000-0000-00008E000000}"/>
    <cellStyle name="20% - Ênfase1 6 4 2" xfId="14169" xr:uid="{00000000-0005-0000-0000-00008F000000}"/>
    <cellStyle name="20% - Ênfase1 7" xfId="5425" xr:uid="{00000000-0005-0000-0000-000090000000}"/>
    <cellStyle name="20% - Ênfase1 7 2" xfId="7309" xr:uid="{00000000-0005-0000-0000-000091000000}"/>
    <cellStyle name="20% - Ênfase1 7 2 2" xfId="14695" xr:uid="{00000000-0005-0000-0000-000092000000}"/>
    <cellStyle name="20% - Ênfase1 7 3" xfId="5849" xr:uid="{00000000-0005-0000-0000-000093000000}"/>
    <cellStyle name="20% - Ênfase1 7 3 2" xfId="14170" xr:uid="{00000000-0005-0000-0000-000094000000}"/>
    <cellStyle name="20% - Ênfase1 8" xfId="5450" xr:uid="{00000000-0005-0000-0000-000095000000}"/>
    <cellStyle name="20% - Ênfase1 9" xfId="5463" xr:uid="{00000000-0005-0000-0000-000096000000}"/>
    <cellStyle name="20% - Ênfase2" xfId="8" xr:uid="{00000000-0005-0000-0000-000097000000}"/>
    <cellStyle name="20% - Ênfase2 10" xfId="5493" xr:uid="{00000000-0005-0000-0000-000098000000}"/>
    <cellStyle name="20% - Ênfase2 11" xfId="5604" xr:uid="{00000000-0005-0000-0000-000099000000}"/>
    <cellStyle name="20% - Ênfase2 12" xfId="5633" xr:uid="{00000000-0005-0000-0000-00009A000000}"/>
    <cellStyle name="20% - Ênfase2 13" xfId="5658" xr:uid="{00000000-0005-0000-0000-00009B000000}"/>
    <cellStyle name="20% - Ênfase2 14" xfId="5671" xr:uid="{00000000-0005-0000-0000-00009C000000}"/>
    <cellStyle name="20% - Ênfase2 15" xfId="5688" xr:uid="{00000000-0005-0000-0000-00009D000000}"/>
    <cellStyle name="20% - Ênfase2 16" xfId="5754" xr:uid="{00000000-0005-0000-0000-00009E000000}"/>
    <cellStyle name="20% - Ênfase2 17" xfId="5791" xr:uid="{00000000-0005-0000-0000-00009F000000}"/>
    <cellStyle name="20% - Ênfase2 17 2" xfId="16099" xr:uid="{00000000-0005-0000-0000-0000A0000000}"/>
    <cellStyle name="20% - Ênfase2 18" xfId="14134" xr:uid="{00000000-0005-0000-0000-0000A1000000}"/>
    <cellStyle name="20% - Ênfase2 2" xfId="4939" xr:uid="{00000000-0005-0000-0000-0000A2000000}"/>
    <cellStyle name="20% - Ênfase2 2 2" xfId="5851" xr:uid="{00000000-0005-0000-0000-0000A3000000}"/>
    <cellStyle name="20% - Ênfase2 2 2 2" xfId="5852" xr:uid="{00000000-0005-0000-0000-0000A4000000}"/>
    <cellStyle name="20% - Ênfase2 2 2 2 2" xfId="5853" xr:uid="{00000000-0005-0000-0000-0000A5000000}"/>
    <cellStyle name="20% - Ênfase2 2 2 2 2 2" xfId="5854" xr:uid="{00000000-0005-0000-0000-0000A6000000}"/>
    <cellStyle name="20% - Ênfase2 2 2 2 2 2 2" xfId="5855" xr:uid="{00000000-0005-0000-0000-0000A7000000}"/>
    <cellStyle name="20% - Ênfase2 2 2 2 2 2 2 2" xfId="5856" xr:uid="{00000000-0005-0000-0000-0000A8000000}"/>
    <cellStyle name="20% - Ênfase2 2 2 2 2 2 2 2 2" xfId="5857" xr:uid="{00000000-0005-0000-0000-0000A9000000}"/>
    <cellStyle name="20% - Ênfase2 2 2 2 2 2 2 2 3" xfId="14175" xr:uid="{00000000-0005-0000-0000-0000AA000000}"/>
    <cellStyle name="20% - Ênfase2 2 2 2 2 2 2 3" xfId="5858" xr:uid="{00000000-0005-0000-0000-0000AB000000}"/>
    <cellStyle name="20% - Ênfase2 2 2 2 2 2 3" xfId="5859" xr:uid="{00000000-0005-0000-0000-0000AC000000}"/>
    <cellStyle name="20% - Ênfase2 2 2 2 2 2 3 2" xfId="5860" xr:uid="{00000000-0005-0000-0000-0000AD000000}"/>
    <cellStyle name="20% - Ênfase2 2 2 2 2 2 3 2 2" xfId="14176" xr:uid="{00000000-0005-0000-0000-0000AE000000}"/>
    <cellStyle name="20% - Ênfase2 2 2 2 2 2 4" xfId="14174" xr:uid="{00000000-0005-0000-0000-0000AF000000}"/>
    <cellStyle name="20% - Ênfase2 2 2 2 2 3" xfId="5861" xr:uid="{00000000-0005-0000-0000-0000B0000000}"/>
    <cellStyle name="20% - Ênfase2 2 2 2 2 3 2" xfId="5862" xr:uid="{00000000-0005-0000-0000-0000B1000000}"/>
    <cellStyle name="20% - Ênfase2 2 2 2 2 3 3" xfId="14177" xr:uid="{00000000-0005-0000-0000-0000B2000000}"/>
    <cellStyle name="20% - Ênfase2 2 2 2 3" xfId="5863" xr:uid="{00000000-0005-0000-0000-0000B3000000}"/>
    <cellStyle name="20% - Ênfase2 2 2 2 4" xfId="5864" xr:uid="{00000000-0005-0000-0000-0000B4000000}"/>
    <cellStyle name="20% - Ênfase2 2 2 2 4 2" xfId="5865" xr:uid="{00000000-0005-0000-0000-0000B5000000}"/>
    <cellStyle name="20% - Ênfase2 2 2 2 4 2 2" xfId="14178" xr:uid="{00000000-0005-0000-0000-0000B6000000}"/>
    <cellStyle name="20% - Ênfase2 2 2 2 5" xfId="14173" xr:uid="{00000000-0005-0000-0000-0000B7000000}"/>
    <cellStyle name="20% - Ênfase2 2 2 3" xfId="5866" xr:uid="{00000000-0005-0000-0000-0000B8000000}"/>
    <cellStyle name="20% - Ênfase2 2 2 3 2" xfId="14179" xr:uid="{00000000-0005-0000-0000-0000B9000000}"/>
    <cellStyle name="20% - Ênfase2 2 2 4" xfId="5867" xr:uid="{00000000-0005-0000-0000-0000BA000000}"/>
    <cellStyle name="20% - Ênfase2 2 2 4 2" xfId="5868" xr:uid="{00000000-0005-0000-0000-0000BB000000}"/>
    <cellStyle name="20% - Ênfase2 2 2 4 3" xfId="14180" xr:uid="{00000000-0005-0000-0000-0000BC000000}"/>
    <cellStyle name="20% - Ênfase2 2 3" xfId="5869" xr:uid="{00000000-0005-0000-0000-0000BD000000}"/>
    <cellStyle name="20% - Ênfase2 2 4" xfId="5870" xr:uid="{00000000-0005-0000-0000-0000BE000000}"/>
    <cellStyle name="20% - Ênfase2 2 5" xfId="5871" xr:uid="{00000000-0005-0000-0000-0000BF000000}"/>
    <cellStyle name="20% - Ênfase2 2 6" xfId="5872" xr:uid="{00000000-0005-0000-0000-0000C0000000}"/>
    <cellStyle name="20% - Ênfase2 2 6 2" xfId="5873" xr:uid="{00000000-0005-0000-0000-0000C1000000}"/>
    <cellStyle name="20% - Ênfase2 2 6 2 2" xfId="14181" xr:uid="{00000000-0005-0000-0000-0000C2000000}"/>
    <cellStyle name="20% - Ênfase2 2 7" xfId="5850" xr:uid="{00000000-0005-0000-0000-0000C3000000}"/>
    <cellStyle name="20% - Ênfase2 2 7 2" xfId="14171" xr:uid="{00000000-0005-0000-0000-0000C4000000}"/>
    <cellStyle name="20% - Ênfase2 3" xfId="5210" xr:uid="{00000000-0005-0000-0000-0000C5000000}"/>
    <cellStyle name="20% - Ênfase2 3 2" xfId="5875" xr:uid="{00000000-0005-0000-0000-0000C6000000}"/>
    <cellStyle name="20% - Ênfase2 3 2 2" xfId="14183" xr:uid="{00000000-0005-0000-0000-0000C7000000}"/>
    <cellStyle name="20% - Ênfase2 3 3" xfId="5876" xr:uid="{00000000-0005-0000-0000-0000C8000000}"/>
    <cellStyle name="20% - Ênfase2 3 3 2" xfId="14184" xr:uid="{00000000-0005-0000-0000-0000C9000000}"/>
    <cellStyle name="20% - Ênfase2 3 4" xfId="5877" xr:uid="{00000000-0005-0000-0000-0000CA000000}"/>
    <cellStyle name="20% - Ênfase2 3 4 2" xfId="14185" xr:uid="{00000000-0005-0000-0000-0000CB000000}"/>
    <cellStyle name="20% - Ênfase2 3 5" xfId="5874" xr:uid="{00000000-0005-0000-0000-0000CC000000}"/>
    <cellStyle name="20% - Ênfase2 3 5 2" xfId="14182" xr:uid="{00000000-0005-0000-0000-0000CD000000}"/>
    <cellStyle name="20% - Ênfase2 4" xfId="5340" xr:uid="{00000000-0005-0000-0000-0000CE000000}"/>
    <cellStyle name="20% - Ênfase2 4 2" xfId="5879" xr:uid="{00000000-0005-0000-0000-0000CF000000}"/>
    <cellStyle name="20% - Ênfase2 4 2 2" xfId="14187" xr:uid="{00000000-0005-0000-0000-0000D0000000}"/>
    <cellStyle name="20% - Ênfase2 4 3" xfId="5880" xr:uid="{00000000-0005-0000-0000-0000D1000000}"/>
    <cellStyle name="20% - Ênfase2 4 3 2" xfId="14188" xr:uid="{00000000-0005-0000-0000-0000D2000000}"/>
    <cellStyle name="20% - Ênfase2 4 4" xfId="5878" xr:uid="{00000000-0005-0000-0000-0000D3000000}"/>
    <cellStyle name="20% - Ênfase2 4 4 2" xfId="14186" xr:uid="{00000000-0005-0000-0000-0000D4000000}"/>
    <cellStyle name="20% - Ênfase2 5" xfId="5369" xr:uid="{00000000-0005-0000-0000-0000D5000000}"/>
    <cellStyle name="20% - Ênfase2 5 2" xfId="5882" xr:uid="{00000000-0005-0000-0000-0000D6000000}"/>
    <cellStyle name="20% - Ênfase2 5 2 2" xfId="14190" xr:uid="{00000000-0005-0000-0000-0000D7000000}"/>
    <cellStyle name="20% - Ênfase2 5 3" xfId="5881" xr:uid="{00000000-0005-0000-0000-0000D8000000}"/>
    <cellStyle name="20% - Ênfase2 5 3 2" xfId="14189" xr:uid="{00000000-0005-0000-0000-0000D9000000}"/>
    <cellStyle name="20% - Ênfase2 6" xfId="5397" xr:uid="{00000000-0005-0000-0000-0000DA000000}"/>
    <cellStyle name="20% - Ênfase2 6 2" xfId="5884" xr:uid="{00000000-0005-0000-0000-0000DB000000}"/>
    <cellStyle name="20% - Ênfase2 6 3" xfId="7310" xr:uid="{00000000-0005-0000-0000-0000DC000000}"/>
    <cellStyle name="20% - Ênfase2 6 3 2" xfId="14696" xr:uid="{00000000-0005-0000-0000-0000DD000000}"/>
    <cellStyle name="20% - Ênfase2 6 4" xfId="5883" xr:uid="{00000000-0005-0000-0000-0000DE000000}"/>
    <cellStyle name="20% - Ênfase2 6 4 2" xfId="14191" xr:uid="{00000000-0005-0000-0000-0000DF000000}"/>
    <cellStyle name="20% - Ênfase2 7" xfId="5424" xr:uid="{00000000-0005-0000-0000-0000E0000000}"/>
    <cellStyle name="20% - Ênfase2 7 2" xfId="7311" xr:uid="{00000000-0005-0000-0000-0000E1000000}"/>
    <cellStyle name="20% - Ênfase2 7 2 2" xfId="14697" xr:uid="{00000000-0005-0000-0000-0000E2000000}"/>
    <cellStyle name="20% - Ênfase2 7 3" xfId="5885" xr:uid="{00000000-0005-0000-0000-0000E3000000}"/>
    <cellStyle name="20% - Ênfase2 7 3 2" xfId="14192" xr:uid="{00000000-0005-0000-0000-0000E4000000}"/>
    <cellStyle name="20% - Ênfase2 8" xfId="5449" xr:uid="{00000000-0005-0000-0000-0000E5000000}"/>
    <cellStyle name="20% - Ênfase2 9" xfId="5462" xr:uid="{00000000-0005-0000-0000-0000E6000000}"/>
    <cellStyle name="20% - Ênfase3" xfId="9" xr:uid="{00000000-0005-0000-0000-0000E7000000}"/>
    <cellStyle name="20% - Ênfase3 10" xfId="5494" xr:uid="{00000000-0005-0000-0000-0000E8000000}"/>
    <cellStyle name="20% - Ênfase3 11" xfId="5603" xr:uid="{00000000-0005-0000-0000-0000E9000000}"/>
    <cellStyle name="20% - Ênfase3 12" xfId="5632" xr:uid="{00000000-0005-0000-0000-0000EA000000}"/>
    <cellStyle name="20% - Ênfase3 13" xfId="5657" xr:uid="{00000000-0005-0000-0000-0000EB000000}"/>
    <cellStyle name="20% - Ênfase3 14" xfId="5670" xr:uid="{00000000-0005-0000-0000-0000EC000000}"/>
    <cellStyle name="20% - Ênfase3 15" xfId="5689" xr:uid="{00000000-0005-0000-0000-0000ED000000}"/>
    <cellStyle name="20% - Ênfase3 16" xfId="5753" xr:uid="{00000000-0005-0000-0000-0000EE000000}"/>
    <cellStyle name="20% - Ênfase3 17" xfId="5795" xr:uid="{00000000-0005-0000-0000-0000EF000000}"/>
    <cellStyle name="20% - Ênfase3 17 2" xfId="16101" xr:uid="{00000000-0005-0000-0000-0000F0000000}"/>
    <cellStyle name="20% - Ênfase3 18" xfId="14136" xr:uid="{00000000-0005-0000-0000-0000F1000000}"/>
    <cellStyle name="20% - Ênfase3 2" xfId="4940" xr:uid="{00000000-0005-0000-0000-0000F2000000}"/>
    <cellStyle name="20% - Ênfase3 2 2" xfId="5887" xr:uid="{00000000-0005-0000-0000-0000F3000000}"/>
    <cellStyle name="20% - Ênfase3 2 2 2" xfId="5888" xr:uid="{00000000-0005-0000-0000-0000F4000000}"/>
    <cellStyle name="20% - Ênfase3 2 2 2 2" xfId="5889" xr:uid="{00000000-0005-0000-0000-0000F5000000}"/>
    <cellStyle name="20% - Ênfase3 2 2 2 2 2" xfId="5890" xr:uid="{00000000-0005-0000-0000-0000F6000000}"/>
    <cellStyle name="20% - Ênfase3 2 2 2 2 2 2" xfId="5891" xr:uid="{00000000-0005-0000-0000-0000F7000000}"/>
    <cellStyle name="20% - Ênfase3 2 2 2 2 2 2 2" xfId="5892" xr:uid="{00000000-0005-0000-0000-0000F8000000}"/>
    <cellStyle name="20% - Ênfase3 2 2 2 2 2 2 2 2" xfId="5893" xr:uid="{00000000-0005-0000-0000-0000F9000000}"/>
    <cellStyle name="20% - Ênfase3 2 2 2 2 2 2 2 3" xfId="14197" xr:uid="{00000000-0005-0000-0000-0000FA000000}"/>
    <cellStyle name="20% - Ênfase3 2 2 2 2 2 2 3" xfId="5894" xr:uid="{00000000-0005-0000-0000-0000FB000000}"/>
    <cellStyle name="20% - Ênfase3 2 2 2 2 2 3" xfId="5895" xr:uid="{00000000-0005-0000-0000-0000FC000000}"/>
    <cellStyle name="20% - Ênfase3 2 2 2 2 2 3 2" xfId="5896" xr:uid="{00000000-0005-0000-0000-0000FD000000}"/>
    <cellStyle name="20% - Ênfase3 2 2 2 2 2 3 2 2" xfId="14200" xr:uid="{00000000-0005-0000-0000-0000FE000000}"/>
    <cellStyle name="20% - Ênfase3 2 2 2 2 2 4" xfId="14196" xr:uid="{00000000-0005-0000-0000-0000FF000000}"/>
    <cellStyle name="20% - Ênfase3 2 2 2 2 3" xfId="5897" xr:uid="{00000000-0005-0000-0000-000000010000}"/>
    <cellStyle name="20% - Ênfase3 2 2 2 2 3 2" xfId="5898" xr:uid="{00000000-0005-0000-0000-000001010000}"/>
    <cellStyle name="20% - Ênfase3 2 2 2 2 3 3" xfId="14201" xr:uid="{00000000-0005-0000-0000-000002010000}"/>
    <cellStyle name="20% - Ênfase3 2 2 2 3" xfId="5899" xr:uid="{00000000-0005-0000-0000-000003010000}"/>
    <cellStyle name="20% - Ênfase3 2 2 2 4" xfId="5900" xr:uid="{00000000-0005-0000-0000-000004010000}"/>
    <cellStyle name="20% - Ênfase3 2 2 2 4 2" xfId="5901" xr:uid="{00000000-0005-0000-0000-000005010000}"/>
    <cellStyle name="20% - Ênfase3 2 2 2 4 2 2" xfId="14203" xr:uid="{00000000-0005-0000-0000-000006010000}"/>
    <cellStyle name="20% - Ênfase3 2 2 2 5" xfId="14195" xr:uid="{00000000-0005-0000-0000-000007010000}"/>
    <cellStyle name="20% - Ênfase3 2 2 3" xfId="5902" xr:uid="{00000000-0005-0000-0000-000008010000}"/>
    <cellStyle name="20% - Ênfase3 2 2 3 2" xfId="14204" xr:uid="{00000000-0005-0000-0000-000009010000}"/>
    <cellStyle name="20% - Ênfase3 2 2 4" xfId="5903" xr:uid="{00000000-0005-0000-0000-00000A010000}"/>
    <cellStyle name="20% - Ênfase3 2 2 4 2" xfId="5904" xr:uid="{00000000-0005-0000-0000-00000B010000}"/>
    <cellStyle name="20% - Ênfase3 2 2 4 3" xfId="14205" xr:uid="{00000000-0005-0000-0000-00000C010000}"/>
    <cellStyle name="20% - Ênfase3 2 3" xfId="5905" xr:uid="{00000000-0005-0000-0000-00000D010000}"/>
    <cellStyle name="20% - Ênfase3 2 4" xfId="5906" xr:uid="{00000000-0005-0000-0000-00000E010000}"/>
    <cellStyle name="20% - Ênfase3 2 5" xfId="5907" xr:uid="{00000000-0005-0000-0000-00000F010000}"/>
    <cellStyle name="20% - Ênfase3 2 6" xfId="5908" xr:uid="{00000000-0005-0000-0000-000010010000}"/>
    <cellStyle name="20% - Ênfase3 2 6 2" xfId="5909" xr:uid="{00000000-0005-0000-0000-000011010000}"/>
    <cellStyle name="20% - Ênfase3 2 6 2 2" xfId="14207" xr:uid="{00000000-0005-0000-0000-000012010000}"/>
    <cellStyle name="20% - Ênfase3 2 7" xfId="5886" xr:uid="{00000000-0005-0000-0000-000013010000}"/>
    <cellStyle name="20% - Ênfase3 2 7 2" xfId="14193" xr:uid="{00000000-0005-0000-0000-000014010000}"/>
    <cellStyle name="20% - Ênfase3 3" xfId="5211" xr:uid="{00000000-0005-0000-0000-000015010000}"/>
    <cellStyle name="20% - Ênfase3 3 2" xfId="5911" xr:uid="{00000000-0005-0000-0000-000016010000}"/>
    <cellStyle name="20% - Ênfase3 3 2 2" xfId="14209" xr:uid="{00000000-0005-0000-0000-000017010000}"/>
    <cellStyle name="20% - Ênfase3 3 3" xfId="5912" xr:uid="{00000000-0005-0000-0000-000018010000}"/>
    <cellStyle name="20% - Ênfase3 3 3 2" xfId="14210" xr:uid="{00000000-0005-0000-0000-000019010000}"/>
    <cellStyle name="20% - Ênfase3 3 4" xfId="5913" xr:uid="{00000000-0005-0000-0000-00001A010000}"/>
    <cellStyle name="20% - Ênfase3 3 4 2" xfId="14211" xr:uid="{00000000-0005-0000-0000-00001B010000}"/>
    <cellStyle name="20% - Ênfase3 3 5" xfId="5910" xr:uid="{00000000-0005-0000-0000-00001C010000}"/>
    <cellStyle name="20% - Ênfase3 3 5 2" xfId="14208" xr:uid="{00000000-0005-0000-0000-00001D010000}"/>
    <cellStyle name="20% - Ênfase3 4" xfId="5339" xr:uid="{00000000-0005-0000-0000-00001E010000}"/>
    <cellStyle name="20% - Ênfase3 4 2" xfId="5915" xr:uid="{00000000-0005-0000-0000-00001F010000}"/>
    <cellStyle name="20% - Ênfase3 4 2 2" xfId="14213" xr:uid="{00000000-0005-0000-0000-000020010000}"/>
    <cellStyle name="20% - Ênfase3 4 3" xfId="5916" xr:uid="{00000000-0005-0000-0000-000021010000}"/>
    <cellStyle name="20% - Ênfase3 4 3 2" xfId="14214" xr:uid="{00000000-0005-0000-0000-000022010000}"/>
    <cellStyle name="20% - Ênfase3 4 4" xfId="5914" xr:uid="{00000000-0005-0000-0000-000023010000}"/>
    <cellStyle name="20% - Ênfase3 4 4 2" xfId="14212" xr:uid="{00000000-0005-0000-0000-000024010000}"/>
    <cellStyle name="20% - Ênfase3 5" xfId="5368" xr:uid="{00000000-0005-0000-0000-000025010000}"/>
    <cellStyle name="20% - Ênfase3 5 2" xfId="5918" xr:uid="{00000000-0005-0000-0000-000026010000}"/>
    <cellStyle name="20% - Ênfase3 5 2 2" xfId="14216" xr:uid="{00000000-0005-0000-0000-000027010000}"/>
    <cellStyle name="20% - Ênfase3 5 3" xfId="5917" xr:uid="{00000000-0005-0000-0000-000028010000}"/>
    <cellStyle name="20% - Ênfase3 5 3 2" xfId="14215" xr:uid="{00000000-0005-0000-0000-000029010000}"/>
    <cellStyle name="20% - Ênfase3 6" xfId="5396" xr:uid="{00000000-0005-0000-0000-00002A010000}"/>
    <cellStyle name="20% - Ênfase3 6 2" xfId="5920" xr:uid="{00000000-0005-0000-0000-00002B010000}"/>
    <cellStyle name="20% - Ênfase3 6 3" xfId="7312" xr:uid="{00000000-0005-0000-0000-00002C010000}"/>
    <cellStyle name="20% - Ênfase3 6 3 2" xfId="14698" xr:uid="{00000000-0005-0000-0000-00002D010000}"/>
    <cellStyle name="20% - Ênfase3 6 4" xfId="5919" xr:uid="{00000000-0005-0000-0000-00002E010000}"/>
    <cellStyle name="20% - Ênfase3 6 4 2" xfId="14217" xr:uid="{00000000-0005-0000-0000-00002F010000}"/>
    <cellStyle name="20% - Ênfase3 7" xfId="5423" xr:uid="{00000000-0005-0000-0000-000030010000}"/>
    <cellStyle name="20% - Ênfase3 7 2" xfId="7313" xr:uid="{00000000-0005-0000-0000-000031010000}"/>
    <cellStyle name="20% - Ênfase3 7 2 2" xfId="14699" xr:uid="{00000000-0005-0000-0000-000032010000}"/>
    <cellStyle name="20% - Ênfase3 7 3" xfId="5921" xr:uid="{00000000-0005-0000-0000-000033010000}"/>
    <cellStyle name="20% - Ênfase3 7 3 2" xfId="14218" xr:uid="{00000000-0005-0000-0000-000034010000}"/>
    <cellStyle name="20% - Ênfase3 8" xfId="5448" xr:uid="{00000000-0005-0000-0000-000035010000}"/>
    <cellStyle name="20% - Ênfase3 9" xfId="5461" xr:uid="{00000000-0005-0000-0000-000036010000}"/>
    <cellStyle name="20% - Ênfase4" xfId="10" xr:uid="{00000000-0005-0000-0000-000037010000}"/>
    <cellStyle name="20% - Ênfase4 10" xfId="5495" xr:uid="{00000000-0005-0000-0000-000038010000}"/>
    <cellStyle name="20% - Ênfase4 11" xfId="5602" xr:uid="{00000000-0005-0000-0000-000039010000}"/>
    <cellStyle name="20% - Ênfase4 12" xfId="5631" xr:uid="{00000000-0005-0000-0000-00003A010000}"/>
    <cellStyle name="20% - Ênfase4 13" xfId="5656" xr:uid="{00000000-0005-0000-0000-00003B010000}"/>
    <cellStyle name="20% - Ênfase4 14" xfId="5669" xr:uid="{00000000-0005-0000-0000-00003C010000}"/>
    <cellStyle name="20% - Ênfase4 15" xfId="5690" xr:uid="{00000000-0005-0000-0000-00003D010000}"/>
    <cellStyle name="20% - Ênfase4 16" xfId="5752" xr:uid="{00000000-0005-0000-0000-00003E010000}"/>
    <cellStyle name="20% - Ênfase4 17" xfId="5799" xr:uid="{00000000-0005-0000-0000-00003F010000}"/>
    <cellStyle name="20% - Ênfase4 17 2" xfId="16103" xr:uid="{00000000-0005-0000-0000-000040010000}"/>
    <cellStyle name="20% - Ênfase4 18" xfId="14138" xr:uid="{00000000-0005-0000-0000-000041010000}"/>
    <cellStyle name="20% - Ênfase4 2" xfId="4941" xr:uid="{00000000-0005-0000-0000-000042010000}"/>
    <cellStyle name="20% - Ênfase4 2 2" xfId="5923" xr:uid="{00000000-0005-0000-0000-000043010000}"/>
    <cellStyle name="20% - Ênfase4 2 2 2" xfId="5924" xr:uid="{00000000-0005-0000-0000-000044010000}"/>
    <cellStyle name="20% - Ênfase4 2 2 2 2" xfId="5925" xr:uid="{00000000-0005-0000-0000-000045010000}"/>
    <cellStyle name="20% - Ênfase4 2 2 2 2 2" xfId="5926" xr:uid="{00000000-0005-0000-0000-000046010000}"/>
    <cellStyle name="20% - Ênfase4 2 2 2 2 2 2" xfId="5927" xr:uid="{00000000-0005-0000-0000-000047010000}"/>
    <cellStyle name="20% - Ênfase4 2 2 2 2 2 2 2" xfId="5928" xr:uid="{00000000-0005-0000-0000-000048010000}"/>
    <cellStyle name="20% - Ênfase4 2 2 2 2 2 2 2 2" xfId="5929" xr:uid="{00000000-0005-0000-0000-000049010000}"/>
    <cellStyle name="20% - Ênfase4 2 2 2 2 2 2 2 3" xfId="14223" xr:uid="{00000000-0005-0000-0000-00004A010000}"/>
    <cellStyle name="20% - Ênfase4 2 2 2 2 2 2 3" xfId="5930" xr:uid="{00000000-0005-0000-0000-00004B010000}"/>
    <cellStyle name="20% - Ênfase4 2 2 2 2 2 3" xfId="5931" xr:uid="{00000000-0005-0000-0000-00004C010000}"/>
    <cellStyle name="20% - Ênfase4 2 2 2 2 2 3 2" xfId="5932" xr:uid="{00000000-0005-0000-0000-00004D010000}"/>
    <cellStyle name="20% - Ênfase4 2 2 2 2 2 3 2 2" xfId="14224" xr:uid="{00000000-0005-0000-0000-00004E010000}"/>
    <cellStyle name="20% - Ênfase4 2 2 2 2 2 4" xfId="14221" xr:uid="{00000000-0005-0000-0000-00004F010000}"/>
    <cellStyle name="20% - Ênfase4 2 2 2 2 3" xfId="5933" xr:uid="{00000000-0005-0000-0000-000050010000}"/>
    <cellStyle name="20% - Ênfase4 2 2 2 2 3 2" xfId="5934" xr:uid="{00000000-0005-0000-0000-000051010000}"/>
    <cellStyle name="20% - Ênfase4 2 2 2 2 3 3" xfId="14225" xr:uid="{00000000-0005-0000-0000-000052010000}"/>
    <cellStyle name="20% - Ênfase4 2 2 2 3" xfId="5935" xr:uid="{00000000-0005-0000-0000-000053010000}"/>
    <cellStyle name="20% - Ênfase4 2 2 2 4" xfId="5936" xr:uid="{00000000-0005-0000-0000-000054010000}"/>
    <cellStyle name="20% - Ênfase4 2 2 2 4 2" xfId="5937" xr:uid="{00000000-0005-0000-0000-000055010000}"/>
    <cellStyle name="20% - Ênfase4 2 2 2 4 2 2" xfId="14226" xr:uid="{00000000-0005-0000-0000-000056010000}"/>
    <cellStyle name="20% - Ênfase4 2 2 2 5" xfId="14220" xr:uid="{00000000-0005-0000-0000-000057010000}"/>
    <cellStyle name="20% - Ênfase4 2 2 3" xfId="5938" xr:uid="{00000000-0005-0000-0000-000058010000}"/>
    <cellStyle name="20% - Ênfase4 2 2 3 2" xfId="14227" xr:uid="{00000000-0005-0000-0000-000059010000}"/>
    <cellStyle name="20% - Ênfase4 2 2 4" xfId="5939" xr:uid="{00000000-0005-0000-0000-00005A010000}"/>
    <cellStyle name="20% - Ênfase4 2 2 4 2" xfId="5940" xr:uid="{00000000-0005-0000-0000-00005B010000}"/>
    <cellStyle name="20% - Ênfase4 2 2 4 3" xfId="14228" xr:uid="{00000000-0005-0000-0000-00005C010000}"/>
    <cellStyle name="20% - Ênfase4 2 3" xfId="5941" xr:uid="{00000000-0005-0000-0000-00005D010000}"/>
    <cellStyle name="20% - Ênfase4 2 4" xfId="5942" xr:uid="{00000000-0005-0000-0000-00005E010000}"/>
    <cellStyle name="20% - Ênfase4 2 5" xfId="5943" xr:uid="{00000000-0005-0000-0000-00005F010000}"/>
    <cellStyle name="20% - Ênfase4 2 6" xfId="5944" xr:uid="{00000000-0005-0000-0000-000060010000}"/>
    <cellStyle name="20% - Ênfase4 2 6 2" xfId="5945" xr:uid="{00000000-0005-0000-0000-000061010000}"/>
    <cellStyle name="20% - Ênfase4 2 6 2 2" xfId="14229" xr:uid="{00000000-0005-0000-0000-000062010000}"/>
    <cellStyle name="20% - Ênfase4 2 7" xfId="5922" xr:uid="{00000000-0005-0000-0000-000063010000}"/>
    <cellStyle name="20% - Ênfase4 2 7 2" xfId="14219" xr:uid="{00000000-0005-0000-0000-000064010000}"/>
    <cellStyle name="20% - Ênfase4 3" xfId="5212" xr:uid="{00000000-0005-0000-0000-000065010000}"/>
    <cellStyle name="20% - Ênfase4 3 2" xfId="5947" xr:uid="{00000000-0005-0000-0000-000066010000}"/>
    <cellStyle name="20% - Ênfase4 3 2 2" xfId="14231" xr:uid="{00000000-0005-0000-0000-000067010000}"/>
    <cellStyle name="20% - Ênfase4 3 3" xfId="5948" xr:uid="{00000000-0005-0000-0000-000068010000}"/>
    <cellStyle name="20% - Ênfase4 3 3 2" xfId="14232" xr:uid="{00000000-0005-0000-0000-000069010000}"/>
    <cellStyle name="20% - Ênfase4 3 4" xfId="5949" xr:uid="{00000000-0005-0000-0000-00006A010000}"/>
    <cellStyle name="20% - Ênfase4 3 4 2" xfId="14233" xr:uid="{00000000-0005-0000-0000-00006B010000}"/>
    <cellStyle name="20% - Ênfase4 3 5" xfId="5946" xr:uid="{00000000-0005-0000-0000-00006C010000}"/>
    <cellStyle name="20% - Ênfase4 3 5 2" xfId="14230" xr:uid="{00000000-0005-0000-0000-00006D010000}"/>
    <cellStyle name="20% - Ênfase4 4" xfId="5338" xr:uid="{00000000-0005-0000-0000-00006E010000}"/>
    <cellStyle name="20% - Ênfase4 4 2" xfId="5951" xr:uid="{00000000-0005-0000-0000-00006F010000}"/>
    <cellStyle name="20% - Ênfase4 4 2 2" xfId="14235" xr:uid="{00000000-0005-0000-0000-000070010000}"/>
    <cellStyle name="20% - Ênfase4 4 3" xfId="5952" xr:uid="{00000000-0005-0000-0000-000071010000}"/>
    <cellStyle name="20% - Ênfase4 4 3 2" xfId="14236" xr:uid="{00000000-0005-0000-0000-000072010000}"/>
    <cellStyle name="20% - Ênfase4 4 4" xfId="5950" xr:uid="{00000000-0005-0000-0000-000073010000}"/>
    <cellStyle name="20% - Ênfase4 4 4 2" xfId="14234" xr:uid="{00000000-0005-0000-0000-000074010000}"/>
    <cellStyle name="20% - Ênfase4 5" xfId="5367" xr:uid="{00000000-0005-0000-0000-000075010000}"/>
    <cellStyle name="20% - Ênfase4 5 2" xfId="5954" xr:uid="{00000000-0005-0000-0000-000076010000}"/>
    <cellStyle name="20% - Ênfase4 5 2 2" xfId="14238" xr:uid="{00000000-0005-0000-0000-000077010000}"/>
    <cellStyle name="20% - Ênfase4 5 3" xfId="5953" xr:uid="{00000000-0005-0000-0000-000078010000}"/>
    <cellStyle name="20% - Ênfase4 5 3 2" xfId="14237" xr:uid="{00000000-0005-0000-0000-000079010000}"/>
    <cellStyle name="20% - Ênfase4 6" xfId="5395" xr:uid="{00000000-0005-0000-0000-00007A010000}"/>
    <cellStyle name="20% - Ênfase4 6 2" xfId="5956" xr:uid="{00000000-0005-0000-0000-00007B010000}"/>
    <cellStyle name="20% - Ênfase4 6 3" xfId="7314" xr:uid="{00000000-0005-0000-0000-00007C010000}"/>
    <cellStyle name="20% - Ênfase4 6 3 2" xfId="14700" xr:uid="{00000000-0005-0000-0000-00007D010000}"/>
    <cellStyle name="20% - Ênfase4 6 4" xfId="5955" xr:uid="{00000000-0005-0000-0000-00007E010000}"/>
    <cellStyle name="20% - Ênfase4 6 4 2" xfId="14239" xr:uid="{00000000-0005-0000-0000-00007F010000}"/>
    <cellStyle name="20% - Ênfase4 7" xfId="5422" xr:uid="{00000000-0005-0000-0000-000080010000}"/>
    <cellStyle name="20% - Ênfase4 7 2" xfId="7315" xr:uid="{00000000-0005-0000-0000-000081010000}"/>
    <cellStyle name="20% - Ênfase4 7 2 2" xfId="14701" xr:uid="{00000000-0005-0000-0000-000082010000}"/>
    <cellStyle name="20% - Ênfase4 7 3" xfId="5957" xr:uid="{00000000-0005-0000-0000-000083010000}"/>
    <cellStyle name="20% - Ênfase4 7 3 2" xfId="14240" xr:uid="{00000000-0005-0000-0000-000084010000}"/>
    <cellStyle name="20% - Ênfase4 8" xfId="5447" xr:uid="{00000000-0005-0000-0000-000085010000}"/>
    <cellStyle name="20% - Ênfase4 9" xfId="5460" xr:uid="{00000000-0005-0000-0000-000086010000}"/>
    <cellStyle name="20% - Ênfase5" xfId="11" xr:uid="{00000000-0005-0000-0000-000087010000}"/>
    <cellStyle name="20% - Ênfase5 10" xfId="5496" xr:uid="{00000000-0005-0000-0000-000088010000}"/>
    <cellStyle name="20% - Ênfase5 11" xfId="5601" xr:uid="{00000000-0005-0000-0000-000089010000}"/>
    <cellStyle name="20% - Ênfase5 12" xfId="5630" xr:uid="{00000000-0005-0000-0000-00008A010000}"/>
    <cellStyle name="20% - Ênfase5 13" xfId="5655" xr:uid="{00000000-0005-0000-0000-00008B010000}"/>
    <cellStyle name="20% - Ênfase5 14" xfId="5668" xr:uid="{00000000-0005-0000-0000-00008C010000}"/>
    <cellStyle name="20% - Ênfase5 15" xfId="5691" xr:uid="{00000000-0005-0000-0000-00008D010000}"/>
    <cellStyle name="20% - Ênfase5 16" xfId="5751" xr:uid="{00000000-0005-0000-0000-00008E010000}"/>
    <cellStyle name="20% - Ênfase5 17" xfId="5803" xr:uid="{00000000-0005-0000-0000-00008F010000}"/>
    <cellStyle name="20% - Ênfase5 17 2" xfId="16105" xr:uid="{00000000-0005-0000-0000-000090010000}"/>
    <cellStyle name="20% - Ênfase5 18" xfId="14141" xr:uid="{00000000-0005-0000-0000-000091010000}"/>
    <cellStyle name="20% - Ênfase5 2" xfId="4942" xr:uid="{00000000-0005-0000-0000-000092010000}"/>
    <cellStyle name="20% - Ênfase5 2 2" xfId="5959" xr:uid="{00000000-0005-0000-0000-000093010000}"/>
    <cellStyle name="20% - Ênfase5 2 2 2" xfId="5960" xr:uid="{00000000-0005-0000-0000-000094010000}"/>
    <cellStyle name="20% - Ênfase5 2 2 2 2" xfId="5961" xr:uid="{00000000-0005-0000-0000-000095010000}"/>
    <cellStyle name="20% - Ênfase5 2 2 2 2 2" xfId="5962" xr:uid="{00000000-0005-0000-0000-000096010000}"/>
    <cellStyle name="20% - Ênfase5 2 2 2 2 2 2" xfId="5963" xr:uid="{00000000-0005-0000-0000-000097010000}"/>
    <cellStyle name="20% - Ênfase5 2 2 2 2 2 2 2" xfId="5964" xr:uid="{00000000-0005-0000-0000-000098010000}"/>
    <cellStyle name="20% - Ênfase5 2 2 2 2 2 2 2 2" xfId="5965" xr:uid="{00000000-0005-0000-0000-000099010000}"/>
    <cellStyle name="20% - Ênfase5 2 2 2 2 2 2 2 3" xfId="14244" xr:uid="{00000000-0005-0000-0000-00009A010000}"/>
    <cellStyle name="20% - Ênfase5 2 2 2 2 2 2 3" xfId="5966" xr:uid="{00000000-0005-0000-0000-00009B010000}"/>
    <cellStyle name="20% - Ênfase5 2 2 2 2 2 3" xfId="5967" xr:uid="{00000000-0005-0000-0000-00009C010000}"/>
    <cellStyle name="20% - Ênfase5 2 2 2 2 2 3 2" xfId="5968" xr:uid="{00000000-0005-0000-0000-00009D010000}"/>
    <cellStyle name="20% - Ênfase5 2 2 2 2 2 3 2 2" xfId="14245" xr:uid="{00000000-0005-0000-0000-00009E010000}"/>
    <cellStyle name="20% - Ênfase5 2 2 2 2 2 4" xfId="14243" xr:uid="{00000000-0005-0000-0000-00009F010000}"/>
    <cellStyle name="20% - Ênfase5 2 2 2 2 3" xfId="5969" xr:uid="{00000000-0005-0000-0000-0000A0010000}"/>
    <cellStyle name="20% - Ênfase5 2 2 2 2 3 2" xfId="5970" xr:uid="{00000000-0005-0000-0000-0000A1010000}"/>
    <cellStyle name="20% - Ênfase5 2 2 2 2 3 3" xfId="14246" xr:uid="{00000000-0005-0000-0000-0000A2010000}"/>
    <cellStyle name="20% - Ênfase5 2 2 2 3" xfId="5971" xr:uid="{00000000-0005-0000-0000-0000A3010000}"/>
    <cellStyle name="20% - Ênfase5 2 2 2 4" xfId="5972" xr:uid="{00000000-0005-0000-0000-0000A4010000}"/>
    <cellStyle name="20% - Ênfase5 2 2 2 4 2" xfId="5973" xr:uid="{00000000-0005-0000-0000-0000A5010000}"/>
    <cellStyle name="20% - Ênfase5 2 2 2 4 2 2" xfId="14247" xr:uid="{00000000-0005-0000-0000-0000A6010000}"/>
    <cellStyle name="20% - Ênfase5 2 2 2 5" xfId="14242" xr:uid="{00000000-0005-0000-0000-0000A7010000}"/>
    <cellStyle name="20% - Ênfase5 2 2 3" xfId="5974" xr:uid="{00000000-0005-0000-0000-0000A8010000}"/>
    <cellStyle name="20% - Ênfase5 2 2 3 2" xfId="14248" xr:uid="{00000000-0005-0000-0000-0000A9010000}"/>
    <cellStyle name="20% - Ênfase5 2 2 4" xfId="5975" xr:uid="{00000000-0005-0000-0000-0000AA010000}"/>
    <cellStyle name="20% - Ênfase5 2 2 4 2" xfId="5976" xr:uid="{00000000-0005-0000-0000-0000AB010000}"/>
    <cellStyle name="20% - Ênfase5 2 2 4 3" xfId="14249" xr:uid="{00000000-0005-0000-0000-0000AC010000}"/>
    <cellStyle name="20% - Ênfase5 2 3" xfId="5977" xr:uid="{00000000-0005-0000-0000-0000AD010000}"/>
    <cellStyle name="20% - Ênfase5 2 4" xfId="5978" xr:uid="{00000000-0005-0000-0000-0000AE010000}"/>
    <cellStyle name="20% - Ênfase5 2 5" xfId="5979" xr:uid="{00000000-0005-0000-0000-0000AF010000}"/>
    <cellStyle name="20% - Ênfase5 2 6" xfId="5980" xr:uid="{00000000-0005-0000-0000-0000B0010000}"/>
    <cellStyle name="20% - Ênfase5 2 6 2" xfId="5981" xr:uid="{00000000-0005-0000-0000-0000B1010000}"/>
    <cellStyle name="20% - Ênfase5 2 6 2 2" xfId="14250" xr:uid="{00000000-0005-0000-0000-0000B2010000}"/>
    <cellStyle name="20% - Ênfase5 2 7" xfId="5958" xr:uid="{00000000-0005-0000-0000-0000B3010000}"/>
    <cellStyle name="20% - Ênfase5 2 7 2" xfId="14241" xr:uid="{00000000-0005-0000-0000-0000B4010000}"/>
    <cellStyle name="20% - Ênfase5 3" xfId="5213" xr:uid="{00000000-0005-0000-0000-0000B5010000}"/>
    <cellStyle name="20% - Ênfase5 3 2" xfId="5983" xr:uid="{00000000-0005-0000-0000-0000B6010000}"/>
    <cellStyle name="20% - Ênfase5 3 2 2" xfId="14252" xr:uid="{00000000-0005-0000-0000-0000B7010000}"/>
    <cellStyle name="20% - Ênfase5 3 3" xfId="5984" xr:uid="{00000000-0005-0000-0000-0000B8010000}"/>
    <cellStyle name="20% - Ênfase5 3 3 2" xfId="14253" xr:uid="{00000000-0005-0000-0000-0000B9010000}"/>
    <cellStyle name="20% - Ênfase5 3 4" xfId="5985" xr:uid="{00000000-0005-0000-0000-0000BA010000}"/>
    <cellStyle name="20% - Ênfase5 3 4 2" xfId="14254" xr:uid="{00000000-0005-0000-0000-0000BB010000}"/>
    <cellStyle name="20% - Ênfase5 3 5" xfId="5982" xr:uid="{00000000-0005-0000-0000-0000BC010000}"/>
    <cellStyle name="20% - Ênfase5 3 5 2" xfId="14251" xr:uid="{00000000-0005-0000-0000-0000BD010000}"/>
    <cellStyle name="20% - Ênfase5 4" xfId="5337" xr:uid="{00000000-0005-0000-0000-0000BE010000}"/>
    <cellStyle name="20% - Ênfase5 4 2" xfId="5987" xr:uid="{00000000-0005-0000-0000-0000BF010000}"/>
    <cellStyle name="20% - Ênfase5 4 2 2" xfId="14256" xr:uid="{00000000-0005-0000-0000-0000C0010000}"/>
    <cellStyle name="20% - Ênfase5 4 3" xfId="5988" xr:uid="{00000000-0005-0000-0000-0000C1010000}"/>
    <cellStyle name="20% - Ênfase5 4 3 2" xfId="14257" xr:uid="{00000000-0005-0000-0000-0000C2010000}"/>
    <cellStyle name="20% - Ênfase5 4 4" xfId="5986" xr:uid="{00000000-0005-0000-0000-0000C3010000}"/>
    <cellStyle name="20% - Ênfase5 4 4 2" xfId="14255" xr:uid="{00000000-0005-0000-0000-0000C4010000}"/>
    <cellStyle name="20% - Ênfase5 5" xfId="5366" xr:uid="{00000000-0005-0000-0000-0000C5010000}"/>
    <cellStyle name="20% - Ênfase5 5 2" xfId="5990" xr:uid="{00000000-0005-0000-0000-0000C6010000}"/>
    <cellStyle name="20% - Ênfase5 5 2 2" xfId="14259" xr:uid="{00000000-0005-0000-0000-0000C7010000}"/>
    <cellStyle name="20% - Ênfase5 5 3" xfId="5989" xr:uid="{00000000-0005-0000-0000-0000C8010000}"/>
    <cellStyle name="20% - Ênfase5 5 3 2" xfId="14258" xr:uid="{00000000-0005-0000-0000-0000C9010000}"/>
    <cellStyle name="20% - Ênfase5 6" xfId="5394" xr:uid="{00000000-0005-0000-0000-0000CA010000}"/>
    <cellStyle name="20% - Ênfase5 6 2" xfId="5992" xr:uid="{00000000-0005-0000-0000-0000CB010000}"/>
    <cellStyle name="20% - Ênfase5 6 3" xfId="7316" xr:uid="{00000000-0005-0000-0000-0000CC010000}"/>
    <cellStyle name="20% - Ênfase5 6 3 2" xfId="14702" xr:uid="{00000000-0005-0000-0000-0000CD010000}"/>
    <cellStyle name="20% - Ênfase5 6 4" xfId="5991" xr:uid="{00000000-0005-0000-0000-0000CE010000}"/>
    <cellStyle name="20% - Ênfase5 6 4 2" xfId="14260" xr:uid="{00000000-0005-0000-0000-0000CF010000}"/>
    <cellStyle name="20% - Ênfase5 7" xfId="5421" xr:uid="{00000000-0005-0000-0000-0000D0010000}"/>
    <cellStyle name="20% - Ênfase5 7 2" xfId="7317" xr:uid="{00000000-0005-0000-0000-0000D1010000}"/>
    <cellStyle name="20% - Ênfase5 7 2 2" xfId="14703" xr:uid="{00000000-0005-0000-0000-0000D2010000}"/>
    <cellStyle name="20% - Ênfase5 7 3" xfId="5993" xr:uid="{00000000-0005-0000-0000-0000D3010000}"/>
    <cellStyle name="20% - Ênfase5 7 3 2" xfId="14261" xr:uid="{00000000-0005-0000-0000-0000D4010000}"/>
    <cellStyle name="20% - Ênfase5 8" xfId="5446" xr:uid="{00000000-0005-0000-0000-0000D5010000}"/>
    <cellStyle name="20% - Ênfase5 9" xfId="5459" xr:uid="{00000000-0005-0000-0000-0000D6010000}"/>
    <cellStyle name="20% - Ênfase6" xfId="12" xr:uid="{00000000-0005-0000-0000-0000D7010000}"/>
    <cellStyle name="20% - Ênfase6 10" xfId="5497" xr:uid="{00000000-0005-0000-0000-0000D8010000}"/>
    <cellStyle name="20% - Ênfase6 11" xfId="5600" xr:uid="{00000000-0005-0000-0000-0000D9010000}"/>
    <cellStyle name="20% - Ênfase6 12" xfId="5629" xr:uid="{00000000-0005-0000-0000-0000DA010000}"/>
    <cellStyle name="20% - Ênfase6 13" xfId="5654" xr:uid="{00000000-0005-0000-0000-0000DB010000}"/>
    <cellStyle name="20% - Ênfase6 14" xfId="5667" xr:uid="{00000000-0005-0000-0000-0000DC010000}"/>
    <cellStyle name="20% - Ênfase6 15" xfId="5692" xr:uid="{00000000-0005-0000-0000-0000DD010000}"/>
    <cellStyle name="20% - Ênfase6 16" xfId="5750" xr:uid="{00000000-0005-0000-0000-0000DE010000}"/>
    <cellStyle name="20% - Ênfase6 17" xfId="5807" xr:uid="{00000000-0005-0000-0000-0000DF010000}"/>
    <cellStyle name="20% - Ênfase6 17 2" xfId="16107" xr:uid="{00000000-0005-0000-0000-0000E0010000}"/>
    <cellStyle name="20% - Ênfase6 18" xfId="14143" xr:uid="{00000000-0005-0000-0000-0000E1010000}"/>
    <cellStyle name="20% - Ênfase6 2" xfId="4943" xr:uid="{00000000-0005-0000-0000-0000E2010000}"/>
    <cellStyle name="20% - Ênfase6 2 2" xfId="5995" xr:uid="{00000000-0005-0000-0000-0000E3010000}"/>
    <cellStyle name="20% - Ênfase6 2 2 2" xfId="5996" xr:uid="{00000000-0005-0000-0000-0000E4010000}"/>
    <cellStyle name="20% - Ênfase6 2 2 2 2" xfId="5997" xr:uid="{00000000-0005-0000-0000-0000E5010000}"/>
    <cellStyle name="20% - Ênfase6 2 2 2 2 2" xfId="5998" xr:uid="{00000000-0005-0000-0000-0000E6010000}"/>
    <cellStyle name="20% - Ênfase6 2 2 2 2 2 2" xfId="5999" xr:uid="{00000000-0005-0000-0000-0000E7010000}"/>
    <cellStyle name="20% - Ênfase6 2 2 2 2 2 2 2" xfId="6000" xr:uid="{00000000-0005-0000-0000-0000E8010000}"/>
    <cellStyle name="20% - Ênfase6 2 2 2 2 2 2 2 2" xfId="6001" xr:uid="{00000000-0005-0000-0000-0000E9010000}"/>
    <cellStyle name="20% - Ênfase6 2 2 2 2 2 2 2 3" xfId="14266" xr:uid="{00000000-0005-0000-0000-0000EA010000}"/>
    <cellStyle name="20% - Ênfase6 2 2 2 2 2 2 3" xfId="6002" xr:uid="{00000000-0005-0000-0000-0000EB010000}"/>
    <cellStyle name="20% - Ênfase6 2 2 2 2 2 3" xfId="6003" xr:uid="{00000000-0005-0000-0000-0000EC010000}"/>
    <cellStyle name="20% - Ênfase6 2 2 2 2 2 3 2" xfId="6004" xr:uid="{00000000-0005-0000-0000-0000ED010000}"/>
    <cellStyle name="20% - Ênfase6 2 2 2 2 2 3 2 2" xfId="14270" xr:uid="{00000000-0005-0000-0000-0000EE010000}"/>
    <cellStyle name="20% - Ênfase6 2 2 2 2 2 4" xfId="14264" xr:uid="{00000000-0005-0000-0000-0000EF010000}"/>
    <cellStyle name="20% - Ênfase6 2 2 2 2 3" xfId="6005" xr:uid="{00000000-0005-0000-0000-0000F0010000}"/>
    <cellStyle name="20% - Ênfase6 2 2 2 2 3 2" xfId="6006" xr:uid="{00000000-0005-0000-0000-0000F1010000}"/>
    <cellStyle name="20% - Ênfase6 2 2 2 2 3 3" xfId="14271" xr:uid="{00000000-0005-0000-0000-0000F2010000}"/>
    <cellStyle name="20% - Ênfase6 2 2 2 3" xfId="6007" xr:uid="{00000000-0005-0000-0000-0000F3010000}"/>
    <cellStyle name="20% - Ênfase6 2 2 2 4" xfId="6008" xr:uid="{00000000-0005-0000-0000-0000F4010000}"/>
    <cellStyle name="20% - Ênfase6 2 2 2 4 2" xfId="6009" xr:uid="{00000000-0005-0000-0000-0000F5010000}"/>
    <cellStyle name="20% - Ênfase6 2 2 2 4 2 2" xfId="14273" xr:uid="{00000000-0005-0000-0000-0000F6010000}"/>
    <cellStyle name="20% - Ênfase6 2 2 2 5" xfId="14263" xr:uid="{00000000-0005-0000-0000-0000F7010000}"/>
    <cellStyle name="20% - Ênfase6 2 2 3" xfId="6010" xr:uid="{00000000-0005-0000-0000-0000F8010000}"/>
    <cellStyle name="20% - Ênfase6 2 2 3 2" xfId="14274" xr:uid="{00000000-0005-0000-0000-0000F9010000}"/>
    <cellStyle name="20% - Ênfase6 2 2 4" xfId="6011" xr:uid="{00000000-0005-0000-0000-0000FA010000}"/>
    <cellStyle name="20% - Ênfase6 2 2 4 2" xfId="6012" xr:uid="{00000000-0005-0000-0000-0000FB010000}"/>
    <cellStyle name="20% - Ênfase6 2 2 4 3" xfId="14275" xr:uid="{00000000-0005-0000-0000-0000FC010000}"/>
    <cellStyle name="20% - Ênfase6 2 3" xfId="6013" xr:uid="{00000000-0005-0000-0000-0000FD010000}"/>
    <cellStyle name="20% - Ênfase6 2 4" xfId="6014" xr:uid="{00000000-0005-0000-0000-0000FE010000}"/>
    <cellStyle name="20% - Ênfase6 2 5" xfId="6015" xr:uid="{00000000-0005-0000-0000-0000FF010000}"/>
    <cellStyle name="20% - Ênfase6 2 6" xfId="6016" xr:uid="{00000000-0005-0000-0000-000000020000}"/>
    <cellStyle name="20% - Ênfase6 2 6 2" xfId="6017" xr:uid="{00000000-0005-0000-0000-000001020000}"/>
    <cellStyle name="20% - Ênfase6 2 6 2 2" xfId="14277" xr:uid="{00000000-0005-0000-0000-000002020000}"/>
    <cellStyle name="20% - Ênfase6 2 7" xfId="5994" xr:uid="{00000000-0005-0000-0000-000003020000}"/>
    <cellStyle name="20% - Ênfase6 2 7 2" xfId="14262" xr:uid="{00000000-0005-0000-0000-000004020000}"/>
    <cellStyle name="20% - Ênfase6 3" xfId="5214" xr:uid="{00000000-0005-0000-0000-000005020000}"/>
    <cellStyle name="20% - Ênfase6 3 2" xfId="6019" xr:uid="{00000000-0005-0000-0000-000006020000}"/>
    <cellStyle name="20% - Ênfase6 3 2 2" xfId="14279" xr:uid="{00000000-0005-0000-0000-000007020000}"/>
    <cellStyle name="20% - Ênfase6 3 3" xfId="6020" xr:uid="{00000000-0005-0000-0000-000008020000}"/>
    <cellStyle name="20% - Ênfase6 3 3 2" xfId="14280" xr:uid="{00000000-0005-0000-0000-000009020000}"/>
    <cellStyle name="20% - Ênfase6 3 4" xfId="6021" xr:uid="{00000000-0005-0000-0000-00000A020000}"/>
    <cellStyle name="20% - Ênfase6 3 4 2" xfId="14281" xr:uid="{00000000-0005-0000-0000-00000B020000}"/>
    <cellStyle name="20% - Ênfase6 3 5" xfId="6018" xr:uid="{00000000-0005-0000-0000-00000C020000}"/>
    <cellStyle name="20% - Ênfase6 3 5 2" xfId="14278" xr:uid="{00000000-0005-0000-0000-00000D020000}"/>
    <cellStyle name="20% - Ênfase6 4" xfId="5336" xr:uid="{00000000-0005-0000-0000-00000E020000}"/>
    <cellStyle name="20% - Ênfase6 4 2" xfId="6023" xr:uid="{00000000-0005-0000-0000-00000F020000}"/>
    <cellStyle name="20% - Ênfase6 4 2 2" xfId="14283" xr:uid="{00000000-0005-0000-0000-000010020000}"/>
    <cellStyle name="20% - Ênfase6 4 3" xfId="6024" xr:uid="{00000000-0005-0000-0000-000011020000}"/>
    <cellStyle name="20% - Ênfase6 4 3 2" xfId="14284" xr:uid="{00000000-0005-0000-0000-000012020000}"/>
    <cellStyle name="20% - Ênfase6 4 4" xfId="6022" xr:uid="{00000000-0005-0000-0000-000013020000}"/>
    <cellStyle name="20% - Ênfase6 4 4 2" xfId="14282" xr:uid="{00000000-0005-0000-0000-000014020000}"/>
    <cellStyle name="20% - Ênfase6 5" xfId="5365" xr:uid="{00000000-0005-0000-0000-000015020000}"/>
    <cellStyle name="20% - Ênfase6 5 2" xfId="6026" xr:uid="{00000000-0005-0000-0000-000016020000}"/>
    <cellStyle name="20% - Ênfase6 5 2 2" xfId="14286" xr:uid="{00000000-0005-0000-0000-000017020000}"/>
    <cellStyle name="20% - Ênfase6 5 3" xfId="6025" xr:uid="{00000000-0005-0000-0000-000018020000}"/>
    <cellStyle name="20% - Ênfase6 5 3 2" xfId="14285" xr:uid="{00000000-0005-0000-0000-000019020000}"/>
    <cellStyle name="20% - Ênfase6 6" xfId="5393" xr:uid="{00000000-0005-0000-0000-00001A020000}"/>
    <cellStyle name="20% - Ênfase6 6 2" xfId="6028" xr:uid="{00000000-0005-0000-0000-00001B020000}"/>
    <cellStyle name="20% - Ênfase6 6 3" xfId="7318" xr:uid="{00000000-0005-0000-0000-00001C020000}"/>
    <cellStyle name="20% - Ênfase6 6 3 2" xfId="14704" xr:uid="{00000000-0005-0000-0000-00001D020000}"/>
    <cellStyle name="20% - Ênfase6 6 4" xfId="6027" xr:uid="{00000000-0005-0000-0000-00001E020000}"/>
    <cellStyle name="20% - Ênfase6 6 4 2" xfId="14287" xr:uid="{00000000-0005-0000-0000-00001F020000}"/>
    <cellStyle name="20% - Ênfase6 7" xfId="5420" xr:uid="{00000000-0005-0000-0000-000020020000}"/>
    <cellStyle name="20% - Ênfase6 7 2" xfId="7319" xr:uid="{00000000-0005-0000-0000-000021020000}"/>
    <cellStyle name="20% - Ênfase6 7 2 2" xfId="14705" xr:uid="{00000000-0005-0000-0000-000022020000}"/>
    <cellStyle name="20% - Ênfase6 7 3" xfId="6029" xr:uid="{00000000-0005-0000-0000-000023020000}"/>
    <cellStyle name="20% - Ênfase6 7 3 2" xfId="14289" xr:uid="{00000000-0005-0000-0000-000024020000}"/>
    <cellStyle name="20% - Ênfase6 8" xfId="5445" xr:uid="{00000000-0005-0000-0000-000025020000}"/>
    <cellStyle name="20% - Ênfase6 9" xfId="5458" xr:uid="{00000000-0005-0000-0000-000026020000}"/>
    <cellStyle name="20% - Énfasis1" xfId="204" xr:uid="{00000000-0005-0000-0000-000027020000}"/>
    <cellStyle name="20% - Énfasis1 2" xfId="205" xr:uid="{00000000-0005-0000-0000-000028020000}"/>
    <cellStyle name="20% - Énfasis1 3" xfId="206" xr:uid="{00000000-0005-0000-0000-000029020000}"/>
    <cellStyle name="20% - Énfasis1 4" xfId="207" xr:uid="{00000000-0005-0000-0000-00002A020000}"/>
    <cellStyle name="20% - Énfasis1 5" xfId="208" xr:uid="{00000000-0005-0000-0000-00002B020000}"/>
    <cellStyle name="20% - Énfasis1 6" xfId="209" xr:uid="{00000000-0005-0000-0000-00002C020000}"/>
    <cellStyle name="20% - Énfasis1 7" xfId="210" xr:uid="{00000000-0005-0000-0000-00002D020000}"/>
    <cellStyle name="20% - Énfasis2" xfId="211" xr:uid="{00000000-0005-0000-0000-00002E020000}"/>
    <cellStyle name="20% - Énfasis2 2" xfId="212" xr:uid="{00000000-0005-0000-0000-00002F020000}"/>
    <cellStyle name="20% - Énfasis2 3" xfId="213" xr:uid="{00000000-0005-0000-0000-000030020000}"/>
    <cellStyle name="20% - Énfasis2 4" xfId="214" xr:uid="{00000000-0005-0000-0000-000031020000}"/>
    <cellStyle name="20% - Énfasis2 5" xfId="215" xr:uid="{00000000-0005-0000-0000-000032020000}"/>
    <cellStyle name="20% - Énfasis2 6" xfId="216" xr:uid="{00000000-0005-0000-0000-000033020000}"/>
    <cellStyle name="20% - Énfasis2 7" xfId="217" xr:uid="{00000000-0005-0000-0000-000034020000}"/>
    <cellStyle name="20% - Énfasis3" xfId="218" xr:uid="{00000000-0005-0000-0000-000035020000}"/>
    <cellStyle name="20% - Énfasis3 2" xfId="219" xr:uid="{00000000-0005-0000-0000-000036020000}"/>
    <cellStyle name="20% - Énfasis3 3" xfId="220" xr:uid="{00000000-0005-0000-0000-000037020000}"/>
    <cellStyle name="20% - Énfasis3 4" xfId="221" xr:uid="{00000000-0005-0000-0000-000038020000}"/>
    <cellStyle name="20% - Énfasis3 5" xfId="222" xr:uid="{00000000-0005-0000-0000-000039020000}"/>
    <cellStyle name="20% - Énfasis3 6" xfId="223" xr:uid="{00000000-0005-0000-0000-00003A020000}"/>
    <cellStyle name="20% - Énfasis3 7" xfId="224" xr:uid="{00000000-0005-0000-0000-00003B020000}"/>
    <cellStyle name="20% - Énfasis4" xfId="225" xr:uid="{00000000-0005-0000-0000-00003C020000}"/>
    <cellStyle name="20% - Énfasis4 2" xfId="226" xr:uid="{00000000-0005-0000-0000-00003D020000}"/>
    <cellStyle name="20% - Énfasis4 3" xfId="227" xr:uid="{00000000-0005-0000-0000-00003E020000}"/>
    <cellStyle name="20% - Énfasis4 4" xfId="228" xr:uid="{00000000-0005-0000-0000-00003F020000}"/>
    <cellStyle name="20% - Énfasis4 5" xfId="229" xr:uid="{00000000-0005-0000-0000-000040020000}"/>
    <cellStyle name="20% - Énfasis4 6" xfId="230" xr:uid="{00000000-0005-0000-0000-000041020000}"/>
    <cellStyle name="20% - Énfasis4 7" xfId="231" xr:uid="{00000000-0005-0000-0000-000042020000}"/>
    <cellStyle name="20% - Énfasis5" xfId="232" xr:uid="{00000000-0005-0000-0000-000043020000}"/>
    <cellStyle name="20% - Énfasis5 2" xfId="233" xr:uid="{00000000-0005-0000-0000-000044020000}"/>
    <cellStyle name="20% - Énfasis5 3" xfId="234" xr:uid="{00000000-0005-0000-0000-000045020000}"/>
    <cellStyle name="20% - Énfasis5 4" xfId="235" xr:uid="{00000000-0005-0000-0000-000046020000}"/>
    <cellStyle name="20% - Énfasis5 5" xfId="236" xr:uid="{00000000-0005-0000-0000-000047020000}"/>
    <cellStyle name="20% - Énfasis5 6" xfId="237" xr:uid="{00000000-0005-0000-0000-000048020000}"/>
    <cellStyle name="20% - Énfasis5 7" xfId="238" xr:uid="{00000000-0005-0000-0000-000049020000}"/>
    <cellStyle name="20% - Énfasis6" xfId="239" xr:uid="{00000000-0005-0000-0000-00004A020000}"/>
    <cellStyle name="20% - Énfasis6 2" xfId="240" xr:uid="{00000000-0005-0000-0000-00004B020000}"/>
    <cellStyle name="20% - Énfasis6 3" xfId="241" xr:uid="{00000000-0005-0000-0000-00004C020000}"/>
    <cellStyle name="20% - Énfasis6 4" xfId="242" xr:uid="{00000000-0005-0000-0000-00004D020000}"/>
    <cellStyle name="20% - Énfasis6 5" xfId="243" xr:uid="{00000000-0005-0000-0000-00004E020000}"/>
    <cellStyle name="20% - Énfasis6 6" xfId="244" xr:uid="{00000000-0005-0000-0000-00004F020000}"/>
    <cellStyle name="20% - Énfasis6 7" xfId="245" xr:uid="{00000000-0005-0000-0000-000050020000}"/>
    <cellStyle name="2o.nível" xfId="246" xr:uid="{00000000-0005-0000-0000-000051020000}"/>
    <cellStyle name="³f¹ô [0]_ATT4" xfId="4944" xr:uid="{00000000-0005-0000-0000-000052020000}"/>
    <cellStyle name="³f¹ô[0]_Template 12 - Bank (3)" xfId="4945" xr:uid="{00000000-0005-0000-0000-000053020000}"/>
    <cellStyle name="³f¹ô_ATT4" xfId="4946" xr:uid="{00000000-0005-0000-0000-000054020000}"/>
    <cellStyle name="40% - Accent1" xfId="13" xr:uid="{00000000-0005-0000-0000-000055020000}"/>
    <cellStyle name="40% - Accent1 2" xfId="107" xr:uid="{00000000-0005-0000-0000-000056020000}"/>
    <cellStyle name="40% - Accent1 3" xfId="247" xr:uid="{00000000-0005-0000-0000-000057020000}"/>
    <cellStyle name="40% - Accent1 4" xfId="248" xr:uid="{00000000-0005-0000-0000-000058020000}"/>
    <cellStyle name="40% - Accent1 5" xfId="249" xr:uid="{00000000-0005-0000-0000-000059020000}"/>
    <cellStyle name="40% - Accent1 6" xfId="250" xr:uid="{00000000-0005-0000-0000-00005A020000}"/>
    <cellStyle name="40% - Accent1 7" xfId="251" xr:uid="{00000000-0005-0000-0000-00005B020000}"/>
    <cellStyle name="40% - Accent2" xfId="14" xr:uid="{00000000-0005-0000-0000-00005C020000}"/>
    <cellStyle name="40% - Accent2 2" xfId="108" xr:uid="{00000000-0005-0000-0000-00005D020000}"/>
    <cellStyle name="40% - Accent2 3" xfId="252" xr:uid="{00000000-0005-0000-0000-00005E020000}"/>
    <cellStyle name="40% - Accent2 4" xfId="253" xr:uid="{00000000-0005-0000-0000-00005F020000}"/>
    <cellStyle name="40% - Accent2 5" xfId="254" xr:uid="{00000000-0005-0000-0000-000060020000}"/>
    <cellStyle name="40% - Accent2 6" xfId="255" xr:uid="{00000000-0005-0000-0000-000061020000}"/>
    <cellStyle name="40% - Accent2 7" xfId="256" xr:uid="{00000000-0005-0000-0000-000062020000}"/>
    <cellStyle name="40% - Accent3" xfId="15" xr:uid="{00000000-0005-0000-0000-000063020000}"/>
    <cellStyle name="40% - Accent3 2" xfId="109" xr:uid="{00000000-0005-0000-0000-000064020000}"/>
    <cellStyle name="40% - Accent3 3" xfId="257" xr:uid="{00000000-0005-0000-0000-000065020000}"/>
    <cellStyle name="40% - Accent3 4" xfId="258" xr:uid="{00000000-0005-0000-0000-000066020000}"/>
    <cellStyle name="40% - Accent3 5" xfId="259" xr:uid="{00000000-0005-0000-0000-000067020000}"/>
    <cellStyle name="40% - Accent3 6" xfId="260" xr:uid="{00000000-0005-0000-0000-000068020000}"/>
    <cellStyle name="40% - Accent3 7" xfId="261" xr:uid="{00000000-0005-0000-0000-000069020000}"/>
    <cellStyle name="40% - Accent4" xfId="16" xr:uid="{00000000-0005-0000-0000-00006A020000}"/>
    <cellStyle name="40% - Accent4 2" xfId="110" xr:uid="{00000000-0005-0000-0000-00006B020000}"/>
    <cellStyle name="40% - Accent4 3" xfId="262" xr:uid="{00000000-0005-0000-0000-00006C020000}"/>
    <cellStyle name="40% - Accent4 4" xfId="263" xr:uid="{00000000-0005-0000-0000-00006D020000}"/>
    <cellStyle name="40% - Accent4 5" xfId="264" xr:uid="{00000000-0005-0000-0000-00006E020000}"/>
    <cellStyle name="40% - Accent4 6" xfId="265" xr:uid="{00000000-0005-0000-0000-00006F020000}"/>
    <cellStyle name="40% - Accent4 7" xfId="266" xr:uid="{00000000-0005-0000-0000-000070020000}"/>
    <cellStyle name="40% - Accent5" xfId="17" xr:uid="{00000000-0005-0000-0000-000071020000}"/>
    <cellStyle name="40% - Accent5 2" xfId="111" xr:uid="{00000000-0005-0000-0000-000072020000}"/>
    <cellStyle name="40% - Accent5 3" xfId="267" xr:uid="{00000000-0005-0000-0000-000073020000}"/>
    <cellStyle name="40% - Accent5 4" xfId="268" xr:uid="{00000000-0005-0000-0000-000074020000}"/>
    <cellStyle name="40% - Accent5 5" xfId="269" xr:uid="{00000000-0005-0000-0000-000075020000}"/>
    <cellStyle name="40% - Accent5 6" xfId="270" xr:uid="{00000000-0005-0000-0000-000076020000}"/>
    <cellStyle name="40% - Accent5 7" xfId="271" xr:uid="{00000000-0005-0000-0000-000077020000}"/>
    <cellStyle name="40% - Accent6" xfId="18" xr:uid="{00000000-0005-0000-0000-000078020000}"/>
    <cellStyle name="40% - Accent6 2" xfId="112" xr:uid="{00000000-0005-0000-0000-000079020000}"/>
    <cellStyle name="40% - Accent6 3" xfId="272" xr:uid="{00000000-0005-0000-0000-00007A020000}"/>
    <cellStyle name="40% - Accent6 4" xfId="273" xr:uid="{00000000-0005-0000-0000-00007B020000}"/>
    <cellStyle name="40% - Accent6 5" xfId="274" xr:uid="{00000000-0005-0000-0000-00007C020000}"/>
    <cellStyle name="40% - Accent6 6" xfId="275" xr:uid="{00000000-0005-0000-0000-00007D020000}"/>
    <cellStyle name="40% - Accent6 7" xfId="276" xr:uid="{00000000-0005-0000-0000-00007E020000}"/>
    <cellStyle name="40% - Ênfase1" xfId="19" xr:uid="{00000000-0005-0000-0000-00007F020000}"/>
    <cellStyle name="40% - Ênfase1 10" xfId="5502" xr:uid="{00000000-0005-0000-0000-000080020000}"/>
    <cellStyle name="40% - Ênfase1 11" xfId="5598" xr:uid="{00000000-0005-0000-0000-000081020000}"/>
    <cellStyle name="40% - Ênfase1 12" xfId="5478" xr:uid="{00000000-0005-0000-0000-000082020000}"/>
    <cellStyle name="40% - Ênfase1 13" xfId="5625" xr:uid="{00000000-0005-0000-0000-000083020000}"/>
    <cellStyle name="40% - Ênfase1 14" xfId="5653" xr:uid="{00000000-0005-0000-0000-000084020000}"/>
    <cellStyle name="40% - Ênfase1 15" xfId="5695" xr:uid="{00000000-0005-0000-0000-000085020000}"/>
    <cellStyle name="40% - Ênfase1 16" xfId="5749" xr:uid="{00000000-0005-0000-0000-000086020000}"/>
    <cellStyle name="40% - Ênfase1 17" xfId="5788" xr:uid="{00000000-0005-0000-0000-000087020000}"/>
    <cellStyle name="40% - Ênfase1 17 2" xfId="16098" xr:uid="{00000000-0005-0000-0000-000088020000}"/>
    <cellStyle name="40% - Ênfase1 18" xfId="14133" xr:uid="{00000000-0005-0000-0000-000089020000}"/>
    <cellStyle name="40% - Ênfase1 2" xfId="4947" xr:uid="{00000000-0005-0000-0000-00008A020000}"/>
    <cellStyle name="40% - Ênfase1 2 2" xfId="6031" xr:uid="{00000000-0005-0000-0000-00008B020000}"/>
    <cellStyle name="40% - Ênfase1 2 2 2" xfId="6032" xr:uid="{00000000-0005-0000-0000-00008C020000}"/>
    <cellStyle name="40% - Ênfase1 2 2 2 2" xfId="6033" xr:uid="{00000000-0005-0000-0000-00008D020000}"/>
    <cellStyle name="40% - Ênfase1 2 2 2 2 2" xfId="6034" xr:uid="{00000000-0005-0000-0000-00008E020000}"/>
    <cellStyle name="40% - Ênfase1 2 2 2 2 2 2" xfId="6035" xr:uid="{00000000-0005-0000-0000-00008F020000}"/>
    <cellStyle name="40% - Ênfase1 2 2 2 2 2 2 2" xfId="6036" xr:uid="{00000000-0005-0000-0000-000090020000}"/>
    <cellStyle name="40% - Ênfase1 2 2 2 2 2 2 2 2" xfId="6037" xr:uid="{00000000-0005-0000-0000-000091020000}"/>
    <cellStyle name="40% - Ênfase1 2 2 2 2 2 2 2 3" xfId="14296" xr:uid="{00000000-0005-0000-0000-000092020000}"/>
    <cellStyle name="40% - Ênfase1 2 2 2 2 2 2 3" xfId="6038" xr:uid="{00000000-0005-0000-0000-000093020000}"/>
    <cellStyle name="40% - Ênfase1 2 2 2 2 2 3" xfId="6039" xr:uid="{00000000-0005-0000-0000-000094020000}"/>
    <cellStyle name="40% - Ênfase1 2 2 2 2 2 3 2" xfId="6040" xr:uid="{00000000-0005-0000-0000-000095020000}"/>
    <cellStyle name="40% - Ênfase1 2 2 2 2 2 3 2 2" xfId="14300" xr:uid="{00000000-0005-0000-0000-000096020000}"/>
    <cellStyle name="40% - Ênfase1 2 2 2 2 2 4" xfId="14294" xr:uid="{00000000-0005-0000-0000-000097020000}"/>
    <cellStyle name="40% - Ênfase1 2 2 2 2 3" xfId="6041" xr:uid="{00000000-0005-0000-0000-000098020000}"/>
    <cellStyle name="40% - Ênfase1 2 2 2 2 3 2" xfId="6042" xr:uid="{00000000-0005-0000-0000-000099020000}"/>
    <cellStyle name="40% - Ênfase1 2 2 2 2 3 3" xfId="14301" xr:uid="{00000000-0005-0000-0000-00009A020000}"/>
    <cellStyle name="40% - Ênfase1 2 2 2 3" xfId="6043" xr:uid="{00000000-0005-0000-0000-00009B020000}"/>
    <cellStyle name="40% - Ênfase1 2 2 2 4" xfId="6044" xr:uid="{00000000-0005-0000-0000-00009C020000}"/>
    <cellStyle name="40% - Ênfase1 2 2 2 4 2" xfId="6045" xr:uid="{00000000-0005-0000-0000-00009D020000}"/>
    <cellStyle name="40% - Ênfase1 2 2 2 4 2 2" xfId="14303" xr:uid="{00000000-0005-0000-0000-00009E020000}"/>
    <cellStyle name="40% - Ênfase1 2 2 2 5" xfId="14292" xr:uid="{00000000-0005-0000-0000-00009F020000}"/>
    <cellStyle name="40% - Ênfase1 2 2 3" xfId="6046" xr:uid="{00000000-0005-0000-0000-0000A0020000}"/>
    <cellStyle name="40% - Ênfase1 2 2 3 2" xfId="14304" xr:uid="{00000000-0005-0000-0000-0000A1020000}"/>
    <cellStyle name="40% - Ênfase1 2 2 4" xfId="6047" xr:uid="{00000000-0005-0000-0000-0000A2020000}"/>
    <cellStyle name="40% - Ênfase1 2 2 4 2" xfId="6048" xr:uid="{00000000-0005-0000-0000-0000A3020000}"/>
    <cellStyle name="40% - Ênfase1 2 2 4 3" xfId="14305" xr:uid="{00000000-0005-0000-0000-0000A4020000}"/>
    <cellStyle name="40% - Ênfase1 2 3" xfId="6049" xr:uid="{00000000-0005-0000-0000-0000A5020000}"/>
    <cellStyle name="40% - Ênfase1 2 4" xfId="6050" xr:uid="{00000000-0005-0000-0000-0000A6020000}"/>
    <cellStyle name="40% - Ênfase1 2 5" xfId="6051" xr:uid="{00000000-0005-0000-0000-0000A7020000}"/>
    <cellStyle name="40% - Ênfase1 2 6" xfId="6052" xr:uid="{00000000-0005-0000-0000-0000A8020000}"/>
    <cellStyle name="40% - Ênfase1 2 6 2" xfId="6053" xr:uid="{00000000-0005-0000-0000-0000A9020000}"/>
    <cellStyle name="40% - Ênfase1 2 6 2 2" xfId="14308" xr:uid="{00000000-0005-0000-0000-0000AA020000}"/>
    <cellStyle name="40% - Ênfase1 2 7" xfId="6030" xr:uid="{00000000-0005-0000-0000-0000AB020000}"/>
    <cellStyle name="40% - Ênfase1 2 7 2" xfId="14290" xr:uid="{00000000-0005-0000-0000-0000AC020000}"/>
    <cellStyle name="40% - Ênfase1 3" xfId="5217" xr:uid="{00000000-0005-0000-0000-0000AD020000}"/>
    <cellStyle name="40% - Ênfase1 3 2" xfId="6055" xr:uid="{00000000-0005-0000-0000-0000AE020000}"/>
    <cellStyle name="40% - Ênfase1 3 2 2" xfId="14310" xr:uid="{00000000-0005-0000-0000-0000AF020000}"/>
    <cellStyle name="40% - Ênfase1 3 3" xfId="6056" xr:uid="{00000000-0005-0000-0000-0000B0020000}"/>
    <cellStyle name="40% - Ênfase1 3 3 2" xfId="14311" xr:uid="{00000000-0005-0000-0000-0000B1020000}"/>
    <cellStyle name="40% - Ênfase1 3 4" xfId="6057" xr:uid="{00000000-0005-0000-0000-0000B2020000}"/>
    <cellStyle name="40% - Ênfase1 3 4 2" xfId="14312" xr:uid="{00000000-0005-0000-0000-0000B3020000}"/>
    <cellStyle name="40% - Ênfase1 3 5" xfId="6054" xr:uid="{00000000-0005-0000-0000-0000B4020000}"/>
    <cellStyle name="40% - Ênfase1 3 5 2" xfId="14309" xr:uid="{00000000-0005-0000-0000-0000B5020000}"/>
    <cellStyle name="40% - Ênfase1 4" xfId="5333" xr:uid="{00000000-0005-0000-0000-0000B6020000}"/>
    <cellStyle name="40% - Ênfase1 4 2" xfId="6059" xr:uid="{00000000-0005-0000-0000-0000B7020000}"/>
    <cellStyle name="40% - Ênfase1 4 2 2" xfId="14314" xr:uid="{00000000-0005-0000-0000-0000B8020000}"/>
    <cellStyle name="40% - Ênfase1 4 3" xfId="6060" xr:uid="{00000000-0005-0000-0000-0000B9020000}"/>
    <cellStyle name="40% - Ênfase1 4 3 2" xfId="14315" xr:uid="{00000000-0005-0000-0000-0000BA020000}"/>
    <cellStyle name="40% - Ênfase1 4 4" xfId="6058" xr:uid="{00000000-0005-0000-0000-0000BB020000}"/>
    <cellStyle name="40% - Ênfase1 4 4 2" xfId="14313" xr:uid="{00000000-0005-0000-0000-0000BC020000}"/>
    <cellStyle name="40% - Ênfase1 5" xfId="5194" xr:uid="{00000000-0005-0000-0000-0000BD020000}"/>
    <cellStyle name="40% - Ênfase1 5 2" xfId="6062" xr:uid="{00000000-0005-0000-0000-0000BE020000}"/>
    <cellStyle name="40% - Ênfase1 5 2 2" xfId="14317" xr:uid="{00000000-0005-0000-0000-0000BF020000}"/>
    <cellStyle name="40% - Ênfase1 5 3" xfId="6061" xr:uid="{00000000-0005-0000-0000-0000C0020000}"/>
    <cellStyle name="40% - Ênfase1 5 3 2" xfId="14316" xr:uid="{00000000-0005-0000-0000-0000C1020000}"/>
    <cellStyle name="40% - Ênfase1 6" xfId="5362" xr:uid="{00000000-0005-0000-0000-0000C2020000}"/>
    <cellStyle name="40% - Ênfase1 6 2" xfId="6064" xr:uid="{00000000-0005-0000-0000-0000C3020000}"/>
    <cellStyle name="40% - Ênfase1 6 3" xfId="7320" xr:uid="{00000000-0005-0000-0000-0000C4020000}"/>
    <cellStyle name="40% - Ênfase1 6 3 2" xfId="14706" xr:uid="{00000000-0005-0000-0000-0000C5020000}"/>
    <cellStyle name="40% - Ênfase1 6 4" xfId="6063" xr:uid="{00000000-0005-0000-0000-0000C6020000}"/>
    <cellStyle name="40% - Ênfase1 6 4 2" xfId="14318" xr:uid="{00000000-0005-0000-0000-0000C7020000}"/>
    <cellStyle name="40% - Ênfase1 7" xfId="5391" xr:uid="{00000000-0005-0000-0000-0000C8020000}"/>
    <cellStyle name="40% - Ênfase1 7 2" xfId="7321" xr:uid="{00000000-0005-0000-0000-0000C9020000}"/>
    <cellStyle name="40% - Ênfase1 7 2 2" xfId="14707" xr:uid="{00000000-0005-0000-0000-0000CA020000}"/>
    <cellStyle name="40% - Ênfase1 7 3" xfId="6065" xr:uid="{00000000-0005-0000-0000-0000CB020000}"/>
    <cellStyle name="40% - Ênfase1 7 3 2" xfId="14320" xr:uid="{00000000-0005-0000-0000-0000CC020000}"/>
    <cellStyle name="40% - Ênfase1 8" xfId="5418" xr:uid="{00000000-0005-0000-0000-0000CD020000}"/>
    <cellStyle name="40% - Ênfase1 9" xfId="5444" xr:uid="{00000000-0005-0000-0000-0000CE020000}"/>
    <cellStyle name="40% - Ênfase2" xfId="20" xr:uid="{00000000-0005-0000-0000-0000CF020000}"/>
    <cellStyle name="40% - Ênfase2 10" xfId="5503" xr:uid="{00000000-0005-0000-0000-0000D0020000}"/>
    <cellStyle name="40% - Ênfase2 11" xfId="5597" xr:uid="{00000000-0005-0000-0000-0000D1020000}"/>
    <cellStyle name="40% - Ênfase2 12" xfId="5479" xr:uid="{00000000-0005-0000-0000-0000D2020000}"/>
    <cellStyle name="40% - Ênfase2 13" xfId="5624" xr:uid="{00000000-0005-0000-0000-0000D3020000}"/>
    <cellStyle name="40% - Ênfase2 14" xfId="5652" xr:uid="{00000000-0005-0000-0000-0000D4020000}"/>
    <cellStyle name="40% - Ênfase2 15" xfId="5696" xr:uid="{00000000-0005-0000-0000-0000D5020000}"/>
    <cellStyle name="40% - Ênfase2 16" xfId="5748" xr:uid="{00000000-0005-0000-0000-0000D6020000}"/>
    <cellStyle name="40% - Ênfase2 17" xfId="5792" xr:uid="{00000000-0005-0000-0000-0000D7020000}"/>
    <cellStyle name="40% - Ênfase2 17 2" xfId="16100" xr:uid="{00000000-0005-0000-0000-0000D8020000}"/>
    <cellStyle name="40% - Ênfase2 18" xfId="14135" xr:uid="{00000000-0005-0000-0000-0000D9020000}"/>
    <cellStyle name="40% - Ênfase2 2" xfId="4948" xr:uid="{00000000-0005-0000-0000-0000DA020000}"/>
    <cellStyle name="40% - Ênfase2 2 2" xfId="6067" xr:uid="{00000000-0005-0000-0000-0000DB020000}"/>
    <cellStyle name="40% - Ênfase2 2 2 2" xfId="6068" xr:uid="{00000000-0005-0000-0000-0000DC020000}"/>
    <cellStyle name="40% - Ênfase2 2 2 2 2" xfId="6069" xr:uid="{00000000-0005-0000-0000-0000DD020000}"/>
    <cellStyle name="40% - Ênfase2 2 2 2 2 2" xfId="6070" xr:uid="{00000000-0005-0000-0000-0000DE020000}"/>
    <cellStyle name="40% - Ênfase2 2 2 2 2 2 2" xfId="6071" xr:uid="{00000000-0005-0000-0000-0000DF020000}"/>
    <cellStyle name="40% - Ênfase2 2 2 2 2 2 2 2" xfId="6072" xr:uid="{00000000-0005-0000-0000-0000E0020000}"/>
    <cellStyle name="40% - Ênfase2 2 2 2 2 2 2 2 2" xfId="6073" xr:uid="{00000000-0005-0000-0000-0000E1020000}"/>
    <cellStyle name="40% - Ênfase2 2 2 2 2 2 2 2 3" xfId="14327" xr:uid="{00000000-0005-0000-0000-0000E2020000}"/>
    <cellStyle name="40% - Ênfase2 2 2 2 2 2 2 3" xfId="6074" xr:uid="{00000000-0005-0000-0000-0000E3020000}"/>
    <cellStyle name="40% - Ênfase2 2 2 2 2 2 3" xfId="6075" xr:uid="{00000000-0005-0000-0000-0000E4020000}"/>
    <cellStyle name="40% - Ênfase2 2 2 2 2 2 3 2" xfId="6076" xr:uid="{00000000-0005-0000-0000-0000E5020000}"/>
    <cellStyle name="40% - Ênfase2 2 2 2 2 2 3 2 2" xfId="14331" xr:uid="{00000000-0005-0000-0000-0000E6020000}"/>
    <cellStyle name="40% - Ênfase2 2 2 2 2 2 4" xfId="14325" xr:uid="{00000000-0005-0000-0000-0000E7020000}"/>
    <cellStyle name="40% - Ênfase2 2 2 2 2 3" xfId="6077" xr:uid="{00000000-0005-0000-0000-0000E8020000}"/>
    <cellStyle name="40% - Ênfase2 2 2 2 2 3 2" xfId="6078" xr:uid="{00000000-0005-0000-0000-0000E9020000}"/>
    <cellStyle name="40% - Ênfase2 2 2 2 2 3 3" xfId="14332" xr:uid="{00000000-0005-0000-0000-0000EA020000}"/>
    <cellStyle name="40% - Ênfase2 2 2 2 3" xfId="6079" xr:uid="{00000000-0005-0000-0000-0000EB020000}"/>
    <cellStyle name="40% - Ênfase2 2 2 2 4" xfId="6080" xr:uid="{00000000-0005-0000-0000-0000EC020000}"/>
    <cellStyle name="40% - Ênfase2 2 2 2 4 2" xfId="6081" xr:uid="{00000000-0005-0000-0000-0000ED020000}"/>
    <cellStyle name="40% - Ênfase2 2 2 2 4 2 2" xfId="14333" xr:uid="{00000000-0005-0000-0000-0000EE020000}"/>
    <cellStyle name="40% - Ênfase2 2 2 2 5" xfId="14323" xr:uid="{00000000-0005-0000-0000-0000EF020000}"/>
    <cellStyle name="40% - Ênfase2 2 2 3" xfId="6082" xr:uid="{00000000-0005-0000-0000-0000F0020000}"/>
    <cellStyle name="40% - Ênfase2 2 2 3 2" xfId="14334" xr:uid="{00000000-0005-0000-0000-0000F1020000}"/>
    <cellStyle name="40% - Ênfase2 2 2 4" xfId="6083" xr:uid="{00000000-0005-0000-0000-0000F2020000}"/>
    <cellStyle name="40% - Ênfase2 2 2 4 2" xfId="6084" xr:uid="{00000000-0005-0000-0000-0000F3020000}"/>
    <cellStyle name="40% - Ênfase2 2 2 4 3" xfId="14335" xr:uid="{00000000-0005-0000-0000-0000F4020000}"/>
    <cellStyle name="40% - Ênfase2 2 3" xfId="6085" xr:uid="{00000000-0005-0000-0000-0000F5020000}"/>
    <cellStyle name="40% - Ênfase2 2 4" xfId="6086" xr:uid="{00000000-0005-0000-0000-0000F6020000}"/>
    <cellStyle name="40% - Ênfase2 2 5" xfId="6087" xr:uid="{00000000-0005-0000-0000-0000F7020000}"/>
    <cellStyle name="40% - Ênfase2 2 6" xfId="6088" xr:uid="{00000000-0005-0000-0000-0000F8020000}"/>
    <cellStyle name="40% - Ênfase2 2 6 2" xfId="6089" xr:uid="{00000000-0005-0000-0000-0000F9020000}"/>
    <cellStyle name="40% - Ênfase2 2 6 2 2" xfId="14339" xr:uid="{00000000-0005-0000-0000-0000FA020000}"/>
    <cellStyle name="40% - Ênfase2 2 7" xfId="6066" xr:uid="{00000000-0005-0000-0000-0000FB020000}"/>
    <cellStyle name="40% - Ênfase2 2 7 2" xfId="14321" xr:uid="{00000000-0005-0000-0000-0000FC020000}"/>
    <cellStyle name="40% - Ênfase2 3" xfId="5218" xr:uid="{00000000-0005-0000-0000-0000FD020000}"/>
    <cellStyle name="40% - Ênfase2 3 2" xfId="6091" xr:uid="{00000000-0005-0000-0000-0000FE020000}"/>
    <cellStyle name="40% - Ênfase2 3 2 2" xfId="14341" xr:uid="{00000000-0005-0000-0000-0000FF020000}"/>
    <cellStyle name="40% - Ênfase2 3 3" xfId="6092" xr:uid="{00000000-0005-0000-0000-000000030000}"/>
    <cellStyle name="40% - Ênfase2 3 3 2" xfId="14342" xr:uid="{00000000-0005-0000-0000-000001030000}"/>
    <cellStyle name="40% - Ênfase2 3 4" xfId="6093" xr:uid="{00000000-0005-0000-0000-000002030000}"/>
    <cellStyle name="40% - Ênfase2 3 4 2" xfId="14343" xr:uid="{00000000-0005-0000-0000-000003030000}"/>
    <cellStyle name="40% - Ênfase2 3 5" xfId="6090" xr:uid="{00000000-0005-0000-0000-000004030000}"/>
    <cellStyle name="40% - Ênfase2 3 5 2" xfId="14340" xr:uid="{00000000-0005-0000-0000-000005030000}"/>
    <cellStyle name="40% - Ênfase2 4" xfId="5332" xr:uid="{00000000-0005-0000-0000-000006030000}"/>
    <cellStyle name="40% - Ênfase2 4 2" xfId="6095" xr:uid="{00000000-0005-0000-0000-000007030000}"/>
    <cellStyle name="40% - Ênfase2 4 2 2" xfId="14345" xr:uid="{00000000-0005-0000-0000-000008030000}"/>
    <cellStyle name="40% - Ênfase2 4 3" xfId="6096" xr:uid="{00000000-0005-0000-0000-000009030000}"/>
    <cellStyle name="40% - Ênfase2 4 3 2" xfId="14346" xr:uid="{00000000-0005-0000-0000-00000A030000}"/>
    <cellStyle name="40% - Ênfase2 4 4" xfId="6094" xr:uid="{00000000-0005-0000-0000-00000B030000}"/>
    <cellStyle name="40% - Ênfase2 4 4 2" xfId="14344" xr:uid="{00000000-0005-0000-0000-00000C030000}"/>
    <cellStyle name="40% - Ênfase2 5" xfId="5195" xr:uid="{00000000-0005-0000-0000-00000D030000}"/>
    <cellStyle name="40% - Ênfase2 5 2" xfId="6098" xr:uid="{00000000-0005-0000-0000-00000E030000}"/>
    <cellStyle name="40% - Ênfase2 5 2 2" xfId="14348" xr:uid="{00000000-0005-0000-0000-00000F030000}"/>
    <cellStyle name="40% - Ênfase2 5 3" xfId="6097" xr:uid="{00000000-0005-0000-0000-000010030000}"/>
    <cellStyle name="40% - Ênfase2 5 3 2" xfId="14347" xr:uid="{00000000-0005-0000-0000-000011030000}"/>
    <cellStyle name="40% - Ênfase2 6" xfId="5361" xr:uid="{00000000-0005-0000-0000-000012030000}"/>
    <cellStyle name="40% - Ênfase2 6 2" xfId="6100" xr:uid="{00000000-0005-0000-0000-000013030000}"/>
    <cellStyle name="40% - Ênfase2 6 3" xfId="7322" xr:uid="{00000000-0005-0000-0000-000014030000}"/>
    <cellStyle name="40% - Ênfase2 6 3 2" xfId="14708" xr:uid="{00000000-0005-0000-0000-000015030000}"/>
    <cellStyle name="40% - Ênfase2 6 4" xfId="6099" xr:uid="{00000000-0005-0000-0000-000016030000}"/>
    <cellStyle name="40% - Ênfase2 6 4 2" xfId="14349" xr:uid="{00000000-0005-0000-0000-000017030000}"/>
    <cellStyle name="40% - Ênfase2 7" xfId="5390" xr:uid="{00000000-0005-0000-0000-000018030000}"/>
    <cellStyle name="40% - Ênfase2 7 2" xfId="7323" xr:uid="{00000000-0005-0000-0000-000019030000}"/>
    <cellStyle name="40% - Ênfase2 7 2 2" xfId="14709" xr:uid="{00000000-0005-0000-0000-00001A030000}"/>
    <cellStyle name="40% - Ênfase2 7 3" xfId="6101" xr:uid="{00000000-0005-0000-0000-00001B030000}"/>
    <cellStyle name="40% - Ênfase2 7 3 2" xfId="14351" xr:uid="{00000000-0005-0000-0000-00001C030000}"/>
    <cellStyle name="40% - Ênfase2 8" xfId="5417" xr:uid="{00000000-0005-0000-0000-00001D030000}"/>
    <cellStyle name="40% - Ênfase2 9" xfId="5443" xr:uid="{00000000-0005-0000-0000-00001E030000}"/>
    <cellStyle name="40% - Ênfase3" xfId="21" xr:uid="{00000000-0005-0000-0000-00001F030000}"/>
    <cellStyle name="40% - Ênfase3 10" xfId="5504" xr:uid="{00000000-0005-0000-0000-000020030000}"/>
    <cellStyle name="40% - Ênfase3 11" xfId="5596" xr:uid="{00000000-0005-0000-0000-000021030000}"/>
    <cellStyle name="40% - Ênfase3 12" xfId="5480" xr:uid="{00000000-0005-0000-0000-000022030000}"/>
    <cellStyle name="40% - Ênfase3 13" xfId="5623" xr:uid="{00000000-0005-0000-0000-000023030000}"/>
    <cellStyle name="40% - Ênfase3 14" xfId="5651" xr:uid="{00000000-0005-0000-0000-000024030000}"/>
    <cellStyle name="40% - Ênfase3 15" xfId="5697" xr:uid="{00000000-0005-0000-0000-000025030000}"/>
    <cellStyle name="40% - Ênfase3 16" xfId="5747" xr:uid="{00000000-0005-0000-0000-000026030000}"/>
    <cellStyle name="40% - Ênfase3 17" xfId="5796" xr:uid="{00000000-0005-0000-0000-000027030000}"/>
    <cellStyle name="40% - Ênfase3 17 2" xfId="16102" xr:uid="{00000000-0005-0000-0000-000028030000}"/>
    <cellStyle name="40% - Ênfase3 18" xfId="14137" xr:uid="{00000000-0005-0000-0000-000029030000}"/>
    <cellStyle name="40% - Ênfase3 2" xfId="4949" xr:uid="{00000000-0005-0000-0000-00002A030000}"/>
    <cellStyle name="40% - Ênfase3 2 2" xfId="6103" xr:uid="{00000000-0005-0000-0000-00002B030000}"/>
    <cellStyle name="40% - Ênfase3 2 2 2" xfId="6104" xr:uid="{00000000-0005-0000-0000-00002C030000}"/>
    <cellStyle name="40% - Ênfase3 2 2 2 2" xfId="6105" xr:uid="{00000000-0005-0000-0000-00002D030000}"/>
    <cellStyle name="40% - Ênfase3 2 2 2 2 2" xfId="6106" xr:uid="{00000000-0005-0000-0000-00002E030000}"/>
    <cellStyle name="40% - Ênfase3 2 2 2 2 2 2" xfId="6107" xr:uid="{00000000-0005-0000-0000-00002F030000}"/>
    <cellStyle name="40% - Ênfase3 2 2 2 2 2 2 2" xfId="6108" xr:uid="{00000000-0005-0000-0000-000030030000}"/>
    <cellStyle name="40% - Ênfase3 2 2 2 2 2 2 2 2" xfId="6109" xr:uid="{00000000-0005-0000-0000-000031030000}"/>
    <cellStyle name="40% - Ênfase3 2 2 2 2 2 2 2 3" xfId="14356" xr:uid="{00000000-0005-0000-0000-000032030000}"/>
    <cellStyle name="40% - Ênfase3 2 2 2 2 2 2 3" xfId="6110" xr:uid="{00000000-0005-0000-0000-000033030000}"/>
    <cellStyle name="40% - Ênfase3 2 2 2 2 2 3" xfId="6111" xr:uid="{00000000-0005-0000-0000-000034030000}"/>
    <cellStyle name="40% - Ênfase3 2 2 2 2 2 3 2" xfId="6112" xr:uid="{00000000-0005-0000-0000-000035030000}"/>
    <cellStyle name="40% - Ênfase3 2 2 2 2 2 3 2 2" xfId="14359" xr:uid="{00000000-0005-0000-0000-000036030000}"/>
    <cellStyle name="40% - Ênfase3 2 2 2 2 2 4" xfId="14355" xr:uid="{00000000-0005-0000-0000-000037030000}"/>
    <cellStyle name="40% - Ênfase3 2 2 2 2 3" xfId="6113" xr:uid="{00000000-0005-0000-0000-000038030000}"/>
    <cellStyle name="40% - Ênfase3 2 2 2 2 3 2" xfId="6114" xr:uid="{00000000-0005-0000-0000-000039030000}"/>
    <cellStyle name="40% - Ênfase3 2 2 2 2 3 3" xfId="14360" xr:uid="{00000000-0005-0000-0000-00003A030000}"/>
    <cellStyle name="40% - Ênfase3 2 2 2 3" xfId="6115" xr:uid="{00000000-0005-0000-0000-00003B030000}"/>
    <cellStyle name="40% - Ênfase3 2 2 2 4" xfId="6116" xr:uid="{00000000-0005-0000-0000-00003C030000}"/>
    <cellStyle name="40% - Ênfase3 2 2 2 4 2" xfId="6117" xr:uid="{00000000-0005-0000-0000-00003D030000}"/>
    <cellStyle name="40% - Ênfase3 2 2 2 4 2 2" xfId="14364" xr:uid="{00000000-0005-0000-0000-00003E030000}"/>
    <cellStyle name="40% - Ênfase3 2 2 2 5" xfId="14353" xr:uid="{00000000-0005-0000-0000-00003F030000}"/>
    <cellStyle name="40% - Ênfase3 2 2 3" xfId="6118" xr:uid="{00000000-0005-0000-0000-000040030000}"/>
    <cellStyle name="40% - Ênfase3 2 2 3 2" xfId="14365" xr:uid="{00000000-0005-0000-0000-000041030000}"/>
    <cellStyle name="40% - Ênfase3 2 2 4" xfId="6119" xr:uid="{00000000-0005-0000-0000-000042030000}"/>
    <cellStyle name="40% - Ênfase3 2 2 4 2" xfId="6120" xr:uid="{00000000-0005-0000-0000-000043030000}"/>
    <cellStyle name="40% - Ênfase3 2 2 4 3" xfId="14366" xr:uid="{00000000-0005-0000-0000-000044030000}"/>
    <cellStyle name="40% - Ênfase3 2 3" xfId="6121" xr:uid="{00000000-0005-0000-0000-000045030000}"/>
    <cellStyle name="40% - Ênfase3 2 4" xfId="6122" xr:uid="{00000000-0005-0000-0000-000046030000}"/>
    <cellStyle name="40% - Ênfase3 2 5" xfId="6123" xr:uid="{00000000-0005-0000-0000-000047030000}"/>
    <cellStyle name="40% - Ênfase3 2 6" xfId="6124" xr:uid="{00000000-0005-0000-0000-000048030000}"/>
    <cellStyle name="40% - Ênfase3 2 6 2" xfId="6125" xr:uid="{00000000-0005-0000-0000-000049030000}"/>
    <cellStyle name="40% - Ênfase3 2 6 2 2" xfId="14372" xr:uid="{00000000-0005-0000-0000-00004A030000}"/>
    <cellStyle name="40% - Ênfase3 2 7" xfId="6102" xr:uid="{00000000-0005-0000-0000-00004B030000}"/>
    <cellStyle name="40% - Ênfase3 2 7 2" xfId="14352" xr:uid="{00000000-0005-0000-0000-00004C030000}"/>
    <cellStyle name="40% - Ênfase3 3" xfId="5219" xr:uid="{00000000-0005-0000-0000-00004D030000}"/>
    <cellStyle name="40% - Ênfase3 3 2" xfId="6127" xr:uid="{00000000-0005-0000-0000-00004E030000}"/>
    <cellStyle name="40% - Ênfase3 3 2 2" xfId="14374" xr:uid="{00000000-0005-0000-0000-00004F030000}"/>
    <cellStyle name="40% - Ênfase3 3 3" xfId="6128" xr:uid="{00000000-0005-0000-0000-000050030000}"/>
    <cellStyle name="40% - Ênfase3 3 3 2" xfId="14375" xr:uid="{00000000-0005-0000-0000-000051030000}"/>
    <cellStyle name="40% - Ênfase3 3 4" xfId="6129" xr:uid="{00000000-0005-0000-0000-000052030000}"/>
    <cellStyle name="40% - Ênfase3 3 4 2" xfId="14376" xr:uid="{00000000-0005-0000-0000-000053030000}"/>
    <cellStyle name="40% - Ênfase3 3 5" xfId="6126" xr:uid="{00000000-0005-0000-0000-000054030000}"/>
    <cellStyle name="40% - Ênfase3 3 5 2" xfId="14373" xr:uid="{00000000-0005-0000-0000-000055030000}"/>
    <cellStyle name="40% - Ênfase3 4" xfId="5331" xr:uid="{00000000-0005-0000-0000-000056030000}"/>
    <cellStyle name="40% - Ênfase3 4 2" xfId="6131" xr:uid="{00000000-0005-0000-0000-000057030000}"/>
    <cellStyle name="40% - Ênfase3 4 2 2" xfId="14378" xr:uid="{00000000-0005-0000-0000-000058030000}"/>
    <cellStyle name="40% - Ênfase3 4 3" xfId="6132" xr:uid="{00000000-0005-0000-0000-000059030000}"/>
    <cellStyle name="40% - Ênfase3 4 3 2" xfId="14379" xr:uid="{00000000-0005-0000-0000-00005A030000}"/>
    <cellStyle name="40% - Ênfase3 4 4" xfId="6130" xr:uid="{00000000-0005-0000-0000-00005B030000}"/>
    <cellStyle name="40% - Ênfase3 4 4 2" xfId="14377" xr:uid="{00000000-0005-0000-0000-00005C030000}"/>
    <cellStyle name="40% - Ênfase3 5" xfId="5196" xr:uid="{00000000-0005-0000-0000-00005D030000}"/>
    <cellStyle name="40% - Ênfase3 5 2" xfId="6134" xr:uid="{00000000-0005-0000-0000-00005E030000}"/>
    <cellStyle name="40% - Ênfase3 5 2 2" xfId="14381" xr:uid="{00000000-0005-0000-0000-00005F030000}"/>
    <cellStyle name="40% - Ênfase3 5 3" xfId="6133" xr:uid="{00000000-0005-0000-0000-000060030000}"/>
    <cellStyle name="40% - Ênfase3 5 3 2" xfId="14380" xr:uid="{00000000-0005-0000-0000-000061030000}"/>
    <cellStyle name="40% - Ênfase3 6" xfId="5360" xr:uid="{00000000-0005-0000-0000-000062030000}"/>
    <cellStyle name="40% - Ênfase3 6 2" xfId="6136" xr:uid="{00000000-0005-0000-0000-000063030000}"/>
    <cellStyle name="40% - Ênfase3 6 3" xfId="7324" xr:uid="{00000000-0005-0000-0000-000064030000}"/>
    <cellStyle name="40% - Ênfase3 6 3 2" xfId="14710" xr:uid="{00000000-0005-0000-0000-000065030000}"/>
    <cellStyle name="40% - Ênfase3 6 4" xfId="6135" xr:uid="{00000000-0005-0000-0000-000066030000}"/>
    <cellStyle name="40% - Ênfase3 6 4 2" xfId="14382" xr:uid="{00000000-0005-0000-0000-000067030000}"/>
    <cellStyle name="40% - Ênfase3 7" xfId="5389" xr:uid="{00000000-0005-0000-0000-000068030000}"/>
    <cellStyle name="40% - Ênfase3 7 2" xfId="7325" xr:uid="{00000000-0005-0000-0000-000069030000}"/>
    <cellStyle name="40% - Ênfase3 7 2 2" xfId="14711" xr:uid="{00000000-0005-0000-0000-00006A030000}"/>
    <cellStyle name="40% - Ênfase3 7 3" xfId="6137" xr:uid="{00000000-0005-0000-0000-00006B030000}"/>
    <cellStyle name="40% - Ênfase3 7 3 2" xfId="14384" xr:uid="{00000000-0005-0000-0000-00006C030000}"/>
    <cellStyle name="40% - Ênfase3 8" xfId="5416" xr:uid="{00000000-0005-0000-0000-00006D030000}"/>
    <cellStyle name="40% - Ênfase3 9" xfId="5442" xr:uid="{00000000-0005-0000-0000-00006E030000}"/>
    <cellStyle name="40% - Ênfase4" xfId="22" xr:uid="{00000000-0005-0000-0000-00006F030000}"/>
    <cellStyle name="40% - Ênfase4 10" xfId="5505" xr:uid="{00000000-0005-0000-0000-000070030000}"/>
    <cellStyle name="40% - Ênfase4 11" xfId="5595" xr:uid="{00000000-0005-0000-0000-000071030000}"/>
    <cellStyle name="40% - Ênfase4 12" xfId="5481" xr:uid="{00000000-0005-0000-0000-000072030000}"/>
    <cellStyle name="40% - Ênfase4 13" xfId="5622" xr:uid="{00000000-0005-0000-0000-000073030000}"/>
    <cellStyle name="40% - Ênfase4 14" xfId="5650" xr:uid="{00000000-0005-0000-0000-000074030000}"/>
    <cellStyle name="40% - Ênfase4 15" xfId="5698" xr:uid="{00000000-0005-0000-0000-000075030000}"/>
    <cellStyle name="40% - Ênfase4 16" xfId="5746" xr:uid="{00000000-0005-0000-0000-000076030000}"/>
    <cellStyle name="40% - Ênfase4 17" xfId="5800" xr:uid="{00000000-0005-0000-0000-000077030000}"/>
    <cellStyle name="40% - Ênfase4 17 2" xfId="16104" xr:uid="{00000000-0005-0000-0000-000078030000}"/>
    <cellStyle name="40% - Ênfase4 18" xfId="14139" xr:uid="{00000000-0005-0000-0000-000079030000}"/>
    <cellStyle name="40% - Ênfase4 2" xfId="4950" xr:uid="{00000000-0005-0000-0000-00007A030000}"/>
    <cellStyle name="40% - Ênfase4 2 2" xfId="6139" xr:uid="{00000000-0005-0000-0000-00007B030000}"/>
    <cellStyle name="40% - Ênfase4 2 2 2" xfId="6140" xr:uid="{00000000-0005-0000-0000-00007C030000}"/>
    <cellStyle name="40% - Ênfase4 2 2 2 2" xfId="6141" xr:uid="{00000000-0005-0000-0000-00007D030000}"/>
    <cellStyle name="40% - Ênfase4 2 2 2 2 2" xfId="6142" xr:uid="{00000000-0005-0000-0000-00007E030000}"/>
    <cellStyle name="40% - Ênfase4 2 2 2 2 2 2" xfId="6143" xr:uid="{00000000-0005-0000-0000-00007F030000}"/>
    <cellStyle name="40% - Ênfase4 2 2 2 2 2 2 2" xfId="6144" xr:uid="{00000000-0005-0000-0000-000080030000}"/>
    <cellStyle name="40% - Ênfase4 2 2 2 2 2 2 2 2" xfId="6145" xr:uid="{00000000-0005-0000-0000-000081030000}"/>
    <cellStyle name="40% - Ênfase4 2 2 2 2 2 2 2 3" xfId="14390" xr:uid="{00000000-0005-0000-0000-000082030000}"/>
    <cellStyle name="40% - Ênfase4 2 2 2 2 2 2 3" xfId="6146" xr:uid="{00000000-0005-0000-0000-000083030000}"/>
    <cellStyle name="40% - Ênfase4 2 2 2 2 2 3" xfId="6147" xr:uid="{00000000-0005-0000-0000-000084030000}"/>
    <cellStyle name="40% - Ênfase4 2 2 2 2 2 3 2" xfId="6148" xr:uid="{00000000-0005-0000-0000-000085030000}"/>
    <cellStyle name="40% - Ênfase4 2 2 2 2 2 3 2 2" xfId="14393" xr:uid="{00000000-0005-0000-0000-000086030000}"/>
    <cellStyle name="40% - Ênfase4 2 2 2 2 2 4" xfId="14389" xr:uid="{00000000-0005-0000-0000-000087030000}"/>
    <cellStyle name="40% - Ênfase4 2 2 2 2 3" xfId="6149" xr:uid="{00000000-0005-0000-0000-000088030000}"/>
    <cellStyle name="40% - Ênfase4 2 2 2 2 3 2" xfId="6150" xr:uid="{00000000-0005-0000-0000-000089030000}"/>
    <cellStyle name="40% - Ênfase4 2 2 2 2 3 3" xfId="14394" xr:uid="{00000000-0005-0000-0000-00008A030000}"/>
    <cellStyle name="40% - Ênfase4 2 2 2 3" xfId="6151" xr:uid="{00000000-0005-0000-0000-00008B030000}"/>
    <cellStyle name="40% - Ênfase4 2 2 2 4" xfId="6152" xr:uid="{00000000-0005-0000-0000-00008C030000}"/>
    <cellStyle name="40% - Ênfase4 2 2 2 4 2" xfId="6153" xr:uid="{00000000-0005-0000-0000-00008D030000}"/>
    <cellStyle name="40% - Ênfase4 2 2 2 4 2 2" xfId="14398" xr:uid="{00000000-0005-0000-0000-00008E030000}"/>
    <cellStyle name="40% - Ênfase4 2 2 2 5" xfId="14387" xr:uid="{00000000-0005-0000-0000-00008F030000}"/>
    <cellStyle name="40% - Ênfase4 2 2 3" xfId="6154" xr:uid="{00000000-0005-0000-0000-000090030000}"/>
    <cellStyle name="40% - Ênfase4 2 2 3 2" xfId="14399" xr:uid="{00000000-0005-0000-0000-000091030000}"/>
    <cellStyle name="40% - Ênfase4 2 2 4" xfId="6155" xr:uid="{00000000-0005-0000-0000-000092030000}"/>
    <cellStyle name="40% - Ênfase4 2 2 4 2" xfId="6156" xr:uid="{00000000-0005-0000-0000-000093030000}"/>
    <cellStyle name="40% - Ênfase4 2 2 4 3" xfId="14400" xr:uid="{00000000-0005-0000-0000-000094030000}"/>
    <cellStyle name="40% - Ênfase4 2 3" xfId="6157" xr:uid="{00000000-0005-0000-0000-000095030000}"/>
    <cellStyle name="40% - Ênfase4 2 4" xfId="6158" xr:uid="{00000000-0005-0000-0000-000096030000}"/>
    <cellStyle name="40% - Ênfase4 2 5" xfId="6159" xr:uid="{00000000-0005-0000-0000-000097030000}"/>
    <cellStyle name="40% - Ênfase4 2 6" xfId="6160" xr:uid="{00000000-0005-0000-0000-000098030000}"/>
    <cellStyle name="40% - Ênfase4 2 6 2" xfId="6161" xr:uid="{00000000-0005-0000-0000-000099030000}"/>
    <cellStyle name="40% - Ênfase4 2 6 2 2" xfId="14406" xr:uid="{00000000-0005-0000-0000-00009A030000}"/>
    <cellStyle name="40% - Ênfase4 2 7" xfId="6138" xr:uid="{00000000-0005-0000-0000-00009B030000}"/>
    <cellStyle name="40% - Ênfase4 2 7 2" xfId="14385" xr:uid="{00000000-0005-0000-0000-00009C030000}"/>
    <cellStyle name="40% - Ênfase4 3" xfId="5220" xr:uid="{00000000-0005-0000-0000-00009D030000}"/>
    <cellStyle name="40% - Ênfase4 3 2" xfId="6163" xr:uid="{00000000-0005-0000-0000-00009E030000}"/>
    <cellStyle name="40% - Ênfase4 3 2 2" xfId="14408" xr:uid="{00000000-0005-0000-0000-00009F030000}"/>
    <cellStyle name="40% - Ênfase4 3 3" xfId="6164" xr:uid="{00000000-0005-0000-0000-0000A0030000}"/>
    <cellStyle name="40% - Ênfase4 3 3 2" xfId="14409" xr:uid="{00000000-0005-0000-0000-0000A1030000}"/>
    <cellStyle name="40% - Ênfase4 3 4" xfId="6165" xr:uid="{00000000-0005-0000-0000-0000A2030000}"/>
    <cellStyle name="40% - Ênfase4 3 4 2" xfId="14410" xr:uid="{00000000-0005-0000-0000-0000A3030000}"/>
    <cellStyle name="40% - Ênfase4 3 5" xfId="6162" xr:uid="{00000000-0005-0000-0000-0000A4030000}"/>
    <cellStyle name="40% - Ênfase4 3 5 2" xfId="14407" xr:uid="{00000000-0005-0000-0000-0000A5030000}"/>
    <cellStyle name="40% - Ênfase4 4" xfId="5330" xr:uid="{00000000-0005-0000-0000-0000A6030000}"/>
    <cellStyle name="40% - Ênfase4 4 2" xfId="6167" xr:uid="{00000000-0005-0000-0000-0000A7030000}"/>
    <cellStyle name="40% - Ênfase4 4 2 2" xfId="14412" xr:uid="{00000000-0005-0000-0000-0000A8030000}"/>
    <cellStyle name="40% - Ênfase4 4 3" xfId="6168" xr:uid="{00000000-0005-0000-0000-0000A9030000}"/>
    <cellStyle name="40% - Ênfase4 4 3 2" xfId="14413" xr:uid="{00000000-0005-0000-0000-0000AA030000}"/>
    <cellStyle name="40% - Ênfase4 4 4" xfId="6166" xr:uid="{00000000-0005-0000-0000-0000AB030000}"/>
    <cellStyle name="40% - Ênfase4 4 4 2" xfId="14411" xr:uid="{00000000-0005-0000-0000-0000AC030000}"/>
    <cellStyle name="40% - Ênfase4 5" xfId="5197" xr:uid="{00000000-0005-0000-0000-0000AD030000}"/>
    <cellStyle name="40% - Ênfase4 5 2" xfId="6170" xr:uid="{00000000-0005-0000-0000-0000AE030000}"/>
    <cellStyle name="40% - Ênfase4 5 2 2" xfId="14415" xr:uid="{00000000-0005-0000-0000-0000AF030000}"/>
    <cellStyle name="40% - Ênfase4 5 3" xfId="6169" xr:uid="{00000000-0005-0000-0000-0000B0030000}"/>
    <cellStyle name="40% - Ênfase4 5 3 2" xfId="14414" xr:uid="{00000000-0005-0000-0000-0000B1030000}"/>
    <cellStyle name="40% - Ênfase4 6" xfId="5359" xr:uid="{00000000-0005-0000-0000-0000B2030000}"/>
    <cellStyle name="40% - Ênfase4 6 2" xfId="6172" xr:uid="{00000000-0005-0000-0000-0000B3030000}"/>
    <cellStyle name="40% - Ênfase4 6 3" xfId="7326" xr:uid="{00000000-0005-0000-0000-0000B4030000}"/>
    <cellStyle name="40% - Ênfase4 6 3 2" xfId="14712" xr:uid="{00000000-0005-0000-0000-0000B5030000}"/>
    <cellStyle name="40% - Ênfase4 6 4" xfId="6171" xr:uid="{00000000-0005-0000-0000-0000B6030000}"/>
    <cellStyle name="40% - Ênfase4 6 4 2" xfId="14416" xr:uid="{00000000-0005-0000-0000-0000B7030000}"/>
    <cellStyle name="40% - Ênfase4 7" xfId="5388" xr:uid="{00000000-0005-0000-0000-0000B8030000}"/>
    <cellStyle name="40% - Ênfase4 7 2" xfId="7327" xr:uid="{00000000-0005-0000-0000-0000B9030000}"/>
    <cellStyle name="40% - Ênfase4 7 2 2" xfId="14713" xr:uid="{00000000-0005-0000-0000-0000BA030000}"/>
    <cellStyle name="40% - Ênfase4 7 3" xfId="6173" xr:uid="{00000000-0005-0000-0000-0000BB030000}"/>
    <cellStyle name="40% - Ênfase4 7 3 2" xfId="14418" xr:uid="{00000000-0005-0000-0000-0000BC030000}"/>
    <cellStyle name="40% - Ênfase4 8" xfId="5415" xr:uid="{00000000-0005-0000-0000-0000BD030000}"/>
    <cellStyle name="40% - Ênfase4 9" xfId="5441" xr:uid="{00000000-0005-0000-0000-0000BE030000}"/>
    <cellStyle name="40% - Ênfase5" xfId="23" xr:uid="{00000000-0005-0000-0000-0000BF030000}"/>
    <cellStyle name="40% - Ênfase5 10" xfId="5506" xr:uid="{00000000-0005-0000-0000-0000C0030000}"/>
    <cellStyle name="40% - Ênfase5 11" xfId="5594" xr:uid="{00000000-0005-0000-0000-0000C1030000}"/>
    <cellStyle name="40% - Ênfase5 12" xfId="5482" xr:uid="{00000000-0005-0000-0000-0000C2030000}"/>
    <cellStyle name="40% - Ênfase5 13" xfId="5621" xr:uid="{00000000-0005-0000-0000-0000C3030000}"/>
    <cellStyle name="40% - Ênfase5 14" xfId="5649" xr:uid="{00000000-0005-0000-0000-0000C4030000}"/>
    <cellStyle name="40% - Ênfase5 15" xfId="5699" xr:uid="{00000000-0005-0000-0000-0000C5030000}"/>
    <cellStyle name="40% - Ênfase5 16" xfId="5745" xr:uid="{00000000-0005-0000-0000-0000C6030000}"/>
    <cellStyle name="40% - Ênfase5 17" xfId="5804" xr:uid="{00000000-0005-0000-0000-0000C7030000}"/>
    <cellStyle name="40% - Ênfase5 17 2" xfId="16106" xr:uid="{00000000-0005-0000-0000-0000C8030000}"/>
    <cellStyle name="40% - Ênfase5 18" xfId="14142" xr:uid="{00000000-0005-0000-0000-0000C9030000}"/>
    <cellStyle name="40% - Ênfase5 2" xfId="4951" xr:uid="{00000000-0005-0000-0000-0000CA030000}"/>
    <cellStyle name="40% - Ênfase5 2 2" xfId="6175" xr:uid="{00000000-0005-0000-0000-0000CB030000}"/>
    <cellStyle name="40% - Ênfase5 2 2 2" xfId="6176" xr:uid="{00000000-0005-0000-0000-0000CC030000}"/>
    <cellStyle name="40% - Ênfase5 2 2 2 2" xfId="6177" xr:uid="{00000000-0005-0000-0000-0000CD030000}"/>
    <cellStyle name="40% - Ênfase5 2 2 2 2 2" xfId="6178" xr:uid="{00000000-0005-0000-0000-0000CE030000}"/>
    <cellStyle name="40% - Ênfase5 2 2 2 2 2 2" xfId="6179" xr:uid="{00000000-0005-0000-0000-0000CF030000}"/>
    <cellStyle name="40% - Ênfase5 2 2 2 2 2 2 2" xfId="6180" xr:uid="{00000000-0005-0000-0000-0000D0030000}"/>
    <cellStyle name="40% - Ênfase5 2 2 2 2 2 2 2 2" xfId="6181" xr:uid="{00000000-0005-0000-0000-0000D1030000}"/>
    <cellStyle name="40% - Ênfase5 2 2 2 2 2 2 2 3" xfId="14422" xr:uid="{00000000-0005-0000-0000-0000D2030000}"/>
    <cellStyle name="40% - Ênfase5 2 2 2 2 2 2 3" xfId="6182" xr:uid="{00000000-0005-0000-0000-0000D3030000}"/>
    <cellStyle name="40% - Ênfase5 2 2 2 2 2 3" xfId="6183" xr:uid="{00000000-0005-0000-0000-0000D4030000}"/>
    <cellStyle name="40% - Ênfase5 2 2 2 2 2 3 2" xfId="6184" xr:uid="{00000000-0005-0000-0000-0000D5030000}"/>
    <cellStyle name="40% - Ênfase5 2 2 2 2 2 3 2 2" xfId="14423" xr:uid="{00000000-0005-0000-0000-0000D6030000}"/>
    <cellStyle name="40% - Ênfase5 2 2 2 2 2 4" xfId="14421" xr:uid="{00000000-0005-0000-0000-0000D7030000}"/>
    <cellStyle name="40% - Ênfase5 2 2 2 2 3" xfId="6185" xr:uid="{00000000-0005-0000-0000-0000D8030000}"/>
    <cellStyle name="40% - Ênfase5 2 2 2 2 3 2" xfId="6186" xr:uid="{00000000-0005-0000-0000-0000D9030000}"/>
    <cellStyle name="40% - Ênfase5 2 2 2 2 3 3" xfId="14424" xr:uid="{00000000-0005-0000-0000-0000DA030000}"/>
    <cellStyle name="40% - Ênfase5 2 2 2 3" xfId="6187" xr:uid="{00000000-0005-0000-0000-0000DB030000}"/>
    <cellStyle name="40% - Ênfase5 2 2 2 4" xfId="6188" xr:uid="{00000000-0005-0000-0000-0000DC030000}"/>
    <cellStyle name="40% - Ênfase5 2 2 2 4 2" xfId="6189" xr:uid="{00000000-0005-0000-0000-0000DD030000}"/>
    <cellStyle name="40% - Ênfase5 2 2 2 4 2 2" xfId="14425" xr:uid="{00000000-0005-0000-0000-0000DE030000}"/>
    <cellStyle name="40% - Ênfase5 2 2 2 5" xfId="14420" xr:uid="{00000000-0005-0000-0000-0000DF030000}"/>
    <cellStyle name="40% - Ênfase5 2 2 3" xfId="6190" xr:uid="{00000000-0005-0000-0000-0000E0030000}"/>
    <cellStyle name="40% - Ênfase5 2 2 3 2" xfId="14426" xr:uid="{00000000-0005-0000-0000-0000E1030000}"/>
    <cellStyle name="40% - Ênfase5 2 2 4" xfId="6191" xr:uid="{00000000-0005-0000-0000-0000E2030000}"/>
    <cellStyle name="40% - Ênfase5 2 2 4 2" xfId="6192" xr:uid="{00000000-0005-0000-0000-0000E3030000}"/>
    <cellStyle name="40% - Ênfase5 2 2 4 3" xfId="14427" xr:uid="{00000000-0005-0000-0000-0000E4030000}"/>
    <cellStyle name="40% - Ênfase5 2 3" xfId="6193" xr:uid="{00000000-0005-0000-0000-0000E5030000}"/>
    <cellStyle name="40% - Ênfase5 2 4" xfId="6194" xr:uid="{00000000-0005-0000-0000-0000E6030000}"/>
    <cellStyle name="40% - Ênfase5 2 5" xfId="6195" xr:uid="{00000000-0005-0000-0000-0000E7030000}"/>
    <cellStyle name="40% - Ênfase5 2 6" xfId="6196" xr:uid="{00000000-0005-0000-0000-0000E8030000}"/>
    <cellStyle name="40% - Ênfase5 2 6 2" xfId="6197" xr:uid="{00000000-0005-0000-0000-0000E9030000}"/>
    <cellStyle name="40% - Ênfase5 2 6 2 2" xfId="14428" xr:uid="{00000000-0005-0000-0000-0000EA030000}"/>
    <cellStyle name="40% - Ênfase5 2 7" xfId="6174" xr:uid="{00000000-0005-0000-0000-0000EB030000}"/>
    <cellStyle name="40% - Ênfase5 2 7 2" xfId="14419" xr:uid="{00000000-0005-0000-0000-0000EC030000}"/>
    <cellStyle name="40% - Ênfase5 3" xfId="5221" xr:uid="{00000000-0005-0000-0000-0000ED030000}"/>
    <cellStyle name="40% - Ênfase5 3 2" xfId="6199" xr:uid="{00000000-0005-0000-0000-0000EE030000}"/>
    <cellStyle name="40% - Ênfase5 3 2 2" xfId="14430" xr:uid="{00000000-0005-0000-0000-0000EF030000}"/>
    <cellStyle name="40% - Ênfase5 3 3" xfId="6200" xr:uid="{00000000-0005-0000-0000-0000F0030000}"/>
    <cellStyle name="40% - Ênfase5 3 3 2" xfId="14431" xr:uid="{00000000-0005-0000-0000-0000F1030000}"/>
    <cellStyle name="40% - Ênfase5 3 4" xfId="6201" xr:uid="{00000000-0005-0000-0000-0000F2030000}"/>
    <cellStyle name="40% - Ênfase5 3 4 2" xfId="14432" xr:uid="{00000000-0005-0000-0000-0000F3030000}"/>
    <cellStyle name="40% - Ênfase5 3 5" xfId="6198" xr:uid="{00000000-0005-0000-0000-0000F4030000}"/>
    <cellStyle name="40% - Ênfase5 3 5 2" xfId="14429" xr:uid="{00000000-0005-0000-0000-0000F5030000}"/>
    <cellStyle name="40% - Ênfase5 4" xfId="5329" xr:uid="{00000000-0005-0000-0000-0000F6030000}"/>
    <cellStyle name="40% - Ênfase5 4 2" xfId="6203" xr:uid="{00000000-0005-0000-0000-0000F7030000}"/>
    <cellStyle name="40% - Ênfase5 4 2 2" xfId="14434" xr:uid="{00000000-0005-0000-0000-0000F8030000}"/>
    <cellStyle name="40% - Ênfase5 4 3" xfId="6204" xr:uid="{00000000-0005-0000-0000-0000F9030000}"/>
    <cellStyle name="40% - Ênfase5 4 3 2" xfId="14435" xr:uid="{00000000-0005-0000-0000-0000FA030000}"/>
    <cellStyle name="40% - Ênfase5 4 4" xfId="6202" xr:uid="{00000000-0005-0000-0000-0000FB030000}"/>
    <cellStyle name="40% - Ênfase5 4 4 2" xfId="14433" xr:uid="{00000000-0005-0000-0000-0000FC030000}"/>
    <cellStyle name="40% - Ênfase5 5" xfId="5198" xr:uid="{00000000-0005-0000-0000-0000FD030000}"/>
    <cellStyle name="40% - Ênfase5 5 2" xfId="6206" xr:uid="{00000000-0005-0000-0000-0000FE030000}"/>
    <cellStyle name="40% - Ênfase5 5 2 2" xfId="14437" xr:uid="{00000000-0005-0000-0000-0000FF030000}"/>
    <cellStyle name="40% - Ênfase5 5 3" xfId="6205" xr:uid="{00000000-0005-0000-0000-000000040000}"/>
    <cellStyle name="40% - Ênfase5 5 3 2" xfId="14436" xr:uid="{00000000-0005-0000-0000-000001040000}"/>
    <cellStyle name="40% - Ênfase5 6" xfId="5358" xr:uid="{00000000-0005-0000-0000-000002040000}"/>
    <cellStyle name="40% - Ênfase5 6 2" xfId="6208" xr:uid="{00000000-0005-0000-0000-000003040000}"/>
    <cellStyle name="40% - Ênfase5 6 3" xfId="7328" xr:uid="{00000000-0005-0000-0000-000004040000}"/>
    <cellStyle name="40% - Ênfase5 6 3 2" xfId="14714" xr:uid="{00000000-0005-0000-0000-000005040000}"/>
    <cellStyle name="40% - Ênfase5 6 4" xfId="6207" xr:uid="{00000000-0005-0000-0000-000006040000}"/>
    <cellStyle name="40% - Ênfase5 6 4 2" xfId="14438" xr:uid="{00000000-0005-0000-0000-000007040000}"/>
    <cellStyle name="40% - Ênfase5 7" xfId="5387" xr:uid="{00000000-0005-0000-0000-000008040000}"/>
    <cellStyle name="40% - Ênfase5 7 2" xfId="7329" xr:uid="{00000000-0005-0000-0000-000009040000}"/>
    <cellStyle name="40% - Ênfase5 7 2 2" xfId="14715" xr:uid="{00000000-0005-0000-0000-00000A040000}"/>
    <cellStyle name="40% - Ênfase5 7 3" xfId="6209" xr:uid="{00000000-0005-0000-0000-00000B040000}"/>
    <cellStyle name="40% - Ênfase5 7 3 2" xfId="14439" xr:uid="{00000000-0005-0000-0000-00000C040000}"/>
    <cellStyle name="40% - Ênfase5 8" xfId="5414" xr:uid="{00000000-0005-0000-0000-00000D040000}"/>
    <cellStyle name="40% - Ênfase5 9" xfId="5440" xr:uid="{00000000-0005-0000-0000-00000E040000}"/>
    <cellStyle name="40% - Ênfase6" xfId="24" xr:uid="{00000000-0005-0000-0000-00000F040000}"/>
    <cellStyle name="40% - Ênfase6 10" xfId="5507" xr:uid="{00000000-0005-0000-0000-000010040000}"/>
    <cellStyle name="40% - Ênfase6 11" xfId="5593" xr:uid="{00000000-0005-0000-0000-000011040000}"/>
    <cellStyle name="40% - Ênfase6 12" xfId="5483" xr:uid="{00000000-0005-0000-0000-000012040000}"/>
    <cellStyle name="40% - Ênfase6 13" xfId="5620" xr:uid="{00000000-0005-0000-0000-000013040000}"/>
    <cellStyle name="40% - Ênfase6 14" xfId="5648" xr:uid="{00000000-0005-0000-0000-000014040000}"/>
    <cellStyle name="40% - Ênfase6 15" xfId="5700" xr:uid="{00000000-0005-0000-0000-000015040000}"/>
    <cellStyle name="40% - Ênfase6 16" xfId="5744" xr:uid="{00000000-0005-0000-0000-000016040000}"/>
    <cellStyle name="40% - Ênfase6 17" xfId="5808" xr:uid="{00000000-0005-0000-0000-000017040000}"/>
    <cellStyle name="40% - Ênfase6 17 2" xfId="16108" xr:uid="{00000000-0005-0000-0000-000018040000}"/>
    <cellStyle name="40% - Ênfase6 18" xfId="14144" xr:uid="{00000000-0005-0000-0000-000019040000}"/>
    <cellStyle name="40% - Ênfase6 2" xfId="4952" xr:uid="{00000000-0005-0000-0000-00001A040000}"/>
    <cellStyle name="40% - Ênfase6 2 2" xfId="6211" xr:uid="{00000000-0005-0000-0000-00001B040000}"/>
    <cellStyle name="40% - Ênfase6 2 2 2" xfId="6212" xr:uid="{00000000-0005-0000-0000-00001C040000}"/>
    <cellStyle name="40% - Ênfase6 2 2 2 2" xfId="6213" xr:uid="{00000000-0005-0000-0000-00001D040000}"/>
    <cellStyle name="40% - Ênfase6 2 2 2 2 2" xfId="6214" xr:uid="{00000000-0005-0000-0000-00001E040000}"/>
    <cellStyle name="40% - Ênfase6 2 2 2 2 2 2" xfId="6215" xr:uid="{00000000-0005-0000-0000-00001F040000}"/>
    <cellStyle name="40% - Ênfase6 2 2 2 2 2 2 2" xfId="6216" xr:uid="{00000000-0005-0000-0000-000020040000}"/>
    <cellStyle name="40% - Ênfase6 2 2 2 2 2 2 2 2" xfId="6217" xr:uid="{00000000-0005-0000-0000-000021040000}"/>
    <cellStyle name="40% - Ênfase6 2 2 2 2 2 2 2 3" xfId="14443" xr:uid="{00000000-0005-0000-0000-000022040000}"/>
    <cellStyle name="40% - Ênfase6 2 2 2 2 2 2 3" xfId="6218" xr:uid="{00000000-0005-0000-0000-000023040000}"/>
    <cellStyle name="40% - Ênfase6 2 2 2 2 2 3" xfId="6219" xr:uid="{00000000-0005-0000-0000-000024040000}"/>
    <cellStyle name="40% - Ênfase6 2 2 2 2 2 3 2" xfId="6220" xr:uid="{00000000-0005-0000-0000-000025040000}"/>
    <cellStyle name="40% - Ênfase6 2 2 2 2 2 3 2 2" xfId="14444" xr:uid="{00000000-0005-0000-0000-000026040000}"/>
    <cellStyle name="40% - Ênfase6 2 2 2 2 2 4" xfId="14442" xr:uid="{00000000-0005-0000-0000-000027040000}"/>
    <cellStyle name="40% - Ênfase6 2 2 2 2 3" xfId="6221" xr:uid="{00000000-0005-0000-0000-000028040000}"/>
    <cellStyle name="40% - Ênfase6 2 2 2 2 3 2" xfId="6222" xr:uid="{00000000-0005-0000-0000-000029040000}"/>
    <cellStyle name="40% - Ênfase6 2 2 2 2 3 3" xfId="14445" xr:uid="{00000000-0005-0000-0000-00002A040000}"/>
    <cellStyle name="40% - Ênfase6 2 2 2 3" xfId="6223" xr:uid="{00000000-0005-0000-0000-00002B040000}"/>
    <cellStyle name="40% - Ênfase6 2 2 2 4" xfId="6224" xr:uid="{00000000-0005-0000-0000-00002C040000}"/>
    <cellStyle name="40% - Ênfase6 2 2 2 4 2" xfId="6225" xr:uid="{00000000-0005-0000-0000-00002D040000}"/>
    <cellStyle name="40% - Ênfase6 2 2 2 4 2 2" xfId="14446" xr:uid="{00000000-0005-0000-0000-00002E040000}"/>
    <cellStyle name="40% - Ênfase6 2 2 2 5" xfId="14441" xr:uid="{00000000-0005-0000-0000-00002F040000}"/>
    <cellStyle name="40% - Ênfase6 2 2 3" xfId="6226" xr:uid="{00000000-0005-0000-0000-000030040000}"/>
    <cellStyle name="40% - Ênfase6 2 2 3 2" xfId="14447" xr:uid="{00000000-0005-0000-0000-000031040000}"/>
    <cellStyle name="40% - Ênfase6 2 2 4" xfId="6227" xr:uid="{00000000-0005-0000-0000-000032040000}"/>
    <cellStyle name="40% - Ênfase6 2 2 4 2" xfId="6228" xr:uid="{00000000-0005-0000-0000-000033040000}"/>
    <cellStyle name="40% - Ênfase6 2 2 4 3" xfId="14448" xr:uid="{00000000-0005-0000-0000-000034040000}"/>
    <cellStyle name="40% - Ênfase6 2 3" xfId="6229" xr:uid="{00000000-0005-0000-0000-000035040000}"/>
    <cellStyle name="40% - Ênfase6 2 4" xfId="6230" xr:uid="{00000000-0005-0000-0000-000036040000}"/>
    <cellStyle name="40% - Ênfase6 2 5" xfId="6231" xr:uid="{00000000-0005-0000-0000-000037040000}"/>
    <cellStyle name="40% - Ênfase6 2 6" xfId="6232" xr:uid="{00000000-0005-0000-0000-000038040000}"/>
    <cellStyle name="40% - Ênfase6 2 6 2" xfId="6233" xr:uid="{00000000-0005-0000-0000-000039040000}"/>
    <cellStyle name="40% - Ênfase6 2 6 2 2" xfId="14449" xr:uid="{00000000-0005-0000-0000-00003A040000}"/>
    <cellStyle name="40% - Ênfase6 2 7" xfId="6210" xr:uid="{00000000-0005-0000-0000-00003B040000}"/>
    <cellStyle name="40% - Ênfase6 2 7 2" xfId="14440" xr:uid="{00000000-0005-0000-0000-00003C040000}"/>
    <cellStyle name="40% - Ênfase6 3" xfId="5222" xr:uid="{00000000-0005-0000-0000-00003D040000}"/>
    <cellStyle name="40% - Ênfase6 3 2" xfId="6235" xr:uid="{00000000-0005-0000-0000-00003E040000}"/>
    <cellStyle name="40% - Ênfase6 3 2 2" xfId="14451" xr:uid="{00000000-0005-0000-0000-00003F040000}"/>
    <cellStyle name="40% - Ênfase6 3 3" xfId="6236" xr:uid="{00000000-0005-0000-0000-000040040000}"/>
    <cellStyle name="40% - Ênfase6 3 3 2" xfId="14452" xr:uid="{00000000-0005-0000-0000-000041040000}"/>
    <cellStyle name="40% - Ênfase6 3 4" xfId="6237" xr:uid="{00000000-0005-0000-0000-000042040000}"/>
    <cellStyle name="40% - Ênfase6 3 4 2" xfId="14453" xr:uid="{00000000-0005-0000-0000-000043040000}"/>
    <cellStyle name="40% - Ênfase6 3 5" xfId="6234" xr:uid="{00000000-0005-0000-0000-000044040000}"/>
    <cellStyle name="40% - Ênfase6 3 5 2" xfId="14450" xr:uid="{00000000-0005-0000-0000-000045040000}"/>
    <cellStyle name="40% - Ênfase6 4" xfId="5328" xr:uid="{00000000-0005-0000-0000-000046040000}"/>
    <cellStyle name="40% - Ênfase6 4 2" xfId="6239" xr:uid="{00000000-0005-0000-0000-000047040000}"/>
    <cellStyle name="40% - Ênfase6 4 2 2" xfId="14455" xr:uid="{00000000-0005-0000-0000-000048040000}"/>
    <cellStyle name="40% - Ênfase6 4 3" xfId="6240" xr:uid="{00000000-0005-0000-0000-000049040000}"/>
    <cellStyle name="40% - Ênfase6 4 3 2" xfId="14456" xr:uid="{00000000-0005-0000-0000-00004A040000}"/>
    <cellStyle name="40% - Ênfase6 4 4" xfId="6238" xr:uid="{00000000-0005-0000-0000-00004B040000}"/>
    <cellStyle name="40% - Ênfase6 4 4 2" xfId="14454" xr:uid="{00000000-0005-0000-0000-00004C040000}"/>
    <cellStyle name="40% - Ênfase6 5" xfId="5199" xr:uid="{00000000-0005-0000-0000-00004D040000}"/>
    <cellStyle name="40% - Ênfase6 5 2" xfId="6242" xr:uid="{00000000-0005-0000-0000-00004E040000}"/>
    <cellStyle name="40% - Ênfase6 5 2 2" xfId="14458" xr:uid="{00000000-0005-0000-0000-00004F040000}"/>
    <cellStyle name="40% - Ênfase6 5 3" xfId="6241" xr:uid="{00000000-0005-0000-0000-000050040000}"/>
    <cellStyle name="40% - Ênfase6 5 3 2" xfId="14457" xr:uid="{00000000-0005-0000-0000-000051040000}"/>
    <cellStyle name="40% - Ênfase6 6" xfId="5357" xr:uid="{00000000-0005-0000-0000-000052040000}"/>
    <cellStyle name="40% - Ênfase6 6 2" xfId="6244" xr:uid="{00000000-0005-0000-0000-000053040000}"/>
    <cellStyle name="40% - Ênfase6 6 3" xfId="7330" xr:uid="{00000000-0005-0000-0000-000054040000}"/>
    <cellStyle name="40% - Ênfase6 6 3 2" xfId="14716" xr:uid="{00000000-0005-0000-0000-000055040000}"/>
    <cellStyle name="40% - Ênfase6 6 4" xfId="6243" xr:uid="{00000000-0005-0000-0000-000056040000}"/>
    <cellStyle name="40% - Ênfase6 6 4 2" xfId="14459" xr:uid="{00000000-0005-0000-0000-000057040000}"/>
    <cellStyle name="40% - Ênfase6 7" xfId="5386" xr:uid="{00000000-0005-0000-0000-000058040000}"/>
    <cellStyle name="40% - Ênfase6 7 2" xfId="7331" xr:uid="{00000000-0005-0000-0000-000059040000}"/>
    <cellStyle name="40% - Ênfase6 7 2 2" xfId="14717" xr:uid="{00000000-0005-0000-0000-00005A040000}"/>
    <cellStyle name="40% - Ênfase6 7 3" xfId="6245" xr:uid="{00000000-0005-0000-0000-00005B040000}"/>
    <cellStyle name="40% - Ênfase6 7 3 2" xfId="14460" xr:uid="{00000000-0005-0000-0000-00005C040000}"/>
    <cellStyle name="40% - Ênfase6 8" xfId="5413" xr:uid="{00000000-0005-0000-0000-00005D040000}"/>
    <cellStyle name="40% - Ênfase6 9" xfId="5439" xr:uid="{00000000-0005-0000-0000-00005E040000}"/>
    <cellStyle name="40% - Énfasis1" xfId="277" xr:uid="{00000000-0005-0000-0000-00005F040000}"/>
    <cellStyle name="40% - Énfasis1 2" xfId="278" xr:uid="{00000000-0005-0000-0000-000060040000}"/>
    <cellStyle name="40% - Énfasis1 3" xfId="279" xr:uid="{00000000-0005-0000-0000-000061040000}"/>
    <cellStyle name="40% - Énfasis1 4" xfId="280" xr:uid="{00000000-0005-0000-0000-000062040000}"/>
    <cellStyle name="40% - Énfasis1 5" xfId="281" xr:uid="{00000000-0005-0000-0000-000063040000}"/>
    <cellStyle name="40% - Énfasis1 6" xfId="282" xr:uid="{00000000-0005-0000-0000-000064040000}"/>
    <cellStyle name="40% - Énfasis1 7" xfId="283" xr:uid="{00000000-0005-0000-0000-000065040000}"/>
    <cellStyle name="40% - Énfasis2" xfId="284" xr:uid="{00000000-0005-0000-0000-000066040000}"/>
    <cellStyle name="40% - Énfasis2 2" xfId="285" xr:uid="{00000000-0005-0000-0000-000067040000}"/>
    <cellStyle name="40% - Énfasis2 3" xfId="286" xr:uid="{00000000-0005-0000-0000-000068040000}"/>
    <cellStyle name="40% - Énfasis2 4" xfId="287" xr:uid="{00000000-0005-0000-0000-000069040000}"/>
    <cellStyle name="40% - Énfasis2 5" xfId="288" xr:uid="{00000000-0005-0000-0000-00006A040000}"/>
    <cellStyle name="40% - Énfasis2 6" xfId="289" xr:uid="{00000000-0005-0000-0000-00006B040000}"/>
    <cellStyle name="40% - Énfasis2 7" xfId="290" xr:uid="{00000000-0005-0000-0000-00006C040000}"/>
    <cellStyle name="40% - Énfasis3" xfId="291" xr:uid="{00000000-0005-0000-0000-00006D040000}"/>
    <cellStyle name="40% - Énfasis3 2" xfId="292" xr:uid="{00000000-0005-0000-0000-00006E040000}"/>
    <cellStyle name="40% - Énfasis3 3" xfId="293" xr:uid="{00000000-0005-0000-0000-00006F040000}"/>
    <cellStyle name="40% - Énfasis3 4" xfId="294" xr:uid="{00000000-0005-0000-0000-000070040000}"/>
    <cellStyle name="40% - Énfasis3 5" xfId="295" xr:uid="{00000000-0005-0000-0000-000071040000}"/>
    <cellStyle name="40% - Énfasis3 6" xfId="296" xr:uid="{00000000-0005-0000-0000-000072040000}"/>
    <cellStyle name="40% - Énfasis3 7" xfId="297" xr:uid="{00000000-0005-0000-0000-000073040000}"/>
    <cellStyle name="40% - Énfasis4" xfId="298" xr:uid="{00000000-0005-0000-0000-000074040000}"/>
    <cellStyle name="40% - Énfasis4 2" xfId="299" xr:uid="{00000000-0005-0000-0000-000075040000}"/>
    <cellStyle name="40% - Énfasis4 3" xfId="300" xr:uid="{00000000-0005-0000-0000-000076040000}"/>
    <cellStyle name="40% - Énfasis4 4" xfId="301" xr:uid="{00000000-0005-0000-0000-000077040000}"/>
    <cellStyle name="40% - Énfasis4 5" xfId="302" xr:uid="{00000000-0005-0000-0000-000078040000}"/>
    <cellStyle name="40% - Énfasis4 6" xfId="303" xr:uid="{00000000-0005-0000-0000-000079040000}"/>
    <cellStyle name="40% - Énfasis4 7" xfId="304" xr:uid="{00000000-0005-0000-0000-00007A040000}"/>
    <cellStyle name="40% - Énfasis5" xfId="305" xr:uid="{00000000-0005-0000-0000-00007B040000}"/>
    <cellStyle name="40% - Énfasis5 2" xfId="306" xr:uid="{00000000-0005-0000-0000-00007C040000}"/>
    <cellStyle name="40% - Énfasis5 3" xfId="307" xr:uid="{00000000-0005-0000-0000-00007D040000}"/>
    <cellStyle name="40% - Énfasis5 4" xfId="308" xr:uid="{00000000-0005-0000-0000-00007E040000}"/>
    <cellStyle name="40% - Énfasis5 5" xfId="309" xr:uid="{00000000-0005-0000-0000-00007F040000}"/>
    <cellStyle name="40% - Énfasis5 6" xfId="310" xr:uid="{00000000-0005-0000-0000-000080040000}"/>
    <cellStyle name="40% - Énfasis5 7" xfId="311" xr:uid="{00000000-0005-0000-0000-000081040000}"/>
    <cellStyle name="40% - Énfasis6" xfId="312" xr:uid="{00000000-0005-0000-0000-000082040000}"/>
    <cellStyle name="40% - Énfasis6 2" xfId="313" xr:uid="{00000000-0005-0000-0000-000083040000}"/>
    <cellStyle name="40% - Énfasis6 3" xfId="314" xr:uid="{00000000-0005-0000-0000-000084040000}"/>
    <cellStyle name="40% - Énfasis6 4" xfId="315" xr:uid="{00000000-0005-0000-0000-000085040000}"/>
    <cellStyle name="40% - Énfasis6 5" xfId="316" xr:uid="{00000000-0005-0000-0000-000086040000}"/>
    <cellStyle name="40% - Énfasis6 6" xfId="317" xr:uid="{00000000-0005-0000-0000-000087040000}"/>
    <cellStyle name="40% - Énfasis6 7" xfId="318" xr:uid="{00000000-0005-0000-0000-000088040000}"/>
    <cellStyle name="60% - Accent1" xfId="25" xr:uid="{00000000-0005-0000-0000-000089040000}"/>
    <cellStyle name="60% - Accent2" xfId="26" xr:uid="{00000000-0005-0000-0000-00008A040000}"/>
    <cellStyle name="60% - Accent3" xfId="27" xr:uid="{00000000-0005-0000-0000-00008B040000}"/>
    <cellStyle name="60% - Accent4" xfId="28" xr:uid="{00000000-0005-0000-0000-00008C040000}"/>
    <cellStyle name="60% - Accent5" xfId="29" xr:uid="{00000000-0005-0000-0000-00008D040000}"/>
    <cellStyle name="60% - Accent6" xfId="30" xr:uid="{00000000-0005-0000-0000-00008E040000}"/>
    <cellStyle name="60% - Ênfase1" xfId="31" xr:uid="{00000000-0005-0000-0000-00008F040000}"/>
    <cellStyle name="60% - Ênfase1 10" xfId="5509" xr:uid="{00000000-0005-0000-0000-000090040000}"/>
    <cellStyle name="60% - Ênfase1 11" xfId="5590" xr:uid="{00000000-0005-0000-0000-000091040000}"/>
    <cellStyle name="60% - Ênfase1 12" xfId="5486" xr:uid="{00000000-0005-0000-0000-000092040000}"/>
    <cellStyle name="60% - Ênfase1 13" xfId="5613" xr:uid="{00000000-0005-0000-0000-000093040000}"/>
    <cellStyle name="60% - Ênfase1 14" xfId="5642" xr:uid="{00000000-0005-0000-0000-000094040000}"/>
    <cellStyle name="60% - Ênfase1 15" xfId="5701" xr:uid="{00000000-0005-0000-0000-000095040000}"/>
    <cellStyle name="60% - Ênfase1 16" xfId="5743" xr:uid="{00000000-0005-0000-0000-000096040000}"/>
    <cellStyle name="60% - Ênfase1 17" xfId="5789" xr:uid="{00000000-0005-0000-0000-000097040000}"/>
    <cellStyle name="60% - Ênfase1 2" xfId="4953" xr:uid="{00000000-0005-0000-0000-000098040000}"/>
    <cellStyle name="60% - Ênfase1 2 2" xfId="6247" xr:uid="{00000000-0005-0000-0000-000099040000}"/>
    <cellStyle name="60% - Ênfase1 2 2 2" xfId="6248" xr:uid="{00000000-0005-0000-0000-00009A040000}"/>
    <cellStyle name="60% - Ênfase1 2 2 2 2" xfId="6249" xr:uid="{00000000-0005-0000-0000-00009B040000}"/>
    <cellStyle name="60% - Ênfase1 2 2 2 2 2" xfId="6250" xr:uid="{00000000-0005-0000-0000-00009C040000}"/>
    <cellStyle name="60% - Ênfase1 2 2 2 2 2 2" xfId="6251" xr:uid="{00000000-0005-0000-0000-00009D040000}"/>
    <cellStyle name="60% - Ênfase1 2 2 2 2 2 2 2" xfId="6252" xr:uid="{00000000-0005-0000-0000-00009E040000}"/>
    <cellStyle name="60% - Ênfase1 2 2 2 2 2 2 2 2" xfId="6253" xr:uid="{00000000-0005-0000-0000-00009F040000}"/>
    <cellStyle name="60% - Ênfase1 2 2 2 2 2 2 3" xfId="6254" xr:uid="{00000000-0005-0000-0000-0000A0040000}"/>
    <cellStyle name="60% - Ênfase1 2 2 2 2 2 3" xfId="6255" xr:uid="{00000000-0005-0000-0000-0000A1040000}"/>
    <cellStyle name="60% - Ênfase1 2 2 2 2 2 3 2" xfId="6256" xr:uid="{00000000-0005-0000-0000-0000A2040000}"/>
    <cellStyle name="60% - Ênfase1 2 2 2 2 3" xfId="6257" xr:uid="{00000000-0005-0000-0000-0000A3040000}"/>
    <cellStyle name="60% - Ênfase1 2 2 2 2 3 2" xfId="6258" xr:uid="{00000000-0005-0000-0000-0000A4040000}"/>
    <cellStyle name="60% - Ênfase1 2 2 2 3" xfId="6259" xr:uid="{00000000-0005-0000-0000-0000A5040000}"/>
    <cellStyle name="60% - Ênfase1 2 2 2 4" xfId="6260" xr:uid="{00000000-0005-0000-0000-0000A6040000}"/>
    <cellStyle name="60% - Ênfase1 2 2 2 4 2" xfId="6261" xr:uid="{00000000-0005-0000-0000-0000A7040000}"/>
    <cellStyle name="60% - Ênfase1 2 2 3" xfId="6262" xr:uid="{00000000-0005-0000-0000-0000A8040000}"/>
    <cellStyle name="60% - Ênfase1 2 2 4" xfId="6263" xr:uid="{00000000-0005-0000-0000-0000A9040000}"/>
    <cellStyle name="60% - Ênfase1 2 2 4 2" xfId="6264" xr:uid="{00000000-0005-0000-0000-0000AA040000}"/>
    <cellStyle name="60% - Ênfase1 2 3" xfId="6265" xr:uid="{00000000-0005-0000-0000-0000AB040000}"/>
    <cellStyle name="60% - Ênfase1 2 4" xfId="6266" xr:uid="{00000000-0005-0000-0000-0000AC040000}"/>
    <cellStyle name="60% - Ênfase1 2 5" xfId="6267" xr:uid="{00000000-0005-0000-0000-0000AD040000}"/>
    <cellStyle name="60% - Ênfase1 2 6" xfId="6268" xr:uid="{00000000-0005-0000-0000-0000AE040000}"/>
    <cellStyle name="60% - Ênfase1 2 6 2" xfId="6269" xr:uid="{00000000-0005-0000-0000-0000AF040000}"/>
    <cellStyle name="60% - Ênfase1 2 7" xfId="6246" xr:uid="{00000000-0005-0000-0000-0000B0040000}"/>
    <cellStyle name="60% - Ênfase1 3" xfId="5226" xr:uid="{00000000-0005-0000-0000-0000B1040000}"/>
    <cellStyle name="60% - Ênfase1 3 2" xfId="6271" xr:uid="{00000000-0005-0000-0000-0000B2040000}"/>
    <cellStyle name="60% - Ênfase1 3 3" xfId="6272" xr:uid="{00000000-0005-0000-0000-0000B3040000}"/>
    <cellStyle name="60% - Ênfase1 3 4" xfId="6273" xr:uid="{00000000-0005-0000-0000-0000B4040000}"/>
    <cellStyle name="60% - Ênfase1 3 5" xfId="6270" xr:uid="{00000000-0005-0000-0000-0000B5040000}"/>
    <cellStyle name="60% - Ênfase1 4" xfId="5324" xr:uid="{00000000-0005-0000-0000-0000B6040000}"/>
    <cellStyle name="60% - Ênfase1 4 2" xfId="6275" xr:uid="{00000000-0005-0000-0000-0000B7040000}"/>
    <cellStyle name="60% - Ênfase1 4 3" xfId="6276" xr:uid="{00000000-0005-0000-0000-0000B8040000}"/>
    <cellStyle name="60% - Ênfase1 4 4" xfId="6274" xr:uid="{00000000-0005-0000-0000-0000B9040000}"/>
    <cellStyle name="60% - Ênfase1 5" xfId="5203" xr:uid="{00000000-0005-0000-0000-0000BA040000}"/>
    <cellStyle name="60% - Ênfase1 5 2" xfId="6278" xr:uid="{00000000-0005-0000-0000-0000BB040000}"/>
    <cellStyle name="60% - Ênfase1 5 3" xfId="6277" xr:uid="{00000000-0005-0000-0000-0000BC040000}"/>
    <cellStyle name="60% - Ênfase1 6" xfId="5349" xr:uid="{00000000-0005-0000-0000-0000BD040000}"/>
    <cellStyle name="60% - Ênfase1 6 2" xfId="6280" xr:uid="{00000000-0005-0000-0000-0000BE040000}"/>
    <cellStyle name="60% - Ênfase1 6 3" xfId="7332" xr:uid="{00000000-0005-0000-0000-0000BF040000}"/>
    <cellStyle name="60% - Ênfase1 6 4" xfId="6279" xr:uid="{00000000-0005-0000-0000-0000C0040000}"/>
    <cellStyle name="60% - Ênfase1 7" xfId="5378" xr:uid="{00000000-0005-0000-0000-0000C1040000}"/>
    <cellStyle name="60% - Ênfase1 7 2" xfId="7333" xr:uid="{00000000-0005-0000-0000-0000C2040000}"/>
    <cellStyle name="60% - Ênfase1 7 3" xfId="6281" xr:uid="{00000000-0005-0000-0000-0000C3040000}"/>
    <cellStyle name="60% - Ênfase1 8" xfId="5406" xr:uid="{00000000-0005-0000-0000-0000C4040000}"/>
    <cellStyle name="60% - Ênfase1 9" xfId="5433" xr:uid="{00000000-0005-0000-0000-0000C5040000}"/>
    <cellStyle name="60% - Ênfase2" xfId="32" xr:uid="{00000000-0005-0000-0000-0000C6040000}"/>
    <cellStyle name="60% - Ênfase2 10" xfId="5510" xr:uid="{00000000-0005-0000-0000-0000C7040000}"/>
    <cellStyle name="60% - Ênfase2 11" xfId="5589" xr:uid="{00000000-0005-0000-0000-0000C8040000}"/>
    <cellStyle name="60% - Ênfase2 12" xfId="5487" xr:uid="{00000000-0005-0000-0000-0000C9040000}"/>
    <cellStyle name="60% - Ênfase2 13" xfId="5610" xr:uid="{00000000-0005-0000-0000-0000CA040000}"/>
    <cellStyle name="60% - Ênfase2 14" xfId="5639" xr:uid="{00000000-0005-0000-0000-0000CB040000}"/>
    <cellStyle name="60% - Ênfase2 15" xfId="5702" xr:uid="{00000000-0005-0000-0000-0000CC040000}"/>
    <cellStyle name="60% - Ênfase2 16" xfId="5742" xr:uid="{00000000-0005-0000-0000-0000CD040000}"/>
    <cellStyle name="60% - Ênfase2 17" xfId="5793" xr:uid="{00000000-0005-0000-0000-0000CE040000}"/>
    <cellStyle name="60% - Ênfase2 2" xfId="4954" xr:uid="{00000000-0005-0000-0000-0000CF040000}"/>
    <cellStyle name="60% - Ênfase2 2 2" xfId="6283" xr:uid="{00000000-0005-0000-0000-0000D0040000}"/>
    <cellStyle name="60% - Ênfase2 2 2 2" xfId="6284" xr:uid="{00000000-0005-0000-0000-0000D1040000}"/>
    <cellStyle name="60% - Ênfase2 2 2 2 2" xfId="6285" xr:uid="{00000000-0005-0000-0000-0000D2040000}"/>
    <cellStyle name="60% - Ênfase2 2 2 2 2 2" xfId="6286" xr:uid="{00000000-0005-0000-0000-0000D3040000}"/>
    <cellStyle name="60% - Ênfase2 2 2 2 2 2 2" xfId="6287" xr:uid="{00000000-0005-0000-0000-0000D4040000}"/>
    <cellStyle name="60% - Ênfase2 2 2 2 2 2 2 2" xfId="6288" xr:uid="{00000000-0005-0000-0000-0000D5040000}"/>
    <cellStyle name="60% - Ênfase2 2 2 2 2 2 2 2 2" xfId="6289" xr:uid="{00000000-0005-0000-0000-0000D6040000}"/>
    <cellStyle name="60% - Ênfase2 2 2 2 2 2 2 3" xfId="6290" xr:uid="{00000000-0005-0000-0000-0000D7040000}"/>
    <cellStyle name="60% - Ênfase2 2 2 2 2 2 3" xfId="6291" xr:uid="{00000000-0005-0000-0000-0000D8040000}"/>
    <cellStyle name="60% - Ênfase2 2 2 2 2 2 3 2" xfId="6292" xr:uid="{00000000-0005-0000-0000-0000D9040000}"/>
    <cellStyle name="60% - Ênfase2 2 2 2 2 3" xfId="6293" xr:uid="{00000000-0005-0000-0000-0000DA040000}"/>
    <cellStyle name="60% - Ênfase2 2 2 2 2 3 2" xfId="6294" xr:uid="{00000000-0005-0000-0000-0000DB040000}"/>
    <cellStyle name="60% - Ênfase2 2 2 2 3" xfId="6295" xr:uid="{00000000-0005-0000-0000-0000DC040000}"/>
    <cellStyle name="60% - Ênfase2 2 2 2 4" xfId="6296" xr:uid="{00000000-0005-0000-0000-0000DD040000}"/>
    <cellStyle name="60% - Ênfase2 2 2 2 4 2" xfId="6297" xr:uid="{00000000-0005-0000-0000-0000DE040000}"/>
    <cellStyle name="60% - Ênfase2 2 2 3" xfId="6298" xr:uid="{00000000-0005-0000-0000-0000DF040000}"/>
    <cellStyle name="60% - Ênfase2 2 2 4" xfId="6299" xr:uid="{00000000-0005-0000-0000-0000E0040000}"/>
    <cellStyle name="60% - Ênfase2 2 2 4 2" xfId="6300" xr:uid="{00000000-0005-0000-0000-0000E1040000}"/>
    <cellStyle name="60% - Ênfase2 2 3" xfId="6301" xr:uid="{00000000-0005-0000-0000-0000E2040000}"/>
    <cellStyle name="60% - Ênfase2 2 4" xfId="6302" xr:uid="{00000000-0005-0000-0000-0000E3040000}"/>
    <cellStyle name="60% - Ênfase2 2 5" xfId="6303" xr:uid="{00000000-0005-0000-0000-0000E4040000}"/>
    <cellStyle name="60% - Ênfase2 2 6" xfId="6304" xr:uid="{00000000-0005-0000-0000-0000E5040000}"/>
    <cellStyle name="60% - Ênfase2 2 6 2" xfId="6305" xr:uid="{00000000-0005-0000-0000-0000E6040000}"/>
    <cellStyle name="60% - Ênfase2 2 7" xfId="6282" xr:uid="{00000000-0005-0000-0000-0000E7040000}"/>
    <cellStyle name="60% - Ênfase2 3" xfId="5227" xr:uid="{00000000-0005-0000-0000-0000E8040000}"/>
    <cellStyle name="60% - Ênfase2 3 2" xfId="6307" xr:uid="{00000000-0005-0000-0000-0000E9040000}"/>
    <cellStyle name="60% - Ênfase2 3 3" xfId="6308" xr:uid="{00000000-0005-0000-0000-0000EA040000}"/>
    <cellStyle name="60% - Ênfase2 3 4" xfId="6309" xr:uid="{00000000-0005-0000-0000-0000EB040000}"/>
    <cellStyle name="60% - Ênfase2 3 5" xfId="6306" xr:uid="{00000000-0005-0000-0000-0000EC040000}"/>
    <cellStyle name="60% - Ênfase2 4" xfId="5323" xr:uid="{00000000-0005-0000-0000-0000ED040000}"/>
    <cellStyle name="60% - Ênfase2 4 2" xfId="6311" xr:uid="{00000000-0005-0000-0000-0000EE040000}"/>
    <cellStyle name="60% - Ênfase2 4 3" xfId="6312" xr:uid="{00000000-0005-0000-0000-0000EF040000}"/>
    <cellStyle name="60% - Ênfase2 4 4" xfId="6310" xr:uid="{00000000-0005-0000-0000-0000F0040000}"/>
    <cellStyle name="60% - Ênfase2 5" xfId="5204" xr:uid="{00000000-0005-0000-0000-0000F1040000}"/>
    <cellStyle name="60% - Ênfase2 5 2" xfId="6314" xr:uid="{00000000-0005-0000-0000-0000F2040000}"/>
    <cellStyle name="60% - Ênfase2 5 3" xfId="6313" xr:uid="{00000000-0005-0000-0000-0000F3040000}"/>
    <cellStyle name="60% - Ênfase2 6" xfId="5346" xr:uid="{00000000-0005-0000-0000-0000F4040000}"/>
    <cellStyle name="60% - Ênfase2 6 2" xfId="6316" xr:uid="{00000000-0005-0000-0000-0000F5040000}"/>
    <cellStyle name="60% - Ênfase2 6 3" xfId="7334" xr:uid="{00000000-0005-0000-0000-0000F6040000}"/>
    <cellStyle name="60% - Ênfase2 6 4" xfId="6315" xr:uid="{00000000-0005-0000-0000-0000F7040000}"/>
    <cellStyle name="60% - Ênfase2 7" xfId="5375" xr:uid="{00000000-0005-0000-0000-0000F8040000}"/>
    <cellStyle name="60% - Ênfase2 7 2" xfId="7335" xr:uid="{00000000-0005-0000-0000-0000F9040000}"/>
    <cellStyle name="60% - Ênfase2 7 3" xfId="6317" xr:uid="{00000000-0005-0000-0000-0000FA040000}"/>
    <cellStyle name="60% - Ênfase2 8" xfId="5403" xr:uid="{00000000-0005-0000-0000-0000FB040000}"/>
    <cellStyle name="60% - Ênfase2 9" xfId="5430" xr:uid="{00000000-0005-0000-0000-0000FC040000}"/>
    <cellStyle name="60% - Ênfase3" xfId="33" xr:uid="{00000000-0005-0000-0000-0000FD040000}"/>
    <cellStyle name="60% - Ênfase3 10" xfId="5511" xr:uid="{00000000-0005-0000-0000-0000FE040000}"/>
    <cellStyle name="60% - Ênfase3 11" xfId="5588" xr:uid="{00000000-0005-0000-0000-0000FF040000}"/>
    <cellStyle name="60% - Ênfase3 12" xfId="5488" xr:uid="{00000000-0005-0000-0000-000000050000}"/>
    <cellStyle name="60% - Ênfase3 13" xfId="5609" xr:uid="{00000000-0005-0000-0000-000001050000}"/>
    <cellStyle name="60% - Ênfase3 14" xfId="5638" xr:uid="{00000000-0005-0000-0000-000002050000}"/>
    <cellStyle name="60% - Ênfase3 15" xfId="5703" xr:uid="{00000000-0005-0000-0000-000003050000}"/>
    <cellStyle name="60% - Ênfase3 16" xfId="5741" xr:uid="{00000000-0005-0000-0000-000004050000}"/>
    <cellStyle name="60% - Ênfase3 17" xfId="5797" xr:uid="{00000000-0005-0000-0000-000005050000}"/>
    <cellStyle name="60% - Ênfase3 2" xfId="4955" xr:uid="{00000000-0005-0000-0000-000006050000}"/>
    <cellStyle name="60% - Ênfase3 2 2" xfId="6319" xr:uid="{00000000-0005-0000-0000-000007050000}"/>
    <cellStyle name="60% - Ênfase3 2 2 2" xfId="6320" xr:uid="{00000000-0005-0000-0000-000008050000}"/>
    <cellStyle name="60% - Ênfase3 2 2 2 2" xfId="6321" xr:uid="{00000000-0005-0000-0000-000009050000}"/>
    <cellStyle name="60% - Ênfase3 2 2 2 2 2" xfId="6322" xr:uid="{00000000-0005-0000-0000-00000A050000}"/>
    <cellStyle name="60% - Ênfase3 2 2 2 2 2 2" xfId="6323" xr:uid="{00000000-0005-0000-0000-00000B050000}"/>
    <cellStyle name="60% - Ênfase3 2 2 2 2 2 2 2" xfId="6324" xr:uid="{00000000-0005-0000-0000-00000C050000}"/>
    <cellStyle name="60% - Ênfase3 2 2 2 2 2 2 2 2" xfId="6325" xr:uid="{00000000-0005-0000-0000-00000D050000}"/>
    <cellStyle name="60% - Ênfase3 2 2 2 2 2 2 3" xfId="6326" xr:uid="{00000000-0005-0000-0000-00000E050000}"/>
    <cellStyle name="60% - Ênfase3 2 2 2 2 2 3" xfId="6327" xr:uid="{00000000-0005-0000-0000-00000F050000}"/>
    <cellStyle name="60% - Ênfase3 2 2 2 2 2 3 2" xfId="6328" xr:uid="{00000000-0005-0000-0000-000010050000}"/>
    <cellStyle name="60% - Ênfase3 2 2 2 2 3" xfId="6329" xr:uid="{00000000-0005-0000-0000-000011050000}"/>
    <cellStyle name="60% - Ênfase3 2 2 2 2 3 2" xfId="6330" xr:uid="{00000000-0005-0000-0000-000012050000}"/>
    <cellStyle name="60% - Ênfase3 2 2 2 3" xfId="6331" xr:uid="{00000000-0005-0000-0000-000013050000}"/>
    <cellStyle name="60% - Ênfase3 2 2 2 4" xfId="6332" xr:uid="{00000000-0005-0000-0000-000014050000}"/>
    <cellStyle name="60% - Ênfase3 2 2 2 4 2" xfId="6333" xr:uid="{00000000-0005-0000-0000-000015050000}"/>
    <cellStyle name="60% - Ênfase3 2 2 3" xfId="6334" xr:uid="{00000000-0005-0000-0000-000016050000}"/>
    <cellStyle name="60% - Ênfase3 2 2 4" xfId="6335" xr:uid="{00000000-0005-0000-0000-000017050000}"/>
    <cellStyle name="60% - Ênfase3 2 2 4 2" xfId="6336" xr:uid="{00000000-0005-0000-0000-000018050000}"/>
    <cellStyle name="60% - Ênfase3 2 3" xfId="6337" xr:uid="{00000000-0005-0000-0000-000019050000}"/>
    <cellStyle name="60% - Ênfase3 2 4" xfId="6338" xr:uid="{00000000-0005-0000-0000-00001A050000}"/>
    <cellStyle name="60% - Ênfase3 2 5" xfId="6339" xr:uid="{00000000-0005-0000-0000-00001B050000}"/>
    <cellStyle name="60% - Ênfase3 2 6" xfId="6340" xr:uid="{00000000-0005-0000-0000-00001C050000}"/>
    <cellStyle name="60% - Ênfase3 2 6 2" xfId="6341" xr:uid="{00000000-0005-0000-0000-00001D050000}"/>
    <cellStyle name="60% - Ênfase3 2 7" xfId="6318" xr:uid="{00000000-0005-0000-0000-00001E050000}"/>
    <cellStyle name="60% - Ênfase3 3" xfId="5228" xr:uid="{00000000-0005-0000-0000-00001F050000}"/>
    <cellStyle name="60% - Ênfase3 3 2" xfId="6343" xr:uid="{00000000-0005-0000-0000-000020050000}"/>
    <cellStyle name="60% - Ênfase3 3 3" xfId="6344" xr:uid="{00000000-0005-0000-0000-000021050000}"/>
    <cellStyle name="60% - Ênfase3 3 4" xfId="6345" xr:uid="{00000000-0005-0000-0000-000022050000}"/>
    <cellStyle name="60% - Ênfase3 3 5" xfId="6342" xr:uid="{00000000-0005-0000-0000-000023050000}"/>
    <cellStyle name="60% - Ênfase3 4" xfId="5322" xr:uid="{00000000-0005-0000-0000-000024050000}"/>
    <cellStyle name="60% - Ênfase3 4 2" xfId="6347" xr:uid="{00000000-0005-0000-0000-000025050000}"/>
    <cellStyle name="60% - Ênfase3 4 3" xfId="6348" xr:uid="{00000000-0005-0000-0000-000026050000}"/>
    <cellStyle name="60% - Ênfase3 4 4" xfId="6346" xr:uid="{00000000-0005-0000-0000-000027050000}"/>
    <cellStyle name="60% - Ênfase3 5" xfId="5205" xr:uid="{00000000-0005-0000-0000-000028050000}"/>
    <cellStyle name="60% - Ênfase3 5 2" xfId="6350" xr:uid="{00000000-0005-0000-0000-000029050000}"/>
    <cellStyle name="60% - Ênfase3 5 3" xfId="6349" xr:uid="{00000000-0005-0000-0000-00002A050000}"/>
    <cellStyle name="60% - Ênfase3 6" xfId="5345" xr:uid="{00000000-0005-0000-0000-00002B050000}"/>
    <cellStyle name="60% - Ênfase3 6 2" xfId="6352" xr:uid="{00000000-0005-0000-0000-00002C050000}"/>
    <cellStyle name="60% - Ênfase3 6 3" xfId="7336" xr:uid="{00000000-0005-0000-0000-00002D050000}"/>
    <cellStyle name="60% - Ênfase3 6 4" xfId="6351" xr:uid="{00000000-0005-0000-0000-00002E050000}"/>
    <cellStyle name="60% - Ênfase3 7" xfId="5374" xr:uid="{00000000-0005-0000-0000-00002F050000}"/>
    <cellStyle name="60% - Ênfase3 7 2" xfId="7337" xr:uid="{00000000-0005-0000-0000-000030050000}"/>
    <cellStyle name="60% - Ênfase3 7 3" xfId="6353" xr:uid="{00000000-0005-0000-0000-000031050000}"/>
    <cellStyle name="60% - Ênfase3 8" xfId="5402" xr:uid="{00000000-0005-0000-0000-000032050000}"/>
    <cellStyle name="60% - Ênfase3 9" xfId="5429" xr:uid="{00000000-0005-0000-0000-000033050000}"/>
    <cellStyle name="60% - Ênfase4" xfId="34" xr:uid="{00000000-0005-0000-0000-000034050000}"/>
    <cellStyle name="60% - Ênfase4 10" xfId="5512" xr:uid="{00000000-0005-0000-0000-000035050000}"/>
    <cellStyle name="60% - Ênfase4 11" xfId="5587" xr:uid="{00000000-0005-0000-0000-000036050000}"/>
    <cellStyle name="60% - Ênfase4 12" xfId="5489" xr:uid="{00000000-0005-0000-0000-000037050000}"/>
    <cellStyle name="60% - Ênfase4 13" xfId="5608" xr:uid="{00000000-0005-0000-0000-000038050000}"/>
    <cellStyle name="60% - Ênfase4 14" xfId="5637" xr:uid="{00000000-0005-0000-0000-000039050000}"/>
    <cellStyle name="60% - Ênfase4 15" xfId="5704" xr:uid="{00000000-0005-0000-0000-00003A050000}"/>
    <cellStyle name="60% - Ênfase4 16" xfId="5740" xr:uid="{00000000-0005-0000-0000-00003B050000}"/>
    <cellStyle name="60% - Ênfase4 17" xfId="5801" xr:uid="{00000000-0005-0000-0000-00003C050000}"/>
    <cellStyle name="60% - Ênfase4 2" xfId="4956" xr:uid="{00000000-0005-0000-0000-00003D050000}"/>
    <cellStyle name="60% - Ênfase4 2 2" xfId="6355" xr:uid="{00000000-0005-0000-0000-00003E050000}"/>
    <cellStyle name="60% - Ênfase4 2 2 2" xfId="6356" xr:uid="{00000000-0005-0000-0000-00003F050000}"/>
    <cellStyle name="60% - Ênfase4 2 2 2 2" xfId="6357" xr:uid="{00000000-0005-0000-0000-000040050000}"/>
    <cellStyle name="60% - Ênfase4 2 2 2 2 2" xfId="6358" xr:uid="{00000000-0005-0000-0000-000041050000}"/>
    <cellStyle name="60% - Ênfase4 2 2 2 2 2 2" xfId="6359" xr:uid="{00000000-0005-0000-0000-000042050000}"/>
    <cellStyle name="60% - Ênfase4 2 2 2 2 2 2 2" xfId="6360" xr:uid="{00000000-0005-0000-0000-000043050000}"/>
    <cellStyle name="60% - Ênfase4 2 2 2 2 2 2 2 2" xfId="6361" xr:uid="{00000000-0005-0000-0000-000044050000}"/>
    <cellStyle name="60% - Ênfase4 2 2 2 2 2 2 3" xfId="6362" xr:uid="{00000000-0005-0000-0000-000045050000}"/>
    <cellStyle name="60% - Ênfase4 2 2 2 2 2 3" xfId="6363" xr:uid="{00000000-0005-0000-0000-000046050000}"/>
    <cellStyle name="60% - Ênfase4 2 2 2 2 2 3 2" xfId="6364" xr:uid="{00000000-0005-0000-0000-000047050000}"/>
    <cellStyle name="60% - Ênfase4 2 2 2 2 3" xfId="6365" xr:uid="{00000000-0005-0000-0000-000048050000}"/>
    <cellStyle name="60% - Ênfase4 2 2 2 2 3 2" xfId="6366" xr:uid="{00000000-0005-0000-0000-000049050000}"/>
    <cellStyle name="60% - Ênfase4 2 2 2 3" xfId="6367" xr:uid="{00000000-0005-0000-0000-00004A050000}"/>
    <cellStyle name="60% - Ênfase4 2 2 2 4" xfId="6368" xr:uid="{00000000-0005-0000-0000-00004B050000}"/>
    <cellStyle name="60% - Ênfase4 2 2 2 4 2" xfId="6369" xr:uid="{00000000-0005-0000-0000-00004C050000}"/>
    <cellStyle name="60% - Ênfase4 2 2 3" xfId="6370" xr:uid="{00000000-0005-0000-0000-00004D050000}"/>
    <cellStyle name="60% - Ênfase4 2 2 4" xfId="6371" xr:uid="{00000000-0005-0000-0000-00004E050000}"/>
    <cellStyle name="60% - Ênfase4 2 2 4 2" xfId="6372" xr:uid="{00000000-0005-0000-0000-00004F050000}"/>
    <cellStyle name="60% - Ênfase4 2 3" xfId="6373" xr:uid="{00000000-0005-0000-0000-000050050000}"/>
    <cellStyle name="60% - Ênfase4 2 4" xfId="6374" xr:uid="{00000000-0005-0000-0000-000051050000}"/>
    <cellStyle name="60% - Ênfase4 2 5" xfId="6375" xr:uid="{00000000-0005-0000-0000-000052050000}"/>
    <cellStyle name="60% - Ênfase4 2 6" xfId="6376" xr:uid="{00000000-0005-0000-0000-000053050000}"/>
    <cellStyle name="60% - Ênfase4 2 6 2" xfId="6377" xr:uid="{00000000-0005-0000-0000-000054050000}"/>
    <cellStyle name="60% - Ênfase4 2 7" xfId="6354" xr:uid="{00000000-0005-0000-0000-000055050000}"/>
    <cellStyle name="60% - Ênfase4 3" xfId="5229" xr:uid="{00000000-0005-0000-0000-000056050000}"/>
    <cellStyle name="60% - Ênfase4 3 2" xfId="6379" xr:uid="{00000000-0005-0000-0000-000057050000}"/>
    <cellStyle name="60% - Ênfase4 3 3" xfId="6380" xr:uid="{00000000-0005-0000-0000-000058050000}"/>
    <cellStyle name="60% - Ênfase4 3 4" xfId="6381" xr:uid="{00000000-0005-0000-0000-000059050000}"/>
    <cellStyle name="60% - Ênfase4 3 5" xfId="6378" xr:uid="{00000000-0005-0000-0000-00005A050000}"/>
    <cellStyle name="60% - Ênfase4 4" xfId="5321" xr:uid="{00000000-0005-0000-0000-00005B050000}"/>
    <cellStyle name="60% - Ênfase4 4 2" xfId="6383" xr:uid="{00000000-0005-0000-0000-00005C050000}"/>
    <cellStyle name="60% - Ênfase4 4 3" xfId="6384" xr:uid="{00000000-0005-0000-0000-00005D050000}"/>
    <cellStyle name="60% - Ênfase4 4 4" xfId="6382" xr:uid="{00000000-0005-0000-0000-00005E050000}"/>
    <cellStyle name="60% - Ênfase4 5" xfId="5206" xr:uid="{00000000-0005-0000-0000-00005F050000}"/>
    <cellStyle name="60% - Ênfase4 5 2" xfId="6386" xr:uid="{00000000-0005-0000-0000-000060050000}"/>
    <cellStyle name="60% - Ênfase4 5 3" xfId="6385" xr:uid="{00000000-0005-0000-0000-000061050000}"/>
    <cellStyle name="60% - Ênfase4 6" xfId="5344" xr:uid="{00000000-0005-0000-0000-000062050000}"/>
    <cellStyle name="60% - Ênfase4 6 2" xfId="6388" xr:uid="{00000000-0005-0000-0000-000063050000}"/>
    <cellStyle name="60% - Ênfase4 6 3" xfId="7338" xr:uid="{00000000-0005-0000-0000-000064050000}"/>
    <cellStyle name="60% - Ênfase4 6 4" xfId="6387" xr:uid="{00000000-0005-0000-0000-000065050000}"/>
    <cellStyle name="60% - Ênfase4 7" xfId="5373" xr:uid="{00000000-0005-0000-0000-000066050000}"/>
    <cellStyle name="60% - Ênfase4 7 2" xfId="7339" xr:uid="{00000000-0005-0000-0000-000067050000}"/>
    <cellStyle name="60% - Ênfase4 7 3" xfId="6389" xr:uid="{00000000-0005-0000-0000-000068050000}"/>
    <cellStyle name="60% - Ênfase4 8" xfId="5401" xr:uid="{00000000-0005-0000-0000-000069050000}"/>
    <cellStyle name="60% - Ênfase4 9" xfId="5428" xr:uid="{00000000-0005-0000-0000-00006A050000}"/>
    <cellStyle name="60% - Ênfase5" xfId="35" xr:uid="{00000000-0005-0000-0000-00006B050000}"/>
    <cellStyle name="60% - Ênfase5 10" xfId="5513" xr:uid="{00000000-0005-0000-0000-00006C050000}"/>
    <cellStyle name="60% - Ênfase5 11" xfId="5586" xr:uid="{00000000-0005-0000-0000-00006D050000}"/>
    <cellStyle name="60% - Ênfase5 12" xfId="5490" xr:uid="{00000000-0005-0000-0000-00006E050000}"/>
    <cellStyle name="60% - Ênfase5 13" xfId="5607" xr:uid="{00000000-0005-0000-0000-00006F050000}"/>
    <cellStyle name="60% - Ênfase5 14" xfId="5636" xr:uid="{00000000-0005-0000-0000-000070050000}"/>
    <cellStyle name="60% - Ênfase5 15" xfId="5705" xr:uid="{00000000-0005-0000-0000-000071050000}"/>
    <cellStyle name="60% - Ênfase5 16" xfId="5739" xr:uid="{00000000-0005-0000-0000-000072050000}"/>
    <cellStyle name="60% - Ênfase5 17" xfId="5805" xr:uid="{00000000-0005-0000-0000-000073050000}"/>
    <cellStyle name="60% - Ênfase5 2" xfId="4957" xr:uid="{00000000-0005-0000-0000-000074050000}"/>
    <cellStyle name="60% - Ênfase5 2 2" xfId="6391" xr:uid="{00000000-0005-0000-0000-000075050000}"/>
    <cellStyle name="60% - Ênfase5 2 2 2" xfId="6392" xr:uid="{00000000-0005-0000-0000-000076050000}"/>
    <cellStyle name="60% - Ênfase5 2 2 2 2" xfId="6393" xr:uid="{00000000-0005-0000-0000-000077050000}"/>
    <cellStyle name="60% - Ênfase5 2 2 2 2 2" xfId="6394" xr:uid="{00000000-0005-0000-0000-000078050000}"/>
    <cellStyle name="60% - Ênfase5 2 2 2 2 2 2" xfId="6395" xr:uid="{00000000-0005-0000-0000-000079050000}"/>
    <cellStyle name="60% - Ênfase5 2 2 2 2 2 2 2" xfId="6396" xr:uid="{00000000-0005-0000-0000-00007A050000}"/>
    <cellStyle name="60% - Ênfase5 2 2 2 2 2 2 2 2" xfId="6397" xr:uid="{00000000-0005-0000-0000-00007B050000}"/>
    <cellStyle name="60% - Ênfase5 2 2 2 2 2 2 3" xfId="6398" xr:uid="{00000000-0005-0000-0000-00007C050000}"/>
    <cellStyle name="60% - Ênfase5 2 2 2 2 2 3" xfId="6399" xr:uid="{00000000-0005-0000-0000-00007D050000}"/>
    <cellStyle name="60% - Ênfase5 2 2 2 2 2 3 2" xfId="6400" xr:uid="{00000000-0005-0000-0000-00007E050000}"/>
    <cellStyle name="60% - Ênfase5 2 2 2 2 3" xfId="6401" xr:uid="{00000000-0005-0000-0000-00007F050000}"/>
    <cellStyle name="60% - Ênfase5 2 2 2 2 3 2" xfId="6402" xr:uid="{00000000-0005-0000-0000-000080050000}"/>
    <cellStyle name="60% - Ênfase5 2 2 2 3" xfId="6403" xr:uid="{00000000-0005-0000-0000-000081050000}"/>
    <cellStyle name="60% - Ênfase5 2 2 2 4" xfId="6404" xr:uid="{00000000-0005-0000-0000-000082050000}"/>
    <cellStyle name="60% - Ênfase5 2 2 2 4 2" xfId="6405" xr:uid="{00000000-0005-0000-0000-000083050000}"/>
    <cellStyle name="60% - Ênfase5 2 2 3" xfId="6406" xr:uid="{00000000-0005-0000-0000-000084050000}"/>
    <cellStyle name="60% - Ênfase5 2 2 4" xfId="6407" xr:uid="{00000000-0005-0000-0000-000085050000}"/>
    <cellStyle name="60% - Ênfase5 2 2 4 2" xfId="6408" xr:uid="{00000000-0005-0000-0000-000086050000}"/>
    <cellStyle name="60% - Ênfase5 2 3" xfId="6409" xr:uid="{00000000-0005-0000-0000-000087050000}"/>
    <cellStyle name="60% - Ênfase5 2 4" xfId="6410" xr:uid="{00000000-0005-0000-0000-000088050000}"/>
    <cellStyle name="60% - Ênfase5 2 5" xfId="6411" xr:uid="{00000000-0005-0000-0000-000089050000}"/>
    <cellStyle name="60% - Ênfase5 2 6" xfId="6412" xr:uid="{00000000-0005-0000-0000-00008A050000}"/>
    <cellStyle name="60% - Ênfase5 2 6 2" xfId="6413" xr:uid="{00000000-0005-0000-0000-00008B050000}"/>
    <cellStyle name="60% - Ênfase5 2 7" xfId="6390" xr:uid="{00000000-0005-0000-0000-00008C050000}"/>
    <cellStyle name="60% - Ênfase5 3" xfId="5230" xr:uid="{00000000-0005-0000-0000-00008D050000}"/>
    <cellStyle name="60% - Ênfase5 3 2" xfId="6415" xr:uid="{00000000-0005-0000-0000-00008E050000}"/>
    <cellStyle name="60% - Ênfase5 3 3" xfId="6416" xr:uid="{00000000-0005-0000-0000-00008F050000}"/>
    <cellStyle name="60% - Ênfase5 3 4" xfId="6417" xr:uid="{00000000-0005-0000-0000-000090050000}"/>
    <cellStyle name="60% - Ênfase5 3 5" xfId="6414" xr:uid="{00000000-0005-0000-0000-000091050000}"/>
    <cellStyle name="60% - Ênfase5 4" xfId="5320" xr:uid="{00000000-0005-0000-0000-000092050000}"/>
    <cellStyle name="60% - Ênfase5 4 2" xfId="6419" xr:uid="{00000000-0005-0000-0000-000093050000}"/>
    <cellStyle name="60% - Ênfase5 4 3" xfId="6420" xr:uid="{00000000-0005-0000-0000-000094050000}"/>
    <cellStyle name="60% - Ênfase5 4 4" xfId="6418" xr:uid="{00000000-0005-0000-0000-000095050000}"/>
    <cellStyle name="60% - Ênfase5 5" xfId="5207" xr:uid="{00000000-0005-0000-0000-000096050000}"/>
    <cellStyle name="60% - Ênfase5 5 2" xfId="6422" xr:uid="{00000000-0005-0000-0000-000097050000}"/>
    <cellStyle name="60% - Ênfase5 5 3" xfId="6421" xr:uid="{00000000-0005-0000-0000-000098050000}"/>
    <cellStyle name="60% - Ênfase5 6" xfId="5343" xr:uid="{00000000-0005-0000-0000-000099050000}"/>
    <cellStyle name="60% - Ênfase5 6 2" xfId="6424" xr:uid="{00000000-0005-0000-0000-00009A050000}"/>
    <cellStyle name="60% - Ênfase5 6 3" xfId="7340" xr:uid="{00000000-0005-0000-0000-00009B050000}"/>
    <cellStyle name="60% - Ênfase5 6 4" xfId="6423" xr:uid="{00000000-0005-0000-0000-00009C050000}"/>
    <cellStyle name="60% - Ênfase5 7" xfId="5372" xr:uid="{00000000-0005-0000-0000-00009D050000}"/>
    <cellStyle name="60% - Ênfase5 7 2" xfId="7341" xr:uid="{00000000-0005-0000-0000-00009E050000}"/>
    <cellStyle name="60% - Ênfase5 7 3" xfId="6425" xr:uid="{00000000-0005-0000-0000-00009F050000}"/>
    <cellStyle name="60% - Ênfase5 8" xfId="5400" xr:uid="{00000000-0005-0000-0000-0000A0050000}"/>
    <cellStyle name="60% - Ênfase5 9" xfId="5427" xr:uid="{00000000-0005-0000-0000-0000A1050000}"/>
    <cellStyle name="60% - Ênfase6" xfId="36" xr:uid="{00000000-0005-0000-0000-0000A2050000}"/>
    <cellStyle name="60% - Ênfase6 10" xfId="5514" xr:uid="{00000000-0005-0000-0000-0000A3050000}"/>
    <cellStyle name="60% - Ênfase6 11" xfId="5585" xr:uid="{00000000-0005-0000-0000-0000A4050000}"/>
    <cellStyle name="60% - Ênfase6 12" xfId="5491" xr:uid="{00000000-0005-0000-0000-0000A5050000}"/>
    <cellStyle name="60% - Ênfase6 13" xfId="5606" xr:uid="{00000000-0005-0000-0000-0000A6050000}"/>
    <cellStyle name="60% - Ênfase6 14" xfId="5635" xr:uid="{00000000-0005-0000-0000-0000A7050000}"/>
    <cellStyle name="60% - Ênfase6 15" xfId="5706" xr:uid="{00000000-0005-0000-0000-0000A8050000}"/>
    <cellStyle name="60% - Ênfase6 16" xfId="5738" xr:uid="{00000000-0005-0000-0000-0000A9050000}"/>
    <cellStyle name="60% - Ênfase6 17" xfId="5809" xr:uid="{00000000-0005-0000-0000-0000AA050000}"/>
    <cellStyle name="60% - Ênfase6 2" xfId="4958" xr:uid="{00000000-0005-0000-0000-0000AB050000}"/>
    <cellStyle name="60% - Ênfase6 2 2" xfId="6427" xr:uid="{00000000-0005-0000-0000-0000AC050000}"/>
    <cellStyle name="60% - Ênfase6 2 2 2" xfId="6428" xr:uid="{00000000-0005-0000-0000-0000AD050000}"/>
    <cellStyle name="60% - Ênfase6 2 2 2 2" xfId="6429" xr:uid="{00000000-0005-0000-0000-0000AE050000}"/>
    <cellStyle name="60% - Ênfase6 2 2 2 2 2" xfId="6430" xr:uid="{00000000-0005-0000-0000-0000AF050000}"/>
    <cellStyle name="60% - Ênfase6 2 2 2 2 2 2" xfId="6431" xr:uid="{00000000-0005-0000-0000-0000B0050000}"/>
    <cellStyle name="60% - Ênfase6 2 2 2 2 2 2 2" xfId="6432" xr:uid="{00000000-0005-0000-0000-0000B1050000}"/>
    <cellStyle name="60% - Ênfase6 2 2 2 2 2 2 2 2" xfId="6433" xr:uid="{00000000-0005-0000-0000-0000B2050000}"/>
    <cellStyle name="60% - Ênfase6 2 2 2 2 2 2 3" xfId="6434" xr:uid="{00000000-0005-0000-0000-0000B3050000}"/>
    <cellStyle name="60% - Ênfase6 2 2 2 2 2 3" xfId="6435" xr:uid="{00000000-0005-0000-0000-0000B4050000}"/>
    <cellStyle name="60% - Ênfase6 2 2 2 2 2 3 2" xfId="6436" xr:uid="{00000000-0005-0000-0000-0000B5050000}"/>
    <cellStyle name="60% - Ênfase6 2 2 2 2 3" xfId="6437" xr:uid="{00000000-0005-0000-0000-0000B6050000}"/>
    <cellStyle name="60% - Ênfase6 2 2 2 2 3 2" xfId="6438" xr:uid="{00000000-0005-0000-0000-0000B7050000}"/>
    <cellStyle name="60% - Ênfase6 2 2 2 3" xfId="6439" xr:uid="{00000000-0005-0000-0000-0000B8050000}"/>
    <cellStyle name="60% - Ênfase6 2 2 2 4" xfId="6440" xr:uid="{00000000-0005-0000-0000-0000B9050000}"/>
    <cellStyle name="60% - Ênfase6 2 2 2 4 2" xfId="6441" xr:uid="{00000000-0005-0000-0000-0000BA050000}"/>
    <cellStyle name="60% - Ênfase6 2 2 3" xfId="6442" xr:uid="{00000000-0005-0000-0000-0000BB050000}"/>
    <cellStyle name="60% - Ênfase6 2 2 4" xfId="6443" xr:uid="{00000000-0005-0000-0000-0000BC050000}"/>
    <cellStyle name="60% - Ênfase6 2 2 4 2" xfId="6444" xr:uid="{00000000-0005-0000-0000-0000BD050000}"/>
    <cellStyle name="60% - Ênfase6 2 3" xfId="6445" xr:uid="{00000000-0005-0000-0000-0000BE050000}"/>
    <cellStyle name="60% - Ênfase6 2 4" xfId="6446" xr:uid="{00000000-0005-0000-0000-0000BF050000}"/>
    <cellStyle name="60% - Ênfase6 2 5" xfId="6447" xr:uid="{00000000-0005-0000-0000-0000C0050000}"/>
    <cellStyle name="60% - Ênfase6 2 6" xfId="6448" xr:uid="{00000000-0005-0000-0000-0000C1050000}"/>
    <cellStyle name="60% - Ênfase6 2 6 2" xfId="6449" xr:uid="{00000000-0005-0000-0000-0000C2050000}"/>
    <cellStyle name="60% - Ênfase6 2 7" xfId="6426" xr:uid="{00000000-0005-0000-0000-0000C3050000}"/>
    <cellStyle name="60% - Ênfase6 3" xfId="5231" xr:uid="{00000000-0005-0000-0000-0000C4050000}"/>
    <cellStyle name="60% - Ênfase6 3 2" xfId="6451" xr:uid="{00000000-0005-0000-0000-0000C5050000}"/>
    <cellStyle name="60% - Ênfase6 3 3" xfId="6452" xr:uid="{00000000-0005-0000-0000-0000C6050000}"/>
    <cellStyle name="60% - Ênfase6 3 4" xfId="6453" xr:uid="{00000000-0005-0000-0000-0000C7050000}"/>
    <cellStyle name="60% - Ênfase6 3 5" xfId="6450" xr:uid="{00000000-0005-0000-0000-0000C8050000}"/>
    <cellStyle name="60% - Ênfase6 4" xfId="5319" xr:uid="{00000000-0005-0000-0000-0000C9050000}"/>
    <cellStyle name="60% - Ênfase6 4 2" xfId="6455" xr:uid="{00000000-0005-0000-0000-0000CA050000}"/>
    <cellStyle name="60% - Ênfase6 4 3" xfId="6456" xr:uid="{00000000-0005-0000-0000-0000CB050000}"/>
    <cellStyle name="60% - Ênfase6 4 4" xfId="6454" xr:uid="{00000000-0005-0000-0000-0000CC050000}"/>
    <cellStyle name="60% - Ênfase6 5" xfId="5208" xr:uid="{00000000-0005-0000-0000-0000CD050000}"/>
    <cellStyle name="60% - Ênfase6 5 2" xfId="6458" xr:uid="{00000000-0005-0000-0000-0000CE050000}"/>
    <cellStyle name="60% - Ênfase6 5 3" xfId="6457" xr:uid="{00000000-0005-0000-0000-0000CF050000}"/>
    <cellStyle name="60% - Ênfase6 6" xfId="5342" xr:uid="{00000000-0005-0000-0000-0000D0050000}"/>
    <cellStyle name="60% - Ênfase6 6 2" xfId="6460" xr:uid="{00000000-0005-0000-0000-0000D1050000}"/>
    <cellStyle name="60% - Ênfase6 6 3" xfId="7342" xr:uid="{00000000-0005-0000-0000-0000D2050000}"/>
    <cellStyle name="60% - Ênfase6 6 4" xfId="6459" xr:uid="{00000000-0005-0000-0000-0000D3050000}"/>
    <cellStyle name="60% - Ênfase6 7" xfId="5371" xr:uid="{00000000-0005-0000-0000-0000D4050000}"/>
    <cellStyle name="60% - Ênfase6 7 2" xfId="7343" xr:uid="{00000000-0005-0000-0000-0000D5050000}"/>
    <cellStyle name="60% - Ênfase6 7 3" xfId="6461" xr:uid="{00000000-0005-0000-0000-0000D6050000}"/>
    <cellStyle name="60% - Ênfase6 8" xfId="5399" xr:uid="{00000000-0005-0000-0000-0000D7050000}"/>
    <cellStyle name="60% - Ênfase6 9" xfId="5426" xr:uid="{00000000-0005-0000-0000-0000D8050000}"/>
    <cellStyle name="60% - Énfasis1" xfId="319" xr:uid="{00000000-0005-0000-0000-0000D9050000}"/>
    <cellStyle name="60% - Énfasis2" xfId="320" xr:uid="{00000000-0005-0000-0000-0000DA050000}"/>
    <cellStyle name="60% - Énfasis3" xfId="321" xr:uid="{00000000-0005-0000-0000-0000DB050000}"/>
    <cellStyle name="60% - Énfasis4" xfId="322" xr:uid="{00000000-0005-0000-0000-0000DC050000}"/>
    <cellStyle name="60% - Énfasis5" xfId="323" xr:uid="{00000000-0005-0000-0000-0000DD050000}"/>
    <cellStyle name="60% - Énfasis6" xfId="324" xr:uid="{00000000-0005-0000-0000-0000DE050000}"/>
    <cellStyle name="a_Divisão" xfId="325" xr:uid="{00000000-0005-0000-0000-0000DF050000}"/>
    <cellStyle name="a_normal" xfId="326" xr:uid="{00000000-0005-0000-0000-0000E0050000}"/>
    <cellStyle name="a_quebra_1" xfId="327" xr:uid="{00000000-0005-0000-0000-0000E1050000}"/>
    <cellStyle name="a_quebra_2" xfId="328" xr:uid="{00000000-0005-0000-0000-0000E2050000}"/>
    <cellStyle name="A3 297 x 420 mm" xfId="329" xr:uid="{00000000-0005-0000-0000-0000E3050000}"/>
    <cellStyle name="A3 297 x 420 mm 10" xfId="330" xr:uid="{00000000-0005-0000-0000-0000E4050000}"/>
    <cellStyle name="A3 297 x 420 mm 11" xfId="331" xr:uid="{00000000-0005-0000-0000-0000E5050000}"/>
    <cellStyle name="A3 297 x 420 mm 12" xfId="332" xr:uid="{00000000-0005-0000-0000-0000E6050000}"/>
    <cellStyle name="A3 297 x 420 mm 13" xfId="333" xr:uid="{00000000-0005-0000-0000-0000E7050000}"/>
    <cellStyle name="A3 297 x 420 mm 14" xfId="334" xr:uid="{00000000-0005-0000-0000-0000E8050000}"/>
    <cellStyle name="A3 297 x 420 mm 15" xfId="335" xr:uid="{00000000-0005-0000-0000-0000E9050000}"/>
    <cellStyle name="A3 297 x 420 mm 16" xfId="336" xr:uid="{00000000-0005-0000-0000-0000EA050000}"/>
    <cellStyle name="A3 297 x 420 mm 17" xfId="337" xr:uid="{00000000-0005-0000-0000-0000EB050000}"/>
    <cellStyle name="A3 297 x 420 mm 18" xfId="338" xr:uid="{00000000-0005-0000-0000-0000EC050000}"/>
    <cellStyle name="A3 297 x 420 mm 19" xfId="339" xr:uid="{00000000-0005-0000-0000-0000ED050000}"/>
    <cellStyle name="A3 297 x 420 mm 2" xfId="340" xr:uid="{00000000-0005-0000-0000-0000EE050000}"/>
    <cellStyle name="A3 297 x 420 mm 2 10" xfId="341" xr:uid="{00000000-0005-0000-0000-0000EF050000}"/>
    <cellStyle name="A3 297 x 420 mm 2 11" xfId="342" xr:uid="{00000000-0005-0000-0000-0000F0050000}"/>
    <cellStyle name="A3 297 x 420 mm 2 12" xfId="343" xr:uid="{00000000-0005-0000-0000-0000F1050000}"/>
    <cellStyle name="A3 297 x 420 mm 2 13" xfId="344" xr:uid="{00000000-0005-0000-0000-0000F2050000}"/>
    <cellStyle name="A3 297 x 420 mm 2 14" xfId="345" xr:uid="{00000000-0005-0000-0000-0000F3050000}"/>
    <cellStyle name="A3 297 x 420 mm 2 15" xfId="346" xr:uid="{00000000-0005-0000-0000-0000F4050000}"/>
    <cellStyle name="A3 297 x 420 mm 2 16" xfId="347" xr:uid="{00000000-0005-0000-0000-0000F5050000}"/>
    <cellStyle name="A3 297 x 420 mm 2 17" xfId="348" xr:uid="{00000000-0005-0000-0000-0000F6050000}"/>
    <cellStyle name="A3 297 x 420 mm 2 18" xfId="349" xr:uid="{00000000-0005-0000-0000-0000F7050000}"/>
    <cellStyle name="A3 297 x 420 mm 2 19" xfId="350" xr:uid="{00000000-0005-0000-0000-0000F8050000}"/>
    <cellStyle name="A3 297 x 420 mm 2 2" xfId="351" xr:uid="{00000000-0005-0000-0000-0000F9050000}"/>
    <cellStyle name="A3 297 x 420 mm 2 2 10" xfId="352" xr:uid="{00000000-0005-0000-0000-0000FA050000}"/>
    <cellStyle name="A3 297 x 420 mm 2 2 11" xfId="353" xr:uid="{00000000-0005-0000-0000-0000FB050000}"/>
    <cellStyle name="A3 297 x 420 mm 2 2 12" xfId="354" xr:uid="{00000000-0005-0000-0000-0000FC050000}"/>
    <cellStyle name="A3 297 x 420 mm 2 2 13" xfId="355" xr:uid="{00000000-0005-0000-0000-0000FD050000}"/>
    <cellStyle name="A3 297 x 420 mm 2 2 14" xfId="356" xr:uid="{00000000-0005-0000-0000-0000FE050000}"/>
    <cellStyle name="A3 297 x 420 mm 2 2 15" xfId="357" xr:uid="{00000000-0005-0000-0000-0000FF050000}"/>
    <cellStyle name="A3 297 x 420 mm 2 2 16" xfId="358" xr:uid="{00000000-0005-0000-0000-000000060000}"/>
    <cellStyle name="A3 297 x 420 mm 2 2 17" xfId="359" xr:uid="{00000000-0005-0000-0000-000001060000}"/>
    <cellStyle name="A3 297 x 420 mm 2 2 18" xfId="360" xr:uid="{00000000-0005-0000-0000-000002060000}"/>
    <cellStyle name="A3 297 x 420 mm 2 2 19" xfId="361" xr:uid="{00000000-0005-0000-0000-000003060000}"/>
    <cellStyle name="A3 297 x 420 mm 2 2 2" xfId="362" xr:uid="{00000000-0005-0000-0000-000004060000}"/>
    <cellStyle name="A3 297 x 420 mm 2 2 20" xfId="363" xr:uid="{00000000-0005-0000-0000-000005060000}"/>
    <cellStyle name="A3 297 x 420 mm 2 2 21" xfId="364" xr:uid="{00000000-0005-0000-0000-000006060000}"/>
    <cellStyle name="A3 297 x 420 mm 2 2 22" xfId="365" xr:uid="{00000000-0005-0000-0000-000007060000}"/>
    <cellStyle name="A3 297 x 420 mm 2 2 23" xfId="366" xr:uid="{00000000-0005-0000-0000-000008060000}"/>
    <cellStyle name="A3 297 x 420 mm 2 2 24" xfId="367" xr:uid="{00000000-0005-0000-0000-000009060000}"/>
    <cellStyle name="A3 297 x 420 mm 2 2 25" xfId="368" xr:uid="{00000000-0005-0000-0000-00000A060000}"/>
    <cellStyle name="A3 297 x 420 mm 2 2 26" xfId="369" xr:uid="{00000000-0005-0000-0000-00000B060000}"/>
    <cellStyle name="A3 297 x 420 mm 2 2 27" xfId="370" xr:uid="{00000000-0005-0000-0000-00000C060000}"/>
    <cellStyle name="A3 297 x 420 mm 2 2 28" xfId="371" xr:uid="{00000000-0005-0000-0000-00000D060000}"/>
    <cellStyle name="A3 297 x 420 mm 2 2 29" xfId="372" xr:uid="{00000000-0005-0000-0000-00000E060000}"/>
    <cellStyle name="A3 297 x 420 mm 2 2 3" xfId="373" xr:uid="{00000000-0005-0000-0000-00000F060000}"/>
    <cellStyle name="A3 297 x 420 mm 2 2 30" xfId="374" xr:uid="{00000000-0005-0000-0000-000010060000}"/>
    <cellStyle name="A3 297 x 420 mm 2 2 31" xfId="375" xr:uid="{00000000-0005-0000-0000-000011060000}"/>
    <cellStyle name="A3 297 x 420 mm 2 2 32" xfId="376" xr:uid="{00000000-0005-0000-0000-000012060000}"/>
    <cellStyle name="A3 297 x 420 mm 2 2 33" xfId="377" xr:uid="{00000000-0005-0000-0000-000013060000}"/>
    <cellStyle name="A3 297 x 420 mm 2 2 34" xfId="378" xr:uid="{00000000-0005-0000-0000-000014060000}"/>
    <cellStyle name="A3 297 x 420 mm 2 2 35" xfId="379" xr:uid="{00000000-0005-0000-0000-000015060000}"/>
    <cellStyle name="A3 297 x 420 mm 2 2 36" xfId="380" xr:uid="{00000000-0005-0000-0000-000016060000}"/>
    <cellStyle name="A3 297 x 420 mm 2 2 37" xfId="381" xr:uid="{00000000-0005-0000-0000-000017060000}"/>
    <cellStyle name="A3 297 x 420 mm 2 2 38" xfId="382" xr:uid="{00000000-0005-0000-0000-000018060000}"/>
    <cellStyle name="A3 297 x 420 mm 2 2 39" xfId="383" xr:uid="{00000000-0005-0000-0000-000019060000}"/>
    <cellStyle name="A3 297 x 420 mm 2 2 4" xfId="384" xr:uid="{00000000-0005-0000-0000-00001A060000}"/>
    <cellStyle name="A3 297 x 420 mm 2 2 40" xfId="385" xr:uid="{00000000-0005-0000-0000-00001B060000}"/>
    <cellStyle name="A3 297 x 420 mm 2 2 5" xfId="386" xr:uid="{00000000-0005-0000-0000-00001C060000}"/>
    <cellStyle name="A3 297 x 420 mm 2 2 6" xfId="387" xr:uid="{00000000-0005-0000-0000-00001D060000}"/>
    <cellStyle name="A3 297 x 420 mm 2 2 7" xfId="388" xr:uid="{00000000-0005-0000-0000-00001E060000}"/>
    <cellStyle name="A3 297 x 420 mm 2 2 8" xfId="389" xr:uid="{00000000-0005-0000-0000-00001F060000}"/>
    <cellStyle name="A3 297 x 420 mm 2 2 9" xfId="390" xr:uid="{00000000-0005-0000-0000-000020060000}"/>
    <cellStyle name="A3 297 x 420 mm 2 20" xfId="391" xr:uid="{00000000-0005-0000-0000-000021060000}"/>
    <cellStyle name="A3 297 x 420 mm 2 21" xfId="392" xr:uid="{00000000-0005-0000-0000-000022060000}"/>
    <cellStyle name="A3 297 x 420 mm 2 22" xfId="393" xr:uid="{00000000-0005-0000-0000-000023060000}"/>
    <cellStyle name="A3 297 x 420 mm 2 23" xfId="394" xr:uid="{00000000-0005-0000-0000-000024060000}"/>
    <cellStyle name="A3 297 x 420 mm 2 24" xfId="395" xr:uid="{00000000-0005-0000-0000-000025060000}"/>
    <cellStyle name="A3 297 x 420 mm 2 25" xfId="396" xr:uid="{00000000-0005-0000-0000-000026060000}"/>
    <cellStyle name="A3 297 x 420 mm 2 26" xfId="397" xr:uid="{00000000-0005-0000-0000-000027060000}"/>
    <cellStyle name="A3 297 x 420 mm 2 27" xfId="398" xr:uid="{00000000-0005-0000-0000-000028060000}"/>
    <cellStyle name="A3 297 x 420 mm 2 28" xfId="399" xr:uid="{00000000-0005-0000-0000-000029060000}"/>
    <cellStyle name="A3 297 x 420 mm 2 29" xfId="400" xr:uid="{00000000-0005-0000-0000-00002A060000}"/>
    <cellStyle name="A3 297 x 420 mm 2 3" xfId="401" xr:uid="{00000000-0005-0000-0000-00002B060000}"/>
    <cellStyle name="A3 297 x 420 mm 2 30" xfId="402" xr:uid="{00000000-0005-0000-0000-00002C060000}"/>
    <cellStyle name="A3 297 x 420 mm 2 31" xfId="403" xr:uid="{00000000-0005-0000-0000-00002D060000}"/>
    <cellStyle name="A3 297 x 420 mm 2 32" xfId="404" xr:uid="{00000000-0005-0000-0000-00002E060000}"/>
    <cellStyle name="A3 297 x 420 mm 2 33" xfId="405" xr:uid="{00000000-0005-0000-0000-00002F060000}"/>
    <cellStyle name="A3 297 x 420 mm 2 34" xfId="406" xr:uid="{00000000-0005-0000-0000-000030060000}"/>
    <cellStyle name="A3 297 x 420 mm 2 35" xfId="407" xr:uid="{00000000-0005-0000-0000-000031060000}"/>
    <cellStyle name="A3 297 x 420 mm 2 36" xfId="408" xr:uid="{00000000-0005-0000-0000-000032060000}"/>
    <cellStyle name="A3 297 x 420 mm 2 37" xfId="409" xr:uid="{00000000-0005-0000-0000-000033060000}"/>
    <cellStyle name="A3 297 x 420 mm 2 38" xfId="410" xr:uid="{00000000-0005-0000-0000-000034060000}"/>
    <cellStyle name="A3 297 x 420 mm 2 39" xfId="411" xr:uid="{00000000-0005-0000-0000-000035060000}"/>
    <cellStyle name="A3 297 x 420 mm 2 4" xfId="412" xr:uid="{00000000-0005-0000-0000-000036060000}"/>
    <cellStyle name="A3 297 x 420 mm 2 40" xfId="413" xr:uid="{00000000-0005-0000-0000-000037060000}"/>
    <cellStyle name="A3 297 x 420 mm 2 41" xfId="414" xr:uid="{00000000-0005-0000-0000-000038060000}"/>
    <cellStyle name="A3 297 x 420 mm 2 5" xfId="415" xr:uid="{00000000-0005-0000-0000-000039060000}"/>
    <cellStyle name="A3 297 x 420 mm 2 6" xfId="416" xr:uid="{00000000-0005-0000-0000-00003A060000}"/>
    <cellStyle name="A3 297 x 420 mm 2 7" xfId="417" xr:uid="{00000000-0005-0000-0000-00003B060000}"/>
    <cellStyle name="A3 297 x 420 mm 2 8" xfId="418" xr:uid="{00000000-0005-0000-0000-00003C060000}"/>
    <cellStyle name="A3 297 x 420 mm 2 9" xfId="419" xr:uid="{00000000-0005-0000-0000-00003D060000}"/>
    <cellStyle name="A3 297 x 420 mm 20" xfId="420" xr:uid="{00000000-0005-0000-0000-00003E060000}"/>
    <cellStyle name="A3 297 x 420 mm 21" xfId="421" xr:uid="{00000000-0005-0000-0000-00003F060000}"/>
    <cellStyle name="A3 297 x 420 mm 22" xfId="422" xr:uid="{00000000-0005-0000-0000-000040060000}"/>
    <cellStyle name="A3 297 x 420 mm 23" xfId="423" xr:uid="{00000000-0005-0000-0000-000041060000}"/>
    <cellStyle name="A3 297 x 420 mm 24" xfId="424" xr:uid="{00000000-0005-0000-0000-000042060000}"/>
    <cellStyle name="A3 297 x 420 mm 25" xfId="425" xr:uid="{00000000-0005-0000-0000-000043060000}"/>
    <cellStyle name="A3 297 x 420 mm 26" xfId="426" xr:uid="{00000000-0005-0000-0000-000044060000}"/>
    <cellStyle name="A3 297 x 420 mm 27" xfId="427" xr:uid="{00000000-0005-0000-0000-000045060000}"/>
    <cellStyle name="A3 297 x 420 mm 28" xfId="428" xr:uid="{00000000-0005-0000-0000-000046060000}"/>
    <cellStyle name="A3 297 x 420 mm 29" xfId="429" xr:uid="{00000000-0005-0000-0000-000047060000}"/>
    <cellStyle name="A3 297 x 420 mm 3" xfId="430" xr:uid="{00000000-0005-0000-0000-000048060000}"/>
    <cellStyle name="A3 297 x 420 mm 3 2" xfId="431" xr:uid="{00000000-0005-0000-0000-000049060000}"/>
    <cellStyle name="A3 297 x 420 mm 30" xfId="432" xr:uid="{00000000-0005-0000-0000-00004A060000}"/>
    <cellStyle name="A3 297 x 420 mm 31" xfId="433" xr:uid="{00000000-0005-0000-0000-00004B060000}"/>
    <cellStyle name="A3 297 x 420 mm 32" xfId="434" xr:uid="{00000000-0005-0000-0000-00004C060000}"/>
    <cellStyle name="A3 297 x 420 mm 33" xfId="435" xr:uid="{00000000-0005-0000-0000-00004D060000}"/>
    <cellStyle name="A3 297 x 420 mm 34" xfId="436" xr:uid="{00000000-0005-0000-0000-00004E060000}"/>
    <cellStyle name="A3 297 x 420 mm 35" xfId="437" xr:uid="{00000000-0005-0000-0000-00004F060000}"/>
    <cellStyle name="A3 297 x 420 mm 36" xfId="438" xr:uid="{00000000-0005-0000-0000-000050060000}"/>
    <cellStyle name="A3 297 x 420 mm 37" xfId="439" xr:uid="{00000000-0005-0000-0000-000051060000}"/>
    <cellStyle name="A3 297 x 420 mm 38" xfId="440" xr:uid="{00000000-0005-0000-0000-000052060000}"/>
    <cellStyle name="A3 297 x 420 mm 39" xfId="441" xr:uid="{00000000-0005-0000-0000-000053060000}"/>
    <cellStyle name="A3 297 x 420 mm 4" xfId="442" xr:uid="{00000000-0005-0000-0000-000054060000}"/>
    <cellStyle name="A3 297 x 420 mm 4 2" xfId="443" xr:uid="{00000000-0005-0000-0000-000055060000}"/>
    <cellStyle name="A3 297 x 420 mm 40" xfId="444" xr:uid="{00000000-0005-0000-0000-000056060000}"/>
    <cellStyle name="A3 297 x 420 mm 41" xfId="445" xr:uid="{00000000-0005-0000-0000-000057060000}"/>
    <cellStyle name="A3 297 x 420 mm 42" xfId="446" xr:uid="{00000000-0005-0000-0000-000058060000}"/>
    <cellStyle name="A3 297 x 420 mm 43" xfId="447" xr:uid="{00000000-0005-0000-0000-000059060000}"/>
    <cellStyle name="A3 297 x 420 mm 5" xfId="448" xr:uid="{00000000-0005-0000-0000-00005A060000}"/>
    <cellStyle name="A3 297 x 420 mm 5 2" xfId="449" xr:uid="{00000000-0005-0000-0000-00005B060000}"/>
    <cellStyle name="A3 297 x 420 mm 6" xfId="450" xr:uid="{00000000-0005-0000-0000-00005C060000}"/>
    <cellStyle name="A3 297 x 420 mm 7" xfId="451" xr:uid="{00000000-0005-0000-0000-00005D060000}"/>
    <cellStyle name="A3 297 x 420 mm 8" xfId="452" xr:uid="{00000000-0005-0000-0000-00005E060000}"/>
    <cellStyle name="A3 297 x 420 mm 9" xfId="453" xr:uid="{00000000-0005-0000-0000-00005F060000}"/>
    <cellStyle name="A3 297 x 420 mm_Base_PA_2009-2011_Dem_Financeiros_CL" xfId="454" xr:uid="{00000000-0005-0000-0000-000060060000}"/>
    <cellStyle name="Accent1" xfId="37" xr:uid="{00000000-0005-0000-0000-000061060000}"/>
    <cellStyle name="Accent2" xfId="38" xr:uid="{00000000-0005-0000-0000-000062060000}"/>
    <cellStyle name="Accent3" xfId="39" xr:uid="{00000000-0005-0000-0000-000063060000}"/>
    <cellStyle name="Accent4" xfId="40" xr:uid="{00000000-0005-0000-0000-000064060000}"/>
    <cellStyle name="Accent5" xfId="41" xr:uid="{00000000-0005-0000-0000-000065060000}"/>
    <cellStyle name="Accent6" xfId="42" xr:uid="{00000000-0005-0000-0000-000066060000}"/>
    <cellStyle name="Actual Date" xfId="455" xr:uid="{00000000-0005-0000-0000-000067060000}"/>
    <cellStyle name="AFE" xfId="456" xr:uid="{00000000-0005-0000-0000-000068060000}"/>
    <cellStyle name="AFE 2" xfId="457" xr:uid="{00000000-0005-0000-0000-000069060000}"/>
    <cellStyle name="ÀH«áªº¶W³sµ²" xfId="4959" xr:uid="{00000000-0005-0000-0000-00006A060000}"/>
    <cellStyle name="Anos" xfId="458" xr:uid="{00000000-0005-0000-0000-00006B060000}"/>
    <cellStyle name="Anos 10" xfId="459" xr:uid="{00000000-0005-0000-0000-00006C060000}"/>
    <cellStyle name="Anos 11" xfId="460" xr:uid="{00000000-0005-0000-0000-00006D060000}"/>
    <cellStyle name="Anos 12" xfId="461" xr:uid="{00000000-0005-0000-0000-00006E060000}"/>
    <cellStyle name="Anos 13" xfId="462" xr:uid="{00000000-0005-0000-0000-00006F060000}"/>
    <cellStyle name="Anos 14" xfId="463" xr:uid="{00000000-0005-0000-0000-000070060000}"/>
    <cellStyle name="Anos 15" xfId="464" xr:uid="{00000000-0005-0000-0000-000071060000}"/>
    <cellStyle name="Anos 16" xfId="465" xr:uid="{00000000-0005-0000-0000-000072060000}"/>
    <cellStyle name="Anos 17" xfId="466" xr:uid="{00000000-0005-0000-0000-000073060000}"/>
    <cellStyle name="Anos 18" xfId="467" xr:uid="{00000000-0005-0000-0000-000074060000}"/>
    <cellStyle name="Anos 19" xfId="468" xr:uid="{00000000-0005-0000-0000-000075060000}"/>
    <cellStyle name="anos 2" xfId="469" xr:uid="{00000000-0005-0000-0000-000076060000}"/>
    <cellStyle name="Anos 2 2" xfId="470" xr:uid="{00000000-0005-0000-0000-000077060000}"/>
    <cellStyle name="Anos 20" xfId="471" xr:uid="{00000000-0005-0000-0000-000078060000}"/>
    <cellStyle name="Anos 21" xfId="472" xr:uid="{00000000-0005-0000-0000-000079060000}"/>
    <cellStyle name="Anos 22" xfId="473" xr:uid="{00000000-0005-0000-0000-00007A060000}"/>
    <cellStyle name="Anos 23" xfId="474" xr:uid="{00000000-0005-0000-0000-00007B060000}"/>
    <cellStyle name="Anos 24" xfId="475" xr:uid="{00000000-0005-0000-0000-00007C060000}"/>
    <cellStyle name="Anos 25" xfId="476" xr:uid="{00000000-0005-0000-0000-00007D060000}"/>
    <cellStyle name="Anos 26" xfId="477" xr:uid="{00000000-0005-0000-0000-00007E060000}"/>
    <cellStyle name="Anos 27" xfId="478" xr:uid="{00000000-0005-0000-0000-00007F060000}"/>
    <cellStyle name="Anos 28" xfId="479" xr:uid="{00000000-0005-0000-0000-000080060000}"/>
    <cellStyle name="Anos 29" xfId="480" xr:uid="{00000000-0005-0000-0000-000081060000}"/>
    <cellStyle name="Anos 3" xfId="481" xr:uid="{00000000-0005-0000-0000-000082060000}"/>
    <cellStyle name="Anos 30" xfId="482" xr:uid="{00000000-0005-0000-0000-000083060000}"/>
    <cellStyle name="Anos 31" xfId="483" xr:uid="{00000000-0005-0000-0000-000084060000}"/>
    <cellStyle name="Anos 32" xfId="484" xr:uid="{00000000-0005-0000-0000-000085060000}"/>
    <cellStyle name="Anos 33" xfId="485" xr:uid="{00000000-0005-0000-0000-000086060000}"/>
    <cellStyle name="Anos 34" xfId="486" xr:uid="{00000000-0005-0000-0000-000087060000}"/>
    <cellStyle name="Anos 35" xfId="487" xr:uid="{00000000-0005-0000-0000-000088060000}"/>
    <cellStyle name="Anos 36" xfId="488" xr:uid="{00000000-0005-0000-0000-000089060000}"/>
    <cellStyle name="Anos 37" xfId="489" xr:uid="{00000000-0005-0000-0000-00008A060000}"/>
    <cellStyle name="Anos 38" xfId="490" xr:uid="{00000000-0005-0000-0000-00008B060000}"/>
    <cellStyle name="Anos 39" xfId="491" xr:uid="{00000000-0005-0000-0000-00008C060000}"/>
    <cellStyle name="Anos 4" xfId="492" xr:uid="{00000000-0005-0000-0000-00008D060000}"/>
    <cellStyle name="Anos 40" xfId="493" xr:uid="{00000000-0005-0000-0000-00008E060000}"/>
    <cellStyle name="Anos 5" xfId="494" xr:uid="{00000000-0005-0000-0000-00008F060000}"/>
    <cellStyle name="Anos 6" xfId="495" xr:uid="{00000000-0005-0000-0000-000090060000}"/>
    <cellStyle name="Anos 7" xfId="496" xr:uid="{00000000-0005-0000-0000-000091060000}"/>
    <cellStyle name="Anos 8" xfId="497" xr:uid="{00000000-0005-0000-0000-000092060000}"/>
    <cellStyle name="Anos 9" xfId="498" xr:uid="{00000000-0005-0000-0000-000093060000}"/>
    <cellStyle name="Arial 10" xfId="499" xr:uid="{00000000-0005-0000-0000-000094060000}"/>
    <cellStyle name="Arial 10 10" xfId="500" xr:uid="{00000000-0005-0000-0000-000095060000}"/>
    <cellStyle name="Arial 10 11" xfId="501" xr:uid="{00000000-0005-0000-0000-000096060000}"/>
    <cellStyle name="Arial 10 12" xfId="502" xr:uid="{00000000-0005-0000-0000-000097060000}"/>
    <cellStyle name="Arial 10 13" xfId="503" xr:uid="{00000000-0005-0000-0000-000098060000}"/>
    <cellStyle name="Arial 10 14" xfId="504" xr:uid="{00000000-0005-0000-0000-000099060000}"/>
    <cellStyle name="Arial 10 15" xfId="505" xr:uid="{00000000-0005-0000-0000-00009A060000}"/>
    <cellStyle name="Arial 10 16" xfId="506" xr:uid="{00000000-0005-0000-0000-00009B060000}"/>
    <cellStyle name="Arial 10 17" xfId="507" xr:uid="{00000000-0005-0000-0000-00009C060000}"/>
    <cellStyle name="Arial 10 18" xfId="508" xr:uid="{00000000-0005-0000-0000-00009D060000}"/>
    <cellStyle name="Arial 10 19" xfId="509" xr:uid="{00000000-0005-0000-0000-00009E060000}"/>
    <cellStyle name="Arial 10 2" xfId="510" xr:uid="{00000000-0005-0000-0000-00009F060000}"/>
    <cellStyle name="Arial 10 2 2" xfId="511" xr:uid="{00000000-0005-0000-0000-0000A0060000}"/>
    <cellStyle name="Arial 10 20" xfId="512" xr:uid="{00000000-0005-0000-0000-0000A1060000}"/>
    <cellStyle name="Arial 10 21" xfId="513" xr:uid="{00000000-0005-0000-0000-0000A2060000}"/>
    <cellStyle name="Arial 10 22" xfId="514" xr:uid="{00000000-0005-0000-0000-0000A3060000}"/>
    <cellStyle name="Arial 10 23" xfId="515" xr:uid="{00000000-0005-0000-0000-0000A4060000}"/>
    <cellStyle name="Arial 10 24" xfId="516" xr:uid="{00000000-0005-0000-0000-0000A5060000}"/>
    <cellStyle name="Arial 10 25" xfId="517" xr:uid="{00000000-0005-0000-0000-0000A6060000}"/>
    <cellStyle name="Arial 10 26" xfId="518" xr:uid="{00000000-0005-0000-0000-0000A7060000}"/>
    <cellStyle name="Arial 10 27" xfId="519" xr:uid="{00000000-0005-0000-0000-0000A8060000}"/>
    <cellStyle name="Arial 10 28" xfId="520" xr:uid="{00000000-0005-0000-0000-0000A9060000}"/>
    <cellStyle name="Arial 10 29" xfId="521" xr:uid="{00000000-0005-0000-0000-0000AA060000}"/>
    <cellStyle name="Arial 10 3" xfId="522" xr:uid="{00000000-0005-0000-0000-0000AB060000}"/>
    <cellStyle name="Arial 10 3 2" xfId="523" xr:uid="{00000000-0005-0000-0000-0000AC060000}"/>
    <cellStyle name="Arial 10 30" xfId="524" xr:uid="{00000000-0005-0000-0000-0000AD060000}"/>
    <cellStyle name="Arial 10 31" xfId="525" xr:uid="{00000000-0005-0000-0000-0000AE060000}"/>
    <cellStyle name="Arial 10 32" xfId="526" xr:uid="{00000000-0005-0000-0000-0000AF060000}"/>
    <cellStyle name="Arial 10 33" xfId="527" xr:uid="{00000000-0005-0000-0000-0000B0060000}"/>
    <cellStyle name="Arial 10 34" xfId="528" xr:uid="{00000000-0005-0000-0000-0000B1060000}"/>
    <cellStyle name="Arial 10 35" xfId="529" xr:uid="{00000000-0005-0000-0000-0000B2060000}"/>
    <cellStyle name="Arial 10 36" xfId="530" xr:uid="{00000000-0005-0000-0000-0000B3060000}"/>
    <cellStyle name="Arial 10 37" xfId="531" xr:uid="{00000000-0005-0000-0000-0000B4060000}"/>
    <cellStyle name="Arial 10 38" xfId="532" xr:uid="{00000000-0005-0000-0000-0000B5060000}"/>
    <cellStyle name="Arial 10 39" xfId="533" xr:uid="{00000000-0005-0000-0000-0000B6060000}"/>
    <cellStyle name="Arial 10 4" xfId="534" xr:uid="{00000000-0005-0000-0000-0000B7060000}"/>
    <cellStyle name="Arial 10 4 2" xfId="535" xr:uid="{00000000-0005-0000-0000-0000B8060000}"/>
    <cellStyle name="Arial 10 40" xfId="536" xr:uid="{00000000-0005-0000-0000-0000B9060000}"/>
    <cellStyle name="Arial 10 41" xfId="537" xr:uid="{00000000-0005-0000-0000-0000BA060000}"/>
    <cellStyle name="Arial 10 5" xfId="538" xr:uid="{00000000-0005-0000-0000-0000BB060000}"/>
    <cellStyle name="Arial 10 6" xfId="539" xr:uid="{00000000-0005-0000-0000-0000BC060000}"/>
    <cellStyle name="Arial 10 7" xfId="540" xr:uid="{00000000-0005-0000-0000-0000BD060000}"/>
    <cellStyle name="Arial 10 8" xfId="541" xr:uid="{00000000-0005-0000-0000-0000BE060000}"/>
    <cellStyle name="Arial 10 9" xfId="542" xr:uid="{00000000-0005-0000-0000-0000BF060000}"/>
    <cellStyle name="Arial 24" xfId="543" xr:uid="{00000000-0005-0000-0000-0000C0060000}"/>
    <cellStyle name="Arial 24 10" xfId="544" xr:uid="{00000000-0005-0000-0000-0000C1060000}"/>
    <cellStyle name="Arial 24 11" xfId="545" xr:uid="{00000000-0005-0000-0000-0000C2060000}"/>
    <cellStyle name="Arial 24 12" xfId="546" xr:uid="{00000000-0005-0000-0000-0000C3060000}"/>
    <cellStyle name="Arial 24 13" xfId="547" xr:uid="{00000000-0005-0000-0000-0000C4060000}"/>
    <cellStyle name="Arial 24 14" xfId="548" xr:uid="{00000000-0005-0000-0000-0000C5060000}"/>
    <cellStyle name="Arial 24 15" xfId="549" xr:uid="{00000000-0005-0000-0000-0000C6060000}"/>
    <cellStyle name="Arial 24 16" xfId="550" xr:uid="{00000000-0005-0000-0000-0000C7060000}"/>
    <cellStyle name="Arial 24 17" xfId="551" xr:uid="{00000000-0005-0000-0000-0000C8060000}"/>
    <cellStyle name="Arial 24 18" xfId="552" xr:uid="{00000000-0005-0000-0000-0000C9060000}"/>
    <cellStyle name="Arial 24 19" xfId="553" xr:uid="{00000000-0005-0000-0000-0000CA060000}"/>
    <cellStyle name="Arial 24 2" xfId="554" xr:uid="{00000000-0005-0000-0000-0000CB060000}"/>
    <cellStyle name="Arial 24 20" xfId="555" xr:uid="{00000000-0005-0000-0000-0000CC060000}"/>
    <cellStyle name="Arial 24 21" xfId="556" xr:uid="{00000000-0005-0000-0000-0000CD060000}"/>
    <cellStyle name="Arial 24 22" xfId="557" xr:uid="{00000000-0005-0000-0000-0000CE060000}"/>
    <cellStyle name="Arial 24 23" xfId="558" xr:uid="{00000000-0005-0000-0000-0000CF060000}"/>
    <cellStyle name="Arial 24 24" xfId="559" xr:uid="{00000000-0005-0000-0000-0000D0060000}"/>
    <cellStyle name="Arial 24 25" xfId="560" xr:uid="{00000000-0005-0000-0000-0000D1060000}"/>
    <cellStyle name="Arial 24 26" xfId="561" xr:uid="{00000000-0005-0000-0000-0000D2060000}"/>
    <cellStyle name="Arial 24 27" xfId="562" xr:uid="{00000000-0005-0000-0000-0000D3060000}"/>
    <cellStyle name="Arial 24 28" xfId="563" xr:uid="{00000000-0005-0000-0000-0000D4060000}"/>
    <cellStyle name="Arial 24 29" xfId="564" xr:uid="{00000000-0005-0000-0000-0000D5060000}"/>
    <cellStyle name="Arial 24 3" xfId="565" xr:uid="{00000000-0005-0000-0000-0000D6060000}"/>
    <cellStyle name="Arial 24 30" xfId="566" xr:uid="{00000000-0005-0000-0000-0000D7060000}"/>
    <cellStyle name="Arial 24 31" xfId="567" xr:uid="{00000000-0005-0000-0000-0000D8060000}"/>
    <cellStyle name="Arial 24 32" xfId="568" xr:uid="{00000000-0005-0000-0000-0000D9060000}"/>
    <cellStyle name="Arial 24 33" xfId="569" xr:uid="{00000000-0005-0000-0000-0000DA060000}"/>
    <cellStyle name="Arial 24 34" xfId="570" xr:uid="{00000000-0005-0000-0000-0000DB060000}"/>
    <cellStyle name="Arial 24 35" xfId="571" xr:uid="{00000000-0005-0000-0000-0000DC060000}"/>
    <cellStyle name="Arial 24 36" xfId="572" xr:uid="{00000000-0005-0000-0000-0000DD060000}"/>
    <cellStyle name="Arial 24 37" xfId="573" xr:uid="{00000000-0005-0000-0000-0000DE060000}"/>
    <cellStyle name="Arial 24 38" xfId="574" xr:uid="{00000000-0005-0000-0000-0000DF060000}"/>
    <cellStyle name="Arial 24 39" xfId="575" xr:uid="{00000000-0005-0000-0000-0000E0060000}"/>
    <cellStyle name="Arial 24 4" xfId="576" xr:uid="{00000000-0005-0000-0000-0000E1060000}"/>
    <cellStyle name="Arial 24 40" xfId="577" xr:uid="{00000000-0005-0000-0000-0000E2060000}"/>
    <cellStyle name="Arial 24 5" xfId="578" xr:uid="{00000000-0005-0000-0000-0000E3060000}"/>
    <cellStyle name="Arial 24 6" xfId="579" xr:uid="{00000000-0005-0000-0000-0000E4060000}"/>
    <cellStyle name="Arial 24 7" xfId="580" xr:uid="{00000000-0005-0000-0000-0000E5060000}"/>
    <cellStyle name="Arial 24 8" xfId="581" xr:uid="{00000000-0005-0000-0000-0000E6060000}"/>
    <cellStyle name="Arial 24 9" xfId="582" xr:uid="{00000000-0005-0000-0000-0000E7060000}"/>
    <cellStyle name="Azul&amp;Vermelho" xfId="583" xr:uid="{00000000-0005-0000-0000-0000E8060000}"/>
    <cellStyle name="Azul&amp;Vermelho 10" xfId="584" xr:uid="{00000000-0005-0000-0000-0000E9060000}"/>
    <cellStyle name="Azul&amp;Vermelho 11" xfId="585" xr:uid="{00000000-0005-0000-0000-0000EA060000}"/>
    <cellStyle name="Azul&amp;Vermelho 12" xfId="586" xr:uid="{00000000-0005-0000-0000-0000EB060000}"/>
    <cellStyle name="Azul&amp;Vermelho 13" xfId="587" xr:uid="{00000000-0005-0000-0000-0000EC060000}"/>
    <cellStyle name="Azul&amp;Vermelho 14" xfId="588" xr:uid="{00000000-0005-0000-0000-0000ED060000}"/>
    <cellStyle name="Azul&amp;Vermelho 15" xfId="589" xr:uid="{00000000-0005-0000-0000-0000EE060000}"/>
    <cellStyle name="Azul&amp;Vermelho 16" xfId="590" xr:uid="{00000000-0005-0000-0000-0000EF060000}"/>
    <cellStyle name="Azul&amp;Vermelho 17" xfId="591" xr:uid="{00000000-0005-0000-0000-0000F0060000}"/>
    <cellStyle name="Azul&amp;Vermelho 18" xfId="592" xr:uid="{00000000-0005-0000-0000-0000F1060000}"/>
    <cellStyle name="Azul&amp;Vermelho 19" xfId="593" xr:uid="{00000000-0005-0000-0000-0000F2060000}"/>
    <cellStyle name="Azul&amp;Vermelho 2" xfId="594" xr:uid="{00000000-0005-0000-0000-0000F3060000}"/>
    <cellStyle name="Azul&amp;Vermelho 2 2" xfId="595" xr:uid="{00000000-0005-0000-0000-0000F4060000}"/>
    <cellStyle name="Azul&amp;Vermelho 20" xfId="596" xr:uid="{00000000-0005-0000-0000-0000F5060000}"/>
    <cellStyle name="Azul&amp;Vermelho 21" xfId="597" xr:uid="{00000000-0005-0000-0000-0000F6060000}"/>
    <cellStyle name="Azul&amp;Vermelho 22" xfId="598" xr:uid="{00000000-0005-0000-0000-0000F7060000}"/>
    <cellStyle name="Azul&amp;Vermelho 23" xfId="599" xr:uid="{00000000-0005-0000-0000-0000F8060000}"/>
    <cellStyle name="Azul&amp;Vermelho 24" xfId="600" xr:uid="{00000000-0005-0000-0000-0000F9060000}"/>
    <cellStyle name="Azul&amp;Vermelho 25" xfId="601" xr:uid="{00000000-0005-0000-0000-0000FA060000}"/>
    <cellStyle name="Azul&amp;Vermelho 26" xfId="602" xr:uid="{00000000-0005-0000-0000-0000FB060000}"/>
    <cellStyle name="Azul&amp;Vermelho 27" xfId="603" xr:uid="{00000000-0005-0000-0000-0000FC060000}"/>
    <cellStyle name="Azul&amp;Vermelho 28" xfId="604" xr:uid="{00000000-0005-0000-0000-0000FD060000}"/>
    <cellStyle name="Azul&amp;Vermelho 29" xfId="605" xr:uid="{00000000-0005-0000-0000-0000FE060000}"/>
    <cellStyle name="Azul&amp;Vermelho 3" xfId="606" xr:uid="{00000000-0005-0000-0000-0000FF060000}"/>
    <cellStyle name="Azul&amp;Vermelho 3 2" xfId="607" xr:uid="{00000000-0005-0000-0000-000000070000}"/>
    <cellStyle name="Azul&amp;Vermelho 30" xfId="608" xr:uid="{00000000-0005-0000-0000-000001070000}"/>
    <cellStyle name="Azul&amp;Vermelho 31" xfId="609" xr:uid="{00000000-0005-0000-0000-000002070000}"/>
    <cellStyle name="Azul&amp;Vermelho 32" xfId="610" xr:uid="{00000000-0005-0000-0000-000003070000}"/>
    <cellStyle name="Azul&amp;Vermelho 33" xfId="611" xr:uid="{00000000-0005-0000-0000-000004070000}"/>
    <cellStyle name="Azul&amp;Vermelho 34" xfId="612" xr:uid="{00000000-0005-0000-0000-000005070000}"/>
    <cellStyle name="Azul&amp;Vermelho 35" xfId="613" xr:uid="{00000000-0005-0000-0000-000006070000}"/>
    <cellStyle name="Azul&amp;Vermelho 36" xfId="614" xr:uid="{00000000-0005-0000-0000-000007070000}"/>
    <cellStyle name="Azul&amp;Vermelho 37" xfId="615" xr:uid="{00000000-0005-0000-0000-000008070000}"/>
    <cellStyle name="Azul&amp;Vermelho 38" xfId="616" xr:uid="{00000000-0005-0000-0000-000009070000}"/>
    <cellStyle name="Azul&amp;Vermelho 39" xfId="617" xr:uid="{00000000-0005-0000-0000-00000A070000}"/>
    <cellStyle name="Azul&amp;Vermelho 4" xfId="618" xr:uid="{00000000-0005-0000-0000-00000B070000}"/>
    <cellStyle name="Azul&amp;Vermelho 4 2" xfId="619" xr:uid="{00000000-0005-0000-0000-00000C070000}"/>
    <cellStyle name="Azul&amp;Vermelho 40" xfId="620" xr:uid="{00000000-0005-0000-0000-00000D070000}"/>
    <cellStyle name="Azul&amp;Vermelho 41" xfId="621" xr:uid="{00000000-0005-0000-0000-00000E070000}"/>
    <cellStyle name="Azul&amp;Vermelho 5" xfId="622" xr:uid="{00000000-0005-0000-0000-00000F070000}"/>
    <cellStyle name="Azul&amp;Vermelho 6" xfId="623" xr:uid="{00000000-0005-0000-0000-000010070000}"/>
    <cellStyle name="Azul&amp;Vermelho 7" xfId="624" xr:uid="{00000000-0005-0000-0000-000011070000}"/>
    <cellStyle name="Azul&amp;Vermelho 8" xfId="625" xr:uid="{00000000-0005-0000-0000-000012070000}"/>
    <cellStyle name="Azul&amp;Vermelho 9" xfId="626" xr:uid="{00000000-0005-0000-0000-000013070000}"/>
    <cellStyle name="Bad" xfId="43" xr:uid="{00000000-0005-0000-0000-000014070000}"/>
    <cellStyle name="Black Text" xfId="4960" xr:uid="{00000000-0005-0000-0000-000015070000}"/>
    <cellStyle name="Black Text (No Wrap)" xfId="4961" xr:uid="{00000000-0005-0000-0000-000016070000}"/>
    <cellStyle name="Black Text (No Wrap) 2" xfId="16052" xr:uid="{00000000-0005-0000-0000-000017070000}"/>
    <cellStyle name="Blue Text" xfId="4962" xr:uid="{00000000-0005-0000-0000-000018070000}"/>
    <cellStyle name="Blue Text - Ariel 10" xfId="4963" xr:uid="{00000000-0005-0000-0000-000019070000}"/>
    <cellStyle name="Blue Text - Ariel 10 2" xfId="16053" xr:uid="{00000000-0005-0000-0000-00001A070000}"/>
    <cellStyle name="Body" xfId="4964" xr:uid="{00000000-0005-0000-0000-00001B070000}"/>
    <cellStyle name="Bold/Border" xfId="627" xr:uid="{00000000-0005-0000-0000-00001C070000}"/>
    <cellStyle name="Bold/Border 2" xfId="628" xr:uid="{00000000-0005-0000-0000-00001D070000}"/>
    <cellStyle name="Bold/Border 2 2" xfId="7423" xr:uid="{00000000-0005-0000-0000-00001E070000}"/>
    <cellStyle name="Bold/Border 3" xfId="7422" xr:uid="{00000000-0005-0000-0000-00001F070000}"/>
    <cellStyle name="bolet" xfId="4965" xr:uid="{00000000-0005-0000-0000-000020070000}"/>
    <cellStyle name="Bom" xfId="44" xr:uid="{00000000-0005-0000-0000-000021070000}"/>
    <cellStyle name="Bom 10" xfId="5518" xr:uid="{00000000-0005-0000-0000-000022070000}"/>
    <cellStyle name="Bom 11" xfId="5579" xr:uid="{00000000-0005-0000-0000-000023070000}"/>
    <cellStyle name="Bom 12" xfId="5508" xr:uid="{00000000-0005-0000-0000-000024070000}"/>
    <cellStyle name="Bom 13" xfId="5591" xr:uid="{00000000-0005-0000-0000-000025070000}"/>
    <cellStyle name="Bom 14" xfId="5485" xr:uid="{00000000-0005-0000-0000-000026070000}"/>
    <cellStyle name="Bom 15" xfId="5707" xr:uid="{00000000-0005-0000-0000-000027070000}"/>
    <cellStyle name="Bom 16" xfId="5735" xr:uid="{00000000-0005-0000-0000-000028070000}"/>
    <cellStyle name="Bom 17" xfId="5777" xr:uid="{00000000-0005-0000-0000-000029070000}"/>
    <cellStyle name="Bom 2" xfId="4966" xr:uid="{00000000-0005-0000-0000-00002A070000}"/>
    <cellStyle name="Bom 2 2" xfId="6463" xr:uid="{00000000-0005-0000-0000-00002B070000}"/>
    <cellStyle name="Bom 2 2 2" xfId="6464" xr:uid="{00000000-0005-0000-0000-00002C070000}"/>
    <cellStyle name="Bom 2 2 2 2" xfId="6465" xr:uid="{00000000-0005-0000-0000-00002D070000}"/>
    <cellStyle name="Bom 2 2 2 2 2" xfId="6466" xr:uid="{00000000-0005-0000-0000-00002E070000}"/>
    <cellStyle name="Bom 2 2 2 2 2 2" xfId="6467" xr:uid="{00000000-0005-0000-0000-00002F070000}"/>
    <cellStyle name="Bom 2 2 2 2 2 2 2" xfId="6468" xr:uid="{00000000-0005-0000-0000-000030070000}"/>
    <cellStyle name="Bom 2 2 2 2 2 2 2 2" xfId="6469" xr:uid="{00000000-0005-0000-0000-000031070000}"/>
    <cellStyle name="Bom 2 2 2 2 2 2 3" xfId="6470" xr:uid="{00000000-0005-0000-0000-000032070000}"/>
    <cellStyle name="Bom 2 2 2 2 2 3" xfId="6471" xr:uid="{00000000-0005-0000-0000-000033070000}"/>
    <cellStyle name="Bom 2 2 2 2 2 3 2" xfId="6472" xr:uid="{00000000-0005-0000-0000-000034070000}"/>
    <cellStyle name="Bom 2 2 2 2 3" xfId="6473" xr:uid="{00000000-0005-0000-0000-000035070000}"/>
    <cellStyle name="Bom 2 2 2 2 3 2" xfId="6474" xr:uid="{00000000-0005-0000-0000-000036070000}"/>
    <cellStyle name="Bom 2 2 2 3" xfId="6475" xr:uid="{00000000-0005-0000-0000-000037070000}"/>
    <cellStyle name="Bom 2 2 2 4" xfId="6476" xr:uid="{00000000-0005-0000-0000-000038070000}"/>
    <cellStyle name="Bom 2 2 2 4 2" xfId="6477" xr:uid="{00000000-0005-0000-0000-000039070000}"/>
    <cellStyle name="Bom 2 2 3" xfId="6478" xr:uid="{00000000-0005-0000-0000-00003A070000}"/>
    <cellStyle name="Bom 2 2 4" xfId="6479" xr:uid="{00000000-0005-0000-0000-00003B070000}"/>
    <cellStyle name="Bom 2 2 4 2" xfId="6480" xr:uid="{00000000-0005-0000-0000-00003C070000}"/>
    <cellStyle name="Bom 2 3" xfId="6481" xr:uid="{00000000-0005-0000-0000-00003D070000}"/>
    <cellStyle name="Bom 2 4" xfId="6482" xr:uid="{00000000-0005-0000-0000-00003E070000}"/>
    <cellStyle name="Bom 2 5" xfId="6483" xr:uid="{00000000-0005-0000-0000-00003F070000}"/>
    <cellStyle name="Bom 2 6" xfId="6484" xr:uid="{00000000-0005-0000-0000-000040070000}"/>
    <cellStyle name="Bom 2 6 2" xfId="6485" xr:uid="{00000000-0005-0000-0000-000041070000}"/>
    <cellStyle name="Bom 2 7" xfId="6462" xr:uid="{00000000-0005-0000-0000-000042070000}"/>
    <cellStyle name="Bom 3" xfId="5235" xr:uid="{00000000-0005-0000-0000-000043070000}"/>
    <cellStyle name="Bom 3 2" xfId="6487" xr:uid="{00000000-0005-0000-0000-000044070000}"/>
    <cellStyle name="Bom 3 3" xfId="6488" xr:uid="{00000000-0005-0000-0000-000045070000}"/>
    <cellStyle name="Bom 3 4" xfId="6489" xr:uid="{00000000-0005-0000-0000-000046070000}"/>
    <cellStyle name="Bom 3 5" xfId="6486" xr:uid="{00000000-0005-0000-0000-000047070000}"/>
    <cellStyle name="Bom 4" xfId="5314" xr:uid="{00000000-0005-0000-0000-000048070000}"/>
    <cellStyle name="Bom 4 2" xfId="6491" xr:uid="{00000000-0005-0000-0000-000049070000}"/>
    <cellStyle name="Bom 4 3" xfId="6492" xr:uid="{00000000-0005-0000-0000-00004A070000}"/>
    <cellStyle name="Bom 4 4" xfId="6490" xr:uid="{00000000-0005-0000-0000-00004B070000}"/>
    <cellStyle name="Bom 5" xfId="5225" xr:uid="{00000000-0005-0000-0000-00004C070000}"/>
    <cellStyle name="Bom 5 2" xfId="6494" xr:uid="{00000000-0005-0000-0000-00004D070000}"/>
    <cellStyle name="Bom 5 3" xfId="6493" xr:uid="{00000000-0005-0000-0000-00004E070000}"/>
    <cellStyle name="Bom 6" xfId="5325" xr:uid="{00000000-0005-0000-0000-00004F070000}"/>
    <cellStyle name="Bom 6 2" xfId="6496" xr:uid="{00000000-0005-0000-0000-000050070000}"/>
    <cellStyle name="Bom 6 3" xfId="7344" xr:uid="{00000000-0005-0000-0000-000051070000}"/>
    <cellStyle name="Bom 6 4" xfId="6495" xr:uid="{00000000-0005-0000-0000-000052070000}"/>
    <cellStyle name="Bom 7" xfId="5202" xr:uid="{00000000-0005-0000-0000-000053070000}"/>
    <cellStyle name="Bom 7 2" xfId="7345" xr:uid="{00000000-0005-0000-0000-000054070000}"/>
    <cellStyle name="Bom 7 3" xfId="6497" xr:uid="{00000000-0005-0000-0000-000055070000}"/>
    <cellStyle name="Bom 8" xfId="5355" xr:uid="{00000000-0005-0000-0000-000056070000}"/>
    <cellStyle name="Bom 9" xfId="5384" xr:uid="{00000000-0005-0000-0000-000057070000}"/>
    <cellStyle name="BORDA" xfId="629" xr:uid="{00000000-0005-0000-0000-000058070000}"/>
    <cellStyle name="BORDA 10" xfId="630" xr:uid="{00000000-0005-0000-0000-000059070000}"/>
    <cellStyle name="BORDA 11" xfId="631" xr:uid="{00000000-0005-0000-0000-00005A070000}"/>
    <cellStyle name="BORDA 12" xfId="632" xr:uid="{00000000-0005-0000-0000-00005B070000}"/>
    <cellStyle name="BORDA 13" xfId="633" xr:uid="{00000000-0005-0000-0000-00005C070000}"/>
    <cellStyle name="BORDA 14" xfId="634" xr:uid="{00000000-0005-0000-0000-00005D070000}"/>
    <cellStyle name="BORDA 15" xfId="635" xr:uid="{00000000-0005-0000-0000-00005E070000}"/>
    <cellStyle name="BORDA 16" xfId="636" xr:uid="{00000000-0005-0000-0000-00005F070000}"/>
    <cellStyle name="BORDA 17" xfId="637" xr:uid="{00000000-0005-0000-0000-000060070000}"/>
    <cellStyle name="BORDA 18" xfId="638" xr:uid="{00000000-0005-0000-0000-000061070000}"/>
    <cellStyle name="BORDA 19" xfId="639" xr:uid="{00000000-0005-0000-0000-000062070000}"/>
    <cellStyle name="BORDA 2" xfId="640" xr:uid="{00000000-0005-0000-0000-000063070000}"/>
    <cellStyle name="BORDA 20" xfId="641" xr:uid="{00000000-0005-0000-0000-000064070000}"/>
    <cellStyle name="BORDA 21" xfId="642" xr:uid="{00000000-0005-0000-0000-000065070000}"/>
    <cellStyle name="BORDA 22" xfId="643" xr:uid="{00000000-0005-0000-0000-000066070000}"/>
    <cellStyle name="BORDA 23" xfId="644" xr:uid="{00000000-0005-0000-0000-000067070000}"/>
    <cellStyle name="BORDA 24" xfId="645" xr:uid="{00000000-0005-0000-0000-000068070000}"/>
    <cellStyle name="BORDA 25" xfId="646" xr:uid="{00000000-0005-0000-0000-000069070000}"/>
    <cellStyle name="BORDA 26" xfId="647" xr:uid="{00000000-0005-0000-0000-00006A070000}"/>
    <cellStyle name="BORDA 27" xfId="648" xr:uid="{00000000-0005-0000-0000-00006B070000}"/>
    <cellStyle name="BORDA 28" xfId="649" xr:uid="{00000000-0005-0000-0000-00006C070000}"/>
    <cellStyle name="BORDA 29" xfId="650" xr:uid="{00000000-0005-0000-0000-00006D070000}"/>
    <cellStyle name="BORDA 3" xfId="651" xr:uid="{00000000-0005-0000-0000-00006E070000}"/>
    <cellStyle name="BORDA 30" xfId="652" xr:uid="{00000000-0005-0000-0000-00006F070000}"/>
    <cellStyle name="BORDA 31" xfId="653" xr:uid="{00000000-0005-0000-0000-000070070000}"/>
    <cellStyle name="BORDA 32" xfId="654" xr:uid="{00000000-0005-0000-0000-000071070000}"/>
    <cellStyle name="BORDA 33" xfId="655" xr:uid="{00000000-0005-0000-0000-000072070000}"/>
    <cellStyle name="BORDA 34" xfId="656" xr:uid="{00000000-0005-0000-0000-000073070000}"/>
    <cellStyle name="BORDA 35" xfId="657" xr:uid="{00000000-0005-0000-0000-000074070000}"/>
    <cellStyle name="BORDA 36" xfId="658" xr:uid="{00000000-0005-0000-0000-000075070000}"/>
    <cellStyle name="BORDA 37" xfId="659" xr:uid="{00000000-0005-0000-0000-000076070000}"/>
    <cellStyle name="BORDA 38" xfId="660" xr:uid="{00000000-0005-0000-0000-000077070000}"/>
    <cellStyle name="BORDA 39" xfId="661" xr:uid="{00000000-0005-0000-0000-000078070000}"/>
    <cellStyle name="BORDA 4" xfId="662" xr:uid="{00000000-0005-0000-0000-000079070000}"/>
    <cellStyle name="BORDA 40" xfId="663" xr:uid="{00000000-0005-0000-0000-00007A070000}"/>
    <cellStyle name="BORDA 5" xfId="664" xr:uid="{00000000-0005-0000-0000-00007B070000}"/>
    <cellStyle name="BORDA 6" xfId="665" xr:uid="{00000000-0005-0000-0000-00007C070000}"/>
    <cellStyle name="BORDA 7" xfId="666" xr:uid="{00000000-0005-0000-0000-00007D070000}"/>
    <cellStyle name="BORDA 8" xfId="667" xr:uid="{00000000-0005-0000-0000-00007E070000}"/>
    <cellStyle name="BORDA 9" xfId="668" xr:uid="{00000000-0005-0000-0000-00007F070000}"/>
    <cellStyle name="Border" xfId="4967" xr:uid="{00000000-0005-0000-0000-000080070000}"/>
    <cellStyle name="Border 2" xfId="13878" xr:uid="{00000000-0005-0000-0000-000081070000}"/>
    <cellStyle name="Border 3" xfId="22561" xr:uid="{00000000-0005-0000-0000-000082070000}"/>
    <cellStyle name="Border Heavy" xfId="669" xr:uid="{00000000-0005-0000-0000-000083070000}"/>
    <cellStyle name="Border Heavy 2" xfId="670" xr:uid="{00000000-0005-0000-0000-000084070000}"/>
    <cellStyle name="Brand Align Left Text" xfId="671" xr:uid="{00000000-0005-0000-0000-000085070000}"/>
    <cellStyle name="Brand Default" xfId="672" xr:uid="{00000000-0005-0000-0000-000086070000}"/>
    <cellStyle name="Brand Percent" xfId="673" xr:uid="{00000000-0005-0000-0000-000087070000}"/>
    <cellStyle name="Brand Source" xfId="674" xr:uid="{00000000-0005-0000-0000-000088070000}"/>
    <cellStyle name="Brand Subtitle with Underline" xfId="675" xr:uid="{00000000-0005-0000-0000-000089070000}"/>
    <cellStyle name="Brand Subtitle with Underline 2" xfId="676" xr:uid="{00000000-0005-0000-0000-00008A070000}"/>
    <cellStyle name="Brand Subtitle with Underline 3" xfId="677" xr:uid="{00000000-0005-0000-0000-00008B070000}"/>
    <cellStyle name="Brand Subtitle with Underline 4" xfId="678" xr:uid="{00000000-0005-0000-0000-00008C070000}"/>
    <cellStyle name="Brand Subtitle with Underline 5" xfId="679" xr:uid="{00000000-0005-0000-0000-00008D070000}"/>
    <cellStyle name="Brand Subtitle without Underline" xfId="680" xr:uid="{00000000-0005-0000-0000-00008E070000}"/>
    <cellStyle name="Brand Title" xfId="681" xr:uid="{00000000-0005-0000-0000-00008F070000}"/>
    <cellStyle name="Buena" xfId="682" xr:uid="{00000000-0005-0000-0000-000090070000}"/>
    <cellStyle name="Bullet" xfId="683" xr:uid="{00000000-0005-0000-0000-000091070000}"/>
    <cellStyle name="Ç¥ÁØ_P&amp;L Hyperion" xfId="4968" xr:uid="{00000000-0005-0000-0000-000092070000}"/>
    <cellStyle name="CabRo - Estilo1" xfId="684" xr:uid="{00000000-0005-0000-0000-000093070000}"/>
    <cellStyle name="Calc Currency (0)" xfId="685" xr:uid="{00000000-0005-0000-0000-000094070000}"/>
    <cellStyle name="Calc Currency (0) 2" xfId="4969" xr:uid="{00000000-0005-0000-0000-000095070000}"/>
    <cellStyle name="Calc Currency (2)" xfId="4970" xr:uid="{00000000-0005-0000-0000-000096070000}"/>
    <cellStyle name="Calc Percent (0)" xfId="4971" xr:uid="{00000000-0005-0000-0000-000097070000}"/>
    <cellStyle name="Calc Percent (1)" xfId="4972" xr:uid="{00000000-0005-0000-0000-000098070000}"/>
    <cellStyle name="Calc Percent (2)" xfId="4973" xr:uid="{00000000-0005-0000-0000-000099070000}"/>
    <cellStyle name="Calc Units (0)" xfId="4974" xr:uid="{00000000-0005-0000-0000-00009A070000}"/>
    <cellStyle name="Calc Units (1)" xfId="4975" xr:uid="{00000000-0005-0000-0000-00009B070000}"/>
    <cellStyle name="Calc Units (2)" xfId="4976" xr:uid="{00000000-0005-0000-0000-00009C070000}"/>
    <cellStyle name="Calculation" xfId="45" xr:uid="{00000000-0005-0000-0000-00009D070000}"/>
    <cellStyle name="Calculation 10" xfId="22559" xr:uid="{00000000-0005-0000-0000-00009E070000}"/>
    <cellStyle name="Calculation 2" xfId="686" xr:uid="{00000000-0005-0000-0000-00009F070000}"/>
    <cellStyle name="Calculation 2 2" xfId="687" xr:uid="{00000000-0005-0000-0000-0000A0070000}"/>
    <cellStyle name="Calculation 2 2 2" xfId="10509" xr:uid="{00000000-0005-0000-0000-0000A1070000}"/>
    <cellStyle name="Calculation 2 2 2 2" xfId="19236" xr:uid="{00000000-0005-0000-0000-0000A2070000}"/>
    <cellStyle name="Calculation 2 2 3" xfId="14798" xr:uid="{00000000-0005-0000-0000-0000A3070000}"/>
    <cellStyle name="Calculation 2 3" xfId="688" xr:uid="{00000000-0005-0000-0000-0000A4070000}"/>
    <cellStyle name="Calculation 2 3 2" xfId="10510" xr:uid="{00000000-0005-0000-0000-0000A5070000}"/>
    <cellStyle name="Calculation 2 3 2 2" xfId="19237" xr:uid="{00000000-0005-0000-0000-0000A6070000}"/>
    <cellStyle name="Calculation 2 3 3" xfId="13880" xr:uid="{00000000-0005-0000-0000-0000A7070000}"/>
    <cellStyle name="Calculation 2 4" xfId="10508" xr:uid="{00000000-0005-0000-0000-0000A8070000}"/>
    <cellStyle name="Calculation 2 4 2" xfId="19235" xr:uid="{00000000-0005-0000-0000-0000A9070000}"/>
    <cellStyle name="Calculation 2 5" xfId="13879" xr:uid="{00000000-0005-0000-0000-0000AA070000}"/>
    <cellStyle name="Calculation 3" xfId="689" xr:uid="{00000000-0005-0000-0000-0000AB070000}"/>
    <cellStyle name="Calculation 3 2" xfId="690" xr:uid="{00000000-0005-0000-0000-0000AC070000}"/>
    <cellStyle name="Calculation 3 2 2" xfId="10512" xr:uid="{00000000-0005-0000-0000-0000AD070000}"/>
    <cellStyle name="Calculation 3 2 2 2" xfId="19239" xr:uid="{00000000-0005-0000-0000-0000AE070000}"/>
    <cellStyle name="Calculation 3 2 3" xfId="14813" xr:uid="{00000000-0005-0000-0000-0000AF070000}"/>
    <cellStyle name="Calculation 3 3" xfId="691" xr:uid="{00000000-0005-0000-0000-0000B0070000}"/>
    <cellStyle name="Calculation 3 3 2" xfId="10513" xr:uid="{00000000-0005-0000-0000-0000B1070000}"/>
    <cellStyle name="Calculation 3 3 2 2" xfId="19240" xr:uid="{00000000-0005-0000-0000-0000B2070000}"/>
    <cellStyle name="Calculation 3 3 3" xfId="14202" xr:uid="{00000000-0005-0000-0000-0000B3070000}"/>
    <cellStyle name="Calculation 3 4" xfId="10511" xr:uid="{00000000-0005-0000-0000-0000B4070000}"/>
    <cellStyle name="Calculation 3 4 2" xfId="19238" xr:uid="{00000000-0005-0000-0000-0000B5070000}"/>
    <cellStyle name="Calculation 3 5" xfId="13914" xr:uid="{00000000-0005-0000-0000-0000B6070000}"/>
    <cellStyle name="Calculation 4" xfId="692" xr:uid="{00000000-0005-0000-0000-0000B7070000}"/>
    <cellStyle name="Calculation 4 2" xfId="10514" xr:uid="{00000000-0005-0000-0000-0000B8070000}"/>
    <cellStyle name="Calculation 4 2 2" xfId="19241" xr:uid="{00000000-0005-0000-0000-0000B9070000}"/>
    <cellStyle name="Calculation 4 3" xfId="13902" xr:uid="{00000000-0005-0000-0000-0000BA070000}"/>
    <cellStyle name="Calculation 5" xfId="693" xr:uid="{00000000-0005-0000-0000-0000BB070000}"/>
    <cellStyle name="Calculation 5 2" xfId="10515" xr:uid="{00000000-0005-0000-0000-0000BC070000}"/>
    <cellStyle name="Calculation 5 2 2" xfId="19242" xr:uid="{00000000-0005-0000-0000-0000BD070000}"/>
    <cellStyle name="Calculation 5 3" xfId="13942" xr:uid="{00000000-0005-0000-0000-0000BE070000}"/>
    <cellStyle name="Calculation 6" xfId="694" xr:uid="{00000000-0005-0000-0000-0000BF070000}"/>
    <cellStyle name="Calculation 6 2" xfId="10516" xr:uid="{00000000-0005-0000-0000-0000C0070000}"/>
    <cellStyle name="Calculation 6 2 2" xfId="19243" xr:uid="{00000000-0005-0000-0000-0000C1070000}"/>
    <cellStyle name="Calculation 6 3" xfId="14552" xr:uid="{00000000-0005-0000-0000-0000C2070000}"/>
    <cellStyle name="Calculation 7" xfId="695" xr:uid="{00000000-0005-0000-0000-0000C3070000}"/>
    <cellStyle name="Calculation 7 2" xfId="10517" xr:uid="{00000000-0005-0000-0000-0000C4070000}"/>
    <cellStyle name="Calculation 7 2 2" xfId="19244" xr:uid="{00000000-0005-0000-0000-0000C5070000}"/>
    <cellStyle name="Calculation 7 3" xfId="14501" xr:uid="{00000000-0005-0000-0000-0000C6070000}"/>
    <cellStyle name="Calculation 8" xfId="10507" xr:uid="{00000000-0005-0000-0000-0000C7070000}"/>
    <cellStyle name="Calculation 8 2" xfId="19234" xr:uid="{00000000-0005-0000-0000-0000C8070000}"/>
    <cellStyle name="Calculation 9" xfId="13881" xr:uid="{00000000-0005-0000-0000-0000C9070000}"/>
    <cellStyle name="Cálculo" xfId="46" xr:uid="{00000000-0005-0000-0000-0000CA070000}"/>
    <cellStyle name="Cálculo 10" xfId="5520" xr:uid="{00000000-0005-0000-0000-0000CB070000}"/>
    <cellStyle name="Cálculo 10 2" xfId="14051" xr:uid="{00000000-0005-0000-0000-0000CC070000}"/>
    <cellStyle name="Cálculo 10 3" xfId="22536" xr:uid="{00000000-0005-0000-0000-0000CD070000}"/>
    <cellStyle name="Cálculo 11" xfId="5578" xr:uid="{00000000-0005-0000-0000-0000CE070000}"/>
    <cellStyle name="Cálculo 11 2" xfId="14071" xr:uid="{00000000-0005-0000-0000-0000CF070000}"/>
    <cellStyle name="Cálculo 11 3" xfId="16051" xr:uid="{00000000-0005-0000-0000-0000D0070000}"/>
    <cellStyle name="Cálculo 12" xfId="5515" xr:uid="{00000000-0005-0000-0000-0000D1070000}"/>
    <cellStyle name="Cálculo 12 2" xfId="14049" xr:uid="{00000000-0005-0000-0000-0000D2070000}"/>
    <cellStyle name="Cálculo 12 3" xfId="22538" xr:uid="{00000000-0005-0000-0000-0000D3070000}"/>
    <cellStyle name="Cálculo 13" xfId="5584" xr:uid="{00000000-0005-0000-0000-0000D4070000}"/>
    <cellStyle name="Cálculo 13 2" xfId="14074" xr:uid="{00000000-0005-0000-0000-0000D5070000}"/>
    <cellStyle name="Cálculo 13 3" xfId="16078" xr:uid="{00000000-0005-0000-0000-0000D6070000}"/>
    <cellStyle name="Cálculo 14" xfId="5498" xr:uid="{00000000-0005-0000-0000-0000D7070000}"/>
    <cellStyle name="Cálculo 14 2" xfId="14044" xr:uid="{00000000-0005-0000-0000-0000D8070000}"/>
    <cellStyle name="Cálculo 14 3" xfId="22540" xr:uid="{00000000-0005-0000-0000-0000D9070000}"/>
    <cellStyle name="Cálculo 15" xfId="5708" xr:uid="{00000000-0005-0000-0000-0000DA070000}"/>
    <cellStyle name="Cálculo 15 2" xfId="14111" xr:uid="{00000000-0005-0000-0000-0000DB070000}"/>
    <cellStyle name="Cálculo 15 3" xfId="14524" xr:uid="{00000000-0005-0000-0000-0000DC070000}"/>
    <cellStyle name="Cálculo 16" xfId="5734" xr:uid="{00000000-0005-0000-0000-0000DD070000}"/>
    <cellStyle name="Cálculo 16 2" xfId="14118" xr:uid="{00000000-0005-0000-0000-0000DE070000}"/>
    <cellStyle name="Cálculo 16 3" xfId="14491" xr:uid="{00000000-0005-0000-0000-0000DF070000}"/>
    <cellStyle name="Cálculo 17" xfId="5781" xr:uid="{00000000-0005-0000-0000-0000E0070000}"/>
    <cellStyle name="Cálculo 18" xfId="10597" xr:uid="{00000000-0005-0000-0000-0000E1070000}"/>
    <cellStyle name="Cálculo 18 2" xfId="19303" xr:uid="{00000000-0005-0000-0000-0000E2070000}"/>
    <cellStyle name="Cálculo 19" xfId="14607" xr:uid="{00000000-0005-0000-0000-0000E3070000}"/>
    <cellStyle name="Cálculo 2" xfId="4977" xr:uid="{00000000-0005-0000-0000-0000E4070000}"/>
    <cellStyle name="Cálculo 2 2" xfId="6499" xr:uid="{00000000-0005-0000-0000-0000E5070000}"/>
    <cellStyle name="Cálculo 2 2 2" xfId="6500" xr:uid="{00000000-0005-0000-0000-0000E6070000}"/>
    <cellStyle name="Cálculo 2 2 2 2" xfId="6501" xr:uid="{00000000-0005-0000-0000-0000E7070000}"/>
    <cellStyle name="Cálculo 2 2 2 2 2" xfId="6502" xr:uid="{00000000-0005-0000-0000-0000E8070000}"/>
    <cellStyle name="Cálculo 2 2 2 2 2 2" xfId="6503" xr:uid="{00000000-0005-0000-0000-0000E9070000}"/>
    <cellStyle name="Cálculo 2 2 2 2 2 2 2" xfId="6504" xr:uid="{00000000-0005-0000-0000-0000EA070000}"/>
    <cellStyle name="Cálculo 2 2 2 2 2 2 2 2" xfId="6505" xr:uid="{00000000-0005-0000-0000-0000EB070000}"/>
    <cellStyle name="Cálculo 2 2 2 2 2 2 2 2 2" xfId="14474" xr:uid="{00000000-0005-0000-0000-0000EC070000}"/>
    <cellStyle name="Cálculo 2 2 2 2 2 2 2 2 3" xfId="22608" xr:uid="{00000000-0005-0000-0000-0000ED070000}"/>
    <cellStyle name="Cálculo 2 2 2 2 2 2 3" xfId="6506" xr:uid="{00000000-0005-0000-0000-0000EE070000}"/>
    <cellStyle name="Cálculo 2 2 2 2 2 2 3 2" xfId="14475" xr:uid="{00000000-0005-0000-0000-0000EF070000}"/>
    <cellStyle name="Cálculo 2 2 2 2 2 2 3 3" xfId="22580" xr:uid="{00000000-0005-0000-0000-0000F0070000}"/>
    <cellStyle name="Cálculo 2 2 2 2 2 2 4" xfId="14473" xr:uid="{00000000-0005-0000-0000-0000F1070000}"/>
    <cellStyle name="Cálculo 2 2 2 2 2 2 5" xfId="22579" xr:uid="{00000000-0005-0000-0000-0000F2070000}"/>
    <cellStyle name="Cálculo 2 2 2 2 2 3" xfId="6507" xr:uid="{00000000-0005-0000-0000-0000F3070000}"/>
    <cellStyle name="Cálculo 2 2 2 2 2 3 2" xfId="6508" xr:uid="{00000000-0005-0000-0000-0000F4070000}"/>
    <cellStyle name="Cálculo 2 2 2 2 2 3 3" xfId="14476" xr:uid="{00000000-0005-0000-0000-0000F5070000}"/>
    <cellStyle name="Cálculo 2 2 2 2 2 3 4" xfId="16054" xr:uid="{00000000-0005-0000-0000-0000F6070000}"/>
    <cellStyle name="Cálculo 2 2 2 2 3" xfId="6509" xr:uid="{00000000-0005-0000-0000-0000F7070000}"/>
    <cellStyle name="Cálculo 2 2 2 2 3 2" xfId="6510" xr:uid="{00000000-0005-0000-0000-0000F8070000}"/>
    <cellStyle name="Cálculo 2 2 2 2 3 2 2" xfId="14477" xr:uid="{00000000-0005-0000-0000-0000F9070000}"/>
    <cellStyle name="Cálculo 2 2 2 2 3 2 3" xfId="22607" xr:uid="{00000000-0005-0000-0000-0000FA070000}"/>
    <cellStyle name="Cálculo 2 2 2 2 4" xfId="14472" xr:uid="{00000000-0005-0000-0000-0000FB070000}"/>
    <cellStyle name="Cálculo 2 2 2 2 5" xfId="22622" xr:uid="{00000000-0005-0000-0000-0000FC070000}"/>
    <cellStyle name="Cálculo 2 2 2 3" xfId="6511" xr:uid="{00000000-0005-0000-0000-0000FD070000}"/>
    <cellStyle name="Cálculo 2 2 2 3 2" xfId="14478" xr:uid="{00000000-0005-0000-0000-0000FE070000}"/>
    <cellStyle name="Cálculo 2 2 2 3 3" xfId="22578" xr:uid="{00000000-0005-0000-0000-0000FF070000}"/>
    <cellStyle name="Cálculo 2 2 2 4" xfId="6512" xr:uid="{00000000-0005-0000-0000-000000080000}"/>
    <cellStyle name="Cálculo 2 2 2 4 2" xfId="6513" xr:uid="{00000000-0005-0000-0000-000001080000}"/>
    <cellStyle name="Cálculo 2 2 2 4 3" xfId="14479" xr:uid="{00000000-0005-0000-0000-000002080000}"/>
    <cellStyle name="Cálculo 2 2 2 4 4" xfId="22621" xr:uid="{00000000-0005-0000-0000-000003080000}"/>
    <cellStyle name="Cálculo 2 2 3" xfId="6514" xr:uid="{00000000-0005-0000-0000-000004080000}"/>
    <cellStyle name="Cálculo 2 2 4" xfId="6515" xr:uid="{00000000-0005-0000-0000-000005080000}"/>
    <cellStyle name="Cálculo 2 2 4 2" xfId="6516" xr:uid="{00000000-0005-0000-0000-000006080000}"/>
    <cellStyle name="Cálculo 2 2 4 2 2" xfId="14480" xr:uid="{00000000-0005-0000-0000-000007080000}"/>
    <cellStyle name="Cálculo 2 2 4 2 3" xfId="16134" xr:uid="{00000000-0005-0000-0000-000008080000}"/>
    <cellStyle name="Cálculo 2 2 5" xfId="14471" xr:uid="{00000000-0005-0000-0000-000009080000}"/>
    <cellStyle name="Cálculo 2 2 6" xfId="16095" xr:uid="{00000000-0005-0000-0000-00000A080000}"/>
    <cellStyle name="Cálculo 2 3" xfId="6517" xr:uid="{00000000-0005-0000-0000-00000B080000}"/>
    <cellStyle name="Cálculo 2 3 2" xfId="14481" xr:uid="{00000000-0005-0000-0000-00000C080000}"/>
    <cellStyle name="Cálculo 2 3 3" xfId="22619" xr:uid="{00000000-0005-0000-0000-00000D080000}"/>
    <cellStyle name="Cálculo 2 4" xfId="6518" xr:uid="{00000000-0005-0000-0000-00000E080000}"/>
    <cellStyle name="Cálculo 2 4 2" xfId="14482" xr:uid="{00000000-0005-0000-0000-00000F080000}"/>
    <cellStyle name="Cálculo 2 4 3" xfId="22606" xr:uid="{00000000-0005-0000-0000-000010080000}"/>
    <cellStyle name="Cálculo 2 5" xfId="6519" xr:uid="{00000000-0005-0000-0000-000011080000}"/>
    <cellStyle name="Cálculo 2 5 2" xfId="14483" xr:uid="{00000000-0005-0000-0000-000012080000}"/>
    <cellStyle name="Cálculo 2 5 3" xfId="22577" xr:uid="{00000000-0005-0000-0000-000013080000}"/>
    <cellStyle name="Cálculo 2 6" xfId="6520" xr:uid="{00000000-0005-0000-0000-000014080000}"/>
    <cellStyle name="Cálculo 2 6 2" xfId="6521" xr:uid="{00000000-0005-0000-0000-000015080000}"/>
    <cellStyle name="Cálculo 2 6 3" xfId="14484" xr:uid="{00000000-0005-0000-0000-000016080000}"/>
    <cellStyle name="Cálculo 2 6 4" xfId="22620" xr:uid="{00000000-0005-0000-0000-000017080000}"/>
    <cellStyle name="Cálculo 2 7" xfId="6498" xr:uid="{00000000-0005-0000-0000-000018080000}"/>
    <cellStyle name="Cálculo 2 8" xfId="13882" xr:uid="{00000000-0005-0000-0000-000019080000}"/>
    <cellStyle name="Cálculo 2 9" xfId="22558" xr:uid="{00000000-0005-0000-0000-00001A080000}"/>
    <cellStyle name="Cálculo 3" xfId="5237" xr:uid="{00000000-0005-0000-0000-00001B080000}"/>
    <cellStyle name="Cálculo 3 2" xfId="6523" xr:uid="{00000000-0005-0000-0000-00001C080000}"/>
    <cellStyle name="Cálculo 3 3" xfId="6524" xr:uid="{00000000-0005-0000-0000-00001D080000}"/>
    <cellStyle name="Cálculo 3 4" xfId="6525" xr:uid="{00000000-0005-0000-0000-00001E080000}"/>
    <cellStyle name="Cálculo 3 5" xfId="6522" xr:uid="{00000000-0005-0000-0000-00001F080000}"/>
    <cellStyle name="Cálculo 3 6" xfId="13962" xr:uid="{00000000-0005-0000-0000-000020080000}"/>
    <cellStyle name="Cálculo 3 7" xfId="16111" xr:uid="{00000000-0005-0000-0000-000021080000}"/>
    <cellStyle name="Cálculo 4" xfId="5313" xr:uid="{00000000-0005-0000-0000-000022080000}"/>
    <cellStyle name="Cálculo 4 2" xfId="6527" xr:uid="{00000000-0005-0000-0000-000023080000}"/>
    <cellStyle name="Cálculo 4 3" xfId="6528" xr:uid="{00000000-0005-0000-0000-000024080000}"/>
    <cellStyle name="Cálculo 4 4" xfId="6526" xr:uid="{00000000-0005-0000-0000-000025080000}"/>
    <cellStyle name="Cálculo 4 5" xfId="13982" xr:uid="{00000000-0005-0000-0000-000026080000}"/>
    <cellStyle name="Cálculo 4 6" xfId="16118" xr:uid="{00000000-0005-0000-0000-000027080000}"/>
    <cellStyle name="Cálculo 5" xfId="5232" xr:uid="{00000000-0005-0000-0000-000028080000}"/>
    <cellStyle name="Cálculo 5 2" xfId="6530" xr:uid="{00000000-0005-0000-0000-000029080000}"/>
    <cellStyle name="Cálculo 5 3" xfId="6529" xr:uid="{00000000-0005-0000-0000-00002A080000}"/>
    <cellStyle name="Cálculo 5 4" xfId="13960" xr:uid="{00000000-0005-0000-0000-00002B080000}"/>
    <cellStyle name="Cálculo 5 5" xfId="22533" xr:uid="{00000000-0005-0000-0000-00002C080000}"/>
    <cellStyle name="Cálculo 6" xfId="5318" xr:uid="{00000000-0005-0000-0000-00002D080000}"/>
    <cellStyle name="Cálculo 6 2" xfId="6532" xr:uid="{00000000-0005-0000-0000-00002E080000}"/>
    <cellStyle name="Cálculo 6 2 2" xfId="14490" xr:uid="{00000000-0005-0000-0000-00002F080000}"/>
    <cellStyle name="Cálculo 6 2 3" xfId="22605" xr:uid="{00000000-0005-0000-0000-000030080000}"/>
    <cellStyle name="Cálculo 6 3" xfId="7346" xr:uid="{00000000-0005-0000-0000-000031080000}"/>
    <cellStyle name="Cálculo 6 4" xfId="6531" xr:uid="{00000000-0005-0000-0000-000032080000}"/>
    <cellStyle name="Cálculo 6 5" xfId="13986" xr:uid="{00000000-0005-0000-0000-000033080000}"/>
    <cellStyle name="Cálculo 6 6" xfId="16119" xr:uid="{00000000-0005-0000-0000-000034080000}"/>
    <cellStyle name="Cálculo 7" xfId="5215" xr:uid="{00000000-0005-0000-0000-000035080000}"/>
    <cellStyle name="Cálculo 7 2" xfId="7347" xr:uid="{00000000-0005-0000-0000-000036080000}"/>
    <cellStyle name="Cálculo 7 3" xfId="6533" xr:uid="{00000000-0005-0000-0000-000037080000}"/>
    <cellStyle name="Cálculo 7 4" xfId="13953" xr:uid="{00000000-0005-0000-0000-000038080000}"/>
    <cellStyle name="Cálculo 7 5" xfId="22548" xr:uid="{00000000-0005-0000-0000-000039080000}"/>
    <cellStyle name="Cálculo 8" xfId="5335" xr:uid="{00000000-0005-0000-0000-00003A080000}"/>
    <cellStyle name="Cálculo 8 2" xfId="13994" xr:uid="{00000000-0005-0000-0000-00003B080000}"/>
    <cellStyle name="Cálculo 8 3" xfId="16120" xr:uid="{00000000-0005-0000-0000-00003C080000}"/>
    <cellStyle name="Cálculo 9" xfId="5089" xr:uid="{00000000-0005-0000-0000-00003D080000}"/>
    <cellStyle name="Cálculo 9 2" xfId="13911" xr:uid="{00000000-0005-0000-0000-00003E080000}"/>
    <cellStyle name="Cálculo 9 3" xfId="22554" xr:uid="{00000000-0005-0000-0000-00003F080000}"/>
    <cellStyle name="Celda de comprobación" xfId="696" xr:uid="{00000000-0005-0000-0000-000040080000}"/>
    <cellStyle name="Celda vinculada" xfId="697" xr:uid="{00000000-0005-0000-0000-000041080000}"/>
    <cellStyle name="Célula de Verificação" xfId="47" xr:uid="{00000000-0005-0000-0000-000042080000}"/>
    <cellStyle name="Célula de Verificação 10" xfId="5521" xr:uid="{00000000-0005-0000-0000-000043080000}"/>
    <cellStyle name="Célula de Verificação 11" xfId="5577" xr:uid="{00000000-0005-0000-0000-000044080000}"/>
    <cellStyle name="Célula de Verificação 12" xfId="5516" xr:uid="{00000000-0005-0000-0000-000045080000}"/>
    <cellStyle name="Célula de Verificação 13" xfId="5582" xr:uid="{00000000-0005-0000-0000-000046080000}"/>
    <cellStyle name="Célula de Verificação 14" xfId="5499" xr:uid="{00000000-0005-0000-0000-000047080000}"/>
    <cellStyle name="Célula de Verificação 15" xfId="5709" xr:uid="{00000000-0005-0000-0000-000048080000}"/>
    <cellStyle name="Célula de Verificação 16" xfId="5733" xr:uid="{00000000-0005-0000-0000-000049080000}"/>
    <cellStyle name="Célula de Verificação 17" xfId="5783" xr:uid="{00000000-0005-0000-0000-00004A080000}"/>
    <cellStyle name="Célula de Verificação 2" xfId="4978" xr:uid="{00000000-0005-0000-0000-00004B080000}"/>
    <cellStyle name="Célula de Verificação 2 2" xfId="6535" xr:uid="{00000000-0005-0000-0000-00004C080000}"/>
    <cellStyle name="Célula de Verificação 2 2 2" xfId="6536" xr:uid="{00000000-0005-0000-0000-00004D080000}"/>
    <cellStyle name="Célula de Verificação 2 2 2 2" xfId="6537" xr:uid="{00000000-0005-0000-0000-00004E080000}"/>
    <cellStyle name="Célula de Verificação 2 2 2 2 2" xfId="6538" xr:uid="{00000000-0005-0000-0000-00004F080000}"/>
    <cellStyle name="Célula de Verificação 2 2 2 2 2 2" xfId="6539" xr:uid="{00000000-0005-0000-0000-000050080000}"/>
    <cellStyle name="Célula de Verificação 2 2 2 2 2 2 2" xfId="6540" xr:uid="{00000000-0005-0000-0000-000051080000}"/>
    <cellStyle name="Célula de Verificação 2 2 2 2 2 2 2 2" xfId="6541" xr:uid="{00000000-0005-0000-0000-000052080000}"/>
    <cellStyle name="Célula de Verificação 2 2 2 2 2 2 3" xfId="6542" xr:uid="{00000000-0005-0000-0000-000053080000}"/>
    <cellStyle name="Célula de Verificação 2 2 2 2 2 3" xfId="6543" xr:uid="{00000000-0005-0000-0000-000054080000}"/>
    <cellStyle name="Célula de Verificação 2 2 2 2 2 3 2" xfId="6544" xr:uid="{00000000-0005-0000-0000-000055080000}"/>
    <cellStyle name="Célula de Verificação 2 2 2 2 3" xfId="6545" xr:uid="{00000000-0005-0000-0000-000056080000}"/>
    <cellStyle name="Célula de Verificação 2 2 2 2 3 2" xfId="6546" xr:uid="{00000000-0005-0000-0000-000057080000}"/>
    <cellStyle name="Célula de Verificação 2 2 2 3" xfId="6547" xr:uid="{00000000-0005-0000-0000-000058080000}"/>
    <cellStyle name="Célula de Verificação 2 2 2 4" xfId="6548" xr:uid="{00000000-0005-0000-0000-000059080000}"/>
    <cellStyle name="Célula de Verificação 2 2 2 4 2" xfId="6549" xr:uid="{00000000-0005-0000-0000-00005A080000}"/>
    <cellStyle name="Célula de Verificação 2 2 3" xfId="6550" xr:uid="{00000000-0005-0000-0000-00005B080000}"/>
    <cellStyle name="Célula de Verificação 2 2 4" xfId="6551" xr:uid="{00000000-0005-0000-0000-00005C080000}"/>
    <cellStyle name="Célula de Verificação 2 2 4 2" xfId="6552" xr:uid="{00000000-0005-0000-0000-00005D080000}"/>
    <cellStyle name="Célula de Verificação 2 3" xfId="6553" xr:uid="{00000000-0005-0000-0000-00005E080000}"/>
    <cellStyle name="Célula de Verificação 2 4" xfId="6554" xr:uid="{00000000-0005-0000-0000-00005F080000}"/>
    <cellStyle name="Célula de Verificação 2 5" xfId="6555" xr:uid="{00000000-0005-0000-0000-000060080000}"/>
    <cellStyle name="Célula de Verificação 2 6" xfId="6556" xr:uid="{00000000-0005-0000-0000-000061080000}"/>
    <cellStyle name="Célula de Verificação 2 6 2" xfId="6557" xr:uid="{00000000-0005-0000-0000-000062080000}"/>
    <cellStyle name="Célula de Verificação 2 7" xfId="6534" xr:uid="{00000000-0005-0000-0000-000063080000}"/>
    <cellStyle name="Célula de Verificação 3" xfId="5238" xr:uid="{00000000-0005-0000-0000-000064080000}"/>
    <cellStyle name="Célula de Verificação 3 2" xfId="6559" xr:uid="{00000000-0005-0000-0000-000065080000}"/>
    <cellStyle name="Célula de Verificação 3 3" xfId="6560" xr:uid="{00000000-0005-0000-0000-000066080000}"/>
    <cellStyle name="Célula de Verificação 3 4" xfId="6561" xr:uid="{00000000-0005-0000-0000-000067080000}"/>
    <cellStyle name="Célula de Verificação 3 5" xfId="6558" xr:uid="{00000000-0005-0000-0000-000068080000}"/>
    <cellStyle name="Célula de Verificação 4" xfId="5312" xr:uid="{00000000-0005-0000-0000-000069080000}"/>
    <cellStyle name="Célula de Verificação 4 2" xfId="6563" xr:uid="{00000000-0005-0000-0000-00006A080000}"/>
    <cellStyle name="Célula de Verificação 4 3" xfId="6564" xr:uid="{00000000-0005-0000-0000-00006B080000}"/>
    <cellStyle name="Célula de Verificação 4 4" xfId="6562" xr:uid="{00000000-0005-0000-0000-00006C080000}"/>
    <cellStyle name="Célula de Verificação 5" xfId="5233" xr:uid="{00000000-0005-0000-0000-00006D080000}"/>
    <cellStyle name="Célula de Verificação 5 2" xfId="6566" xr:uid="{00000000-0005-0000-0000-00006E080000}"/>
    <cellStyle name="Célula de Verificação 5 3" xfId="6565" xr:uid="{00000000-0005-0000-0000-00006F080000}"/>
    <cellStyle name="Célula de Verificação 6" xfId="5317" xr:uid="{00000000-0005-0000-0000-000070080000}"/>
    <cellStyle name="Célula de Verificação 6 2" xfId="6568" xr:uid="{00000000-0005-0000-0000-000071080000}"/>
    <cellStyle name="Célula de Verificação 6 3" xfId="7348" xr:uid="{00000000-0005-0000-0000-000072080000}"/>
    <cellStyle name="Célula de Verificação 6 4" xfId="6567" xr:uid="{00000000-0005-0000-0000-000073080000}"/>
    <cellStyle name="Célula de Verificação 7" xfId="5216" xr:uid="{00000000-0005-0000-0000-000074080000}"/>
    <cellStyle name="Célula de Verificação 7 2" xfId="7349" xr:uid="{00000000-0005-0000-0000-000075080000}"/>
    <cellStyle name="Célula de Verificação 7 3" xfId="6569" xr:uid="{00000000-0005-0000-0000-000076080000}"/>
    <cellStyle name="Célula de Verificação 8" xfId="5334" xr:uid="{00000000-0005-0000-0000-000077080000}"/>
    <cellStyle name="Célula de Verificação 9" xfId="5193" xr:uid="{00000000-0005-0000-0000-000078080000}"/>
    <cellStyle name="Célula Vinculada" xfId="48" xr:uid="{00000000-0005-0000-0000-000079080000}"/>
    <cellStyle name="Célula Vinculada 10" xfId="5522" xr:uid="{00000000-0005-0000-0000-00007A080000}"/>
    <cellStyle name="Célula Vinculada 11" xfId="5576" xr:uid="{00000000-0005-0000-0000-00007B080000}"/>
    <cellStyle name="Célula Vinculada 12" xfId="5517" xr:uid="{00000000-0005-0000-0000-00007C080000}"/>
    <cellStyle name="Célula Vinculada 13" xfId="5581" xr:uid="{00000000-0005-0000-0000-00007D080000}"/>
    <cellStyle name="Célula Vinculada 14" xfId="5500" xr:uid="{00000000-0005-0000-0000-00007E080000}"/>
    <cellStyle name="Célula Vinculada 15" xfId="5710" xr:uid="{00000000-0005-0000-0000-00007F080000}"/>
    <cellStyle name="Célula Vinculada 16" xfId="5732" xr:uid="{00000000-0005-0000-0000-000080080000}"/>
    <cellStyle name="Célula Vinculada 17" xfId="5782" xr:uid="{00000000-0005-0000-0000-000081080000}"/>
    <cellStyle name="Célula Vinculada 2" xfId="4979" xr:uid="{00000000-0005-0000-0000-000082080000}"/>
    <cellStyle name="Célula Vinculada 2 2" xfId="6571" xr:uid="{00000000-0005-0000-0000-000083080000}"/>
    <cellStyle name="Célula Vinculada 2 2 2" xfId="6572" xr:uid="{00000000-0005-0000-0000-000084080000}"/>
    <cellStyle name="Célula Vinculada 2 2 2 2" xfId="6573" xr:uid="{00000000-0005-0000-0000-000085080000}"/>
    <cellStyle name="Célula Vinculada 2 2 2 2 2" xfId="6574" xr:uid="{00000000-0005-0000-0000-000086080000}"/>
    <cellStyle name="Célula Vinculada 2 2 2 2 2 2" xfId="6575" xr:uid="{00000000-0005-0000-0000-000087080000}"/>
    <cellStyle name="Célula Vinculada 2 2 2 2 2 2 2" xfId="6576" xr:uid="{00000000-0005-0000-0000-000088080000}"/>
    <cellStyle name="Célula Vinculada 2 2 2 2 2 2 2 2" xfId="6577" xr:uid="{00000000-0005-0000-0000-000089080000}"/>
    <cellStyle name="Célula Vinculada 2 2 2 2 2 2 3" xfId="6578" xr:uid="{00000000-0005-0000-0000-00008A080000}"/>
    <cellStyle name="Célula Vinculada 2 2 2 2 2 3" xfId="6579" xr:uid="{00000000-0005-0000-0000-00008B080000}"/>
    <cellStyle name="Célula Vinculada 2 2 2 2 2 3 2" xfId="6580" xr:uid="{00000000-0005-0000-0000-00008C080000}"/>
    <cellStyle name="Célula Vinculada 2 2 2 2 3" xfId="6581" xr:uid="{00000000-0005-0000-0000-00008D080000}"/>
    <cellStyle name="Célula Vinculada 2 2 2 2 3 2" xfId="6582" xr:uid="{00000000-0005-0000-0000-00008E080000}"/>
    <cellStyle name="Célula Vinculada 2 2 2 3" xfId="6583" xr:uid="{00000000-0005-0000-0000-00008F080000}"/>
    <cellStyle name="Célula Vinculada 2 2 2 4" xfId="6584" xr:uid="{00000000-0005-0000-0000-000090080000}"/>
    <cellStyle name="Célula Vinculada 2 2 2 4 2" xfId="6585" xr:uid="{00000000-0005-0000-0000-000091080000}"/>
    <cellStyle name="Célula Vinculada 2 2 3" xfId="6586" xr:uid="{00000000-0005-0000-0000-000092080000}"/>
    <cellStyle name="Célula Vinculada 2 2 4" xfId="6587" xr:uid="{00000000-0005-0000-0000-000093080000}"/>
    <cellStyle name="Célula Vinculada 2 2 4 2" xfId="6588" xr:uid="{00000000-0005-0000-0000-000094080000}"/>
    <cellStyle name="Célula Vinculada 2 3" xfId="6589" xr:uid="{00000000-0005-0000-0000-000095080000}"/>
    <cellStyle name="Célula Vinculada 2 4" xfId="6590" xr:uid="{00000000-0005-0000-0000-000096080000}"/>
    <cellStyle name="Célula Vinculada 2 5" xfId="6591" xr:uid="{00000000-0005-0000-0000-000097080000}"/>
    <cellStyle name="Célula Vinculada 2 6" xfId="6592" xr:uid="{00000000-0005-0000-0000-000098080000}"/>
    <cellStyle name="Célula Vinculada 2 6 2" xfId="6593" xr:uid="{00000000-0005-0000-0000-000099080000}"/>
    <cellStyle name="Célula Vinculada 2 7" xfId="6570" xr:uid="{00000000-0005-0000-0000-00009A080000}"/>
    <cellStyle name="Célula Vinculada 3" xfId="5239" xr:uid="{00000000-0005-0000-0000-00009B080000}"/>
    <cellStyle name="Célula Vinculada 3 2" xfId="6595" xr:uid="{00000000-0005-0000-0000-00009C080000}"/>
    <cellStyle name="Célula Vinculada 3 3" xfId="6596" xr:uid="{00000000-0005-0000-0000-00009D080000}"/>
    <cellStyle name="Célula Vinculada 3 4" xfId="6597" xr:uid="{00000000-0005-0000-0000-00009E080000}"/>
    <cellStyle name="Célula Vinculada 3 5" xfId="6594" xr:uid="{00000000-0005-0000-0000-00009F080000}"/>
    <cellStyle name="Célula Vinculada 4" xfId="5311" xr:uid="{00000000-0005-0000-0000-0000A0080000}"/>
    <cellStyle name="Célula Vinculada 4 2" xfId="6599" xr:uid="{00000000-0005-0000-0000-0000A1080000}"/>
    <cellStyle name="Célula Vinculada 4 3" xfId="6600" xr:uid="{00000000-0005-0000-0000-0000A2080000}"/>
    <cellStyle name="Célula Vinculada 4 4" xfId="6598" xr:uid="{00000000-0005-0000-0000-0000A3080000}"/>
    <cellStyle name="Célula Vinculada 5" xfId="5234" xr:uid="{00000000-0005-0000-0000-0000A4080000}"/>
    <cellStyle name="Célula Vinculada 5 2" xfId="6602" xr:uid="{00000000-0005-0000-0000-0000A5080000}"/>
    <cellStyle name="Célula Vinculada 5 3" xfId="6601" xr:uid="{00000000-0005-0000-0000-0000A6080000}"/>
    <cellStyle name="Célula Vinculada 6" xfId="5316" xr:uid="{00000000-0005-0000-0000-0000A7080000}"/>
    <cellStyle name="Célula Vinculada 6 2" xfId="6604" xr:uid="{00000000-0005-0000-0000-0000A8080000}"/>
    <cellStyle name="Célula Vinculada 6 3" xfId="7350" xr:uid="{00000000-0005-0000-0000-0000A9080000}"/>
    <cellStyle name="Célula Vinculada 6 4" xfId="6603" xr:uid="{00000000-0005-0000-0000-0000AA080000}"/>
    <cellStyle name="Célula Vinculada 7" xfId="5223" xr:uid="{00000000-0005-0000-0000-0000AB080000}"/>
    <cellStyle name="Célula Vinculada 7 2" xfId="7351" xr:uid="{00000000-0005-0000-0000-0000AC080000}"/>
    <cellStyle name="Célula Vinculada 7 3" xfId="6605" xr:uid="{00000000-0005-0000-0000-0000AD080000}"/>
    <cellStyle name="Célula Vinculada 8" xfId="5327" xr:uid="{00000000-0005-0000-0000-0000AE080000}"/>
    <cellStyle name="Célula Vinculada 9" xfId="5200" xr:uid="{00000000-0005-0000-0000-0000AF080000}"/>
    <cellStyle name="Check Cell" xfId="49" xr:uid="{00000000-0005-0000-0000-0000B0080000}"/>
    <cellStyle name="CLEAR" xfId="4980" xr:uid="{00000000-0005-0000-0000-0000B1080000}"/>
    <cellStyle name="column1" xfId="4981" xr:uid="{00000000-0005-0000-0000-0000B2080000}"/>
    <cellStyle name="column1BigNoWrap" xfId="4982" xr:uid="{00000000-0005-0000-0000-0000B3080000}"/>
    <cellStyle name="column1Date" xfId="4983" xr:uid="{00000000-0005-0000-0000-0000B4080000}"/>
    <cellStyle name="column2Date" xfId="4984" xr:uid="{00000000-0005-0000-0000-0000B5080000}"/>
    <cellStyle name="column3Date" xfId="4985" xr:uid="{00000000-0005-0000-0000-0000B6080000}"/>
    <cellStyle name="Comma" xfId="698" xr:uid="{00000000-0005-0000-0000-0000B7080000}"/>
    <cellStyle name="Comma  - Estilo1" xfId="4986" xr:uid="{00000000-0005-0000-0000-0000B8080000}"/>
    <cellStyle name="Comma  - Estilo2" xfId="4987" xr:uid="{00000000-0005-0000-0000-0000B9080000}"/>
    <cellStyle name="Comma  - Estilo3" xfId="4988" xr:uid="{00000000-0005-0000-0000-0000BA080000}"/>
    <cellStyle name="Comma  - Estilo4" xfId="4989" xr:uid="{00000000-0005-0000-0000-0000BB080000}"/>
    <cellStyle name="Comma  - Estilo5" xfId="4990" xr:uid="{00000000-0005-0000-0000-0000BC080000}"/>
    <cellStyle name="Comma  - Estilo6" xfId="4991" xr:uid="{00000000-0005-0000-0000-0000BD080000}"/>
    <cellStyle name="Comma  - Estilo7" xfId="4992" xr:uid="{00000000-0005-0000-0000-0000BE080000}"/>
    <cellStyle name="Comma  - Estilo8" xfId="4993" xr:uid="{00000000-0005-0000-0000-0000BF080000}"/>
    <cellStyle name="Comma  - Style1" xfId="4994" xr:uid="{00000000-0005-0000-0000-0000C0080000}"/>
    <cellStyle name="Comma  - Style1 2" xfId="16061" xr:uid="{00000000-0005-0000-0000-0000C1080000}"/>
    <cellStyle name="Comma  - Style2" xfId="4995" xr:uid="{00000000-0005-0000-0000-0000C2080000}"/>
    <cellStyle name="Comma  - Style2 2" xfId="16062" xr:uid="{00000000-0005-0000-0000-0000C3080000}"/>
    <cellStyle name="Comma  - Style3" xfId="4996" xr:uid="{00000000-0005-0000-0000-0000C4080000}"/>
    <cellStyle name="Comma  - Style3 2" xfId="16063" xr:uid="{00000000-0005-0000-0000-0000C5080000}"/>
    <cellStyle name="Comma  - Style4" xfId="4997" xr:uid="{00000000-0005-0000-0000-0000C6080000}"/>
    <cellStyle name="Comma  - Style4 2" xfId="16064" xr:uid="{00000000-0005-0000-0000-0000C7080000}"/>
    <cellStyle name="Comma  - Style5" xfId="4998" xr:uid="{00000000-0005-0000-0000-0000C8080000}"/>
    <cellStyle name="Comma  - Style5 2" xfId="16065" xr:uid="{00000000-0005-0000-0000-0000C9080000}"/>
    <cellStyle name="Comma  - Style6" xfId="4999" xr:uid="{00000000-0005-0000-0000-0000CA080000}"/>
    <cellStyle name="Comma  - Style6 2" xfId="16066" xr:uid="{00000000-0005-0000-0000-0000CB080000}"/>
    <cellStyle name="Comma  - Style7" xfId="5000" xr:uid="{00000000-0005-0000-0000-0000CC080000}"/>
    <cellStyle name="Comma  - Style7 2" xfId="16067" xr:uid="{00000000-0005-0000-0000-0000CD080000}"/>
    <cellStyle name="Comma  - Style8" xfId="5001" xr:uid="{00000000-0005-0000-0000-0000CE080000}"/>
    <cellStyle name="Comma  - Style8 2" xfId="16068" xr:uid="{00000000-0005-0000-0000-0000CF080000}"/>
    <cellStyle name="Comma [0]" xfId="699" xr:uid="{00000000-0005-0000-0000-0000D0080000}"/>
    <cellStyle name="Comma [0] 10" xfId="700" xr:uid="{00000000-0005-0000-0000-0000D1080000}"/>
    <cellStyle name="Comma [0] 11" xfId="701" xr:uid="{00000000-0005-0000-0000-0000D2080000}"/>
    <cellStyle name="Comma [0] 12" xfId="702" xr:uid="{00000000-0005-0000-0000-0000D3080000}"/>
    <cellStyle name="Comma [0] 13" xfId="703" xr:uid="{00000000-0005-0000-0000-0000D4080000}"/>
    <cellStyle name="Comma [0] 14" xfId="704" xr:uid="{00000000-0005-0000-0000-0000D5080000}"/>
    <cellStyle name="Comma [0] 15" xfId="705" xr:uid="{00000000-0005-0000-0000-0000D6080000}"/>
    <cellStyle name="Comma [0] 16" xfId="706" xr:uid="{00000000-0005-0000-0000-0000D7080000}"/>
    <cellStyle name="Comma [0] 17" xfId="707" xr:uid="{00000000-0005-0000-0000-0000D8080000}"/>
    <cellStyle name="Comma [0] 18" xfId="708" xr:uid="{00000000-0005-0000-0000-0000D9080000}"/>
    <cellStyle name="Comma [0] 19" xfId="709" xr:uid="{00000000-0005-0000-0000-0000DA080000}"/>
    <cellStyle name="Comma [0] 2" xfId="710" xr:uid="{00000000-0005-0000-0000-0000DB080000}"/>
    <cellStyle name="Comma [0] 20" xfId="711" xr:uid="{00000000-0005-0000-0000-0000DC080000}"/>
    <cellStyle name="Comma [0] 21" xfId="712" xr:uid="{00000000-0005-0000-0000-0000DD080000}"/>
    <cellStyle name="Comma [0] 22" xfId="713" xr:uid="{00000000-0005-0000-0000-0000DE080000}"/>
    <cellStyle name="Comma [0] 23" xfId="714" xr:uid="{00000000-0005-0000-0000-0000DF080000}"/>
    <cellStyle name="Comma [0] 24" xfId="715" xr:uid="{00000000-0005-0000-0000-0000E0080000}"/>
    <cellStyle name="Comma [0] 25" xfId="716" xr:uid="{00000000-0005-0000-0000-0000E1080000}"/>
    <cellStyle name="Comma [0] 26" xfId="717" xr:uid="{00000000-0005-0000-0000-0000E2080000}"/>
    <cellStyle name="Comma [0] 27" xfId="718" xr:uid="{00000000-0005-0000-0000-0000E3080000}"/>
    <cellStyle name="Comma [0] 28" xfId="719" xr:uid="{00000000-0005-0000-0000-0000E4080000}"/>
    <cellStyle name="Comma [0] 29" xfId="720" xr:uid="{00000000-0005-0000-0000-0000E5080000}"/>
    <cellStyle name="Comma [0] 3" xfId="721" xr:uid="{00000000-0005-0000-0000-0000E6080000}"/>
    <cellStyle name="Comma [0] 30" xfId="722" xr:uid="{00000000-0005-0000-0000-0000E7080000}"/>
    <cellStyle name="Comma [0] 31" xfId="723" xr:uid="{00000000-0005-0000-0000-0000E8080000}"/>
    <cellStyle name="Comma [0] 32" xfId="724" xr:uid="{00000000-0005-0000-0000-0000E9080000}"/>
    <cellStyle name="Comma [0] 33" xfId="725" xr:uid="{00000000-0005-0000-0000-0000EA080000}"/>
    <cellStyle name="Comma [0] 34" xfId="726" xr:uid="{00000000-0005-0000-0000-0000EB080000}"/>
    <cellStyle name="Comma [0] 35" xfId="727" xr:uid="{00000000-0005-0000-0000-0000EC080000}"/>
    <cellStyle name="Comma [0] 36" xfId="728" xr:uid="{00000000-0005-0000-0000-0000ED080000}"/>
    <cellStyle name="Comma [0] 37" xfId="729" xr:uid="{00000000-0005-0000-0000-0000EE080000}"/>
    <cellStyle name="Comma [0] 38" xfId="730" xr:uid="{00000000-0005-0000-0000-0000EF080000}"/>
    <cellStyle name="Comma [0] 39" xfId="731" xr:uid="{00000000-0005-0000-0000-0000F0080000}"/>
    <cellStyle name="Comma [0] 4" xfId="732" xr:uid="{00000000-0005-0000-0000-0000F1080000}"/>
    <cellStyle name="Comma [0] 40" xfId="733" xr:uid="{00000000-0005-0000-0000-0000F2080000}"/>
    <cellStyle name="Comma [0] 5" xfId="734" xr:uid="{00000000-0005-0000-0000-0000F3080000}"/>
    <cellStyle name="Comma [0] 6" xfId="735" xr:uid="{00000000-0005-0000-0000-0000F4080000}"/>
    <cellStyle name="Comma [0] 7" xfId="736" xr:uid="{00000000-0005-0000-0000-0000F5080000}"/>
    <cellStyle name="Comma [0] 8" xfId="737" xr:uid="{00000000-0005-0000-0000-0000F6080000}"/>
    <cellStyle name="Comma [0] 9" xfId="738" xr:uid="{00000000-0005-0000-0000-0000F7080000}"/>
    <cellStyle name="Comma [00]" xfId="5002" xr:uid="{00000000-0005-0000-0000-0000F8080000}"/>
    <cellStyle name="Comma 0" xfId="5003" xr:uid="{00000000-0005-0000-0000-0000F9080000}"/>
    <cellStyle name="Comma 0*" xfId="5004" xr:uid="{00000000-0005-0000-0000-0000FA080000}"/>
    <cellStyle name="Comma 0_2004.10.04 - Cortez Zip Model2" xfId="5005" xr:uid="{00000000-0005-0000-0000-0000FB080000}"/>
    <cellStyle name="Comma 2" xfId="739" xr:uid="{00000000-0005-0000-0000-0000FC080000}"/>
    <cellStyle name="Comma 2 2" xfId="740" xr:uid="{00000000-0005-0000-0000-0000FD080000}"/>
    <cellStyle name="Comma 2 2 2" xfId="741" xr:uid="{00000000-0005-0000-0000-0000FE080000}"/>
    <cellStyle name="Comma 2 2 2 2" xfId="9046" xr:uid="{00000000-0005-0000-0000-0000FF080000}"/>
    <cellStyle name="Comma 2 2 2 2 2" xfId="17796" xr:uid="{00000000-0005-0000-0000-000000090000}"/>
    <cellStyle name="Comma 2 2 2 3" xfId="7426" xr:uid="{00000000-0005-0000-0000-000001090000}"/>
    <cellStyle name="Comma 2 2 2 3 2" xfId="16184" xr:uid="{00000000-0005-0000-0000-000002090000}"/>
    <cellStyle name="Comma 2 2 2 4" xfId="10648" xr:uid="{00000000-0005-0000-0000-000003090000}"/>
    <cellStyle name="Comma 2 2 2 4 2" xfId="19335" xr:uid="{00000000-0005-0000-0000-000004090000}"/>
    <cellStyle name="Comma 2 2 2 5" xfId="12249" xr:uid="{00000000-0005-0000-0000-000005090000}"/>
    <cellStyle name="Comma 2 2 2 5 2" xfId="20934" xr:uid="{00000000-0005-0000-0000-000006090000}"/>
    <cellStyle name="Comma 2 2 2 6" xfId="13987" xr:uid="{00000000-0005-0000-0000-000007090000}"/>
    <cellStyle name="Comma 2 2 3" xfId="742" xr:uid="{00000000-0005-0000-0000-000008090000}"/>
    <cellStyle name="Comma 2 2 3 2" xfId="7427" xr:uid="{00000000-0005-0000-0000-000009090000}"/>
    <cellStyle name="Comma 2 2 3 2 2" xfId="16185" xr:uid="{00000000-0005-0000-0000-00000A090000}"/>
    <cellStyle name="Comma 2 2 3 3" xfId="10649" xr:uid="{00000000-0005-0000-0000-00000B090000}"/>
    <cellStyle name="Comma 2 2 3 3 2" xfId="19336" xr:uid="{00000000-0005-0000-0000-00000C090000}"/>
    <cellStyle name="Comma 2 2 3 4" xfId="12250" xr:uid="{00000000-0005-0000-0000-00000D090000}"/>
    <cellStyle name="Comma 2 2 3 4 2" xfId="20935" xr:uid="{00000000-0005-0000-0000-00000E090000}"/>
    <cellStyle name="Comma 2 2 3 5" xfId="14468" xr:uid="{00000000-0005-0000-0000-00000F090000}"/>
    <cellStyle name="Comma 2 2 4" xfId="9045" xr:uid="{00000000-0005-0000-0000-000010090000}"/>
    <cellStyle name="Comma 2 2 4 2" xfId="17795" xr:uid="{00000000-0005-0000-0000-000011090000}"/>
    <cellStyle name="Comma 2 2 5" xfId="7425" xr:uid="{00000000-0005-0000-0000-000012090000}"/>
    <cellStyle name="Comma 2 2 5 2" xfId="16183" xr:uid="{00000000-0005-0000-0000-000013090000}"/>
    <cellStyle name="Comma 2 2 6" xfId="10647" xr:uid="{00000000-0005-0000-0000-000014090000}"/>
    <cellStyle name="Comma 2 2 6 2" xfId="19334" xr:uid="{00000000-0005-0000-0000-000015090000}"/>
    <cellStyle name="Comma 2 2 7" xfId="12248" xr:uid="{00000000-0005-0000-0000-000016090000}"/>
    <cellStyle name="Comma 2 2 7 2" xfId="20933" xr:uid="{00000000-0005-0000-0000-000017090000}"/>
    <cellStyle name="Comma 2 2 8" xfId="14470" xr:uid="{00000000-0005-0000-0000-000018090000}"/>
    <cellStyle name="Comma 2 3" xfId="743" xr:uid="{00000000-0005-0000-0000-000019090000}"/>
    <cellStyle name="Comma 2 3 2" xfId="7428" xr:uid="{00000000-0005-0000-0000-00001A090000}"/>
    <cellStyle name="Comma 2 3 2 2" xfId="16186" xr:uid="{00000000-0005-0000-0000-00001B090000}"/>
    <cellStyle name="Comma 2 3 3" xfId="10650" xr:uid="{00000000-0005-0000-0000-00001C090000}"/>
    <cellStyle name="Comma 2 3 3 2" xfId="19337" xr:uid="{00000000-0005-0000-0000-00001D090000}"/>
    <cellStyle name="Comma 2 3 4" xfId="12251" xr:uid="{00000000-0005-0000-0000-00001E090000}"/>
    <cellStyle name="Comma 2 3 4 2" xfId="20936" xr:uid="{00000000-0005-0000-0000-00001F090000}"/>
    <cellStyle name="Comma 2 3 5" xfId="14469" xr:uid="{00000000-0005-0000-0000-000020090000}"/>
    <cellStyle name="Comma 2 4" xfId="5006" xr:uid="{00000000-0005-0000-0000-000021090000}"/>
    <cellStyle name="Comma 2 4 2" xfId="9044" xr:uid="{00000000-0005-0000-0000-000022090000}"/>
    <cellStyle name="Comma 2 4 2 2" xfId="17794" xr:uid="{00000000-0005-0000-0000-000023090000}"/>
    <cellStyle name="Comma 2 5" xfId="7424" xr:uid="{00000000-0005-0000-0000-000024090000}"/>
    <cellStyle name="Comma 2 5 2" xfId="16182" xr:uid="{00000000-0005-0000-0000-000025090000}"/>
    <cellStyle name="Comma 2 6" xfId="10646" xr:uid="{00000000-0005-0000-0000-000026090000}"/>
    <cellStyle name="Comma 2 6 2" xfId="19333" xr:uid="{00000000-0005-0000-0000-000027090000}"/>
    <cellStyle name="Comma 2 7" xfId="12247" xr:uid="{00000000-0005-0000-0000-000028090000}"/>
    <cellStyle name="Comma 2 7 2" xfId="20932" xr:uid="{00000000-0005-0000-0000-000029090000}"/>
    <cellStyle name="Comma 2 8" xfId="14719" xr:uid="{00000000-0005-0000-0000-00002A090000}"/>
    <cellStyle name="Comma 3" xfId="744" xr:uid="{00000000-0005-0000-0000-00002B090000}"/>
    <cellStyle name="Comma 3 2" xfId="745" xr:uid="{00000000-0005-0000-0000-00002C090000}"/>
    <cellStyle name="Comma 3 2 2" xfId="9047" xr:uid="{00000000-0005-0000-0000-00002D090000}"/>
    <cellStyle name="Comma 3 2 2 2" xfId="17797" xr:uid="{00000000-0005-0000-0000-00002E090000}"/>
    <cellStyle name="Comma 3 2 3" xfId="7430" xr:uid="{00000000-0005-0000-0000-00002F090000}"/>
    <cellStyle name="Comma 3 2 3 2" xfId="16188" xr:uid="{00000000-0005-0000-0000-000030090000}"/>
    <cellStyle name="Comma 3 2 4" xfId="10652" xr:uid="{00000000-0005-0000-0000-000031090000}"/>
    <cellStyle name="Comma 3 2 4 2" xfId="19339" xr:uid="{00000000-0005-0000-0000-000032090000}"/>
    <cellStyle name="Comma 3 2 5" xfId="12253" xr:uid="{00000000-0005-0000-0000-000033090000}"/>
    <cellStyle name="Comma 3 2 5 2" xfId="20938" xr:uid="{00000000-0005-0000-0000-000034090000}"/>
    <cellStyle name="Comma 3 2 6" xfId="14465" xr:uid="{00000000-0005-0000-0000-000035090000}"/>
    <cellStyle name="Comma 3 3" xfId="5007" xr:uid="{00000000-0005-0000-0000-000036090000}"/>
    <cellStyle name="Comma 3 3 2" xfId="16069" xr:uid="{00000000-0005-0000-0000-000037090000}"/>
    <cellStyle name="Comma 3 4" xfId="7429" xr:uid="{00000000-0005-0000-0000-000038090000}"/>
    <cellStyle name="Comma 3 4 2" xfId="16187" xr:uid="{00000000-0005-0000-0000-000039090000}"/>
    <cellStyle name="Comma 3 5" xfId="10651" xr:uid="{00000000-0005-0000-0000-00003A090000}"/>
    <cellStyle name="Comma 3 5 2" xfId="19338" xr:uid="{00000000-0005-0000-0000-00003B090000}"/>
    <cellStyle name="Comma 3 6" xfId="12252" xr:uid="{00000000-0005-0000-0000-00003C090000}"/>
    <cellStyle name="Comma 3 6 2" xfId="20937" xr:uid="{00000000-0005-0000-0000-00003D090000}"/>
    <cellStyle name="Comma 3 7" xfId="13883" xr:uid="{00000000-0005-0000-0000-00003E090000}"/>
    <cellStyle name="Comma 3 8" xfId="13959" xr:uid="{00000000-0005-0000-0000-00003F090000}"/>
    <cellStyle name="Comma 4" xfId="746" xr:uid="{00000000-0005-0000-0000-000040090000}"/>
    <cellStyle name="Comma 4 2" xfId="747" xr:uid="{00000000-0005-0000-0000-000041090000}"/>
    <cellStyle name="Comma 4 2 2" xfId="7432" xr:uid="{00000000-0005-0000-0000-000042090000}"/>
    <cellStyle name="Comma 4 2 2 2" xfId="16190" xr:uid="{00000000-0005-0000-0000-000043090000}"/>
    <cellStyle name="Comma 4 2 3" xfId="10654" xr:uid="{00000000-0005-0000-0000-000044090000}"/>
    <cellStyle name="Comma 4 2 3 2" xfId="19341" xr:uid="{00000000-0005-0000-0000-000045090000}"/>
    <cellStyle name="Comma 4 2 4" xfId="12255" xr:uid="{00000000-0005-0000-0000-000046090000}"/>
    <cellStyle name="Comma 4 2 4 2" xfId="20940" xr:uid="{00000000-0005-0000-0000-000047090000}"/>
    <cellStyle name="Comma 4 2 5" xfId="14466" xr:uid="{00000000-0005-0000-0000-000048090000}"/>
    <cellStyle name="Comma 4 3" xfId="7431" xr:uid="{00000000-0005-0000-0000-000049090000}"/>
    <cellStyle name="Comma 4 3 2" xfId="16189" xr:uid="{00000000-0005-0000-0000-00004A090000}"/>
    <cellStyle name="Comma 4 4" xfId="10653" xr:uid="{00000000-0005-0000-0000-00004B090000}"/>
    <cellStyle name="Comma 4 4 2" xfId="19340" xr:uid="{00000000-0005-0000-0000-00004C090000}"/>
    <cellStyle name="Comma 4 5" xfId="12254" xr:uid="{00000000-0005-0000-0000-00004D090000}"/>
    <cellStyle name="Comma 4 5 2" xfId="20939" xr:uid="{00000000-0005-0000-0000-00004E090000}"/>
    <cellStyle name="Comma 4 6" xfId="14467" xr:uid="{00000000-0005-0000-0000-00004F090000}"/>
    <cellStyle name="Comma 5" xfId="748" xr:uid="{00000000-0005-0000-0000-000050090000}"/>
    <cellStyle name="Comma 5 2" xfId="7433" xr:uid="{00000000-0005-0000-0000-000051090000}"/>
    <cellStyle name="Comma 5 2 2" xfId="16191" xr:uid="{00000000-0005-0000-0000-000052090000}"/>
    <cellStyle name="Comma 5 3" xfId="10655" xr:uid="{00000000-0005-0000-0000-000053090000}"/>
    <cellStyle name="Comma 5 3 2" xfId="19342" xr:uid="{00000000-0005-0000-0000-000054090000}"/>
    <cellStyle name="Comma 5 4" xfId="12256" xr:uid="{00000000-0005-0000-0000-000055090000}"/>
    <cellStyle name="Comma 5 4 2" xfId="20941" xr:uid="{00000000-0005-0000-0000-000056090000}"/>
    <cellStyle name="Comma 5 5" xfId="13983" xr:uid="{00000000-0005-0000-0000-000057090000}"/>
    <cellStyle name="Comma 6" xfId="749" xr:uid="{00000000-0005-0000-0000-000058090000}"/>
    <cellStyle name="Comma 6 2" xfId="7434" xr:uid="{00000000-0005-0000-0000-000059090000}"/>
    <cellStyle name="Comma 6 2 2" xfId="16192" xr:uid="{00000000-0005-0000-0000-00005A090000}"/>
    <cellStyle name="Comma 6 3" xfId="10656" xr:uid="{00000000-0005-0000-0000-00005B090000}"/>
    <cellStyle name="Comma 6 3 2" xfId="19343" xr:uid="{00000000-0005-0000-0000-00005C090000}"/>
    <cellStyle name="Comma 6 4" xfId="12257" xr:uid="{00000000-0005-0000-0000-00005D090000}"/>
    <cellStyle name="Comma 6 4 2" xfId="20942" xr:uid="{00000000-0005-0000-0000-00005E090000}"/>
    <cellStyle name="Comma 6 5" xfId="14462" xr:uid="{00000000-0005-0000-0000-00005F090000}"/>
    <cellStyle name="Comma 7" xfId="750" xr:uid="{00000000-0005-0000-0000-000060090000}"/>
    <cellStyle name="Comma 7 2" xfId="7435" xr:uid="{00000000-0005-0000-0000-000061090000}"/>
    <cellStyle name="Comma 7 2 2" xfId="16193" xr:uid="{00000000-0005-0000-0000-000062090000}"/>
    <cellStyle name="Comma 7 3" xfId="10657" xr:uid="{00000000-0005-0000-0000-000063090000}"/>
    <cellStyle name="Comma 7 3 2" xfId="19344" xr:uid="{00000000-0005-0000-0000-000064090000}"/>
    <cellStyle name="Comma 7 4" xfId="12258" xr:uid="{00000000-0005-0000-0000-000065090000}"/>
    <cellStyle name="Comma 7 4 2" xfId="20943" xr:uid="{00000000-0005-0000-0000-000066090000}"/>
    <cellStyle name="Comma 7 5" xfId="14464" xr:uid="{00000000-0005-0000-0000-000067090000}"/>
    <cellStyle name="Comma 8" xfId="751" xr:uid="{00000000-0005-0000-0000-000068090000}"/>
    <cellStyle name="Comma 8 2" xfId="9048" xr:uid="{00000000-0005-0000-0000-000069090000}"/>
    <cellStyle name="Comma 8 2 2" xfId="17798" xr:uid="{00000000-0005-0000-0000-00006A090000}"/>
    <cellStyle name="Comma 8 3" xfId="7436" xr:uid="{00000000-0005-0000-0000-00006B090000}"/>
    <cellStyle name="Comma 8 3 2" xfId="16194" xr:uid="{00000000-0005-0000-0000-00006C090000}"/>
    <cellStyle name="Comma 8 4" xfId="10658" xr:uid="{00000000-0005-0000-0000-00006D090000}"/>
    <cellStyle name="Comma 8 4 2" xfId="19345" xr:uid="{00000000-0005-0000-0000-00006E090000}"/>
    <cellStyle name="Comma 8 5" xfId="12259" xr:uid="{00000000-0005-0000-0000-00006F090000}"/>
    <cellStyle name="Comma 8 5 2" xfId="20944" xr:uid="{00000000-0005-0000-0000-000070090000}"/>
    <cellStyle name="Comma 8 6" xfId="14463" xr:uid="{00000000-0005-0000-0000-000071090000}"/>
    <cellStyle name="Comma_DD_HE" xfId="752" xr:uid="{00000000-0005-0000-0000-000072090000}"/>
    <cellStyle name="Comma0" xfId="753" xr:uid="{00000000-0005-0000-0000-000073090000}"/>
    <cellStyle name="Comma0 10" xfId="754" xr:uid="{00000000-0005-0000-0000-000074090000}"/>
    <cellStyle name="Comma0 11" xfId="755" xr:uid="{00000000-0005-0000-0000-000075090000}"/>
    <cellStyle name="Comma0 12" xfId="756" xr:uid="{00000000-0005-0000-0000-000076090000}"/>
    <cellStyle name="Comma0 13" xfId="757" xr:uid="{00000000-0005-0000-0000-000077090000}"/>
    <cellStyle name="Comma0 14" xfId="758" xr:uid="{00000000-0005-0000-0000-000078090000}"/>
    <cellStyle name="Comma0 15" xfId="759" xr:uid="{00000000-0005-0000-0000-000079090000}"/>
    <cellStyle name="Comma0 16" xfId="760" xr:uid="{00000000-0005-0000-0000-00007A090000}"/>
    <cellStyle name="Comma0 17" xfId="761" xr:uid="{00000000-0005-0000-0000-00007B090000}"/>
    <cellStyle name="Comma0 18" xfId="762" xr:uid="{00000000-0005-0000-0000-00007C090000}"/>
    <cellStyle name="Comma0 19" xfId="763" xr:uid="{00000000-0005-0000-0000-00007D090000}"/>
    <cellStyle name="Comma0 2" xfId="764" xr:uid="{00000000-0005-0000-0000-00007E090000}"/>
    <cellStyle name="Comma0 2 2" xfId="765" xr:uid="{00000000-0005-0000-0000-00007F090000}"/>
    <cellStyle name="Comma0 20" xfId="766" xr:uid="{00000000-0005-0000-0000-000080090000}"/>
    <cellStyle name="Comma0 21" xfId="767" xr:uid="{00000000-0005-0000-0000-000081090000}"/>
    <cellStyle name="Comma0 22" xfId="768" xr:uid="{00000000-0005-0000-0000-000082090000}"/>
    <cellStyle name="Comma0 23" xfId="769" xr:uid="{00000000-0005-0000-0000-000083090000}"/>
    <cellStyle name="Comma0 24" xfId="770" xr:uid="{00000000-0005-0000-0000-000084090000}"/>
    <cellStyle name="Comma0 25" xfId="771" xr:uid="{00000000-0005-0000-0000-000085090000}"/>
    <cellStyle name="Comma0 26" xfId="772" xr:uid="{00000000-0005-0000-0000-000086090000}"/>
    <cellStyle name="Comma0 27" xfId="773" xr:uid="{00000000-0005-0000-0000-000087090000}"/>
    <cellStyle name="Comma0 28" xfId="774" xr:uid="{00000000-0005-0000-0000-000088090000}"/>
    <cellStyle name="Comma0 29" xfId="775" xr:uid="{00000000-0005-0000-0000-000089090000}"/>
    <cellStyle name="Comma0 3" xfId="776" xr:uid="{00000000-0005-0000-0000-00008A090000}"/>
    <cellStyle name="Comma0 3 2" xfId="777" xr:uid="{00000000-0005-0000-0000-00008B090000}"/>
    <cellStyle name="Comma0 30" xfId="778" xr:uid="{00000000-0005-0000-0000-00008C090000}"/>
    <cellStyle name="Comma0 31" xfId="779" xr:uid="{00000000-0005-0000-0000-00008D090000}"/>
    <cellStyle name="Comma0 32" xfId="780" xr:uid="{00000000-0005-0000-0000-00008E090000}"/>
    <cellStyle name="Comma0 33" xfId="781" xr:uid="{00000000-0005-0000-0000-00008F090000}"/>
    <cellStyle name="Comma0 34" xfId="782" xr:uid="{00000000-0005-0000-0000-000090090000}"/>
    <cellStyle name="Comma0 35" xfId="783" xr:uid="{00000000-0005-0000-0000-000091090000}"/>
    <cellStyle name="Comma0 36" xfId="784" xr:uid="{00000000-0005-0000-0000-000092090000}"/>
    <cellStyle name="Comma0 37" xfId="785" xr:uid="{00000000-0005-0000-0000-000093090000}"/>
    <cellStyle name="Comma0 38" xfId="786" xr:uid="{00000000-0005-0000-0000-000094090000}"/>
    <cellStyle name="Comma0 39" xfId="787" xr:uid="{00000000-0005-0000-0000-000095090000}"/>
    <cellStyle name="Comma0 4" xfId="788" xr:uid="{00000000-0005-0000-0000-000096090000}"/>
    <cellStyle name="Comma0 4 2" xfId="789" xr:uid="{00000000-0005-0000-0000-000097090000}"/>
    <cellStyle name="Comma0 40" xfId="790" xr:uid="{00000000-0005-0000-0000-000098090000}"/>
    <cellStyle name="Comma0 41" xfId="5008" xr:uid="{00000000-0005-0000-0000-000099090000}"/>
    <cellStyle name="Comma0 5" xfId="791" xr:uid="{00000000-0005-0000-0000-00009A090000}"/>
    <cellStyle name="Comma0 6" xfId="792" xr:uid="{00000000-0005-0000-0000-00009B090000}"/>
    <cellStyle name="Comma0 7" xfId="793" xr:uid="{00000000-0005-0000-0000-00009C090000}"/>
    <cellStyle name="Comma0 8" xfId="794" xr:uid="{00000000-0005-0000-0000-00009D090000}"/>
    <cellStyle name="Comma0 9" xfId="795" xr:uid="{00000000-0005-0000-0000-00009E090000}"/>
    <cellStyle name="Copied" xfId="796" xr:uid="{00000000-0005-0000-0000-00009F090000}"/>
    <cellStyle name="Corpo" xfId="797" xr:uid="{00000000-0005-0000-0000-0000A0090000}"/>
    <cellStyle name="Corpo 10" xfId="798" xr:uid="{00000000-0005-0000-0000-0000A1090000}"/>
    <cellStyle name="Corpo 11" xfId="799" xr:uid="{00000000-0005-0000-0000-0000A2090000}"/>
    <cellStyle name="Corpo 12" xfId="800" xr:uid="{00000000-0005-0000-0000-0000A3090000}"/>
    <cellStyle name="Corpo 13" xfId="801" xr:uid="{00000000-0005-0000-0000-0000A4090000}"/>
    <cellStyle name="Corpo 14" xfId="802" xr:uid="{00000000-0005-0000-0000-0000A5090000}"/>
    <cellStyle name="Corpo 15" xfId="803" xr:uid="{00000000-0005-0000-0000-0000A6090000}"/>
    <cellStyle name="Corpo 16" xfId="804" xr:uid="{00000000-0005-0000-0000-0000A7090000}"/>
    <cellStyle name="Corpo 17" xfId="805" xr:uid="{00000000-0005-0000-0000-0000A8090000}"/>
    <cellStyle name="Corpo 18" xfId="806" xr:uid="{00000000-0005-0000-0000-0000A9090000}"/>
    <cellStyle name="Corpo 19" xfId="807" xr:uid="{00000000-0005-0000-0000-0000AA090000}"/>
    <cellStyle name="Corpo 2" xfId="808" xr:uid="{00000000-0005-0000-0000-0000AB090000}"/>
    <cellStyle name="Corpo 2 10" xfId="809" xr:uid="{00000000-0005-0000-0000-0000AC090000}"/>
    <cellStyle name="Corpo 2 11" xfId="810" xr:uid="{00000000-0005-0000-0000-0000AD090000}"/>
    <cellStyle name="Corpo 2 12" xfId="811" xr:uid="{00000000-0005-0000-0000-0000AE090000}"/>
    <cellStyle name="Corpo 2 13" xfId="812" xr:uid="{00000000-0005-0000-0000-0000AF090000}"/>
    <cellStyle name="Corpo 2 14" xfId="813" xr:uid="{00000000-0005-0000-0000-0000B0090000}"/>
    <cellStyle name="Corpo 2 15" xfId="814" xr:uid="{00000000-0005-0000-0000-0000B1090000}"/>
    <cellStyle name="Corpo 2 16" xfId="815" xr:uid="{00000000-0005-0000-0000-0000B2090000}"/>
    <cellStyle name="Corpo 2 17" xfId="816" xr:uid="{00000000-0005-0000-0000-0000B3090000}"/>
    <cellStyle name="Corpo 2 18" xfId="817" xr:uid="{00000000-0005-0000-0000-0000B4090000}"/>
    <cellStyle name="Corpo 2 19" xfId="818" xr:uid="{00000000-0005-0000-0000-0000B5090000}"/>
    <cellStyle name="Corpo 2 2" xfId="819" xr:uid="{00000000-0005-0000-0000-0000B6090000}"/>
    <cellStyle name="Corpo 2 20" xfId="820" xr:uid="{00000000-0005-0000-0000-0000B7090000}"/>
    <cellStyle name="Corpo 2 21" xfId="821" xr:uid="{00000000-0005-0000-0000-0000B8090000}"/>
    <cellStyle name="Corpo 2 22" xfId="822" xr:uid="{00000000-0005-0000-0000-0000B9090000}"/>
    <cellStyle name="Corpo 2 23" xfId="823" xr:uid="{00000000-0005-0000-0000-0000BA090000}"/>
    <cellStyle name="Corpo 2 24" xfId="824" xr:uid="{00000000-0005-0000-0000-0000BB090000}"/>
    <cellStyle name="Corpo 2 25" xfId="825" xr:uid="{00000000-0005-0000-0000-0000BC090000}"/>
    <cellStyle name="Corpo 2 26" xfId="826" xr:uid="{00000000-0005-0000-0000-0000BD090000}"/>
    <cellStyle name="Corpo 2 27" xfId="827" xr:uid="{00000000-0005-0000-0000-0000BE090000}"/>
    <cellStyle name="Corpo 2 28" xfId="828" xr:uid="{00000000-0005-0000-0000-0000BF090000}"/>
    <cellStyle name="Corpo 2 29" xfId="829" xr:uid="{00000000-0005-0000-0000-0000C0090000}"/>
    <cellStyle name="Corpo 2 3" xfId="830" xr:uid="{00000000-0005-0000-0000-0000C1090000}"/>
    <cellStyle name="Corpo 2 30" xfId="831" xr:uid="{00000000-0005-0000-0000-0000C2090000}"/>
    <cellStyle name="Corpo 2 31" xfId="832" xr:uid="{00000000-0005-0000-0000-0000C3090000}"/>
    <cellStyle name="Corpo 2 32" xfId="833" xr:uid="{00000000-0005-0000-0000-0000C4090000}"/>
    <cellStyle name="Corpo 2 33" xfId="834" xr:uid="{00000000-0005-0000-0000-0000C5090000}"/>
    <cellStyle name="Corpo 2 34" xfId="835" xr:uid="{00000000-0005-0000-0000-0000C6090000}"/>
    <cellStyle name="Corpo 2 35" xfId="836" xr:uid="{00000000-0005-0000-0000-0000C7090000}"/>
    <cellStyle name="Corpo 2 36" xfId="837" xr:uid="{00000000-0005-0000-0000-0000C8090000}"/>
    <cellStyle name="Corpo 2 37" xfId="838" xr:uid="{00000000-0005-0000-0000-0000C9090000}"/>
    <cellStyle name="Corpo 2 38" xfId="839" xr:uid="{00000000-0005-0000-0000-0000CA090000}"/>
    <cellStyle name="Corpo 2 39" xfId="840" xr:uid="{00000000-0005-0000-0000-0000CB090000}"/>
    <cellStyle name="Corpo 2 4" xfId="841" xr:uid="{00000000-0005-0000-0000-0000CC090000}"/>
    <cellStyle name="Corpo 2 40" xfId="842" xr:uid="{00000000-0005-0000-0000-0000CD090000}"/>
    <cellStyle name="Corpo 2 5" xfId="843" xr:uid="{00000000-0005-0000-0000-0000CE090000}"/>
    <cellStyle name="Corpo 2 6" xfId="844" xr:uid="{00000000-0005-0000-0000-0000CF090000}"/>
    <cellStyle name="Corpo 2 7" xfId="845" xr:uid="{00000000-0005-0000-0000-0000D0090000}"/>
    <cellStyle name="Corpo 2 8" xfId="846" xr:uid="{00000000-0005-0000-0000-0000D1090000}"/>
    <cellStyle name="Corpo 2 9" xfId="847" xr:uid="{00000000-0005-0000-0000-0000D2090000}"/>
    <cellStyle name="Corpo 20" xfId="848" xr:uid="{00000000-0005-0000-0000-0000D3090000}"/>
    <cellStyle name="Corpo 21" xfId="849" xr:uid="{00000000-0005-0000-0000-0000D4090000}"/>
    <cellStyle name="Corpo 22" xfId="850" xr:uid="{00000000-0005-0000-0000-0000D5090000}"/>
    <cellStyle name="Corpo 23" xfId="851" xr:uid="{00000000-0005-0000-0000-0000D6090000}"/>
    <cellStyle name="Corpo 24" xfId="852" xr:uid="{00000000-0005-0000-0000-0000D7090000}"/>
    <cellStyle name="Corpo 25" xfId="853" xr:uid="{00000000-0005-0000-0000-0000D8090000}"/>
    <cellStyle name="Corpo 26" xfId="854" xr:uid="{00000000-0005-0000-0000-0000D9090000}"/>
    <cellStyle name="Corpo 27" xfId="855" xr:uid="{00000000-0005-0000-0000-0000DA090000}"/>
    <cellStyle name="Corpo 28" xfId="856" xr:uid="{00000000-0005-0000-0000-0000DB090000}"/>
    <cellStyle name="Corpo 29" xfId="857" xr:uid="{00000000-0005-0000-0000-0000DC090000}"/>
    <cellStyle name="Corpo 3" xfId="858" xr:uid="{00000000-0005-0000-0000-0000DD090000}"/>
    <cellStyle name="Corpo 30" xfId="859" xr:uid="{00000000-0005-0000-0000-0000DE090000}"/>
    <cellStyle name="Corpo 31" xfId="860" xr:uid="{00000000-0005-0000-0000-0000DF090000}"/>
    <cellStyle name="Corpo 32" xfId="861" xr:uid="{00000000-0005-0000-0000-0000E0090000}"/>
    <cellStyle name="Corpo 33" xfId="862" xr:uid="{00000000-0005-0000-0000-0000E1090000}"/>
    <cellStyle name="Corpo 34" xfId="863" xr:uid="{00000000-0005-0000-0000-0000E2090000}"/>
    <cellStyle name="Corpo 35" xfId="864" xr:uid="{00000000-0005-0000-0000-0000E3090000}"/>
    <cellStyle name="Corpo 36" xfId="865" xr:uid="{00000000-0005-0000-0000-0000E4090000}"/>
    <cellStyle name="Corpo 37" xfId="866" xr:uid="{00000000-0005-0000-0000-0000E5090000}"/>
    <cellStyle name="Corpo 38" xfId="867" xr:uid="{00000000-0005-0000-0000-0000E6090000}"/>
    <cellStyle name="Corpo 39" xfId="868" xr:uid="{00000000-0005-0000-0000-0000E7090000}"/>
    <cellStyle name="Corpo 4" xfId="869" xr:uid="{00000000-0005-0000-0000-0000E8090000}"/>
    <cellStyle name="Corpo 40" xfId="870" xr:uid="{00000000-0005-0000-0000-0000E9090000}"/>
    <cellStyle name="Corpo 41" xfId="871" xr:uid="{00000000-0005-0000-0000-0000EA090000}"/>
    <cellStyle name="Corpo 5" xfId="872" xr:uid="{00000000-0005-0000-0000-0000EB090000}"/>
    <cellStyle name="Corpo 6" xfId="873" xr:uid="{00000000-0005-0000-0000-0000EC090000}"/>
    <cellStyle name="Corpo 7" xfId="874" xr:uid="{00000000-0005-0000-0000-0000ED090000}"/>
    <cellStyle name="Corpo 8" xfId="875" xr:uid="{00000000-0005-0000-0000-0000EE090000}"/>
    <cellStyle name="Corpo 9" xfId="876" xr:uid="{00000000-0005-0000-0000-0000EF090000}"/>
    <cellStyle name="Corpo_Consolidado Angola_Mineração_SDM" xfId="877" xr:uid="{00000000-0005-0000-0000-0000F0090000}"/>
    <cellStyle name="Cover Date" xfId="5009" xr:uid="{00000000-0005-0000-0000-0000F1090000}"/>
    <cellStyle name="Cover Subtitle" xfId="5010" xr:uid="{00000000-0005-0000-0000-0000F2090000}"/>
    <cellStyle name="Cover Title" xfId="5011" xr:uid="{00000000-0005-0000-0000-0000F3090000}"/>
    <cellStyle name="Currency" xfId="878" xr:uid="{00000000-0005-0000-0000-0000F4090000}"/>
    <cellStyle name="Currency [0]" xfId="879" xr:uid="{00000000-0005-0000-0000-0000F5090000}"/>
    <cellStyle name="Currency [0] 10" xfId="880" xr:uid="{00000000-0005-0000-0000-0000F6090000}"/>
    <cellStyle name="Currency [0] 11" xfId="881" xr:uid="{00000000-0005-0000-0000-0000F7090000}"/>
    <cellStyle name="Currency [0] 12" xfId="882" xr:uid="{00000000-0005-0000-0000-0000F8090000}"/>
    <cellStyle name="Currency [0] 13" xfId="883" xr:uid="{00000000-0005-0000-0000-0000F9090000}"/>
    <cellStyle name="Currency [0] 14" xfId="884" xr:uid="{00000000-0005-0000-0000-0000FA090000}"/>
    <cellStyle name="Currency [0] 15" xfId="885" xr:uid="{00000000-0005-0000-0000-0000FB090000}"/>
    <cellStyle name="Currency [0] 16" xfId="886" xr:uid="{00000000-0005-0000-0000-0000FC090000}"/>
    <cellStyle name="Currency [0] 17" xfId="887" xr:uid="{00000000-0005-0000-0000-0000FD090000}"/>
    <cellStyle name="Currency [0] 18" xfId="888" xr:uid="{00000000-0005-0000-0000-0000FE090000}"/>
    <cellStyle name="Currency [0] 19" xfId="889" xr:uid="{00000000-0005-0000-0000-0000FF090000}"/>
    <cellStyle name="Currency [0] 2" xfId="890" xr:uid="{00000000-0005-0000-0000-0000000A0000}"/>
    <cellStyle name="Currency [0] 20" xfId="891" xr:uid="{00000000-0005-0000-0000-0000010A0000}"/>
    <cellStyle name="Currency [0] 21" xfId="892" xr:uid="{00000000-0005-0000-0000-0000020A0000}"/>
    <cellStyle name="Currency [0] 22" xfId="893" xr:uid="{00000000-0005-0000-0000-0000030A0000}"/>
    <cellStyle name="Currency [0] 23" xfId="894" xr:uid="{00000000-0005-0000-0000-0000040A0000}"/>
    <cellStyle name="Currency [0] 24" xfId="895" xr:uid="{00000000-0005-0000-0000-0000050A0000}"/>
    <cellStyle name="Currency [0] 25" xfId="896" xr:uid="{00000000-0005-0000-0000-0000060A0000}"/>
    <cellStyle name="Currency [0] 26" xfId="897" xr:uid="{00000000-0005-0000-0000-0000070A0000}"/>
    <cellStyle name="Currency [0] 27" xfId="898" xr:uid="{00000000-0005-0000-0000-0000080A0000}"/>
    <cellStyle name="Currency [0] 28" xfId="899" xr:uid="{00000000-0005-0000-0000-0000090A0000}"/>
    <cellStyle name="Currency [0] 29" xfId="900" xr:uid="{00000000-0005-0000-0000-00000A0A0000}"/>
    <cellStyle name="Currency [0] 3" xfId="901" xr:uid="{00000000-0005-0000-0000-00000B0A0000}"/>
    <cellStyle name="Currency [0] 30" xfId="902" xr:uid="{00000000-0005-0000-0000-00000C0A0000}"/>
    <cellStyle name="Currency [0] 31" xfId="903" xr:uid="{00000000-0005-0000-0000-00000D0A0000}"/>
    <cellStyle name="Currency [0] 32" xfId="904" xr:uid="{00000000-0005-0000-0000-00000E0A0000}"/>
    <cellStyle name="Currency [0] 33" xfId="905" xr:uid="{00000000-0005-0000-0000-00000F0A0000}"/>
    <cellStyle name="Currency [0] 34" xfId="906" xr:uid="{00000000-0005-0000-0000-0000100A0000}"/>
    <cellStyle name="Currency [0] 35" xfId="907" xr:uid="{00000000-0005-0000-0000-0000110A0000}"/>
    <cellStyle name="Currency [0] 36" xfId="908" xr:uid="{00000000-0005-0000-0000-0000120A0000}"/>
    <cellStyle name="Currency [0] 37" xfId="909" xr:uid="{00000000-0005-0000-0000-0000130A0000}"/>
    <cellStyle name="Currency [0] 38" xfId="910" xr:uid="{00000000-0005-0000-0000-0000140A0000}"/>
    <cellStyle name="Currency [0] 39" xfId="911" xr:uid="{00000000-0005-0000-0000-0000150A0000}"/>
    <cellStyle name="Currency [0] 4" xfId="912" xr:uid="{00000000-0005-0000-0000-0000160A0000}"/>
    <cellStyle name="Currency [0] 40" xfId="913" xr:uid="{00000000-0005-0000-0000-0000170A0000}"/>
    <cellStyle name="Currency [0] 5" xfId="914" xr:uid="{00000000-0005-0000-0000-0000180A0000}"/>
    <cellStyle name="Currency [0] 6" xfId="915" xr:uid="{00000000-0005-0000-0000-0000190A0000}"/>
    <cellStyle name="Currency [0] 7" xfId="916" xr:uid="{00000000-0005-0000-0000-00001A0A0000}"/>
    <cellStyle name="Currency [0] 8" xfId="917" xr:uid="{00000000-0005-0000-0000-00001B0A0000}"/>
    <cellStyle name="Currency [0] 9" xfId="918" xr:uid="{00000000-0005-0000-0000-00001C0A0000}"/>
    <cellStyle name="Currency [00]" xfId="5012" xr:uid="{00000000-0005-0000-0000-00001D0A0000}"/>
    <cellStyle name="Currency [1]" xfId="919" xr:uid="{00000000-0005-0000-0000-00001E0A0000}"/>
    <cellStyle name="Currency [1] 2" xfId="12260" xr:uid="{00000000-0005-0000-0000-00001F0A0000}"/>
    <cellStyle name="Currency [2]" xfId="920" xr:uid="{00000000-0005-0000-0000-0000200A0000}"/>
    <cellStyle name="Currency [2] 2" xfId="12261" xr:uid="{00000000-0005-0000-0000-0000210A0000}"/>
    <cellStyle name="Currency 0" xfId="5013" xr:uid="{00000000-0005-0000-0000-0000220A0000}"/>
    <cellStyle name="Currency 2" xfId="5014" xr:uid="{00000000-0005-0000-0000-0000230A0000}"/>
    <cellStyle name="Currency 3*" xfId="5015" xr:uid="{00000000-0005-0000-0000-0000240A0000}"/>
    <cellStyle name="Currency0" xfId="921" xr:uid="{00000000-0005-0000-0000-0000250A0000}"/>
    <cellStyle name="Currency0 2" xfId="922" xr:uid="{00000000-0005-0000-0000-0000260A0000}"/>
    <cellStyle name="Currency0 3" xfId="5016" xr:uid="{00000000-0005-0000-0000-0000270A0000}"/>
    <cellStyle name="Currency0 4" xfId="12262" xr:uid="{00000000-0005-0000-0000-0000280A0000}"/>
    <cellStyle name="Cur㟲ency_DemFin Cesp 99 0600 Legis_OPPV28" xfId="923" xr:uid="{00000000-0005-0000-0000-0000290A0000}"/>
    <cellStyle name="Dash" xfId="924" xr:uid="{00000000-0005-0000-0000-00002A0A0000}"/>
    <cellStyle name="Data" xfId="925" xr:uid="{00000000-0005-0000-0000-00002B0A0000}"/>
    <cellStyle name="Data 10" xfId="926" xr:uid="{00000000-0005-0000-0000-00002C0A0000}"/>
    <cellStyle name="Data 11" xfId="927" xr:uid="{00000000-0005-0000-0000-00002D0A0000}"/>
    <cellStyle name="Data 12" xfId="928" xr:uid="{00000000-0005-0000-0000-00002E0A0000}"/>
    <cellStyle name="Data 13" xfId="929" xr:uid="{00000000-0005-0000-0000-00002F0A0000}"/>
    <cellStyle name="Data 14" xfId="930" xr:uid="{00000000-0005-0000-0000-0000300A0000}"/>
    <cellStyle name="Data 15" xfId="931" xr:uid="{00000000-0005-0000-0000-0000310A0000}"/>
    <cellStyle name="Data 16" xfId="932" xr:uid="{00000000-0005-0000-0000-0000320A0000}"/>
    <cellStyle name="Data 17" xfId="933" xr:uid="{00000000-0005-0000-0000-0000330A0000}"/>
    <cellStyle name="Data 18" xfId="934" xr:uid="{00000000-0005-0000-0000-0000340A0000}"/>
    <cellStyle name="Data 19" xfId="935" xr:uid="{00000000-0005-0000-0000-0000350A0000}"/>
    <cellStyle name="Data 2" xfId="936" xr:uid="{00000000-0005-0000-0000-0000360A0000}"/>
    <cellStyle name="Data 20" xfId="937" xr:uid="{00000000-0005-0000-0000-0000370A0000}"/>
    <cellStyle name="Data 21" xfId="938" xr:uid="{00000000-0005-0000-0000-0000380A0000}"/>
    <cellStyle name="Data 22" xfId="939" xr:uid="{00000000-0005-0000-0000-0000390A0000}"/>
    <cellStyle name="Data 23" xfId="940" xr:uid="{00000000-0005-0000-0000-00003A0A0000}"/>
    <cellStyle name="Data 24" xfId="941" xr:uid="{00000000-0005-0000-0000-00003B0A0000}"/>
    <cellStyle name="Data 25" xfId="942" xr:uid="{00000000-0005-0000-0000-00003C0A0000}"/>
    <cellStyle name="Data 26" xfId="943" xr:uid="{00000000-0005-0000-0000-00003D0A0000}"/>
    <cellStyle name="Data 27" xfId="944" xr:uid="{00000000-0005-0000-0000-00003E0A0000}"/>
    <cellStyle name="Data 28" xfId="945" xr:uid="{00000000-0005-0000-0000-00003F0A0000}"/>
    <cellStyle name="Data 29" xfId="946" xr:uid="{00000000-0005-0000-0000-0000400A0000}"/>
    <cellStyle name="Data 3" xfId="947" xr:uid="{00000000-0005-0000-0000-0000410A0000}"/>
    <cellStyle name="Data 30" xfId="948" xr:uid="{00000000-0005-0000-0000-0000420A0000}"/>
    <cellStyle name="Data 31" xfId="949" xr:uid="{00000000-0005-0000-0000-0000430A0000}"/>
    <cellStyle name="Data 32" xfId="950" xr:uid="{00000000-0005-0000-0000-0000440A0000}"/>
    <cellStyle name="Data 33" xfId="951" xr:uid="{00000000-0005-0000-0000-0000450A0000}"/>
    <cellStyle name="Data 34" xfId="952" xr:uid="{00000000-0005-0000-0000-0000460A0000}"/>
    <cellStyle name="Data 35" xfId="953" xr:uid="{00000000-0005-0000-0000-0000470A0000}"/>
    <cellStyle name="Data 36" xfId="954" xr:uid="{00000000-0005-0000-0000-0000480A0000}"/>
    <cellStyle name="Data 37" xfId="955" xr:uid="{00000000-0005-0000-0000-0000490A0000}"/>
    <cellStyle name="Data 38" xfId="956" xr:uid="{00000000-0005-0000-0000-00004A0A0000}"/>
    <cellStyle name="Data 39" xfId="957" xr:uid="{00000000-0005-0000-0000-00004B0A0000}"/>
    <cellStyle name="Data 4" xfId="958" xr:uid="{00000000-0005-0000-0000-00004C0A0000}"/>
    <cellStyle name="Data 40" xfId="959" xr:uid="{00000000-0005-0000-0000-00004D0A0000}"/>
    <cellStyle name="Data 41" xfId="5017" xr:uid="{00000000-0005-0000-0000-00004E0A0000}"/>
    <cellStyle name="Data 5" xfId="960" xr:uid="{00000000-0005-0000-0000-00004F0A0000}"/>
    <cellStyle name="Data 6" xfId="961" xr:uid="{00000000-0005-0000-0000-0000500A0000}"/>
    <cellStyle name="Data 7" xfId="962" xr:uid="{00000000-0005-0000-0000-0000510A0000}"/>
    <cellStyle name="Data 8" xfId="963" xr:uid="{00000000-0005-0000-0000-0000520A0000}"/>
    <cellStyle name="Data 9" xfId="964" xr:uid="{00000000-0005-0000-0000-0000530A0000}"/>
    <cellStyle name="Date" xfId="965" xr:uid="{00000000-0005-0000-0000-0000540A0000}"/>
    <cellStyle name="Date [d-mmm-yy]" xfId="966" xr:uid="{00000000-0005-0000-0000-0000550A0000}"/>
    <cellStyle name="Date [mm-d-yy]" xfId="967" xr:uid="{00000000-0005-0000-0000-0000560A0000}"/>
    <cellStyle name="Date [mm-d-yyyy]" xfId="968" xr:uid="{00000000-0005-0000-0000-0000570A0000}"/>
    <cellStyle name="Date [mmm-d-yyyy]" xfId="969" xr:uid="{00000000-0005-0000-0000-0000580A0000}"/>
    <cellStyle name="Date [mmm-yy]" xfId="970" xr:uid="{00000000-0005-0000-0000-0000590A0000}"/>
    <cellStyle name="Date [mmm-yyyy]" xfId="971" xr:uid="{00000000-0005-0000-0000-00005A0A0000}"/>
    <cellStyle name="Date [mmm-yyyy] 2" xfId="972" xr:uid="{00000000-0005-0000-0000-00005B0A0000}"/>
    <cellStyle name="Date [mmm-yyyy] 2 2" xfId="7440" xr:uid="{00000000-0005-0000-0000-00005C0A0000}"/>
    <cellStyle name="Date [mmm-yyyy] 3" xfId="7439" xr:uid="{00000000-0005-0000-0000-00005D0A0000}"/>
    <cellStyle name="Date 10" xfId="973" xr:uid="{00000000-0005-0000-0000-00005E0A0000}"/>
    <cellStyle name="Date 11" xfId="974" xr:uid="{00000000-0005-0000-0000-00005F0A0000}"/>
    <cellStyle name="Date 12" xfId="975" xr:uid="{00000000-0005-0000-0000-0000600A0000}"/>
    <cellStyle name="Date 13" xfId="976" xr:uid="{00000000-0005-0000-0000-0000610A0000}"/>
    <cellStyle name="Date 14" xfId="977" xr:uid="{00000000-0005-0000-0000-0000620A0000}"/>
    <cellStyle name="Date 15" xfId="978" xr:uid="{00000000-0005-0000-0000-0000630A0000}"/>
    <cellStyle name="Date 16" xfId="979" xr:uid="{00000000-0005-0000-0000-0000640A0000}"/>
    <cellStyle name="Date 17" xfId="980" xr:uid="{00000000-0005-0000-0000-0000650A0000}"/>
    <cellStyle name="Date 18" xfId="5018" xr:uid="{00000000-0005-0000-0000-0000660A0000}"/>
    <cellStyle name="Date 19" xfId="7401" xr:uid="{00000000-0005-0000-0000-0000670A0000}"/>
    <cellStyle name="Date 2" xfId="981" xr:uid="{00000000-0005-0000-0000-0000680A0000}"/>
    <cellStyle name="Date 20" xfId="7409" xr:uid="{00000000-0005-0000-0000-0000690A0000}"/>
    <cellStyle name="Date 21" xfId="7404" xr:uid="{00000000-0005-0000-0000-00006A0A0000}"/>
    <cellStyle name="Date 22" xfId="7405" xr:uid="{00000000-0005-0000-0000-00006B0A0000}"/>
    <cellStyle name="Date 23" xfId="13885" xr:uid="{00000000-0005-0000-0000-00006C0A0000}"/>
    <cellStyle name="Date 24" xfId="14668" xr:uid="{00000000-0005-0000-0000-00006D0A0000}"/>
    <cellStyle name="Date 25" xfId="14774" xr:uid="{00000000-0005-0000-0000-00006E0A0000}"/>
    <cellStyle name="Date 26" xfId="16113" xr:uid="{00000000-0005-0000-0000-00006F0A0000}"/>
    <cellStyle name="Date 27" xfId="14692" xr:uid="{00000000-0005-0000-0000-0000700A0000}"/>
    <cellStyle name="Date 28" xfId="22581" xr:uid="{00000000-0005-0000-0000-0000710A0000}"/>
    <cellStyle name="Date 29" xfId="22598" xr:uid="{00000000-0005-0000-0000-0000720A0000}"/>
    <cellStyle name="Date 3" xfId="982" xr:uid="{00000000-0005-0000-0000-0000730A0000}"/>
    <cellStyle name="Date 4" xfId="983" xr:uid="{00000000-0005-0000-0000-0000740A0000}"/>
    <cellStyle name="Date 5" xfId="984" xr:uid="{00000000-0005-0000-0000-0000750A0000}"/>
    <cellStyle name="Date 6" xfId="985" xr:uid="{00000000-0005-0000-0000-0000760A0000}"/>
    <cellStyle name="Date 7" xfId="986" xr:uid="{00000000-0005-0000-0000-0000770A0000}"/>
    <cellStyle name="Date 8" xfId="987" xr:uid="{00000000-0005-0000-0000-0000780A0000}"/>
    <cellStyle name="Date 9" xfId="988" xr:uid="{00000000-0005-0000-0000-0000790A0000}"/>
    <cellStyle name="Date Aligned" xfId="5019" xr:uid="{00000000-0005-0000-0000-00007A0A0000}"/>
    <cellStyle name="Date Short" xfId="5020" xr:uid="{00000000-0005-0000-0000-00007B0A0000}"/>
    <cellStyle name="Date, mmm-yy" xfId="5021" xr:uid="{00000000-0005-0000-0000-00007C0A0000}"/>
    <cellStyle name="Date, mmm-yy 2" xfId="13886" xr:uid="{00000000-0005-0000-0000-00007D0A0000}"/>
    <cellStyle name="Date, mmm-yy 3" xfId="22557" xr:uid="{00000000-0005-0000-0000-00007E0A0000}"/>
    <cellStyle name="Date_Valuation Negocio PET_ posCE18_04_06" xfId="989" xr:uid="{00000000-0005-0000-0000-00007F0A0000}"/>
    <cellStyle name="Date2" xfId="990" xr:uid="{00000000-0005-0000-0000-0000800A0000}"/>
    <cellStyle name="Date2h" xfId="991" xr:uid="{00000000-0005-0000-0000-0000810A0000}"/>
    <cellStyle name="DateLong" xfId="992" xr:uid="{00000000-0005-0000-0000-0000820A0000}"/>
    <cellStyle name="DateShort" xfId="993" xr:uid="{00000000-0005-0000-0000-0000830A0000}"/>
    <cellStyle name="Dezimal [0]_Anlagenbuchhaltung" xfId="994" xr:uid="{00000000-0005-0000-0000-0000840A0000}"/>
    <cellStyle name="Dezimal_Anlagenbuchhaltung" xfId="995" xr:uid="{00000000-0005-0000-0000-0000850A0000}"/>
    <cellStyle name="dollars" xfId="996" xr:uid="{00000000-0005-0000-0000-0000860A0000}"/>
    <cellStyle name="dollars 2" xfId="12263" xr:uid="{00000000-0005-0000-0000-0000870A0000}"/>
    <cellStyle name="Dotted Line" xfId="5022" xr:uid="{00000000-0005-0000-0000-0000880A0000}"/>
    <cellStyle name="Encabezado 2" xfId="5023" xr:uid="{00000000-0005-0000-0000-0000890A0000}"/>
    <cellStyle name="Encabezado 4" xfId="997" xr:uid="{00000000-0005-0000-0000-00008A0A0000}"/>
    <cellStyle name="Ênfase1" xfId="50" xr:uid="{00000000-0005-0000-0000-00008B0A0000}"/>
    <cellStyle name="Ênfase1 10" xfId="5542" xr:uid="{00000000-0005-0000-0000-00008C0A0000}"/>
    <cellStyle name="Ênfase1 11" xfId="5559" xr:uid="{00000000-0005-0000-0000-00008D0A0000}"/>
    <cellStyle name="Ênfase1 12" xfId="5535" xr:uid="{00000000-0005-0000-0000-00008E0A0000}"/>
    <cellStyle name="Ênfase1 13" xfId="5566" xr:uid="{00000000-0005-0000-0000-00008F0A0000}"/>
    <cellStyle name="Ênfase1 14" xfId="5528" xr:uid="{00000000-0005-0000-0000-0000900A0000}"/>
    <cellStyle name="Ênfase1 15" xfId="5714" xr:uid="{00000000-0005-0000-0000-0000910A0000}"/>
    <cellStyle name="Ênfase1 16" xfId="5728" xr:uid="{00000000-0005-0000-0000-0000920A0000}"/>
    <cellStyle name="Ênfase1 17" xfId="5786" xr:uid="{00000000-0005-0000-0000-0000930A0000}"/>
    <cellStyle name="Ênfase1 2" xfId="5024" xr:uid="{00000000-0005-0000-0000-0000940A0000}"/>
    <cellStyle name="Ênfase1 2 2" xfId="6607" xr:uid="{00000000-0005-0000-0000-0000950A0000}"/>
    <cellStyle name="Ênfase1 2 2 2" xfId="6608" xr:uid="{00000000-0005-0000-0000-0000960A0000}"/>
    <cellStyle name="Ênfase1 2 2 2 2" xfId="6609" xr:uid="{00000000-0005-0000-0000-0000970A0000}"/>
    <cellStyle name="Ênfase1 2 2 2 2 2" xfId="6610" xr:uid="{00000000-0005-0000-0000-0000980A0000}"/>
    <cellStyle name="Ênfase1 2 2 2 2 2 2" xfId="6611" xr:uid="{00000000-0005-0000-0000-0000990A0000}"/>
    <cellStyle name="Ênfase1 2 2 2 2 2 2 2" xfId="6612" xr:uid="{00000000-0005-0000-0000-00009A0A0000}"/>
    <cellStyle name="Ênfase1 2 2 2 2 2 2 2 2" xfId="6613" xr:uid="{00000000-0005-0000-0000-00009B0A0000}"/>
    <cellStyle name="Ênfase1 2 2 2 2 2 2 3" xfId="6614" xr:uid="{00000000-0005-0000-0000-00009C0A0000}"/>
    <cellStyle name="Ênfase1 2 2 2 2 2 3" xfId="6615" xr:uid="{00000000-0005-0000-0000-00009D0A0000}"/>
    <cellStyle name="Ênfase1 2 2 2 2 2 3 2" xfId="6616" xr:uid="{00000000-0005-0000-0000-00009E0A0000}"/>
    <cellStyle name="Ênfase1 2 2 2 2 3" xfId="6617" xr:uid="{00000000-0005-0000-0000-00009F0A0000}"/>
    <cellStyle name="Ênfase1 2 2 2 2 3 2" xfId="6618" xr:uid="{00000000-0005-0000-0000-0000A00A0000}"/>
    <cellStyle name="Ênfase1 2 2 2 3" xfId="6619" xr:uid="{00000000-0005-0000-0000-0000A10A0000}"/>
    <cellStyle name="Ênfase1 2 2 2 4" xfId="6620" xr:uid="{00000000-0005-0000-0000-0000A20A0000}"/>
    <cellStyle name="Ênfase1 2 2 2 4 2" xfId="6621" xr:uid="{00000000-0005-0000-0000-0000A30A0000}"/>
    <cellStyle name="Ênfase1 2 2 3" xfId="6622" xr:uid="{00000000-0005-0000-0000-0000A40A0000}"/>
    <cellStyle name="Ênfase1 2 2 4" xfId="6623" xr:uid="{00000000-0005-0000-0000-0000A50A0000}"/>
    <cellStyle name="Ênfase1 2 2 4 2" xfId="6624" xr:uid="{00000000-0005-0000-0000-0000A60A0000}"/>
    <cellStyle name="Ênfase1 2 3" xfId="6625" xr:uid="{00000000-0005-0000-0000-0000A70A0000}"/>
    <cellStyle name="Ênfase1 2 4" xfId="6626" xr:uid="{00000000-0005-0000-0000-0000A80A0000}"/>
    <cellStyle name="Ênfase1 2 5" xfId="6627" xr:uid="{00000000-0005-0000-0000-0000A90A0000}"/>
    <cellStyle name="Ênfase1 2 6" xfId="6628" xr:uid="{00000000-0005-0000-0000-0000AA0A0000}"/>
    <cellStyle name="Ênfase1 2 6 2" xfId="6629" xr:uid="{00000000-0005-0000-0000-0000AB0A0000}"/>
    <cellStyle name="Ênfase1 2 7" xfId="6606" xr:uid="{00000000-0005-0000-0000-0000AC0A0000}"/>
    <cellStyle name="Ênfase1 3" xfId="5267" xr:uid="{00000000-0005-0000-0000-0000AD0A0000}"/>
    <cellStyle name="Ênfase1 3 2" xfId="6631" xr:uid="{00000000-0005-0000-0000-0000AE0A0000}"/>
    <cellStyle name="Ênfase1 3 3" xfId="6632" xr:uid="{00000000-0005-0000-0000-0000AF0A0000}"/>
    <cellStyle name="Ênfase1 3 4" xfId="6633" xr:uid="{00000000-0005-0000-0000-0000B00A0000}"/>
    <cellStyle name="Ênfase1 3 5" xfId="6630" xr:uid="{00000000-0005-0000-0000-0000B10A0000}"/>
    <cellStyle name="Ênfase1 4" xfId="5286" xr:uid="{00000000-0005-0000-0000-0000B20A0000}"/>
    <cellStyle name="Ênfase1 4 2" xfId="6635" xr:uid="{00000000-0005-0000-0000-0000B30A0000}"/>
    <cellStyle name="Ênfase1 4 3" xfId="6636" xr:uid="{00000000-0005-0000-0000-0000B40A0000}"/>
    <cellStyle name="Ênfase1 4 4" xfId="6634" xr:uid="{00000000-0005-0000-0000-0000B50A0000}"/>
    <cellStyle name="Ênfase1 5" xfId="5260" xr:uid="{00000000-0005-0000-0000-0000B60A0000}"/>
    <cellStyle name="Ênfase1 5 2" xfId="6638" xr:uid="{00000000-0005-0000-0000-0000B70A0000}"/>
    <cellStyle name="Ênfase1 5 3" xfId="6637" xr:uid="{00000000-0005-0000-0000-0000B80A0000}"/>
    <cellStyle name="Ênfase1 6" xfId="5293" xr:uid="{00000000-0005-0000-0000-0000B90A0000}"/>
    <cellStyle name="Ênfase1 6 2" xfId="6640" xr:uid="{00000000-0005-0000-0000-0000BA0A0000}"/>
    <cellStyle name="Ênfase1 6 3" xfId="7352" xr:uid="{00000000-0005-0000-0000-0000BB0A0000}"/>
    <cellStyle name="Ênfase1 6 4" xfId="6639" xr:uid="{00000000-0005-0000-0000-0000BC0A0000}"/>
    <cellStyle name="Ênfase1 7" xfId="5253" xr:uid="{00000000-0005-0000-0000-0000BD0A0000}"/>
    <cellStyle name="Ênfase1 7 2" xfId="7353" xr:uid="{00000000-0005-0000-0000-0000BE0A0000}"/>
    <cellStyle name="Ênfase1 7 3" xfId="6641" xr:uid="{00000000-0005-0000-0000-0000BF0A0000}"/>
    <cellStyle name="Ênfase1 8" xfId="5301" xr:uid="{00000000-0005-0000-0000-0000C00A0000}"/>
    <cellStyle name="Ênfase1 9" xfId="5245" xr:uid="{00000000-0005-0000-0000-0000C10A0000}"/>
    <cellStyle name="Ênfase2" xfId="51" xr:uid="{00000000-0005-0000-0000-0000C20A0000}"/>
    <cellStyle name="Ênfase2 10" xfId="5543" xr:uid="{00000000-0005-0000-0000-0000C30A0000}"/>
    <cellStyle name="Ênfase2 11" xfId="5558" xr:uid="{00000000-0005-0000-0000-0000C40A0000}"/>
    <cellStyle name="Ênfase2 12" xfId="5536" xr:uid="{00000000-0005-0000-0000-0000C50A0000}"/>
    <cellStyle name="Ênfase2 13" xfId="5565" xr:uid="{00000000-0005-0000-0000-0000C60A0000}"/>
    <cellStyle name="Ênfase2 14" xfId="5529" xr:uid="{00000000-0005-0000-0000-0000C70A0000}"/>
    <cellStyle name="Ênfase2 15" xfId="5715" xr:uid="{00000000-0005-0000-0000-0000C80A0000}"/>
    <cellStyle name="Ênfase2 16" xfId="5727" xr:uid="{00000000-0005-0000-0000-0000C90A0000}"/>
    <cellStyle name="Ênfase2 17" xfId="5790" xr:uid="{00000000-0005-0000-0000-0000CA0A0000}"/>
    <cellStyle name="Ênfase2 2" xfId="5025" xr:uid="{00000000-0005-0000-0000-0000CB0A0000}"/>
    <cellStyle name="Ênfase2 2 2" xfId="6643" xr:uid="{00000000-0005-0000-0000-0000CC0A0000}"/>
    <cellStyle name="Ênfase2 2 2 2" xfId="6644" xr:uid="{00000000-0005-0000-0000-0000CD0A0000}"/>
    <cellStyle name="Ênfase2 2 2 2 2" xfId="6645" xr:uid="{00000000-0005-0000-0000-0000CE0A0000}"/>
    <cellStyle name="Ênfase2 2 2 2 2 2" xfId="6646" xr:uid="{00000000-0005-0000-0000-0000CF0A0000}"/>
    <cellStyle name="Ênfase2 2 2 2 2 2 2" xfId="6647" xr:uid="{00000000-0005-0000-0000-0000D00A0000}"/>
    <cellStyle name="Ênfase2 2 2 2 2 2 2 2" xfId="6648" xr:uid="{00000000-0005-0000-0000-0000D10A0000}"/>
    <cellStyle name="Ênfase2 2 2 2 2 2 2 2 2" xfId="6649" xr:uid="{00000000-0005-0000-0000-0000D20A0000}"/>
    <cellStyle name="Ênfase2 2 2 2 2 2 2 3" xfId="6650" xr:uid="{00000000-0005-0000-0000-0000D30A0000}"/>
    <cellStyle name="Ênfase2 2 2 2 2 2 3" xfId="6651" xr:uid="{00000000-0005-0000-0000-0000D40A0000}"/>
    <cellStyle name="Ênfase2 2 2 2 2 2 3 2" xfId="6652" xr:uid="{00000000-0005-0000-0000-0000D50A0000}"/>
    <cellStyle name="Ênfase2 2 2 2 2 3" xfId="6653" xr:uid="{00000000-0005-0000-0000-0000D60A0000}"/>
    <cellStyle name="Ênfase2 2 2 2 2 3 2" xfId="6654" xr:uid="{00000000-0005-0000-0000-0000D70A0000}"/>
    <cellStyle name="Ênfase2 2 2 2 3" xfId="6655" xr:uid="{00000000-0005-0000-0000-0000D80A0000}"/>
    <cellStyle name="Ênfase2 2 2 2 4" xfId="6656" xr:uid="{00000000-0005-0000-0000-0000D90A0000}"/>
    <cellStyle name="Ênfase2 2 2 2 4 2" xfId="6657" xr:uid="{00000000-0005-0000-0000-0000DA0A0000}"/>
    <cellStyle name="Ênfase2 2 2 3" xfId="6658" xr:uid="{00000000-0005-0000-0000-0000DB0A0000}"/>
    <cellStyle name="Ênfase2 2 2 4" xfId="6659" xr:uid="{00000000-0005-0000-0000-0000DC0A0000}"/>
    <cellStyle name="Ênfase2 2 2 4 2" xfId="6660" xr:uid="{00000000-0005-0000-0000-0000DD0A0000}"/>
    <cellStyle name="Ênfase2 2 3" xfId="6661" xr:uid="{00000000-0005-0000-0000-0000DE0A0000}"/>
    <cellStyle name="Ênfase2 2 4" xfId="6662" xr:uid="{00000000-0005-0000-0000-0000DF0A0000}"/>
    <cellStyle name="Ênfase2 2 5" xfId="6663" xr:uid="{00000000-0005-0000-0000-0000E00A0000}"/>
    <cellStyle name="Ênfase2 2 6" xfId="6664" xr:uid="{00000000-0005-0000-0000-0000E10A0000}"/>
    <cellStyle name="Ênfase2 2 6 2" xfId="6665" xr:uid="{00000000-0005-0000-0000-0000E20A0000}"/>
    <cellStyle name="Ênfase2 2 7" xfId="6642" xr:uid="{00000000-0005-0000-0000-0000E30A0000}"/>
    <cellStyle name="Ênfase2 3" xfId="5268" xr:uid="{00000000-0005-0000-0000-0000E40A0000}"/>
    <cellStyle name="Ênfase2 3 2" xfId="6667" xr:uid="{00000000-0005-0000-0000-0000E50A0000}"/>
    <cellStyle name="Ênfase2 3 3" xfId="6668" xr:uid="{00000000-0005-0000-0000-0000E60A0000}"/>
    <cellStyle name="Ênfase2 3 4" xfId="6669" xr:uid="{00000000-0005-0000-0000-0000E70A0000}"/>
    <cellStyle name="Ênfase2 3 5" xfId="6666" xr:uid="{00000000-0005-0000-0000-0000E80A0000}"/>
    <cellStyle name="Ênfase2 4" xfId="5285" xr:uid="{00000000-0005-0000-0000-0000E90A0000}"/>
    <cellStyle name="Ênfase2 4 2" xfId="6671" xr:uid="{00000000-0005-0000-0000-0000EA0A0000}"/>
    <cellStyle name="Ênfase2 4 3" xfId="6672" xr:uid="{00000000-0005-0000-0000-0000EB0A0000}"/>
    <cellStyle name="Ênfase2 4 4" xfId="6670" xr:uid="{00000000-0005-0000-0000-0000EC0A0000}"/>
    <cellStyle name="Ênfase2 5" xfId="5261" xr:uid="{00000000-0005-0000-0000-0000ED0A0000}"/>
    <cellStyle name="Ênfase2 5 2" xfId="6674" xr:uid="{00000000-0005-0000-0000-0000EE0A0000}"/>
    <cellStyle name="Ênfase2 5 3" xfId="6673" xr:uid="{00000000-0005-0000-0000-0000EF0A0000}"/>
    <cellStyle name="Ênfase2 6" xfId="5292" xr:uid="{00000000-0005-0000-0000-0000F00A0000}"/>
    <cellStyle name="Ênfase2 6 2" xfId="6676" xr:uid="{00000000-0005-0000-0000-0000F10A0000}"/>
    <cellStyle name="Ênfase2 6 3" xfId="7354" xr:uid="{00000000-0005-0000-0000-0000F20A0000}"/>
    <cellStyle name="Ênfase2 6 4" xfId="6675" xr:uid="{00000000-0005-0000-0000-0000F30A0000}"/>
    <cellStyle name="Ênfase2 7" xfId="5254" xr:uid="{00000000-0005-0000-0000-0000F40A0000}"/>
    <cellStyle name="Ênfase2 7 2" xfId="7355" xr:uid="{00000000-0005-0000-0000-0000F50A0000}"/>
    <cellStyle name="Ênfase2 7 3" xfId="6677" xr:uid="{00000000-0005-0000-0000-0000F60A0000}"/>
    <cellStyle name="Ênfase2 8" xfId="5108" xr:uid="{00000000-0005-0000-0000-0000F70A0000}"/>
    <cellStyle name="Ênfase2 9" xfId="5363" xr:uid="{00000000-0005-0000-0000-0000F80A0000}"/>
    <cellStyle name="Ênfase3" xfId="52" xr:uid="{00000000-0005-0000-0000-0000F90A0000}"/>
    <cellStyle name="Ênfase3 10" xfId="5544" xr:uid="{00000000-0005-0000-0000-0000FA0A0000}"/>
    <cellStyle name="Ênfase3 11" xfId="5556" xr:uid="{00000000-0005-0000-0000-0000FB0A0000}"/>
    <cellStyle name="Ênfase3 12" xfId="5537" xr:uid="{00000000-0005-0000-0000-0000FC0A0000}"/>
    <cellStyle name="Ênfase3 13" xfId="5564" xr:uid="{00000000-0005-0000-0000-0000FD0A0000}"/>
    <cellStyle name="Ênfase3 14" xfId="5530" xr:uid="{00000000-0005-0000-0000-0000FE0A0000}"/>
    <cellStyle name="Ênfase3 15" xfId="5716" xr:uid="{00000000-0005-0000-0000-0000FF0A0000}"/>
    <cellStyle name="Ênfase3 16" xfId="5725" xr:uid="{00000000-0005-0000-0000-0000000B0000}"/>
    <cellStyle name="Ênfase3 17" xfId="5794" xr:uid="{00000000-0005-0000-0000-0000010B0000}"/>
    <cellStyle name="Ênfase3 2" xfId="5026" xr:uid="{00000000-0005-0000-0000-0000020B0000}"/>
    <cellStyle name="Ênfase3 2 2" xfId="6679" xr:uid="{00000000-0005-0000-0000-0000030B0000}"/>
    <cellStyle name="Ênfase3 2 2 2" xfId="6680" xr:uid="{00000000-0005-0000-0000-0000040B0000}"/>
    <cellStyle name="Ênfase3 2 2 2 2" xfId="6681" xr:uid="{00000000-0005-0000-0000-0000050B0000}"/>
    <cellStyle name="Ênfase3 2 2 2 2 2" xfId="6682" xr:uid="{00000000-0005-0000-0000-0000060B0000}"/>
    <cellStyle name="Ênfase3 2 2 2 2 2 2" xfId="6683" xr:uid="{00000000-0005-0000-0000-0000070B0000}"/>
    <cellStyle name="Ênfase3 2 2 2 2 2 2 2" xfId="6684" xr:uid="{00000000-0005-0000-0000-0000080B0000}"/>
    <cellStyle name="Ênfase3 2 2 2 2 2 2 2 2" xfId="6685" xr:uid="{00000000-0005-0000-0000-0000090B0000}"/>
    <cellStyle name="Ênfase3 2 2 2 2 2 2 3" xfId="6686" xr:uid="{00000000-0005-0000-0000-00000A0B0000}"/>
    <cellStyle name="Ênfase3 2 2 2 2 2 3" xfId="6687" xr:uid="{00000000-0005-0000-0000-00000B0B0000}"/>
    <cellStyle name="Ênfase3 2 2 2 2 2 3 2" xfId="6688" xr:uid="{00000000-0005-0000-0000-00000C0B0000}"/>
    <cellStyle name="Ênfase3 2 2 2 2 3" xfId="6689" xr:uid="{00000000-0005-0000-0000-00000D0B0000}"/>
    <cellStyle name="Ênfase3 2 2 2 2 3 2" xfId="6690" xr:uid="{00000000-0005-0000-0000-00000E0B0000}"/>
    <cellStyle name="Ênfase3 2 2 2 3" xfId="6691" xr:uid="{00000000-0005-0000-0000-00000F0B0000}"/>
    <cellStyle name="Ênfase3 2 2 2 4" xfId="6692" xr:uid="{00000000-0005-0000-0000-0000100B0000}"/>
    <cellStyle name="Ênfase3 2 2 2 4 2" xfId="6693" xr:uid="{00000000-0005-0000-0000-0000110B0000}"/>
    <cellStyle name="Ênfase3 2 2 3" xfId="6694" xr:uid="{00000000-0005-0000-0000-0000120B0000}"/>
    <cellStyle name="Ênfase3 2 2 4" xfId="6695" xr:uid="{00000000-0005-0000-0000-0000130B0000}"/>
    <cellStyle name="Ênfase3 2 2 4 2" xfId="6696" xr:uid="{00000000-0005-0000-0000-0000140B0000}"/>
    <cellStyle name="Ênfase3 2 3" xfId="6697" xr:uid="{00000000-0005-0000-0000-0000150B0000}"/>
    <cellStyle name="Ênfase3 2 4" xfId="6698" xr:uid="{00000000-0005-0000-0000-0000160B0000}"/>
    <cellStyle name="Ênfase3 2 5" xfId="6699" xr:uid="{00000000-0005-0000-0000-0000170B0000}"/>
    <cellStyle name="Ênfase3 2 6" xfId="6700" xr:uid="{00000000-0005-0000-0000-0000180B0000}"/>
    <cellStyle name="Ênfase3 2 6 2" xfId="6701" xr:uid="{00000000-0005-0000-0000-0000190B0000}"/>
    <cellStyle name="Ênfase3 2 7" xfId="6678" xr:uid="{00000000-0005-0000-0000-00001A0B0000}"/>
    <cellStyle name="Ênfase3 3" xfId="5269" xr:uid="{00000000-0005-0000-0000-00001B0B0000}"/>
    <cellStyle name="Ênfase3 3 2" xfId="6703" xr:uid="{00000000-0005-0000-0000-00001C0B0000}"/>
    <cellStyle name="Ênfase3 3 3" xfId="6704" xr:uid="{00000000-0005-0000-0000-00001D0B0000}"/>
    <cellStyle name="Ênfase3 3 4" xfId="6705" xr:uid="{00000000-0005-0000-0000-00001E0B0000}"/>
    <cellStyle name="Ênfase3 3 5" xfId="6702" xr:uid="{00000000-0005-0000-0000-00001F0B0000}"/>
    <cellStyle name="Ênfase3 4" xfId="5284" xr:uid="{00000000-0005-0000-0000-0000200B0000}"/>
    <cellStyle name="Ênfase3 4 2" xfId="6707" xr:uid="{00000000-0005-0000-0000-0000210B0000}"/>
    <cellStyle name="Ênfase3 4 3" xfId="6708" xr:uid="{00000000-0005-0000-0000-0000220B0000}"/>
    <cellStyle name="Ênfase3 4 4" xfId="6706" xr:uid="{00000000-0005-0000-0000-0000230B0000}"/>
    <cellStyle name="Ênfase3 5" xfId="5262" xr:uid="{00000000-0005-0000-0000-0000240B0000}"/>
    <cellStyle name="Ênfase3 5 2" xfId="6710" xr:uid="{00000000-0005-0000-0000-0000250B0000}"/>
    <cellStyle name="Ênfase3 5 3" xfId="6709" xr:uid="{00000000-0005-0000-0000-0000260B0000}"/>
    <cellStyle name="Ênfase3 6" xfId="5291" xr:uid="{00000000-0005-0000-0000-0000270B0000}"/>
    <cellStyle name="Ênfase3 6 2" xfId="6712" xr:uid="{00000000-0005-0000-0000-0000280B0000}"/>
    <cellStyle name="Ênfase3 6 3" xfId="7356" xr:uid="{00000000-0005-0000-0000-0000290B0000}"/>
    <cellStyle name="Ênfase3 6 4" xfId="6711" xr:uid="{00000000-0005-0000-0000-00002A0B0000}"/>
    <cellStyle name="Ênfase3 7" xfId="5255" xr:uid="{00000000-0005-0000-0000-00002B0B0000}"/>
    <cellStyle name="Ênfase3 7 2" xfId="7357" xr:uid="{00000000-0005-0000-0000-00002C0B0000}"/>
    <cellStyle name="Ênfase3 7 3" xfId="6713" xr:uid="{00000000-0005-0000-0000-00002D0B0000}"/>
    <cellStyle name="Ênfase3 8" xfId="5300" xr:uid="{00000000-0005-0000-0000-00002E0B0000}"/>
    <cellStyle name="Ênfase3 9" xfId="5246" xr:uid="{00000000-0005-0000-0000-00002F0B0000}"/>
    <cellStyle name="Ênfase4" xfId="53" xr:uid="{00000000-0005-0000-0000-0000300B0000}"/>
    <cellStyle name="Ênfase4 10" xfId="5545" xr:uid="{00000000-0005-0000-0000-0000310B0000}"/>
    <cellStyle name="Ênfase4 11" xfId="5555" xr:uid="{00000000-0005-0000-0000-0000320B0000}"/>
    <cellStyle name="Ênfase4 12" xfId="5538" xr:uid="{00000000-0005-0000-0000-0000330B0000}"/>
    <cellStyle name="Ênfase4 13" xfId="5563" xr:uid="{00000000-0005-0000-0000-0000340B0000}"/>
    <cellStyle name="Ênfase4 14" xfId="5531" xr:uid="{00000000-0005-0000-0000-0000350B0000}"/>
    <cellStyle name="Ênfase4 15" xfId="5717" xr:uid="{00000000-0005-0000-0000-0000360B0000}"/>
    <cellStyle name="Ênfase4 16" xfId="5724" xr:uid="{00000000-0005-0000-0000-0000370B0000}"/>
    <cellStyle name="Ênfase4 17" xfId="5798" xr:uid="{00000000-0005-0000-0000-0000380B0000}"/>
    <cellStyle name="Ênfase4 2" xfId="5027" xr:uid="{00000000-0005-0000-0000-0000390B0000}"/>
    <cellStyle name="Ênfase4 2 2" xfId="6715" xr:uid="{00000000-0005-0000-0000-00003A0B0000}"/>
    <cellStyle name="Ênfase4 2 2 2" xfId="6716" xr:uid="{00000000-0005-0000-0000-00003B0B0000}"/>
    <cellStyle name="Ênfase4 2 2 2 2" xfId="6717" xr:uid="{00000000-0005-0000-0000-00003C0B0000}"/>
    <cellStyle name="Ênfase4 2 2 2 2 2" xfId="6718" xr:uid="{00000000-0005-0000-0000-00003D0B0000}"/>
    <cellStyle name="Ênfase4 2 2 2 2 2 2" xfId="6719" xr:uid="{00000000-0005-0000-0000-00003E0B0000}"/>
    <cellStyle name="Ênfase4 2 2 2 2 2 2 2" xfId="6720" xr:uid="{00000000-0005-0000-0000-00003F0B0000}"/>
    <cellStyle name="Ênfase4 2 2 2 2 2 2 2 2" xfId="6721" xr:uid="{00000000-0005-0000-0000-0000400B0000}"/>
    <cellStyle name="Ênfase4 2 2 2 2 2 2 3" xfId="6722" xr:uid="{00000000-0005-0000-0000-0000410B0000}"/>
    <cellStyle name="Ênfase4 2 2 2 2 2 3" xfId="6723" xr:uid="{00000000-0005-0000-0000-0000420B0000}"/>
    <cellStyle name="Ênfase4 2 2 2 2 2 3 2" xfId="6724" xr:uid="{00000000-0005-0000-0000-0000430B0000}"/>
    <cellStyle name="Ênfase4 2 2 2 2 3" xfId="6725" xr:uid="{00000000-0005-0000-0000-0000440B0000}"/>
    <cellStyle name="Ênfase4 2 2 2 2 3 2" xfId="6726" xr:uid="{00000000-0005-0000-0000-0000450B0000}"/>
    <cellStyle name="Ênfase4 2 2 2 3" xfId="6727" xr:uid="{00000000-0005-0000-0000-0000460B0000}"/>
    <cellStyle name="Ênfase4 2 2 2 4" xfId="6728" xr:uid="{00000000-0005-0000-0000-0000470B0000}"/>
    <cellStyle name="Ênfase4 2 2 2 4 2" xfId="6729" xr:uid="{00000000-0005-0000-0000-0000480B0000}"/>
    <cellStyle name="Ênfase4 2 2 3" xfId="6730" xr:uid="{00000000-0005-0000-0000-0000490B0000}"/>
    <cellStyle name="Ênfase4 2 2 4" xfId="6731" xr:uid="{00000000-0005-0000-0000-00004A0B0000}"/>
    <cellStyle name="Ênfase4 2 2 4 2" xfId="6732" xr:uid="{00000000-0005-0000-0000-00004B0B0000}"/>
    <cellStyle name="Ênfase4 2 3" xfId="6733" xr:uid="{00000000-0005-0000-0000-00004C0B0000}"/>
    <cellStyle name="Ênfase4 2 4" xfId="6734" xr:uid="{00000000-0005-0000-0000-00004D0B0000}"/>
    <cellStyle name="Ênfase4 2 5" xfId="6735" xr:uid="{00000000-0005-0000-0000-00004E0B0000}"/>
    <cellStyle name="Ênfase4 2 6" xfId="6736" xr:uid="{00000000-0005-0000-0000-00004F0B0000}"/>
    <cellStyle name="Ênfase4 2 6 2" xfId="6737" xr:uid="{00000000-0005-0000-0000-0000500B0000}"/>
    <cellStyle name="Ênfase4 2 7" xfId="6714" xr:uid="{00000000-0005-0000-0000-0000510B0000}"/>
    <cellStyle name="Ênfase4 3" xfId="5270" xr:uid="{00000000-0005-0000-0000-0000520B0000}"/>
    <cellStyle name="Ênfase4 3 2" xfId="6739" xr:uid="{00000000-0005-0000-0000-0000530B0000}"/>
    <cellStyle name="Ênfase4 3 3" xfId="6740" xr:uid="{00000000-0005-0000-0000-0000540B0000}"/>
    <cellStyle name="Ênfase4 3 4" xfId="6741" xr:uid="{00000000-0005-0000-0000-0000550B0000}"/>
    <cellStyle name="Ênfase4 3 5" xfId="6738" xr:uid="{00000000-0005-0000-0000-0000560B0000}"/>
    <cellStyle name="Ênfase4 4" xfId="5283" xr:uid="{00000000-0005-0000-0000-0000570B0000}"/>
    <cellStyle name="Ênfase4 4 2" xfId="6743" xr:uid="{00000000-0005-0000-0000-0000580B0000}"/>
    <cellStyle name="Ênfase4 4 3" xfId="6744" xr:uid="{00000000-0005-0000-0000-0000590B0000}"/>
    <cellStyle name="Ênfase4 4 4" xfId="6742" xr:uid="{00000000-0005-0000-0000-00005A0B0000}"/>
    <cellStyle name="Ênfase4 5" xfId="5263" xr:uid="{00000000-0005-0000-0000-00005B0B0000}"/>
    <cellStyle name="Ênfase4 5 2" xfId="6746" xr:uid="{00000000-0005-0000-0000-00005C0B0000}"/>
    <cellStyle name="Ênfase4 5 3" xfId="6745" xr:uid="{00000000-0005-0000-0000-00005D0B0000}"/>
    <cellStyle name="Ênfase4 6" xfId="5290" xr:uid="{00000000-0005-0000-0000-00005E0B0000}"/>
    <cellStyle name="Ênfase4 6 2" xfId="6748" xr:uid="{00000000-0005-0000-0000-00005F0B0000}"/>
    <cellStyle name="Ênfase4 6 3" xfId="7358" xr:uid="{00000000-0005-0000-0000-0000600B0000}"/>
    <cellStyle name="Ênfase4 6 4" xfId="6747" xr:uid="{00000000-0005-0000-0000-0000610B0000}"/>
    <cellStyle name="Ênfase4 7" xfId="5256" xr:uid="{00000000-0005-0000-0000-0000620B0000}"/>
    <cellStyle name="Ênfase4 7 2" xfId="7359" xr:uid="{00000000-0005-0000-0000-0000630B0000}"/>
    <cellStyle name="Ênfase4 7 3" xfId="6749" xr:uid="{00000000-0005-0000-0000-0000640B0000}"/>
    <cellStyle name="Ênfase4 8" xfId="5299" xr:uid="{00000000-0005-0000-0000-0000650B0000}"/>
    <cellStyle name="Ênfase4 9" xfId="5247" xr:uid="{00000000-0005-0000-0000-0000660B0000}"/>
    <cellStyle name="Ênfase5" xfId="54" xr:uid="{00000000-0005-0000-0000-0000670B0000}"/>
    <cellStyle name="Ênfase5 10" xfId="5546" xr:uid="{00000000-0005-0000-0000-0000680B0000}"/>
    <cellStyle name="Ênfase5 11" xfId="5554" xr:uid="{00000000-0005-0000-0000-0000690B0000}"/>
    <cellStyle name="Ênfase5 12" xfId="5539" xr:uid="{00000000-0005-0000-0000-00006A0B0000}"/>
    <cellStyle name="Ênfase5 13" xfId="5562" xr:uid="{00000000-0005-0000-0000-00006B0B0000}"/>
    <cellStyle name="Ênfase5 14" xfId="5532" xr:uid="{00000000-0005-0000-0000-00006C0B0000}"/>
    <cellStyle name="Ênfase5 15" xfId="5718" xr:uid="{00000000-0005-0000-0000-00006D0B0000}"/>
    <cellStyle name="Ênfase5 16" xfId="5723" xr:uid="{00000000-0005-0000-0000-00006E0B0000}"/>
    <cellStyle name="Ênfase5 17" xfId="5802" xr:uid="{00000000-0005-0000-0000-00006F0B0000}"/>
    <cellStyle name="Ênfase5 2" xfId="5028" xr:uid="{00000000-0005-0000-0000-0000700B0000}"/>
    <cellStyle name="Ênfase5 2 2" xfId="6751" xr:uid="{00000000-0005-0000-0000-0000710B0000}"/>
    <cellStyle name="Ênfase5 2 2 2" xfId="6752" xr:uid="{00000000-0005-0000-0000-0000720B0000}"/>
    <cellStyle name="Ênfase5 2 2 2 2" xfId="6753" xr:uid="{00000000-0005-0000-0000-0000730B0000}"/>
    <cellStyle name="Ênfase5 2 2 2 2 2" xfId="6754" xr:uid="{00000000-0005-0000-0000-0000740B0000}"/>
    <cellStyle name="Ênfase5 2 2 2 2 2 2" xfId="6755" xr:uid="{00000000-0005-0000-0000-0000750B0000}"/>
    <cellStyle name="Ênfase5 2 2 2 2 2 2 2" xfId="6756" xr:uid="{00000000-0005-0000-0000-0000760B0000}"/>
    <cellStyle name="Ênfase5 2 2 2 2 2 2 2 2" xfId="6757" xr:uid="{00000000-0005-0000-0000-0000770B0000}"/>
    <cellStyle name="Ênfase5 2 2 2 2 2 2 3" xfId="6758" xr:uid="{00000000-0005-0000-0000-0000780B0000}"/>
    <cellStyle name="Ênfase5 2 2 2 2 2 3" xfId="6759" xr:uid="{00000000-0005-0000-0000-0000790B0000}"/>
    <cellStyle name="Ênfase5 2 2 2 2 2 3 2" xfId="6760" xr:uid="{00000000-0005-0000-0000-00007A0B0000}"/>
    <cellStyle name="Ênfase5 2 2 2 2 3" xfId="6761" xr:uid="{00000000-0005-0000-0000-00007B0B0000}"/>
    <cellStyle name="Ênfase5 2 2 2 2 3 2" xfId="6762" xr:uid="{00000000-0005-0000-0000-00007C0B0000}"/>
    <cellStyle name="Ênfase5 2 2 2 3" xfId="6763" xr:uid="{00000000-0005-0000-0000-00007D0B0000}"/>
    <cellStyle name="Ênfase5 2 2 2 4" xfId="6764" xr:uid="{00000000-0005-0000-0000-00007E0B0000}"/>
    <cellStyle name="Ênfase5 2 2 2 4 2" xfId="6765" xr:uid="{00000000-0005-0000-0000-00007F0B0000}"/>
    <cellStyle name="Ênfase5 2 2 3" xfId="6766" xr:uid="{00000000-0005-0000-0000-0000800B0000}"/>
    <cellStyle name="Ênfase5 2 2 4" xfId="6767" xr:uid="{00000000-0005-0000-0000-0000810B0000}"/>
    <cellStyle name="Ênfase5 2 2 4 2" xfId="6768" xr:uid="{00000000-0005-0000-0000-0000820B0000}"/>
    <cellStyle name="Ênfase5 2 3" xfId="6769" xr:uid="{00000000-0005-0000-0000-0000830B0000}"/>
    <cellStyle name="Ênfase5 2 4" xfId="6770" xr:uid="{00000000-0005-0000-0000-0000840B0000}"/>
    <cellStyle name="Ênfase5 2 5" xfId="6771" xr:uid="{00000000-0005-0000-0000-0000850B0000}"/>
    <cellStyle name="Ênfase5 2 6" xfId="6772" xr:uid="{00000000-0005-0000-0000-0000860B0000}"/>
    <cellStyle name="Ênfase5 2 6 2" xfId="6773" xr:uid="{00000000-0005-0000-0000-0000870B0000}"/>
    <cellStyle name="Ênfase5 2 7" xfId="6750" xr:uid="{00000000-0005-0000-0000-0000880B0000}"/>
    <cellStyle name="Ênfase5 3" xfId="5271" xr:uid="{00000000-0005-0000-0000-0000890B0000}"/>
    <cellStyle name="Ênfase5 3 2" xfId="6775" xr:uid="{00000000-0005-0000-0000-00008A0B0000}"/>
    <cellStyle name="Ênfase5 3 3" xfId="6776" xr:uid="{00000000-0005-0000-0000-00008B0B0000}"/>
    <cellStyle name="Ênfase5 3 4" xfId="6777" xr:uid="{00000000-0005-0000-0000-00008C0B0000}"/>
    <cellStyle name="Ênfase5 3 5" xfId="6774" xr:uid="{00000000-0005-0000-0000-00008D0B0000}"/>
    <cellStyle name="Ênfase5 4" xfId="5282" xr:uid="{00000000-0005-0000-0000-00008E0B0000}"/>
    <cellStyle name="Ênfase5 4 2" xfId="6779" xr:uid="{00000000-0005-0000-0000-00008F0B0000}"/>
    <cellStyle name="Ênfase5 4 3" xfId="6780" xr:uid="{00000000-0005-0000-0000-0000900B0000}"/>
    <cellStyle name="Ênfase5 4 4" xfId="6778" xr:uid="{00000000-0005-0000-0000-0000910B0000}"/>
    <cellStyle name="Ênfase5 5" xfId="5264" xr:uid="{00000000-0005-0000-0000-0000920B0000}"/>
    <cellStyle name="Ênfase5 5 2" xfId="6782" xr:uid="{00000000-0005-0000-0000-0000930B0000}"/>
    <cellStyle name="Ênfase5 5 3" xfId="6781" xr:uid="{00000000-0005-0000-0000-0000940B0000}"/>
    <cellStyle name="Ênfase5 6" xfId="5289" xr:uid="{00000000-0005-0000-0000-0000950B0000}"/>
    <cellStyle name="Ênfase5 6 2" xfId="6784" xr:uid="{00000000-0005-0000-0000-0000960B0000}"/>
    <cellStyle name="Ênfase5 6 3" xfId="7360" xr:uid="{00000000-0005-0000-0000-0000970B0000}"/>
    <cellStyle name="Ênfase5 6 4" xfId="6783" xr:uid="{00000000-0005-0000-0000-0000980B0000}"/>
    <cellStyle name="Ênfase5 7" xfId="5257" xr:uid="{00000000-0005-0000-0000-0000990B0000}"/>
    <cellStyle name="Ênfase5 7 2" xfId="7361" xr:uid="{00000000-0005-0000-0000-00009A0B0000}"/>
    <cellStyle name="Ênfase5 7 3" xfId="6785" xr:uid="{00000000-0005-0000-0000-00009B0B0000}"/>
    <cellStyle name="Ênfase5 8" xfId="5297" xr:uid="{00000000-0005-0000-0000-00009C0B0000}"/>
    <cellStyle name="Ênfase5 9" xfId="5249" xr:uid="{00000000-0005-0000-0000-00009D0B0000}"/>
    <cellStyle name="Ênfase6" xfId="55" xr:uid="{00000000-0005-0000-0000-00009E0B0000}"/>
    <cellStyle name="Ênfase6 10" xfId="5547" xr:uid="{00000000-0005-0000-0000-00009F0B0000}"/>
    <cellStyle name="Ênfase6 11" xfId="5553" xr:uid="{00000000-0005-0000-0000-0000A00B0000}"/>
    <cellStyle name="Ênfase6 12" xfId="5540" xr:uid="{00000000-0005-0000-0000-0000A10B0000}"/>
    <cellStyle name="Ênfase6 13" xfId="5561" xr:uid="{00000000-0005-0000-0000-0000A20B0000}"/>
    <cellStyle name="Ênfase6 14" xfId="5533" xr:uid="{00000000-0005-0000-0000-0000A30B0000}"/>
    <cellStyle name="Ênfase6 15" xfId="5719" xr:uid="{00000000-0005-0000-0000-0000A40B0000}"/>
    <cellStyle name="Ênfase6 16" xfId="5722" xr:uid="{00000000-0005-0000-0000-0000A50B0000}"/>
    <cellStyle name="Ênfase6 17" xfId="5806" xr:uid="{00000000-0005-0000-0000-0000A60B0000}"/>
    <cellStyle name="Ênfase6 2" xfId="5029" xr:uid="{00000000-0005-0000-0000-0000A70B0000}"/>
    <cellStyle name="Ênfase6 2 2" xfId="6787" xr:uid="{00000000-0005-0000-0000-0000A80B0000}"/>
    <cellStyle name="Ênfase6 2 2 2" xfId="6788" xr:uid="{00000000-0005-0000-0000-0000A90B0000}"/>
    <cellStyle name="Ênfase6 2 2 2 2" xfId="6789" xr:uid="{00000000-0005-0000-0000-0000AA0B0000}"/>
    <cellStyle name="Ênfase6 2 2 2 2 2" xfId="6790" xr:uid="{00000000-0005-0000-0000-0000AB0B0000}"/>
    <cellStyle name="Ênfase6 2 2 2 2 2 2" xfId="6791" xr:uid="{00000000-0005-0000-0000-0000AC0B0000}"/>
    <cellStyle name="Ênfase6 2 2 2 2 2 2 2" xfId="6792" xr:uid="{00000000-0005-0000-0000-0000AD0B0000}"/>
    <cellStyle name="Ênfase6 2 2 2 2 2 2 2 2" xfId="6793" xr:uid="{00000000-0005-0000-0000-0000AE0B0000}"/>
    <cellStyle name="Ênfase6 2 2 2 2 2 2 3" xfId="6794" xr:uid="{00000000-0005-0000-0000-0000AF0B0000}"/>
    <cellStyle name="Ênfase6 2 2 2 2 2 3" xfId="6795" xr:uid="{00000000-0005-0000-0000-0000B00B0000}"/>
    <cellStyle name="Ênfase6 2 2 2 2 2 3 2" xfId="6796" xr:uid="{00000000-0005-0000-0000-0000B10B0000}"/>
    <cellStyle name="Ênfase6 2 2 2 2 3" xfId="6797" xr:uid="{00000000-0005-0000-0000-0000B20B0000}"/>
    <cellStyle name="Ênfase6 2 2 2 2 3 2" xfId="6798" xr:uid="{00000000-0005-0000-0000-0000B30B0000}"/>
    <cellStyle name="Ênfase6 2 2 2 3" xfId="6799" xr:uid="{00000000-0005-0000-0000-0000B40B0000}"/>
    <cellStyle name="Ênfase6 2 2 2 4" xfId="6800" xr:uid="{00000000-0005-0000-0000-0000B50B0000}"/>
    <cellStyle name="Ênfase6 2 2 2 4 2" xfId="6801" xr:uid="{00000000-0005-0000-0000-0000B60B0000}"/>
    <cellStyle name="Ênfase6 2 2 3" xfId="6802" xr:uid="{00000000-0005-0000-0000-0000B70B0000}"/>
    <cellStyle name="Ênfase6 2 2 4" xfId="6803" xr:uid="{00000000-0005-0000-0000-0000B80B0000}"/>
    <cellStyle name="Ênfase6 2 2 4 2" xfId="6804" xr:uid="{00000000-0005-0000-0000-0000B90B0000}"/>
    <cellStyle name="Ênfase6 2 3" xfId="6805" xr:uid="{00000000-0005-0000-0000-0000BA0B0000}"/>
    <cellStyle name="Ênfase6 2 4" xfId="6806" xr:uid="{00000000-0005-0000-0000-0000BB0B0000}"/>
    <cellStyle name="Ênfase6 2 5" xfId="6807" xr:uid="{00000000-0005-0000-0000-0000BC0B0000}"/>
    <cellStyle name="Ênfase6 2 6" xfId="6808" xr:uid="{00000000-0005-0000-0000-0000BD0B0000}"/>
    <cellStyle name="Ênfase6 2 6 2" xfId="6809" xr:uid="{00000000-0005-0000-0000-0000BE0B0000}"/>
    <cellStyle name="Ênfase6 2 7" xfId="6786" xr:uid="{00000000-0005-0000-0000-0000BF0B0000}"/>
    <cellStyle name="Ênfase6 3" xfId="5272" xr:uid="{00000000-0005-0000-0000-0000C00B0000}"/>
    <cellStyle name="Ênfase6 3 2" xfId="6811" xr:uid="{00000000-0005-0000-0000-0000C10B0000}"/>
    <cellStyle name="Ênfase6 3 3" xfId="6812" xr:uid="{00000000-0005-0000-0000-0000C20B0000}"/>
    <cellStyle name="Ênfase6 3 4" xfId="6813" xr:uid="{00000000-0005-0000-0000-0000C30B0000}"/>
    <cellStyle name="Ênfase6 3 5" xfId="6810" xr:uid="{00000000-0005-0000-0000-0000C40B0000}"/>
    <cellStyle name="Ênfase6 4" xfId="5281" xr:uid="{00000000-0005-0000-0000-0000C50B0000}"/>
    <cellStyle name="Ênfase6 4 2" xfId="6815" xr:uid="{00000000-0005-0000-0000-0000C60B0000}"/>
    <cellStyle name="Ênfase6 4 3" xfId="6816" xr:uid="{00000000-0005-0000-0000-0000C70B0000}"/>
    <cellStyle name="Ênfase6 4 4" xfId="6814" xr:uid="{00000000-0005-0000-0000-0000C80B0000}"/>
    <cellStyle name="Ênfase6 5" xfId="5265" xr:uid="{00000000-0005-0000-0000-0000C90B0000}"/>
    <cellStyle name="Ênfase6 5 2" xfId="6818" xr:uid="{00000000-0005-0000-0000-0000CA0B0000}"/>
    <cellStyle name="Ênfase6 5 3" xfId="6817" xr:uid="{00000000-0005-0000-0000-0000CB0B0000}"/>
    <cellStyle name="Ênfase6 6" xfId="5288" xr:uid="{00000000-0005-0000-0000-0000CC0B0000}"/>
    <cellStyle name="Ênfase6 6 2" xfId="6820" xr:uid="{00000000-0005-0000-0000-0000CD0B0000}"/>
    <cellStyle name="Ênfase6 6 3" xfId="7362" xr:uid="{00000000-0005-0000-0000-0000CE0B0000}"/>
    <cellStyle name="Ênfase6 6 4" xfId="6819" xr:uid="{00000000-0005-0000-0000-0000CF0B0000}"/>
    <cellStyle name="Ênfase6 7" xfId="5258" xr:uid="{00000000-0005-0000-0000-0000D00B0000}"/>
    <cellStyle name="Ênfase6 7 2" xfId="7363" xr:uid="{00000000-0005-0000-0000-0000D10B0000}"/>
    <cellStyle name="Ênfase6 7 3" xfId="6821" xr:uid="{00000000-0005-0000-0000-0000D20B0000}"/>
    <cellStyle name="Ênfase6 8" xfId="5296" xr:uid="{00000000-0005-0000-0000-0000D30B0000}"/>
    <cellStyle name="Ênfase6 9" xfId="5250" xr:uid="{00000000-0005-0000-0000-0000D40B0000}"/>
    <cellStyle name="Énfasis1" xfId="998" xr:uid="{00000000-0005-0000-0000-0000D50B0000}"/>
    <cellStyle name="Énfasis2" xfId="999" xr:uid="{00000000-0005-0000-0000-0000D60B0000}"/>
    <cellStyle name="Énfasis3" xfId="1000" xr:uid="{00000000-0005-0000-0000-0000D70B0000}"/>
    <cellStyle name="Énfasis4" xfId="1001" xr:uid="{00000000-0005-0000-0000-0000D80B0000}"/>
    <cellStyle name="Énfasis5" xfId="1002" xr:uid="{00000000-0005-0000-0000-0000D90B0000}"/>
    <cellStyle name="Énfasis6" xfId="1003" xr:uid="{00000000-0005-0000-0000-0000DA0B0000}"/>
    <cellStyle name="Enter Currency (0)" xfId="5030" xr:uid="{00000000-0005-0000-0000-0000DB0B0000}"/>
    <cellStyle name="Enter Currency (2)" xfId="5031" xr:uid="{00000000-0005-0000-0000-0000DC0B0000}"/>
    <cellStyle name="Enter Units (0)" xfId="5032" xr:uid="{00000000-0005-0000-0000-0000DD0B0000}"/>
    <cellStyle name="Enter Units (1)" xfId="5033" xr:uid="{00000000-0005-0000-0000-0000DE0B0000}"/>
    <cellStyle name="Enter Units (2)" xfId="5034" xr:uid="{00000000-0005-0000-0000-0000DF0B0000}"/>
    <cellStyle name="Entered" xfId="1004" xr:uid="{00000000-0005-0000-0000-0000E00B0000}"/>
    <cellStyle name="Entrada" xfId="56" xr:uid="{00000000-0005-0000-0000-0000E10B0000}"/>
    <cellStyle name="Entrada 10" xfId="5550" xr:uid="{00000000-0005-0000-0000-0000E20B0000}"/>
    <cellStyle name="Entrada 10 2" xfId="14061" xr:uid="{00000000-0005-0000-0000-0000E30B0000}"/>
    <cellStyle name="Entrada 10 3" xfId="16129" xr:uid="{00000000-0005-0000-0000-0000E40B0000}"/>
    <cellStyle name="Entrada 11" xfId="5551" xr:uid="{00000000-0005-0000-0000-0000E50B0000}"/>
    <cellStyle name="Entrada 11 2" xfId="14062" xr:uid="{00000000-0005-0000-0000-0000E60B0000}"/>
    <cellStyle name="Entrada 11 3" xfId="16130" xr:uid="{00000000-0005-0000-0000-0000E70B0000}"/>
    <cellStyle name="Entrada 12" xfId="5549" xr:uid="{00000000-0005-0000-0000-0000E80B0000}"/>
    <cellStyle name="Entrada 12 2" xfId="14060" xr:uid="{00000000-0005-0000-0000-0000E90B0000}"/>
    <cellStyle name="Entrada 12 3" xfId="16128" xr:uid="{00000000-0005-0000-0000-0000EA0B0000}"/>
    <cellStyle name="Entrada 13" xfId="5552" xr:uid="{00000000-0005-0000-0000-0000EB0B0000}"/>
    <cellStyle name="Entrada 13 2" xfId="14063" xr:uid="{00000000-0005-0000-0000-0000EC0B0000}"/>
    <cellStyle name="Entrada 13 3" xfId="16131" xr:uid="{00000000-0005-0000-0000-0000ED0B0000}"/>
    <cellStyle name="Entrada 14" xfId="5548" xr:uid="{00000000-0005-0000-0000-0000EE0B0000}"/>
    <cellStyle name="Entrada 14 2" xfId="14059" xr:uid="{00000000-0005-0000-0000-0000EF0B0000}"/>
    <cellStyle name="Entrada 14 3" xfId="16127" xr:uid="{00000000-0005-0000-0000-0000F00B0000}"/>
    <cellStyle name="Entrada 15" xfId="5720" xr:uid="{00000000-0005-0000-0000-0000F10B0000}"/>
    <cellStyle name="Entrada 15 2" xfId="14114" xr:uid="{00000000-0005-0000-0000-0000F20B0000}"/>
    <cellStyle name="Entrada 15 3" xfId="14117" xr:uid="{00000000-0005-0000-0000-0000F30B0000}"/>
    <cellStyle name="Entrada 16" xfId="5721" xr:uid="{00000000-0005-0000-0000-0000F40B0000}"/>
    <cellStyle name="Entrada 16 2" xfId="14115" xr:uid="{00000000-0005-0000-0000-0000F50B0000}"/>
    <cellStyle name="Entrada 16 3" xfId="14112" xr:uid="{00000000-0005-0000-0000-0000F60B0000}"/>
    <cellStyle name="Entrada 17" xfId="5779" xr:uid="{00000000-0005-0000-0000-0000F70B0000}"/>
    <cellStyle name="Entrada 18" xfId="10598" xr:uid="{00000000-0005-0000-0000-0000F80B0000}"/>
    <cellStyle name="Entrada 18 2" xfId="19304" xr:uid="{00000000-0005-0000-0000-0000F90B0000}"/>
    <cellStyle name="Entrada 2" xfId="5035" xr:uid="{00000000-0005-0000-0000-0000FA0B0000}"/>
    <cellStyle name="Entrada 2 2" xfId="6823" xr:uid="{00000000-0005-0000-0000-0000FB0B0000}"/>
    <cellStyle name="Entrada 2 2 2" xfId="6824" xr:uid="{00000000-0005-0000-0000-0000FC0B0000}"/>
    <cellStyle name="Entrada 2 2 2 2" xfId="6825" xr:uid="{00000000-0005-0000-0000-0000FD0B0000}"/>
    <cellStyle name="Entrada 2 2 2 2 2" xfId="6826" xr:uid="{00000000-0005-0000-0000-0000FE0B0000}"/>
    <cellStyle name="Entrada 2 2 2 2 2 2" xfId="6827" xr:uid="{00000000-0005-0000-0000-0000FF0B0000}"/>
    <cellStyle name="Entrada 2 2 2 2 2 2 2" xfId="6828" xr:uid="{00000000-0005-0000-0000-0000000C0000}"/>
    <cellStyle name="Entrada 2 2 2 2 2 2 2 2" xfId="6829" xr:uid="{00000000-0005-0000-0000-0000010C0000}"/>
    <cellStyle name="Entrada 2 2 2 2 2 2 2 2 2" xfId="14528" xr:uid="{00000000-0005-0000-0000-0000020C0000}"/>
    <cellStyle name="Entrada 2 2 2 2 2 2 2 2 3" xfId="14488" xr:uid="{00000000-0005-0000-0000-0000030C0000}"/>
    <cellStyle name="Entrada 2 2 2 2 2 2 3" xfId="6830" xr:uid="{00000000-0005-0000-0000-0000040C0000}"/>
    <cellStyle name="Entrada 2 2 2 2 2 2 3 2" xfId="14529" xr:uid="{00000000-0005-0000-0000-0000050C0000}"/>
    <cellStyle name="Entrada 2 2 2 2 2 2 3 3" xfId="14487" xr:uid="{00000000-0005-0000-0000-0000060C0000}"/>
    <cellStyle name="Entrada 2 2 2 2 2 2 4" xfId="14527" xr:uid="{00000000-0005-0000-0000-0000070C0000}"/>
    <cellStyle name="Entrada 2 2 2 2 2 2 5" xfId="22589" xr:uid="{00000000-0005-0000-0000-0000080C0000}"/>
    <cellStyle name="Entrada 2 2 2 2 2 3" xfId="6831" xr:uid="{00000000-0005-0000-0000-0000090C0000}"/>
    <cellStyle name="Entrada 2 2 2 2 2 3 2" xfId="6832" xr:uid="{00000000-0005-0000-0000-00000A0C0000}"/>
    <cellStyle name="Entrada 2 2 2 2 2 3 3" xfId="14530" xr:uid="{00000000-0005-0000-0000-00000B0C0000}"/>
    <cellStyle name="Entrada 2 2 2 2 2 3 4" xfId="22586" xr:uid="{00000000-0005-0000-0000-00000C0C0000}"/>
    <cellStyle name="Entrada 2 2 2 2 3" xfId="6833" xr:uid="{00000000-0005-0000-0000-00000D0C0000}"/>
    <cellStyle name="Entrada 2 2 2 2 3 2" xfId="6834" xr:uid="{00000000-0005-0000-0000-00000E0C0000}"/>
    <cellStyle name="Entrada 2 2 2 2 3 2 2" xfId="14531" xr:uid="{00000000-0005-0000-0000-00000F0C0000}"/>
    <cellStyle name="Entrada 2 2 2 2 3 2 3" xfId="22575" xr:uid="{00000000-0005-0000-0000-0000100C0000}"/>
    <cellStyle name="Entrada 2 2 2 2 4" xfId="14526" xr:uid="{00000000-0005-0000-0000-0000110C0000}"/>
    <cellStyle name="Entrada 2 2 2 2 5" xfId="22604" xr:uid="{00000000-0005-0000-0000-0000120C0000}"/>
    <cellStyle name="Entrada 2 2 2 3" xfId="6835" xr:uid="{00000000-0005-0000-0000-0000130C0000}"/>
    <cellStyle name="Entrada 2 2 2 3 2" xfId="14532" xr:uid="{00000000-0005-0000-0000-0000140C0000}"/>
    <cellStyle name="Entrada 2 2 2 3 3" xfId="22588" xr:uid="{00000000-0005-0000-0000-0000150C0000}"/>
    <cellStyle name="Entrada 2 2 2 4" xfId="6836" xr:uid="{00000000-0005-0000-0000-0000160C0000}"/>
    <cellStyle name="Entrada 2 2 2 4 2" xfId="6837" xr:uid="{00000000-0005-0000-0000-0000170C0000}"/>
    <cellStyle name="Entrada 2 2 2 4 3" xfId="14533" xr:uid="{00000000-0005-0000-0000-0000180C0000}"/>
    <cellStyle name="Entrada 2 2 2 4 4" xfId="14485" xr:uid="{00000000-0005-0000-0000-0000190C0000}"/>
    <cellStyle name="Entrada 2 2 3" xfId="6838" xr:uid="{00000000-0005-0000-0000-00001A0C0000}"/>
    <cellStyle name="Entrada 2 2 4" xfId="6839" xr:uid="{00000000-0005-0000-0000-00001B0C0000}"/>
    <cellStyle name="Entrada 2 2 4 2" xfId="6840" xr:uid="{00000000-0005-0000-0000-00001C0C0000}"/>
    <cellStyle name="Entrada 2 2 4 2 2" xfId="14534" xr:uid="{00000000-0005-0000-0000-00001D0C0000}"/>
    <cellStyle name="Entrada 2 2 4 2 3" xfId="14486" xr:uid="{00000000-0005-0000-0000-00001E0C0000}"/>
    <cellStyle name="Entrada 2 2 5" xfId="14525" xr:uid="{00000000-0005-0000-0000-00001F0C0000}"/>
    <cellStyle name="Entrada 2 2 6" xfId="14489" xr:uid="{00000000-0005-0000-0000-0000200C0000}"/>
    <cellStyle name="Entrada 2 3" xfId="6841" xr:uid="{00000000-0005-0000-0000-0000210C0000}"/>
    <cellStyle name="Entrada 2 3 2" xfId="14535" xr:uid="{00000000-0005-0000-0000-0000220C0000}"/>
    <cellStyle name="Entrada 2 3 3" xfId="22617" xr:uid="{00000000-0005-0000-0000-0000230C0000}"/>
    <cellStyle name="Entrada 2 4" xfId="6842" xr:uid="{00000000-0005-0000-0000-0000240C0000}"/>
    <cellStyle name="Entrada 2 4 2" xfId="14536" xr:uid="{00000000-0005-0000-0000-0000250C0000}"/>
    <cellStyle name="Entrada 2 4 3" xfId="22603" xr:uid="{00000000-0005-0000-0000-0000260C0000}"/>
    <cellStyle name="Entrada 2 5" xfId="6843" xr:uid="{00000000-0005-0000-0000-0000270C0000}"/>
    <cellStyle name="Entrada 2 5 2" xfId="14537" xr:uid="{00000000-0005-0000-0000-0000280C0000}"/>
    <cellStyle name="Entrada 2 5 3" xfId="22574" xr:uid="{00000000-0005-0000-0000-0000290C0000}"/>
    <cellStyle name="Entrada 2 6" xfId="6844" xr:uid="{00000000-0005-0000-0000-00002A0C0000}"/>
    <cellStyle name="Entrada 2 6 2" xfId="6845" xr:uid="{00000000-0005-0000-0000-00002B0C0000}"/>
    <cellStyle name="Entrada 2 6 3" xfId="14538" xr:uid="{00000000-0005-0000-0000-00002C0C0000}"/>
    <cellStyle name="Entrada 2 6 4" xfId="22618" xr:uid="{00000000-0005-0000-0000-00002D0C0000}"/>
    <cellStyle name="Entrada 2 7" xfId="6822" xr:uid="{00000000-0005-0000-0000-00002E0C0000}"/>
    <cellStyle name="Entrada 2 8" xfId="13891" xr:uid="{00000000-0005-0000-0000-00002F0C0000}"/>
    <cellStyle name="Entrada 2 9" xfId="16085" xr:uid="{00000000-0005-0000-0000-0000300C0000}"/>
    <cellStyle name="Entrada 3" xfId="5276" xr:uid="{00000000-0005-0000-0000-0000310C0000}"/>
    <cellStyle name="Entrada 3 2" xfId="6847" xr:uid="{00000000-0005-0000-0000-0000320C0000}"/>
    <cellStyle name="Entrada 3 3" xfId="6848" xr:uid="{00000000-0005-0000-0000-0000330C0000}"/>
    <cellStyle name="Entrada 3 4" xfId="6849" xr:uid="{00000000-0005-0000-0000-0000340C0000}"/>
    <cellStyle name="Entrada 3 5" xfId="6846" xr:uid="{00000000-0005-0000-0000-0000350C0000}"/>
    <cellStyle name="Entrada 3 6" xfId="13970" xr:uid="{00000000-0005-0000-0000-0000360C0000}"/>
    <cellStyle name="Entrada 3 7" xfId="22546" xr:uid="{00000000-0005-0000-0000-0000370C0000}"/>
    <cellStyle name="Entrada 4" xfId="5277" xr:uid="{00000000-0005-0000-0000-0000380C0000}"/>
    <cellStyle name="Entrada 4 2" xfId="6851" xr:uid="{00000000-0005-0000-0000-0000390C0000}"/>
    <cellStyle name="Entrada 4 3" xfId="6852" xr:uid="{00000000-0005-0000-0000-00003A0C0000}"/>
    <cellStyle name="Entrada 4 4" xfId="6850" xr:uid="{00000000-0005-0000-0000-00003B0C0000}"/>
    <cellStyle name="Entrada 4 5" xfId="13971" xr:uid="{00000000-0005-0000-0000-00003C0C0000}"/>
    <cellStyle name="Entrada 4 6" xfId="22545" xr:uid="{00000000-0005-0000-0000-00003D0C0000}"/>
    <cellStyle name="Entrada 5" xfId="5275" xr:uid="{00000000-0005-0000-0000-00003E0C0000}"/>
    <cellStyle name="Entrada 5 2" xfId="6854" xr:uid="{00000000-0005-0000-0000-00003F0C0000}"/>
    <cellStyle name="Entrada 5 3" xfId="6853" xr:uid="{00000000-0005-0000-0000-0000400C0000}"/>
    <cellStyle name="Entrada 5 4" xfId="13969" xr:uid="{00000000-0005-0000-0000-0000410C0000}"/>
    <cellStyle name="Entrada 5 5" xfId="22547" xr:uid="{00000000-0005-0000-0000-0000420C0000}"/>
    <cellStyle name="Entrada 6" xfId="5278" xr:uid="{00000000-0005-0000-0000-0000430C0000}"/>
    <cellStyle name="Entrada 6 2" xfId="6856" xr:uid="{00000000-0005-0000-0000-0000440C0000}"/>
    <cellStyle name="Entrada 6 2 2" xfId="14541" xr:uid="{00000000-0005-0000-0000-0000450C0000}"/>
    <cellStyle name="Entrada 6 2 3" xfId="22587" xr:uid="{00000000-0005-0000-0000-0000460C0000}"/>
    <cellStyle name="Entrada 6 3" xfId="7364" xr:uid="{00000000-0005-0000-0000-0000470C0000}"/>
    <cellStyle name="Entrada 6 4" xfId="6855" xr:uid="{00000000-0005-0000-0000-0000480C0000}"/>
    <cellStyle name="Entrada 6 5" xfId="13972" xr:uid="{00000000-0005-0000-0000-0000490C0000}"/>
    <cellStyle name="Entrada 6 6" xfId="22544" xr:uid="{00000000-0005-0000-0000-00004A0C0000}"/>
    <cellStyle name="Entrada 7" xfId="5274" xr:uid="{00000000-0005-0000-0000-00004B0C0000}"/>
    <cellStyle name="Entrada 7 2" xfId="7365" xr:uid="{00000000-0005-0000-0000-00004C0C0000}"/>
    <cellStyle name="Entrada 7 3" xfId="6857" xr:uid="{00000000-0005-0000-0000-00004D0C0000}"/>
    <cellStyle name="Entrada 7 4" xfId="13968" xr:uid="{00000000-0005-0000-0000-00004E0C0000}"/>
    <cellStyle name="Entrada 7 5" xfId="22542" xr:uid="{00000000-0005-0000-0000-00004F0C0000}"/>
    <cellStyle name="Entrada 8" xfId="5279" xr:uid="{00000000-0005-0000-0000-0000500C0000}"/>
    <cellStyle name="Entrada 8 2" xfId="13973" xr:uid="{00000000-0005-0000-0000-0000510C0000}"/>
    <cellStyle name="Entrada 8 3" xfId="22543" xr:uid="{00000000-0005-0000-0000-0000520C0000}"/>
    <cellStyle name="Entrada 9" xfId="5273" xr:uid="{00000000-0005-0000-0000-0000530C0000}"/>
    <cellStyle name="Entrada 9 2" xfId="13967" xr:uid="{00000000-0005-0000-0000-0000540C0000}"/>
    <cellStyle name="Entrada 9 3" xfId="14797" xr:uid="{00000000-0005-0000-0000-0000550C0000}"/>
    <cellStyle name="Estilo 1" xfId="5036" xr:uid="{00000000-0005-0000-0000-0000560C0000}"/>
    <cellStyle name="Estilo 2" xfId="5037" xr:uid="{00000000-0005-0000-0000-0000570C0000}"/>
    <cellStyle name="Euro" xfId="57" xr:uid="{00000000-0005-0000-0000-0000580C0000}"/>
    <cellStyle name="Euro 10" xfId="1006" xr:uid="{00000000-0005-0000-0000-0000590C0000}"/>
    <cellStyle name="Euro 11" xfId="1007" xr:uid="{00000000-0005-0000-0000-00005A0C0000}"/>
    <cellStyle name="Euro 12" xfId="1008" xr:uid="{00000000-0005-0000-0000-00005B0C0000}"/>
    <cellStyle name="Euro 13" xfId="1009" xr:uid="{00000000-0005-0000-0000-00005C0C0000}"/>
    <cellStyle name="Euro 14" xfId="1010" xr:uid="{00000000-0005-0000-0000-00005D0C0000}"/>
    <cellStyle name="Euro 15" xfId="1011" xr:uid="{00000000-0005-0000-0000-00005E0C0000}"/>
    <cellStyle name="Euro 16" xfId="1012" xr:uid="{00000000-0005-0000-0000-00005F0C0000}"/>
    <cellStyle name="Euro 17" xfId="1013" xr:uid="{00000000-0005-0000-0000-0000600C0000}"/>
    <cellStyle name="Euro 18" xfId="1014" xr:uid="{00000000-0005-0000-0000-0000610C0000}"/>
    <cellStyle name="Euro 19" xfId="1015" xr:uid="{00000000-0005-0000-0000-0000620C0000}"/>
    <cellStyle name="Euro 2" xfId="126" xr:uid="{00000000-0005-0000-0000-0000630C0000}"/>
    <cellStyle name="Euro 2 2" xfId="1017" xr:uid="{00000000-0005-0000-0000-0000640C0000}"/>
    <cellStyle name="Euro 2 3" xfId="1016" xr:uid="{00000000-0005-0000-0000-0000650C0000}"/>
    <cellStyle name="Euro 2 3 2" xfId="10456" xr:uid="{00000000-0005-0000-0000-0000660C0000}"/>
    <cellStyle name="Euro 20" xfId="1018" xr:uid="{00000000-0005-0000-0000-0000670C0000}"/>
    <cellStyle name="Euro 21" xfId="1019" xr:uid="{00000000-0005-0000-0000-0000680C0000}"/>
    <cellStyle name="Euro 22" xfId="1020" xr:uid="{00000000-0005-0000-0000-0000690C0000}"/>
    <cellStyle name="Euro 23" xfId="1021" xr:uid="{00000000-0005-0000-0000-00006A0C0000}"/>
    <cellStyle name="Euro 24" xfId="1022" xr:uid="{00000000-0005-0000-0000-00006B0C0000}"/>
    <cellStyle name="Euro 25" xfId="1023" xr:uid="{00000000-0005-0000-0000-00006C0C0000}"/>
    <cellStyle name="Euro 26" xfId="1024" xr:uid="{00000000-0005-0000-0000-00006D0C0000}"/>
    <cellStyle name="Euro 27" xfId="1025" xr:uid="{00000000-0005-0000-0000-00006E0C0000}"/>
    <cellStyle name="Euro 28" xfId="1026" xr:uid="{00000000-0005-0000-0000-00006F0C0000}"/>
    <cellStyle name="Euro 29" xfId="1027" xr:uid="{00000000-0005-0000-0000-0000700C0000}"/>
    <cellStyle name="Euro 3" xfId="123" xr:uid="{00000000-0005-0000-0000-0000710C0000}"/>
    <cellStyle name="Euro 3 2" xfId="1029" xr:uid="{00000000-0005-0000-0000-0000720C0000}"/>
    <cellStyle name="Euro 3 3" xfId="1028" xr:uid="{00000000-0005-0000-0000-0000730C0000}"/>
    <cellStyle name="Euro 30" xfId="1030" xr:uid="{00000000-0005-0000-0000-0000740C0000}"/>
    <cellStyle name="Euro 31" xfId="1031" xr:uid="{00000000-0005-0000-0000-0000750C0000}"/>
    <cellStyle name="Euro 32" xfId="1032" xr:uid="{00000000-0005-0000-0000-0000760C0000}"/>
    <cellStyle name="Euro 33" xfId="1033" xr:uid="{00000000-0005-0000-0000-0000770C0000}"/>
    <cellStyle name="Euro 34" xfId="1034" xr:uid="{00000000-0005-0000-0000-0000780C0000}"/>
    <cellStyle name="Euro 35" xfId="1035" xr:uid="{00000000-0005-0000-0000-0000790C0000}"/>
    <cellStyle name="Euro 36" xfId="1036" xr:uid="{00000000-0005-0000-0000-00007A0C0000}"/>
    <cellStyle name="Euro 37" xfId="1037" xr:uid="{00000000-0005-0000-0000-00007B0C0000}"/>
    <cellStyle name="Euro 38" xfId="1038" xr:uid="{00000000-0005-0000-0000-00007C0C0000}"/>
    <cellStyle name="Euro 39" xfId="1039" xr:uid="{00000000-0005-0000-0000-00007D0C0000}"/>
    <cellStyle name="Euro 4" xfId="1040" xr:uid="{00000000-0005-0000-0000-00007E0C0000}"/>
    <cellStyle name="Euro 4 2" xfId="1041" xr:uid="{00000000-0005-0000-0000-00007F0C0000}"/>
    <cellStyle name="Euro 40" xfId="1042" xr:uid="{00000000-0005-0000-0000-0000800C0000}"/>
    <cellStyle name="Euro 41" xfId="1043" xr:uid="{00000000-0005-0000-0000-0000810C0000}"/>
    <cellStyle name="Euro 42" xfId="1044" xr:uid="{00000000-0005-0000-0000-0000820C0000}"/>
    <cellStyle name="Euro 43" xfId="1005" xr:uid="{00000000-0005-0000-0000-0000830C0000}"/>
    <cellStyle name="Euro 44" xfId="5038" xr:uid="{00000000-0005-0000-0000-0000840C0000}"/>
    <cellStyle name="Euro 5" xfId="1045" xr:uid="{00000000-0005-0000-0000-0000850C0000}"/>
    <cellStyle name="Euro 6" xfId="1046" xr:uid="{00000000-0005-0000-0000-0000860C0000}"/>
    <cellStyle name="Euro 7" xfId="1047" xr:uid="{00000000-0005-0000-0000-0000870C0000}"/>
    <cellStyle name="Euro 8" xfId="1048" xr:uid="{00000000-0005-0000-0000-0000880C0000}"/>
    <cellStyle name="Euro 9" xfId="1049" xr:uid="{00000000-0005-0000-0000-0000890C0000}"/>
    <cellStyle name="Explanatory Text" xfId="58" xr:uid="{00000000-0005-0000-0000-00008A0C0000}"/>
    <cellStyle name="EY House" xfId="1050" xr:uid="{00000000-0005-0000-0000-00008B0C0000}"/>
    <cellStyle name="f" xfId="1051" xr:uid="{00000000-0005-0000-0000-00008C0C0000}"/>
    <cellStyle name="F2" xfId="1052" xr:uid="{00000000-0005-0000-0000-00008D0C0000}"/>
    <cellStyle name="F2 2" xfId="5039" xr:uid="{00000000-0005-0000-0000-00008E0C0000}"/>
    <cellStyle name="F3" xfId="1053" xr:uid="{00000000-0005-0000-0000-00008F0C0000}"/>
    <cellStyle name="F3 2" xfId="5040" xr:uid="{00000000-0005-0000-0000-0000900C0000}"/>
    <cellStyle name="F4" xfId="1054" xr:uid="{00000000-0005-0000-0000-0000910C0000}"/>
    <cellStyle name="F4 2" xfId="5041" xr:uid="{00000000-0005-0000-0000-0000920C0000}"/>
    <cellStyle name="F5" xfId="1055" xr:uid="{00000000-0005-0000-0000-0000930C0000}"/>
    <cellStyle name="F5 2" xfId="5042" xr:uid="{00000000-0005-0000-0000-0000940C0000}"/>
    <cellStyle name="F6" xfId="1056" xr:uid="{00000000-0005-0000-0000-0000950C0000}"/>
    <cellStyle name="F6 2" xfId="5043" xr:uid="{00000000-0005-0000-0000-0000960C0000}"/>
    <cellStyle name="F7" xfId="1057" xr:uid="{00000000-0005-0000-0000-0000970C0000}"/>
    <cellStyle name="F7 2" xfId="5044" xr:uid="{00000000-0005-0000-0000-0000980C0000}"/>
    <cellStyle name="F8" xfId="1058" xr:uid="{00000000-0005-0000-0000-0000990C0000}"/>
    <cellStyle name="F8 2" xfId="5045" xr:uid="{00000000-0005-0000-0000-00009A0C0000}"/>
    <cellStyle name="Factor" xfId="1059" xr:uid="{00000000-0005-0000-0000-00009B0C0000}"/>
    <cellStyle name="Fixed" xfId="1060" xr:uid="{00000000-0005-0000-0000-00009C0C0000}"/>
    <cellStyle name="Fixed [0]" xfId="1061" xr:uid="{00000000-0005-0000-0000-00009D0C0000}"/>
    <cellStyle name="Fixed 10" xfId="1062" xr:uid="{00000000-0005-0000-0000-00009E0C0000}"/>
    <cellStyle name="Fixed 11" xfId="1063" xr:uid="{00000000-0005-0000-0000-00009F0C0000}"/>
    <cellStyle name="Fixed 12" xfId="1064" xr:uid="{00000000-0005-0000-0000-0000A00C0000}"/>
    <cellStyle name="Fixed 13" xfId="1065" xr:uid="{00000000-0005-0000-0000-0000A10C0000}"/>
    <cellStyle name="Fixed 14" xfId="1066" xr:uid="{00000000-0005-0000-0000-0000A20C0000}"/>
    <cellStyle name="Fixed 15" xfId="1067" xr:uid="{00000000-0005-0000-0000-0000A30C0000}"/>
    <cellStyle name="Fixed 16" xfId="1068" xr:uid="{00000000-0005-0000-0000-0000A40C0000}"/>
    <cellStyle name="Fixed 17" xfId="1069" xr:uid="{00000000-0005-0000-0000-0000A50C0000}"/>
    <cellStyle name="Fixed 18" xfId="5046" xr:uid="{00000000-0005-0000-0000-0000A60C0000}"/>
    <cellStyle name="Fixed 19" xfId="7402" xr:uid="{00000000-0005-0000-0000-0000A70C0000}"/>
    <cellStyle name="Fixed 2" xfId="1070" xr:uid="{00000000-0005-0000-0000-0000A80C0000}"/>
    <cellStyle name="Fixed 20" xfId="7411" xr:uid="{00000000-0005-0000-0000-0000A90C0000}"/>
    <cellStyle name="Fixed 21" xfId="7406" xr:uid="{00000000-0005-0000-0000-0000AA0C0000}"/>
    <cellStyle name="Fixed 22" xfId="7408" xr:uid="{00000000-0005-0000-0000-0000AB0C0000}"/>
    <cellStyle name="Fixed 23" xfId="13894" xr:uid="{00000000-0005-0000-0000-0000AC0C0000}"/>
    <cellStyle name="Fixed 24" xfId="14659" xr:uid="{00000000-0005-0000-0000-0000AD0C0000}"/>
    <cellStyle name="Fixed 25" xfId="14773" xr:uid="{00000000-0005-0000-0000-0000AE0C0000}"/>
    <cellStyle name="Fixed 26" xfId="22556" xr:uid="{00000000-0005-0000-0000-0000AF0C0000}"/>
    <cellStyle name="Fixed 27" xfId="16060" xr:uid="{00000000-0005-0000-0000-0000B00C0000}"/>
    <cellStyle name="Fixed 28" xfId="14770" xr:uid="{00000000-0005-0000-0000-0000B10C0000}"/>
    <cellStyle name="Fixed 29" xfId="14492" xr:uid="{00000000-0005-0000-0000-0000B20C0000}"/>
    <cellStyle name="Fixed 3" xfId="1071" xr:uid="{00000000-0005-0000-0000-0000B30C0000}"/>
    <cellStyle name="Fixed 4" xfId="1072" xr:uid="{00000000-0005-0000-0000-0000B40C0000}"/>
    <cellStyle name="Fixed 5" xfId="1073" xr:uid="{00000000-0005-0000-0000-0000B50C0000}"/>
    <cellStyle name="Fixed 6" xfId="1074" xr:uid="{00000000-0005-0000-0000-0000B60C0000}"/>
    <cellStyle name="Fixed 7" xfId="1075" xr:uid="{00000000-0005-0000-0000-0000B70C0000}"/>
    <cellStyle name="Fixed 8" xfId="1076" xr:uid="{00000000-0005-0000-0000-0000B80C0000}"/>
    <cellStyle name="Fixed 9" xfId="1077" xr:uid="{00000000-0005-0000-0000-0000B90C0000}"/>
    <cellStyle name="Fixo" xfId="5047" xr:uid="{00000000-0005-0000-0000-0000BA0C0000}"/>
    <cellStyle name="Followed Hyperlink" xfId="1078" xr:uid="{00000000-0005-0000-0000-0000BB0C0000}"/>
    <cellStyle name="Followed Hyperlink 10" xfId="1079" xr:uid="{00000000-0005-0000-0000-0000BC0C0000}"/>
    <cellStyle name="Followed Hyperlink 11" xfId="1080" xr:uid="{00000000-0005-0000-0000-0000BD0C0000}"/>
    <cellStyle name="Followed Hyperlink 12" xfId="1081" xr:uid="{00000000-0005-0000-0000-0000BE0C0000}"/>
    <cellStyle name="Followed Hyperlink 13" xfId="1082" xr:uid="{00000000-0005-0000-0000-0000BF0C0000}"/>
    <cellStyle name="Followed Hyperlink 14" xfId="1083" xr:uid="{00000000-0005-0000-0000-0000C00C0000}"/>
    <cellStyle name="Followed Hyperlink 15" xfId="1084" xr:uid="{00000000-0005-0000-0000-0000C10C0000}"/>
    <cellStyle name="Followed Hyperlink 16" xfId="1085" xr:uid="{00000000-0005-0000-0000-0000C20C0000}"/>
    <cellStyle name="Followed Hyperlink 17" xfId="1086" xr:uid="{00000000-0005-0000-0000-0000C30C0000}"/>
    <cellStyle name="Followed Hyperlink 18" xfId="1087" xr:uid="{00000000-0005-0000-0000-0000C40C0000}"/>
    <cellStyle name="Followed Hyperlink 19" xfId="1088" xr:uid="{00000000-0005-0000-0000-0000C50C0000}"/>
    <cellStyle name="Followed Hyperlink 2" xfId="1089" xr:uid="{00000000-0005-0000-0000-0000C60C0000}"/>
    <cellStyle name="Followed Hyperlink 20" xfId="1090" xr:uid="{00000000-0005-0000-0000-0000C70C0000}"/>
    <cellStyle name="Followed Hyperlink 21" xfId="1091" xr:uid="{00000000-0005-0000-0000-0000C80C0000}"/>
    <cellStyle name="Followed Hyperlink 22" xfId="1092" xr:uid="{00000000-0005-0000-0000-0000C90C0000}"/>
    <cellStyle name="Followed Hyperlink 23" xfId="1093" xr:uid="{00000000-0005-0000-0000-0000CA0C0000}"/>
    <cellStyle name="Followed Hyperlink 24" xfId="1094" xr:uid="{00000000-0005-0000-0000-0000CB0C0000}"/>
    <cellStyle name="Followed Hyperlink 25" xfId="1095" xr:uid="{00000000-0005-0000-0000-0000CC0C0000}"/>
    <cellStyle name="Followed Hyperlink 26" xfId="1096" xr:uid="{00000000-0005-0000-0000-0000CD0C0000}"/>
    <cellStyle name="Followed Hyperlink 27" xfId="1097" xr:uid="{00000000-0005-0000-0000-0000CE0C0000}"/>
    <cellStyle name="Followed Hyperlink 28" xfId="1098" xr:uid="{00000000-0005-0000-0000-0000CF0C0000}"/>
    <cellStyle name="Followed Hyperlink 29" xfId="1099" xr:uid="{00000000-0005-0000-0000-0000D00C0000}"/>
    <cellStyle name="Followed Hyperlink 3" xfId="1100" xr:uid="{00000000-0005-0000-0000-0000D10C0000}"/>
    <cellStyle name="Followed Hyperlink 30" xfId="1101" xr:uid="{00000000-0005-0000-0000-0000D20C0000}"/>
    <cellStyle name="Followed Hyperlink 31" xfId="1102" xr:uid="{00000000-0005-0000-0000-0000D30C0000}"/>
    <cellStyle name="Followed Hyperlink 32" xfId="1103" xr:uid="{00000000-0005-0000-0000-0000D40C0000}"/>
    <cellStyle name="Followed Hyperlink 33" xfId="1104" xr:uid="{00000000-0005-0000-0000-0000D50C0000}"/>
    <cellStyle name="Followed Hyperlink 34" xfId="1105" xr:uid="{00000000-0005-0000-0000-0000D60C0000}"/>
    <cellStyle name="Followed Hyperlink 35" xfId="1106" xr:uid="{00000000-0005-0000-0000-0000D70C0000}"/>
    <cellStyle name="Followed Hyperlink 36" xfId="1107" xr:uid="{00000000-0005-0000-0000-0000D80C0000}"/>
    <cellStyle name="Followed Hyperlink 37" xfId="1108" xr:uid="{00000000-0005-0000-0000-0000D90C0000}"/>
    <cellStyle name="Followed Hyperlink 38" xfId="1109" xr:uid="{00000000-0005-0000-0000-0000DA0C0000}"/>
    <cellStyle name="Followed Hyperlink 39" xfId="1110" xr:uid="{00000000-0005-0000-0000-0000DB0C0000}"/>
    <cellStyle name="Followed Hyperlink 4" xfId="1111" xr:uid="{00000000-0005-0000-0000-0000DC0C0000}"/>
    <cellStyle name="Followed Hyperlink 40" xfId="1112" xr:uid="{00000000-0005-0000-0000-0000DD0C0000}"/>
    <cellStyle name="Followed Hyperlink 5" xfId="1113" xr:uid="{00000000-0005-0000-0000-0000DE0C0000}"/>
    <cellStyle name="Followed Hyperlink 6" xfId="1114" xr:uid="{00000000-0005-0000-0000-0000DF0C0000}"/>
    <cellStyle name="Followed Hyperlink 7" xfId="1115" xr:uid="{00000000-0005-0000-0000-0000E00C0000}"/>
    <cellStyle name="Followed Hyperlink 8" xfId="1116" xr:uid="{00000000-0005-0000-0000-0000E10C0000}"/>
    <cellStyle name="Followed Hyperlink 9" xfId="1117" xr:uid="{00000000-0005-0000-0000-0000E20C0000}"/>
    <cellStyle name="Footer SBILogo1" xfId="5048" xr:uid="{00000000-0005-0000-0000-0000E30C0000}"/>
    <cellStyle name="Footer SBILogo2" xfId="5049" xr:uid="{00000000-0005-0000-0000-0000E40C0000}"/>
    <cellStyle name="Footnote" xfId="1118" xr:uid="{00000000-0005-0000-0000-0000E50C0000}"/>
    <cellStyle name="Footnote 2" xfId="5050" xr:uid="{00000000-0005-0000-0000-0000E60C0000}"/>
    <cellStyle name="Footnote Reference" xfId="5051" xr:uid="{00000000-0005-0000-0000-0000E70C0000}"/>
    <cellStyle name="Footnote_Actual + Backlog_@Net Revenue_5.13.03 Update" xfId="5052" xr:uid="{00000000-0005-0000-0000-0000E80C0000}"/>
    <cellStyle name="FORECAST" xfId="1119" xr:uid="{00000000-0005-0000-0000-0000E90C0000}"/>
    <cellStyle name="Fraction Change" xfId="5053" xr:uid="{00000000-0005-0000-0000-0000EA0C0000}"/>
    <cellStyle name="Fraction Change 2" xfId="16070" xr:uid="{00000000-0005-0000-0000-0000EB0C0000}"/>
    <cellStyle name="Fractions" xfId="5054" xr:uid="{00000000-0005-0000-0000-0000EC0C0000}"/>
    <cellStyle name="Good" xfId="59" xr:uid="{00000000-0005-0000-0000-0000ED0C0000}"/>
    <cellStyle name="grayText2" xfId="5055" xr:uid="{00000000-0005-0000-0000-0000EE0C0000}"/>
    <cellStyle name="grayText2Big" xfId="5056" xr:uid="{00000000-0005-0000-0000-0000EF0C0000}"/>
    <cellStyle name="Grey" xfId="1120" xr:uid="{00000000-0005-0000-0000-0000F00C0000}"/>
    <cellStyle name="Growth Rates/Margins" xfId="5057" xr:uid="{00000000-0005-0000-0000-0000F10C0000}"/>
    <cellStyle name="Hard Percent" xfId="5058" xr:uid="{00000000-0005-0000-0000-0000F20C0000}"/>
    <cellStyle name="HEADER" xfId="1121" xr:uid="{00000000-0005-0000-0000-0000F30C0000}"/>
    <cellStyle name="Header 2" xfId="5059" xr:uid="{00000000-0005-0000-0000-0000F40C0000}"/>
    <cellStyle name="Header Draft Stamp" xfId="5060" xr:uid="{00000000-0005-0000-0000-0000F50C0000}"/>
    <cellStyle name="Header_pldt" xfId="5061" xr:uid="{00000000-0005-0000-0000-0000F60C0000}"/>
    <cellStyle name="Header1" xfId="1122" xr:uid="{00000000-0005-0000-0000-0000F70C0000}"/>
    <cellStyle name="Header1 10" xfId="1123" xr:uid="{00000000-0005-0000-0000-0000F80C0000}"/>
    <cellStyle name="Header1 11" xfId="1124" xr:uid="{00000000-0005-0000-0000-0000F90C0000}"/>
    <cellStyle name="Header1 12" xfId="1125" xr:uid="{00000000-0005-0000-0000-0000FA0C0000}"/>
    <cellStyle name="Header1 13" xfId="1126" xr:uid="{00000000-0005-0000-0000-0000FB0C0000}"/>
    <cellStyle name="Header1 14" xfId="1127" xr:uid="{00000000-0005-0000-0000-0000FC0C0000}"/>
    <cellStyle name="Header1 15" xfId="1128" xr:uid="{00000000-0005-0000-0000-0000FD0C0000}"/>
    <cellStyle name="Header1 16" xfId="1129" xr:uid="{00000000-0005-0000-0000-0000FE0C0000}"/>
    <cellStyle name="Header1 17" xfId="1130" xr:uid="{00000000-0005-0000-0000-0000FF0C0000}"/>
    <cellStyle name="Header1 18" xfId="1131" xr:uid="{00000000-0005-0000-0000-0000000D0000}"/>
    <cellStyle name="Header1 19" xfId="1132" xr:uid="{00000000-0005-0000-0000-0000010D0000}"/>
    <cellStyle name="Header1 2" xfId="1133" xr:uid="{00000000-0005-0000-0000-0000020D0000}"/>
    <cellStyle name="Header1 20" xfId="1134" xr:uid="{00000000-0005-0000-0000-0000030D0000}"/>
    <cellStyle name="Header1 21" xfId="1135" xr:uid="{00000000-0005-0000-0000-0000040D0000}"/>
    <cellStyle name="Header1 22" xfId="1136" xr:uid="{00000000-0005-0000-0000-0000050D0000}"/>
    <cellStyle name="Header1 23" xfId="1137" xr:uid="{00000000-0005-0000-0000-0000060D0000}"/>
    <cellStyle name="Header1 24" xfId="1138" xr:uid="{00000000-0005-0000-0000-0000070D0000}"/>
    <cellStyle name="Header1 25" xfId="1139" xr:uid="{00000000-0005-0000-0000-0000080D0000}"/>
    <cellStyle name="Header1 26" xfId="1140" xr:uid="{00000000-0005-0000-0000-0000090D0000}"/>
    <cellStyle name="Header1 27" xfId="1141" xr:uid="{00000000-0005-0000-0000-00000A0D0000}"/>
    <cellStyle name="Header1 28" xfId="1142" xr:uid="{00000000-0005-0000-0000-00000B0D0000}"/>
    <cellStyle name="Header1 29" xfId="1143" xr:uid="{00000000-0005-0000-0000-00000C0D0000}"/>
    <cellStyle name="Header1 3" xfId="1144" xr:uid="{00000000-0005-0000-0000-00000D0D0000}"/>
    <cellStyle name="Header1 30" xfId="1145" xr:uid="{00000000-0005-0000-0000-00000E0D0000}"/>
    <cellStyle name="Header1 31" xfId="1146" xr:uid="{00000000-0005-0000-0000-00000F0D0000}"/>
    <cellStyle name="Header1 32" xfId="1147" xr:uid="{00000000-0005-0000-0000-0000100D0000}"/>
    <cellStyle name="Header1 33" xfId="1148" xr:uid="{00000000-0005-0000-0000-0000110D0000}"/>
    <cellStyle name="Header1 34" xfId="1149" xr:uid="{00000000-0005-0000-0000-0000120D0000}"/>
    <cellStyle name="Header1 35" xfId="1150" xr:uid="{00000000-0005-0000-0000-0000130D0000}"/>
    <cellStyle name="Header1 36" xfId="1151" xr:uid="{00000000-0005-0000-0000-0000140D0000}"/>
    <cellStyle name="Header1 37" xfId="1152" xr:uid="{00000000-0005-0000-0000-0000150D0000}"/>
    <cellStyle name="Header1 38" xfId="1153" xr:uid="{00000000-0005-0000-0000-0000160D0000}"/>
    <cellStyle name="Header1 39" xfId="1154" xr:uid="{00000000-0005-0000-0000-0000170D0000}"/>
    <cellStyle name="Header1 4" xfId="1155" xr:uid="{00000000-0005-0000-0000-0000180D0000}"/>
    <cellStyle name="Header1 40" xfId="1156" xr:uid="{00000000-0005-0000-0000-0000190D0000}"/>
    <cellStyle name="Header1 5" xfId="1157" xr:uid="{00000000-0005-0000-0000-00001A0D0000}"/>
    <cellStyle name="Header1 6" xfId="1158" xr:uid="{00000000-0005-0000-0000-00001B0D0000}"/>
    <cellStyle name="Header1 7" xfId="1159" xr:uid="{00000000-0005-0000-0000-00001C0D0000}"/>
    <cellStyle name="Header1 8" xfId="1160" xr:uid="{00000000-0005-0000-0000-00001D0D0000}"/>
    <cellStyle name="Header1 9" xfId="1161" xr:uid="{00000000-0005-0000-0000-00001E0D0000}"/>
    <cellStyle name="Header2" xfId="1162" xr:uid="{00000000-0005-0000-0000-00001F0D0000}"/>
    <cellStyle name="Header2 10" xfId="1163" xr:uid="{00000000-0005-0000-0000-0000200D0000}"/>
    <cellStyle name="Header2 11" xfId="1164" xr:uid="{00000000-0005-0000-0000-0000210D0000}"/>
    <cellStyle name="Header2 12" xfId="1165" xr:uid="{00000000-0005-0000-0000-0000220D0000}"/>
    <cellStyle name="Header2 13" xfId="1166" xr:uid="{00000000-0005-0000-0000-0000230D0000}"/>
    <cellStyle name="Header2 14" xfId="1167" xr:uid="{00000000-0005-0000-0000-0000240D0000}"/>
    <cellStyle name="Header2 15" xfId="1168" xr:uid="{00000000-0005-0000-0000-0000250D0000}"/>
    <cellStyle name="Header2 16" xfId="1169" xr:uid="{00000000-0005-0000-0000-0000260D0000}"/>
    <cellStyle name="Header2 17" xfId="1170" xr:uid="{00000000-0005-0000-0000-0000270D0000}"/>
    <cellStyle name="Header2 18" xfId="1171" xr:uid="{00000000-0005-0000-0000-0000280D0000}"/>
    <cellStyle name="Header2 19" xfId="1172" xr:uid="{00000000-0005-0000-0000-0000290D0000}"/>
    <cellStyle name="Header2 2" xfId="1173" xr:uid="{00000000-0005-0000-0000-00002A0D0000}"/>
    <cellStyle name="Header2 20" xfId="1174" xr:uid="{00000000-0005-0000-0000-00002B0D0000}"/>
    <cellStyle name="Header2 21" xfId="1175" xr:uid="{00000000-0005-0000-0000-00002C0D0000}"/>
    <cellStyle name="Header2 22" xfId="1176" xr:uid="{00000000-0005-0000-0000-00002D0D0000}"/>
    <cellStyle name="Header2 23" xfId="1177" xr:uid="{00000000-0005-0000-0000-00002E0D0000}"/>
    <cellStyle name="Header2 24" xfId="1178" xr:uid="{00000000-0005-0000-0000-00002F0D0000}"/>
    <cellStyle name="Header2 25" xfId="1179" xr:uid="{00000000-0005-0000-0000-0000300D0000}"/>
    <cellStyle name="Header2 26" xfId="1180" xr:uid="{00000000-0005-0000-0000-0000310D0000}"/>
    <cellStyle name="Header2 27" xfId="1181" xr:uid="{00000000-0005-0000-0000-0000320D0000}"/>
    <cellStyle name="Header2 28" xfId="1182" xr:uid="{00000000-0005-0000-0000-0000330D0000}"/>
    <cellStyle name="Header2 29" xfId="1183" xr:uid="{00000000-0005-0000-0000-0000340D0000}"/>
    <cellStyle name="Header2 3" xfId="1184" xr:uid="{00000000-0005-0000-0000-0000350D0000}"/>
    <cellStyle name="Header2 30" xfId="1185" xr:uid="{00000000-0005-0000-0000-0000360D0000}"/>
    <cellStyle name="Header2 31" xfId="1186" xr:uid="{00000000-0005-0000-0000-0000370D0000}"/>
    <cellStyle name="Header2 32" xfId="1187" xr:uid="{00000000-0005-0000-0000-0000380D0000}"/>
    <cellStyle name="Header2 33" xfId="1188" xr:uid="{00000000-0005-0000-0000-0000390D0000}"/>
    <cellStyle name="Header2 34" xfId="1189" xr:uid="{00000000-0005-0000-0000-00003A0D0000}"/>
    <cellStyle name="Header2 35" xfId="1190" xr:uid="{00000000-0005-0000-0000-00003B0D0000}"/>
    <cellStyle name="Header2 36" xfId="1191" xr:uid="{00000000-0005-0000-0000-00003C0D0000}"/>
    <cellStyle name="Header2 37" xfId="1192" xr:uid="{00000000-0005-0000-0000-00003D0D0000}"/>
    <cellStyle name="Header2 38" xfId="1193" xr:uid="{00000000-0005-0000-0000-00003E0D0000}"/>
    <cellStyle name="Header2 39" xfId="1194" xr:uid="{00000000-0005-0000-0000-00003F0D0000}"/>
    <cellStyle name="Header2 4" xfId="1195" xr:uid="{00000000-0005-0000-0000-0000400D0000}"/>
    <cellStyle name="Header2 40" xfId="1196" xr:uid="{00000000-0005-0000-0000-0000410D0000}"/>
    <cellStyle name="Header2 41" xfId="1197" xr:uid="{00000000-0005-0000-0000-0000420D0000}"/>
    <cellStyle name="Header2 5" xfId="1198" xr:uid="{00000000-0005-0000-0000-0000430D0000}"/>
    <cellStyle name="Header2 6" xfId="1199" xr:uid="{00000000-0005-0000-0000-0000440D0000}"/>
    <cellStyle name="Header2 7" xfId="1200" xr:uid="{00000000-0005-0000-0000-0000450D0000}"/>
    <cellStyle name="Header2 8" xfId="1201" xr:uid="{00000000-0005-0000-0000-0000460D0000}"/>
    <cellStyle name="Header2 9" xfId="1202" xr:uid="{00000000-0005-0000-0000-0000470D0000}"/>
    <cellStyle name="Heading 1" xfId="60" xr:uid="{00000000-0005-0000-0000-0000480D0000}"/>
    <cellStyle name="Heading 1 2" xfId="5062" xr:uid="{00000000-0005-0000-0000-0000490D0000}"/>
    <cellStyle name="Heading 1 Above" xfId="5063" xr:uid="{00000000-0005-0000-0000-00004A0D0000}"/>
    <cellStyle name="Heading 1+" xfId="5064" xr:uid="{00000000-0005-0000-0000-00004B0D0000}"/>
    <cellStyle name="Heading 2" xfId="61" xr:uid="{00000000-0005-0000-0000-00004C0D0000}"/>
    <cellStyle name="Heading 2 2" xfId="5065" xr:uid="{00000000-0005-0000-0000-00004D0D0000}"/>
    <cellStyle name="Heading 2 Below" xfId="5066" xr:uid="{00000000-0005-0000-0000-00004E0D0000}"/>
    <cellStyle name="Heading 2+" xfId="5067" xr:uid="{00000000-0005-0000-0000-00004F0D0000}"/>
    <cellStyle name="Heading 3" xfId="62" xr:uid="{00000000-0005-0000-0000-0000500D0000}"/>
    <cellStyle name="Heading 3 2" xfId="1203" xr:uid="{00000000-0005-0000-0000-0000510D0000}"/>
    <cellStyle name="Heading 3 3" xfId="1204" xr:uid="{00000000-0005-0000-0000-0000520D0000}"/>
    <cellStyle name="Heading 3 4" xfId="1205" xr:uid="{00000000-0005-0000-0000-0000530D0000}"/>
    <cellStyle name="Heading 3 5" xfId="1206" xr:uid="{00000000-0005-0000-0000-0000540D0000}"/>
    <cellStyle name="Heading 3 6" xfId="1207" xr:uid="{00000000-0005-0000-0000-0000550D0000}"/>
    <cellStyle name="Heading 3+" xfId="5068" xr:uid="{00000000-0005-0000-0000-0000560D0000}"/>
    <cellStyle name="Heading 4" xfId="63" xr:uid="{00000000-0005-0000-0000-0000570D0000}"/>
    <cellStyle name="Heading1" xfId="1208" xr:uid="{00000000-0005-0000-0000-0000580D0000}"/>
    <cellStyle name="Heading1 2" xfId="1209" xr:uid="{00000000-0005-0000-0000-0000590D0000}"/>
    <cellStyle name="Heading2" xfId="1210" xr:uid="{00000000-0005-0000-0000-00005A0D0000}"/>
    <cellStyle name="Heading2 2" xfId="1211" xr:uid="{00000000-0005-0000-0000-00005B0D0000}"/>
    <cellStyle name="HEADINGS" xfId="1212" xr:uid="{00000000-0005-0000-0000-00005C0D0000}"/>
    <cellStyle name="HIGHLIGHT" xfId="1213" xr:uid="{00000000-0005-0000-0000-00005D0D0000}"/>
    <cellStyle name="Hiperlink" xfId="64" builtinId="8"/>
    <cellStyle name="Hiperlink 2" xfId="4909" xr:uid="{00000000-0005-0000-0000-00005F0D0000}"/>
    <cellStyle name="Hipervínculo" xfId="5069" xr:uid="{00000000-0005-0000-0000-0000600D0000}"/>
    <cellStyle name="Hyperlink 2" xfId="1214" xr:uid="{00000000-0005-0000-0000-0000610D0000}"/>
    <cellStyle name="Hyperlink 2 2" xfId="1215" xr:uid="{00000000-0005-0000-0000-0000620D0000}"/>
    <cellStyle name="Incorrecto" xfId="1216" xr:uid="{00000000-0005-0000-0000-0000630D0000}"/>
    <cellStyle name="Incorreto" xfId="65" xr:uid="{00000000-0005-0000-0000-0000640D0000}"/>
    <cellStyle name="Incorreto 10" xfId="5557" xr:uid="{00000000-0005-0000-0000-0000650D0000}"/>
    <cellStyle name="Incorreto 11" xfId="5541" xr:uid="{00000000-0005-0000-0000-0000660D0000}"/>
    <cellStyle name="Incorreto 12" xfId="5560" xr:uid="{00000000-0005-0000-0000-0000670D0000}"/>
    <cellStyle name="Incorreto 13" xfId="5534" xr:uid="{00000000-0005-0000-0000-0000680D0000}"/>
    <cellStyle name="Incorreto 14" xfId="5567" xr:uid="{00000000-0005-0000-0000-0000690D0000}"/>
    <cellStyle name="Incorreto 15" xfId="5726" xr:uid="{00000000-0005-0000-0000-00006A0D0000}"/>
    <cellStyle name="Incorreto 16" xfId="5713" xr:uid="{00000000-0005-0000-0000-00006B0D0000}"/>
    <cellStyle name="Incorreto 2" xfId="5070" xr:uid="{00000000-0005-0000-0000-00006C0D0000}"/>
    <cellStyle name="Incorreto 2 2" xfId="6859" xr:uid="{00000000-0005-0000-0000-00006D0D0000}"/>
    <cellStyle name="Incorreto 2 2 2" xfId="6860" xr:uid="{00000000-0005-0000-0000-00006E0D0000}"/>
    <cellStyle name="Incorreto 2 2 2 2" xfId="6861" xr:uid="{00000000-0005-0000-0000-00006F0D0000}"/>
    <cellStyle name="Incorreto 2 2 2 2 2" xfId="6862" xr:uid="{00000000-0005-0000-0000-0000700D0000}"/>
    <cellStyle name="Incorreto 2 2 2 2 2 2" xfId="6863" xr:uid="{00000000-0005-0000-0000-0000710D0000}"/>
    <cellStyle name="Incorreto 2 2 2 2 2 2 2" xfId="6864" xr:uid="{00000000-0005-0000-0000-0000720D0000}"/>
    <cellStyle name="Incorreto 2 2 2 2 2 2 2 2" xfId="6865" xr:uid="{00000000-0005-0000-0000-0000730D0000}"/>
    <cellStyle name="Incorreto 2 2 2 2 2 2 3" xfId="6866" xr:uid="{00000000-0005-0000-0000-0000740D0000}"/>
    <cellStyle name="Incorreto 2 2 2 2 2 3" xfId="6867" xr:uid="{00000000-0005-0000-0000-0000750D0000}"/>
    <cellStyle name="Incorreto 2 2 2 2 2 3 2" xfId="6868" xr:uid="{00000000-0005-0000-0000-0000760D0000}"/>
    <cellStyle name="Incorreto 2 2 2 2 3" xfId="6869" xr:uid="{00000000-0005-0000-0000-0000770D0000}"/>
    <cellStyle name="Incorreto 2 2 2 2 3 2" xfId="6870" xr:uid="{00000000-0005-0000-0000-0000780D0000}"/>
    <cellStyle name="Incorreto 2 2 2 3" xfId="6871" xr:uid="{00000000-0005-0000-0000-0000790D0000}"/>
    <cellStyle name="Incorreto 2 2 2 4" xfId="6872" xr:uid="{00000000-0005-0000-0000-00007A0D0000}"/>
    <cellStyle name="Incorreto 2 2 2 4 2" xfId="6873" xr:uid="{00000000-0005-0000-0000-00007B0D0000}"/>
    <cellStyle name="Incorreto 2 2 3" xfId="6874" xr:uid="{00000000-0005-0000-0000-00007C0D0000}"/>
    <cellStyle name="Incorreto 2 2 4" xfId="6875" xr:uid="{00000000-0005-0000-0000-00007D0D0000}"/>
    <cellStyle name="Incorreto 2 2 4 2" xfId="6876" xr:uid="{00000000-0005-0000-0000-00007E0D0000}"/>
    <cellStyle name="Incorreto 2 3" xfId="6877" xr:uid="{00000000-0005-0000-0000-00007F0D0000}"/>
    <cellStyle name="Incorreto 2 4" xfId="6878" xr:uid="{00000000-0005-0000-0000-0000800D0000}"/>
    <cellStyle name="Incorreto 2 5" xfId="6879" xr:uid="{00000000-0005-0000-0000-0000810D0000}"/>
    <cellStyle name="Incorreto 2 6" xfId="6880" xr:uid="{00000000-0005-0000-0000-0000820D0000}"/>
    <cellStyle name="Incorreto 2 6 2" xfId="6881" xr:uid="{00000000-0005-0000-0000-0000830D0000}"/>
    <cellStyle name="Incorreto 2 7" xfId="6858" xr:uid="{00000000-0005-0000-0000-0000840D0000}"/>
    <cellStyle name="Incorreto 3" xfId="5280" xr:uid="{00000000-0005-0000-0000-0000850D0000}"/>
    <cellStyle name="Incorreto 3 2" xfId="6883" xr:uid="{00000000-0005-0000-0000-0000860D0000}"/>
    <cellStyle name="Incorreto 3 3" xfId="6884" xr:uid="{00000000-0005-0000-0000-0000870D0000}"/>
    <cellStyle name="Incorreto 3 4" xfId="6885" xr:uid="{00000000-0005-0000-0000-0000880D0000}"/>
    <cellStyle name="Incorreto 3 5" xfId="6882" xr:uid="{00000000-0005-0000-0000-0000890D0000}"/>
    <cellStyle name="Incorreto 4" xfId="5266" xr:uid="{00000000-0005-0000-0000-00008A0D0000}"/>
    <cellStyle name="Incorreto 4 2" xfId="6887" xr:uid="{00000000-0005-0000-0000-00008B0D0000}"/>
    <cellStyle name="Incorreto 4 3" xfId="6888" xr:uid="{00000000-0005-0000-0000-00008C0D0000}"/>
    <cellStyle name="Incorreto 4 4" xfId="6886" xr:uid="{00000000-0005-0000-0000-00008D0D0000}"/>
    <cellStyle name="Incorreto 5" xfId="5287" xr:uid="{00000000-0005-0000-0000-00008E0D0000}"/>
    <cellStyle name="Incorreto 5 2" xfId="6890" xr:uid="{00000000-0005-0000-0000-00008F0D0000}"/>
    <cellStyle name="Incorreto 5 3" xfId="6889" xr:uid="{00000000-0005-0000-0000-0000900D0000}"/>
    <cellStyle name="Incorreto 6" xfId="5259" xr:uid="{00000000-0005-0000-0000-0000910D0000}"/>
    <cellStyle name="Incorreto 6 2" xfId="6892" xr:uid="{00000000-0005-0000-0000-0000920D0000}"/>
    <cellStyle name="Incorreto 6 3" xfId="7366" xr:uid="{00000000-0005-0000-0000-0000930D0000}"/>
    <cellStyle name="Incorreto 6 4" xfId="6891" xr:uid="{00000000-0005-0000-0000-0000940D0000}"/>
    <cellStyle name="Incorreto 7" xfId="5295" xr:uid="{00000000-0005-0000-0000-0000950D0000}"/>
    <cellStyle name="Incorreto 7 2" xfId="7367" xr:uid="{00000000-0005-0000-0000-0000960D0000}"/>
    <cellStyle name="Incorreto 7 3" xfId="6893" xr:uid="{00000000-0005-0000-0000-0000970D0000}"/>
    <cellStyle name="Incorreto 8" xfId="5251" xr:uid="{00000000-0005-0000-0000-0000980D0000}"/>
    <cellStyle name="Incorreto 9" xfId="5303" xr:uid="{00000000-0005-0000-0000-0000990D0000}"/>
    <cellStyle name="Indefinido" xfId="5071" xr:uid="{00000000-0005-0000-0000-00009A0D0000}"/>
    <cellStyle name="Input" xfId="66" xr:uid="{00000000-0005-0000-0000-00009B0D0000}"/>
    <cellStyle name="Input [yellow]" xfId="1217" xr:uid="{00000000-0005-0000-0000-00009C0D0000}"/>
    <cellStyle name="Input [yellow] 2" xfId="1218" xr:uid="{00000000-0005-0000-0000-00009D0D0000}"/>
    <cellStyle name="Input [yellow] 3" xfId="1219" xr:uid="{00000000-0005-0000-0000-00009E0D0000}"/>
    <cellStyle name="Input [yellow] 4" xfId="1220" xr:uid="{00000000-0005-0000-0000-00009F0D0000}"/>
    <cellStyle name="Input 10" xfId="10531" xr:uid="{00000000-0005-0000-0000-0000A00D0000}"/>
    <cellStyle name="Input 10 2" xfId="19258" xr:uid="{00000000-0005-0000-0000-0000A10D0000}"/>
    <cellStyle name="Input 11" xfId="10533" xr:uid="{00000000-0005-0000-0000-0000A20D0000}"/>
    <cellStyle name="Input 11 2" xfId="19260" xr:uid="{00000000-0005-0000-0000-0000A30D0000}"/>
    <cellStyle name="Input 12" xfId="10595" xr:uid="{00000000-0005-0000-0000-0000A40D0000}"/>
    <cellStyle name="Input 12 2" xfId="19301" xr:uid="{00000000-0005-0000-0000-0000A50D0000}"/>
    <cellStyle name="Input 13" xfId="10518" xr:uid="{00000000-0005-0000-0000-0000A60D0000}"/>
    <cellStyle name="Input 13 2" xfId="19245" xr:uid="{00000000-0005-0000-0000-0000A70D0000}"/>
    <cellStyle name="Input 14" xfId="10580" xr:uid="{00000000-0005-0000-0000-0000A80D0000}"/>
    <cellStyle name="Input 14 2" xfId="19298" xr:uid="{00000000-0005-0000-0000-0000A90D0000}"/>
    <cellStyle name="Input 15" xfId="10530" xr:uid="{00000000-0005-0000-0000-0000AA0D0000}"/>
    <cellStyle name="Input 15 2" xfId="19257" xr:uid="{00000000-0005-0000-0000-0000AB0D0000}"/>
    <cellStyle name="Input 16" xfId="10535" xr:uid="{00000000-0005-0000-0000-0000AC0D0000}"/>
    <cellStyle name="Input 16 2" xfId="19262" xr:uid="{00000000-0005-0000-0000-0000AD0D0000}"/>
    <cellStyle name="Input 17" xfId="10599" xr:uid="{00000000-0005-0000-0000-0000AE0D0000}"/>
    <cellStyle name="Input 17 2" xfId="19305" xr:uid="{00000000-0005-0000-0000-0000AF0D0000}"/>
    <cellStyle name="Input 18" xfId="12264" xr:uid="{00000000-0005-0000-0000-0000B00D0000}"/>
    <cellStyle name="Input 18 2" xfId="20945" xr:uid="{00000000-0005-0000-0000-0000B10D0000}"/>
    <cellStyle name="Input 19" xfId="13908" xr:uid="{00000000-0005-0000-0000-0000B20D0000}"/>
    <cellStyle name="Input 2" xfId="1221" xr:uid="{00000000-0005-0000-0000-0000B30D0000}"/>
    <cellStyle name="Input 2 2" xfId="1222" xr:uid="{00000000-0005-0000-0000-0000B40D0000}"/>
    <cellStyle name="Input 2 2 2" xfId="10522" xr:uid="{00000000-0005-0000-0000-0000B50D0000}"/>
    <cellStyle name="Input 2 2 2 2" xfId="19249" xr:uid="{00000000-0005-0000-0000-0000B60D0000}"/>
    <cellStyle name="Input 2 2 3" xfId="14718" xr:uid="{00000000-0005-0000-0000-0000B70D0000}"/>
    <cellStyle name="Input 2 3" xfId="10521" xr:uid="{00000000-0005-0000-0000-0000B80D0000}"/>
    <cellStyle name="Input 2 3 2" xfId="19248" xr:uid="{00000000-0005-0000-0000-0000B90D0000}"/>
    <cellStyle name="Input 2 4" xfId="14642" xr:uid="{00000000-0005-0000-0000-0000BA0D0000}"/>
    <cellStyle name="Input 20" xfId="14650" xr:uid="{00000000-0005-0000-0000-0000BB0D0000}"/>
    <cellStyle name="Input 21" xfId="14772" xr:uid="{00000000-0005-0000-0000-0000BC0D0000}"/>
    <cellStyle name="Input 22" xfId="14500" xr:uid="{00000000-0005-0000-0000-0000BD0D0000}"/>
    <cellStyle name="Input 23" xfId="16163" xr:uid="{00000000-0005-0000-0000-0000BE0D0000}"/>
    <cellStyle name="Input 24" xfId="22555" xr:uid="{00000000-0005-0000-0000-0000BF0D0000}"/>
    <cellStyle name="Input 25" xfId="14643" xr:uid="{00000000-0005-0000-0000-0000C00D0000}"/>
    <cellStyle name="Input 26" xfId="13978" xr:uid="{00000000-0005-0000-0000-0000C10D0000}"/>
    <cellStyle name="Input 27" xfId="22576" xr:uid="{00000000-0005-0000-0000-0000C20D0000}"/>
    <cellStyle name="Input 3" xfId="1223" xr:uid="{00000000-0005-0000-0000-0000C30D0000}"/>
    <cellStyle name="Input 3 2" xfId="1224" xr:uid="{00000000-0005-0000-0000-0000C40D0000}"/>
    <cellStyle name="Input 3 2 2" xfId="10524" xr:uid="{00000000-0005-0000-0000-0000C50D0000}"/>
    <cellStyle name="Input 3 2 2 2" xfId="19251" xr:uid="{00000000-0005-0000-0000-0000C60D0000}"/>
    <cellStyle name="Input 3 2 3" xfId="14760" xr:uid="{00000000-0005-0000-0000-0000C70D0000}"/>
    <cellStyle name="Input 3 3" xfId="10523" xr:uid="{00000000-0005-0000-0000-0000C80D0000}"/>
    <cellStyle name="Input 3 3 2" xfId="19250" xr:uid="{00000000-0005-0000-0000-0000C90D0000}"/>
    <cellStyle name="Input 3 4" xfId="14507" xr:uid="{00000000-0005-0000-0000-0000CA0D0000}"/>
    <cellStyle name="Input 4" xfId="1225" xr:uid="{00000000-0005-0000-0000-0000CB0D0000}"/>
    <cellStyle name="Input 4 2" xfId="10525" xr:uid="{00000000-0005-0000-0000-0000CC0D0000}"/>
    <cellStyle name="Input 4 2 2" xfId="19252" xr:uid="{00000000-0005-0000-0000-0000CD0D0000}"/>
    <cellStyle name="Input 4 3" xfId="13996" xr:uid="{00000000-0005-0000-0000-0000CE0D0000}"/>
    <cellStyle name="Input 5" xfId="1226" xr:uid="{00000000-0005-0000-0000-0000CF0D0000}"/>
    <cellStyle name="Input 5 2" xfId="10526" xr:uid="{00000000-0005-0000-0000-0000D00D0000}"/>
    <cellStyle name="Input 5 2 2" xfId="19253" xr:uid="{00000000-0005-0000-0000-0000D10D0000}"/>
    <cellStyle name="Input 5 3" xfId="13964" xr:uid="{00000000-0005-0000-0000-0000D20D0000}"/>
    <cellStyle name="Input 6" xfId="1227" xr:uid="{00000000-0005-0000-0000-0000D30D0000}"/>
    <cellStyle name="Input 6 2" xfId="10527" xr:uid="{00000000-0005-0000-0000-0000D40D0000}"/>
    <cellStyle name="Input 6 2 2" xfId="19254" xr:uid="{00000000-0005-0000-0000-0000D50D0000}"/>
    <cellStyle name="Input 6 3" xfId="14461" xr:uid="{00000000-0005-0000-0000-0000D60D0000}"/>
    <cellStyle name="Input 7" xfId="1228" xr:uid="{00000000-0005-0000-0000-0000D70D0000}"/>
    <cellStyle name="Input 7 2" xfId="10528" xr:uid="{00000000-0005-0000-0000-0000D80D0000}"/>
    <cellStyle name="Input 7 2 2" xfId="19255" xr:uid="{00000000-0005-0000-0000-0000D90D0000}"/>
    <cellStyle name="Input 7 3" xfId="14641" xr:uid="{00000000-0005-0000-0000-0000DA0D0000}"/>
    <cellStyle name="Input 8" xfId="10520" xr:uid="{00000000-0005-0000-0000-0000DB0D0000}"/>
    <cellStyle name="Input 8 2" xfId="19247" xr:uid="{00000000-0005-0000-0000-0000DC0D0000}"/>
    <cellStyle name="Input 9" xfId="10596" xr:uid="{00000000-0005-0000-0000-0000DD0D0000}"/>
    <cellStyle name="Input 9 2" xfId="19302" xr:uid="{00000000-0005-0000-0000-0000DE0D0000}"/>
    <cellStyle name="Input Box" xfId="5072" xr:uid="{00000000-0005-0000-0000-0000DF0D0000}"/>
    <cellStyle name="Input Currency" xfId="1229" xr:uid="{00000000-0005-0000-0000-0000E00D0000}"/>
    <cellStyle name="Input Currency 2" xfId="12265" xr:uid="{00000000-0005-0000-0000-0000E10D0000}"/>
    <cellStyle name="Input Date" xfId="1230" xr:uid="{00000000-0005-0000-0000-0000E20D0000}"/>
    <cellStyle name="Input Fixed [0]" xfId="1231" xr:uid="{00000000-0005-0000-0000-0000E30D0000}"/>
    <cellStyle name="Input Normal" xfId="1232" xr:uid="{00000000-0005-0000-0000-0000E40D0000}"/>
    <cellStyle name="Input Percent" xfId="1233" xr:uid="{00000000-0005-0000-0000-0000E50D0000}"/>
    <cellStyle name="Input Percent [2]" xfId="1234" xr:uid="{00000000-0005-0000-0000-0000E60D0000}"/>
    <cellStyle name="Input Percent_Consolidado Angola_Mineração_SDM" xfId="1235" xr:uid="{00000000-0005-0000-0000-0000E70D0000}"/>
    <cellStyle name="Input Titles" xfId="1236" xr:uid="{00000000-0005-0000-0000-0000E80D0000}"/>
    <cellStyle name="InputBlueFont" xfId="1237" xr:uid="{00000000-0005-0000-0000-0000E90D0000}"/>
    <cellStyle name="Komma [0]_Blad1" xfId="1238" xr:uid="{00000000-0005-0000-0000-0000EA0D0000}"/>
    <cellStyle name="Komma_Blad1" xfId="1239" xr:uid="{00000000-0005-0000-0000-0000EB0D0000}"/>
    <cellStyle name="left" xfId="1240" xr:uid="{00000000-0005-0000-0000-0000EC0D0000}"/>
    <cellStyle name="leftStyle" xfId="5073" xr:uid="{00000000-0005-0000-0000-0000ED0D0000}"/>
    <cellStyle name="leftStyle2" xfId="5074" xr:uid="{00000000-0005-0000-0000-0000EE0D0000}"/>
    <cellStyle name="Linha" xfId="1241" xr:uid="{00000000-0005-0000-0000-0000EF0D0000}"/>
    <cellStyle name="Linha 10" xfId="1242" xr:uid="{00000000-0005-0000-0000-0000F00D0000}"/>
    <cellStyle name="Linha 11" xfId="1243" xr:uid="{00000000-0005-0000-0000-0000F10D0000}"/>
    <cellStyle name="Linha 12" xfId="1244" xr:uid="{00000000-0005-0000-0000-0000F20D0000}"/>
    <cellStyle name="Linha 13" xfId="1245" xr:uid="{00000000-0005-0000-0000-0000F30D0000}"/>
    <cellStyle name="Linha 14" xfId="1246" xr:uid="{00000000-0005-0000-0000-0000F40D0000}"/>
    <cellStyle name="Linha 15" xfId="1247" xr:uid="{00000000-0005-0000-0000-0000F50D0000}"/>
    <cellStyle name="Linha 16" xfId="1248" xr:uid="{00000000-0005-0000-0000-0000F60D0000}"/>
    <cellStyle name="Linha 17" xfId="1249" xr:uid="{00000000-0005-0000-0000-0000F70D0000}"/>
    <cellStyle name="Linha 18" xfId="1250" xr:uid="{00000000-0005-0000-0000-0000F80D0000}"/>
    <cellStyle name="Linha 19" xfId="1251" xr:uid="{00000000-0005-0000-0000-0000F90D0000}"/>
    <cellStyle name="Linha 2" xfId="1252" xr:uid="{00000000-0005-0000-0000-0000FA0D0000}"/>
    <cellStyle name="Linha 20" xfId="1253" xr:uid="{00000000-0005-0000-0000-0000FB0D0000}"/>
    <cellStyle name="Linha 21" xfId="1254" xr:uid="{00000000-0005-0000-0000-0000FC0D0000}"/>
    <cellStyle name="Linha 22" xfId="1255" xr:uid="{00000000-0005-0000-0000-0000FD0D0000}"/>
    <cellStyle name="Linha 23" xfId="1256" xr:uid="{00000000-0005-0000-0000-0000FE0D0000}"/>
    <cellStyle name="Linha 24" xfId="1257" xr:uid="{00000000-0005-0000-0000-0000FF0D0000}"/>
    <cellStyle name="Linha 25" xfId="1258" xr:uid="{00000000-0005-0000-0000-0000000E0000}"/>
    <cellStyle name="Linha 26" xfId="1259" xr:uid="{00000000-0005-0000-0000-0000010E0000}"/>
    <cellStyle name="Linha 27" xfId="1260" xr:uid="{00000000-0005-0000-0000-0000020E0000}"/>
    <cellStyle name="Linha 28" xfId="1261" xr:uid="{00000000-0005-0000-0000-0000030E0000}"/>
    <cellStyle name="Linha 29" xfId="1262" xr:uid="{00000000-0005-0000-0000-0000040E0000}"/>
    <cellStyle name="Linha 3" xfId="1263" xr:uid="{00000000-0005-0000-0000-0000050E0000}"/>
    <cellStyle name="Linha 30" xfId="1264" xr:uid="{00000000-0005-0000-0000-0000060E0000}"/>
    <cellStyle name="Linha 31" xfId="1265" xr:uid="{00000000-0005-0000-0000-0000070E0000}"/>
    <cellStyle name="Linha 32" xfId="1266" xr:uid="{00000000-0005-0000-0000-0000080E0000}"/>
    <cellStyle name="Linha 33" xfId="1267" xr:uid="{00000000-0005-0000-0000-0000090E0000}"/>
    <cellStyle name="Linha 34" xfId="1268" xr:uid="{00000000-0005-0000-0000-00000A0E0000}"/>
    <cellStyle name="Linha 35" xfId="1269" xr:uid="{00000000-0005-0000-0000-00000B0E0000}"/>
    <cellStyle name="Linha 36" xfId="1270" xr:uid="{00000000-0005-0000-0000-00000C0E0000}"/>
    <cellStyle name="Linha 37" xfId="1271" xr:uid="{00000000-0005-0000-0000-00000D0E0000}"/>
    <cellStyle name="Linha 38" xfId="1272" xr:uid="{00000000-0005-0000-0000-00000E0E0000}"/>
    <cellStyle name="Linha 39" xfId="1273" xr:uid="{00000000-0005-0000-0000-00000F0E0000}"/>
    <cellStyle name="Linha 4" xfId="1274" xr:uid="{00000000-0005-0000-0000-0000100E0000}"/>
    <cellStyle name="Linha 40" xfId="1275" xr:uid="{00000000-0005-0000-0000-0000110E0000}"/>
    <cellStyle name="Linha 5" xfId="1276" xr:uid="{00000000-0005-0000-0000-0000120E0000}"/>
    <cellStyle name="Linha 6" xfId="1277" xr:uid="{00000000-0005-0000-0000-0000130E0000}"/>
    <cellStyle name="Linha 7" xfId="1278" xr:uid="{00000000-0005-0000-0000-0000140E0000}"/>
    <cellStyle name="Linha 8" xfId="1279" xr:uid="{00000000-0005-0000-0000-0000150E0000}"/>
    <cellStyle name="Linha 9" xfId="1280" xr:uid="{00000000-0005-0000-0000-0000160E0000}"/>
    <cellStyle name="Link Currency (0)" xfId="5075" xr:uid="{00000000-0005-0000-0000-0000170E0000}"/>
    <cellStyle name="Link Currency (2)" xfId="5076" xr:uid="{00000000-0005-0000-0000-0000180E0000}"/>
    <cellStyle name="Link Units (0)" xfId="5077" xr:uid="{00000000-0005-0000-0000-0000190E0000}"/>
    <cellStyle name="Link Units (1)" xfId="5078" xr:uid="{00000000-0005-0000-0000-00001A0E0000}"/>
    <cellStyle name="Link Units (2)" xfId="5079" xr:uid="{00000000-0005-0000-0000-00001B0E0000}"/>
    <cellStyle name="Linked Cell" xfId="67" xr:uid="{00000000-0005-0000-0000-00001C0E0000}"/>
    <cellStyle name="M" xfId="1281" xr:uid="{00000000-0005-0000-0000-00001D0E0000}"/>
    <cellStyle name="M 2" xfId="1282" xr:uid="{00000000-0005-0000-0000-00001E0E0000}"/>
    <cellStyle name="M 2 2" xfId="1283" xr:uid="{00000000-0005-0000-0000-00001F0E0000}"/>
    <cellStyle name="M 2 3" xfId="1284" xr:uid="{00000000-0005-0000-0000-0000200E0000}"/>
    <cellStyle name="M 2 4" xfId="1285" xr:uid="{00000000-0005-0000-0000-0000210E0000}"/>
    <cellStyle name="M 3" xfId="1286" xr:uid="{00000000-0005-0000-0000-0000220E0000}"/>
    <cellStyle name="M 3 2" xfId="1287" xr:uid="{00000000-0005-0000-0000-0000230E0000}"/>
    <cellStyle name="M 3 3" xfId="1288" xr:uid="{00000000-0005-0000-0000-0000240E0000}"/>
    <cellStyle name="M 3 4" xfId="1289" xr:uid="{00000000-0005-0000-0000-0000250E0000}"/>
    <cellStyle name="M 4" xfId="1290" xr:uid="{00000000-0005-0000-0000-0000260E0000}"/>
    <cellStyle name="M 4 2" xfId="1291" xr:uid="{00000000-0005-0000-0000-0000270E0000}"/>
    <cellStyle name="M 4 3" xfId="1292" xr:uid="{00000000-0005-0000-0000-0000280E0000}"/>
    <cellStyle name="M 4 4" xfId="1293" xr:uid="{00000000-0005-0000-0000-0000290E0000}"/>
    <cellStyle name="M 5" xfId="1294" xr:uid="{00000000-0005-0000-0000-00002A0E0000}"/>
    <cellStyle name="M 5 2" xfId="1295" xr:uid="{00000000-0005-0000-0000-00002B0E0000}"/>
    <cellStyle name="M 6" xfId="1296" xr:uid="{00000000-0005-0000-0000-00002C0E0000}"/>
    <cellStyle name="M 6 2" xfId="1297" xr:uid="{00000000-0005-0000-0000-00002D0E0000}"/>
    <cellStyle name="M 7" xfId="1298" xr:uid="{00000000-0005-0000-0000-00002E0E0000}"/>
    <cellStyle name="M 7 2" xfId="1299" xr:uid="{00000000-0005-0000-0000-00002F0E0000}"/>
    <cellStyle name="M 8" xfId="1300" xr:uid="{00000000-0005-0000-0000-0000300E0000}"/>
    <cellStyle name="M 9" xfId="1301" xr:uid="{00000000-0005-0000-0000-0000310E0000}"/>
    <cellStyle name="M_Braskem balanço e dre" xfId="1302" xr:uid="{00000000-0005-0000-0000-0000320E0000}"/>
    <cellStyle name="M_Braskem balanço e dre 2" xfId="1303" xr:uid="{00000000-0005-0000-0000-0000330E0000}"/>
    <cellStyle name="M_Braskem balanço e dre 2 2" xfId="1304" xr:uid="{00000000-0005-0000-0000-0000340E0000}"/>
    <cellStyle name="M_Braskem balanço e dre 3" xfId="1305" xr:uid="{00000000-0005-0000-0000-0000350E0000}"/>
    <cellStyle name="M_Braskem balanço e dre 4" xfId="1306" xr:uid="{00000000-0005-0000-0000-0000360E0000}"/>
    <cellStyle name="M_Braskem balanço e dre_Novos quadros - SBSA" xfId="1307" xr:uid="{00000000-0005-0000-0000-0000370E0000}"/>
    <cellStyle name="M_Braskem balanço e dre_Novos quadros - SBSA 2" xfId="1308" xr:uid="{00000000-0005-0000-0000-0000380E0000}"/>
    <cellStyle name="M_Braskem balanço e dre_Novos quadros - SBSA 2 2" xfId="1309" xr:uid="{00000000-0005-0000-0000-0000390E0000}"/>
    <cellStyle name="M_Braskem balanço e dre_Novos quadros - SBSA 3" xfId="1310" xr:uid="{00000000-0005-0000-0000-00003A0E0000}"/>
    <cellStyle name="M_Braskem balanço e dre_ODB_Quadros_ 8ª versão" xfId="1311" xr:uid="{00000000-0005-0000-0000-00003B0E0000}"/>
    <cellStyle name="M_Braskem balanço e dre_ODB_Quadros_ 8ª versão 2" xfId="1312" xr:uid="{00000000-0005-0000-0000-00003C0E0000}"/>
    <cellStyle name="M_Braskem balanço e dre_ODB_Quadros_ 8ª versão 2 2" xfId="1313" xr:uid="{00000000-0005-0000-0000-00003D0E0000}"/>
    <cellStyle name="M_Braskem balanço e dre_ODB_Quadros_ 8ª versão 3" xfId="1314" xr:uid="{00000000-0005-0000-0000-00003E0E0000}"/>
    <cellStyle name="M_Braskem balanço e dre_Quadros Relat PwC Jaguaribe dez08 e dez07 v1" xfId="1315" xr:uid="{00000000-0005-0000-0000-00003F0E0000}"/>
    <cellStyle name="M_Braskem balanço e dre_Quadros Relat PwC Jaguaribe dez08 e dez07 v1 2" xfId="1316" xr:uid="{00000000-0005-0000-0000-0000400E0000}"/>
    <cellStyle name="M_Braskem balanço e dre_Quadros Relat PwC Jaguaribe dez08 e dez07 v1 2 2" xfId="1317" xr:uid="{00000000-0005-0000-0000-0000410E0000}"/>
    <cellStyle name="M_Braskem balanço e dre_Quadros Relat PwC Jaguaribe dez08 e dez07 v1 3" xfId="1318" xr:uid="{00000000-0005-0000-0000-0000420E0000}"/>
    <cellStyle name="M_Ced. 6 - Mapa DOAR 2006 e 2007_controladora" xfId="1319" xr:uid="{00000000-0005-0000-0000-0000430E0000}"/>
    <cellStyle name="M_Ced. 6 - Mapa DOAR 2006 e 2007_controladora 2" xfId="1320" xr:uid="{00000000-0005-0000-0000-0000440E0000}"/>
    <cellStyle name="M_Ced. 6 - Mapa DOAR 2006 e 2007_controladora 2 2" xfId="1321" xr:uid="{00000000-0005-0000-0000-0000450E0000}"/>
    <cellStyle name="M_Ced. 6 - Mapa DOAR 2006 e 2007_controladora 3" xfId="1322" xr:uid="{00000000-0005-0000-0000-0000460E0000}"/>
    <cellStyle name="M_Ced. 6 - Mapa DOAR 2006 e 2007_controladora 4" xfId="1323" xr:uid="{00000000-0005-0000-0000-0000470E0000}"/>
    <cellStyle name="M_Consolidado Angola_Mineração_Com_2007" xfId="1324" xr:uid="{00000000-0005-0000-0000-0000480E0000}"/>
    <cellStyle name="M_Consolidado Angola_Mineração_Com_2007 2" xfId="1325" xr:uid="{00000000-0005-0000-0000-0000490E0000}"/>
    <cellStyle name="M_Consolidado Angola_Mineração_Com_2007 3" xfId="1326" xr:uid="{00000000-0005-0000-0000-00004A0E0000}"/>
    <cellStyle name="M_Consolidado Angola_Mineração_Com_2007 4" xfId="1327" xr:uid="{00000000-0005-0000-0000-00004B0E0000}"/>
    <cellStyle name="M_Consolidado Angola_Outros_com_2007" xfId="1328" xr:uid="{00000000-0005-0000-0000-00004C0E0000}"/>
    <cellStyle name="M_Consolidado Angola_Outros_com_2007 2" xfId="1329" xr:uid="{00000000-0005-0000-0000-00004D0E0000}"/>
    <cellStyle name="M_Consolidado Angola_Outros_com_2007 3" xfId="1330" xr:uid="{00000000-0005-0000-0000-00004E0E0000}"/>
    <cellStyle name="M_Consolidado Angola_Outros_com_2007 4" xfId="1331" xr:uid="{00000000-0005-0000-0000-00004F0E0000}"/>
    <cellStyle name="M_Cópia de QUADROS ACOMPANHAMENTO OEI 06_08_Diplan final" xfId="1332" xr:uid="{00000000-0005-0000-0000-0000500E0000}"/>
    <cellStyle name="M_Cópia de QUADROS ACOMPANHAMENTO OEI 06_08_Diplan final 2" xfId="1333" xr:uid="{00000000-0005-0000-0000-0000510E0000}"/>
    <cellStyle name="M_Cópia de QUADROS ACOMPANHAMENTO OEI 06_08_Diplan final 2 2" xfId="1334" xr:uid="{00000000-0005-0000-0000-0000520E0000}"/>
    <cellStyle name="M_Cópia de QUADROS ACOMPANHAMENTO OEI 06_08_Diplan final 2 3" xfId="1335" xr:uid="{00000000-0005-0000-0000-0000530E0000}"/>
    <cellStyle name="M_Cópia de QUADROS ACOMPANHAMENTO OEI 06_08_Diplan final 2 4" xfId="1336" xr:uid="{00000000-0005-0000-0000-0000540E0000}"/>
    <cellStyle name="M_Cópia de QUADROS ACOMPANHAMENTO OEI 06_08_Diplan final 3" xfId="1337" xr:uid="{00000000-0005-0000-0000-0000550E0000}"/>
    <cellStyle name="M_Cópia de QUADROS ACOMPANHAMENTO OEI 06_08_Diplan final 4" xfId="1338" xr:uid="{00000000-0005-0000-0000-0000560E0000}"/>
    <cellStyle name="M_Cópia de QUADROS ACOMPANHAMENTO OEI 06_08_Diplan final 5" xfId="1339" xr:uid="{00000000-0005-0000-0000-0000570E0000}"/>
    <cellStyle name="M_Dados PN 2006" xfId="1340" xr:uid="{00000000-0005-0000-0000-0000580E0000}"/>
    <cellStyle name="M_Dados PN 2006 2" xfId="1341" xr:uid="{00000000-0005-0000-0000-0000590E0000}"/>
    <cellStyle name="M_Dados PN 2006 3" xfId="1342" xr:uid="{00000000-0005-0000-0000-00005A0E0000}"/>
    <cellStyle name="M_Dados PN 2006 4" xfId="1343" xr:uid="{00000000-0005-0000-0000-00005B0E0000}"/>
    <cellStyle name="M_Dados PN 2006_Consolidado Angola_Mineração_Com_2007" xfId="1344" xr:uid="{00000000-0005-0000-0000-00005C0E0000}"/>
    <cellStyle name="M_Dados PN 2006_Consolidado Angola_Mineração_Com_2007 2" xfId="1345" xr:uid="{00000000-0005-0000-0000-00005D0E0000}"/>
    <cellStyle name="M_Dados PN 2006_Consolidado Angola_Mineração_Com_2007 3" xfId="1346" xr:uid="{00000000-0005-0000-0000-00005E0E0000}"/>
    <cellStyle name="M_Dados PN 2006_Consolidado Angola_Mineração_Com_2007 4" xfId="1347" xr:uid="{00000000-0005-0000-0000-00005F0E0000}"/>
    <cellStyle name="M_Dados PN 2006_Consolidado Angola_Outros_com_2007" xfId="1348" xr:uid="{00000000-0005-0000-0000-0000600E0000}"/>
    <cellStyle name="M_Dados PN 2006_Consolidado Angola_Outros_com_2007 2" xfId="1349" xr:uid="{00000000-0005-0000-0000-0000610E0000}"/>
    <cellStyle name="M_Dados PN 2006_Consolidado Angola_Outros_com_2007 3" xfId="1350" xr:uid="{00000000-0005-0000-0000-0000620E0000}"/>
    <cellStyle name="M_Dados PN 2006_Consolidado Angola_Outros_com_2007 4" xfId="1351" xr:uid="{00000000-0005-0000-0000-0000630E0000}"/>
    <cellStyle name="M_Dados PN 2006_Mascara Relatorio 2008 - Cópia" xfId="1352" xr:uid="{00000000-0005-0000-0000-0000640E0000}"/>
    <cellStyle name="M_Dados PN 2006_Mascara Relatorio 2008 - Cópia 2" xfId="1353" xr:uid="{00000000-0005-0000-0000-0000650E0000}"/>
    <cellStyle name="M_Dados PN 2006_Mascara Relatorio 2008 - Cópia 3" xfId="1354" xr:uid="{00000000-0005-0000-0000-0000660E0000}"/>
    <cellStyle name="M_Dados PN 2006_Mascara Relatorio 2008 - Cópia 4" xfId="1355" xr:uid="{00000000-0005-0000-0000-0000670E0000}"/>
    <cellStyle name="M_Fechamento 2008_OEA" xfId="1356" xr:uid="{00000000-0005-0000-0000-0000680E0000}"/>
    <cellStyle name="M_Fechamento 2008_OEA 2" xfId="1357" xr:uid="{00000000-0005-0000-0000-0000690E0000}"/>
    <cellStyle name="M_Fechamento 2008_OEA 2 2" xfId="1358" xr:uid="{00000000-0005-0000-0000-00006A0E0000}"/>
    <cellStyle name="M_Fechamento 2008_OEA 2 3" xfId="1359" xr:uid="{00000000-0005-0000-0000-00006B0E0000}"/>
    <cellStyle name="M_Fechamento 2008_OEA 2 4" xfId="1360" xr:uid="{00000000-0005-0000-0000-00006C0E0000}"/>
    <cellStyle name="M_Fechamento 2008_OEA 3" xfId="1361" xr:uid="{00000000-0005-0000-0000-00006D0E0000}"/>
    <cellStyle name="M_Fechamento 2008_OEA 4" xfId="1362" xr:uid="{00000000-0005-0000-0000-00006E0E0000}"/>
    <cellStyle name="M_Fechamento 2008_OEA 5" xfId="1363" xr:uid="{00000000-0005-0000-0000-00006F0E0000}"/>
    <cellStyle name="M_Mascara Relatorio 2008 - Cópia" xfId="1364" xr:uid="{00000000-0005-0000-0000-0000700E0000}"/>
    <cellStyle name="M_Mascara Relatorio 2008 - Cópia 2" xfId="1365" xr:uid="{00000000-0005-0000-0000-0000710E0000}"/>
    <cellStyle name="M_Mascara Relatorio 2008 - Cópia 3" xfId="1366" xr:uid="{00000000-0005-0000-0000-0000720E0000}"/>
    <cellStyle name="M_Mascara Relatorio 2008 - Cópia 4" xfId="1367" xr:uid="{00000000-0005-0000-0000-0000730E0000}"/>
    <cellStyle name="M_MEQ_rodada 08" xfId="1368" xr:uid="{00000000-0005-0000-0000-0000740E0000}"/>
    <cellStyle name="M_MEQ_rodada 08 2" xfId="1369" xr:uid="{00000000-0005-0000-0000-0000750E0000}"/>
    <cellStyle name="M_MEQ_rodada 08 3" xfId="1370" xr:uid="{00000000-0005-0000-0000-0000760E0000}"/>
    <cellStyle name="M_MEQ_rodada 08 4" xfId="1371" xr:uid="{00000000-0005-0000-0000-0000770E0000}"/>
    <cellStyle name="M_MEQ_rodada 08_Consolidado Angola_Mineração_Com_2007" xfId="1372" xr:uid="{00000000-0005-0000-0000-0000780E0000}"/>
    <cellStyle name="M_MEQ_rodada 08_Consolidado Angola_Mineração_Com_2007 2" xfId="1373" xr:uid="{00000000-0005-0000-0000-0000790E0000}"/>
    <cellStyle name="M_MEQ_rodada 08_Consolidado Angola_Mineração_Com_2007 3" xfId="1374" xr:uid="{00000000-0005-0000-0000-00007A0E0000}"/>
    <cellStyle name="M_MEQ_rodada 08_Consolidado Angola_Mineração_Com_2007 4" xfId="1375" xr:uid="{00000000-0005-0000-0000-00007B0E0000}"/>
    <cellStyle name="M_MEQ_rodada 08_Consolidado Angola_Outros_com_2007" xfId="1376" xr:uid="{00000000-0005-0000-0000-00007C0E0000}"/>
    <cellStyle name="M_MEQ_rodada 08_Consolidado Angola_Outros_com_2007 2" xfId="1377" xr:uid="{00000000-0005-0000-0000-00007D0E0000}"/>
    <cellStyle name="M_MEQ_rodada 08_Consolidado Angola_Outros_com_2007 3" xfId="1378" xr:uid="{00000000-0005-0000-0000-00007E0E0000}"/>
    <cellStyle name="M_MEQ_rodada 08_Consolidado Angola_Outros_com_2007 4" xfId="1379" xr:uid="{00000000-0005-0000-0000-00007F0E0000}"/>
    <cellStyle name="M_MEQ_rodada 08_Mascara Relatorio 2008 - Cópia" xfId="1380" xr:uid="{00000000-0005-0000-0000-0000800E0000}"/>
    <cellStyle name="M_MEQ_rodada 08_Mascara Relatorio 2008 - Cópia 2" xfId="1381" xr:uid="{00000000-0005-0000-0000-0000810E0000}"/>
    <cellStyle name="M_MEQ_rodada 08_Mascara Relatorio 2008 - Cópia 3" xfId="1382" xr:uid="{00000000-0005-0000-0000-0000820E0000}"/>
    <cellStyle name="M_MEQ_rodada 08_Mascara Relatorio 2008 - Cópia 4" xfId="1383" xr:uid="{00000000-0005-0000-0000-0000830E0000}"/>
    <cellStyle name="M_Nota 14 Forneced" xfId="1384" xr:uid="{00000000-0005-0000-0000-0000840E0000}"/>
    <cellStyle name="M_Nota 14 Forneced 2" xfId="1385" xr:uid="{00000000-0005-0000-0000-0000850E0000}"/>
    <cellStyle name="M_Nota 14 Forneced 2 2" xfId="1386" xr:uid="{00000000-0005-0000-0000-0000860E0000}"/>
    <cellStyle name="M_Nota 14 Forneced 3" xfId="1387" xr:uid="{00000000-0005-0000-0000-0000870E0000}"/>
    <cellStyle name="M_notas_complementares finais" xfId="1388" xr:uid="{00000000-0005-0000-0000-0000880E0000}"/>
    <cellStyle name="M_notas_complementares finais 2" xfId="1389" xr:uid="{00000000-0005-0000-0000-0000890E0000}"/>
    <cellStyle name="M_notas_complementares finais 2 2" xfId="1390" xr:uid="{00000000-0005-0000-0000-00008A0E0000}"/>
    <cellStyle name="M_notas_complementares finais 3" xfId="1391" xr:uid="{00000000-0005-0000-0000-00008B0E0000}"/>
    <cellStyle name="M_notas_complementares finais 4" xfId="1392" xr:uid="{00000000-0005-0000-0000-00008C0E0000}"/>
    <cellStyle name="M_notas_complementares finais_Novos quadros - SBSA" xfId="1393" xr:uid="{00000000-0005-0000-0000-00008D0E0000}"/>
    <cellStyle name="M_notas_complementares finais_Novos quadros - SBSA 2" xfId="1394" xr:uid="{00000000-0005-0000-0000-00008E0E0000}"/>
    <cellStyle name="M_notas_complementares finais_Novos quadros - SBSA 2 2" xfId="1395" xr:uid="{00000000-0005-0000-0000-00008F0E0000}"/>
    <cellStyle name="M_notas_complementares finais_Novos quadros - SBSA 3" xfId="1396" xr:uid="{00000000-0005-0000-0000-0000900E0000}"/>
    <cellStyle name="M_notas_complementares finais_ODB_Quadros_ 8ª versão" xfId="1397" xr:uid="{00000000-0005-0000-0000-0000910E0000}"/>
    <cellStyle name="M_notas_complementares finais_ODB_Quadros_ 8ª versão 2" xfId="1398" xr:uid="{00000000-0005-0000-0000-0000920E0000}"/>
    <cellStyle name="M_notas_complementares finais_ODB_Quadros_ 8ª versão 2 2" xfId="1399" xr:uid="{00000000-0005-0000-0000-0000930E0000}"/>
    <cellStyle name="M_notas_complementares finais_ODB_Quadros_ 8ª versão 3" xfId="1400" xr:uid="{00000000-0005-0000-0000-0000940E0000}"/>
    <cellStyle name="M_notas_complementares finais_Quadros Relat PwC Jaguaribe dez08 e dez07 v1" xfId="1401" xr:uid="{00000000-0005-0000-0000-0000950E0000}"/>
    <cellStyle name="M_notas_complementares finais_Quadros Relat PwC Jaguaribe dez08 e dez07 v1 2" xfId="1402" xr:uid="{00000000-0005-0000-0000-0000960E0000}"/>
    <cellStyle name="M_notas_complementares finais_Quadros Relat PwC Jaguaribe dez08 e dez07 v1 2 2" xfId="1403" xr:uid="{00000000-0005-0000-0000-0000970E0000}"/>
    <cellStyle name="M_notas_complementares finais_Quadros Relat PwC Jaguaribe dez08 e dez07 v1 3" xfId="1404" xr:uid="{00000000-0005-0000-0000-0000980E0000}"/>
    <cellStyle name="M_Novos quadros - SBSA" xfId="1405" xr:uid="{00000000-0005-0000-0000-0000990E0000}"/>
    <cellStyle name="M_Novos quadros - SBSA 2" xfId="1406" xr:uid="{00000000-0005-0000-0000-00009A0E0000}"/>
    <cellStyle name="M_Novos quadros - SBSA 2 2" xfId="1407" xr:uid="{00000000-0005-0000-0000-00009B0E0000}"/>
    <cellStyle name="M_Novos quadros - SBSA 3" xfId="1408" xr:uid="{00000000-0005-0000-0000-00009C0E0000}"/>
    <cellStyle name="M_ODB Consolidado - Quadros jun.05 II" xfId="1409" xr:uid="{00000000-0005-0000-0000-00009D0E0000}"/>
    <cellStyle name="M_ODB Consolidado - Quadros jun.05 II 2" xfId="1410" xr:uid="{00000000-0005-0000-0000-00009E0E0000}"/>
    <cellStyle name="M_ODB Consolidado - Quadros jun.05 II 2 2" xfId="1411" xr:uid="{00000000-0005-0000-0000-00009F0E0000}"/>
    <cellStyle name="M_ODB Consolidado - Quadros jun.05 II 3" xfId="1412" xr:uid="{00000000-0005-0000-0000-0000A00E0000}"/>
    <cellStyle name="M_ODB Consolidado - Quadros jun.05 II 4" xfId="1413" xr:uid="{00000000-0005-0000-0000-0000A10E0000}"/>
    <cellStyle name="M_ODB Consolidado - Quadros jun.05 II_Novos quadros - SBSA" xfId="1414" xr:uid="{00000000-0005-0000-0000-0000A20E0000}"/>
    <cellStyle name="M_ODB Consolidado - Quadros jun.05 II_Novos quadros - SBSA 2" xfId="1415" xr:uid="{00000000-0005-0000-0000-0000A30E0000}"/>
    <cellStyle name="M_ODB Consolidado - Quadros jun.05 II_Novos quadros - SBSA 2 2" xfId="1416" xr:uid="{00000000-0005-0000-0000-0000A40E0000}"/>
    <cellStyle name="M_ODB Consolidado - Quadros jun.05 II_Novos quadros - SBSA 3" xfId="1417" xr:uid="{00000000-0005-0000-0000-0000A50E0000}"/>
    <cellStyle name="M_ODB Consolidado - Quadros jun.05 II_ODB_Quadros_ 8ª versão" xfId="1418" xr:uid="{00000000-0005-0000-0000-0000A60E0000}"/>
    <cellStyle name="M_ODB Consolidado - Quadros jun.05 II_ODB_Quadros_ 8ª versão 2" xfId="1419" xr:uid="{00000000-0005-0000-0000-0000A70E0000}"/>
    <cellStyle name="M_ODB Consolidado - Quadros jun.05 II_ODB_Quadros_ 8ª versão 2 2" xfId="1420" xr:uid="{00000000-0005-0000-0000-0000A80E0000}"/>
    <cellStyle name="M_ODB Consolidado - Quadros jun.05 II_ODB_Quadros_ 8ª versão 3" xfId="1421" xr:uid="{00000000-0005-0000-0000-0000A90E0000}"/>
    <cellStyle name="M_ODB Consolidado - Quadros jun.05 II_Quadros Relat PwC Jaguaribe dez08 e dez07 v1" xfId="1422" xr:uid="{00000000-0005-0000-0000-0000AA0E0000}"/>
    <cellStyle name="M_ODB Consolidado - Quadros jun.05 II_Quadros Relat PwC Jaguaribe dez08 e dez07 v1 2" xfId="1423" xr:uid="{00000000-0005-0000-0000-0000AB0E0000}"/>
    <cellStyle name="M_ODB Consolidado - Quadros jun.05 II_Quadros Relat PwC Jaguaribe dez08 e dez07 v1 2 2" xfId="1424" xr:uid="{00000000-0005-0000-0000-0000AC0E0000}"/>
    <cellStyle name="M_ODB Consolidado - Quadros jun.05 II_Quadros Relat PwC Jaguaribe dez08 e dez07 v1 3" xfId="1425" xr:uid="{00000000-0005-0000-0000-0000AD0E0000}"/>
    <cellStyle name="M_ODB Consolidado - Quadros Port_ jun_06" xfId="1426" xr:uid="{00000000-0005-0000-0000-0000AE0E0000}"/>
    <cellStyle name="M_ODB Consolidado - Quadros Port_ jun_06 2" xfId="1427" xr:uid="{00000000-0005-0000-0000-0000AF0E0000}"/>
    <cellStyle name="M_ODB Consolidado - Quadros Port_ jun_06 2 2" xfId="1428" xr:uid="{00000000-0005-0000-0000-0000B00E0000}"/>
    <cellStyle name="M_ODB Consolidado - Quadros Port_ jun_06 3" xfId="1429" xr:uid="{00000000-0005-0000-0000-0000B10E0000}"/>
    <cellStyle name="M_ODB Consolidado - Quadros Port_ jun_06 4" xfId="1430" xr:uid="{00000000-0005-0000-0000-0000B20E0000}"/>
    <cellStyle name="M_ODB Consolidado - Quadros Port_ jun_06_Novos quadros - SBSA" xfId="1431" xr:uid="{00000000-0005-0000-0000-0000B30E0000}"/>
    <cellStyle name="M_ODB Consolidado - Quadros Port_ jun_06_Novos quadros - SBSA 2" xfId="1432" xr:uid="{00000000-0005-0000-0000-0000B40E0000}"/>
    <cellStyle name="M_ODB Consolidado - Quadros Port_ jun_06_Novos quadros - SBSA 2 2" xfId="1433" xr:uid="{00000000-0005-0000-0000-0000B50E0000}"/>
    <cellStyle name="M_ODB Consolidado - Quadros Port_ jun_06_Novos quadros - SBSA 3" xfId="1434" xr:uid="{00000000-0005-0000-0000-0000B60E0000}"/>
    <cellStyle name="M_ODB Consolidado - Quadros Port_ jun_06_ODB_Quadros_ 8ª versão" xfId="1435" xr:uid="{00000000-0005-0000-0000-0000B70E0000}"/>
    <cellStyle name="M_ODB Consolidado - Quadros Port_ jun_06_ODB_Quadros_ 8ª versão 2" xfId="1436" xr:uid="{00000000-0005-0000-0000-0000B80E0000}"/>
    <cellStyle name="M_ODB Consolidado - Quadros Port_ jun_06_ODB_Quadros_ 8ª versão 2 2" xfId="1437" xr:uid="{00000000-0005-0000-0000-0000B90E0000}"/>
    <cellStyle name="M_ODB Consolidado - Quadros Port_ jun_06_ODB_Quadros_ 8ª versão 3" xfId="1438" xr:uid="{00000000-0005-0000-0000-0000BA0E0000}"/>
    <cellStyle name="M_ODB Consolidado - Quadros Port_ jun_06_Quadros Relat PwC Jaguaribe dez08 e dez07 v1" xfId="1439" xr:uid="{00000000-0005-0000-0000-0000BB0E0000}"/>
    <cellStyle name="M_ODB Consolidado - Quadros Port_ jun_06_Quadros Relat PwC Jaguaribe dez08 e dez07 v1 2" xfId="1440" xr:uid="{00000000-0005-0000-0000-0000BC0E0000}"/>
    <cellStyle name="M_ODB Consolidado - Quadros Port_ jun_06_Quadros Relat PwC Jaguaribe dez08 e dez07 v1 2 2" xfId="1441" xr:uid="{00000000-0005-0000-0000-0000BD0E0000}"/>
    <cellStyle name="M_ODB Consolidado - Quadros Port_ jun_06_Quadros Relat PwC Jaguaribe dez08 e dez07 v1 3" xfId="1442" xr:uid="{00000000-0005-0000-0000-0000BE0E0000}"/>
    <cellStyle name="M_ODB Consolidado - Quadros_ dez_06" xfId="1443" xr:uid="{00000000-0005-0000-0000-0000BF0E0000}"/>
    <cellStyle name="M_ODB Consolidado - Quadros_ dez_06 2" xfId="1444" xr:uid="{00000000-0005-0000-0000-0000C00E0000}"/>
    <cellStyle name="M_ODB Consolidado - Quadros_ dez_06 2 2" xfId="1445" xr:uid="{00000000-0005-0000-0000-0000C10E0000}"/>
    <cellStyle name="M_ODB Consolidado - Quadros_ dez_06 3" xfId="1446" xr:uid="{00000000-0005-0000-0000-0000C20E0000}"/>
    <cellStyle name="M_ODB Consolidado - Quadros_ dez_06 4" xfId="1447" xr:uid="{00000000-0005-0000-0000-0000C30E0000}"/>
    <cellStyle name="M_ODB Consolidado - Quadros_ jun_06" xfId="1448" xr:uid="{00000000-0005-0000-0000-0000C40E0000}"/>
    <cellStyle name="M_ODB Consolidado - Quadros_ jun_06 2" xfId="1449" xr:uid="{00000000-0005-0000-0000-0000C50E0000}"/>
    <cellStyle name="M_ODB Consolidado - Quadros_ jun_06 2 2" xfId="1450" xr:uid="{00000000-0005-0000-0000-0000C60E0000}"/>
    <cellStyle name="M_ODB Consolidado - Quadros_ jun_06 3" xfId="1451" xr:uid="{00000000-0005-0000-0000-0000C70E0000}"/>
    <cellStyle name="M_ODB Consolidado - Quadros_ jun_06 4" xfId="1452" xr:uid="{00000000-0005-0000-0000-0000C80E0000}"/>
    <cellStyle name="M_ODB Consolidado - Quadros_ jun_06_Novos quadros - SBSA" xfId="1453" xr:uid="{00000000-0005-0000-0000-0000C90E0000}"/>
    <cellStyle name="M_ODB Consolidado - Quadros_ jun_06_Novos quadros - SBSA 2" xfId="1454" xr:uid="{00000000-0005-0000-0000-0000CA0E0000}"/>
    <cellStyle name="M_ODB Consolidado - Quadros_ jun_06_Novos quadros - SBSA 2 2" xfId="1455" xr:uid="{00000000-0005-0000-0000-0000CB0E0000}"/>
    <cellStyle name="M_ODB Consolidado - Quadros_ jun_06_Novos quadros - SBSA 3" xfId="1456" xr:uid="{00000000-0005-0000-0000-0000CC0E0000}"/>
    <cellStyle name="M_ODB Consolidado - Quadros_ jun_06_ODB_Quadros_ 8ª versão" xfId="1457" xr:uid="{00000000-0005-0000-0000-0000CD0E0000}"/>
    <cellStyle name="M_ODB Consolidado - Quadros_ jun_06_ODB_Quadros_ 8ª versão 2" xfId="1458" xr:uid="{00000000-0005-0000-0000-0000CE0E0000}"/>
    <cellStyle name="M_ODB Consolidado - Quadros_ jun_06_ODB_Quadros_ 8ª versão 2 2" xfId="1459" xr:uid="{00000000-0005-0000-0000-0000CF0E0000}"/>
    <cellStyle name="M_ODB Consolidado - Quadros_ jun_06_ODB_Quadros_ 8ª versão 3" xfId="1460" xr:uid="{00000000-0005-0000-0000-0000D00E0000}"/>
    <cellStyle name="M_ODB Consolidado - Quadros_ jun_06_Quadros Relat PwC Jaguaribe dez08 e dez07 v1" xfId="1461" xr:uid="{00000000-0005-0000-0000-0000D10E0000}"/>
    <cellStyle name="M_ODB Consolidado - Quadros_ jun_06_Quadros Relat PwC Jaguaribe dez08 e dez07 v1 2" xfId="1462" xr:uid="{00000000-0005-0000-0000-0000D20E0000}"/>
    <cellStyle name="M_ODB Consolidado - Quadros_ jun_06_Quadros Relat PwC Jaguaribe dez08 e dez07 v1 2 2" xfId="1463" xr:uid="{00000000-0005-0000-0000-0000D30E0000}"/>
    <cellStyle name="M_ODB Consolidado - Quadros_ jun_06_Quadros Relat PwC Jaguaribe dez08 e dez07 v1 3" xfId="1464" xr:uid="{00000000-0005-0000-0000-0000D40E0000}"/>
    <cellStyle name="M_ODB Consolidado_Port_2002" xfId="1465" xr:uid="{00000000-0005-0000-0000-0000D50E0000}"/>
    <cellStyle name="M_ODB Consolidado_Port_2002 2" xfId="1466" xr:uid="{00000000-0005-0000-0000-0000D60E0000}"/>
    <cellStyle name="M_ODB Consolidado_Port_2002 2 2" xfId="1467" xr:uid="{00000000-0005-0000-0000-0000D70E0000}"/>
    <cellStyle name="M_ODB Consolidado_Port_2002 3" xfId="1468" xr:uid="{00000000-0005-0000-0000-0000D80E0000}"/>
    <cellStyle name="M_ODB Consolidado_Port_2002 4" xfId="1469" xr:uid="{00000000-0005-0000-0000-0000D90E0000}"/>
    <cellStyle name="M_ODB Consolidado_Port_2002_Novos quadros - SBSA" xfId="1470" xr:uid="{00000000-0005-0000-0000-0000DA0E0000}"/>
    <cellStyle name="M_ODB Consolidado_Port_2002_Novos quadros - SBSA 2" xfId="1471" xr:uid="{00000000-0005-0000-0000-0000DB0E0000}"/>
    <cellStyle name="M_ODB Consolidado_Port_2002_Novos quadros - SBSA 2 2" xfId="1472" xr:uid="{00000000-0005-0000-0000-0000DC0E0000}"/>
    <cellStyle name="M_ODB Consolidado_Port_2002_Novos quadros - SBSA 3" xfId="1473" xr:uid="{00000000-0005-0000-0000-0000DD0E0000}"/>
    <cellStyle name="M_ODB Consolidado_Port_2002_ODB_Quadros_ 8ª versão" xfId="1474" xr:uid="{00000000-0005-0000-0000-0000DE0E0000}"/>
    <cellStyle name="M_ODB Consolidado_Port_2002_ODB_Quadros_ 8ª versão 2" xfId="1475" xr:uid="{00000000-0005-0000-0000-0000DF0E0000}"/>
    <cellStyle name="M_ODB Consolidado_Port_2002_ODB_Quadros_ 8ª versão 2 2" xfId="1476" xr:uid="{00000000-0005-0000-0000-0000E00E0000}"/>
    <cellStyle name="M_ODB Consolidado_Port_2002_ODB_Quadros_ 8ª versão 3" xfId="1477" xr:uid="{00000000-0005-0000-0000-0000E10E0000}"/>
    <cellStyle name="M_ODB Consolidado_Port_2002_Quadros Relat PwC Jaguaribe dez08 e dez07 v1" xfId="1478" xr:uid="{00000000-0005-0000-0000-0000E20E0000}"/>
    <cellStyle name="M_ODB Consolidado_Port_2002_Quadros Relat PwC Jaguaribe dez08 e dez07 v1 2" xfId="1479" xr:uid="{00000000-0005-0000-0000-0000E30E0000}"/>
    <cellStyle name="M_ODB Consolidado_Port_2002_Quadros Relat PwC Jaguaribe dez08 e dez07 v1 2 2" xfId="1480" xr:uid="{00000000-0005-0000-0000-0000E40E0000}"/>
    <cellStyle name="M_ODB Consolidado_Port_2002_Quadros Relat PwC Jaguaribe dez08 e dez07 v1 3" xfId="1481" xr:uid="{00000000-0005-0000-0000-0000E50E0000}"/>
    <cellStyle name="M_ODB Consolidado_Port_2003" xfId="1482" xr:uid="{00000000-0005-0000-0000-0000E60E0000}"/>
    <cellStyle name="M_ODB Consolidado_Port_2003 2" xfId="1483" xr:uid="{00000000-0005-0000-0000-0000E70E0000}"/>
    <cellStyle name="M_ODB Consolidado_Port_2003 2 2" xfId="1484" xr:uid="{00000000-0005-0000-0000-0000E80E0000}"/>
    <cellStyle name="M_ODB Consolidado_Port_2003 3" xfId="1485" xr:uid="{00000000-0005-0000-0000-0000E90E0000}"/>
    <cellStyle name="M_ODB Consolidado_Port_2003 4" xfId="1486" xr:uid="{00000000-0005-0000-0000-0000EA0E0000}"/>
    <cellStyle name="M_ODB Consolidado_Port_2003_Novos quadros - SBSA" xfId="1487" xr:uid="{00000000-0005-0000-0000-0000EB0E0000}"/>
    <cellStyle name="M_ODB Consolidado_Port_2003_Novos quadros - SBSA 2" xfId="1488" xr:uid="{00000000-0005-0000-0000-0000EC0E0000}"/>
    <cellStyle name="M_ODB Consolidado_Port_2003_Novos quadros - SBSA 2 2" xfId="1489" xr:uid="{00000000-0005-0000-0000-0000ED0E0000}"/>
    <cellStyle name="M_ODB Consolidado_Port_2003_Novos quadros - SBSA 3" xfId="1490" xr:uid="{00000000-0005-0000-0000-0000EE0E0000}"/>
    <cellStyle name="M_ODB Consolidado_Port_2003_ODB_Quadros_ 8ª versão" xfId="1491" xr:uid="{00000000-0005-0000-0000-0000EF0E0000}"/>
    <cellStyle name="M_ODB Consolidado_Port_2003_ODB_Quadros_ 8ª versão 2" xfId="1492" xr:uid="{00000000-0005-0000-0000-0000F00E0000}"/>
    <cellStyle name="M_ODB Consolidado_Port_2003_ODB_Quadros_ 8ª versão 2 2" xfId="1493" xr:uid="{00000000-0005-0000-0000-0000F10E0000}"/>
    <cellStyle name="M_ODB Consolidado_Port_2003_ODB_Quadros_ 8ª versão 3" xfId="1494" xr:uid="{00000000-0005-0000-0000-0000F20E0000}"/>
    <cellStyle name="M_ODB Consolidado_Port_2003_Quadros Relat PwC Jaguaribe dez08 e dez07 v1" xfId="1495" xr:uid="{00000000-0005-0000-0000-0000F30E0000}"/>
    <cellStyle name="M_ODB Consolidado_Port_2003_Quadros Relat PwC Jaguaribe dez08 e dez07 v1 2" xfId="1496" xr:uid="{00000000-0005-0000-0000-0000F40E0000}"/>
    <cellStyle name="M_ODB Consolidado_Port_2003_Quadros Relat PwC Jaguaribe dez08 e dez07 v1 2 2" xfId="1497" xr:uid="{00000000-0005-0000-0000-0000F50E0000}"/>
    <cellStyle name="M_ODB Consolidado_Port_2003_Quadros Relat PwC Jaguaribe dez08 e dez07 v1 3" xfId="1498" xr:uid="{00000000-0005-0000-0000-0000F60E0000}"/>
    <cellStyle name="M_ODB Consolidado_Port_2004" xfId="1499" xr:uid="{00000000-0005-0000-0000-0000F70E0000}"/>
    <cellStyle name="M_ODB Consolidado_Port_2004 2" xfId="1500" xr:uid="{00000000-0005-0000-0000-0000F80E0000}"/>
    <cellStyle name="M_ODB Consolidado_Port_2004 2 2" xfId="1501" xr:uid="{00000000-0005-0000-0000-0000F90E0000}"/>
    <cellStyle name="M_ODB Consolidado_Port_2004 3" xfId="1502" xr:uid="{00000000-0005-0000-0000-0000FA0E0000}"/>
    <cellStyle name="M_ODB Consolidado_Port_2004 4" xfId="1503" xr:uid="{00000000-0005-0000-0000-0000FB0E0000}"/>
    <cellStyle name="M_ODB Consolidado_Port_2004_Novos quadros - SBSA" xfId="1504" xr:uid="{00000000-0005-0000-0000-0000FC0E0000}"/>
    <cellStyle name="M_ODB Consolidado_Port_2004_Novos quadros - SBSA 2" xfId="1505" xr:uid="{00000000-0005-0000-0000-0000FD0E0000}"/>
    <cellStyle name="M_ODB Consolidado_Port_2004_Novos quadros - SBSA 2 2" xfId="1506" xr:uid="{00000000-0005-0000-0000-0000FE0E0000}"/>
    <cellStyle name="M_ODB Consolidado_Port_2004_Novos quadros - SBSA 3" xfId="1507" xr:uid="{00000000-0005-0000-0000-0000FF0E0000}"/>
    <cellStyle name="M_ODB Consolidado_Port_2004_ODB_Quadros_ 8ª versão" xfId="1508" xr:uid="{00000000-0005-0000-0000-0000000F0000}"/>
    <cellStyle name="M_ODB Consolidado_Port_2004_ODB_Quadros_ 8ª versão 2" xfId="1509" xr:uid="{00000000-0005-0000-0000-0000010F0000}"/>
    <cellStyle name="M_ODB Consolidado_Port_2004_ODB_Quadros_ 8ª versão 2 2" xfId="1510" xr:uid="{00000000-0005-0000-0000-0000020F0000}"/>
    <cellStyle name="M_ODB Consolidado_Port_2004_ODB_Quadros_ 8ª versão 3" xfId="1511" xr:uid="{00000000-0005-0000-0000-0000030F0000}"/>
    <cellStyle name="M_ODB Consolidado_Port_2004_Quadros Relat PwC Jaguaribe dez08 e dez07 v1" xfId="1512" xr:uid="{00000000-0005-0000-0000-0000040F0000}"/>
    <cellStyle name="M_ODB Consolidado_Port_2004_Quadros Relat PwC Jaguaribe dez08 e dez07 v1 2" xfId="1513" xr:uid="{00000000-0005-0000-0000-0000050F0000}"/>
    <cellStyle name="M_ODB Consolidado_Port_2004_Quadros Relat PwC Jaguaribe dez08 e dez07 v1 2 2" xfId="1514" xr:uid="{00000000-0005-0000-0000-0000060F0000}"/>
    <cellStyle name="M_ODB Consolidado_Port_2004_Quadros Relat PwC Jaguaribe dez08 e dez07 v1 3" xfId="1515" xr:uid="{00000000-0005-0000-0000-0000070F0000}"/>
    <cellStyle name="M_ODB Consolidado_Port_Dez03" xfId="1516" xr:uid="{00000000-0005-0000-0000-0000080F0000}"/>
    <cellStyle name="M_ODB Consolidado_Port_Dez03 2" xfId="1517" xr:uid="{00000000-0005-0000-0000-0000090F0000}"/>
    <cellStyle name="M_ODB Consolidado_Port_Dez03 2 2" xfId="1518" xr:uid="{00000000-0005-0000-0000-00000A0F0000}"/>
    <cellStyle name="M_ODB Consolidado_Port_Dez03 3" xfId="1519" xr:uid="{00000000-0005-0000-0000-00000B0F0000}"/>
    <cellStyle name="M_ODB Consolidado_Port_Dez03 4" xfId="1520" xr:uid="{00000000-0005-0000-0000-00000C0F0000}"/>
    <cellStyle name="M_ODB Consolidado_Port_Dez03(22_03_04)" xfId="1521" xr:uid="{00000000-0005-0000-0000-00000D0F0000}"/>
    <cellStyle name="M_ODB Consolidado_Port_Dez03(22_03_04) 2" xfId="1522" xr:uid="{00000000-0005-0000-0000-00000E0F0000}"/>
    <cellStyle name="M_ODB Consolidado_Port_Dez03(22_03_04) 2 2" xfId="1523" xr:uid="{00000000-0005-0000-0000-00000F0F0000}"/>
    <cellStyle name="M_ODB Consolidado_Port_Dez03(22_03_04) 3" xfId="1524" xr:uid="{00000000-0005-0000-0000-0000100F0000}"/>
    <cellStyle name="M_ODB Consolidado_Port_Dez03(22_03_04) 4" xfId="1525" xr:uid="{00000000-0005-0000-0000-0000110F0000}"/>
    <cellStyle name="M_ODB Consolidado_Port_Dez03(22_03_04)_Novos quadros - SBSA" xfId="1526" xr:uid="{00000000-0005-0000-0000-0000120F0000}"/>
    <cellStyle name="M_ODB Consolidado_Port_Dez03(22_03_04)_Novos quadros - SBSA 2" xfId="1527" xr:uid="{00000000-0005-0000-0000-0000130F0000}"/>
    <cellStyle name="M_ODB Consolidado_Port_Dez03(22_03_04)_Novos quadros - SBSA 2 2" xfId="1528" xr:uid="{00000000-0005-0000-0000-0000140F0000}"/>
    <cellStyle name="M_ODB Consolidado_Port_Dez03(22_03_04)_Novos quadros - SBSA 3" xfId="1529" xr:uid="{00000000-0005-0000-0000-0000150F0000}"/>
    <cellStyle name="M_ODB Consolidado_Port_Dez03(22_03_04)_ODB_Quadros_ 8ª versão" xfId="1530" xr:uid="{00000000-0005-0000-0000-0000160F0000}"/>
    <cellStyle name="M_ODB Consolidado_Port_Dez03(22_03_04)_ODB_Quadros_ 8ª versão 2" xfId="1531" xr:uid="{00000000-0005-0000-0000-0000170F0000}"/>
    <cellStyle name="M_ODB Consolidado_Port_Dez03(22_03_04)_ODB_Quadros_ 8ª versão 2 2" xfId="1532" xr:uid="{00000000-0005-0000-0000-0000180F0000}"/>
    <cellStyle name="M_ODB Consolidado_Port_Dez03(22_03_04)_ODB_Quadros_ 8ª versão 3" xfId="1533" xr:uid="{00000000-0005-0000-0000-0000190F0000}"/>
    <cellStyle name="M_ODB Consolidado_Port_Dez03(22_03_04)_Quadros Relat PwC Jaguaribe dez08 e dez07 v1" xfId="1534" xr:uid="{00000000-0005-0000-0000-00001A0F0000}"/>
    <cellStyle name="M_ODB Consolidado_Port_Dez03(22_03_04)_Quadros Relat PwC Jaguaribe dez08 e dez07 v1 2" xfId="1535" xr:uid="{00000000-0005-0000-0000-00001B0F0000}"/>
    <cellStyle name="M_ODB Consolidado_Port_Dez03(22_03_04)_Quadros Relat PwC Jaguaribe dez08 e dez07 v1 2 2" xfId="1536" xr:uid="{00000000-0005-0000-0000-00001C0F0000}"/>
    <cellStyle name="M_ODB Consolidado_Port_Dez03(22_03_04)_Quadros Relat PwC Jaguaribe dez08 e dez07 v1 3" xfId="1537" xr:uid="{00000000-0005-0000-0000-00001D0F0000}"/>
    <cellStyle name="M_ODB Consolidado_Port_Dez03_Novos quadros - SBSA" xfId="1538" xr:uid="{00000000-0005-0000-0000-00001E0F0000}"/>
    <cellStyle name="M_ODB Consolidado_Port_Dez03_Novos quadros - SBSA 2" xfId="1539" xr:uid="{00000000-0005-0000-0000-00001F0F0000}"/>
    <cellStyle name="M_ODB Consolidado_Port_Dez03_Novos quadros - SBSA 2 2" xfId="1540" xr:uid="{00000000-0005-0000-0000-0000200F0000}"/>
    <cellStyle name="M_ODB Consolidado_Port_Dez03_Novos quadros - SBSA 3" xfId="1541" xr:uid="{00000000-0005-0000-0000-0000210F0000}"/>
    <cellStyle name="M_ODB Consolidado_Port_Dez03_ODB_Quadros_ 8ª versão" xfId="1542" xr:uid="{00000000-0005-0000-0000-0000220F0000}"/>
    <cellStyle name="M_ODB Consolidado_Port_Dez03_ODB_Quadros_ 8ª versão 2" xfId="1543" xr:uid="{00000000-0005-0000-0000-0000230F0000}"/>
    <cellStyle name="M_ODB Consolidado_Port_Dez03_ODB_Quadros_ 8ª versão 2 2" xfId="1544" xr:uid="{00000000-0005-0000-0000-0000240F0000}"/>
    <cellStyle name="M_ODB Consolidado_Port_Dez03_ODB_Quadros_ 8ª versão 3" xfId="1545" xr:uid="{00000000-0005-0000-0000-0000250F0000}"/>
    <cellStyle name="M_ODB Consolidado_Port_Dez03_Quadros Relat PwC Jaguaribe dez08 e dez07 v1" xfId="1546" xr:uid="{00000000-0005-0000-0000-0000260F0000}"/>
    <cellStyle name="M_ODB Consolidado_Port_Dez03_Quadros Relat PwC Jaguaribe dez08 e dez07 v1 2" xfId="1547" xr:uid="{00000000-0005-0000-0000-0000270F0000}"/>
    <cellStyle name="M_ODB Consolidado_Port_Dez03_Quadros Relat PwC Jaguaribe dez08 e dez07 v1 2 2" xfId="1548" xr:uid="{00000000-0005-0000-0000-0000280F0000}"/>
    <cellStyle name="M_ODB Consolidado_Port_Dez03_Quadros Relat PwC Jaguaribe dez08 e dez07 v1 3" xfId="1549" xr:uid="{00000000-0005-0000-0000-0000290F0000}"/>
    <cellStyle name="M_ODB_Quadros_ 8ª versão" xfId="1550" xr:uid="{00000000-0005-0000-0000-00002A0F0000}"/>
    <cellStyle name="M_ODB_Quadros_ 8ª versão 2" xfId="1551" xr:uid="{00000000-0005-0000-0000-00002B0F0000}"/>
    <cellStyle name="M_ODB_Quadros_ 8ª versão 2 2" xfId="1552" xr:uid="{00000000-0005-0000-0000-00002C0F0000}"/>
    <cellStyle name="M_ODB_Quadros_ 8ª versão 3" xfId="1553" xr:uid="{00000000-0005-0000-0000-00002D0F0000}"/>
    <cellStyle name="M_ODB_Quadros_ dez_07- 11 versão - final" xfId="1554" xr:uid="{00000000-0005-0000-0000-00002E0F0000}"/>
    <cellStyle name="M_ODB_Quadros_ dez_07- 11 versão - final 2" xfId="1555" xr:uid="{00000000-0005-0000-0000-00002F0F0000}"/>
    <cellStyle name="M_ODB_Quadros_ dez_07- 11 versão - final 2 2" xfId="1556" xr:uid="{00000000-0005-0000-0000-0000300F0000}"/>
    <cellStyle name="M_ODB_Quadros_ dez_07- 11 versão - final 3" xfId="1557" xr:uid="{00000000-0005-0000-0000-0000310F0000}"/>
    <cellStyle name="M_ODB_Quadros_ dez_07- 2 versão" xfId="1558" xr:uid="{00000000-0005-0000-0000-0000320F0000}"/>
    <cellStyle name="M_ODB_Quadros_ dez_07- 2 versão 2" xfId="1559" xr:uid="{00000000-0005-0000-0000-0000330F0000}"/>
    <cellStyle name="M_ODB_Quadros_ dez_07- 2 versão 2 2" xfId="1560" xr:uid="{00000000-0005-0000-0000-0000340F0000}"/>
    <cellStyle name="M_ODB_Quadros_ dez_07- 2 versão 3" xfId="1561" xr:uid="{00000000-0005-0000-0000-0000350F0000}"/>
    <cellStyle name="M_ODB_Quadros_ dez_07- 2 versão-bruno" xfId="1562" xr:uid="{00000000-0005-0000-0000-0000360F0000}"/>
    <cellStyle name="M_ODB_Quadros_ dez_07- 2 versão-bruno 2" xfId="1563" xr:uid="{00000000-0005-0000-0000-0000370F0000}"/>
    <cellStyle name="M_ODB_Quadros_ dez_07- 2 versão-bruno 2 2" xfId="1564" xr:uid="{00000000-0005-0000-0000-0000380F0000}"/>
    <cellStyle name="M_ODB_Quadros_ dez_07- 2 versão-bruno 3" xfId="1565" xr:uid="{00000000-0005-0000-0000-0000390F0000}"/>
    <cellStyle name="M_ODB_Quadros_ dez_07- 7 versão" xfId="1566" xr:uid="{00000000-0005-0000-0000-00003A0F0000}"/>
    <cellStyle name="M_ODB_Quadros_ dez_07- 7 versão 2" xfId="1567" xr:uid="{00000000-0005-0000-0000-00003B0F0000}"/>
    <cellStyle name="M_ODB_Quadros_ dez_07- 7 versão 2 2" xfId="1568" xr:uid="{00000000-0005-0000-0000-00003C0F0000}"/>
    <cellStyle name="M_ODB_Quadros_ dez_07- 7 versão 3" xfId="1569" xr:uid="{00000000-0005-0000-0000-00003D0F0000}"/>
    <cellStyle name="M_ODB_Quadros_ jun_07" xfId="1570" xr:uid="{00000000-0005-0000-0000-00003E0F0000}"/>
    <cellStyle name="M_ODB_Quadros_ jun_07 2" xfId="1571" xr:uid="{00000000-0005-0000-0000-00003F0F0000}"/>
    <cellStyle name="M_ODB_Quadros_ jun_07 2 2" xfId="1572" xr:uid="{00000000-0005-0000-0000-0000400F0000}"/>
    <cellStyle name="M_ODB_Quadros_ jun_07 3" xfId="1573" xr:uid="{00000000-0005-0000-0000-0000410F0000}"/>
    <cellStyle name="M_ODB_Quadros_ jun_07-Paty" xfId="1574" xr:uid="{00000000-0005-0000-0000-0000420F0000}"/>
    <cellStyle name="M_ODB_Quadros_ jun_07-Paty 2" xfId="1575" xr:uid="{00000000-0005-0000-0000-0000430F0000}"/>
    <cellStyle name="M_ODB_Quadros_ jun_07-Paty 2 2" xfId="1576" xr:uid="{00000000-0005-0000-0000-0000440F0000}"/>
    <cellStyle name="M_ODB_Quadros_ jun_07-Paty 3" xfId="1577" xr:uid="{00000000-0005-0000-0000-0000450F0000}"/>
    <cellStyle name="M_ODB_Quadros_1ª versão" xfId="1578" xr:uid="{00000000-0005-0000-0000-0000460F0000}"/>
    <cellStyle name="M_ODB_Quadros_1ª versão 2" xfId="1579" xr:uid="{00000000-0005-0000-0000-0000470F0000}"/>
    <cellStyle name="M_ODB_Quadros_1ª versão 2 2" xfId="1580" xr:uid="{00000000-0005-0000-0000-0000480F0000}"/>
    <cellStyle name="M_ODB_Quadros_1ª versão 3" xfId="1581" xr:uid="{00000000-0005-0000-0000-0000490F0000}"/>
    <cellStyle name="M_ODB_Quadros_6ª versão" xfId="1582" xr:uid="{00000000-0005-0000-0000-00004A0F0000}"/>
    <cellStyle name="M_ODB_Quadros_6ª versão 2" xfId="1583" xr:uid="{00000000-0005-0000-0000-00004B0F0000}"/>
    <cellStyle name="M_ODB_Quadros_6ª versão 2 2" xfId="1584" xr:uid="{00000000-0005-0000-0000-00004C0F0000}"/>
    <cellStyle name="M_ODB_Quadros_6ª versão 3" xfId="1585" xr:uid="{00000000-0005-0000-0000-00004D0F0000}"/>
    <cellStyle name="M_ODB_Quadros_v4 (3)" xfId="1586" xr:uid="{00000000-0005-0000-0000-00004E0F0000}"/>
    <cellStyle name="M_ODB_Quadros_v4 (3) 2" xfId="1587" xr:uid="{00000000-0005-0000-0000-00004F0F0000}"/>
    <cellStyle name="M_ODB_Quadros_v4 (3) 2 2" xfId="1588" xr:uid="{00000000-0005-0000-0000-0000500F0000}"/>
    <cellStyle name="M_ODB_Quadros_v4 (3) 3" xfId="1589" xr:uid="{00000000-0005-0000-0000-0000510F0000}"/>
    <cellStyle name="M_ODBConsolidado Relat2002 Port FINAL" xfId="1590" xr:uid="{00000000-0005-0000-0000-0000520F0000}"/>
    <cellStyle name="M_ODBConsolidado Relat2002 Port FINAL 2" xfId="1591" xr:uid="{00000000-0005-0000-0000-0000530F0000}"/>
    <cellStyle name="M_ODBConsolidado Relat2002 Port FINAL 2 2" xfId="1592" xr:uid="{00000000-0005-0000-0000-0000540F0000}"/>
    <cellStyle name="M_ODBConsolidado Relat2002 Port FINAL 3" xfId="1593" xr:uid="{00000000-0005-0000-0000-0000550F0000}"/>
    <cellStyle name="M_ODBConsolidado Relat2002 Port FINAL 4" xfId="1594" xr:uid="{00000000-0005-0000-0000-0000560F0000}"/>
    <cellStyle name="M_ODBConsolidado Relat2002 Port FINAL_Novos quadros - SBSA" xfId="1595" xr:uid="{00000000-0005-0000-0000-0000570F0000}"/>
    <cellStyle name="M_ODBConsolidado Relat2002 Port FINAL_Novos quadros - SBSA 2" xfId="1596" xr:uid="{00000000-0005-0000-0000-0000580F0000}"/>
    <cellStyle name="M_ODBConsolidado Relat2002 Port FINAL_Novos quadros - SBSA 2 2" xfId="1597" xr:uid="{00000000-0005-0000-0000-0000590F0000}"/>
    <cellStyle name="M_ODBConsolidado Relat2002 Port FINAL_Novos quadros - SBSA 3" xfId="1598" xr:uid="{00000000-0005-0000-0000-00005A0F0000}"/>
    <cellStyle name="M_ODBConsolidado Relat2002 Port FINAL_ODB_Quadros_ 8ª versão" xfId="1599" xr:uid="{00000000-0005-0000-0000-00005B0F0000}"/>
    <cellStyle name="M_ODBConsolidado Relat2002 Port FINAL_ODB_Quadros_ 8ª versão 2" xfId="1600" xr:uid="{00000000-0005-0000-0000-00005C0F0000}"/>
    <cellStyle name="M_ODBConsolidado Relat2002 Port FINAL_ODB_Quadros_ 8ª versão 2 2" xfId="1601" xr:uid="{00000000-0005-0000-0000-00005D0F0000}"/>
    <cellStyle name="M_ODBConsolidado Relat2002 Port FINAL_ODB_Quadros_ 8ª versão 3" xfId="1602" xr:uid="{00000000-0005-0000-0000-00005E0F0000}"/>
    <cellStyle name="M_ODBConsolidado Relat2002 Port FINAL_Quadros Relat PwC Jaguaribe dez08 e dez07 v1" xfId="1603" xr:uid="{00000000-0005-0000-0000-00005F0F0000}"/>
    <cellStyle name="M_ODBConsolidado Relat2002 Port FINAL_Quadros Relat PwC Jaguaribe dez08 e dez07 v1 2" xfId="1604" xr:uid="{00000000-0005-0000-0000-0000600F0000}"/>
    <cellStyle name="M_ODBConsolidado Relat2002 Port FINAL_Quadros Relat PwC Jaguaribe dez08 e dez07 v1 2 2" xfId="1605" xr:uid="{00000000-0005-0000-0000-0000610F0000}"/>
    <cellStyle name="M_ODBConsolidado Relat2002 Port FINAL_Quadros Relat PwC Jaguaribe dez08 e dez07 v1 3" xfId="1606" xr:uid="{00000000-0005-0000-0000-0000620F0000}"/>
    <cellStyle name="M_ODBPARINV_Consolidado_Quadros_ dez_06_23042007 com doar_final" xfId="1607" xr:uid="{00000000-0005-0000-0000-0000630F0000}"/>
    <cellStyle name="M_ODBPARINV_Consolidado_Quadros_ dez_06_23042007 com doar_final 2" xfId="1608" xr:uid="{00000000-0005-0000-0000-0000640F0000}"/>
    <cellStyle name="M_ODBPARINV_Consolidado_Quadros_ dez_06_23042007 com doar_final 2 2" xfId="1609" xr:uid="{00000000-0005-0000-0000-0000650F0000}"/>
    <cellStyle name="M_ODBPARINV_Consolidado_Quadros_ dez_06_23042007 com doar_final 3" xfId="1610" xr:uid="{00000000-0005-0000-0000-0000660F0000}"/>
    <cellStyle name="M_ODBPARINV_Consolidado_Quadros_ dez_06_23042007 com doar_final 4" xfId="1611" xr:uid="{00000000-0005-0000-0000-0000670F0000}"/>
    <cellStyle name="M_para Bruno" xfId="1612" xr:uid="{00000000-0005-0000-0000-0000680F0000}"/>
    <cellStyle name="M_para Bruno 2" xfId="1613" xr:uid="{00000000-0005-0000-0000-0000690F0000}"/>
    <cellStyle name="M_para Bruno 2 2" xfId="1614" xr:uid="{00000000-0005-0000-0000-00006A0F0000}"/>
    <cellStyle name="M_para Bruno 2 2 2" xfId="1615" xr:uid="{00000000-0005-0000-0000-00006B0F0000}"/>
    <cellStyle name="M_para Bruno 2 3" xfId="1616" xr:uid="{00000000-0005-0000-0000-00006C0F0000}"/>
    <cellStyle name="M_para Bruno 2 4" xfId="1617" xr:uid="{00000000-0005-0000-0000-00006D0F0000}"/>
    <cellStyle name="M_para Bruno 2_Novos quadros - SBSA" xfId="1618" xr:uid="{00000000-0005-0000-0000-00006E0F0000}"/>
    <cellStyle name="M_para Bruno 2_Novos quadros - SBSA 2" xfId="1619" xr:uid="{00000000-0005-0000-0000-00006F0F0000}"/>
    <cellStyle name="M_para Bruno 2_Novos quadros - SBSA 2 2" xfId="1620" xr:uid="{00000000-0005-0000-0000-0000700F0000}"/>
    <cellStyle name="M_para Bruno 2_Novos quadros - SBSA 3" xfId="1621" xr:uid="{00000000-0005-0000-0000-0000710F0000}"/>
    <cellStyle name="M_para Bruno 2_ODB_Quadros_ 8ª versão" xfId="1622" xr:uid="{00000000-0005-0000-0000-0000720F0000}"/>
    <cellStyle name="M_para Bruno 2_ODB_Quadros_ 8ª versão 2" xfId="1623" xr:uid="{00000000-0005-0000-0000-0000730F0000}"/>
    <cellStyle name="M_para Bruno 2_ODB_Quadros_ 8ª versão 2 2" xfId="1624" xr:uid="{00000000-0005-0000-0000-0000740F0000}"/>
    <cellStyle name="M_para Bruno 2_ODB_Quadros_ 8ª versão 3" xfId="1625" xr:uid="{00000000-0005-0000-0000-0000750F0000}"/>
    <cellStyle name="M_para Bruno 2_Quadros Relat PwC Jaguaribe dez08 e dez07 v1" xfId="1626" xr:uid="{00000000-0005-0000-0000-0000760F0000}"/>
    <cellStyle name="M_para Bruno 2_Quadros Relat PwC Jaguaribe dez08 e dez07 v1 2" xfId="1627" xr:uid="{00000000-0005-0000-0000-0000770F0000}"/>
    <cellStyle name="M_para Bruno 2_Quadros Relat PwC Jaguaribe dez08 e dez07 v1 2 2" xfId="1628" xr:uid="{00000000-0005-0000-0000-0000780F0000}"/>
    <cellStyle name="M_para Bruno 2_Quadros Relat PwC Jaguaribe dez08 e dez07 v1 3" xfId="1629" xr:uid="{00000000-0005-0000-0000-0000790F0000}"/>
    <cellStyle name="M_para Bruno 3" xfId="1630" xr:uid="{00000000-0005-0000-0000-00007A0F0000}"/>
    <cellStyle name="M_para Bruno 3 2" xfId="1631" xr:uid="{00000000-0005-0000-0000-00007B0F0000}"/>
    <cellStyle name="M_para Bruno 4" xfId="1632" xr:uid="{00000000-0005-0000-0000-00007C0F0000}"/>
    <cellStyle name="M_para Bruno 5" xfId="1633" xr:uid="{00000000-0005-0000-0000-00007D0F0000}"/>
    <cellStyle name="M_para Bruno_Novos quadros - SBSA" xfId="1634" xr:uid="{00000000-0005-0000-0000-00007E0F0000}"/>
    <cellStyle name="M_para Bruno_Novos quadros - SBSA 2" xfId="1635" xr:uid="{00000000-0005-0000-0000-00007F0F0000}"/>
    <cellStyle name="M_para Bruno_Novos quadros - SBSA 2 2" xfId="1636" xr:uid="{00000000-0005-0000-0000-0000800F0000}"/>
    <cellStyle name="M_para Bruno_Novos quadros - SBSA 3" xfId="1637" xr:uid="{00000000-0005-0000-0000-0000810F0000}"/>
    <cellStyle name="M_para Bruno_ODB_Quadros_ 8ª versão" xfId="1638" xr:uid="{00000000-0005-0000-0000-0000820F0000}"/>
    <cellStyle name="M_para Bruno_ODB_Quadros_ 8ª versão 2" xfId="1639" xr:uid="{00000000-0005-0000-0000-0000830F0000}"/>
    <cellStyle name="M_para Bruno_ODB_Quadros_ 8ª versão 2 2" xfId="1640" xr:uid="{00000000-0005-0000-0000-0000840F0000}"/>
    <cellStyle name="M_para Bruno_ODB_Quadros_ 8ª versão 3" xfId="1641" xr:uid="{00000000-0005-0000-0000-0000850F0000}"/>
    <cellStyle name="M_para Bruno_Quadros Relat PwC Jaguaribe dez08 e dez07 v1" xfId="1642" xr:uid="{00000000-0005-0000-0000-0000860F0000}"/>
    <cellStyle name="M_para Bruno_Quadros Relat PwC Jaguaribe dez08 e dez07 v1 2" xfId="1643" xr:uid="{00000000-0005-0000-0000-0000870F0000}"/>
    <cellStyle name="M_para Bruno_Quadros Relat PwC Jaguaribe dez08 e dez07 v1 2 2" xfId="1644" xr:uid="{00000000-0005-0000-0000-0000880F0000}"/>
    <cellStyle name="M_para Bruno_Quadros Relat PwC Jaguaribe dez08 e dez07 v1 3" xfId="1645" xr:uid="{00000000-0005-0000-0000-0000890F0000}"/>
    <cellStyle name="M_para Bruno1" xfId="1646" xr:uid="{00000000-0005-0000-0000-00008A0F0000}"/>
    <cellStyle name="M_para Bruno1 2" xfId="1647" xr:uid="{00000000-0005-0000-0000-00008B0F0000}"/>
    <cellStyle name="M_para Bruno1 2 2" xfId="1648" xr:uid="{00000000-0005-0000-0000-00008C0F0000}"/>
    <cellStyle name="M_para Bruno1 3" xfId="1649" xr:uid="{00000000-0005-0000-0000-00008D0F0000}"/>
    <cellStyle name="M_para Bruno1 4" xfId="1650" xr:uid="{00000000-0005-0000-0000-00008E0F0000}"/>
    <cellStyle name="M_para Bruno1_Novos quadros - SBSA" xfId="1651" xr:uid="{00000000-0005-0000-0000-00008F0F0000}"/>
    <cellStyle name="M_para Bruno1_Novos quadros - SBSA 2" xfId="1652" xr:uid="{00000000-0005-0000-0000-0000900F0000}"/>
    <cellStyle name="M_para Bruno1_Novos quadros - SBSA 2 2" xfId="1653" xr:uid="{00000000-0005-0000-0000-0000910F0000}"/>
    <cellStyle name="M_para Bruno1_Novos quadros - SBSA 3" xfId="1654" xr:uid="{00000000-0005-0000-0000-0000920F0000}"/>
    <cellStyle name="M_para Bruno1_ODB_Quadros_ 8ª versão" xfId="1655" xr:uid="{00000000-0005-0000-0000-0000930F0000}"/>
    <cellStyle name="M_para Bruno1_ODB_Quadros_ 8ª versão 2" xfId="1656" xr:uid="{00000000-0005-0000-0000-0000940F0000}"/>
    <cellStyle name="M_para Bruno1_ODB_Quadros_ 8ª versão 2 2" xfId="1657" xr:uid="{00000000-0005-0000-0000-0000950F0000}"/>
    <cellStyle name="M_para Bruno1_ODB_Quadros_ 8ª versão 3" xfId="1658" xr:uid="{00000000-0005-0000-0000-0000960F0000}"/>
    <cellStyle name="M_para Bruno1_Quadros Relat PwC Jaguaribe dez08 e dez07 v1" xfId="1659" xr:uid="{00000000-0005-0000-0000-0000970F0000}"/>
    <cellStyle name="M_para Bruno1_Quadros Relat PwC Jaguaribe dez08 e dez07 v1 2" xfId="1660" xr:uid="{00000000-0005-0000-0000-0000980F0000}"/>
    <cellStyle name="M_para Bruno1_Quadros Relat PwC Jaguaribe dez08 e dez07 v1 2 2" xfId="1661" xr:uid="{00000000-0005-0000-0000-0000990F0000}"/>
    <cellStyle name="M_para Bruno1_Quadros Relat PwC Jaguaribe dez08 e dez07 v1 3" xfId="1662" xr:uid="{00000000-0005-0000-0000-00009A0F0000}"/>
    <cellStyle name="M_Partes relac Consl " xfId="1663" xr:uid="{00000000-0005-0000-0000-00009B0F0000}"/>
    <cellStyle name="M_Partes relac Consl  2" xfId="1664" xr:uid="{00000000-0005-0000-0000-00009C0F0000}"/>
    <cellStyle name="M_Partes relac Consl  2 2" xfId="1665" xr:uid="{00000000-0005-0000-0000-00009D0F0000}"/>
    <cellStyle name="M_Partes relac Consl  3" xfId="1666" xr:uid="{00000000-0005-0000-0000-00009E0F0000}"/>
    <cellStyle name="M_Participação ODB" xfId="1667" xr:uid="{00000000-0005-0000-0000-00009F0F0000}"/>
    <cellStyle name="M_Participação ODB 2" xfId="1668" xr:uid="{00000000-0005-0000-0000-0000A00F0000}"/>
    <cellStyle name="M_Participação ODB 2 2" xfId="1669" xr:uid="{00000000-0005-0000-0000-0000A10F0000}"/>
    <cellStyle name="M_Participação ODB 3" xfId="1670" xr:uid="{00000000-0005-0000-0000-0000A20F0000}"/>
    <cellStyle name="M_pendencia braskem" xfId="1671" xr:uid="{00000000-0005-0000-0000-0000A30F0000}"/>
    <cellStyle name="M_pendencia braskem 2" xfId="1672" xr:uid="{00000000-0005-0000-0000-0000A40F0000}"/>
    <cellStyle name="M_pendencia braskem 2 2" xfId="1673" xr:uid="{00000000-0005-0000-0000-0000A50F0000}"/>
    <cellStyle name="M_pendencia braskem 3" xfId="1674" xr:uid="{00000000-0005-0000-0000-0000A60F0000}"/>
    <cellStyle name="M_pendencia braskem 4" xfId="1675" xr:uid="{00000000-0005-0000-0000-0000A70F0000}"/>
    <cellStyle name="M_pendencia braskem_Novos quadros - SBSA" xfId="1676" xr:uid="{00000000-0005-0000-0000-0000A80F0000}"/>
    <cellStyle name="M_pendencia braskem_Novos quadros - SBSA 2" xfId="1677" xr:uid="{00000000-0005-0000-0000-0000A90F0000}"/>
    <cellStyle name="M_pendencia braskem_Novos quadros - SBSA 2 2" xfId="1678" xr:uid="{00000000-0005-0000-0000-0000AA0F0000}"/>
    <cellStyle name="M_pendencia braskem_Novos quadros - SBSA 3" xfId="1679" xr:uid="{00000000-0005-0000-0000-0000AB0F0000}"/>
    <cellStyle name="M_pendencia braskem_ODB_Quadros_ 8ª versão" xfId="1680" xr:uid="{00000000-0005-0000-0000-0000AC0F0000}"/>
    <cellStyle name="M_pendencia braskem_ODB_Quadros_ 8ª versão 2" xfId="1681" xr:uid="{00000000-0005-0000-0000-0000AD0F0000}"/>
    <cellStyle name="M_pendencia braskem_ODB_Quadros_ 8ª versão 2 2" xfId="1682" xr:uid="{00000000-0005-0000-0000-0000AE0F0000}"/>
    <cellStyle name="M_pendencia braskem_ODB_Quadros_ 8ª versão 3" xfId="1683" xr:uid="{00000000-0005-0000-0000-0000AF0F0000}"/>
    <cellStyle name="M_pendencia braskem_Quadros Relat PwC Jaguaribe dez08 e dez07 v1" xfId="1684" xr:uid="{00000000-0005-0000-0000-0000B00F0000}"/>
    <cellStyle name="M_pendencia braskem_Quadros Relat PwC Jaguaribe dez08 e dez07 v1 2" xfId="1685" xr:uid="{00000000-0005-0000-0000-0000B10F0000}"/>
    <cellStyle name="M_pendencia braskem_Quadros Relat PwC Jaguaribe dez08 e dez07 v1 2 2" xfId="1686" xr:uid="{00000000-0005-0000-0000-0000B20F0000}"/>
    <cellStyle name="M_pendencia braskem_Quadros Relat PwC Jaguaribe dez08 e dez07 v1 3" xfId="1687" xr:uid="{00000000-0005-0000-0000-0000B30F0000}"/>
    <cellStyle name="M_Petroflex_Valuation 09_novos invest" xfId="1688" xr:uid="{00000000-0005-0000-0000-0000B40F0000}"/>
    <cellStyle name="M_Petroflex_Valuation 09_novos invest 2" xfId="1689" xr:uid="{00000000-0005-0000-0000-0000B50F0000}"/>
    <cellStyle name="M_Petroflex_Valuation 09_novos invest 3" xfId="1690" xr:uid="{00000000-0005-0000-0000-0000B60F0000}"/>
    <cellStyle name="M_Petroflex_Valuation 09_novos invest 4" xfId="1691" xr:uid="{00000000-0005-0000-0000-0000B70F0000}"/>
    <cellStyle name="M_Petroflex_Valuation 09_novos invest_Consolidado Angola_Mineração_Com_2007" xfId="1692" xr:uid="{00000000-0005-0000-0000-0000B80F0000}"/>
    <cellStyle name="M_Petroflex_Valuation 09_novos invest_Consolidado Angola_Mineração_Com_2007 2" xfId="1693" xr:uid="{00000000-0005-0000-0000-0000B90F0000}"/>
    <cellStyle name="M_Petroflex_Valuation 09_novos invest_Consolidado Angola_Mineração_Com_2007 3" xfId="1694" xr:uid="{00000000-0005-0000-0000-0000BA0F0000}"/>
    <cellStyle name="M_Petroflex_Valuation 09_novos invest_Consolidado Angola_Mineração_Com_2007 4" xfId="1695" xr:uid="{00000000-0005-0000-0000-0000BB0F0000}"/>
    <cellStyle name="M_Petroflex_Valuation 09_novos invest_Consolidado Angola_Mineração_SDM" xfId="1696" xr:uid="{00000000-0005-0000-0000-0000BC0F0000}"/>
    <cellStyle name="M_Petroflex_Valuation 09_novos invest_Consolidado Angola_Mineração_SDM 2" xfId="1697" xr:uid="{00000000-0005-0000-0000-0000BD0F0000}"/>
    <cellStyle name="M_Petroflex_Valuation 09_novos invest_Consolidado Angola_Mineração_SDM 3" xfId="1698" xr:uid="{00000000-0005-0000-0000-0000BE0F0000}"/>
    <cellStyle name="M_Petroflex_Valuation 09_novos invest_Consolidado Angola_Mineração_SDM 4" xfId="1699" xr:uid="{00000000-0005-0000-0000-0000BF0F0000}"/>
    <cellStyle name="M_Petroflex_Valuation 09_novos invest_Consolidado Angola_Outros" xfId="1700" xr:uid="{00000000-0005-0000-0000-0000C00F0000}"/>
    <cellStyle name="M_Petroflex_Valuation 09_novos invest_Consolidado Angola_Outros 2" xfId="1701" xr:uid="{00000000-0005-0000-0000-0000C10F0000}"/>
    <cellStyle name="M_Petroflex_Valuation 09_novos invest_Consolidado Angola_Outros 3" xfId="1702" xr:uid="{00000000-0005-0000-0000-0000C20F0000}"/>
    <cellStyle name="M_Petroflex_Valuation 09_novos invest_Consolidado Angola_Outros 4" xfId="1703" xr:uid="{00000000-0005-0000-0000-0000C30F0000}"/>
    <cellStyle name="M_Petroflex_Valuation 09_novos invest_Consolidado Angola_Outros_com_2007" xfId="1704" xr:uid="{00000000-0005-0000-0000-0000C40F0000}"/>
    <cellStyle name="M_Petroflex_Valuation 09_novos invest_Consolidado Angola_Outros_com_2007 2" xfId="1705" xr:uid="{00000000-0005-0000-0000-0000C50F0000}"/>
    <cellStyle name="M_Petroflex_Valuation 09_novos invest_Consolidado Angola_Outros_com_2007 3" xfId="1706" xr:uid="{00000000-0005-0000-0000-0000C60F0000}"/>
    <cellStyle name="M_Petroflex_Valuation 09_novos invest_Consolidado Angola_Outros_com_2007 4" xfId="1707" xr:uid="{00000000-0005-0000-0000-0000C70F0000}"/>
    <cellStyle name="M_Petroflex_Valuation 09_novos invest_Mascara Relatorio 2008 - Cópia" xfId="1708" xr:uid="{00000000-0005-0000-0000-0000C80F0000}"/>
    <cellStyle name="M_Petroflex_Valuation 09_novos invest_Mascara Relatorio 2008 - Cópia 2" xfId="1709" xr:uid="{00000000-0005-0000-0000-0000C90F0000}"/>
    <cellStyle name="M_Petroflex_Valuation 09_novos invest_Mascara Relatorio 2008 - Cópia 3" xfId="1710" xr:uid="{00000000-0005-0000-0000-0000CA0F0000}"/>
    <cellStyle name="M_Petroflex_Valuation 09_novos invest_Mascara Relatorio 2008 - Cópia 4" xfId="1711" xr:uid="{00000000-0005-0000-0000-0000CB0F0000}"/>
    <cellStyle name="M_Polibrasil_LP" xfId="1712" xr:uid="{00000000-0005-0000-0000-0000CC0F0000}"/>
    <cellStyle name="M_Polibrasil_LP 2" xfId="1713" xr:uid="{00000000-0005-0000-0000-0000CD0F0000}"/>
    <cellStyle name="M_Polibrasil_LP 3" xfId="1714" xr:uid="{00000000-0005-0000-0000-0000CE0F0000}"/>
    <cellStyle name="M_Polibrasil_LP 4" xfId="1715" xr:uid="{00000000-0005-0000-0000-0000CF0F0000}"/>
    <cellStyle name="M_Polibrasil_LP_Consolidado Angola_Mineração_Com_2007" xfId="1716" xr:uid="{00000000-0005-0000-0000-0000D00F0000}"/>
    <cellStyle name="M_Polibrasil_LP_Consolidado Angola_Mineração_Com_2007 2" xfId="1717" xr:uid="{00000000-0005-0000-0000-0000D10F0000}"/>
    <cellStyle name="M_Polibrasil_LP_Consolidado Angola_Mineração_Com_2007 3" xfId="1718" xr:uid="{00000000-0005-0000-0000-0000D20F0000}"/>
    <cellStyle name="M_Polibrasil_LP_Consolidado Angola_Mineração_Com_2007 4" xfId="1719" xr:uid="{00000000-0005-0000-0000-0000D30F0000}"/>
    <cellStyle name="M_Polibrasil_LP_Consolidado Angola_Mineração_SDM" xfId="1720" xr:uid="{00000000-0005-0000-0000-0000D40F0000}"/>
    <cellStyle name="M_Polibrasil_LP_Consolidado Angola_Mineração_SDM 2" xfId="1721" xr:uid="{00000000-0005-0000-0000-0000D50F0000}"/>
    <cellStyle name="M_Polibrasil_LP_Consolidado Angola_Mineração_SDM 3" xfId="1722" xr:uid="{00000000-0005-0000-0000-0000D60F0000}"/>
    <cellStyle name="M_Polibrasil_LP_Consolidado Angola_Mineração_SDM 4" xfId="1723" xr:uid="{00000000-0005-0000-0000-0000D70F0000}"/>
    <cellStyle name="M_Polibrasil_LP_Consolidado Angola_Outros" xfId="1724" xr:uid="{00000000-0005-0000-0000-0000D80F0000}"/>
    <cellStyle name="M_Polibrasil_LP_Consolidado Angola_Outros 2" xfId="1725" xr:uid="{00000000-0005-0000-0000-0000D90F0000}"/>
    <cellStyle name="M_Polibrasil_LP_Consolidado Angola_Outros 3" xfId="1726" xr:uid="{00000000-0005-0000-0000-0000DA0F0000}"/>
    <cellStyle name="M_Polibrasil_LP_Consolidado Angola_Outros 4" xfId="1727" xr:uid="{00000000-0005-0000-0000-0000DB0F0000}"/>
    <cellStyle name="M_Polibrasil_LP_Consolidado Angola_Outros_com_2007" xfId="1728" xr:uid="{00000000-0005-0000-0000-0000DC0F0000}"/>
    <cellStyle name="M_Polibrasil_LP_Consolidado Angola_Outros_com_2007 2" xfId="1729" xr:uid="{00000000-0005-0000-0000-0000DD0F0000}"/>
    <cellStyle name="M_Polibrasil_LP_Consolidado Angola_Outros_com_2007 3" xfId="1730" xr:uid="{00000000-0005-0000-0000-0000DE0F0000}"/>
    <cellStyle name="M_Polibrasil_LP_Consolidado Angola_Outros_com_2007 4" xfId="1731" xr:uid="{00000000-0005-0000-0000-0000DF0F0000}"/>
    <cellStyle name="M_Polibrasil_LP_Mascara Relatorio 2008 - Cópia" xfId="1732" xr:uid="{00000000-0005-0000-0000-0000E00F0000}"/>
    <cellStyle name="M_Polibrasil_LP_Mascara Relatorio 2008 - Cópia 2" xfId="1733" xr:uid="{00000000-0005-0000-0000-0000E10F0000}"/>
    <cellStyle name="M_Polibrasil_LP_Mascara Relatorio 2008 - Cópia 3" xfId="1734" xr:uid="{00000000-0005-0000-0000-0000E20F0000}"/>
    <cellStyle name="M_Polibrasil_LP_Mascara Relatorio 2008 - Cópia 4" xfId="1735" xr:uid="{00000000-0005-0000-0000-0000E30F0000}"/>
    <cellStyle name="M_quadros - OEA v3" xfId="1736" xr:uid="{00000000-0005-0000-0000-0000E40F0000}"/>
    <cellStyle name="M_quadros - OEA v3 2" xfId="1737" xr:uid="{00000000-0005-0000-0000-0000E50F0000}"/>
    <cellStyle name="M_quadros - OEA v3 2 2" xfId="1738" xr:uid="{00000000-0005-0000-0000-0000E60F0000}"/>
    <cellStyle name="M_quadros - OEA v3 3" xfId="1739" xr:uid="{00000000-0005-0000-0000-0000E70F0000}"/>
    <cellStyle name="M_quadros - OEA v4" xfId="1740" xr:uid="{00000000-0005-0000-0000-0000E80F0000}"/>
    <cellStyle name="M_quadros - OEA v4 2" xfId="1741" xr:uid="{00000000-0005-0000-0000-0000E90F0000}"/>
    <cellStyle name="M_quadros - OEA v4 2 2" xfId="1742" xr:uid="{00000000-0005-0000-0000-0000EA0F0000}"/>
    <cellStyle name="M_quadros - OEA v4 3" xfId="1743" xr:uid="{00000000-0005-0000-0000-0000EB0F0000}"/>
    <cellStyle name="M_quadros acessórios" xfId="1744" xr:uid="{00000000-0005-0000-0000-0000EC0F0000}"/>
    <cellStyle name="M_quadros acessórios 2" xfId="1745" xr:uid="{00000000-0005-0000-0000-0000ED0F0000}"/>
    <cellStyle name="M_quadros acessórios 2 2" xfId="1746" xr:uid="{00000000-0005-0000-0000-0000EE0F0000}"/>
    <cellStyle name="M_quadros acessórios 3" xfId="1747" xr:uid="{00000000-0005-0000-0000-0000EF0F0000}"/>
    <cellStyle name="M_quadros acessórios 4" xfId="1748" xr:uid="{00000000-0005-0000-0000-0000F00F0000}"/>
    <cellStyle name="M_quadros acessórios_Novos quadros - SBSA" xfId="1749" xr:uid="{00000000-0005-0000-0000-0000F10F0000}"/>
    <cellStyle name="M_quadros acessórios_Novos quadros - SBSA 2" xfId="1750" xr:uid="{00000000-0005-0000-0000-0000F20F0000}"/>
    <cellStyle name="M_quadros acessórios_Novos quadros - SBSA 2 2" xfId="1751" xr:uid="{00000000-0005-0000-0000-0000F30F0000}"/>
    <cellStyle name="M_quadros acessórios_Novos quadros - SBSA 3" xfId="1752" xr:uid="{00000000-0005-0000-0000-0000F40F0000}"/>
    <cellStyle name="M_quadros acessórios_ODB_Quadros_ 8ª versão" xfId="1753" xr:uid="{00000000-0005-0000-0000-0000F50F0000}"/>
    <cellStyle name="M_quadros acessórios_ODB_Quadros_ 8ª versão 2" xfId="1754" xr:uid="{00000000-0005-0000-0000-0000F60F0000}"/>
    <cellStyle name="M_quadros acessórios_ODB_Quadros_ 8ª versão 2 2" xfId="1755" xr:uid="{00000000-0005-0000-0000-0000F70F0000}"/>
    <cellStyle name="M_quadros acessórios_ODB_Quadros_ 8ª versão 3" xfId="1756" xr:uid="{00000000-0005-0000-0000-0000F80F0000}"/>
    <cellStyle name="M_quadros acessórios_Quadros Relat PwC Jaguaribe dez08 e dez07 v1" xfId="1757" xr:uid="{00000000-0005-0000-0000-0000F90F0000}"/>
    <cellStyle name="M_quadros acessórios_Quadros Relat PwC Jaguaribe dez08 e dez07 v1 2" xfId="1758" xr:uid="{00000000-0005-0000-0000-0000FA0F0000}"/>
    <cellStyle name="M_quadros acessórios_Quadros Relat PwC Jaguaribe dez08 e dez07 v1 2 2" xfId="1759" xr:uid="{00000000-0005-0000-0000-0000FB0F0000}"/>
    <cellStyle name="M_quadros acessórios_Quadros Relat PwC Jaguaribe dez08 e dez07 v1 3" xfId="1760" xr:uid="{00000000-0005-0000-0000-0000FC0F0000}"/>
    <cellStyle name="M_quadros OII Consolidado_ dez07_portugues" xfId="1761" xr:uid="{00000000-0005-0000-0000-0000FD0F0000}"/>
    <cellStyle name="M_quadros OII Consolidado_ dez07_portugues 2" xfId="1762" xr:uid="{00000000-0005-0000-0000-0000FE0F0000}"/>
    <cellStyle name="M_quadros OII Consolidado_ dez07_portugues 2 2" xfId="1763" xr:uid="{00000000-0005-0000-0000-0000FF0F0000}"/>
    <cellStyle name="M_quadros OII Consolidado_ dez07_portugues 3" xfId="1764" xr:uid="{00000000-0005-0000-0000-000000100000}"/>
    <cellStyle name="M_quadros OII Consolidado_ dez07_portugues 4" xfId="1765" xr:uid="{00000000-0005-0000-0000-000001100000}"/>
    <cellStyle name="M_quadros OII Consolidado_ dez07_portugues_ATUAL" xfId="1766" xr:uid="{00000000-0005-0000-0000-000002100000}"/>
    <cellStyle name="M_quadros OII Consolidado_ dez07_portugues_ATUAL 2" xfId="1767" xr:uid="{00000000-0005-0000-0000-000003100000}"/>
    <cellStyle name="M_quadros OII Consolidado_ dez07_portugues_ATUAL 2 2" xfId="1768" xr:uid="{00000000-0005-0000-0000-000004100000}"/>
    <cellStyle name="M_quadros OII Consolidado_ dez07_portugues_ATUAL 3" xfId="1769" xr:uid="{00000000-0005-0000-0000-000005100000}"/>
    <cellStyle name="M_quadros OII Consolidado_ dez07_portugues_ATUAL 4" xfId="1770" xr:uid="{00000000-0005-0000-0000-000006100000}"/>
    <cellStyle name="M_quadros OII Consolidado_ jun07_portugues" xfId="1771" xr:uid="{00000000-0005-0000-0000-000007100000}"/>
    <cellStyle name="M_quadros OII Consolidado_ jun07_portugues 2" xfId="1772" xr:uid="{00000000-0005-0000-0000-000008100000}"/>
    <cellStyle name="M_quadros OII Consolidado_ jun07_portugues 2 2" xfId="1773" xr:uid="{00000000-0005-0000-0000-000009100000}"/>
    <cellStyle name="M_quadros OII Consolidado_ jun07_portugues 3" xfId="1774" xr:uid="{00000000-0005-0000-0000-00000A100000}"/>
    <cellStyle name="M_quadros OII Consolidado_ jun07_portugues 4" xfId="1775" xr:uid="{00000000-0005-0000-0000-00000B100000}"/>
    <cellStyle name="M_quadros OII Consolidado_ jun07_portugues_Novos quadros - SBSA" xfId="1776" xr:uid="{00000000-0005-0000-0000-00000C100000}"/>
    <cellStyle name="M_quadros OII Consolidado_ jun07_portugues_Novos quadros - SBSA 2" xfId="1777" xr:uid="{00000000-0005-0000-0000-00000D100000}"/>
    <cellStyle name="M_quadros OII Consolidado_ jun07_portugues_Novos quadros - SBSA 2 2" xfId="1778" xr:uid="{00000000-0005-0000-0000-00000E100000}"/>
    <cellStyle name="M_quadros OII Consolidado_ jun07_portugues_Novos quadros - SBSA 3" xfId="1779" xr:uid="{00000000-0005-0000-0000-00000F100000}"/>
    <cellStyle name="M_quadros OII Consolidado_ jun07_portugues_ODB_Quadros_ 8ª versão" xfId="1780" xr:uid="{00000000-0005-0000-0000-000010100000}"/>
    <cellStyle name="M_quadros OII Consolidado_ jun07_portugues_ODB_Quadros_ 8ª versão 2" xfId="1781" xr:uid="{00000000-0005-0000-0000-000011100000}"/>
    <cellStyle name="M_quadros OII Consolidado_ jun07_portugues_ODB_Quadros_ 8ª versão 2 2" xfId="1782" xr:uid="{00000000-0005-0000-0000-000012100000}"/>
    <cellStyle name="M_quadros OII Consolidado_ jun07_portugues_ODB_Quadros_ 8ª versão 3" xfId="1783" xr:uid="{00000000-0005-0000-0000-000013100000}"/>
    <cellStyle name="M_quadros OII Consolidado_ jun07_portugues_Quadros Relat PwC Jaguaribe dez08 e dez07 v1" xfId="1784" xr:uid="{00000000-0005-0000-0000-000014100000}"/>
    <cellStyle name="M_quadros OII Consolidado_ jun07_portugues_Quadros Relat PwC Jaguaribe dez08 e dez07 v1 2" xfId="1785" xr:uid="{00000000-0005-0000-0000-000015100000}"/>
    <cellStyle name="M_quadros OII Consolidado_ jun07_portugues_Quadros Relat PwC Jaguaribe dez08 e dez07 v1 2 2" xfId="1786" xr:uid="{00000000-0005-0000-0000-000016100000}"/>
    <cellStyle name="M_quadros OII Consolidado_ jun07_portugues_Quadros Relat PwC Jaguaribe dez08 e dez07 v1 3" xfId="1787" xr:uid="{00000000-0005-0000-0000-000017100000}"/>
    <cellStyle name="M_Quadros Relat PwC Jaguaribe dez08 e dez07 v1" xfId="1788" xr:uid="{00000000-0005-0000-0000-000018100000}"/>
    <cellStyle name="M_Quadros Relat PwC Jaguaribe dez08 e dez07 v1 2" xfId="1789" xr:uid="{00000000-0005-0000-0000-000019100000}"/>
    <cellStyle name="M_Quadros Relat PwC Jaguaribe dez08 e dez07 v1 2 2" xfId="1790" xr:uid="{00000000-0005-0000-0000-00001A100000}"/>
    <cellStyle name="M_Quadros Relat PwC Jaguaribe dez08 e dez07 v1 3" xfId="1791" xr:uid="{00000000-0005-0000-0000-00001B100000}"/>
    <cellStyle name="M_Quadros Relat PwC OEA Portugues dez08" xfId="1792" xr:uid="{00000000-0005-0000-0000-00001C100000}"/>
    <cellStyle name="M_Quadros Relat PwC OEA Portugues dez08 2" xfId="1793" xr:uid="{00000000-0005-0000-0000-00001D100000}"/>
    <cellStyle name="M_Quadros Relat PwC OEA Portugues dez08 2 2" xfId="1794" xr:uid="{00000000-0005-0000-0000-00001E100000}"/>
    <cellStyle name="M_Quadros Relat PwC OEA Portugues dez08 3" xfId="1795" xr:uid="{00000000-0005-0000-0000-00001F100000}"/>
    <cellStyle name="M_Quadros Relat PwC OII Portugues dez08 e dez07 v5" xfId="1796" xr:uid="{00000000-0005-0000-0000-000020100000}"/>
    <cellStyle name="M_Quadros Relat PwC OII Portugues dez08 e dez07 v5 2" xfId="1797" xr:uid="{00000000-0005-0000-0000-000021100000}"/>
    <cellStyle name="M_Quadros Relat PwC OII Portugues dez08 e dez07 v5 2 2" xfId="1798" xr:uid="{00000000-0005-0000-0000-000022100000}"/>
    <cellStyle name="M_Quadros Relat PwC OII Portugues dez08 e dez07 v5 3" xfId="1799" xr:uid="{00000000-0005-0000-0000-000023100000}"/>
    <cellStyle name="M_Quadros Relat PWC OII Portugues jun07" xfId="1800" xr:uid="{00000000-0005-0000-0000-000024100000}"/>
    <cellStyle name="M_Quadros Relat PWC OII Portugues jun07 2" xfId="1801" xr:uid="{00000000-0005-0000-0000-000025100000}"/>
    <cellStyle name="M_Quadros Relat PWC OII Portugues jun07 2 2" xfId="1802" xr:uid="{00000000-0005-0000-0000-000026100000}"/>
    <cellStyle name="M_Quadros Relat PWC OII Portugues jun07 3" xfId="1803" xr:uid="{00000000-0005-0000-0000-000027100000}"/>
    <cellStyle name="M_Quadros Relat PWC OII Portugues jun07 4" xfId="1804" xr:uid="{00000000-0005-0000-0000-000028100000}"/>
    <cellStyle name="M_Quadros Relat PWC OII Portugues jun07_Novos quadros - SBSA" xfId="1805" xr:uid="{00000000-0005-0000-0000-000029100000}"/>
    <cellStyle name="M_Quadros Relat PWC OII Portugues jun07_Novos quadros - SBSA 2" xfId="1806" xr:uid="{00000000-0005-0000-0000-00002A100000}"/>
    <cellStyle name="M_Quadros Relat PWC OII Portugues jun07_Novos quadros - SBSA 2 2" xfId="1807" xr:uid="{00000000-0005-0000-0000-00002B100000}"/>
    <cellStyle name="M_Quadros Relat PWC OII Portugues jun07_Novos quadros - SBSA 3" xfId="1808" xr:uid="{00000000-0005-0000-0000-00002C100000}"/>
    <cellStyle name="M_Quadros Relat PWC OII Portugues jun07_ODB_Quadros_ 8ª versão" xfId="1809" xr:uid="{00000000-0005-0000-0000-00002D100000}"/>
    <cellStyle name="M_Quadros Relat PWC OII Portugues jun07_ODB_Quadros_ 8ª versão 2" xfId="1810" xr:uid="{00000000-0005-0000-0000-00002E100000}"/>
    <cellStyle name="M_Quadros Relat PWC OII Portugues jun07_ODB_Quadros_ 8ª versão 2 2" xfId="1811" xr:uid="{00000000-0005-0000-0000-00002F100000}"/>
    <cellStyle name="M_Quadros Relat PWC OII Portugues jun07_ODB_Quadros_ 8ª versão 3" xfId="1812" xr:uid="{00000000-0005-0000-0000-000030100000}"/>
    <cellStyle name="M_Quadros Relat PWC OII Portugues jun07_Quadros Relat PwC Jaguaribe dez08 e dez07 v1" xfId="1813" xr:uid="{00000000-0005-0000-0000-000031100000}"/>
    <cellStyle name="M_Quadros Relat PWC OII Portugues jun07_Quadros Relat PwC Jaguaribe dez08 e dez07 v1 2" xfId="1814" xr:uid="{00000000-0005-0000-0000-000032100000}"/>
    <cellStyle name="M_Quadros Relat PWC OII Portugues jun07_Quadros Relat PwC Jaguaribe dez08 e dez07 v1 2 2" xfId="1815" xr:uid="{00000000-0005-0000-0000-000033100000}"/>
    <cellStyle name="M_Quadros Relat PWC OII Portugues jun07_Quadros Relat PwC Jaguaribe dez08 e dez07 v1 3" xfId="1816" xr:uid="{00000000-0005-0000-0000-000034100000}"/>
    <cellStyle name="M_Quadros Relat PWC OII Portugues jun07-4" xfId="1817" xr:uid="{00000000-0005-0000-0000-000035100000}"/>
    <cellStyle name="M_Quadros Relat PWC OII Portugues jun07-4 2" xfId="1818" xr:uid="{00000000-0005-0000-0000-000036100000}"/>
    <cellStyle name="M_Quadros Relat PWC OII Portugues jun07-4 2 2" xfId="1819" xr:uid="{00000000-0005-0000-0000-000037100000}"/>
    <cellStyle name="M_Quadros Relat PWC OII Portugues jun07-4 3" xfId="1820" xr:uid="{00000000-0005-0000-0000-000038100000}"/>
    <cellStyle name="M_Quadros Relat PWC OII Portugues jun07-4 4" xfId="1821" xr:uid="{00000000-0005-0000-0000-000039100000}"/>
    <cellStyle name="M_Quadros Relat PwC OII Portugues jun08" xfId="1822" xr:uid="{00000000-0005-0000-0000-00003A100000}"/>
    <cellStyle name="M_Quadros Relat PwC OII Portugues jun08 2" xfId="1823" xr:uid="{00000000-0005-0000-0000-00003B100000}"/>
    <cellStyle name="M_Quadros Relat PwC OII Portugues jun08 2 2" xfId="1824" xr:uid="{00000000-0005-0000-0000-00003C100000}"/>
    <cellStyle name="M_Quadros Relat PwC OII Portugues jun08 3" xfId="1825" xr:uid="{00000000-0005-0000-0000-00003D100000}"/>
    <cellStyle name="M_Quadros Relat PwC OII Portugues jun08 e dez07" xfId="1826" xr:uid="{00000000-0005-0000-0000-00003E100000}"/>
    <cellStyle name="M_Quadros Relat PwC OII Portugues jun08 e dez07 2" xfId="1827" xr:uid="{00000000-0005-0000-0000-00003F100000}"/>
    <cellStyle name="M_Quadros Relat PwC OII Portugues jun08 e dez07 2 2" xfId="1828" xr:uid="{00000000-0005-0000-0000-000040100000}"/>
    <cellStyle name="M_Quadros Relat PwC OII Portugues jun08 e dez07 3" xfId="1829" xr:uid="{00000000-0005-0000-0000-000041100000}"/>
    <cellStyle name="M_Quadros Relat PwC OII Portugues jun08 e dez07_Quadros Relat PwC Jaguaribe dez08 e dez07 v1" xfId="1830" xr:uid="{00000000-0005-0000-0000-000042100000}"/>
    <cellStyle name="M_Quadros Relat PwC OII Portugues jun08 e dez07_Quadros Relat PwC Jaguaribe dez08 e dez07 v1 2" xfId="1831" xr:uid="{00000000-0005-0000-0000-000043100000}"/>
    <cellStyle name="M_Quadros Relat PwC OII Portugues jun08 e dez07_Quadros Relat PwC Jaguaribe dez08 e dez07 v1 2 2" xfId="1832" xr:uid="{00000000-0005-0000-0000-000044100000}"/>
    <cellStyle name="M_Quadros Relat PwC OII Portugues jun08 e dez07_Quadros Relat PwC Jaguaribe dez08 e dez07 v1 3" xfId="1833" xr:uid="{00000000-0005-0000-0000-000045100000}"/>
    <cellStyle name="M_Quadros Relat PwC OII Portugues jun08_Quadros Relat PwC Jaguaribe dez08 e dez07 v1" xfId="1834" xr:uid="{00000000-0005-0000-0000-000046100000}"/>
    <cellStyle name="M_Quadros Relat PwC OII Portugues jun08_Quadros Relat PwC Jaguaribe dez08 e dez07 v1 2" xfId="1835" xr:uid="{00000000-0005-0000-0000-000047100000}"/>
    <cellStyle name="M_Quadros Relat PwC OII Portugues jun08_Quadros Relat PwC Jaguaribe dez08 e dez07 v1 2 2" xfId="1836" xr:uid="{00000000-0005-0000-0000-000048100000}"/>
    <cellStyle name="M_Quadros Relat PwC OII Portugues jun08_Quadros Relat PwC Jaguaribe dez08 e dez07 v1 3" xfId="1837" xr:uid="{00000000-0005-0000-0000-000049100000}"/>
    <cellStyle name="M_Quadros Relat PWC OII Portugues out07-3º versão (Odb)" xfId="1838" xr:uid="{00000000-0005-0000-0000-00004A100000}"/>
    <cellStyle name="M_Quadros Relat PWC OII Portugues out07-3º versão (Odb) 2" xfId="1839" xr:uid="{00000000-0005-0000-0000-00004B100000}"/>
    <cellStyle name="M_Quadros Relat PWC OII Portugues out07-3º versão (Odb) 2 2" xfId="1840" xr:uid="{00000000-0005-0000-0000-00004C100000}"/>
    <cellStyle name="M_Quadros Relat PWC OII Portugues out07-3º versão (Odb) 3" xfId="1841" xr:uid="{00000000-0005-0000-0000-00004D100000}"/>
    <cellStyle name="M_Quadros Relat PWC OII Portugues out07-3º versão (Odb) 4" xfId="1842" xr:uid="{00000000-0005-0000-0000-00004E100000}"/>
    <cellStyle name="M_Quadros SB " xfId="1843" xr:uid="{00000000-0005-0000-0000-00004F100000}"/>
    <cellStyle name="M_Quadros SB  2" xfId="1844" xr:uid="{00000000-0005-0000-0000-000050100000}"/>
    <cellStyle name="M_Quadros SB  2 2" xfId="1845" xr:uid="{00000000-0005-0000-0000-000051100000}"/>
    <cellStyle name="M_Quadros SB  3" xfId="1846" xr:uid="{00000000-0005-0000-0000-000052100000}"/>
    <cellStyle name="M_Quadros SB 2v" xfId="1847" xr:uid="{00000000-0005-0000-0000-000053100000}"/>
    <cellStyle name="M_Quadros SB 2v 2" xfId="1848" xr:uid="{00000000-0005-0000-0000-000054100000}"/>
    <cellStyle name="M_Quadros SB 2v 2 2" xfId="1849" xr:uid="{00000000-0005-0000-0000-000055100000}"/>
    <cellStyle name="M_Quadros SB 2v 3" xfId="1850" xr:uid="{00000000-0005-0000-0000-000056100000}"/>
    <cellStyle name="M_Rio Claro_Quadros-dez09" xfId="1851" xr:uid="{00000000-0005-0000-0000-000057100000}"/>
    <cellStyle name="M_Rio Claro_Quadros-dez09 2" xfId="1852" xr:uid="{00000000-0005-0000-0000-000058100000}"/>
    <cellStyle name="M_Venc_Financ" xfId="1853" xr:uid="{00000000-0005-0000-0000-000059100000}"/>
    <cellStyle name="M_Venc_Financ 2" xfId="1854" xr:uid="{00000000-0005-0000-0000-00005A100000}"/>
    <cellStyle name="M_Venc_Financ 2 2" xfId="1855" xr:uid="{00000000-0005-0000-0000-00005B100000}"/>
    <cellStyle name="M_Venc_Financ 3" xfId="1856" xr:uid="{00000000-0005-0000-0000-00005C100000}"/>
    <cellStyle name="M_WACC IPQ e CPS - Jan 05" xfId="1857" xr:uid="{00000000-0005-0000-0000-00005D100000}"/>
    <cellStyle name="M_WACC IPQ e CPS - Jan 05 2" xfId="1858" xr:uid="{00000000-0005-0000-0000-00005E100000}"/>
    <cellStyle name="M_WACC IPQ e CPS - Jan 05 3" xfId="1859" xr:uid="{00000000-0005-0000-0000-00005F100000}"/>
    <cellStyle name="M_WACC IPQ e CPS - Jan 05 4" xfId="1860" xr:uid="{00000000-0005-0000-0000-000060100000}"/>
    <cellStyle name="M_WACC IPQ e CPS - Jan 05_Consolidado Angola_Mineração_Com_2007" xfId="1861" xr:uid="{00000000-0005-0000-0000-000061100000}"/>
    <cellStyle name="M_WACC IPQ e CPS - Jan 05_Consolidado Angola_Mineração_Com_2007 2" xfId="1862" xr:uid="{00000000-0005-0000-0000-000062100000}"/>
    <cellStyle name="M_WACC IPQ e CPS - Jan 05_Consolidado Angola_Mineração_Com_2007 3" xfId="1863" xr:uid="{00000000-0005-0000-0000-000063100000}"/>
    <cellStyle name="M_WACC IPQ e CPS - Jan 05_Consolidado Angola_Mineração_Com_2007 4" xfId="1864" xr:uid="{00000000-0005-0000-0000-000064100000}"/>
    <cellStyle name="M_WACC IPQ e CPS - Jan 05_Consolidado Angola_Outros_com_2007" xfId="1865" xr:uid="{00000000-0005-0000-0000-000065100000}"/>
    <cellStyle name="M_WACC IPQ e CPS - Jan 05_Consolidado Angola_Outros_com_2007 2" xfId="1866" xr:uid="{00000000-0005-0000-0000-000066100000}"/>
    <cellStyle name="M_WACC IPQ e CPS - Jan 05_Consolidado Angola_Outros_com_2007 3" xfId="1867" xr:uid="{00000000-0005-0000-0000-000067100000}"/>
    <cellStyle name="M_WACC IPQ e CPS - Jan 05_Consolidado Angola_Outros_com_2007 4" xfId="1868" xr:uid="{00000000-0005-0000-0000-000068100000}"/>
    <cellStyle name="M_WACC IPQ e CPS - Jan 05_Mascara Relatorio 2008 - Cópia" xfId="1869" xr:uid="{00000000-0005-0000-0000-000069100000}"/>
    <cellStyle name="M_WACC IPQ e CPS - Jan 05_Mascara Relatorio 2008 - Cópia 2" xfId="1870" xr:uid="{00000000-0005-0000-0000-00006A100000}"/>
    <cellStyle name="M_WACC IPQ e CPS - Jan 05_Mascara Relatorio 2008 - Cópia 3" xfId="1871" xr:uid="{00000000-0005-0000-0000-00006B100000}"/>
    <cellStyle name="M_WACC IPQ e CPS - Jan 05_Mascara Relatorio 2008 - Cópia 4" xfId="1872" xr:uid="{00000000-0005-0000-0000-00006C100000}"/>
    <cellStyle name="MACRO" xfId="1873" xr:uid="{00000000-0005-0000-0000-00006D100000}"/>
    <cellStyle name="Millares [0]_DDA FEB" xfId="5080" xr:uid="{00000000-0005-0000-0000-00006E100000}"/>
    <cellStyle name="Millares_DDA FEB" xfId="5081" xr:uid="{00000000-0005-0000-0000-00006F100000}"/>
    <cellStyle name="MLComma0" xfId="1874" xr:uid="{00000000-0005-0000-0000-000070100000}"/>
    <cellStyle name="MLMultiple0" xfId="1875" xr:uid="{00000000-0005-0000-0000-000071100000}"/>
    <cellStyle name="MLPercent0" xfId="1876" xr:uid="{00000000-0005-0000-0000-000072100000}"/>
    <cellStyle name="Moeda" xfId="22623" builtinId="4"/>
    <cellStyle name="Moeda 2" xfId="1877" xr:uid="{00000000-0005-0000-0000-000073100000}"/>
    <cellStyle name="Moeda 2 10" xfId="5568" xr:uid="{00000000-0005-0000-0000-000074100000}"/>
    <cellStyle name="Moeda 2 11" xfId="5527" xr:uid="{00000000-0005-0000-0000-000075100000}"/>
    <cellStyle name="Moeda 2 12" xfId="5570" xr:uid="{00000000-0005-0000-0000-000076100000}"/>
    <cellStyle name="Moeda 2 13" xfId="5525" xr:uid="{00000000-0005-0000-0000-000077100000}"/>
    <cellStyle name="Moeda 2 14" xfId="5573" xr:uid="{00000000-0005-0000-0000-000078100000}"/>
    <cellStyle name="Moeda 2 15" xfId="5729" xr:uid="{00000000-0005-0000-0000-000079100000}"/>
    <cellStyle name="Moeda 2 16" xfId="7417" xr:uid="{00000000-0005-0000-0000-00007A100000}"/>
    <cellStyle name="Moeda 2 16 2" xfId="16178" xr:uid="{00000000-0005-0000-0000-00007B100000}"/>
    <cellStyle name="Moeda 2 2" xfId="1878" xr:uid="{00000000-0005-0000-0000-00007C100000}"/>
    <cellStyle name="Moeda 2 2 2" xfId="5082" xr:uid="{00000000-0005-0000-0000-00007D100000}"/>
    <cellStyle name="Moeda 2 3" xfId="1879" xr:uid="{00000000-0005-0000-0000-00007E100000}"/>
    <cellStyle name="Moeda 2 3 2" xfId="5294" xr:uid="{00000000-0005-0000-0000-00007F100000}"/>
    <cellStyle name="Moeda 2 4" xfId="1880" xr:uid="{00000000-0005-0000-0000-000080100000}"/>
    <cellStyle name="Moeda 2 4 2" xfId="5252" xr:uid="{00000000-0005-0000-0000-000081100000}"/>
    <cellStyle name="Moeda 2 5" xfId="4899" xr:uid="{00000000-0005-0000-0000-000082100000}"/>
    <cellStyle name="Moeda 2 5 2" xfId="5302" xr:uid="{00000000-0005-0000-0000-000083100000}"/>
    <cellStyle name="Moeda 2 5 2 2" xfId="10448" xr:uid="{00000000-0005-0000-0000-000084100000}"/>
    <cellStyle name="Moeda 2 5 2 2 2" xfId="19198" xr:uid="{00000000-0005-0000-0000-000085100000}"/>
    <cellStyle name="Moeda 2 5 3" xfId="9034" xr:uid="{00000000-0005-0000-0000-000086100000}"/>
    <cellStyle name="Moeda 2 5 3 2" xfId="17784" xr:uid="{00000000-0005-0000-0000-000087100000}"/>
    <cellStyle name="Moeda 2 5 4" xfId="12239" xr:uid="{00000000-0005-0000-0000-000088100000}"/>
    <cellStyle name="Moeda 2 5 4 2" xfId="20924" xr:uid="{00000000-0005-0000-0000-000089100000}"/>
    <cellStyle name="Moeda 2 5 5" xfId="13848" xr:uid="{00000000-0005-0000-0000-00008A100000}"/>
    <cellStyle name="Moeda 2 5 5 2" xfId="22525" xr:uid="{00000000-0005-0000-0000-00008B100000}"/>
    <cellStyle name="Moeda 2 5 6" xfId="16041" xr:uid="{00000000-0005-0000-0000-00008C100000}"/>
    <cellStyle name="Moeda 2 6" xfId="5244" xr:uid="{00000000-0005-0000-0000-00008D100000}"/>
    <cellStyle name="Moeda 2 6 2" xfId="7443" xr:uid="{00000000-0005-0000-0000-00008E100000}"/>
    <cellStyle name="Moeda 2 7" xfId="5306" xr:uid="{00000000-0005-0000-0000-00008F100000}"/>
    <cellStyle name="Moeda 2 8" xfId="5241" xr:uid="{00000000-0005-0000-0000-000090100000}"/>
    <cellStyle name="Moeda 2 9" xfId="5309" xr:uid="{00000000-0005-0000-0000-000091100000}"/>
    <cellStyle name="Moeda 3" xfId="1881" xr:uid="{00000000-0005-0000-0000-000092100000}"/>
    <cellStyle name="Moeda Z0]_Módulo1" xfId="1882" xr:uid="{00000000-0005-0000-0000-000093100000}"/>
    <cellStyle name="Moneda [0]_DDA FEB" xfId="5083" xr:uid="{00000000-0005-0000-0000-000094100000}"/>
    <cellStyle name="Moneda_DDA FEB" xfId="5084" xr:uid="{00000000-0005-0000-0000-000095100000}"/>
    <cellStyle name="movimentação" xfId="1883" xr:uid="{00000000-0005-0000-0000-000096100000}"/>
    <cellStyle name="movimentação 2" xfId="7444" xr:uid="{00000000-0005-0000-0000-000097100000}"/>
    <cellStyle name="Multiple" xfId="5085" xr:uid="{00000000-0005-0000-0000-000098100000}"/>
    <cellStyle name="MultipleBelow" xfId="5086" xr:uid="{00000000-0005-0000-0000-000099100000}"/>
    <cellStyle name="NA is zero" xfId="1884" xr:uid="{00000000-0005-0000-0000-00009A100000}"/>
    <cellStyle name="Neutra" xfId="68" xr:uid="{00000000-0005-0000-0000-00009B100000}"/>
    <cellStyle name="Neutra 10" xfId="5569" xr:uid="{00000000-0005-0000-0000-00009C100000}"/>
    <cellStyle name="Neutra 11" xfId="5526" xr:uid="{00000000-0005-0000-0000-00009D100000}"/>
    <cellStyle name="Neutra 12" xfId="5571" xr:uid="{00000000-0005-0000-0000-00009E100000}"/>
    <cellStyle name="Neutra 13" xfId="5524" xr:uid="{00000000-0005-0000-0000-00009F100000}"/>
    <cellStyle name="Neutra 14" xfId="5574" xr:uid="{00000000-0005-0000-0000-0000A0100000}"/>
    <cellStyle name="Neutra 15" xfId="5730" xr:uid="{00000000-0005-0000-0000-0000A1100000}"/>
    <cellStyle name="Neutra 16" xfId="5712" xr:uid="{00000000-0005-0000-0000-0000A2100000}"/>
    <cellStyle name="Neutra 2" xfId="5087" xr:uid="{00000000-0005-0000-0000-0000A3100000}"/>
    <cellStyle name="Neutra 2 2" xfId="6895" xr:uid="{00000000-0005-0000-0000-0000A4100000}"/>
    <cellStyle name="Neutra 2 2 2" xfId="6896" xr:uid="{00000000-0005-0000-0000-0000A5100000}"/>
    <cellStyle name="Neutra 2 2 2 2" xfId="6897" xr:uid="{00000000-0005-0000-0000-0000A6100000}"/>
    <cellStyle name="Neutra 2 2 2 2 2" xfId="6898" xr:uid="{00000000-0005-0000-0000-0000A7100000}"/>
    <cellStyle name="Neutra 2 2 2 2 2 2" xfId="6899" xr:uid="{00000000-0005-0000-0000-0000A8100000}"/>
    <cellStyle name="Neutra 2 2 2 2 2 2 2" xfId="6900" xr:uid="{00000000-0005-0000-0000-0000A9100000}"/>
    <cellStyle name="Neutra 2 2 2 2 2 2 2 2" xfId="6901" xr:uid="{00000000-0005-0000-0000-0000AA100000}"/>
    <cellStyle name="Neutra 2 2 2 2 2 2 3" xfId="6902" xr:uid="{00000000-0005-0000-0000-0000AB100000}"/>
    <cellStyle name="Neutra 2 2 2 2 2 3" xfId="6903" xr:uid="{00000000-0005-0000-0000-0000AC100000}"/>
    <cellStyle name="Neutra 2 2 2 2 2 3 2" xfId="6904" xr:uid="{00000000-0005-0000-0000-0000AD100000}"/>
    <cellStyle name="Neutra 2 2 2 2 3" xfId="6905" xr:uid="{00000000-0005-0000-0000-0000AE100000}"/>
    <cellStyle name="Neutra 2 2 2 2 3 2" xfId="6906" xr:uid="{00000000-0005-0000-0000-0000AF100000}"/>
    <cellStyle name="Neutra 2 2 2 3" xfId="6907" xr:uid="{00000000-0005-0000-0000-0000B0100000}"/>
    <cellStyle name="Neutra 2 2 2 4" xfId="6908" xr:uid="{00000000-0005-0000-0000-0000B1100000}"/>
    <cellStyle name="Neutra 2 2 2 4 2" xfId="6909" xr:uid="{00000000-0005-0000-0000-0000B2100000}"/>
    <cellStyle name="Neutra 2 2 3" xfId="6910" xr:uid="{00000000-0005-0000-0000-0000B3100000}"/>
    <cellStyle name="Neutra 2 2 4" xfId="6911" xr:uid="{00000000-0005-0000-0000-0000B4100000}"/>
    <cellStyle name="Neutra 2 2 4 2" xfId="6912" xr:uid="{00000000-0005-0000-0000-0000B5100000}"/>
    <cellStyle name="Neutra 2 3" xfId="6913" xr:uid="{00000000-0005-0000-0000-0000B6100000}"/>
    <cellStyle name="Neutra 2 4" xfId="6914" xr:uid="{00000000-0005-0000-0000-0000B7100000}"/>
    <cellStyle name="Neutra 2 5" xfId="6915" xr:uid="{00000000-0005-0000-0000-0000B8100000}"/>
    <cellStyle name="Neutra 2 6" xfId="6916" xr:uid="{00000000-0005-0000-0000-0000B9100000}"/>
    <cellStyle name="Neutra 2 6 2" xfId="6917" xr:uid="{00000000-0005-0000-0000-0000BA100000}"/>
    <cellStyle name="Neutra 2 7" xfId="6894" xr:uid="{00000000-0005-0000-0000-0000BB100000}"/>
    <cellStyle name="Neutra 3" xfId="5298" xr:uid="{00000000-0005-0000-0000-0000BC100000}"/>
    <cellStyle name="Neutra 3 2" xfId="6919" xr:uid="{00000000-0005-0000-0000-0000BD100000}"/>
    <cellStyle name="Neutra 3 3" xfId="6920" xr:uid="{00000000-0005-0000-0000-0000BE100000}"/>
    <cellStyle name="Neutra 3 4" xfId="6921" xr:uid="{00000000-0005-0000-0000-0000BF100000}"/>
    <cellStyle name="Neutra 3 5" xfId="6918" xr:uid="{00000000-0005-0000-0000-0000C0100000}"/>
    <cellStyle name="Neutra 4" xfId="5248" xr:uid="{00000000-0005-0000-0000-0000C1100000}"/>
    <cellStyle name="Neutra 4 2" xfId="6923" xr:uid="{00000000-0005-0000-0000-0000C2100000}"/>
    <cellStyle name="Neutra 4 3" xfId="6924" xr:uid="{00000000-0005-0000-0000-0000C3100000}"/>
    <cellStyle name="Neutra 4 4" xfId="6922" xr:uid="{00000000-0005-0000-0000-0000C4100000}"/>
    <cellStyle name="Neutra 5" xfId="5304" xr:uid="{00000000-0005-0000-0000-0000C5100000}"/>
    <cellStyle name="Neutra 5 2" xfId="6926" xr:uid="{00000000-0005-0000-0000-0000C6100000}"/>
    <cellStyle name="Neutra 5 3" xfId="6925" xr:uid="{00000000-0005-0000-0000-0000C7100000}"/>
    <cellStyle name="Neutra 6" xfId="5243" xr:uid="{00000000-0005-0000-0000-0000C8100000}"/>
    <cellStyle name="Neutra 6 2" xfId="6928" xr:uid="{00000000-0005-0000-0000-0000C9100000}"/>
    <cellStyle name="Neutra 6 3" xfId="7368" xr:uid="{00000000-0005-0000-0000-0000CA100000}"/>
    <cellStyle name="Neutra 6 4" xfId="6927" xr:uid="{00000000-0005-0000-0000-0000CB100000}"/>
    <cellStyle name="Neutra 7" xfId="5307" xr:uid="{00000000-0005-0000-0000-0000CC100000}"/>
    <cellStyle name="Neutra 7 2" xfId="7369" xr:uid="{00000000-0005-0000-0000-0000CD100000}"/>
    <cellStyle name="Neutra 7 3" xfId="6929" xr:uid="{00000000-0005-0000-0000-0000CE100000}"/>
    <cellStyle name="Neutra 8" xfId="5240" xr:uid="{00000000-0005-0000-0000-0000CF100000}"/>
    <cellStyle name="Neutra 9" xfId="5310" xr:uid="{00000000-0005-0000-0000-0000D0100000}"/>
    <cellStyle name="Neutral" xfId="69" xr:uid="{00000000-0005-0000-0000-0000D1100000}"/>
    <cellStyle name="Neutro 2" xfId="5778" xr:uid="{00000000-0005-0000-0000-0000D2100000}"/>
    <cellStyle name="no dec" xfId="1885" xr:uid="{00000000-0005-0000-0000-0000D3100000}"/>
    <cellStyle name="Nº Padrão" xfId="1886" xr:uid="{00000000-0005-0000-0000-0000D4100000}"/>
    <cellStyle name="Nº Padrão 10" xfId="1887" xr:uid="{00000000-0005-0000-0000-0000D5100000}"/>
    <cellStyle name="Nº Padrão 11" xfId="1888" xr:uid="{00000000-0005-0000-0000-0000D6100000}"/>
    <cellStyle name="Nº Padrão 12" xfId="1889" xr:uid="{00000000-0005-0000-0000-0000D7100000}"/>
    <cellStyle name="Nº Padrão 13" xfId="1890" xr:uid="{00000000-0005-0000-0000-0000D8100000}"/>
    <cellStyle name="Nº Padrão 14" xfId="1891" xr:uid="{00000000-0005-0000-0000-0000D9100000}"/>
    <cellStyle name="Nº Padrão 15" xfId="1892" xr:uid="{00000000-0005-0000-0000-0000DA100000}"/>
    <cellStyle name="Nº Padrão 16" xfId="1893" xr:uid="{00000000-0005-0000-0000-0000DB100000}"/>
    <cellStyle name="Nº Padrão 17" xfId="1894" xr:uid="{00000000-0005-0000-0000-0000DC100000}"/>
    <cellStyle name="Nº Padrão 18" xfId="1895" xr:uid="{00000000-0005-0000-0000-0000DD100000}"/>
    <cellStyle name="Nº Padrão 19" xfId="1896" xr:uid="{00000000-0005-0000-0000-0000DE100000}"/>
    <cellStyle name="Nº Padrão 2" xfId="1897" xr:uid="{00000000-0005-0000-0000-0000DF100000}"/>
    <cellStyle name="Nº Padrão 20" xfId="1898" xr:uid="{00000000-0005-0000-0000-0000E0100000}"/>
    <cellStyle name="Nº Padrão 21" xfId="1899" xr:uid="{00000000-0005-0000-0000-0000E1100000}"/>
    <cellStyle name="Nº Padrão 22" xfId="1900" xr:uid="{00000000-0005-0000-0000-0000E2100000}"/>
    <cellStyle name="Nº Padrão 23" xfId="1901" xr:uid="{00000000-0005-0000-0000-0000E3100000}"/>
    <cellStyle name="Nº Padrão 24" xfId="1902" xr:uid="{00000000-0005-0000-0000-0000E4100000}"/>
    <cellStyle name="Nº Padrão 25" xfId="1903" xr:uid="{00000000-0005-0000-0000-0000E5100000}"/>
    <cellStyle name="Nº Padrão 26" xfId="1904" xr:uid="{00000000-0005-0000-0000-0000E6100000}"/>
    <cellStyle name="Nº Padrão 27" xfId="1905" xr:uid="{00000000-0005-0000-0000-0000E7100000}"/>
    <cellStyle name="Nº Padrão 28" xfId="1906" xr:uid="{00000000-0005-0000-0000-0000E8100000}"/>
    <cellStyle name="Nº Padrão 29" xfId="1907" xr:uid="{00000000-0005-0000-0000-0000E9100000}"/>
    <cellStyle name="Nº Padrão 3" xfId="1908" xr:uid="{00000000-0005-0000-0000-0000EA100000}"/>
    <cellStyle name="Nº Padrão 30" xfId="1909" xr:uid="{00000000-0005-0000-0000-0000EB100000}"/>
    <cellStyle name="Nº Padrão 31" xfId="1910" xr:uid="{00000000-0005-0000-0000-0000EC100000}"/>
    <cellStyle name="Nº Padrão 32" xfId="1911" xr:uid="{00000000-0005-0000-0000-0000ED100000}"/>
    <cellStyle name="Nº Padrão 33" xfId="1912" xr:uid="{00000000-0005-0000-0000-0000EE100000}"/>
    <cellStyle name="Nº Padrão 34" xfId="1913" xr:uid="{00000000-0005-0000-0000-0000EF100000}"/>
    <cellStyle name="Nº Padrão 35" xfId="1914" xr:uid="{00000000-0005-0000-0000-0000F0100000}"/>
    <cellStyle name="Nº Padrão 36" xfId="1915" xr:uid="{00000000-0005-0000-0000-0000F1100000}"/>
    <cellStyle name="Nº Padrão 37" xfId="1916" xr:uid="{00000000-0005-0000-0000-0000F2100000}"/>
    <cellStyle name="Nº Padrão 38" xfId="1917" xr:uid="{00000000-0005-0000-0000-0000F3100000}"/>
    <cellStyle name="Nº Padrão 39" xfId="1918" xr:uid="{00000000-0005-0000-0000-0000F4100000}"/>
    <cellStyle name="Nº Padrão 4" xfId="1919" xr:uid="{00000000-0005-0000-0000-0000F5100000}"/>
    <cellStyle name="Nº Padrão 40" xfId="1920" xr:uid="{00000000-0005-0000-0000-0000F6100000}"/>
    <cellStyle name="Nº Padrão 5" xfId="1921" xr:uid="{00000000-0005-0000-0000-0000F7100000}"/>
    <cellStyle name="Nº Padrão 6" xfId="1922" xr:uid="{00000000-0005-0000-0000-0000F8100000}"/>
    <cellStyle name="Nº Padrão 7" xfId="1923" xr:uid="{00000000-0005-0000-0000-0000F9100000}"/>
    <cellStyle name="Nº Padrão 8" xfId="1924" xr:uid="{00000000-0005-0000-0000-0000FA100000}"/>
    <cellStyle name="Nº Padrão 9" xfId="1925" xr:uid="{00000000-0005-0000-0000-0000FB100000}"/>
    <cellStyle name="No-definido" xfId="1926" xr:uid="{00000000-0005-0000-0000-0000FC100000}"/>
    <cellStyle name="Nomral" xfId="1927" xr:uid="{00000000-0005-0000-0000-0000FD100000}"/>
    <cellStyle name="Normal" xfId="0" builtinId="0"/>
    <cellStyle name="Normal - Style1" xfId="140" xr:uid="{00000000-0005-0000-0000-0000FF100000}"/>
    <cellStyle name="Normal - Style1 2" xfId="1929" xr:uid="{00000000-0005-0000-0000-000000110000}"/>
    <cellStyle name="Normal - Style1 3" xfId="4907" xr:uid="{00000000-0005-0000-0000-000001110000}"/>
    <cellStyle name="Normal - Style1 4" xfId="1928" xr:uid="{00000000-0005-0000-0000-000002110000}"/>
    <cellStyle name="Normal [0]" xfId="1930" xr:uid="{00000000-0005-0000-0000-000003110000}"/>
    <cellStyle name="Normal [1]" xfId="1931" xr:uid="{00000000-0005-0000-0000-000004110000}"/>
    <cellStyle name="Normal [2]" xfId="1932" xr:uid="{00000000-0005-0000-0000-000005110000}"/>
    <cellStyle name="Normal [3]" xfId="1933" xr:uid="{00000000-0005-0000-0000-000006110000}"/>
    <cellStyle name="Normal 10" xfId="131" xr:uid="{00000000-0005-0000-0000-000007110000}"/>
    <cellStyle name="Normal 10 10" xfId="12266" xr:uid="{00000000-0005-0000-0000-000008110000}"/>
    <cellStyle name="Normal 10 10 2" xfId="20946" xr:uid="{00000000-0005-0000-0000-000009110000}"/>
    <cellStyle name="Normal 10 11" xfId="13910" xr:uid="{00000000-0005-0000-0000-00000A110000}"/>
    <cellStyle name="Normal 10 2" xfId="164" xr:uid="{00000000-0005-0000-0000-00000B110000}"/>
    <cellStyle name="Normal 10 2 2" xfId="1935" xr:uid="{00000000-0005-0000-0000-00000C110000}"/>
    <cellStyle name="Normal 10 2 7" xfId="139" xr:uid="{00000000-0005-0000-0000-00000D110000}"/>
    <cellStyle name="Normal 10 3" xfId="1936" xr:uid="{00000000-0005-0000-0000-00000E110000}"/>
    <cellStyle name="Normal 10 4" xfId="1937" xr:uid="{00000000-0005-0000-0000-00000F110000}"/>
    <cellStyle name="Normal 10 5" xfId="1934" xr:uid="{00000000-0005-0000-0000-000010110000}"/>
    <cellStyle name="Normal 10 5 2" xfId="9049" xr:uid="{00000000-0005-0000-0000-000011110000}"/>
    <cellStyle name="Normal 10 5 2 2" xfId="17799" xr:uid="{00000000-0005-0000-0000-000012110000}"/>
    <cellStyle name="Normal 10 5 3" xfId="10659" xr:uid="{00000000-0005-0000-0000-000013110000}"/>
    <cellStyle name="Normal 10 5 3 2" xfId="19346" xr:uid="{00000000-0005-0000-0000-000014110000}"/>
    <cellStyle name="Normal 10 5 4" xfId="14035" xr:uid="{00000000-0005-0000-0000-000015110000}"/>
    <cellStyle name="Normal 10 6" xfId="5088" xr:uid="{00000000-0005-0000-0000-000016110000}"/>
    <cellStyle name="Normal 10 6 2" xfId="10459" xr:uid="{00000000-0005-0000-0000-000017110000}"/>
    <cellStyle name="Normal 10 6 2 2" xfId="19204" xr:uid="{00000000-0005-0000-0000-000018110000}"/>
    <cellStyle name="Normal 10 6 3" xfId="16071" xr:uid="{00000000-0005-0000-0000-000019110000}"/>
    <cellStyle name="Normal 10 7" xfId="4903" xr:uid="{00000000-0005-0000-0000-00001A110000}"/>
    <cellStyle name="Normal 10 7 2" xfId="10450" xr:uid="{00000000-0005-0000-0000-00001B110000}"/>
    <cellStyle name="Normal 10 7 2 2" xfId="19200" xr:uid="{00000000-0005-0000-0000-00001C110000}"/>
    <cellStyle name="Normal 10 7 3" xfId="9037" xr:uid="{00000000-0005-0000-0000-00001D110000}"/>
    <cellStyle name="Normal 10 7 3 2" xfId="17787" xr:uid="{00000000-0005-0000-0000-00001E110000}"/>
    <cellStyle name="Normal 10 7 4" xfId="12242" xr:uid="{00000000-0005-0000-0000-00001F110000}"/>
    <cellStyle name="Normal 10 7 4 2" xfId="20927" xr:uid="{00000000-0005-0000-0000-000020110000}"/>
    <cellStyle name="Normal 10 7 5" xfId="13851" xr:uid="{00000000-0005-0000-0000-000021110000}"/>
    <cellStyle name="Normal 10 7 5 2" xfId="22528" xr:uid="{00000000-0005-0000-0000-000022110000}"/>
    <cellStyle name="Normal 10 7 6" xfId="16044" xr:uid="{00000000-0005-0000-0000-000023110000}"/>
    <cellStyle name="Normal 10 8" xfId="7446" xr:uid="{00000000-0005-0000-0000-000024110000}"/>
    <cellStyle name="Normal 10 8 2" xfId="16200" xr:uid="{00000000-0005-0000-0000-000025110000}"/>
    <cellStyle name="Normal 10 9" xfId="10619" xr:uid="{00000000-0005-0000-0000-000026110000}"/>
    <cellStyle name="Normal 10 9 2" xfId="19322" xr:uid="{00000000-0005-0000-0000-000027110000}"/>
    <cellStyle name="Normal 100" xfId="1938" xr:uid="{00000000-0005-0000-0000-000028110000}"/>
    <cellStyle name="Normal 100 10" xfId="12267" xr:uid="{00000000-0005-0000-0000-000029110000}"/>
    <cellStyle name="Normal 100 10 2" xfId="20947" xr:uid="{00000000-0005-0000-0000-00002A110000}"/>
    <cellStyle name="Normal 100 11" xfId="13861" xr:uid="{00000000-0005-0000-0000-00002B110000}"/>
    <cellStyle name="Normal 100 2" xfId="1939" xr:uid="{00000000-0005-0000-0000-00002C110000}"/>
    <cellStyle name="Normal 100 2 2" xfId="1940" xr:uid="{00000000-0005-0000-0000-00002D110000}"/>
    <cellStyle name="Normal 100 2 2 2" xfId="9052" xr:uid="{00000000-0005-0000-0000-00002E110000}"/>
    <cellStyle name="Normal 100 2 2 2 2" xfId="17802" xr:uid="{00000000-0005-0000-0000-00002F110000}"/>
    <cellStyle name="Normal 100 2 2 3" xfId="7449" xr:uid="{00000000-0005-0000-0000-000030110000}"/>
    <cellStyle name="Normal 100 2 2 3 2" xfId="16203" xr:uid="{00000000-0005-0000-0000-000031110000}"/>
    <cellStyle name="Normal 100 2 2 4" xfId="10662" xr:uid="{00000000-0005-0000-0000-000032110000}"/>
    <cellStyle name="Normal 100 2 2 4 2" xfId="19349" xr:uid="{00000000-0005-0000-0000-000033110000}"/>
    <cellStyle name="Normal 100 2 2 5" xfId="12269" xr:uid="{00000000-0005-0000-0000-000034110000}"/>
    <cellStyle name="Normal 100 2 2 5 2" xfId="20949" xr:uid="{00000000-0005-0000-0000-000035110000}"/>
    <cellStyle name="Normal 100 2 2 6" xfId="14747" xr:uid="{00000000-0005-0000-0000-000036110000}"/>
    <cellStyle name="Normal 100 2 3" xfId="1941" xr:uid="{00000000-0005-0000-0000-000037110000}"/>
    <cellStyle name="Normal 100 2 3 2" xfId="9053" xr:uid="{00000000-0005-0000-0000-000038110000}"/>
    <cellStyle name="Normal 100 2 3 2 2" xfId="17803" xr:uid="{00000000-0005-0000-0000-000039110000}"/>
    <cellStyle name="Normal 100 2 3 3" xfId="7450" xr:uid="{00000000-0005-0000-0000-00003A110000}"/>
    <cellStyle name="Normal 100 2 3 3 2" xfId="16204" xr:uid="{00000000-0005-0000-0000-00003B110000}"/>
    <cellStyle name="Normal 100 2 3 4" xfId="10663" xr:uid="{00000000-0005-0000-0000-00003C110000}"/>
    <cellStyle name="Normal 100 2 3 4 2" xfId="19350" xr:uid="{00000000-0005-0000-0000-00003D110000}"/>
    <cellStyle name="Normal 100 2 3 5" xfId="12270" xr:uid="{00000000-0005-0000-0000-00003E110000}"/>
    <cellStyle name="Normal 100 2 3 5 2" xfId="20950" xr:uid="{00000000-0005-0000-0000-00003F110000}"/>
    <cellStyle name="Normal 100 2 3 6" xfId="14140" xr:uid="{00000000-0005-0000-0000-000040110000}"/>
    <cellStyle name="Normal 100 2 4" xfId="1942" xr:uid="{00000000-0005-0000-0000-000041110000}"/>
    <cellStyle name="Normal 100 2 4 2" xfId="9054" xr:uid="{00000000-0005-0000-0000-000042110000}"/>
    <cellStyle name="Normal 100 2 4 2 2" xfId="17804" xr:uid="{00000000-0005-0000-0000-000043110000}"/>
    <cellStyle name="Normal 100 2 4 3" xfId="7451" xr:uid="{00000000-0005-0000-0000-000044110000}"/>
    <cellStyle name="Normal 100 2 4 3 2" xfId="16205" xr:uid="{00000000-0005-0000-0000-000045110000}"/>
    <cellStyle name="Normal 100 2 4 4" xfId="10664" xr:uid="{00000000-0005-0000-0000-000046110000}"/>
    <cellStyle name="Normal 100 2 4 4 2" xfId="19351" xr:uid="{00000000-0005-0000-0000-000047110000}"/>
    <cellStyle name="Normal 100 2 4 5" xfId="12271" xr:uid="{00000000-0005-0000-0000-000048110000}"/>
    <cellStyle name="Normal 100 2 4 5 2" xfId="20951" xr:uid="{00000000-0005-0000-0000-000049110000}"/>
    <cellStyle name="Normal 100 2 4 6" xfId="14737" xr:uid="{00000000-0005-0000-0000-00004A110000}"/>
    <cellStyle name="Normal 100 2 5" xfId="9051" xr:uid="{00000000-0005-0000-0000-00004B110000}"/>
    <cellStyle name="Normal 100 2 5 2" xfId="17801" xr:uid="{00000000-0005-0000-0000-00004C110000}"/>
    <cellStyle name="Normal 100 2 6" xfId="7448" xr:uid="{00000000-0005-0000-0000-00004D110000}"/>
    <cellStyle name="Normal 100 2 6 2" xfId="16202" xr:uid="{00000000-0005-0000-0000-00004E110000}"/>
    <cellStyle name="Normal 100 2 7" xfId="10661" xr:uid="{00000000-0005-0000-0000-00004F110000}"/>
    <cellStyle name="Normal 100 2 7 2" xfId="19348" xr:uid="{00000000-0005-0000-0000-000050110000}"/>
    <cellStyle name="Normal 100 2 8" xfId="12268" xr:uid="{00000000-0005-0000-0000-000051110000}"/>
    <cellStyle name="Normal 100 2 8 2" xfId="20948" xr:uid="{00000000-0005-0000-0000-000052110000}"/>
    <cellStyle name="Normal 100 2 9" xfId="14092" xr:uid="{00000000-0005-0000-0000-000053110000}"/>
    <cellStyle name="Normal 100 3" xfId="1943" xr:uid="{00000000-0005-0000-0000-000054110000}"/>
    <cellStyle name="Normal 100 3 2" xfId="9055" xr:uid="{00000000-0005-0000-0000-000055110000}"/>
    <cellStyle name="Normal 100 3 2 2" xfId="17805" xr:uid="{00000000-0005-0000-0000-000056110000}"/>
    <cellStyle name="Normal 100 3 3" xfId="7452" xr:uid="{00000000-0005-0000-0000-000057110000}"/>
    <cellStyle name="Normal 100 3 3 2" xfId="16206" xr:uid="{00000000-0005-0000-0000-000058110000}"/>
    <cellStyle name="Normal 100 3 4" xfId="10665" xr:uid="{00000000-0005-0000-0000-000059110000}"/>
    <cellStyle name="Normal 100 3 4 2" xfId="19352" xr:uid="{00000000-0005-0000-0000-00005A110000}"/>
    <cellStyle name="Normal 100 3 5" xfId="12272" xr:uid="{00000000-0005-0000-0000-00005B110000}"/>
    <cellStyle name="Normal 100 3 5 2" xfId="20952" xr:uid="{00000000-0005-0000-0000-00005C110000}"/>
    <cellStyle name="Normal 100 3 6" xfId="14199" xr:uid="{00000000-0005-0000-0000-00005D110000}"/>
    <cellStyle name="Normal 100 4" xfId="1944" xr:uid="{00000000-0005-0000-0000-00005E110000}"/>
    <cellStyle name="Normal 100 4 2" xfId="9056" xr:uid="{00000000-0005-0000-0000-00005F110000}"/>
    <cellStyle name="Normal 100 4 2 2" xfId="17806" xr:uid="{00000000-0005-0000-0000-000060110000}"/>
    <cellStyle name="Normal 100 4 3" xfId="7453" xr:uid="{00000000-0005-0000-0000-000061110000}"/>
    <cellStyle name="Normal 100 4 3 2" xfId="16207" xr:uid="{00000000-0005-0000-0000-000062110000}"/>
    <cellStyle name="Normal 100 4 4" xfId="10666" xr:uid="{00000000-0005-0000-0000-000063110000}"/>
    <cellStyle name="Normal 100 4 4 2" xfId="19353" xr:uid="{00000000-0005-0000-0000-000064110000}"/>
    <cellStyle name="Normal 100 4 5" xfId="12273" xr:uid="{00000000-0005-0000-0000-000065110000}"/>
    <cellStyle name="Normal 100 4 5 2" xfId="20953" xr:uid="{00000000-0005-0000-0000-000066110000}"/>
    <cellStyle name="Normal 100 4 6" xfId="14517" xr:uid="{00000000-0005-0000-0000-000067110000}"/>
    <cellStyle name="Normal 100 5" xfId="1945" xr:uid="{00000000-0005-0000-0000-000068110000}"/>
    <cellStyle name="Normal 100 5 2" xfId="9057" xr:uid="{00000000-0005-0000-0000-000069110000}"/>
    <cellStyle name="Normal 100 5 2 2" xfId="17807" xr:uid="{00000000-0005-0000-0000-00006A110000}"/>
    <cellStyle name="Normal 100 5 3" xfId="7454" xr:uid="{00000000-0005-0000-0000-00006B110000}"/>
    <cellStyle name="Normal 100 5 3 2" xfId="16208" xr:uid="{00000000-0005-0000-0000-00006C110000}"/>
    <cellStyle name="Normal 100 5 4" xfId="10667" xr:uid="{00000000-0005-0000-0000-00006D110000}"/>
    <cellStyle name="Normal 100 5 4 2" xfId="19354" xr:uid="{00000000-0005-0000-0000-00006E110000}"/>
    <cellStyle name="Normal 100 5 5" xfId="12274" xr:uid="{00000000-0005-0000-0000-00006F110000}"/>
    <cellStyle name="Normal 100 5 5 2" xfId="20954" xr:uid="{00000000-0005-0000-0000-000070110000}"/>
    <cellStyle name="Normal 100 5 6" xfId="14104" xr:uid="{00000000-0005-0000-0000-000071110000}"/>
    <cellStyle name="Normal 100 6" xfId="1946" xr:uid="{00000000-0005-0000-0000-000072110000}"/>
    <cellStyle name="Normal 100 6 2" xfId="9058" xr:uid="{00000000-0005-0000-0000-000073110000}"/>
    <cellStyle name="Normal 100 6 2 2" xfId="17808" xr:uid="{00000000-0005-0000-0000-000074110000}"/>
    <cellStyle name="Normal 100 6 3" xfId="7455" xr:uid="{00000000-0005-0000-0000-000075110000}"/>
    <cellStyle name="Normal 100 6 3 2" xfId="16209" xr:uid="{00000000-0005-0000-0000-000076110000}"/>
    <cellStyle name="Normal 100 6 4" xfId="10668" xr:uid="{00000000-0005-0000-0000-000077110000}"/>
    <cellStyle name="Normal 100 6 4 2" xfId="19355" xr:uid="{00000000-0005-0000-0000-000078110000}"/>
    <cellStyle name="Normal 100 6 5" xfId="12275" xr:uid="{00000000-0005-0000-0000-000079110000}"/>
    <cellStyle name="Normal 100 6 5 2" xfId="20955" xr:uid="{00000000-0005-0000-0000-00007A110000}"/>
    <cellStyle name="Normal 100 6 6" xfId="14026" xr:uid="{00000000-0005-0000-0000-00007B110000}"/>
    <cellStyle name="Normal 100 7" xfId="9050" xr:uid="{00000000-0005-0000-0000-00007C110000}"/>
    <cellStyle name="Normal 100 7 2" xfId="17800" xr:uid="{00000000-0005-0000-0000-00007D110000}"/>
    <cellStyle name="Normal 100 8" xfId="7447" xr:uid="{00000000-0005-0000-0000-00007E110000}"/>
    <cellStyle name="Normal 100 8 2" xfId="16201" xr:uid="{00000000-0005-0000-0000-00007F110000}"/>
    <cellStyle name="Normal 100 9" xfId="10660" xr:uid="{00000000-0005-0000-0000-000080110000}"/>
    <cellStyle name="Normal 100 9 2" xfId="19347" xr:uid="{00000000-0005-0000-0000-000081110000}"/>
    <cellStyle name="Normal 101" xfId="1947" xr:uid="{00000000-0005-0000-0000-000082110000}"/>
    <cellStyle name="Normal 101 2" xfId="1948" xr:uid="{00000000-0005-0000-0000-000083110000}"/>
    <cellStyle name="Normal 101 2 2" xfId="9060" xr:uid="{00000000-0005-0000-0000-000084110000}"/>
    <cellStyle name="Normal 101 2 2 2" xfId="17810" xr:uid="{00000000-0005-0000-0000-000085110000}"/>
    <cellStyle name="Normal 101 2 3" xfId="7457" xr:uid="{00000000-0005-0000-0000-000086110000}"/>
    <cellStyle name="Normal 101 2 3 2" xfId="16211" xr:uid="{00000000-0005-0000-0000-000087110000}"/>
    <cellStyle name="Normal 101 2 4" xfId="10670" xr:uid="{00000000-0005-0000-0000-000088110000}"/>
    <cellStyle name="Normal 101 2 4 2" xfId="19357" xr:uid="{00000000-0005-0000-0000-000089110000}"/>
    <cellStyle name="Normal 101 2 5" xfId="12277" xr:uid="{00000000-0005-0000-0000-00008A110000}"/>
    <cellStyle name="Normal 101 2 5 2" xfId="20957" xr:uid="{00000000-0005-0000-0000-00008B110000}"/>
    <cellStyle name="Normal 101 2 6" xfId="14755" xr:uid="{00000000-0005-0000-0000-00008C110000}"/>
    <cellStyle name="Normal 101 3" xfId="1949" xr:uid="{00000000-0005-0000-0000-00008D110000}"/>
    <cellStyle name="Normal 101 3 2" xfId="9061" xr:uid="{00000000-0005-0000-0000-00008E110000}"/>
    <cellStyle name="Normal 101 3 2 2" xfId="17811" xr:uid="{00000000-0005-0000-0000-00008F110000}"/>
    <cellStyle name="Normal 101 3 3" xfId="7458" xr:uid="{00000000-0005-0000-0000-000090110000}"/>
    <cellStyle name="Normal 101 3 3 2" xfId="16212" xr:uid="{00000000-0005-0000-0000-000091110000}"/>
    <cellStyle name="Normal 101 3 4" xfId="10671" xr:uid="{00000000-0005-0000-0000-000092110000}"/>
    <cellStyle name="Normal 101 3 4 2" xfId="19358" xr:uid="{00000000-0005-0000-0000-000093110000}"/>
    <cellStyle name="Normal 101 3 5" xfId="12278" xr:uid="{00000000-0005-0000-0000-000094110000}"/>
    <cellStyle name="Normal 101 3 5 2" xfId="20958" xr:uid="{00000000-0005-0000-0000-000095110000}"/>
    <cellStyle name="Normal 101 3 6" xfId="14417" xr:uid="{00000000-0005-0000-0000-000096110000}"/>
    <cellStyle name="Normal 101 4" xfId="1950" xr:uid="{00000000-0005-0000-0000-000097110000}"/>
    <cellStyle name="Normal 101 4 2" xfId="9062" xr:uid="{00000000-0005-0000-0000-000098110000}"/>
    <cellStyle name="Normal 101 4 2 2" xfId="17812" xr:uid="{00000000-0005-0000-0000-000099110000}"/>
    <cellStyle name="Normal 101 4 3" xfId="7459" xr:uid="{00000000-0005-0000-0000-00009A110000}"/>
    <cellStyle name="Normal 101 4 3 2" xfId="16213" xr:uid="{00000000-0005-0000-0000-00009B110000}"/>
    <cellStyle name="Normal 101 4 4" xfId="10672" xr:uid="{00000000-0005-0000-0000-00009C110000}"/>
    <cellStyle name="Normal 101 4 4 2" xfId="19359" xr:uid="{00000000-0005-0000-0000-00009D110000}"/>
    <cellStyle name="Normal 101 4 5" xfId="12279" xr:uid="{00000000-0005-0000-0000-00009E110000}"/>
    <cellStyle name="Normal 101 4 5 2" xfId="20959" xr:uid="{00000000-0005-0000-0000-00009F110000}"/>
    <cellStyle name="Normal 101 4 6" xfId="14506" xr:uid="{00000000-0005-0000-0000-0000A0110000}"/>
    <cellStyle name="Normal 101 5" xfId="9059" xr:uid="{00000000-0005-0000-0000-0000A1110000}"/>
    <cellStyle name="Normal 101 5 2" xfId="17809" xr:uid="{00000000-0005-0000-0000-0000A2110000}"/>
    <cellStyle name="Normal 101 6" xfId="7456" xr:uid="{00000000-0005-0000-0000-0000A3110000}"/>
    <cellStyle name="Normal 101 6 2" xfId="16210" xr:uid="{00000000-0005-0000-0000-0000A4110000}"/>
    <cellStyle name="Normal 101 7" xfId="10669" xr:uid="{00000000-0005-0000-0000-0000A5110000}"/>
    <cellStyle name="Normal 101 7 2" xfId="19356" xr:uid="{00000000-0005-0000-0000-0000A6110000}"/>
    <cellStyle name="Normal 101 8" xfId="12276" xr:uid="{00000000-0005-0000-0000-0000A7110000}"/>
    <cellStyle name="Normal 101 8 2" xfId="20956" xr:uid="{00000000-0005-0000-0000-0000A8110000}"/>
    <cellStyle name="Normal 101 9" xfId="14505" xr:uid="{00000000-0005-0000-0000-0000A9110000}"/>
    <cellStyle name="Normal 102" xfId="1951" xr:uid="{00000000-0005-0000-0000-0000AA110000}"/>
    <cellStyle name="Normal 102 2" xfId="1952" xr:uid="{00000000-0005-0000-0000-0000AB110000}"/>
    <cellStyle name="Normal 102 2 2" xfId="9064" xr:uid="{00000000-0005-0000-0000-0000AC110000}"/>
    <cellStyle name="Normal 102 2 2 2" xfId="17814" xr:uid="{00000000-0005-0000-0000-0000AD110000}"/>
    <cellStyle name="Normal 102 2 3" xfId="7461" xr:uid="{00000000-0005-0000-0000-0000AE110000}"/>
    <cellStyle name="Normal 102 2 3 2" xfId="16215" xr:uid="{00000000-0005-0000-0000-0000AF110000}"/>
    <cellStyle name="Normal 102 2 4" xfId="10674" xr:uid="{00000000-0005-0000-0000-0000B0110000}"/>
    <cellStyle name="Normal 102 2 4 2" xfId="19361" xr:uid="{00000000-0005-0000-0000-0000B1110000}"/>
    <cellStyle name="Normal 102 2 5" xfId="12281" xr:uid="{00000000-0005-0000-0000-0000B2110000}"/>
    <cellStyle name="Normal 102 2 5 2" xfId="20961" xr:uid="{00000000-0005-0000-0000-0000B3110000}"/>
    <cellStyle name="Normal 102 2 6" xfId="14083" xr:uid="{00000000-0005-0000-0000-0000B4110000}"/>
    <cellStyle name="Normal 102 3" xfId="1953" xr:uid="{00000000-0005-0000-0000-0000B5110000}"/>
    <cellStyle name="Normal 102 3 2" xfId="9065" xr:uid="{00000000-0005-0000-0000-0000B6110000}"/>
    <cellStyle name="Normal 102 3 2 2" xfId="17815" xr:uid="{00000000-0005-0000-0000-0000B7110000}"/>
    <cellStyle name="Normal 102 3 3" xfId="7462" xr:uid="{00000000-0005-0000-0000-0000B8110000}"/>
    <cellStyle name="Normal 102 3 3 2" xfId="16216" xr:uid="{00000000-0005-0000-0000-0000B9110000}"/>
    <cellStyle name="Normal 102 3 4" xfId="10675" xr:uid="{00000000-0005-0000-0000-0000BA110000}"/>
    <cellStyle name="Normal 102 3 4 2" xfId="19362" xr:uid="{00000000-0005-0000-0000-0000BB110000}"/>
    <cellStyle name="Normal 102 3 5" xfId="12282" xr:uid="{00000000-0005-0000-0000-0000BC110000}"/>
    <cellStyle name="Normal 102 3 5 2" xfId="20962" xr:uid="{00000000-0005-0000-0000-0000BD110000}"/>
    <cellStyle name="Normal 102 3 6" xfId="14010" xr:uid="{00000000-0005-0000-0000-0000BE110000}"/>
    <cellStyle name="Normal 102 4" xfId="1954" xr:uid="{00000000-0005-0000-0000-0000BF110000}"/>
    <cellStyle name="Normal 102 4 2" xfId="9066" xr:uid="{00000000-0005-0000-0000-0000C0110000}"/>
    <cellStyle name="Normal 102 4 2 2" xfId="17816" xr:uid="{00000000-0005-0000-0000-0000C1110000}"/>
    <cellStyle name="Normal 102 4 3" xfId="7463" xr:uid="{00000000-0005-0000-0000-0000C2110000}"/>
    <cellStyle name="Normal 102 4 3 2" xfId="16217" xr:uid="{00000000-0005-0000-0000-0000C3110000}"/>
    <cellStyle name="Normal 102 4 4" xfId="10676" xr:uid="{00000000-0005-0000-0000-0000C4110000}"/>
    <cellStyle name="Normal 102 4 4 2" xfId="19363" xr:uid="{00000000-0005-0000-0000-0000C5110000}"/>
    <cellStyle name="Normal 102 4 5" xfId="12283" xr:uid="{00000000-0005-0000-0000-0000C6110000}"/>
    <cellStyle name="Normal 102 4 5 2" xfId="20963" xr:uid="{00000000-0005-0000-0000-0000C7110000}"/>
    <cellStyle name="Normal 102 4 6" xfId="14799" xr:uid="{00000000-0005-0000-0000-0000C8110000}"/>
    <cellStyle name="Normal 102 5" xfId="9063" xr:uid="{00000000-0005-0000-0000-0000C9110000}"/>
    <cellStyle name="Normal 102 5 2" xfId="17813" xr:uid="{00000000-0005-0000-0000-0000CA110000}"/>
    <cellStyle name="Normal 102 6" xfId="7460" xr:uid="{00000000-0005-0000-0000-0000CB110000}"/>
    <cellStyle name="Normal 102 6 2" xfId="16214" xr:uid="{00000000-0005-0000-0000-0000CC110000}"/>
    <cellStyle name="Normal 102 7" xfId="10673" xr:uid="{00000000-0005-0000-0000-0000CD110000}"/>
    <cellStyle name="Normal 102 7 2" xfId="19360" xr:uid="{00000000-0005-0000-0000-0000CE110000}"/>
    <cellStyle name="Normal 102 8" xfId="12280" xr:uid="{00000000-0005-0000-0000-0000CF110000}"/>
    <cellStyle name="Normal 102 8 2" xfId="20960" xr:uid="{00000000-0005-0000-0000-0000D0110000}"/>
    <cellStyle name="Normal 102 9" xfId="13925" xr:uid="{00000000-0005-0000-0000-0000D1110000}"/>
    <cellStyle name="Normal 103" xfId="1955" xr:uid="{00000000-0005-0000-0000-0000D2110000}"/>
    <cellStyle name="Normal 103 2" xfId="1956" xr:uid="{00000000-0005-0000-0000-0000D3110000}"/>
    <cellStyle name="Normal 103 2 2" xfId="9068" xr:uid="{00000000-0005-0000-0000-0000D4110000}"/>
    <cellStyle name="Normal 103 2 2 2" xfId="17818" xr:uid="{00000000-0005-0000-0000-0000D5110000}"/>
    <cellStyle name="Normal 103 2 3" xfId="7465" xr:uid="{00000000-0005-0000-0000-0000D6110000}"/>
    <cellStyle name="Normal 103 2 3 2" xfId="16219" xr:uid="{00000000-0005-0000-0000-0000D7110000}"/>
    <cellStyle name="Normal 103 2 4" xfId="10678" xr:uid="{00000000-0005-0000-0000-0000D8110000}"/>
    <cellStyle name="Normal 103 2 4 2" xfId="19365" xr:uid="{00000000-0005-0000-0000-0000D9110000}"/>
    <cellStyle name="Normal 103 2 5" xfId="12285" xr:uid="{00000000-0005-0000-0000-0000DA110000}"/>
    <cellStyle name="Normal 103 2 5 2" xfId="20965" xr:uid="{00000000-0005-0000-0000-0000DB110000}"/>
    <cellStyle name="Normal 103 2 6" xfId="14000" xr:uid="{00000000-0005-0000-0000-0000DC110000}"/>
    <cellStyle name="Normal 103 3" xfId="1957" xr:uid="{00000000-0005-0000-0000-0000DD110000}"/>
    <cellStyle name="Normal 103 3 2" xfId="9069" xr:uid="{00000000-0005-0000-0000-0000DE110000}"/>
    <cellStyle name="Normal 103 3 2 2" xfId="17819" xr:uid="{00000000-0005-0000-0000-0000DF110000}"/>
    <cellStyle name="Normal 103 3 3" xfId="7466" xr:uid="{00000000-0005-0000-0000-0000E0110000}"/>
    <cellStyle name="Normal 103 3 3 2" xfId="16220" xr:uid="{00000000-0005-0000-0000-0000E1110000}"/>
    <cellStyle name="Normal 103 3 4" xfId="10679" xr:uid="{00000000-0005-0000-0000-0000E2110000}"/>
    <cellStyle name="Normal 103 3 4 2" xfId="19366" xr:uid="{00000000-0005-0000-0000-0000E3110000}"/>
    <cellStyle name="Normal 103 3 5" xfId="12286" xr:uid="{00000000-0005-0000-0000-0000E4110000}"/>
    <cellStyle name="Normal 103 3 5 2" xfId="20966" xr:uid="{00000000-0005-0000-0000-0000E5110000}"/>
    <cellStyle name="Normal 103 3 6" xfId="14635" xr:uid="{00000000-0005-0000-0000-0000E6110000}"/>
    <cellStyle name="Normal 103 4" xfId="1958" xr:uid="{00000000-0005-0000-0000-0000E7110000}"/>
    <cellStyle name="Normal 103 4 2" xfId="9070" xr:uid="{00000000-0005-0000-0000-0000E8110000}"/>
    <cellStyle name="Normal 103 4 2 2" xfId="17820" xr:uid="{00000000-0005-0000-0000-0000E9110000}"/>
    <cellStyle name="Normal 103 4 3" xfId="7467" xr:uid="{00000000-0005-0000-0000-0000EA110000}"/>
    <cellStyle name="Normal 103 4 3 2" xfId="16221" xr:uid="{00000000-0005-0000-0000-0000EB110000}"/>
    <cellStyle name="Normal 103 4 4" xfId="10680" xr:uid="{00000000-0005-0000-0000-0000EC110000}"/>
    <cellStyle name="Normal 103 4 4 2" xfId="19367" xr:uid="{00000000-0005-0000-0000-0000ED110000}"/>
    <cellStyle name="Normal 103 4 5" xfId="12287" xr:uid="{00000000-0005-0000-0000-0000EE110000}"/>
    <cellStyle name="Normal 103 4 5 2" xfId="20967" xr:uid="{00000000-0005-0000-0000-0000EF110000}"/>
    <cellStyle name="Normal 103 4 6" xfId="14800" xr:uid="{00000000-0005-0000-0000-0000F0110000}"/>
    <cellStyle name="Normal 103 5" xfId="9067" xr:uid="{00000000-0005-0000-0000-0000F1110000}"/>
    <cellStyle name="Normal 103 5 2" xfId="17817" xr:uid="{00000000-0005-0000-0000-0000F2110000}"/>
    <cellStyle name="Normal 103 6" xfId="7464" xr:uid="{00000000-0005-0000-0000-0000F3110000}"/>
    <cellStyle name="Normal 103 6 2" xfId="16218" xr:uid="{00000000-0005-0000-0000-0000F4110000}"/>
    <cellStyle name="Normal 103 7" xfId="10677" xr:uid="{00000000-0005-0000-0000-0000F5110000}"/>
    <cellStyle name="Normal 103 7 2" xfId="19364" xr:uid="{00000000-0005-0000-0000-0000F6110000}"/>
    <cellStyle name="Normal 103 8" xfId="12284" xr:uid="{00000000-0005-0000-0000-0000F7110000}"/>
    <cellStyle name="Normal 103 8 2" xfId="20964" xr:uid="{00000000-0005-0000-0000-0000F8110000}"/>
    <cellStyle name="Normal 103 9" xfId="14768" xr:uid="{00000000-0005-0000-0000-0000F9110000}"/>
    <cellStyle name="Normal 104" xfId="1959" xr:uid="{00000000-0005-0000-0000-0000FA110000}"/>
    <cellStyle name="Normal 104 2" xfId="1960" xr:uid="{00000000-0005-0000-0000-0000FB110000}"/>
    <cellStyle name="Normal 104 2 2" xfId="9072" xr:uid="{00000000-0005-0000-0000-0000FC110000}"/>
    <cellStyle name="Normal 104 2 2 2" xfId="17822" xr:uid="{00000000-0005-0000-0000-0000FD110000}"/>
    <cellStyle name="Normal 104 2 3" xfId="7469" xr:uid="{00000000-0005-0000-0000-0000FE110000}"/>
    <cellStyle name="Normal 104 2 3 2" xfId="16223" xr:uid="{00000000-0005-0000-0000-0000FF110000}"/>
    <cellStyle name="Normal 104 2 4" xfId="10682" xr:uid="{00000000-0005-0000-0000-000000120000}"/>
    <cellStyle name="Normal 104 2 4 2" xfId="19369" xr:uid="{00000000-0005-0000-0000-000001120000}"/>
    <cellStyle name="Normal 104 2 5" xfId="12289" xr:uid="{00000000-0005-0000-0000-000002120000}"/>
    <cellStyle name="Normal 104 2 5 2" xfId="20969" xr:uid="{00000000-0005-0000-0000-000003120000}"/>
    <cellStyle name="Normal 104 2 6" xfId="14547" xr:uid="{00000000-0005-0000-0000-000004120000}"/>
    <cellStyle name="Normal 104 3" xfId="1961" xr:uid="{00000000-0005-0000-0000-000005120000}"/>
    <cellStyle name="Normal 104 3 2" xfId="9073" xr:uid="{00000000-0005-0000-0000-000006120000}"/>
    <cellStyle name="Normal 104 3 2 2" xfId="17823" xr:uid="{00000000-0005-0000-0000-000007120000}"/>
    <cellStyle name="Normal 104 3 3" xfId="7470" xr:uid="{00000000-0005-0000-0000-000008120000}"/>
    <cellStyle name="Normal 104 3 3 2" xfId="16224" xr:uid="{00000000-0005-0000-0000-000009120000}"/>
    <cellStyle name="Normal 104 3 4" xfId="10683" xr:uid="{00000000-0005-0000-0000-00000A120000}"/>
    <cellStyle name="Normal 104 3 4 2" xfId="19370" xr:uid="{00000000-0005-0000-0000-00000B120000}"/>
    <cellStyle name="Normal 104 3 5" xfId="12290" xr:uid="{00000000-0005-0000-0000-00000C120000}"/>
    <cellStyle name="Normal 104 3 5 2" xfId="20970" xr:uid="{00000000-0005-0000-0000-00000D120000}"/>
    <cellStyle name="Normal 104 3 6" xfId="14603" xr:uid="{00000000-0005-0000-0000-00000E120000}"/>
    <cellStyle name="Normal 104 4" xfId="1962" xr:uid="{00000000-0005-0000-0000-00000F120000}"/>
    <cellStyle name="Normal 104 4 2" xfId="9074" xr:uid="{00000000-0005-0000-0000-000010120000}"/>
    <cellStyle name="Normal 104 4 2 2" xfId="17824" xr:uid="{00000000-0005-0000-0000-000011120000}"/>
    <cellStyle name="Normal 104 4 3" xfId="7471" xr:uid="{00000000-0005-0000-0000-000012120000}"/>
    <cellStyle name="Normal 104 4 3 2" xfId="16225" xr:uid="{00000000-0005-0000-0000-000013120000}"/>
    <cellStyle name="Normal 104 4 4" xfId="10684" xr:uid="{00000000-0005-0000-0000-000014120000}"/>
    <cellStyle name="Normal 104 4 4 2" xfId="19371" xr:uid="{00000000-0005-0000-0000-000015120000}"/>
    <cellStyle name="Normal 104 4 5" xfId="12291" xr:uid="{00000000-0005-0000-0000-000016120000}"/>
    <cellStyle name="Normal 104 4 5 2" xfId="20971" xr:uid="{00000000-0005-0000-0000-000017120000}"/>
    <cellStyle name="Normal 104 4 6" xfId="14637" xr:uid="{00000000-0005-0000-0000-000018120000}"/>
    <cellStyle name="Normal 104 5" xfId="9071" xr:uid="{00000000-0005-0000-0000-000019120000}"/>
    <cellStyle name="Normal 104 5 2" xfId="17821" xr:uid="{00000000-0005-0000-0000-00001A120000}"/>
    <cellStyle name="Normal 104 6" xfId="7468" xr:uid="{00000000-0005-0000-0000-00001B120000}"/>
    <cellStyle name="Normal 104 6 2" xfId="16222" xr:uid="{00000000-0005-0000-0000-00001C120000}"/>
    <cellStyle name="Normal 104 7" xfId="10681" xr:uid="{00000000-0005-0000-0000-00001D120000}"/>
    <cellStyle name="Normal 104 7 2" xfId="19368" xr:uid="{00000000-0005-0000-0000-00001E120000}"/>
    <cellStyle name="Normal 104 8" xfId="12288" xr:uid="{00000000-0005-0000-0000-00001F120000}"/>
    <cellStyle name="Normal 104 8 2" xfId="20968" xr:uid="{00000000-0005-0000-0000-000020120000}"/>
    <cellStyle name="Normal 104 9" xfId="14639" xr:uid="{00000000-0005-0000-0000-000021120000}"/>
    <cellStyle name="Normal 105" xfId="1963" xr:uid="{00000000-0005-0000-0000-000022120000}"/>
    <cellStyle name="Normal 105 2" xfId="1964" xr:uid="{00000000-0005-0000-0000-000023120000}"/>
    <cellStyle name="Normal 105 2 2" xfId="9076" xr:uid="{00000000-0005-0000-0000-000024120000}"/>
    <cellStyle name="Normal 105 2 2 2" xfId="17826" xr:uid="{00000000-0005-0000-0000-000025120000}"/>
    <cellStyle name="Normal 105 2 3" xfId="7473" xr:uid="{00000000-0005-0000-0000-000026120000}"/>
    <cellStyle name="Normal 105 2 3 2" xfId="16227" xr:uid="{00000000-0005-0000-0000-000027120000}"/>
    <cellStyle name="Normal 105 2 4" xfId="10686" xr:uid="{00000000-0005-0000-0000-000028120000}"/>
    <cellStyle name="Normal 105 2 4 2" xfId="19373" xr:uid="{00000000-0005-0000-0000-000029120000}"/>
    <cellStyle name="Normal 105 2 5" xfId="12293" xr:uid="{00000000-0005-0000-0000-00002A120000}"/>
    <cellStyle name="Normal 105 2 5 2" xfId="20973" xr:uid="{00000000-0005-0000-0000-00002B120000}"/>
    <cellStyle name="Normal 105 2 6" xfId="14761" xr:uid="{00000000-0005-0000-0000-00002C120000}"/>
    <cellStyle name="Normal 105 3" xfId="1965" xr:uid="{00000000-0005-0000-0000-00002D120000}"/>
    <cellStyle name="Normal 105 3 2" xfId="9077" xr:uid="{00000000-0005-0000-0000-00002E120000}"/>
    <cellStyle name="Normal 105 3 2 2" xfId="17827" xr:uid="{00000000-0005-0000-0000-00002F120000}"/>
    <cellStyle name="Normal 105 3 3" xfId="7474" xr:uid="{00000000-0005-0000-0000-000030120000}"/>
    <cellStyle name="Normal 105 3 3 2" xfId="16228" xr:uid="{00000000-0005-0000-0000-000031120000}"/>
    <cellStyle name="Normal 105 3 4" xfId="10687" xr:uid="{00000000-0005-0000-0000-000032120000}"/>
    <cellStyle name="Normal 105 3 4 2" xfId="19374" xr:uid="{00000000-0005-0000-0000-000033120000}"/>
    <cellStyle name="Normal 105 3 5" xfId="12294" xr:uid="{00000000-0005-0000-0000-000034120000}"/>
    <cellStyle name="Normal 105 3 5 2" xfId="20974" xr:uid="{00000000-0005-0000-0000-000035120000}"/>
    <cellStyle name="Normal 105 3 6" xfId="13877" xr:uid="{00000000-0005-0000-0000-000036120000}"/>
    <cellStyle name="Normal 105 4" xfId="1966" xr:uid="{00000000-0005-0000-0000-000037120000}"/>
    <cellStyle name="Normal 105 4 2" xfId="9078" xr:uid="{00000000-0005-0000-0000-000038120000}"/>
    <cellStyle name="Normal 105 4 2 2" xfId="17828" xr:uid="{00000000-0005-0000-0000-000039120000}"/>
    <cellStyle name="Normal 105 4 3" xfId="7475" xr:uid="{00000000-0005-0000-0000-00003A120000}"/>
    <cellStyle name="Normal 105 4 3 2" xfId="16229" xr:uid="{00000000-0005-0000-0000-00003B120000}"/>
    <cellStyle name="Normal 105 4 4" xfId="10688" xr:uid="{00000000-0005-0000-0000-00003C120000}"/>
    <cellStyle name="Normal 105 4 4 2" xfId="19375" xr:uid="{00000000-0005-0000-0000-00003D120000}"/>
    <cellStyle name="Normal 105 4 5" xfId="12295" xr:uid="{00000000-0005-0000-0000-00003E120000}"/>
    <cellStyle name="Normal 105 4 5 2" xfId="20975" xr:uid="{00000000-0005-0000-0000-00003F120000}"/>
    <cellStyle name="Normal 105 4 6" xfId="13892" xr:uid="{00000000-0005-0000-0000-000040120000}"/>
    <cellStyle name="Normal 105 5" xfId="9075" xr:uid="{00000000-0005-0000-0000-000041120000}"/>
    <cellStyle name="Normal 105 5 2" xfId="17825" xr:uid="{00000000-0005-0000-0000-000042120000}"/>
    <cellStyle name="Normal 105 6" xfId="7472" xr:uid="{00000000-0005-0000-0000-000043120000}"/>
    <cellStyle name="Normal 105 6 2" xfId="16226" xr:uid="{00000000-0005-0000-0000-000044120000}"/>
    <cellStyle name="Normal 105 7" xfId="10685" xr:uid="{00000000-0005-0000-0000-000045120000}"/>
    <cellStyle name="Normal 105 7 2" xfId="19372" xr:uid="{00000000-0005-0000-0000-000046120000}"/>
    <cellStyle name="Normal 105 8" xfId="12292" xr:uid="{00000000-0005-0000-0000-000047120000}"/>
    <cellStyle name="Normal 105 8 2" xfId="20972" xr:uid="{00000000-0005-0000-0000-000048120000}"/>
    <cellStyle name="Normal 105 9" xfId="13965" xr:uid="{00000000-0005-0000-0000-000049120000}"/>
    <cellStyle name="Normal 106" xfId="1967" xr:uid="{00000000-0005-0000-0000-00004A120000}"/>
    <cellStyle name="Normal 106 2" xfId="1968" xr:uid="{00000000-0005-0000-0000-00004B120000}"/>
    <cellStyle name="Normal 106 2 2" xfId="9080" xr:uid="{00000000-0005-0000-0000-00004C120000}"/>
    <cellStyle name="Normal 106 2 2 2" xfId="17830" xr:uid="{00000000-0005-0000-0000-00004D120000}"/>
    <cellStyle name="Normal 106 2 3" xfId="7477" xr:uid="{00000000-0005-0000-0000-00004E120000}"/>
    <cellStyle name="Normal 106 2 3 2" xfId="16231" xr:uid="{00000000-0005-0000-0000-00004F120000}"/>
    <cellStyle name="Normal 106 2 4" xfId="10690" xr:uid="{00000000-0005-0000-0000-000050120000}"/>
    <cellStyle name="Normal 106 2 4 2" xfId="19377" xr:uid="{00000000-0005-0000-0000-000051120000}"/>
    <cellStyle name="Normal 106 2 5" xfId="12297" xr:uid="{00000000-0005-0000-0000-000052120000}"/>
    <cellStyle name="Normal 106 2 5 2" xfId="20977" xr:uid="{00000000-0005-0000-0000-000053120000}"/>
    <cellStyle name="Normal 106 2 6" xfId="14540" xr:uid="{00000000-0005-0000-0000-000054120000}"/>
    <cellStyle name="Normal 106 3" xfId="1969" xr:uid="{00000000-0005-0000-0000-000055120000}"/>
    <cellStyle name="Normal 106 3 2" xfId="9081" xr:uid="{00000000-0005-0000-0000-000056120000}"/>
    <cellStyle name="Normal 106 3 2 2" xfId="17831" xr:uid="{00000000-0005-0000-0000-000057120000}"/>
    <cellStyle name="Normal 106 3 3" xfId="7478" xr:uid="{00000000-0005-0000-0000-000058120000}"/>
    <cellStyle name="Normal 106 3 3 2" xfId="16232" xr:uid="{00000000-0005-0000-0000-000059120000}"/>
    <cellStyle name="Normal 106 3 4" xfId="10691" xr:uid="{00000000-0005-0000-0000-00005A120000}"/>
    <cellStyle name="Normal 106 3 4 2" xfId="19378" xr:uid="{00000000-0005-0000-0000-00005B120000}"/>
    <cellStyle name="Normal 106 3 5" xfId="12298" xr:uid="{00000000-0005-0000-0000-00005C120000}"/>
    <cellStyle name="Normal 106 3 5 2" xfId="20978" xr:uid="{00000000-0005-0000-0000-00005D120000}"/>
    <cellStyle name="Normal 106 3 6" xfId="14550" xr:uid="{00000000-0005-0000-0000-00005E120000}"/>
    <cellStyle name="Normal 106 4" xfId="1970" xr:uid="{00000000-0005-0000-0000-00005F120000}"/>
    <cellStyle name="Normal 106 4 2" xfId="9082" xr:uid="{00000000-0005-0000-0000-000060120000}"/>
    <cellStyle name="Normal 106 4 2 2" xfId="17832" xr:uid="{00000000-0005-0000-0000-000061120000}"/>
    <cellStyle name="Normal 106 4 3" xfId="7479" xr:uid="{00000000-0005-0000-0000-000062120000}"/>
    <cellStyle name="Normal 106 4 3 2" xfId="16233" xr:uid="{00000000-0005-0000-0000-000063120000}"/>
    <cellStyle name="Normal 106 4 4" xfId="10692" xr:uid="{00000000-0005-0000-0000-000064120000}"/>
    <cellStyle name="Normal 106 4 4 2" xfId="19379" xr:uid="{00000000-0005-0000-0000-000065120000}"/>
    <cellStyle name="Normal 106 4 5" xfId="12299" xr:uid="{00000000-0005-0000-0000-000066120000}"/>
    <cellStyle name="Normal 106 4 5 2" xfId="20979" xr:uid="{00000000-0005-0000-0000-000067120000}"/>
    <cellStyle name="Normal 106 4 6" xfId="14064" xr:uid="{00000000-0005-0000-0000-000068120000}"/>
    <cellStyle name="Normal 106 5" xfId="9079" xr:uid="{00000000-0005-0000-0000-000069120000}"/>
    <cellStyle name="Normal 106 5 2" xfId="17829" xr:uid="{00000000-0005-0000-0000-00006A120000}"/>
    <cellStyle name="Normal 106 6" xfId="7476" xr:uid="{00000000-0005-0000-0000-00006B120000}"/>
    <cellStyle name="Normal 106 6 2" xfId="16230" xr:uid="{00000000-0005-0000-0000-00006C120000}"/>
    <cellStyle name="Normal 106 7" xfId="10689" xr:uid="{00000000-0005-0000-0000-00006D120000}"/>
    <cellStyle name="Normal 106 7 2" xfId="19376" xr:uid="{00000000-0005-0000-0000-00006E120000}"/>
    <cellStyle name="Normal 106 8" xfId="12296" xr:uid="{00000000-0005-0000-0000-00006F120000}"/>
    <cellStyle name="Normal 106 8 2" xfId="20976" xr:uid="{00000000-0005-0000-0000-000070120000}"/>
    <cellStyle name="Normal 106 9" xfId="14549" xr:uid="{00000000-0005-0000-0000-000071120000}"/>
    <cellStyle name="Normal 107" xfId="1971" xr:uid="{00000000-0005-0000-0000-000072120000}"/>
    <cellStyle name="Normal 107 2" xfId="1972" xr:uid="{00000000-0005-0000-0000-000073120000}"/>
    <cellStyle name="Normal 107 2 2" xfId="9084" xr:uid="{00000000-0005-0000-0000-000074120000}"/>
    <cellStyle name="Normal 107 2 2 2" xfId="17834" xr:uid="{00000000-0005-0000-0000-000075120000}"/>
    <cellStyle name="Normal 107 2 3" xfId="7481" xr:uid="{00000000-0005-0000-0000-000076120000}"/>
    <cellStyle name="Normal 107 2 3 2" xfId="16235" xr:uid="{00000000-0005-0000-0000-000077120000}"/>
    <cellStyle name="Normal 107 2 4" xfId="10694" xr:uid="{00000000-0005-0000-0000-000078120000}"/>
    <cellStyle name="Normal 107 2 4 2" xfId="19381" xr:uid="{00000000-0005-0000-0000-000079120000}"/>
    <cellStyle name="Normal 107 2 5" xfId="12301" xr:uid="{00000000-0005-0000-0000-00007A120000}"/>
    <cellStyle name="Normal 107 2 5 2" xfId="20981" xr:uid="{00000000-0005-0000-0000-00007B120000}"/>
    <cellStyle name="Normal 107 2 6" xfId="14691" xr:uid="{00000000-0005-0000-0000-00007C120000}"/>
    <cellStyle name="Normal 107 3" xfId="1973" xr:uid="{00000000-0005-0000-0000-00007D120000}"/>
    <cellStyle name="Normal 107 3 2" xfId="9085" xr:uid="{00000000-0005-0000-0000-00007E120000}"/>
    <cellStyle name="Normal 107 3 2 2" xfId="17835" xr:uid="{00000000-0005-0000-0000-00007F120000}"/>
    <cellStyle name="Normal 107 3 3" xfId="7482" xr:uid="{00000000-0005-0000-0000-000080120000}"/>
    <cellStyle name="Normal 107 3 3 2" xfId="16236" xr:uid="{00000000-0005-0000-0000-000081120000}"/>
    <cellStyle name="Normal 107 3 4" xfId="10695" xr:uid="{00000000-0005-0000-0000-000082120000}"/>
    <cellStyle name="Normal 107 3 4 2" xfId="19382" xr:uid="{00000000-0005-0000-0000-000083120000}"/>
    <cellStyle name="Normal 107 3 5" xfId="12302" xr:uid="{00000000-0005-0000-0000-000084120000}"/>
    <cellStyle name="Normal 107 3 5 2" xfId="20982" xr:uid="{00000000-0005-0000-0000-000085120000}"/>
    <cellStyle name="Normal 107 3 6" xfId="13989" xr:uid="{00000000-0005-0000-0000-000086120000}"/>
    <cellStyle name="Normal 107 4" xfId="1974" xr:uid="{00000000-0005-0000-0000-000087120000}"/>
    <cellStyle name="Normal 107 4 2" xfId="9086" xr:uid="{00000000-0005-0000-0000-000088120000}"/>
    <cellStyle name="Normal 107 4 2 2" xfId="17836" xr:uid="{00000000-0005-0000-0000-000089120000}"/>
    <cellStyle name="Normal 107 4 3" xfId="7483" xr:uid="{00000000-0005-0000-0000-00008A120000}"/>
    <cellStyle name="Normal 107 4 3 2" xfId="16237" xr:uid="{00000000-0005-0000-0000-00008B120000}"/>
    <cellStyle name="Normal 107 4 4" xfId="10696" xr:uid="{00000000-0005-0000-0000-00008C120000}"/>
    <cellStyle name="Normal 107 4 4 2" xfId="19383" xr:uid="{00000000-0005-0000-0000-00008D120000}"/>
    <cellStyle name="Normal 107 4 5" xfId="12303" xr:uid="{00000000-0005-0000-0000-00008E120000}"/>
    <cellStyle name="Normal 107 4 5 2" xfId="20983" xr:uid="{00000000-0005-0000-0000-00008F120000}"/>
    <cellStyle name="Normal 107 4 6" xfId="13957" xr:uid="{00000000-0005-0000-0000-000090120000}"/>
    <cellStyle name="Normal 107 5" xfId="9083" xr:uid="{00000000-0005-0000-0000-000091120000}"/>
    <cellStyle name="Normal 107 5 2" xfId="17833" xr:uid="{00000000-0005-0000-0000-000092120000}"/>
    <cellStyle name="Normal 107 6" xfId="7480" xr:uid="{00000000-0005-0000-0000-000093120000}"/>
    <cellStyle name="Normal 107 6 2" xfId="16234" xr:uid="{00000000-0005-0000-0000-000094120000}"/>
    <cellStyle name="Normal 107 7" xfId="10693" xr:uid="{00000000-0005-0000-0000-000095120000}"/>
    <cellStyle name="Normal 107 7 2" xfId="19380" xr:uid="{00000000-0005-0000-0000-000096120000}"/>
    <cellStyle name="Normal 107 8" xfId="12300" xr:uid="{00000000-0005-0000-0000-000097120000}"/>
    <cellStyle name="Normal 107 8 2" xfId="20980" xr:uid="{00000000-0005-0000-0000-000098120000}"/>
    <cellStyle name="Normal 107 9" xfId="13966" xr:uid="{00000000-0005-0000-0000-000099120000}"/>
    <cellStyle name="Normal 108" xfId="1975" xr:uid="{00000000-0005-0000-0000-00009A120000}"/>
    <cellStyle name="Normal 108 2" xfId="1976" xr:uid="{00000000-0005-0000-0000-00009B120000}"/>
    <cellStyle name="Normal 108 2 2" xfId="9088" xr:uid="{00000000-0005-0000-0000-00009C120000}"/>
    <cellStyle name="Normal 108 2 2 2" xfId="17838" xr:uid="{00000000-0005-0000-0000-00009D120000}"/>
    <cellStyle name="Normal 108 2 3" xfId="7485" xr:uid="{00000000-0005-0000-0000-00009E120000}"/>
    <cellStyle name="Normal 108 2 3 2" xfId="16239" xr:uid="{00000000-0005-0000-0000-00009F120000}"/>
    <cellStyle name="Normal 108 2 4" xfId="10698" xr:uid="{00000000-0005-0000-0000-0000A0120000}"/>
    <cellStyle name="Normal 108 2 4 2" xfId="19385" xr:uid="{00000000-0005-0000-0000-0000A1120000}"/>
    <cellStyle name="Normal 108 2 5" xfId="12305" xr:uid="{00000000-0005-0000-0000-0000A2120000}"/>
    <cellStyle name="Normal 108 2 5 2" xfId="20985" xr:uid="{00000000-0005-0000-0000-0000A3120000}"/>
    <cellStyle name="Normal 108 2 6" xfId="14404" xr:uid="{00000000-0005-0000-0000-0000A4120000}"/>
    <cellStyle name="Normal 108 3" xfId="1977" xr:uid="{00000000-0005-0000-0000-0000A5120000}"/>
    <cellStyle name="Normal 108 3 2" xfId="9089" xr:uid="{00000000-0005-0000-0000-0000A6120000}"/>
    <cellStyle name="Normal 108 3 2 2" xfId="17839" xr:uid="{00000000-0005-0000-0000-0000A7120000}"/>
    <cellStyle name="Normal 108 3 3" xfId="7486" xr:uid="{00000000-0005-0000-0000-0000A8120000}"/>
    <cellStyle name="Normal 108 3 3 2" xfId="16240" xr:uid="{00000000-0005-0000-0000-0000A9120000}"/>
    <cellStyle name="Normal 108 3 4" xfId="10699" xr:uid="{00000000-0005-0000-0000-0000AA120000}"/>
    <cellStyle name="Normal 108 3 4 2" xfId="19386" xr:uid="{00000000-0005-0000-0000-0000AB120000}"/>
    <cellStyle name="Normal 108 3 5" xfId="12306" xr:uid="{00000000-0005-0000-0000-0000AC120000}"/>
    <cellStyle name="Normal 108 3 5 2" xfId="20986" xr:uid="{00000000-0005-0000-0000-0000AD120000}"/>
    <cellStyle name="Normal 108 3 6" xfId="14403" xr:uid="{00000000-0005-0000-0000-0000AE120000}"/>
    <cellStyle name="Normal 108 4" xfId="1978" xr:uid="{00000000-0005-0000-0000-0000AF120000}"/>
    <cellStyle name="Normal 108 4 2" xfId="9090" xr:uid="{00000000-0005-0000-0000-0000B0120000}"/>
    <cellStyle name="Normal 108 4 2 2" xfId="17840" xr:uid="{00000000-0005-0000-0000-0000B1120000}"/>
    <cellStyle name="Normal 108 4 3" xfId="7487" xr:uid="{00000000-0005-0000-0000-0000B2120000}"/>
    <cellStyle name="Normal 108 4 3 2" xfId="16241" xr:uid="{00000000-0005-0000-0000-0000B3120000}"/>
    <cellStyle name="Normal 108 4 4" xfId="10700" xr:uid="{00000000-0005-0000-0000-0000B4120000}"/>
    <cellStyle name="Normal 108 4 4 2" xfId="19387" xr:uid="{00000000-0005-0000-0000-0000B5120000}"/>
    <cellStyle name="Normal 108 4 5" xfId="12307" xr:uid="{00000000-0005-0000-0000-0000B6120000}"/>
    <cellStyle name="Normal 108 4 5 2" xfId="20987" xr:uid="{00000000-0005-0000-0000-0000B7120000}"/>
    <cellStyle name="Normal 108 4 6" xfId="14402" xr:uid="{00000000-0005-0000-0000-0000B8120000}"/>
    <cellStyle name="Normal 108 5" xfId="9087" xr:uid="{00000000-0005-0000-0000-0000B9120000}"/>
    <cellStyle name="Normal 108 5 2" xfId="17837" xr:uid="{00000000-0005-0000-0000-0000BA120000}"/>
    <cellStyle name="Normal 108 6" xfId="7484" xr:uid="{00000000-0005-0000-0000-0000BB120000}"/>
    <cellStyle name="Normal 108 6 2" xfId="16238" xr:uid="{00000000-0005-0000-0000-0000BC120000}"/>
    <cellStyle name="Normal 108 7" xfId="10697" xr:uid="{00000000-0005-0000-0000-0000BD120000}"/>
    <cellStyle name="Normal 108 7 2" xfId="19384" xr:uid="{00000000-0005-0000-0000-0000BE120000}"/>
    <cellStyle name="Normal 108 8" xfId="12304" xr:uid="{00000000-0005-0000-0000-0000BF120000}"/>
    <cellStyle name="Normal 108 8 2" xfId="20984" xr:uid="{00000000-0005-0000-0000-0000C0120000}"/>
    <cellStyle name="Normal 108 9" xfId="14405" xr:uid="{00000000-0005-0000-0000-0000C1120000}"/>
    <cellStyle name="Normal 109" xfId="1979" xr:uid="{00000000-0005-0000-0000-0000C2120000}"/>
    <cellStyle name="Normal 109 2" xfId="1980" xr:uid="{00000000-0005-0000-0000-0000C3120000}"/>
    <cellStyle name="Normal 109 2 2" xfId="9092" xr:uid="{00000000-0005-0000-0000-0000C4120000}"/>
    <cellStyle name="Normal 109 2 2 2" xfId="17842" xr:uid="{00000000-0005-0000-0000-0000C5120000}"/>
    <cellStyle name="Normal 109 2 3" xfId="7489" xr:uid="{00000000-0005-0000-0000-0000C6120000}"/>
    <cellStyle name="Normal 109 2 3 2" xfId="16243" xr:uid="{00000000-0005-0000-0000-0000C7120000}"/>
    <cellStyle name="Normal 109 2 4" xfId="10702" xr:uid="{00000000-0005-0000-0000-0000C8120000}"/>
    <cellStyle name="Normal 109 2 4 2" xfId="19389" xr:uid="{00000000-0005-0000-0000-0000C9120000}"/>
    <cellStyle name="Normal 109 2 5" xfId="12309" xr:uid="{00000000-0005-0000-0000-0000CA120000}"/>
    <cellStyle name="Normal 109 2 5 2" xfId="20989" xr:uid="{00000000-0005-0000-0000-0000CB120000}"/>
    <cellStyle name="Normal 109 2 6" xfId="14397" xr:uid="{00000000-0005-0000-0000-0000CC120000}"/>
    <cellStyle name="Normal 109 3" xfId="1981" xr:uid="{00000000-0005-0000-0000-0000CD120000}"/>
    <cellStyle name="Normal 109 3 2" xfId="9093" xr:uid="{00000000-0005-0000-0000-0000CE120000}"/>
    <cellStyle name="Normal 109 3 2 2" xfId="17843" xr:uid="{00000000-0005-0000-0000-0000CF120000}"/>
    <cellStyle name="Normal 109 3 3" xfId="7490" xr:uid="{00000000-0005-0000-0000-0000D0120000}"/>
    <cellStyle name="Normal 109 3 3 2" xfId="16244" xr:uid="{00000000-0005-0000-0000-0000D1120000}"/>
    <cellStyle name="Normal 109 3 4" xfId="10703" xr:uid="{00000000-0005-0000-0000-0000D2120000}"/>
    <cellStyle name="Normal 109 3 4 2" xfId="19390" xr:uid="{00000000-0005-0000-0000-0000D3120000}"/>
    <cellStyle name="Normal 109 3 5" xfId="12310" xr:uid="{00000000-0005-0000-0000-0000D4120000}"/>
    <cellStyle name="Normal 109 3 5 2" xfId="20990" xr:uid="{00000000-0005-0000-0000-0000D5120000}"/>
    <cellStyle name="Normal 109 3 6" xfId="14396" xr:uid="{00000000-0005-0000-0000-0000D6120000}"/>
    <cellStyle name="Normal 109 4" xfId="1982" xr:uid="{00000000-0005-0000-0000-0000D7120000}"/>
    <cellStyle name="Normal 109 4 2" xfId="9094" xr:uid="{00000000-0005-0000-0000-0000D8120000}"/>
    <cellStyle name="Normal 109 4 2 2" xfId="17844" xr:uid="{00000000-0005-0000-0000-0000D9120000}"/>
    <cellStyle name="Normal 109 4 3" xfId="7491" xr:uid="{00000000-0005-0000-0000-0000DA120000}"/>
    <cellStyle name="Normal 109 4 3 2" xfId="16245" xr:uid="{00000000-0005-0000-0000-0000DB120000}"/>
    <cellStyle name="Normal 109 4 4" xfId="10704" xr:uid="{00000000-0005-0000-0000-0000DC120000}"/>
    <cellStyle name="Normal 109 4 4 2" xfId="19391" xr:uid="{00000000-0005-0000-0000-0000DD120000}"/>
    <cellStyle name="Normal 109 4 5" xfId="12311" xr:uid="{00000000-0005-0000-0000-0000DE120000}"/>
    <cellStyle name="Normal 109 4 5 2" xfId="20991" xr:uid="{00000000-0005-0000-0000-0000DF120000}"/>
    <cellStyle name="Normal 109 4 6" xfId="14395" xr:uid="{00000000-0005-0000-0000-0000E0120000}"/>
    <cellStyle name="Normal 109 5" xfId="9091" xr:uid="{00000000-0005-0000-0000-0000E1120000}"/>
    <cellStyle name="Normal 109 5 2" xfId="17841" xr:uid="{00000000-0005-0000-0000-0000E2120000}"/>
    <cellStyle name="Normal 109 6" xfId="7488" xr:uid="{00000000-0005-0000-0000-0000E3120000}"/>
    <cellStyle name="Normal 109 6 2" xfId="16242" xr:uid="{00000000-0005-0000-0000-0000E4120000}"/>
    <cellStyle name="Normal 109 7" xfId="10701" xr:uid="{00000000-0005-0000-0000-0000E5120000}"/>
    <cellStyle name="Normal 109 7 2" xfId="19388" xr:uid="{00000000-0005-0000-0000-0000E6120000}"/>
    <cellStyle name="Normal 109 8" xfId="12308" xr:uid="{00000000-0005-0000-0000-0000E7120000}"/>
    <cellStyle name="Normal 109 8 2" xfId="20988" xr:uid="{00000000-0005-0000-0000-0000E8120000}"/>
    <cellStyle name="Normal 109 9" xfId="14401" xr:uid="{00000000-0005-0000-0000-0000E9120000}"/>
    <cellStyle name="Normal 11" xfId="124" xr:uid="{00000000-0005-0000-0000-0000EA120000}"/>
    <cellStyle name="Normal 11 2" xfId="1984" xr:uid="{00000000-0005-0000-0000-0000EB120000}"/>
    <cellStyle name="Normal 11 2 10" xfId="1985" xr:uid="{00000000-0005-0000-0000-0000EC120000}"/>
    <cellStyle name="Normal 11 2 10 2" xfId="9096" xr:uid="{00000000-0005-0000-0000-0000ED120000}"/>
    <cellStyle name="Normal 11 2 10 2 2" xfId="17846" xr:uid="{00000000-0005-0000-0000-0000EE120000}"/>
    <cellStyle name="Normal 11 2 10 3" xfId="7493" xr:uid="{00000000-0005-0000-0000-0000EF120000}"/>
    <cellStyle name="Normal 11 2 10 3 2" xfId="16247" xr:uid="{00000000-0005-0000-0000-0000F0120000}"/>
    <cellStyle name="Normal 11 2 10 4" xfId="10706" xr:uid="{00000000-0005-0000-0000-0000F1120000}"/>
    <cellStyle name="Normal 11 2 10 4 2" xfId="19393" xr:uid="{00000000-0005-0000-0000-0000F2120000}"/>
    <cellStyle name="Normal 11 2 10 5" xfId="12313" xr:uid="{00000000-0005-0000-0000-0000F3120000}"/>
    <cellStyle name="Normal 11 2 10 5 2" xfId="20993" xr:uid="{00000000-0005-0000-0000-0000F4120000}"/>
    <cellStyle name="Normal 11 2 10 6" xfId="14391" xr:uid="{00000000-0005-0000-0000-0000F5120000}"/>
    <cellStyle name="Normal 11 2 11" xfId="6930" xr:uid="{00000000-0005-0000-0000-0000F6120000}"/>
    <cellStyle name="Normal 11 2 11 2" xfId="16140" xr:uid="{00000000-0005-0000-0000-0000F7120000}"/>
    <cellStyle name="Normal 11 2 12" xfId="14555" xr:uid="{00000000-0005-0000-0000-0000F8120000}"/>
    <cellStyle name="Normal 11 2 2" xfId="1986" xr:uid="{00000000-0005-0000-0000-0000F9120000}"/>
    <cellStyle name="Normal 11 2 2 2" xfId="1987" xr:uid="{00000000-0005-0000-0000-0000FA120000}"/>
    <cellStyle name="Normal 11 2 2 2 2" xfId="9097" xr:uid="{00000000-0005-0000-0000-0000FB120000}"/>
    <cellStyle name="Normal 11 2 2 2 2 2" xfId="17847" xr:uid="{00000000-0005-0000-0000-0000FC120000}"/>
    <cellStyle name="Normal 11 2 2 2 3" xfId="7494" xr:uid="{00000000-0005-0000-0000-0000FD120000}"/>
    <cellStyle name="Normal 11 2 2 2 3 2" xfId="16248" xr:uid="{00000000-0005-0000-0000-0000FE120000}"/>
    <cellStyle name="Normal 11 2 2 2 4" xfId="10707" xr:uid="{00000000-0005-0000-0000-0000FF120000}"/>
    <cellStyle name="Normal 11 2 2 2 4 2" xfId="19394" xr:uid="{00000000-0005-0000-0000-000000130000}"/>
    <cellStyle name="Normal 11 2 2 2 5" xfId="12314" xr:uid="{00000000-0005-0000-0000-000001130000}"/>
    <cellStyle name="Normal 11 2 2 2 5 2" xfId="20994" xr:uid="{00000000-0005-0000-0000-000002130000}"/>
    <cellStyle name="Normal 11 2 2 2 6" xfId="14388" xr:uid="{00000000-0005-0000-0000-000003130000}"/>
    <cellStyle name="Normal 11 2 2 3" xfId="1988" xr:uid="{00000000-0005-0000-0000-000004130000}"/>
    <cellStyle name="Normal 11 2 2 3 2" xfId="9098" xr:uid="{00000000-0005-0000-0000-000005130000}"/>
    <cellStyle name="Normal 11 2 2 3 2 2" xfId="17848" xr:uid="{00000000-0005-0000-0000-000006130000}"/>
    <cellStyle name="Normal 11 2 2 3 3" xfId="7495" xr:uid="{00000000-0005-0000-0000-000007130000}"/>
    <cellStyle name="Normal 11 2 2 3 3 2" xfId="16249" xr:uid="{00000000-0005-0000-0000-000008130000}"/>
    <cellStyle name="Normal 11 2 2 3 4" xfId="10708" xr:uid="{00000000-0005-0000-0000-000009130000}"/>
    <cellStyle name="Normal 11 2 2 3 4 2" xfId="19395" xr:uid="{00000000-0005-0000-0000-00000A130000}"/>
    <cellStyle name="Normal 11 2 2 3 5" xfId="12315" xr:uid="{00000000-0005-0000-0000-00000B130000}"/>
    <cellStyle name="Normal 11 2 2 3 5 2" xfId="20995" xr:uid="{00000000-0005-0000-0000-00000C130000}"/>
    <cellStyle name="Normal 11 2 2 3 6" xfId="14386" xr:uid="{00000000-0005-0000-0000-00000D130000}"/>
    <cellStyle name="Normal 11 2 2 4" xfId="1989" xr:uid="{00000000-0005-0000-0000-00000E130000}"/>
    <cellStyle name="Normal 11 2 2 4 2" xfId="9099" xr:uid="{00000000-0005-0000-0000-00000F130000}"/>
    <cellStyle name="Normal 11 2 2 4 2 2" xfId="17849" xr:uid="{00000000-0005-0000-0000-000010130000}"/>
    <cellStyle name="Normal 11 2 2 4 3" xfId="7496" xr:uid="{00000000-0005-0000-0000-000011130000}"/>
    <cellStyle name="Normal 11 2 2 4 3 2" xfId="16250" xr:uid="{00000000-0005-0000-0000-000012130000}"/>
    <cellStyle name="Normal 11 2 2 4 4" xfId="10709" xr:uid="{00000000-0005-0000-0000-000013130000}"/>
    <cellStyle name="Normal 11 2 2 4 4 2" xfId="19396" xr:uid="{00000000-0005-0000-0000-000014130000}"/>
    <cellStyle name="Normal 11 2 2 4 5" xfId="12316" xr:uid="{00000000-0005-0000-0000-000015130000}"/>
    <cellStyle name="Normal 11 2 2 4 5 2" xfId="20996" xr:uid="{00000000-0005-0000-0000-000016130000}"/>
    <cellStyle name="Normal 11 2 2 4 6" xfId="14776" xr:uid="{00000000-0005-0000-0000-000017130000}"/>
    <cellStyle name="Normal 11 2 2 5" xfId="1990" xr:uid="{00000000-0005-0000-0000-000018130000}"/>
    <cellStyle name="Normal 11 2 2 5 2" xfId="9100" xr:uid="{00000000-0005-0000-0000-000019130000}"/>
    <cellStyle name="Normal 11 2 2 5 2 2" xfId="17850" xr:uid="{00000000-0005-0000-0000-00001A130000}"/>
    <cellStyle name="Normal 11 2 2 5 3" xfId="7497" xr:uid="{00000000-0005-0000-0000-00001B130000}"/>
    <cellStyle name="Normal 11 2 2 5 3 2" xfId="16251" xr:uid="{00000000-0005-0000-0000-00001C130000}"/>
    <cellStyle name="Normal 11 2 2 5 4" xfId="10710" xr:uid="{00000000-0005-0000-0000-00001D130000}"/>
    <cellStyle name="Normal 11 2 2 5 4 2" xfId="19397" xr:uid="{00000000-0005-0000-0000-00001E130000}"/>
    <cellStyle name="Normal 11 2 2 5 5" xfId="12317" xr:uid="{00000000-0005-0000-0000-00001F130000}"/>
    <cellStyle name="Normal 11 2 2 5 5 2" xfId="20997" xr:uid="{00000000-0005-0000-0000-000020130000}"/>
    <cellStyle name="Normal 11 2 2 5 6" xfId="14034" xr:uid="{00000000-0005-0000-0000-000021130000}"/>
    <cellStyle name="Normal 11 2 3" xfId="1991" xr:uid="{00000000-0005-0000-0000-000022130000}"/>
    <cellStyle name="Normal 11 2 3 2" xfId="1992" xr:uid="{00000000-0005-0000-0000-000023130000}"/>
    <cellStyle name="Normal 11 2 3 2 2" xfId="9102" xr:uid="{00000000-0005-0000-0000-000024130000}"/>
    <cellStyle name="Normal 11 2 3 2 2 2" xfId="17852" xr:uid="{00000000-0005-0000-0000-000025130000}"/>
    <cellStyle name="Normal 11 2 3 2 3" xfId="7499" xr:uid="{00000000-0005-0000-0000-000026130000}"/>
    <cellStyle name="Normal 11 2 3 2 3 2" xfId="16253" xr:uid="{00000000-0005-0000-0000-000027130000}"/>
    <cellStyle name="Normal 11 2 3 2 4" xfId="10712" xr:uid="{00000000-0005-0000-0000-000028130000}"/>
    <cellStyle name="Normal 11 2 3 2 4 2" xfId="19399" xr:uid="{00000000-0005-0000-0000-000029130000}"/>
    <cellStyle name="Normal 11 2 3 2 5" xfId="12319" xr:uid="{00000000-0005-0000-0000-00002A130000}"/>
    <cellStyle name="Normal 11 2 3 2 5 2" xfId="20999" xr:uid="{00000000-0005-0000-0000-00002B130000}"/>
    <cellStyle name="Normal 11 2 3 2 6" xfId="13862" xr:uid="{00000000-0005-0000-0000-00002C130000}"/>
    <cellStyle name="Normal 11 2 3 3" xfId="1993" xr:uid="{00000000-0005-0000-0000-00002D130000}"/>
    <cellStyle name="Normal 11 2 3 3 2" xfId="9103" xr:uid="{00000000-0005-0000-0000-00002E130000}"/>
    <cellStyle name="Normal 11 2 3 3 2 2" xfId="17853" xr:uid="{00000000-0005-0000-0000-00002F130000}"/>
    <cellStyle name="Normal 11 2 3 3 3" xfId="7500" xr:uid="{00000000-0005-0000-0000-000030130000}"/>
    <cellStyle name="Normal 11 2 3 3 3 2" xfId="16254" xr:uid="{00000000-0005-0000-0000-000031130000}"/>
    <cellStyle name="Normal 11 2 3 3 4" xfId="10713" xr:uid="{00000000-0005-0000-0000-000032130000}"/>
    <cellStyle name="Normal 11 2 3 3 4 2" xfId="19400" xr:uid="{00000000-0005-0000-0000-000033130000}"/>
    <cellStyle name="Normal 11 2 3 3 5" xfId="12320" xr:uid="{00000000-0005-0000-0000-000034130000}"/>
    <cellStyle name="Normal 11 2 3 3 5 2" xfId="21000" xr:uid="{00000000-0005-0000-0000-000035130000}"/>
    <cellStyle name="Normal 11 2 3 3 6" xfId="14098" xr:uid="{00000000-0005-0000-0000-000036130000}"/>
    <cellStyle name="Normal 11 2 3 4" xfId="1994" xr:uid="{00000000-0005-0000-0000-000037130000}"/>
    <cellStyle name="Normal 11 2 3 4 2" xfId="9104" xr:uid="{00000000-0005-0000-0000-000038130000}"/>
    <cellStyle name="Normal 11 2 3 4 2 2" xfId="17854" xr:uid="{00000000-0005-0000-0000-000039130000}"/>
    <cellStyle name="Normal 11 2 3 4 3" xfId="7501" xr:uid="{00000000-0005-0000-0000-00003A130000}"/>
    <cellStyle name="Normal 11 2 3 4 3 2" xfId="16255" xr:uid="{00000000-0005-0000-0000-00003B130000}"/>
    <cellStyle name="Normal 11 2 3 4 4" xfId="10714" xr:uid="{00000000-0005-0000-0000-00003C130000}"/>
    <cellStyle name="Normal 11 2 3 4 4 2" xfId="19401" xr:uid="{00000000-0005-0000-0000-00003D130000}"/>
    <cellStyle name="Normal 11 2 3 4 5" xfId="12321" xr:uid="{00000000-0005-0000-0000-00003E130000}"/>
    <cellStyle name="Normal 11 2 3 4 5 2" xfId="21001" xr:uid="{00000000-0005-0000-0000-00003F130000}"/>
    <cellStyle name="Normal 11 2 3 4 6" xfId="14748" xr:uid="{00000000-0005-0000-0000-000040130000}"/>
    <cellStyle name="Normal 11 2 3 5" xfId="9101" xr:uid="{00000000-0005-0000-0000-000041130000}"/>
    <cellStyle name="Normal 11 2 3 5 2" xfId="17851" xr:uid="{00000000-0005-0000-0000-000042130000}"/>
    <cellStyle name="Normal 11 2 3 6" xfId="7498" xr:uid="{00000000-0005-0000-0000-000043130000}"/>
    <cellStyle name="Normal 11 2 3 6 2" xfId="16252" xr:uid="{00000000-0005-0000-0000-000044130000}"/>
    <cellStyle name="Normal 11 2 3 7" xfId="10711" xr:uid="{00000000-0005-0000-0000-000045130000}"/>
    <cellStyle name="Normal 11 2 3 7 2" xfId="19398" xr:uid="{00000000-0005-0000-0000-000046130000}"/>
    <cellStyle name="Normal 11 2 3 8" xfId="12318" xr:uid="{00000000-0005-0000-0000-000047130000}"/>
    <cellStyle name="Normal 11 2 3 8 2" xfId="20998" xr:uid="{00000000-0005-0000-0000-000048130000}"/>
    <cellStyle name="Normal 11 2 3 9" xfId="14658" xr:uid="{00000000-0005-0000-0000-000049130000}"/>
    <cellStyle name="Normal 11 2 4" xfId="1995" xr:uid="{00000000-0005-0000-0000-00004A130000}"/>
    <cellStyle name="Normal 11 2 4 2" xfId="1996" xr:uid="{00000000-0005-0000-0000-00004B130000}"/>
    <cellStyle name="Normal 11 2 4 2 2" xfId="1997" xr:uid="{00000000-0005-0000-0000-00004C130000}"/>
    <cellStyle name="Normal 11 2 4 2 2 2" xfId="1998" xr:uid="{00000000-0005-0000-0000-00004D130000}"/>
    <cellStyle name="Normal 11 2 4 2 2 2 2" xfId="9106" xr:uid="{00000000-0005-0000-0000-00004E130000}"/>
    <cellStyle name="Normal 11 2 4 2 2 2 2 2" xfId="17856" xr:uid="{00000000-0005-0000-0000-00004F130000}"/>
    <cellStyle name="Normal 11 2 4 2 2 2 3" xfId="7503" xr:uid="{00000000-0005-0000-0000-000050130000}"/>
    <cellStyle name="Normal 11 2 4 2 2 2 3 2" xfId="16257" xr:uid="{00000000-0005-0000-0000-000051130000}"/>
    <cellStyle name="Normal 11 2 4 2 2 2 4" xfId="10716" xr:uid="{00000000-0005-0000-0000-000052130000}"/>
    <cellStyle name="Normal 11 2 4 2 2 2 4 2" xfId="19403" xr:uid="{00000000-0005-0000-0000-000053130000}"/>
    <cellStyle name="Normal 11 2 4 2 2 2 5" xfId="12323" xr:uid="{00000000-0005-0000-0000-000054130000}"/>
    <cellStyle name="Normal 11 2 4 2 2 2 5 2" xfId="21003" xr:uid="{00000000-0005-0000-0000-000055130000}"/>
    <cellStyle name="Normal 11 2 4 2 2 2 6" xfId="14539" xr:uid="{00000000-0005-0000-0000-000056130000}"/>
    <cellStyle name="Normal 11 2 4 2 2 3" xfId="1999" xr:uid="{00000000-0005-0000-0000-000057130000}"/>
    <cellStyle name="Normal 11 2 4 2 2 3 2" xfId="9107" xr:uid="{00000000-0005-0000-0000-000058130000}"/>
    <cellStyle name="Normal 11 2 4 2 2 3 2 2" xfId="17857" xr:uid="{00000000-0005-0000-0000-000059130000}"/>
    <cellStyle name="Normal 11 2 4 2 2 3 3" xfId="7504" xr:uid="{00000000-0005-0000-0000-00005A130000}"/>
    <cellStyle name="Normal 11 2 4 2 2 3 3 2" xfId="16258" xr:uid="{00000000-0005-0000-0000-00005B130000}"/>
    <cellStyle name="Normal 11 2 4 2 2 3 4" xfId="10717" xr:uid="{00000000-0005-0000-0000-00005C130000}"/>
    <cellStyle name="Normal 11 2 4 2 2 3 4 2" xfId="19404" xr:uid="{00000000-0005-0000-0000-00005D130000}"/>
    <cellStyle name="Normal 11 2 4 2 2 3 5" xfId="12324" xr:uid="{00000000-0005-0000-0000-00005E130000}"/>
    <cellStyle name="Normal 11 2 4 2 2 3 5 2" xfId="21004" xr:uid="{00000000-0005-0000-0000-00005F130000}"/>
    <cellStyle name="Normal 11 2 4 2 2 3 6" xfId="14126" xr:uid="{00000000-0005-0000-0000-000060130000}"/>
    <cellStyle name="Normal 11 2 4 2 2 4" xfId="2000" xr:uid="{00000000-0005-0000-0000-000061130000}"/>
    <cellStyle name="Normal 11 2 4 2 2 4 2" xfId="9108" xr:uid="{00000000-0005-0000-0000-000062130000}"/>
    <cellStyle name="Normal 11 2 4 2 2 4 2 2" xfId="17858" xr:uid="{00000000-0005-0000-0000-000063130000}"/>
    <cellStyle name="Normal 11 2 4 2 2 4 3" xfId="7505" xr:uid="{00000000-0005-0000-0000-000064130000}"/>
    <cellStyle name="Normal 11 2 4 2 2 4 3 2" xfId="16259" xr:uid="{00000000-0005-0000-0000-000065130000}"/>
    <cellStyle name="Normal 11 2 4 2 2 4 4" xfId="10718" xr:uid="{00000000-0005-0000-0000-000066130000}"/>
    <cellStyle name="Normal 11 2 4 2 2 4 4 2" xfId="19405" xr:uid="{00000000-0005-0000-0000-000067130000}"/>
    <cellStyle name="Normal 11 2 4 2 2 4 5" xfId="12325" xr:uid="{00000000-0005-0000-0000-000068130000}"/>
    <cellStyle name="Normal 11 2 4 2 2 4 5 2" xfId="21005" xr:uid="{00000000-0005-0000-0000-000069130000}"/>
    <cellStyle name="Normal 11 2 4 2 2 4 6" xfId="14121" xr:uid="{00000000-0005-0000-0000-00006A130000}"/>
    <cellStyle name="Normal 11 2 4 2 3" xfId="2001" xr:uid="{00000000-0005-0000-0000-00006B130000}"/>
    <cellStyle name="Normal 11 2 4 2 4" xfId="2002" xr:uid="{00000000-0005-0000-0000-00006C130000}"/>
    <cellStyle name="Normal 11 2 4 2 5" xfId="9105" xr:uid="{00000000-0005-0000-0000-00006D130000}"/>
    <cellStyle name="Normal 11 2 4 2 5 2" xfId="17855" xr:uid="{00000000-0005-0000-0000-00006E130000}"/>
    <cellStyle name="Normal 11 2 4 2 6" xfId="7502" xr:uid="{00000000-0005-0000-0000-00006F130000}"/>
    <cellStyle name="Normal 11 2 4 2 6 2" xfId="16256" xr:uid="{00000000-0005-0000-0000-000070130000}"/>
    <cellStyle name="Normal 11 2 4 2 7" xfId="10715" xr:uid="{00000000-0005-0000-0000-000071130000}"/>
    <cellStyle name="Normal 11 2 4 2 7 2" xfId="19402" xr:uid="{00000000-0005-0000-0000-000072130000}"/>
    <cellStyle name="Normal 11 2 4 2 8" xfId="12322" xr:uid="{00000000-0005-0000-0000-000073130000}"/>
    <cellStyle name="Normal 11 2 4 2 8 2" xfId="21002" xr:uid="{00000000-0005-0000-0000-000074130000}"/>
    <cellStyle name="Normal 11 2 4 2 9" xfId="14738" xr:uid="{00000000-0005-0000-0000-000075130000}"/>
    <cellStyle name="Normal 11 2 4 3" xfId="2003" xr:uid="{00000000-0005-0000-0000-000076130000}"/>
    <cellStyle name="Normal 11 2 4 3 2" xfId="2004" xr:uid="{00000000-0005-0000-0000-000077130000}"/>
    <cellStyle name="Normal 11 2 4 3 2 2" xfId="9110" xr:uid="{00000000-0005-0000-0000-000078130000}"/>
    <cellStyle name="Normal 11 2 4 3 2 2 2" xfId="17860" xr:uid="{00000000-0005-0000-0000-000079130000}"/>
    <cellStyle name="Normal 11 2 4 3 2 3" xfId="7507" xr:uid="{00000000-0005-0000-0000-00007A130000}"/>
    <cellStyle name="Normal 11 2 4 3 2 3 2" xfId="16261" xr:uid="{00000000-0005-0000-0000-00007B130000}"/>
    <cellStyle name="Normal 11 2 4 3 2 4" xfId="10720" xr:uid="{00000000-0005-0000-0000-00007C130000}"/>
    <cellStyle name="Normal 11 2 4 3 2 4 2" xfId="19407" xr:uid="{00000000-0005-0000-0000-00007D130000}"/>
    <cellStyle name="Normal 11 2 4 3 2 5" xfId="12327" xr:uid="{00000000-0005-0000-0000-00007E130000}"/>
    <cellStyle name="Normal 11 2 4 3 2 5 2" xfId="21007" xr:uid="{00000000-0005-0000-0000-00007F130000}"/>
    <cellStyle name="Normal 11 2 4 3 2 6" xfId="14503" xr:uid="{00000000-0005-0000-0000-000080130000}"/>
    <cellStyle name="Normal 11 2 4 3 3" xfId="2005" xr:uid="{00000000-0005-0000-0000-000081130000}"/>
    <cellStyle name="Normal 11 2 4 3 3 2" xfId="9111" xr:uid="{00000000-0005-0000-0000-000082130000}"/>
    <cellStyle name="Normal 11 2 4 3 3 2 2" xfId="17861" xr:uid="{00000000-0005-0000-0000-000083130000}"/>
    <cellStyle name="Normal 11 2 4 3 3 3" xfId="7508" xr:uid="{00000000-0005-0000-0000-000084130000}"/>
    <cellStyle name="Normal 11 2 4 3 3 3 2" xfId="16262" xr:uid="{00000000-0005-0000-0000-000085130000}"/>
    <cellStyle name="Normal 11 2 4 3 3 4" xfId="10721" xr:uid="{00000000-0005-0000-0000-000086130000}"/>
    <cellStyle name="Normal 11 2 4 3 3 4 2" xfId="19408" xr:uid="{00000000-0005-0000-0000-000087130000}"/>
    <cellStyle name="Normal 11 2 4 3 3 5" xfId="12328" xr:uid="{00000000-0005-0000-0000-000088130000}"/>
    <cellStyle name="Normal 11 2 4 3 3 5 2" xfId="21008" xr:uid="{00000000-0005-0000-0000-000089130000}"/>
    <cellStyle name="Normal 11 2 4 3 3 6" xfId="14110" xr:uid="{00000000-0005-0000-0000-00008A130000}"/>
    <cellStyle name="Normal 11 2 4 3 4" xfId="2006" xr:uid="{00000000-0005-0000-0000-00008B130000}"/>
    <cellStyle name="Normal 11 2 4 3 4 2" xfId="9112" xr:uid="{00000000-0005-0000-0000-00008C130000}"/>
    <cellStyle name="Normal 11 2 4 3 4 2 2" xfId="17862" xr:uid="{00000000-0005-0000-0000-00008D130000}"/>
    <cellStyle name="Normal 11 2 4 3 4 3" xfId="7509" xr:uid="{00000000-0005-0000-0000-00008E130000}"/>
    <cellStyle name="Normal 11 2 4 3 4 3 2" xfId="16263" xr:uid="{00000000-0005-0000-0000-00008F130000}"/>
    <cellStyle name="Normal 11 2 4 3 4 4" xfId="10722" xr:uid="{00000000-0005-0000-0000-000090130000}"/>
    <cellStyle name="Normal 11 2 4 3 4 4 2" xfId="19409" xr:uid="{00000000-0005-0000-0000-000091130000}"/>
    <cellStyle name="Normal 11 2 4 3 4 5" xfId="12329" xr:uid="{00000000-0005-0000-0000-000092130000}"/>
    <cellStyle name="Normal 11 2 4 3 4 5 2" xfId="21009" xr:uid="{00000000-0005-0000-0000-000093130000}"/>
    <cellStyle name="Normal 11 2 4 3 4 6" xfId="14554" xr:uid="{00000000-0005-0000-0000-000094130000}"/>
    <cellStyle name="Normal 11 2 4 3 5" xfId="9109" xr:uid="{00000000-0005-0000-0000-000095130000}"/>
    <cellStyle name="Normal 11 2 4 3 5 2" xfId="17859" xr:uid="{00000000-0005-0000-0000-000096130000}"/>
    <cellStyle name="Normal 11 2 4 3 6" xfId="7506" xr:uid="{00000000-0005-0000-0000-000097130000}"/>
    <cellStyle name="Normal 11 2 4 3 6 2" xfId="16260" xr:uid="{00000000-0005-0000-0000-000098130000}"/>
    <cellStyle name="Normal 11 2 4 3 7" xfId="10719" xr:uid="{00000000-0005-0000-0000-000099130000}"/>
    <cellStyle name="Normal 11 2 4 3 7 2" xfId="19406" xr:uid="{00000000-0005-0000-0000-00009A130000}"/>
    <cellStyle name="Normal 11 2 4 3 8" xfId="12326" xr:uid="{00000000-0005-0000-0000-00009B130000}"/>
    <cellStyle name="Normal 11 2 4 3 8 2" xfId="21006" xr:uid="{00000000-0005-0000-0000-00009C130000}"/>
    <cellStyle name="Normal 11 2 4 3 9" xfId="14093" xr:uid="{00000000-0005-0000-0000-00009D130000}"/>
    <cellStyle name="Normal 11 2 4 4" xfId="2007" xr:uid="{00000000-0005-0000-0000-00009E130000}"/>
    <cellStyle name="Normal 11 2 4 4 2" xfId="2008" xr:uid="{00000000-0005-0000-0000-00009F130000}"/>
    <cellStyle name="Normal 11 2 4 4 2 2" xfId="9114" xr:uid="{00000000-0005-0000-0000-0000A0130000}"/>
    <cellStyle name="Normal 11 2 4 4 2 2 2" xfId="17864" xr:uid="{00000000-0005-0000-0000-0000A1130000}"/>
    <cellStyle name="Normal 11 2 4 4 2 3" xfId="7511" xr:uid="{00000000-0005-0000-0000-0000A2130000}"/>
    <cellStyle name="Normal 11 2 4 4 2 3 2" xfId="16265" xr:uid="{00000000-0005-0000-0000-0000A3130000}"/>
    <cellStyle name="Normal 11 2 4 4 2 4" xfId="10724" xr:uid="{00000000-0005-0000-0000-0000A4130000}"/>
    <cellStyle name="Normal 11 2 4 4 2 4 2" xfId="19411" xr:uid="{00000000-0005-0000-0000-0000A5130000}"/>
    <cellStyle name="Normal 11 2 4 4 2 5" xfId="12331" xr:uid="{00000000-0005-0000-0000-0000A6130000}"/>
    <cellStyle name="Normal 11 2 4 4 2 5 2" xfId="21011" xr:uid="{00000000-0005-0000-0000-0000A7130000}"/>
    <cellStyle name="Normal 11 2 4 4 2 6" xfId="14085" xr:uid="{00000000-0005-0000-0000-0000A8130000}"/>
    <cellStyle name="Normal 11 2 4 4 3" xfId="2009" xr:uid="{00000000-0005-0000-0000-0000A9130000}"/>
    <cellStyle name="Normal 11 2 4 4 3 2" xfId="9115" xr:uid="{00000000-0005-0000-0000-0000AA130000}"/>
    <cellStyle name="Normal 11 2 4 4 3 2 2" xfId="17865" xr:uid="{00000000-0005-0000-0000-0000AB130000}"/>
    <cellStyle name="Normal 11 2 4 4 3 3" xfId="7512" xr:uid="{00000000-0005-0000-0000-0000AC130000}"/>
    <cellStyle name="Normal 11 2 4 4 3 3 2" xfId="16266" xr:uid="{00000000-0005-0000-0000-0000AD130000}"/>
    <cellStyle name="Normal 11 2 4 4 3 4" xfId="10725" xr:uid="{00000000-0005-0000-0000-0000AE130000}"/>
    <cellStyle name="Normal 11 2 4 4 3 4 2" xfId="19412" xr:uid="{00000000-0005-0000-0000-0000AF130000}"/>
    <cellStyle name="Normal 11 2 4 4 3 5" xfId="12332" xr:uid="{00000000-0005-0000-0000-0000B0130000}"/>
    <cellStyle name="Normal 11 2 4 4 3 5 2" xfId="21012" xr:uid="{00000000-0005-0000-0000-0000B1130000}"/>
    <cellStyle name="Normal 11 2 4 4 3 6" xfId="14767" xr:uid="{00000000-0005-0000-0000-0000B2130000}"/>
    <cellStyle name="Normal 11 2 4 4 4" xfId="2010" xr:uid="{00000000-0005-0000-0000-0000B3130000}"/>
    <cellStyle name="Normal 11 2 4 4 4 2" xfId="9116" xr:uid="{00000000-0005-0000-0000-0000B4130000}"/>
    <cellStyle name="Normal 11 2 4 4 4 2 2" xfId="17866" xr:uid="{00000000-0005-0000-0000-0000B5130000}"/>
    <cellStyle name="Normal 11 2 4 4 4 3" xfId="7513" xr:uid="{00000000-0005-0000-0000-0000B6130000}"/>
    <cellStyle name="Normal 11 2 4 4 4 3 2" xfId="16267" xr:uid="{00000000-0005-0000-0000-0000B7130000}"/>
    <cellStyle name="Normal 11 2 4 4 4 4" xfId="10726" xr:uid="{00000000-0005-0000-0000-0000B8130000}"/>
    <cellStyle name="Normal 11 2 4 4 4 4 2" xfId="19413" xr:uid="{00000000-0005-0000-0000-0000B9130000}"/>
    <cellStyle name="Normal 11 2 4 4 4 5" xfId="12333" xr:uid="{00000000-0005-0000-0000-0000BA130000}"/>
    <cellStyle name="Normal 11 2 4 4 4 5 2" xfId="21013" xr:uid="{00000000-0005-0000-0000-0000BB130000}"/>
    <cellStyle name="Normal 11 2 4 4 4 6" xfId="14025" xr:uid="{00000000-0005-0000-0000-0000BC130000}"/>
    <cellStyle name="Normal 11 2 4 4 5" xfId="9113" xr:uid="{00000000-0005-0000-0000-0000BD130000}"/>
    <cellStyle name="Normal 11 2 4 4 5 2" xfId="17863" xr:uid="{00000000-0005-0000-0000-0000BE130000}"/>
    <cellStyle name="Normal 11 2 4 4 6" xfId="7510" xr:uid="{00000000-0005-0000-0000-0000BF130000}"/>
    <cellStyle name="Normal 11 2 4 4 6 2" xfId="16264" xr:uid="{00000000-0005-0000-0000-0000C0130000}"/>
    <cellStyle name="Normal 11 2 4 4 7" xfId="10723" xr:uid="{00000000-0005-0000-0000-0000C1130000}"/>
    <cellStyle name="Normal 11 2 4 4 7 2" xfId="19410" xr:uid="{00000000-0005-0000-0000-0000C2130000}"/>
    <cellStyle name="Normal 11 2 4 4 8" xfId="12330" xr:uid="{00000000-0005-0000-0000-0000C3130000}"/>
    <cellStyle name="Normal 11 2 4 4 8 2" xfId="21010" xr:uid="{00000000-0005-0000-0000-0000C4130000}"/>
    <cellStyle name="Normal 11 2 4 4 9" xfId="14041" xr:uid="{00000000-0005-0000-0000-0000C5130000}"/>
    <cellStyle name="Normal 11 2 4 5" xfId="2011" xr:uid="{00000000-0005-0000-0000-0000C6130000}"/>
    <cellStyle name="Normal 11 2 4 5 2" xfId="9117" xr:uid="{00000000-0005-0000-0000-0000C7130000}"/>
    <cellStyle name="Normal 11 2 4 5 2 2" xfId="17867" xr:uid="{00000000-0005-0000-0000-0000C8130000}"/>
    <cellStyle name="Normal 11 2 4 5 3" xfId="7514" xr:uid="{00000000-0005-0000-0000-0000C9130000}"/>
    <cellStyle name="Normal 11 2 4 5 3 2" xfId="16268" xr:uid="{00000000-0005-0000-0000-0000CA130000}"/>
    <cellStyle name="Normal 11 2 4 5 4" xfId="10727" xr:uid="{00000000-0005-0000-0000-0000CB130000}"/>
    <cellStyle name="Normal 11 2 4 5 4 2" xfId="19414" xr:uid="{00000000-0005-0000-0000-0000CC130000}"/>
    <cellStyle name="Normal 11 2 4 5 5" xfId="12334" xr:uid="{00000000-0005-0000-0000-0000CD130000}"/>
    <cellStyle name="Normal 11 2 4 5 5 2" xfId="21014" xr:uid="{00000000-0005-0000-0000-0000CE130000}"/>
    <cellStyle name="Normal 11 2 4 5 6" xfId="14076" xr:uid="{00000000-0005-0000-0000-0000CF130000}"/>
    <cellStyle name="Normal 11 2 4 6" xfId="2012" xr:uid="{00000000-0005-0000-0000-0000D0130000}"/>
    <cellStyle name="Normal 11 2 4 6 2" xfId="9118" xr:uid="{00000000-0005-0000-0000-0000D1130000}"/>
    <cellStyle name="Normal 11 2 4 6 2 2" xfId="17868" xr:uid="{00000000-0005-0000-0000-0000D2130000}"/>
    <cellStyle name="Normal 11 2 4 6 3" xfId="7515" xr:uid="{00000000-0005-0000-0000-0000D3130000}"/>
    <cellStyle name="Normal 11 2 4 6 3 2" xfId="16269" xr:uid="{00000000-0005-0000-0000-0000D4130000}"/>
    <cellStyle name="Normal 11 2 4 6 4" xfId="10728" xr:uid="{00000000-0005-0000-0000-0000D5130000}"/>
    <cellStyle name="Normal 11 2 4 6 4 2" xfId="19415" xr:uid="{00000000-0005-0000-0000-0000D6130000}"/>
    <cellStyle name="Normal 11 2 4 6 5" xfId="12335" xr:uid="{00000000-0005-0000-0000-0000D7130000}"/>
    <cellStyle name="Normal 11 2 4 6 5 2" xfId="21015" xr:uid="{00000000-0005-0000-0000-0000D8130000}"/>
    <cellStyle name="Normal 11 2 4 6 6" xfId="13950" xr:uid="{00000000-0005-0000-0000-0000D9130000}"/>
    <cellStyle name="Normal 11 2 4 7" xfId="2013" xr:uid="{00000000-0005-0000-0000-0000DA130000}"/>
    <cellStyle name="Normal 11 2 4 7 2" xfId="9119" xr:uid="{00000000-0005-0000-0000-0000DB130000}"/>
    <cellStyle name="Normal 11 2 4 7 2 2" xfId="17869" xr:uid="{00000000-0005-0000-0000-0000DC130000}"/>
    <cellStyle name="Normal 11 2 4 7 3" xfId="7516" xr:uid="{00000000-0005-0000-0000-0000DD130000}"/>
    <cellStyle name="Normal 11 2 4 7 3 2" xfId="16270" xr:uid="{00000000-0005-0000-0000-0000DE130000}"/>
    <cellStyle name="Normal 11 2 4 7 4" xfId="10729" xr:uid="{00000000-0005-0000-0000-0000DF130000}"/>
    <cellStyle name="Normal 11 2 4 7 4 2" xfId="19416" xr:uid="{00000000-0005-0000-0000-0000E0130000}"/>
    <cellStyle name="Normal 11 2 4 7 5" xfId="12336" xr:uid="{00000000-0005-0000-0000-0000E1130000}"/>
    <cellStyle name="Normal 11 2 4 7 5 2" xfId="21016" xr:uid="{00000000-0005-0000-0000-0000E2130000}"/>
    <cellStyle name="Normal 11 2 4 7 6" xfId="14036" xr:uid="{00000000-0005-0000-0000-0000E3130000}"/>
    <cellStyle name="Normal 11 2 5" xfId="2014" xr:uid="{00000000-0005-0000-0000-0000E4130000}"/>
    <cellStyle name="Normal 11 2 6" xfId="2015" xr:uid="{00000000-0005-0000-0000-0000E5130000}"/>
    <cellStyle name="Normal 11 2 7" xfId="2016" xr:uid="{00000000-0005-0000-0000-0000E6130000}"/>
    <cellStyle name="Normal 11 2 7 2" xfId="9120" xr:uid="{00000000-0005-0000-0000-0000E7130000}"/>
    <cellStyle name="Normal 11 2 7 2 2" xfId="17870" xr:uid="{00000000-0005-0000-0000-0000E8130000}"/>
    <cellStyle name="Normal 11 2 7 3" xfId="7517" xr:uid="{00000000-0005-0000-0000-0000E9130000}"/>
    <cellStyle name="Normal 11 2 7 3 2" xfId="16271" xr:uid="{00000000-0005-0000-0000-0000EA130000}"/>
    <cellStyle name="Normal 11 2 7 4" xfId="10730" xr:uid="{00000000-0005-0000-0000-0000EB130000}"/>
    <cellStyle name="Normal 11 2 7 4 2" xfId="19417" xr:uid="{00000000-0005-0000-0000-0000EC130000}"/>
    <cellStyle name="Normal 11 2 7 5" xfId="12337" xr:uid="{00000000-0005-0000-0000-0000ED130000}"/>
    <cellStyle name="Normal 11 2 7 5 2" xfId="21017" xr:uid="{00000000-0005-0000-0000-0000EE130000}"/>
    <cellStyle name="Normal 11 2 7 6" xfId="14019" xr:uid="{00000000-0005-0000-0000-0000EF130000}"/>
    <cellStyle name="Normal 11 2 8" xfId="2017" xr:uid="{00000000-0005-0000-0000-0000F0130000}"/>
    <cellStyle name="Normal 11 2 8 2" xfId="9121" xr:uid="{00000000-0005-0000-0000-0000F1130000}"/>
    <cellStyle name="Normal 11 2 8 2 2" xfId="17871" xr:uid="{00000000-0005-0000-0000-0000F2130000}"/>
    <cellStyle name="Normal 11 2 8 3" xfId="7518" xr:uid="{00000000-0005-0000-0000-0000F3130000}"/>
    <cellStyle name="Normal 11 2 8 3 2" xfId="16272" xr:uid="{00000000-0005-0000-0000-0000F4130000}"/>
    <cellStyle name="Normal 11 2 8 4" xfId="10731" xr:uid="{00000000-0005-0000-0000-0000F5130000}"/>
    <cellStyle name="Normal 11 2 8 4 2" xfId="19418" xr:uid="{00000000-0005-0000-0000-0000F6130000}"/>
    <cellStyle name="Normal 11 2 8 5" xfId="12338" xr:uid="{00000000-0005-0000-0000-0000F7130000}"/>
    <cellStyle name="Normal 11 2 8 5 2" xfId="21018" xr:uid="{00000000-0005-0000-0000-0000F8130000}"/>
    <cellStyle name="Normal 11 2 8 6" xfId="14011" xr:uid="{00000000-0005-0000-0000-0000F9130000}"/>
    <cellStyle name="Normal 11 2 9" xfId="2018" xr:uid="{00000000-0005-0000-0000-0000FA130000}"/>
    <cellStyle name="Normal 11 2 9 2" xfId="9122" xr:uid="{00000000-0005-0000-0000-0000FB130000}"/>
    <cellStyle name="Normal 11 2 9 2 2" xfId="17872" xr:uid="{00000000-0005-0000-0000-0000FC130000}"/>
    <cellStyle name="Normal 11 2 9 3" xfId="7519" xr:uid="{00000000-0005-0000-0000-0000FD130000}"/>
    <cellStyle name="Normal 11 2 9 3 2" xfId="16273" xr:uid="{00000000-0005-0000-0000-0000FE130000}"/>
    <cellStyle name="Normal 11 2 9 4" xfId="10732" xr:uid="{00000000-0005-0000-0000-0000FF130000}"/>
    <cellStyle name="Normal 11 2 9 4 2" xfId="19419" xr:uid="{00000000-0005-0000-0000-000000140000}"/>
    <cellStyle name="Normal 11 2 9 5" xfId="12339" xr:uid="{00000000-0005-0000-0000-000001140000}"/>
    <cellStyle name="Normal 11 2 9 5 2" xfId="21019" xr:uid="{00000000-0005-0000-0000-000002140000}"/>
    <cellStyle name="Normal 11 2 9 6" xfId="14762" xr:uid="{00000000-0005-0000-0000-000003140000}"/>
    <cellStyle name="Normal 11 3" xfId="2019" xr:uid="{00000000-0005-0000-0000-000004140000}"/>
    <cellStyle name="Normal 11 3 2" xfId="2020" xr:uid="{00000000-0005-0000-0000-000005140000}"/>
    <cellStyle name="Normal 11 4" xfId="1983" xr:uid="{00000000-0005-0000-0000-000006140000}"/>
    <cellStyle name="Normal 11 4 2" xfId="9095" xr:uid="{00000000-0005-0000-0000-000007140000}"/>
    <cellStyle name="Normal 11 4 2 2" xfId="17845" xr:uid="{00000000-0005-0000-0000-000008140000}"/>
    <cellStyle name="Normal 11 4 3" xfId="10705" xr:uid="{00000000-0005-0000-0000-000009140000}"/>
    <cellStyle name="Normal 11 4 3 2" xfId="19392" xr:uid="{00000000-0005-0000-0000-00000A140000}"/>
    <cellStyle name="Normal 11 4 4" xfId="14392" xr:uid="{00000000-0005-0000-0000-00000B140000}"/>
    <cellStyle name="Normal 11 5" xfId="7492" xr:uid="{00000000-0005-0000-0000-00000C140000}"/>
    <cellStyle name="Normal 11 5 2" xfId="16246" xr:uid="{00000000-0005-0000-0000-00000D140000}"/>
    <cellStyle name="Normal 11 6" xfId="12312" xr:uid="{00000000-0005-0000-0000-00000E140000}"/>
    <cellStyle name="Normal 11 6 2" xfId="20992" xr:uid="{00000000-0005-0000-0000-00000F140000}"/>
    <cellStyle name="Normal 110" xfId="2021" xr:uid="{00000000-0005-0000-0000-000010140000}"/>
    <cellStyle name="Normal 110 2" xfId="2022" xr:uid="{00000000-0005-0000-0000-000011140000}"/>
    <cellStyle name="Normal 110 2 2" xfId="9124" xr:uid="{00000000-0005-0000-0000-000012140000}"/>
    <cellStyle name="Normal 110 2 2 2" xfId="17874" xr:uid="{00000000-0005-0000-0000-000013140000}"/>
    <cellStyle name="Normal 110 2 3" xfId="7521" xr:uid="{00000000-0005-0000-0000-000014140000}"/>
    <cellStyle name="Normal 110 2 3 2" xfId="16275" xr:uid="{00000000-0005-0000-0000-000015140000}"/>
    <cellStyle name="Normal 110 2 4" xfId="10734" xr:uid="{00000000-0005-0000-0000-000016140000}"/>
    <cellStyle name="Normal 110 2 4 2" xfId="19421" xr:uid="{00000000-0005-0000-0000-000017140000}"/>
    <cellStyle name="Normal 110 2 5" xfId="12341" xr:uid="{00000000-0005-0000-0000-000018140000}"/>
    <cellStyle name="Normal 110 2 5 2" xfId="21021" xr:uid="{00000000-0005-0000-0000-000019140000}"/>
    <cellStyle name="Normal 110 2 6" xfId="13949" xr:uid="{00000000-0005-0000-0000-00001A140000}"/>
    <cellStyle name="Normal 110 3" xfId="2023" xr:uid="{00000000-0005-0000-0000-00001B140000}"/>
    <cellStyle name="Normal 110 3 2" xfId="9125" xr:uid="{00000000-0005-0000-0000-00001C140000}"/>
    <cellStyle name="Normal 110 3 2 2" xfId="17875" xr:uid="{00000000-0005-0000-0000-00001D140000}"/>
    <cellStyle name="Normal 110 3 3" xfId="7522" xr:uid="{00000000-0005-0000-0000-00001E140000}"/>
    <cellStyle name="Normal 110 3 3 2" xfId="16276" xr:uid="{00000000-0005-0000-0000-00001F140000}"/>
    <cellStyle name="Normal 110 3 4" xfId="10735" xr:uid="{00000000-0005-0000-0000-000020140000}"/>
    <cellStyle name="Normal 110 3 4 2" xfId="19422" xr:uid="{00000000-0005-0000-0000-000021140000}"/>
    <cellStyle name="Normal 110 3 5" xfId="12342" xr:uid="{00000000-0005-0000-0000-000022140000}"/>
    <cellStyle name="Normal 110 3 5 2" xfId="21022" xr:uid="{00000000-0005-0000-0000-000023140000}"/>
    <cellStyle name="Normal 110 3 6" xfId="14383" xr:uid="{00000000-0005-0000-0000-000024140000}"/>
    <cellStyle name="Normal 110 4" xfId="2024" xr:uid="{00000000-0005-0000-0000-000025140000}"/>
    <cellStyle name="Normal 110 4 2" xfId="9126" xr:uid="{00000000-0005-0000-0000-000026140000}"/>
    <cellStyle name="Normal 110 4 2 2" xfId="17876" xr:uid="{00000000-0005-0000-0000-000027140000}"/>
    <cellStyle name="Normal 110 4 3" xfId="7523" xr:uid="{00000000-0005-0000-0000-000028140000}"/>
    <cellStyle name="Normal 110 4 3 2" xfId="16277" xr:uid="{00000000-0005-0000-0000-000029140000}"/>
    <cellStyle name="Normal 110 4 4" xfId="10736" xr:uid="{00000000-0005-0000-0000-00002A140000}"/>
    <cellStyle name="Normal 110 4 4 2" xfId="19423" xr:uid="{00000000-0005-0000-0000-00002B140000}"/>
    <cellStyle name="Normal 110 4 5" xfId="12343" xr:uid="{00000000-0005-0000-0000-00002C140000}"/>
    <cellStyle name="Normal 110 4 5 2" xfId="21023" xr:uid="{00000000-0005-0000-0000-00002D140000}"/>
    <cellStyle name="Normal 110 4 6" xfId="14633" xr:uid="{00000000-0005-0000-0000-00002E140000}"/>
    <cellStyle name="Normal 110 5" xfId="9123" xr:uid="{00000000-0005-0000-0000-00002F140000}"/>
    <cellStyle name="Normal 110 5 2" xfId="17873" xr:uid="{00000000-0005-0000-0000-000030140000}"/>
    <cellStyle name="Normal 110 6" xfId="7520" xr:uid="{00000000-0005-0000-0000-000031140000}"/>
    <cellStyle name="Normal 110 6 2" xfId="16274" xr:uid="{00000000-0005-0000-0000-000032140000}"/>
    <cellStyle name="Normal 110 7" xfId="10733" xr:uid="{00000000-0005-0000-0000-000033140000}"/>
    <cellStyle name="Normal 110 7 2" xfId="19420" xr:uid="{00000000-0005-0000-0000-000034140000}"/>
    <cellStyle name="Normal 110 8" xfId="12340" xr:uid="{00000000-0005-0000-0000-000035140000}"/>
    <cellStyle name="Normal 110 8 2" xfId="21020" xr:uid="{00000000-0005-0000-0000-000036140000}"/>
    <cellStyle name="Normal 110 9" xfId="14001" xr:uid="{00000000-0005-0000-0000-000037140000}"/>
    <cellStyle name="Normal 111" xfId="2025" xr:uid="{00000000-0005-0000-0000-000038140000}"/>
    <cellStyle name="Normal 111 2" xfId="2026" xr:uid="{00000000-0005-0000-0000-000039140000}"/>
    <cellStyle name="Normal 111 2 2" xfId="9128" xr:uid="{00000000-0005-0000-0000-00003A140000}"/>
    <cellStyle name="Normal 111 2 2 2" xfId="17878" xr:uid="{00000000-0005-0000-0000-00003B140000}"/>
    <cellStyle name="Normal 111 2 3" xfId="7525" xr:uid="{00000000-0005-0000-0000-00003C140000}"/>
    <cellStyle name="Normal 111 2 3 2" xfId="16279" xr:uid="{00000000-0005-0000-0000-00003D140000}"/>
    <cellStyle name="Normal 111 2 4" xfId="10738" xr:uid="{00000000-0005-0000-0000-00003E140000}"/>
    <cellStyle name="Normal 111 2 4 2" xfId="19425" xr:uid="{00000000-0005-0000-0000-00003F140000}"/>
    <cellStyle name="Normal 111 2 5" xfId="12345" xr:uid="{00000000-0005-0000-0000-000040140000}"/>
    <cellStyle name="Normal 111 2 5 2" xfId="21025" xr:uid="{00000000-0005-0000-0000-000041140000}"/>
    <cellStyle name="Normal 111 2 6" xfId="13990" xr:uid="{00000000-0005-0000-0000-000042140000}"/>
    <cellStyle name="Normal 111 3" xfId="2027" xr:uid="{00000000-0005-0000-0000-000043140000}"/>
    <cellStyle name="Normal 111 3 2" xfId="9129" xr:uid="{00000000-0005-0000-0000-000044140000}"/>
    <cellStyle name="Normal 111 3 2 2" xfId="17879" xr:uid="{00000000-0005-0000-0000-000045140000}"/>
    <cellStyle name="Normal 111 3 3" xfId="7526" xr:uid="{00000000-0005-0000-0000-000046140000}"/>
    <cellStyle name="Normal 111 3 3 2" xfId="16280" xr:uid="{00000000-0005-0000-0000-000047140000}"/>
    <cellStyle name="Normal 111 3 4" xfId="10739" xr:uid="{00000000-0005-0000-0000-000048140000}"/>
    <cellStyle name="Normal 111 3 4 2" xfId="19426" xr:uid="{00000000-0005-0000-0000-000049140000}"/>
    <cellStyle name="Normal 111 3 5" xfId="12346" xr:uid="{00000000-0005-0000-0000-00004A140000}"/>
    <cellStyle name="Normal 111 3 5 2" xfId="21026" xr:uid="{00000000-0005-0000-0000-00004B140000}"/>
    <cellStyle name="Normal 111 3 6" xfId="13926" xr:uid="{00000000-0005-0000-0000-00004C140000}"/>
    <cellStyle name="Normal 111 4" xfId="2028" xr:uid="{00000000-0005-0000-0000-00004D140000}"/>
    <cellStyle name="Normal 111 4 2" xfId="9130" xr:uid="{00000000-0005-0000-0000-00004E140000}"/>
    <cellStyle name="Normal 111 4 2 2" xfId="17880" xr:uid="{00000000-0005-0000-0000-00004F140000}"/>
    <cellStyle name="Normal 111 4 3" xfId="7527" xr:uid="{00000000-0005-0000-0000-000050140000}"/>
    <cellStyle name="Normal 111 4 3 2" xfId="16281" xr:uid="{00000000-0005-0000-0000-000051140000}"/>
    <cellStyle name="Normal 111 4 4" xfId="10740" xr:uid="{00000000-0005-0000-0000-000052140000}"/>
    <cellStyle name="Normal 111 4 4 2" xfId="19427" xr:uid="{00000000-0005-0000-0000-000053140000}"/>
    <cellStyle name="Normal 111 4 5" xfId="12347" xr:uid="{00000000-0005-0000-0000-000054140000}"/>
    <cellStyle name="Normal 111 4 5 2" xfId="21027" xr:uid="{00000000-0005-0000-0000-000055140000}"/>
    <cellStyle name="Normal 111 4 6" xfId="14370" xr:uid="{00000000-0005-0000-0000-000056140000}"/>
    <cellStyle name="Normal 111 5" xfId="9127" xr:uid="{00000000-0005-0000-0000-000057140000}"/>
    <cellStyle name="Normal 111 5 2" xfId="17877" xr:uid="{00000000-0005-0000-0000-000058140000}"/>
    <cellStyle name="Normal 111 6" xfId="7524" xr:uid="{00000000-0005-0000-0000-000059140000}"/>
    <cellStyle name="Normal 111 6 2" xfId="16278" xr:uid="{00000000-0005-0000-0000-00005A140000}"/>
    <cellStyle name="Normal 111 7" xfId="10737" xr:uid="{00000000-0005-0000-0000-00005B140000}"/>
    <cellStyle name="Normal 111 7 2" xfId="19424" xr:uid="{00000000-0005-0000-0000-00005C140000}"/>
    <cellStyle name="Normal 111 8" xfId="12344" xr:uid="{00000000-0005-0000-0000-00005D140000}"/>
    <cellStyle name="Normal 111 8 2" xfId="21024" xr:uid="{00000000-0005-0000-0000-00005E140000}"/>
    <cellStyle name="Normal 111 9" xfId="13956" xr:uid="{00000000-0005-0000-0000-00005F140000}"/>
    <cellStyle name="Normal 112" xfId="2029" xr:uid="{00000000-0005-0000-0000-000060140000}"/>
    <cellStyle name="Normal 112 10" xfId="14801" xr:uid="{00000000-0005-0000-0000-000061140000}"/>
    <cellStyle name="Normal 112 2" xfId="2030" xr:uid="{00000000-0005-0000-0000-000062140000}"/>
    <cellStyle name="Normal 112 2 2" xfId="9132" xr:uid="{00000000-0005-0000-0000-000063140000}"/>
    <cellStyle name="Normal 112 2 2 2" xfId="17882" xr:uid="{00000000-0005-0000-0000-000064140000}"/>
    <cellStyle name="Normal 112 2 3" xfId="7529" xr:uid="{00000000-0005-0000-0000-000065140000}"/>
    <cellStyle name="Normal 112 2 3 2" xfId="16283" xr:uid="{00000000-0005-0000-0000-000066140000}"/>
    <cellStyle name="Normal 112 2 4" xfId="10742" xr:uid="{00000000-0005-0000-0000-000067140000}"/>
    <cellStyle name="Normal 112 2 4 2" xfId="19429" xr:uid="{00000000-0005-0000-0000-000068140000}"/>
    <cellStyle name="Normal 112 2 5" xfId="12349" xr:uid="{00000000-0005-0000-0000-000069140000}"/>
    <cellStyle name="Normal 112 2 5 2" xfId="21029" xr:uid="{00000000-0005-0000-0000-00006A140000}"/>
    <cellStyle name="Normal 112 2 6" xfId="14371" xr:uid="{00000000-0005-0000-0000-00006B140000}"/>
    <cellStyle name="Normal 112 3" xfId="2031" xr:uid="{00000000-0005-0000-0000-00006C140000}"/>
    <cellStyle name="Normal 112 3 2" xfId="9133" xr:uid="{00000000-0005-0000-0000-00006D140000}"/>
    <cellStyle name="Normal 112 3 2 2" xfId="17883" xr:uid="{00000000-0005-0000-0000-00006E140000}"/>
    <cellStyle name="Normal 112 3 3" xfId="7530" xr:uid="{00000000-0005-0000-0000-00006F140000}"/>
    <cellStyle name="Normal 112 3 3 2" xfId="16284" xr:uid="{00000000-0005-0000-0000-000070140000}"/>
    <cellStyle name="Normal 112 3 4" xfId="10743" xr:uid="{00000000-0005-0000-0000-000071140000}"/>
    <cellStyle name="Normal 112 3 4 2" xfId="19430" xr:uid="{00000000-0005-0000-0000-000072140000}"/>
    <cellStyle name="Normal 112 3 5" xfId="12350" xr:uid="{00000000-0005-0000-0000-000073140000}"/>
    <cellStyle name="Normal 112 3 5 2" xfId="21030" xr:uid="{00000000-0005-0000-0000-000074140000}"/>
    <cellStyle name="Normal 112 3 6" xfId="14634" xr:uid="{00000000-0005-0000-0000-000075140000}"/>
    <cellStyle name="Normal 112 4" xfId="2032" xr:uid="{00000000-0005-0000-0000-000076140000}"/>
    <cellStyle name="Normal 112 4 2" xfId="9134" xr:uid="{00000000-0005-0000-0000-000077140000}"/>
    <cellStyle name="Normal 112 4 2 2" xfId="17884" xr:uid="{00000000-0005-0000-0000-000078140000}"/>
    <cellStyle name="Normal 112 4 3" xfId="7531" xr:uid="{00000000-0005-0000-0000-000079140000}"/>
    <cellStyle name="Normal 112 4 3 2" xfId="16285" xr:uid="{00000000-0005-0000-0000-00007A140000}"/>
    <cellStyle name="Normal 112 4 4" xfId="10744" xr:uid="{00000000-0005-0000-0000-00007B140000}"/>
    <cellStyle name="Normal 112 4 4 2" xfId="19431" xr:uid="{00000000-0005-0000-0000-00007C140000}"/>
    <cellStyle name="Normal 112 4 5" xfId="12351" xr:uid="{00000000-0005-0000-0000-00007D140000}"/>
    <cellStyle name="Normal 112 4 5 2" xfId="21031" xr:uid="{00000000-0005-0000-0000-00007E140000}"/>
    <cellStyle name="Normal 112 4 6" xfId="14802" xr:uid="{00000000-0005-0000-0000-00007F140000}"/>
    <cellStyle name="Normal 112 5" xfId="4905" xr:uid="{00000000-0005-0000-0000-000080140000}"/>
    <cellStyle name="Normal 112 6" xfId="9131" xr:uid="{00000000-0005-0000-0000-000081140000}"/>
    <cellStyle name="Normal 112 6 2" xfId="17881" xr:uid="{00000000-0005-0000-0000-000082140000}"/>
    <cellStyle name="Normal 112 7" xfId="7528" xr:uid="{00000000-0005-0000-0000-000083140000}"/>
    <cellStyle name="Normal 112 7 2" xfId="16282" xr:uid="{00000000-0005-0000-0000-000084140000}"/>
    <cellStyle name="Normal 112 8" xfId="10741" xr:uid="{00000000-0005-0000-0000-000085140000}"/>
    <cellStyle name="Normal 112 8 2" xfId="19428" xr:uid="{00000000-0005-0000-0000-000086140000}"/>
    <cellStyle name="Normal 112 9" xfId="12348" xr:uid="{00000000-0005-0000-0000-000087140000}"/>
    <cellStyle name="Normal 112 9 2" xfId="21028" xr:uid="{00000000-0005-0000-0000-000088140000}"/>
    <cellStyle name="Normal 113" xfId="2033" xr:uid="{00000000-0005-0000-0000-000089140000}"/>
    <cellStyle name="Normal 113 2" xfId="2034" xr:uid="{00000000-0005-0000-0000-00008A140000}"/>
    <cellStyle name="Normal 113 2 2" xfId="9136" xr:uid="{00000000-0005-0000-0000-00008B140000}"/>
    <cellStyle name="Normal 113 2 2 2" xfId="17886" xr:uid="{00000000-0005-0000-0000-00008C140000}"/>
    <cellStyle name="Normal 113 2 3" xfId="7533" xr:uid="{00000000-0005-0000-0000-00008D140000}"/>
    <cellStyle name="Normal 113 2 3 2" xfId="16287" xr:uid="{00000000-0005-0000-0000-00008E140000}"/>
    <cellStyle name="Normal 113 2 4" xfId="10746" xr:uid="{00000000-0005-0000-0000-00008F140000}"/>
    <cellStyle name="Normal 113 2 4 2" xfId="19433" xr:uid="{00000000-0005-0000-0000-000090140000}"/>
    <cellStyle name="Normal 113 2 5" xfId="12353" xr:uid="{00000000-0005-0000-0000-000091140000}"/>
    <cellStyle name="Normal 113 2 5 2" xfId="21033" xr:uid="{00000000-0005-0000-0000-000092140000}"/>
    <cellStyle name="Normal 113 2 6" xfId="14620" xr:uid="{00000000-0005-0000-0000-000093140000}"/>
    <cellStyle name="Normal 113 3" xfId="2035" xr:uid="{00000000-0005-0000-0000-000094140000}"/>
    <cellStyle name="Normal 113 3 2" xfId="9137" xr:uid="{00000000-0005-0000-0000-000095140000}"/>
    <cellStyle name="Normal 113 3 2 2" xfId="17887" xr:uid="{00000000-0005-0000-0000-000096140000}"/>
    <cellStyle name="Normal 113 3 3" xfId="7534" xr:uid="{00000000-0005-0000-0000-000097140000}"/>
    <cellStyle name="Normal 113 3 3 2" xfId="16288" xr:uid="{00000000-0005-0000-0000-000098140000}"/>
    <cellStyle name="Normal 113 3 4" xfId="10747" xr:uid="{00000000-0005-0000-0000-000099140000}"/>
    <cellStyle name="Normal 113 3 4 2" xfId="19434" xr:uid="{00000000-0005-0000-0000-00009A140000}"/>
    <cellStyle name="Normal 113 3 5" xfId="12354" xr:uid="{00000000-0005-0000-0000-00009B140000}"/>
    <cellStyle name="Normal 113 3 5 2" xfId="21034" xr:uid="{00000000-0005-0000-0000-00009C140000}"/>
    <cellStyle name="Normal 113 3 6" xfId="14636" xr:uid="{00000000-0005-0000-0000-00009D140000}"/>
    <cellStyle name="Normal 113 4" xfId="2036" xr:uid="{00000000-0005-0000-0000-00009E140000}"/>
    <cellStyle name="Normal 113 4 2" xfId="9138" xr:uid="{00000000-0005-0000-0000-00009F140000}"/>
    <cellStyle name="Normal 113 4 2 2" xfId="17888" xr:uid="{00000000-0005-0000-0000-0000A0140000}"/>
    <cellStyle name="Normal 113 4 3" xfId="7535" xr:uid="{00000000-0005-0000-0000-0000A1140000}"/>
    <cellStyle name="Normal 113 4 3 2" xfId="16289" xr:uid="{00000000-0005-0000-0000-0000A2140000}"/>
    <cellStyle name="Normal 113 4 4" xfId="10748" xr:uid="{00000000-0005-0000-0000-0000A3140000}"/>
    <cellStyle name="Normal 113 4 4 2" xfId="19435" xr:uid="{00000000-0005-0000-0000-0000A4140000}"/>
    <cellStyle name="Normal 113 4 5" xfId="12355" xr:uid="{00000000-0005-0000-0000-0000A5140000}"/>
    <cellStyle name="Normal 113 4 5 2" xfId="21035" xr:uid="{00000000-0005-0000-0000-0000A6140000}"/>
    <cellStyle name="Normal 113 4 6" xfId="14690" xr:uid="{00000000-0005-0000-0000-0000A7140000}"/>
    <cellStyle name="Normal 113 5" xfId="9135" xr:uid="{00000000-0005-0000-0000-0000A8140000}"/>
    <cellStyle name="Normal 113 5 2" xfId="17885" xr:uid="{00000000-0005-0000-0000-0000A9140000}"/>
    <cellStyle name="Normal 113 6" xfId="7532" xr:uid="{00000000-0005-0000-0000-0000AA140000}"/>
    <cellStyle name="Normal 113 6 2" xfId="16286" xr:uid="{00000000-0005-0000-0000-0000AB140000}"/>
    <cellStyle name="Normal 113 7" xfId="10745" xr:uid="{00000000-0005-0000-0000-0000AC140000}"/>
    <cellStyle name="Normal 113 7 2" xfId="19432" xr:uid="{00000000-0005-0000-0000-0000AD140000}"/>
    <cellStyle name="Normal 113 8" xfId="12352" xr:uid="{00000000-0005-0000-0000-0000AE140000}"/>
    <cellStyle name="Normal 113 8 2" xfId="21032" xr:uid="{00000000-0005-0000-0000-0000AF140000}"/>
    <cellStyle name="Normal 113 9" xfId="14369" xr:uid="{00000000-0005-0000-0000-0000B0140000}"/>
    <cellStyle name="Normal 114" xfId="2037" xr:uid="{00000000-0005-0000-0000-0000B1140000}"/>
    <cellStyle name="Normal 114 2" xfId="2038" xr:uid="{00000000-0005-0000-0000-0000B2140000}"/>
    <cellStyle name="Normal 114 2 2" xfId="9140" xr:uid="{00000000-0005-0000-0000-0000B3140000}"/>
    <cellStyle name="Normal 114 2 2 2" xfId="17890" xr:uid="{00000000-0005-0000-0000-0000B4140000}"/>
    <cellStyle name="Normal 114 2 3" xfId="7537" xr:uid="{00000000-0005-0000-0000-0000B5140000}"/>
    <cellStyle name="Normal 114 2 3 2" xfId="16291" xr:uid="{00000000-0005-0000-0000-0000B6140000}"/>
    <cellStyle name="Normal 114 2 4" xfId="10750" xr:uid="{00000000-0005-0000-0000-0000B7140000}"/>
    <cellStyle name="Normal 114 2 4 2" xfId="19437" xr:uid="{00000000-0005-0000-0000-0000B8140000}"/>
    <cellStyle name="Normal 114 2 5" xfId="12357" xr:uid="{00000000-0005-0000-0000-0000B9140000}"/>
    <cellStyle name="Normal 114 2 5 2" xfId="21037" xr:uid="{00000000-0005-0000-0000-0000BA140000}"/>
    <cellStyle name="Normal 114 2 6" xfId="14688" xr:uid="{00000000-0005-0000-0000-0000BB140000}"/>
    <cellStyle name="Normal 114 3" xfId="2039" xr:uid="{00000000-0005-0000-0000-0000BC140000}"/>
    <cellStyle name="Normal 114 3 2" xfId="9141" xr:uid="{00000000-0005-0000-0000-0000BD140000}"/>
    <cellStyle name="Normal 114 3 2 2" xfId="17891" xr:uid="{00000000-0005-0000-0000-0000BE140000}"/>
    <cellStyle name="Normal 114 3 3" xfId="7538" xr:uid="{00000000-0005-0000-0000-0000BF140000}"/>
    <cellStyle name="Normal 114 3 3 2" xfId="16292" xr:uid="{00000000-0005-0000-0000-0000C0140000}"/>
    <cellStyle name="Normal 114 3 4" xfId="10751" xr:uid="{00000000-0005-0000-0000-0000C1140000}"/>
    <cellStyle name="Normal 114 3 4 2" xfId="19438" xr:uid="{00000000-0005-0000-0000-0000C2140000}"/>
    <cellStyle name="Normal 114 3 5" xfId="12358" xr:uid="{00000000-0005-0000-0000-0000C3140000}"/>
    <cellStyle name="Normal 114 3 5 2" xfId="21038" xr:uid="{00000000-0005-0000-0000-0000C4140000}"/>
    <cellStyle name="Normal 114 3 6" xfId="14687" xr:uid="{00000000-0005-0000-0000-0000C5140000}"/>
    <cellStyle name="Normal 114 4" xfId="2040" xr:uid="{00000000-0005-0000-0000-0000C6140000}"/>
    <cellStyle name="Normal 114 4 2" xfId="9142" xr:uid="{00000000-0005-0000-0000-0000C7140000}"/>
    <cellStyle name="Normal 114 4 2 2" xfId="17892" xr:uid="{00000000-0005-0000-0000-0000C8140000}"/>
    <cellStyle name="Normal 114 4 3" xfId="7539" xr:uid="{00000000-0005-0000-0000-0000C9140000}"/>
    <cellStyle name="Normal 114 4 3 2" xfId="16293" xr:uid="{00000000-0005-0000-0000-0000CA140000}"/>
    <cellStyle name="Normal 114 4 4" xfId="10752" xr:uid="{00000000-0005-0000-0000-0000CB140000}"/>
    <cellStyle name="Normal 114 4 4 2" xfId="19439" xr:uid="{00000000-0005-0000-0000-0000CC140000}"/>
    <cellStyle name="Normal 114 4 5" xfId="12359" xr:uid="{00000000-0005-0000-0000-0000CD140000}"/>
    <cellStyle name="Normal 114 4 5 2" xfId="21039" xr:uid="{00000000-0005-0000-0000-0000CE140000}"/>
    <cellStyle name="Normal 114 4 6" xfId="14686" xr:uid="{00000000-0005-0000-0000-0000CF140000}"/>
    <cellStyle name="Normal 114 5" xfId="9139" xr:uid="{00000000-0005-0000-0000-0000D0140000}"/>
    <cellStyle name="Normal 114 5 2" xfId="17889" xr:uid="{00000000-0005-0000-0000-0000D1140000}"/>
    <cellStyle name="Normal 114 6" xfId="7536" xr:uid="{00000000-0005-0000-0000-0000D2140000}"/>
    <cellStyle name="Normal 114 6 2" xfId="16290" xr:uid="{00000000-0005-0000-0000-0000D3140000}"/>
    <cellStyle name="Normal 114 7" xfId="10749" xr:uid="{00000000-0005-0000-0000-0000D4140000}"/>
    <cellStyle name="Normal 114 7 2" xfId="19436" xr:uid="{00000000-0005-0000-0000-0000D5140000}"/>
    <cellStyle name="Normal 114 8" xfId="12356" xr:uid="{00000000-0005-0000-0000-0000D6140000}"/>
    <cellStyle name="Normal 114 8 2" xfId="21036" xr:uid="{00000000-0005-0000-0000-0000D7140000}"/>
    <cellStyle name="Normal 114 9" xfId="14689" xr:uid="{00000000-0005-0000-0000-0000D8140000}"/>
    <cellStyle name="Normal 115" xfId="2041" xr:uid="{00000000-0005-0000-0000-0000D9140000}"/>
    <cellStyle name="Normal 115 2" xfId="2042" xr:uid="{00000000-0005-0000-0000-0000DA140000}"/>
    <cellStyle name="Normal 115 2 2" xfId="9144" xr:uid="{00000000-0005-0000-0000-0000DB140000}"/>
    <cellStyle name="Normal 115 2 2 2" xfId="17894" xr:uid="{00000000-0005-0000-0000-0000DC140000}"/>
    <cellStyle name="Normal 115 2 3" xfId="7541" xr:uid="{00000000-0005-0000-0000-0000DD140000}"/>
    <cellStyle name="Normal 115 2 3 2" xfId="16295" xr:uid="{00000000-0005-0000-0000-0000DE140000}"/>
    <cellStyle name="Normal 115 2 4" xfId="10754" xr:uid="{00000000-0005-0000-0000-0000DF140000}"/>
    <cellStyle name="Normal 115 2 4 2" xfId="19441" xr:uid="{00000000-0005-0000-0000-0000E0140000}"/>
    <cellStyle name="Normal 115 2 5" xfId="12361" xr:uid="{00000000-0005-0000-0000-0000E1140000}"/>
    <cellStyle name="Normal 115 2 5 2" xfId="21041" xr:uid="{00000000-0005-0000-0000-0000E2140000}"/>
    <cellStyle name="Normal 115 2 6" xfId="13940" xr:uid="{00000000-0005-0000-0000-0000E3140000}"/>
    <cellStyle name="Normal 115 3" xfId="2043" xr:uid="{00000000-0005-0000-0000-0000E4140000}"/>
    <cellStyle name="Normal 115 3 2" xfId="9145" xr:uid="{00000000-0005-0000-0000-0000E5140000}"/>
    <cellStyle name="Normal 115 3 2 2" xfId="17895" xr:uid="{00000000-0005-0000-0000-0000E6140000}"/>
    <cellStyle name="Normal 115 3 3" xfId="7542" xr:uid="{00000000-0005-0000-0000-0000E7140000}"/>
    <cellStyle name="Normal 115 3 3 2" xfId="16296" xr:uid="{00000000-0005-0000-0000-0000E8140000}"/>
    <cellStyle name="Normal 115 3 4" xfId="10755" xr:uid="{00000000-0005-0000-0000-0000E9140000}"/>
    <cellStyle name="Normal 115 3 4 2" xfId="19442" xr:uid="{00000000-0005-0000-0000-0000EA140000}"/>
    <cellStyle name="Normal 115 3 5" xfId="12362" xr:uid="{00000000-0005-0000-0000-0000EB140000}"/>
    <cellStyle name="Normal 115 3 5 2" xfId="21042" xr:uid="{00000000-0005-0000-0000-0000EC140000}"/>
    <cellStyle name="Normal 115 3 6" xfId="14777" xr:uid="{00000000-0005-0000-0000-0000ED140000}"/>
    <cellStyle name="Normal 115 4" xfId="2044" xr:uid="{00000000-0005-0000-0000-0000EE140000}"/>
    <cellStyle name="Normal 115 4 2" xfId="9146" xr:uid="{00000000-0005-0000-0000-0000EF140000}"/>
    <cellStyle name="Normal 115 4 2 2" xfId="17896" xr:uid="{00000000-0005-0000-0000-0000F0140000}"/>
    <cellStyle name="Normal 115 4 3" xfId="7543" xr:uid="{00000000-0005-0000-0000-0000F1140000}"/>
    <cellStyle name="Normal 115 4 3 2" xfId="16297" xr:uid="{00000000-0005-0000-0000-0000F2140000}"/>
    <cellStyle name="Normal 115 4 4" xfId="10756" xr:uid="{00000000-0005-0000-0000-0000F3140000}"/>
    <cellStyle name="Normal 115 4 4 2" xfId="19443" xr:uid="{00000000-0005-0000-0000-0000F4140000}"/>
    <cellStyle name="Normal 115 4 5" xfId="12363" xr:uid="{00000000-0005-0000-0000-0000F5140000}"/>
    <cellStyle name="Normal 115 4 5 2" xfId="21043" xr:uid="{00000000-0005-0000-0000-0000F6140000}"/>
    <cellStyle name="Normal 115 4 6" xfId="14043" xr:uid="{00000000-0005-0000-0000-0000F7140000}"/>
    <cellStyle name="Normal 115 5" xfId="9143" xr:uid="{00000000-0005-0000-0000-0000F8140000}"/>
    <cellStyle name="Normal 115 5 2" xfId="17893" xr:uid="{00000000-0005-0000-0000-0000F9140000}"/>
    <cellStyle name="Normal 115 6" xfId="7540" xr:uid="{00000000-0005-0000-0000-0000FA140000}"/>
    <cellStyle name="Normal 115 6 2" xfId="16294" xr:uid="{00000000-0005-0000-0000-0000FB140000}"/>
    <cellStyle name="Normal 115 7" xfId="10753" xr:uid="{00000000-0005-0000-0000-0000FC140000}"/>
    <cellStyle name="Normal 115 7 2" xfId="19440" xr:uid="{00000000-0005-0000-0000-0000FD140000}"/>
    <cellStyle name="Normal 115 8" xfId="12360" xr:uid="{00000000-0005-0000-0000-0000FE140000}"/>
    <cellStyle name="Normal 115 8 2" xfId="21040" xr:uid="{00000000-0005-0000-0000-0000FF140000}"/>
    <cellStyle name="Normal 115 9" xfId="14685" xr:uid="{00000000-0005-0000-0000-000000150000}"/>
    <cellStyle name="Normal 116" xfId="2045" xr:uid="{00000000-0005-0000-0000-000001150000}"/>
    <cellStyle name="Normal 116 2" xfId="2046" xr:uid="{00000000-0005-0000-0000-000002150000}"/>
    <cellStyle name="Normal 116 2 2" xfId="9148" xr:uid="{00000000-0005-0000-0000-000003150000}"/>
    <cellStyle name="Normal 116 2 2 2" xfId="17898" xr:uid="{00000000-0005-0000-0000-000004150000}"/>
    <cellStyle name="Normal 116 2 3" xfId="7545" xr:uid="{00000000-0005-0000-0000-000005150000}"/>
    <cellStyle name="Normal 116 2 3 2" xfId="16299" xr:uid="{00000000-0005-0000-0000-000006150000}"/>
    <cellStyle name="Normal 116 2 4" xfId="10758" xr:uid="{00000000-0005-0000-0000-000007150000}"/>
    <cellStyle name="Normal 116 2 4 2" xfId="19445" xr:uid="{00000000-0005-0000-0000-000008150000}"/>
    <cellStyle name="Normal 116 2 5" xfId="12365" xr:uid="{00000000-0005-0000-0000-000009150000}"/>
    <cellStyle name="Normal 116 2 5 2" xfId="21045" xr:uid="{00000000-0005-0000-0000-00000A150000}"/>
    <cellStyle name="Normal 116 2 6" xfId="13863" xr:uid="{00000000-0005-0000-0000-00000B150000}"/>
    <cellStyle name="Normal 116 3" xfId="2047" xr:uid="{00000000-0005-0000-0000-00000C150000}"/>
    <cellStyle name="Normal 116 3 2" xfId="9149" xr:uid="{00000000-0005-0000-0000-00000D150000}"/>
    <cellStyle name="Normal 116 3 2 2" xfId="17899" xr:uid="{00000000-0005-0000-0000-00000E150000}"/>
    <cellStyle name="Normal 116 3 3" xfId="7546" xr:uid="{00000000-0005-0000-0000-00000F150000}"/>
    <cellStyle name="Normal 116 3 3 2" xfId="16300" xr:uid="{00000000-0005-0000-0000-000010150000}"/>
    <cellStyle name="Normal 116 3 4" xfId="10759" xr:uid="{00000000-0005-0000-0000-000011150000}"/>
    <cellStyle name="Normal 116 3 4 2" xfId="19446" xr:uid="{00000000-0005-0000-0000-000012150000}"/>
    <cellStyle name="Normal 116 3 5" xfId="12366" xr:uid="{00000000-0005-0000-0000-000013150000}"/>
    <cellStyle name="Normal 116 3 5 2" xfId="21046" xr:uid="{00000000-0005-0000-0000-000014150000}"/>
    <cellStyle name="Normal 116 3 6" xfId="14102" xr:uid="{00000000-0005-0000-0000-000015150000}"/>
    <cellStyle name="Normal 116 4" xfId="2048" xr:uid="{00000000-0005-0000-0000-000016150000}"/>
    <cellStyle name="Normal 116 4 2" xfId="9150" xr:uid="{00000000-0005-0000-0000-000017150000}"/>
    <cellStyle name="Normal 116 4 2 2" xfId="17900" xr:uid="{00000000-0005-0000-0000-000018150000}"/>
    <cellStyle name="Normal 116 4 3" xfId="7547" xr:uid="{00000000-0005-0000-0000-000019150000}"/>
    <cellStyle name="Normal 116 4 3 2" xfId="16301" xr:uid="{00000000-0005-0000-0000-00001A150000}"/>
    <cellStyle name="Normal 116 4 4" xfId="10760" xr:uid="{00000000-0005-0000-0000-00001B150000}"/>
    <cellStyle name="Normal 116 4 4 2" xfId="19447" xr:uid="{00000000-0005-0000-0000-00001C150000}"/>
    <cellStyle name="Normal 116 4 5" xfId="12367" xr:uid="{00000000-0005-0000-0000-00001D150000}"/>
    <cellStyle name="Normal 116 4 5 2" xfId="21047" xr:uid="{00000000-0005-0000-0000-00001E150000}"/>
    <cellStyle name="Normal 116 4 6" xfId="14746" xr:uid="{00000000-0005-0000-0000-00001F150000}"/>
    <cellStyle name="Normal 116 5" xfId="9147" xr:uid="{00000000-0005-0000-0000-000020150000}"/>
    <cellStyle name="Normal 116 5 2" xfId="17897" xr:uid="{00000000-0005-0000-0000-000021150000}"/>
    <cellStyle name="Normal 116 6" xfId="7544" xr:uid="{00000000-0005-0000-0000-000022150000}"/>
    <cellStyle name="Normal 116 6 2" xfId="16298" xr:uid="{00000000-0005-0000-0000-000023150000}"/>
    <cellStyle name="Normal 116 7" xfId="10757" xr:uid="{00000000-0005-0000-0000-000024150000}"/>
    <cellStyle name="Normal 116 7 2" xfId="19444" xr:uid="{00000000-0005-0000-0000-000025150000}"/>
    <cellStyle name="Normal 116 8" xfId="12364" xr:uid="{00000000-0005-0000-0000-000026150000}"/>
    <cellStyle name="Normal 116 8 2" xfId="21044" xr:uid="{00000000-0005-0000-0000-000027150000}"/>
    <cellStyle name="Normal 116 9" xfId="14657" xr:uid="{00000000-0005-0000-0000-000028150000}"/>
    <cellStyle name="Normal 117" xfId="2049" xr:uid="{00000000-0005-0000-0000-000029150000}"/>
    <cellStyle name="Normal 117 2" xfId="2050" xr:uid="{00000000-0005-0000-0000-00002A150000}"/>
    <cellStyle name="Normal 117 2 2" xfId="2051" xr:uid="{00000000-0005-0000-0000-00002B150000}"/>
    <cellStyle name="Normal 117 2 3" xfId="2052" xr:uid="{00000000-0005-0000-0000-00002C150000}"/>
    <cellStyle name="Normal 117 2 4" xfId="2053" xr:uid="{00000000-0005-0000-0000-00002D150000}"/>
    <cellStyle name="Normal 117 2 5" xfId="9151" xr:uid="{00000000-0005-0000-0000-00002E150000}"/>
    <cellStyle name="Normal 117 2 5 2" xfId="17901" xr:uid="{00000000-0005-0000-0000-00002F150000}"/>
    <cellStyle name="Normal 117 2 6" xfId="7548" xr:uid="{00000000-0005-0000-0000-000030150000}"/>
    <cellStyle name="Normal 117 2 6 2" xfId="16302" xr:uid="{00000000-0005-0000-0000-000031150000}"/>
    <cellStyle name="Normal 117 2 7" xfId="10761" xr:uid="{00000000-0005-0000-0000-000032150000}"/>
    <cellStyle name="Normal 117 2 7 2" xfId="19448" xr:uid="{00000000-0005-0000-0000-000033150000}"/>
    <cellStyle name="Normal 117 2 8" xfId="12368" xr:uid="{00000000-0005-0000-0000-000034150000}"/>
    <cellStyle name="Normal 117 2 8 2" xfId="21048" xr:uid="{00000000-0005-0000-0000-000035150000}"/>
    <cellStyle name="Normal 117 2 9" xfId="14739" xr:uid="{00000000-0005-0000-0000-000036150000}"/>
    <cellStyle name="Normal 117 3" xfId="2054" xr:uid="{00000000-0005-0000-0000-000037150000}"/>
    <cellStyle name="Normal 117 3 2" xfId="9152" xr:uid="{00000000-0005-0000-0000-000038150000}"/>
    <cellStyle name="Normal 117 3 2 2" xfId="17902" xr:uid="{00000000-0005-0000-0000-000039150000}"/>
    <cellStyle name="Normal 117 3 3" xfId="7549" xr:uid="{00000000-0005-0000-0000-00003A150000}"/>
    <cellStyle name="Normal 117 3 3 2" xfId="16303" xr:uid="{00000000-0005-0000-0000-00003B150000}"/>
    <cellStyle name="Normal 117 3 4" xfId="10762" xr:uid="{00000000-0005-0000-0000-00003C150000}"/>
    <cellStyle name="Normal 117 3 4 2" xfId="19449" xr:uid="{00000000-0005-0000-0000-00003D150000}"/>
    <cellStyle name="Normal 117 3 5" xfId="12369" xr:uid="{00000000-0005-0000-0000-00003E150000}"/>
    <cellStyle name="Normal 117 3 5 2" xfId="21049" xr:uid="{00000000-0005-0000-0000-00003F150000}"/>
    <cellStyle name="Normal 117 3 6" xfId="14037" xr:uid="{00000000-0005-0000-0000-000040150000}"/>
    <cellStyle name="Normal 117 4" xfId="2055" xr:uid="{00000000-0005-0000-0000-000041150000}"/>
    <cellStyle name="Normal 117 4 2" xfId="9153" xr:uid="{00000000-0005-0000-0000-000042150000}"/>
    <cellStyle name="Normal 117 4 2 2" xfId="17903" xr:uid="{00000000-0005-0000-0000-000043150000}"/>
    <cellStyle name="Normal 117 4 3" xfId="7550" xr:uid="{00000000-0005-0000-0000-000044150000}"/>
    <cellStyle name="Normal 117 4 3 2" xfId="16304" xr:uid="{00000000-0005-0000-0000-000045150000}"/>
    <cellStyle name="Normal 117 4 4" xfId="10763" xr:uid="{00000000-0005-0000-0000-000046150000}"/>
    <cellStyle name="Normal 117 4 4 2" xfId="19450" xr:uid="{00000000-0005-0000-0000-000047150000}"/>
    <cellStyle name="Normal 117 4 5" xfId="12370" xr:uid="{00000000-0005-0000-0000-000048150000}"/>
    <cellStyle name="Normal 117 4 5 2" xfId="21050" xr:uid="{00000000-0005-0000-0000-000049150000}"/>
    <cellStyle name="Normal 117 4 6" xfId="14794" xr:uid="{00000000-0005-0000-0000-00004A150000}"/>
    <cellStyle name="Normal 118" xfId="2056" xr:uid="{00000000-0005-0000-0000-00004B150000}"/>
    <cellStyle name="Normal 118 2" xfId="2057" xr:uid="{00000000-0005-0000-0000-00004C150000}"/>
    <cellStyle name="Normal 118 2 2" xfId="9155" xr:uid="{00000000-0005-0000-0000-00004D150000}"/>
    <cellStyle name="Normal 118 2 2 2" xfId="17905" xr:uid="{00000000-0005-0000-0000-00004E150000}"/>
    <cellStyle name="Normal 118 2 3" xfId="7552" xr:uid="{00000000-0005-0000-0000-00004F150000}"/>
    <cellStyle name="Normal 118 2 3 2" xfId="16306" xr:uid="{00000000-0005-0000-0000-000050150000}"/>
    <cellStyle name="Normal 118 2 4" xfId="10765" xr:uid="{00000000-0005-0000-0000-000051150000}"/>
    <cellStyle name="Normal 118 2 4 2" xfId="19452" xr:uid="{00000000-0005-0000-0000-000052150000}"/>
    <cellStyle name="Normal 118 2 5" xfId="12372" xr:uid="{00000000-0005-0000-0000-000053150000}"/>
    <cellStyle name="Normal 118 2 5 2" xfId="21052" xr:uid="{00000000-0005-0000-0000-000054150000}"/>
    <cellStyle name="Normal 118 2 6" xfId="14731" xr:uid="{00000000-0005-0000-0000-000055150000}"/>
    <cellStyle name="Normal 118 3" xfId="2058" xr:uid="{00000000-0005-0000-0000-000056150000}"/>
    <cellStyle name="Normal 118 3 2" xfId="9156" xr:uid="{00000000-0005-0000-0000-000057150000}"/>
    <cellStyle name="Normal 118 3 2 2" xfId="17906" xr:uid="{00000000-0005-0000-0000-000058150000}"/>
    <cellStyle name="Normal 118 3 3" xfId="7553" xr:uid="{00000000-0005-0000-0000-000059150000}"/>
    <cellStyle name="Normal 118 3 3 2" xfId="16307" xr:uid="{00000000-0005-0000-0000-00005A150000}"/>
    <cellStyle name="Normal 118 3 4" xfId="10766" xr:uid="{00000000-0005-0000-0000-00005B150000}"/>
    <cellStyle name="Normal 118 3 4 2" xfId="19453" xr:uid="{00000000-0005-0000-0000-00005C150000}"/>
    <cellStyle name="Normal 118 3 5" xfId="12373" xr:uid="{00000000-0005-0000-0000-00005D150000}"/>
    <cellStyle name="Normal 118 3 5 2" xfId="21053" xr:uid="{00000000-0005-0000-0000-00005E150000}"/>
    <cellStyle name="Normal 118 3 6" xfId="14504" xr:uid="{00000000-0005-0000-0000-00005F150000}"/>
    <cellStyle name="Normal 118 4" xfId="2059" xr:uid="{00000000-0005-0000-0000-000060150000}"/>
    <cellStyle name="Normal 118 4 2" xfId="9157" xr:uid="{00000000-0005-0000-0000-000061150000}"/>
    <cellStyle name="Normal 118 4 2 2" xfId="17907" xr:uid="{00000000-0005-0000-0000-000062150000}"/>
    <cellStyle name="Normal 118 4 3" xfId="7554" xr:uid="{00000000-0005-0000-0000-000063150000}"/>
    <cellStyle name="Normal 118 4 3 2" xfId="16308" xr:uid="{00000000-0005-0000-0000-000064150000}"/>
    <cellStyle name="Normal 118 4 4" xfId="10767" xr:uid="{00000000-0005-0000-0000-000065150000}"/>
    <cellStyle name="Normal 118 4 4 2" xfId="19454" xr:uid="{00000000-0005-0000-0000-000066150000}"/>
    <cellStyle name="Normal 118 4 5" xfId="12374" xr:uid="{00000000-0005-0000-0000-000067150000}"/>
    <cellStyle name="Normal 118 4 5 2" xfId="21054" xr:uid="{00000000-0005-0000-0000-000068150000}"/>
    <cellStyle name="Normal 118 4 6" xfId="14684" xr:uid="{00000000-0005-0000-0000-000069150000}"/>
    <cellStyle name="Normal 118 5" xfId="9154" xr:uid="{00000000-0005-0000-0000-00006A150000}"/>
    <cellStyle name="Normal 118 5 2" xfId="17904" xr:uid="{00000000-0005-0000-0000-00006B150000}"/>
    <cellStyle name="Normal 118 6" xfId="7551" xr:uid="{00000000-0005-0000-0000-00006C150000}"/>
    <cellStyle name="Normal 118 6 2" xfId="16305" xr:uid="{00000000-0005-0000-0000-00006D150000}"/>
    <cellStyle name="Normal 118 7" xfId="10764" xr:uid="{00000000-0005-0000-0000-00006E150000}"/>
    <cellStyle name="Normal 118 7 2" xfId="19451" xr:uid="{00000000-0005-0000-0000-00006F150000}"/>
    <cellStyle name="Normal 118 8" xfId="12371" xr:uid="{00000000-0005-0000-0000-000070150000}"/>
    <cellStyle name="Normal 118 8 2" xfId="21051" xr:uid="{00000000-0005-0000-0000-000071150000}"/>
    <cellStyle name="Normal 118 9" xfId="14754" xr:uid="{00000000-0005-0000-0000-000072150000}"/>
    <cellStyle name="Normal 119" xfId="2060" xr:uid="{00000000-0005-0000-0000-000073150000}"/>
    <cellStyle name="Normal 119 2" xfId="2061" xr:uid="{00000000-0005-0000-0000-000074150000}"/>
    <cellStyle name="Normal 12" xfId="150" xr:uid="{00000000-0005-0000-0000-000075150000}"/>
    <cellStyle name="Normal 12 2" xfId="2063" xr:uid="{00000000-0005-0000-0000-000076150000}"/>
    <cellStyle name="Normal 12 2 10" xfId="7556" xr:uid="{00000000-0005-0000-0000-000077150000}"/>
    <cellStyle name="Normal 12 2 10 2" xfId="16310" xr:uid="{00000000-0005-0000-0000-000078150000}"/>
    <cellStyle name="Normal 12 2 11" xfId="10769" xr:uid="{00000000-0005-0000-0000-000079150000}"/>
    <cellStyle name="Normal 12 2 11 2" xfId="19456" xr:uid="{00000000-0005-0000-0000-00007A150000}"/>
    <cellStyle name="Normal 12 2 12" xfId="12376" xr:uid="{00000000-0005-0000-0000-00007B150000}"/>
    <cellStyle name="Normal 12 2 12 2" xfId="21056" xr:uid="{00000000-0005-0000-0000-00007C150000}"/>
    <cellStyle name="Normal 12 2 13" xfId="14556" xr:uid="{00000000-0005-0000-0000-00007D150000}"/>
    <cellStyle name="Normal 12 2 2" xfId="2064" xr:uid="{00000000-0005-0000-0000-00007E150000}"/>
    <cellStyle name="Normal 12 2 2 2" xfId="2065" xr:uid="{00000000-0005-0000-0000-00007F150000}"/>
    <cellStyle name="Normal 12 2 2 2 2" xfId="2066" xr:uid="{00000000-0005-0000-0000-000080150000}"/>
    <cellStyle name="Normal 12 2 2 2 2 2" xfId="2067" xr:uid="{00000000-0005-0000-0000-000081150000}"/>
    <cellStyle name="Normal 12 2 2 2 2 2 2" xfId="9161" xr:uid="{00000000-0005-0000-0000-000082150000}"/>
    <cellStyle name="Normal 12 2 2 2 2 2 2 2" xfId="17911" xr:uid="{00000000-0005-0000-0000-000083150000}"/>
    <cellStyle name="Normal 12 2 2 2 2 2 3" xfId="7558" xr:uid="{00000000-0005-0000-0000-000084150000}"/>
    <cellStyle name="Normal 12 2 2 2 2 2 3 2" xfId="16312" xr:uid="{00000000-0005-0000-0000-000085150000}"/>
    <cellStyle name="Normal 12 2 2 2 2 2 4" xfId="10771" xr:uid="{00000000-0005-0000-0000-000086150000}"/>
    <cellStyle name="Normal 12 2 2 2 2 2 4 2" xfId="19458" xr:uid="{00000000-0005-0000-0000-000087150000}"/>
    <cellStyle name="Normal 12 2 2 2 2 2 5" xfId="12378" xr:uid="{00000000-0005-0000-0000-000088150000}"/>
    <cellStyle name="Normal 12 2 2 2 2 2 5 2" xfId="21058" xr:uid="{00000000-0005-0000-0000-000089150000}"/>
    <cellStyle name="Normal 12 2 2 2 2 2 6" xfId="14039" xr:uid="{00000000-0005-0000-0000-00008A150000}"/>
    <cellStyle name="Normal 12 2 2 2 2 3" xfId="2068" xr:uid="{00000000-0005-0000-0000-00008B150000}"/>
    <cellStyle name="Normal 12 2 2 2 2 3 2" xfId="9162" xr:uid="{00000000-0005-0000-0000-00008C150000}"/>
    <cellStyle name="Normal 12 2 2 2 2 3 2 2" xfId="17912" xr:uid="{00000000-0005-0000-0000-00008D150000}"/>
    <cellStyle name="Normal 12 2 2 2 2 3 3" xfId="7559" xr:uid="{00000000-0005-0000-0000-00008E150000}"/>
    <cellStyle name="Normal 12 2 2 2 2 3 3 2" xfId="16313" xr:uid="{00000000-0005-0000-0000-00008F150000}"/>
    <cellStyle name="Normal 12 2 2 2 2 3 4" xfId="10772" xr:uid="{00000000-0005-0000-0000-000090150000}"/>
    <cellStyle name="Normal 12 2 2 2 2 3 4 2" xfId="19459" xr:uid="{00000000-0005-0000-0000-000091150000}"/>
    <cellStyle name="Normal 12 2 2 2 2 3 5" xfId="12379" xr:uid="{00000000-0005-0000-0000-000092150000}"/>
    <cellStyle name="Normal 12 2 2 2 2 3 5 2" xfId="21059" xr:uid="{00000000-0005-0000-0000-000093150000}"/>
    <cellStyle name="Normal 12 2 2 2 2 3 6" xfId="14680" xr:uid="{00000000-0005-0000-0000-000094150000}"/>
    <cellStyle name="Normal 12 2 2 2 2 4" xfId="2069" xr:uid="{00000000-0005-0000-0000-000095150000}"/>
    <cellStyle name="Normal 12 2 2 2 2 4 2" xfId="9163" xr:uid="{00000000-0005-0000-0000-000096150000}"/>
    <cellStyle name="Normal 12 2 2 2 2 4 2 2" xfId="17913" xr:uid="{00000000-0005-0000-0000-000097150000}"/>
    <cellStyle name="Normal 12 2 2 2 2 4 3" xfId="7560" xr:uid="{00000000-0005-0000-0000-000098150000}"/>
    <cellStyle name="Normal 12 2 2 2 2 4 3 2" xfId="16314" xr:uid="{00000000-0005-0000-0000-000099150000}"/>
    <cellStyle name="Normal 12 2 2 2 2 4 4" xfId="10773" xr:uid="{00000000-0005-0000-0000-00009A150000}"/>
    <cellStyle name="Normal 12 2 2 2 2 4 4 2" xfId="19460" xr:uid="{00000000-0005-0000-0000-00009B150000}"/>
    <cellStyle name="Normal 12 2 2 2 2 4 5" xfId="12380" xr:uid="{00000000-0005-0000-0000-00009C150000}"/>
    <cellStyle name="Normal 12 2 2 2 2 4 5 2" xfId="21060" xr:uid="{00000000-0005-0000-0000-00009D150000}"/>
    <cellStyle name="Normal 12 2 2 2 2 4 6" xfId="14683" xr:uid="{00000000-0005-0000-0000-00009E150000}"/>
    <cellStyle name="Normal 12 2 2 2 3" xfId="2070" xr:uid="{00000000-0005-0000-0000-00009F150000}"/>
    <cellStyle name="Normal 12 2 2 2 4" xfId="2071" xr:uid="{00000000-0005-0000-0000-0000A0150000}"/>
    <cellStyle name="Normal 12 2 2 2 5" xfId="9160" xr:uid="{00000000-0005-0000-0000-0000A1150000}"/>
    <cellStyle name="Normal 12 2 2 2 5 2" xfId="17910" xr:uid="{00000000-0005-0000-0000-0000A2150000}"/>
    <cellStyle name="Normal 12 2 2 2 6" xfId="7557" xr:uid="{00000000-0005-0000-0000-0000A3150000}"/>
    <cellStyle name="Normal 12 2 2 2 6 2" xfId="16311" xr:uid="{00000000-0005-0000-0000-0000A4150000}"/>
    <cellStyle name="Normal 12 2 2 2 7" xfId="10770" xr:uid="{00000000-0005-0000-0000-0000A5150000}"/>
    <cellStyle name="Normal 12 2 2 2 7 2" xfId="19457" xr:uid="{00000000-0005-0000-0000-0000A6150000}"/>
    <cellStyle name="Normal 12 2 2 2 8" xfId="12377" xr:uid="{00000000-0005-0000-0000-0000A7150000}"/>
    <cellStyle name="Normal 12 2 2 2 8 2" xfId="21057" xr:uid="{00000000-0005-0000-0000-0000A8150000}"/>
    <cellStyle name="Normal 12 2 2 2 9" xfId="14730" xr:uid="{00000000-0005-0000-0000-0000A9150000}"/>
    <cellStyle name="Normal 12 2 2 3" xfId="2072" xr:uid="{00000000-0005-0000-0000-0000AA150000}"/>
    <cellStyle name="Normal 12 2 2 3 2" xfId="2073" xr:uid="{00000000-0005-0000-0000-0000AB150000}"/>
    <cellStyle name="Normal 12 2 2 3 2 2" xfId="9165" xr:uid="{00000000-0005-0000-0000-0000AC150000}"/>
    <cellStyle name="Normal 12 2 2 3 2 2 2" xfId="17915" xr:uid="{00000000-0005-0000-0000-0000AD150000}"/>
    <cellStyle name="Normal 12 2 2 3 2 3" xfId="7562" xr:uid="{00000000-0005-0000-0000-0000AE150000}"/>
    <cellStyle name="Normal 12 2 2 3 2 3 2" xfId="16316" xr:uid="{00000000-0005-0000-0000-0000AF150000}"/>
    <cellStyle name="Normal 12 2 2 3 2 4" xfId="10775" xr:uid="{00000000-0005-0000-0000-0000B0150000}"/>
    <cellStyle name="Normal 12 2 2 3 2 4 2" xfId="19462" xr:uid="{00000000-0005-0000-0000-0000B1150000}"/>
    <cellStyle name="Normal 12 2 2 3 2 5" xfId="12382" xr:uid="{00000000-0005-0000-0000-0000B2150000}"/>
    <cellStyle name="Normal 12 2 2 3 2 5 2" xfId="21062" xr:uid="{00000000-0005-0000-0000-0000B3150000}"/>
    <cellStyle name="Normal 12 2 2 3 2 6" xfId="14664" xr:uid="{00000000-0005-0000-0000-0000B4150000}"/>
    <cellStyle name="Normal 12 2 2 3 3" xfId="2074" xr:uid="{00000000-0005-0000-0000-0000B5150000}"/>
    <cellStyle name="Normal 12 2 2 3 3 2" xfId="9166" xr:uid="{00000000-0005-0000-0000-0000B6150000}"/>
    <cellStyle name="Normal 12 2 2 3 3 2 2" xfId="17916" xr:uid="{00000000-0005-0000-0000-0000B7150000}"/>
    <cellStyle name="Normal 12 2 2 3 3 3" xfId="7563" xr:uid="{00000000-0005-0000-0000-0000B8150000}"/>
    <cellStyle name="Normal 12 2 2 3 3 3 2" xfId="16317" xr:uid="{00000000-0005-0000-0000-0000B9150000}"/>
    <cellStyle name="Normal 12 2 2 3 3 4" xfId="10776" xr:uid="{00000000-0005-0000-0000-0000BA150000}"/>
    <cellStyle name="Normal 12 2 2 3 3 4 2" xfId="19463" xr:uid="{00000000-0005-0000-0000-0000BB150000}"/>
    <cellStyle name="Normal 12 2 2 3 3 5" xfId="12383" xr:uid="{00000000-0005-0000-0000-0000BC150000}"/>
    <cellStyle name="Normal 12 2 2 3 3 5 2" xfId="21063" xr:uid="{00000000-0005-0000-0000-0000BD150000}"/>
    <cellStyle name="Normal 12 2 2 3 3 6" xfId="14682" xr:uid="{00000000-0005-0000-0000-0000BE150000}"/>
    <cellStyle name="Normal 12 2 2 3 4" xfId="2075" xr:uid="{00000000-0005-0000-0000-0000BF150000}"/>
    <cellStyle name="Normal 12 2 2 3 4 2" xfId="9167" xr:uid="{00000000-0005-0000-0000-0000C0150000}"/>
    <cellStyle name="Normal 12 2 2 3 4 2 2" xfId="17917" xr:uid="{00000000-0005-0000-0000-0000C1150000}"/>
    <cellStyle name="Normal 12 2 2 3 4 3" xfId="7564" xr:uid="{00000000-0005-0000-0000-0000C2150000}"/>
    <cellStyle name="Normal 12 2 2 3 4 3 2" xfId="16318" xr:uid="{00000000-0005-0000-0000-0000C3150000}"/>
    <cellStyle name="Normal 12 2 2 3 4 4" xfId="10777" xr:uid="{00000000-0005-0000-0000-0000C4150000}"/>
    <cellStyle name="Normal 12 2 2 3 4 4 2" xfId="19464" xr:uid="{00000000-0005-0000-0000-0000C5150000}"/>
    <cellStyle name="Normal 12 2 2 3 4 5" xfId="12384" xr:uid="{00000000-0005-0000-0000-0000C6150000}"/>
    <cellStyle name="Normal 12 2 2 3 4 5 2" xfId="21064" xr:uid="{00000000-0005-0000-0000-0000C7150000}"/>
    <cellStyle name="Normal 12 2 2 3 4 6" xfId="14681" xr:uid="{00000000-0005-0000-0000-0000C8150000}"/>
    <cellStyle name="Normal 12 2 2 3 5" xfId="9164" xr:uid="{00000000-0005-0000-0000-0000C9150000}"/>
    <cellStyle name="Normal 12 2 2 3 5 2" xfId="17914" xr:uid="{00000000-0005-0000-0000-0000CA150000}"/>
    <cellStyle name="Normal 12 2 2 3 6" xfId="7561" xr:uid="{00000000-0005-0000-0000-0000CB150000}"/>
    <cellStyle name="Normal 12 2 2 3 6 2" xfId="16315" xr:uid="{00000000-0005-0000-0000-0000CC150000}"/>
    <cellStyle name="Normal 12 2 2 3 7" xfId="10774" xr:uid="{00000000-0005-0000-0000-0000CD150000}"/>
    <cellStyle name="Normal 12 2 2 3 7 2" xfId="19461" xr:uid="{00000000-0005-0000-0000-0000CE150000}"/>
    <cellStyle name="Normal 12 2 2 3 8" xfId="12381" xr:uid="{00000000-0005-0000-0000-0000CF150000}"/>
    <cellStyle name="Normal 12 2 2 3 8 2" xfId="21061" xr:uid="{00000000-0005-0000-0000-0000D0150000}"/>
    <cellStyle name="Normal 12 2 2 3 9" xfId="14763" xr:uid="{00000000-0005-0000-0000-0000D1150000}"/>
    <cellStyle name="Normal 12 2 2 4" xfId="2076" xr:uid="{00000000-0005-0000-0000-0000D2150000}"/>
    <cellStyle name="Normal 12 2 2 4 2" xfId="2077" xr:uid="{00000000-0005-0000-0000-0000D3150000}"/>
    <cellStyle name="Normal 12 2 2 4 2 2" xfId="9169" xr:uid="{00000000-0005-0000-0000-0000D4150000}"/>
    <cellStyle name="Normal 12 2 2 4 2 2 2" xfId="17919" xr:uid="{00000000-0005-0000-0000-0000D5150000}"/>
    <cellStyle name="Normal 12 2 2 4 2 3" xfId="7566" xr:uid="{00000000-0005-0000-0000-0000D6150000}"/>
    <cellStyle name="Normal 12 2 2 4 2 3 2" xfId="16320" xr:uid="{00000000-0005-0000-0000-0000D7150000}"/>
    <cellStyle name="Normal 12 2 2 4 2 4" xfId="10779" xr:uid="{00000000-0005-0000-0000-0000D8150000}"/>
    <cellStyle name="Normal 12 2 2 4 2 4 2" xfId="19466" xr:uid="{00000000-0005-0000-0000-0000D9150000}"/>
    <cellStyle name="Normal 12 2 2 4 2 5" xfId="12386" xr:uid="{00000000-0005-0000-0000-0000DA150000}"/>
    <cellStyle name="Normal 12 2 2 4 2 5 2" xfId="21066" xr:uid="{00000000-0005-0000-0000-0000DB150000}"/>
    <cellStyle name="Normal 12 2 2 4 2 6" xfId="14676" xr:uid="{00000000-0005-0000-0000-0000DC150000}"/>
    <cellStyle name="Normal 12 2 2 4 3" xfId="2078" xr:uid="{00000000-0005-0000-0000-0000DD150000}"/>
    <cellStyle name="Normal 12 2 2 4 3 2" xfId="9170" xr:uid="{00000000-0005-0000-0000-0000DE150000}"/>
    <cellStyle name="Normal 12 2 2 4 3 2 2" xfId="17920" xr:uid="{00000000-0005-0000-0000-0000DF150000}"/>
    <cellStyle name="Normal 12 2 2 4 3 3" xfId="7567" xr:uid="{00000000-0005-0000-0000-0000E0150000}"/>
    <cellStyle name="Normal 12 2 2 4 3 3 2" xfId="16321" xr:uid="{00000000-0005-0000-0000-0000E1150000}"/>
    <cellStyle name="Normal 12 2 2 4 3 4" xfId="10780" xr:uid="{00000000-0005-0000-0000-0000E2150000}"/>
    <cellStyle name="Normal 12 2 2 4 3 4 2" xfId="19467" xr:uid="{00000000-0005-0000-0000-0000E3150000}"/>
    <cellStyle name="Normal 12 2 2 4 3 5" xfId="12387" xr:uid="{00000000-0005-0000-0000-0000E4150000}"/>
    <cellStyle name="Normal 12 2 2 4 3 5 2" xfId="21067" xr:uid="{00000000-0005-0000-0000-0000E5150000}"/>
    <cellStyle name="Normal 12 2 2 4 3 6" xfId="14679" xr:uid="{00000000-0005-0000-0000-0000E6150000}"/>
    <cellStyle name="Normal 12 2 2 4 4" xfId="2079" xr:uid="{00000000-0005-0000-0000-0000E7150000}"/>
    <cellStyle name="Normal 12 2 2 4 4 2" xfId="9171" xr:uid="{00000000-0005-0000-0000-0000E8150000}"/>
    <cellStyle name="Normal 12 2 2 4 4 2 2" xfId="17921" xr:uid="{00000000-0005-0000-0000-0000E9150000}"/>
    <cellStyle name="Normal 12 2 2 4 4 3" xfId="7568" xr:uid="{00000000-0005-0000-0000-0000EA150000}"/>
    <cellStyle name="Normal 12 2 2 4 4 3 2" xfId="16322" xr:uid="{00000000-0005-0000-0000-0000EB150000}"/>
    <cellStyle name="Normal 12 2 2 4 4 4" xfId="10781" xr:uid="{00000000-0005-0000-0000-0000EC150000}"/>
    <cellStyle name="Normal 12 2 2 4 4 4 2" xfId="19468" xr:uid="{00000000-0005-0000-0000-0000ED150000}"/>
    <cellStyle name="Normal 12 2 2 4 4 5" xfId="12388" xr:uid="{00000000-0005-0000-0000-0000EE150000}"/>
    <cellStyle name="Normal 12 2 2 4 4 5 2" xfId="21068" xr:uid="{00000000-0005-0000-0000-0000EF150000}"/>
    <cellStyle name="Normal 12 2 2 4 4 6" xfId="14678" xr:uid="{00000000-0005-0000-0000-0000F0150000}"/>
    <cellStyle name="Normal 12 2 2 4 5" xfId="9168" xr:uid="{00000000-0005-0000-0000-0000F1150000}"/>
    <cellStyle name="Normal 12 2 2 4 5 2" xfId="17918" xr:uid="{00000000-0005-0000-0000-0000F2150000}"/>
    <cellStyle name="Normal 12 2 2 4 6" xfId="7565" xr:uid="{00000000-0005-0000-0000-0000F3150000}"/>
    <cellStyle name="Normal 12 2 2 4 6 2" xfId="16319" xr:uid="{00000000-0005-0000-0000-0000F4150000}"/>
    <cellStyle name="Normal 12 2 2 4 7" xfId="10778" xr:uid="{00000000-0005-0000-0000-0000F5150000}"/>
    <cellStyle name="Normal 12 2 2 4 7 2" xfId="19465" xr:uid="{00000000-0005-0000-0000-0000F6150000}"/>
    <cellStyle name="Normal 12 2 2 4 8" xfId="12385" xr:uid="{00000000-0005-0000-0000-0000F7150000}"/>
    <cellStyle name="Normal 12 2 2 4 8 2" xfId="21065" xr:uid="{00000000-0005-0000-0000-0000F8150000}"/>
    <cellStyle name="Normal 12 2 2 4 9" xfId="14008" xr:uid="{00000000-0005-0000-0000-0000F9150000}"/>
    <cellStyle name="Normal 12 2 2 5" xfId="2080" xr:uid="{00000000-0005-0000-0000-0000FA150000}"/>
    <cellStyle name="Normal 12 2 2 5 2" xfId="9172" xr:uid="{00000000-0005-0000-0000-0000FB150000}"/>
    <cellStyle name="Normal 12 2 2 5 2 2" xfId="17922" xr:uid="{00000000-0005-0000-0000-0000FC150000}"/>
    <cellStyle name="Normal 12 2 2 5 3" xfId="7569" xr:uid="{00000000-0005-0000-0000-0000FD150000}"/>
    <cellStyle name="Normal 12 2 2 5 3 2" xfId="16323" xr:uid="{00000000-0005-0000-0000-0000FE150000}"/>
    <cellStyle name="Normal 12 2 2 5 4" xfId="10782" xr:uid="{00000000-0005-0000-0000-0000FF150000}"/>
    <cellStyle name="Normal 12 2 2 5 4 2" xfId="19469" xr:uid="{00000000-0005-0000-0000-000000160000}"/>
    <cellStyle name="Normal 12 2 2 5 5" xfId="12389" xr:uid="{00000000-0005-0000-0000-000001160000}"/>
    <cellStyle name="Normal 12 2 2 5 5 2" xfId="21069" xr:uid="{00000000-0005-0000-0000-000002160000}"/>
    <cellStyle name="Normal 12 2 2 5 6" xfId="14677" xr:uid="{00000000-0005-0000-0000-000003160000}"/>
    <cellStyle name="Normal 12 2 2 6" xfId="2081" xr:uid="{00000000-0005-0000-0000-000004160000}"/>
    <cellStyle name="Normal 12 2 2 6 2" xfId="9173" xr:uid="{00000000-0005-0000-0000-000005160000}"/>
    <cellStyle name="Normal 12 2 2 6 2 2" xfId="17923" xr:uid="{00000000-0005-0000-0000-000006160000}"/>
    <cellStyle name="Normal 12 2 2 6 3" xfId="7570" xr:uid="{00000000-0005-0000-0000-000007160000}"/>
    <cellStyle name="Normal 12 2 2 6 3 2" xfId="16324" xr:uid="{00000000-0005-0000-0000-000008160000}"/>
    <cellStyle name="Normal 12 2 2 6 4" xfId="10783" xr:uid="{00000000-0005-0000-0000-000009160000}"/>
    <cellStyle name="Normal 12 2 2 6 4 2" xfId="19470" xr:uid="{00000000-0005-0000-0000-00000A160000}"/>
    <cellStyle name="Normal 12 2 2 6 5" xfId="12390" xr:uid="{00000000-0005-0000-0000-00000B160000}"/>
    <cellStyle name="Normal 12 2 2 6 5 2" xfId="21070" xr:uid="{00000000-0005-0000-0000-00000C160000}"/>
    <cellStyle name="Normal 12 2 2 6 6" xfId="13998" xr:uid="{00000000-0005-0000-0000-00000D160000}"/>
    <cellStyle name="Normal 12 2 2 7" xfId="2082" xr:uid="{00000000-0005-0000-0000-00000E160000}"/>
    <cellStyle name="Normal 12 2 2 7 2" xfId="9174" xr:uid="{00000000-0005-0000-0000-00000F160000}"/>
    <cellStyle name="Normal 12 2 2 7 2 2" xfId="17924" xr:uid="{00000000-0005-0000-0000-000010160000}"/>
    <cellStyle name="Normal 12 2 2 7 3" xfId="7571" xr:uid="{00000000-0005-0000-0000-000011160000}"/>
    <cellStyle name="Normal 12 2 2 7 3 2" xfId="16325" xr:uid="{00000000-0005-0000-0000-000012160000}"/>
    <cellStyle name="Normal 12 2 2 7 4" xfId="10784" xr:uid="{00000000-0005-0000-0000-000013160000}"/>
    <cellStyle name="Normal 12 2 2 7 4 2" xfId="19471" xr:uid="{00000000-0005-0000-0000-000014160000}"/>
    <cellStyle name="Normal 12 2 2 7 5" xfId="12391" xr:uid="{00000000-0005-0000-0000-000015160000}"/>
    <cellStyle name="Normal 12 2 2 7 5 2" xfId="21071" xr:uid="{00000000-0005-0000-0000-000016160000}"/>
    <cellStyle name="Normal 12 2 2 7 6" xfId="14660" xr:uid="{00000000-0005-0000-0000-000017160000}"/>
    <cellStyle name="Normal 12 2 3" xfId="2083" xr:uid="{00000000-0005-0000-0000-000018160000}"/>
    <cellStyle name="Normal 12 2 3 2" xfId="2084" xr:uid="{00000000-0005-0000-0000-000019160000}"/>
    <cellStyle name="Normal 12 2 3 2 2" xfId="9176" xr:uid="{00000000-0005-0000-0000-00001A160000}"/>
    <cellStyle name="Normal 12 2 3 2 2 2" xfId="17926" xr:uid="{00000000-0005-0000-0000-00001B160000}"/>
    <cellStyle name="Normal 12 2 3 2 3" xfId="7573" xr:uid="{00000000-0005-0000-0000-00001C160000}"/>
    <cellStyle name="Normal 12 2 3 2 3 2" xfId="16327" xr:uid="{00000000-0005-0000-0000-00001D160000}"/>
    <cellStyle name="Normal 12 2 3 2 4" xfId="10786" xr:uid="{00000000-0005-0000-0000-00001E160000}"/>
    <cellStyle name="Normal 12 2 3 2 4 2" xfId="19473" xr:uid="{00000000-0005-0000-0000-00001F160000}"/>
    <cellStyle name="Normal 12 2 3 2 5" xfId="12393" xr:uid="{00000000-0005-0000-0000-000020160000}"/>
    <cellStyle name="Normal 12 2 3 2 5 2" xfId="21073" xr:uid="{00000000-0005-0000-0000-000021160000}"/>
    <cellStyle name="Normal 12 2 3 2 6" xfId="14674" xr:uid="{00000000-0005-0000-0000-000022160000}"/>
    <cellStyle name="Normal 12 2 3 3" xfId="2085" xr:uid="{00000000-0005-0000-0000-000023160000}"/>
    <cellStyle name="Normal 12 2 3 3 2" xfId="9177" xr:uid="{00000000-0005-0000-0000-000024160000}"/>
    <cellStyle name="Normal 12 2 3 3 2 2" xfId="17927" xr:uid="{00000000-0005-0000-0000-000025160000}"/>
    <cellStyle name="Normal 12 2 3 3 3" xfId="7574" xr:uid="{00000000-0005-0000-0000-000026160000}"/>
    <cellStyle name="Normal 12 2 3 3 3 2" xfId="16328" xr:uid="{00000000-0005-0000-0000-000027160000}"/>
    <cellStyle name="Normal 12 2 3 3 4" xfId="10787" xr:uid="{00000000-0005-0000-0000-000028160000}"/>
    <cellStyle name="Normal 12 2 3 3 4 2" xfId="19474" xr:uid="{00000000-0005-0000-0000-000029160000}"/>
    <cellStyle name="Normal 12 2 3 3 5" xfId="12394" xr:uid="{00000000-0005-0000-0000-00002A160000}"/>
    <cellStyle name="Normal 12 2 3 3 5 2" xfId="21074" xr:uid="{00000000-0005-0000-0000-00002B160000}"/>
    <cellStyle name="Normal 12 2 3 3 6" xfId="14673" xr:uid="{00000000-0005-0000-0000-00002C160000}"/>
    <cellStyle name="Normal 12 2 3 4" xfId="2086" xr:uid="{00000000-0005-0000-0000-00002D160000}"/>
    <cellStyle name="Normal 12 2 3 4 2" xfId="9178" xr:uid="{00000000-0005-0000-0000-00002E160000}"/>
    <cellStyle name="Normal 12 2 3 4 2 2" xfId="17928" xr:uid="{00000000-0005-0000-0000-00002F160000}"/>
    <cellStyle name="Normal 12 2 3 4 3" xfId="7575" xr:uid="{00000000-0005-0000-0000-000030160000}"/>
    <cellStyle name="Normal 12 2 3 4 3 2" xfId="16329" xr:uid="{00000000-0005-0000-0000-000031160000}"/>
    <cellStyle name="Normal 12 2 3 4 4" xfId="10788" xr:uid="{00000000-0005-0000-0000-000032160000}"/>
    <cellStyle name="Normal 12 2 3 4 4 2" xfId="19475" xr:uid="{00000000-0005-0000-0000-000033160000}"/>
    <cellStyle name="Normal 12 2 3 4 5" xfId="12395" xr:uid="{00000000-0005-0000-0000-000034160000}"/>
    <cellStyle name="Normal 12 2 3 4 5 2" xfId="21075" xr:uid="{00000000-0005-0000-0000-000035160000}"/>
    <cellStyle name="Normal 12 2 3 4 6" xfId="14672" xr:uid="{00000000-0005-0000-0000-000036160000}"/>
    <cellStyle name="Normal 12 2 3 5" xfId="9175" xr:uid="{00000000-0005-0000-0000-000037160000}"/>
    <cellStyle name="Normal 12 2 3 5 2" xfId="17925" xr:uid="{00000000-0005-0000-0000-000038160000}"/>
    <cellStyle name="Normal 12 2 3 6" xfId="7572" xr:uid="{00000000-0005-0000-0000-000039160000}"/>
    <cellStyle name="Normal 12 2 3 6 2" xfId="16326" xr:uid="{00000000-0005-0000-0000-00003A160000}"/>
    <cellStyle name="Normal 12 2 3 7" xfId="10785" xr:uid="{00000000-0005-0000-0000-00003B160000}"/>
    <cellStyle name="Normal 12 2 3 7 2" xfId="19472" xr:uid="{00000000-0005-0000-0000-00003C160000}"/>
    <cellStyle name="Normal 12 2 3 8" xfId="12392" xr:uid="{00000000-0005-0000-0000-00003D160000}"/>
    <cellStyle name="Normal 12 2 3 8 2" xfId="21072" xr:uid="{00000000-0005-0000-0000-00003E160000}"/>
    <cellStyle name="Normal 12 2 3 9" xfId="14675" xr:uid="{00000000-0005-0000-0000-00003F160000}"/>
    <cellStyle name="Normal 12 2 4" xfId="2087" xr:uid="{00000000-0005-0000-0000-000040160000}"/>
    <cellStyle name="Normal 12 2 5" xfId="2088" xr:uid="{00000000-0005-0000-0000-000041160000}"/>
    <cellStyle name="Normal 12 2 6" xfId="2089" xr:uid="{00000000-0005-0000-0000-000042160000}"/>
    <cellStyle name="Normal 12 2 6 2" xfId="9179" xr:uid="{00000000-0005-0000-0000-000043160000}"/>
    <cellStyle name="Normal 12 2 6 2 2" xfId="17929" xr:uid="{00000000-0005-0000-0000-000044160000}"/>
    <cellStyle name="Normal 12 2 6 3" xfId="7576" xr:uid="{00000000-0005-0000-0000-000045160000}"/>
    <cellStyle name="Normal 12 2 6 3 2" xfId="16330" xr:uid="{00000000-0005-0000-0000-000046160000}"/>
    <cellStyle name="Normal 12 2 6 4" xfId="10789" xr:uid="{00000000-0005-0000-0000-000047160000}"/>
    <cellStyle name="Normal 12 2 6 4 2" xfId="19476" xr:uid="{00000000-0005-0000-0000-000048160000}"/>
    <cellStyle name="Normal 12 2 6 5" xfId="12396" xr:uid="{00000000-0005-0000-0000-000049160000}"/>
    <cellStyle name="Normal 12 2 6 5 2" xfId="21076" xr:uid="{00000000-0005-0000-0000-00004A160000}"/>
    <cellStyle name="Normal 12 2 6 6" xfId="14671" xr:uid="{00000000-0005-0000-0000-00004B160000}"/>
    <cellStyle name="Normal 12 2 7" xfId="2090" xr:uid="{00000000-0005-0000-0000-00004C160000}"/>
    <cellStyle name="Normal 12 2 7 2" xfId="9180" xr:uid="{00000000-0005-0000-0000-00004D160000}"/>
    <cellStyle name="Normal 12 2 7 2 2" xfId="17930" xr:uid="{00000000-0005-0000-0000-00004E160000}"/>
    <cellStyle name="Normal 12 2 7 3" xfId="7577" xr:uid="{00000000-0005-0000-0000-00004F160000}"/>
    <cellStyle name="Normal 12 2 7 3 2" xfId="16331" xr:uid="{00000000-0005-0000-0000-000050160000}"/>
    <cellStyle name="Normal 12 2 7 4" xfId="10790" xr:uid="{00000000-0005-0000-0000-000051160000}"/>
    <cellStyle name="Normal 12 2 7 4 2" xfId="19477" xr:uid="{00000000-0005-0000-0000-000052160000}"/>
    <cellStyle name="Normal 12 2 7 5" xfId="12397" xr:uid="{00000000-0005-0000-0000-000053160000}"/>
    <cellStyle name="Normal 12 2 7 5 2" xfId="21077" xr:uid="{00000000-0005-0000-0000-000054160000}"/>
    <cellStyle name="Normal 12 2 7 6" xfId="14670" xr:uid="{00000000-0005-0000-0000-000055160000}"/>
    <cellStyle name="Normal 12 2 8" xfId="2091" xr:uid="{00000000-0005-0000-0000-000056160000}"/>
    <cellStyle name="Normal 12 2 8 2" xfId="9181" xr:uid="{00000000-0005-0000-0000-000057160000}"/>
    <cellStyle name="Normal 12 2 8 2 2" xfId="17931" xr:uid="{00000000-0005-0000-0000-000058160000}"/>
    <cellStyle name="Normal 12 2 8 3" xfId="7578" xr:uid="{00000000-0005-0000-0000-000059160000}"/>
    <cellStyle name="Normal 12 2 8 3 2" xfId="16332" xr:uid="{00000000-0005-0000-0000-00005A160000}"/>
    <cellStyle name="Normal 12 2 8 4" xfId="10791" xr:uid="{00000000-0005-0000-0000-00005B160000}"/>
    <cellStyle name="Normal 12 2 8 4 2" xfId="19478" xr:uid="{00000000-0005-0000-0000-00005C160000}"/>
    <cellStyle name="Normal 12 2 8 5" xfId="12398" xr:uid="{00000000-0005-0000-0000-00005D160000}"/>
    <cellStyle name="Normal 12 2 8 5 2" xfId="21078" xr:uid="{00000000-0005-0000-0000-00005E160000}"/>
    <cellStyle name="Normal 12 2 8 6" xfId="14669" xr:uid="{00000000-0005-0000-0000-00005F160000}"/>
    <cellStyle name="Normal 12 2 9" xfId="6931" xr:uid="{00000000-0005-0000-0000-000060160000}"/>
    <cellStyle name="Normal 12 2 9 2" xfId="9159" xr:uid="{00000000-0005-0000-0000-000061160000}"/>
    <cellStyle name="Normal 12 2 9 2 2" xfId="17909" xr:uid="{00000000-0005-0000-0000-000062160000}"/>
    <cellStyle name="Normal 12 2 9 3" xfId="16141" xr:uid="{00000000-0005-0000-0000-000063160000}"/>
    <cellStyle name="Normal 12 3" xfId="2092" xr:uid="{00000000-0005-0000-0000-000064160000}"/>
    <cellStyle name="Normal 12 4" xfId="2093" xr:uid="{00000000-0005-0000-0000-000065160000}"/>
    <cellStyle name="Normal 12 5" xfId="4906" xr:uid="{00000000-0005-0000-0000-000066160000}"/>
    <cellStyle name="Normal 12 6" xfId="2062" xr:uid="{00000000-0005-0000-0000-000067160000}"/>
    <cellStyle name="Normal 12 6 2" xfId="9158" xr:uid="{00000000-0005-0000-0000-000068160000}"/>
    <cellStyle name="Normal 12 6 2 2" xfId="17908" xr:uid="{00000000-0005-0000-0000-000069160000}"/>
    <cellStyle name="Normal 12 6 3" xfId="10768" xr:uid="{00000000-0005-0000-0000-00006A160000}"/>
    <cellStyle name="Normal 12 6 3 2" xfId="19455" xr:uid="{00000000-0005-0000-0000-00006B160000}"/>
    <cellStyle name="Normal 12 6 4" xfId="14032" xr:uid="{00000000-0005-0000-0000-00006C160000}"/>
    <cellStyle name="Normal 12 7" xfId="7555" xr:uid="{00000000-0005-0000-0000-00006D160000}"/>
    <cellStyle name="Normal 12 7 2" xfId="16309" xr:uid="{00000000-0005-0000-0000-00006E160000}"/>
    <cellStyle name="Normal 12 8" xfId="10632" xr:uid="{00000000-0005-0000-0000-00006F160000}"/>
    <cellStyle name="Normal 12 9" xfId="12375" xr:uid="{00000000-0005-0000-0000-000070160000}"/>
    <cellStyle name="Normal 12 9 2" xfId="21055" xr:uid="{00000000-0005-0000-0000-000071160000}"/>
    <cellStyle name="Normal 120" xfId="2094" xr:uid="{00000000-0005-0000-0000-000072160000}"/>
    <cellStyle name="Normal 120 2" xfId="2095" xr:uid="{00000000-0005-0000-0000-000073160000}"/>
    <cellStyle name="Normal 120 2 2" xfId="9183" xr:uid="{00000000-0005-0000-0000-000074160000}"/>
    <cellStyle name="Normal 120 2 2 2" xfId="17933" xr:uid="{00000000-0005-0000-0000-000075160000}"/>
    <cellStyle name="Normal 120 2 3" xfId="7580" xr:uid="{00000000-0005-0000-0000-000076160000}"/>
    <cellStyle name="Normal 120 2 3 2" xfId="16334" xr:uid="{00000000-0005-0000-0000-000077160000}"/>
    <cellStyle name="Normal 120 2 4" xfId="10793" xr:uid="{00000000-0005-0000-0000-000078160000}"/>
    <cellStyle name="Normal 120 2 4 2" xfId="19480" xr:uid="{00000000-0005-0000-0000-000079160000}"/>
    <cellStyle name="Normal 120 2 5" xfId="12400" xr:uid="{00000000-0005-0000-0000-00007A160000}"/>
    <cellStyle name="Normal 120 2 5 2" xfId="21080" xr:uid="{00000000-0005-0000-0000-00007B160000}"/>
    <cellStyle name="Normal 120 2 6" xfId="14666" xr:uid="{00000000-0005-0000-0000-00007C160000}"/>
    <cellStyle name="Normal 120 3" xfId="2096" xr:uid="{00000000-0005-0000-0000-00007D160000}"/>
    <cellStyle name="Normal 120 3 2" xfId="9184" xr:uid="{00000000-0005-0000-0000-00007E160000}"/>
    <cellStyle name="Normal 120 3 2 2" xfId="17934" xr:uid="{00000000-0005-0000-0000-00007F160000}"/>
    <cellStyle name="Normal 120 3 3" xfId="7581" xr:uid="{00000000-0005-0000-0000-000080160000}"/>
    <cellStyle name="Normal 120 3 3 2" xfId="16335" xr:uid="{00000000-0005-0000-0000-000081160000}"/>
    <cellStyle name="Normal 120 3 4" xfId="10794" xr:uid="{00000000-0005-0000-0000-000082160000}"/>
    <cellStyle name="Normal 120 3 4 2" xfId="19481" xr:uid="{00000000-0005-0000-0000-000083160000}"/>
    <cellStyle name="Normal 120 3 5" xfId="12401" xr:uid="{00000000-0005-0000-0000-000084160000}"/>
    <cellStyle name="Normal 120 3 5 2" xfId="21081" xr:uid="{00000000-0005-0000-0000-000085160000}"/>
    <cellStyle name="Normal 120 3 6" xfId="14665" xr:uid="{00000000-0005-0000-0000-000086160000}"/>
    <cellStyle name="Normal 120 4" xfId="2097" xr:uid="{00000000-0005-0000-0000-000087160000}"/>
    <cellStyle name="Normal 120 4 2" xfId="9185" xr:uid="{00000000-0005-0000-0000-000088160000}"/>
    <cellStyle name="Normal 120 4 2 2" xfId="17935" xr:uid="{00000000-0005-0000-0000-000089160000}"/>
    <cellStyle name="Normal 120 4 3" xfId="7582" xr:uid="{00000000-0005-0000-0000-00008A160000}"/>
    <cellStyle name="Normal 120 4 3 2" xfId="16336" xr:uid="{00000000-0005-0000-0000-00008B160000}"/>
    <cellStyle name="Normal 120 4 4" xfId="10795" xr:uid="{00000000-0005-0000-0000-00008C160000}"/>
    <cellStyle name="Normal 120 4 4 2" xfId="19482" xr:uid="{00000000-0005-0000-0000-00008D160000}"/>
    <cellStyle name="Normal 120 4 5" xfId="12402" xr:uid="{00000000-0005-0000-0000-00008E160000}"/>
    <cellStyle name="Normal 120 4 5 2" xfId="21082" xr:uid="{00000000-0005-0000-0000-00008F160000}"/>
    <cellStyle name="Normal 120 4 6" xfId="14778" xr:uid="{00000000-0005-0000-0000-000090160000}"/>
    <cellStyle name="Normal 120 5" xfId="9182" xr:uid="{00000000-0005-0000-0000-000091160000}"/>
    <cellStyle name="Normal 120 5 2" xfId="17932" xr:uid="{00000000-0005-0000-0000-000092160000}"/>
    <cellStyle name="Normal 120 6" xfId="7579" xr:uid="{00000000-0005-0000-0000-000093160000}"/>
    <cellStyle name="Normal 120 6 2" xfId="16333" xr:uid="{00000000-0005-0000-0000-000094160000}"/>
    <cellStyle name="Normal 120 7" xfId="10792" xr:uid="{00000000-0005-0000-0000-000095160000}"/>
    <cellStyle name="Normal 120 7 2" xfId="19479" xr:uid="{00000000-0005-0000-0000-000096160000}"/>
    <cellStyle name="Normal 120 8" xfId="12399" xr:uid="{00000000-0005-0000-0000-000097160000}"/>
    <cellStyle name="Normal 120 8 2" xfId="21079" xr:uid="{00000000-0005-0000-0000-000098160000}"/>
    <cellStyle name="Normal 120 9" xfId="14667" xr:uid="{00000000-0005-0000-0000-000099160000}"/>
    <cellStyle name="Normal 121" xfId="2098" xr:uid="{00000000-0005-0000-0000-00009A160000}"/>
    <cellStyle name="Normal 121 2" xfId="2099" xr:uid="{00000000-0005-0000-0000-00009B160000}"/>
    <cellStyle name="Normal 121 2 2" xfId="9187" xr:uid="{00000000-0005-0000-0000-00009C160000}"/>
    <cellStyle name="Normal 121 2 2 2" xfId="17937" xr:uid="{00000000-0005-0000-0000-00009D160000}"/>
    <cellStyle name="Normal 121 2 3" xfId="7584" xr:uid="{00000000-0005-0000-0000-00009E160000}"/>
    <cellStyle name="Normal 121 2 3 2" xfId="16338" xr:uid="{00000000-0005-0000-0000-00009F160000}"/>
    <cellStyle name="Normal 121 2 4" xfId="10797" xr:uid="{00000000-0005-0000-0000-0000A0160000}"/>
    <cellStyle name="Normal 121 2 4 2" xfId="19484" xr:uid="{00000000-0005-0000-0000-0000A1160000}"/>
    <cellStyle name="Normal 121 2 5" xfId="12404" xr:uid="{00000000-0005-0000-0000-0000A2160000}"/>
    <cellStyle name="Normal 121 2 5 2" xfId="21084" xr:uid="{00000000-0005-0000-0000-0000A3160000}"/>
    <cellStyle name="Normal 121 2 6" xfId="14656" xr:uid="{00000000-0005-0000-0000-0000A4160000}"/>
    <cellStyle name="Normal 121 3" xfId="2100" xr:uid="{00000000-0005-0000-0000-0000A5160000}"/>
    <cellStyle name="Normal 121 3 2" xfId="9188" xr:uid="{00000000-0005-0000-0000-0000A6160000}"/>
    <cellStyle name="Normal 121 3 2 2" xfId="17938" xr:uid="{00000000-0005-0000-0000-0000A7160000}"/>
    <cellStyle name="Normal 121 3 3" xfId="7585" xr:uid="{00000000-0005-0000-0000-0000A8160000}"/>
    <cellStyle name="Normal 121 3 3 2" xfId="16339" xr:uid="{00000000-0005-0000-0000-0000A9160000}"/>
    <cellStyle name="Normal 121 3 4" xfId="10798" xr:uid="{00000000-0005-0000-0000-0000AA160000}"/>
    <cellStyle name="Normal 121 3 4 2" xfId="19485" xr:uid="{00000000-0005-0000-0000-0000AB160000}"/>
    <cellStyle name="Normal 121 3 5" xfId="12405" xr:uid="{00000000-0005-0000-0000-0000AC160000}"/>
    <cellStyle name="Normal 121 3 5 2" xfId="21085" xr:uid="{00000000-0005-0000-0000-0000AD160000}"/>
    <cellStyle name="Normal 121 3 6" xfId="14100" xr:uid="{00000000-0005-0000-0000-0000AE160000}"/>
    <cellStyle name="Normal 121 4" xfId="2101" xr:uid="{00000000-0005-0000-0000-0000AF160000}"/>
    <cellStyle name="Normal 121 4 2" xfId="9189" xr:uid="{00000000-0005-0000-0000-0000B0160000}"/>
    <cellStyle name="Normal 121 4 2 2" xfId="17939" xr:uid="{00000000-0005-0000-0000-0000B1160000}"/>
    <cellStyle name="Normal 121 4 3" xfId="7586" xr:uid="{00000000-0005-0000-0000-0000B2160000}"/>
    <cellStyle name="Normal 121 4 3 2" xfId="16340" xr:uid="{00000000-0005-0000-0000-0000B3160000}"/>
    <cellStyle name="Normal 121 4 4" xfId="10799" xr:uid="{00000000-0005-0000-0000-0000B4160000}"/>
    <cellStyle name="Normal 121 4 4 2" xfId="19486" xr:uid="{00000000-0005-0000-0000-0000B5160000}"/>
    <cellStyle name="Normal 121 4 5" xfId="12406" xr:uid="{00000000-0005-0000-0000-0000B6160000}"/>
    <cellStyle name="Normal 121 4 5 2" xfId="21086" xr:uid="{00000000-0005-0000-0000-0000B7160000}"/>
    <cellStyle name="Normal 121 4 6" xfId="14105" xr:uid="{00000000-0005-0000-0000-0000B8160000}"/>
    <cellStyle name="Normal 121 5" xfId="9186" xr:uid="{00000000-0005-0000-0000-0000B9160000}"/>
    <cellStyle name="Normal 121 5 2" xfId="17936" xr:uid="{00000000-0005-0000-0000-0000BA160000}"/>
    <cellStyle name="Normal 121 6" xfId="7583" xr:uid="{00000000-0005-0000-0000-0000BB160000}"/>
    <cellStyle name="Normal 121 6 2" xfId="16337" xr:uid="{00000000-0005-0000-0000-0000BC160000}"/>
    <cellStyle name="Normal 121 7" xfId="10796" xr:uid="{00000000-0005-0000-0000-0000BD160000}"/>
    <cellStyle name="Normal 121 7 2" xfId="19483" xr:uid="{00000000-0005-0000-0000-0000BE160000}"/>
    <cellStyle name="Normal 121 8" xfId="12403" xr:uid="{00000000-0005-0000-0000-0000BF160000}"/>
    <cellStyle name="Normal 121 8 2" xfId="21083" xr:uid="{00000000-0005-0000-0000-0000C0160000}"/>
    <cellStyle name="Normal 121 9" xfId="14081" xr:uid="{00000000-0005-0000-0000-0000C1160000}"/>
    <cellStyle name="Normal 122" xfId="2102" xr:uid="{00000000-0005-0000-0000-0000C2160000}"/>
    <cellStyle name="Normal 122 2" xfId="2103" xr:uid="{00000000-0005-0000-0000-0000C3160000}"/>
    <cellStyle name="Normal 122 2 2" xfId="9191" xr:uid="{00000000-0005-0000-0000-0000C4160000}"/>
    <cellStyle name="Normal 122 2 2 2" xfId="17941" xr:uid="{00000000-0005-0000-0000-0000C5160000}"/>
    <cellStyle name="Normal 122 2 3" xfId="7588" xr:uid="{00000000-0005-0000-0000-0000C6160000}"/>
    <cellStyle name="Normal 122 2 3 2" xfId="16342" xr:uid="{00000000-0005-0000-0000-0000C7160000}"/>
    <cellStyle name="Normal 122 2 4" xfId="10801" xr:uid="{00000000-0005-0000-0000-0000C8160000}"/>
    <cellStyle name="Normal 122 2 4 2" xfId="19488" xr:uid="{00000000-0005-0000-0000-0000C9160000}"/>
    <cellStyle name="Normal 122 2 5" xfId="12408" xr:uid="{00000000-0005-0000-0000-0000CA160000}"/>
    <cellStyle name="Normal 122 2 5 2" xfId="21088" xr:uid="{00000000-0005-0000-0000-0000CB160000}"/>
    <cellStyle name="Normal 122 2 6" xfId="14546" xr:uid="{00000000-0005-0000-0000-0000CC160000}"/>
    <cellStyle name="Normal 122 3" xfId="2104" xr:uid="{00000000-0005-0000-0000-0000CD160000}"/>
    <cellStyle name="Normal 122 3 2" xfId="9192" xr:uid="{00000000-0005-0000-0000-0000CE160000}"/>
    <cellStyle name="Normal 122 3 2 2" xfId="17942" xr:uid="{00000000-0005-0000-0000-0000CF160000}"/>
    <cellStyle name="Normal 122 3 3" xfId="7589" xr:uid="{00000000-0005-0000-0000-0000D0160000}"/>
    <cellStyle name="Normal 122 3 3 2" xfId="16343" xr:uid="{00000000-0005-0000-0000-0000D1160000}"/>
    <cellStyle name="Normal 122 3 4" xfId="10802" xr:uid="{00000000-0005-0000-0000-0000D2160000}"/>
    <cellStyle name="Normal 122 3 4 2" xfId="19489" xr:uid="{00000000-0005-0000-0000-0000D3160000}"/>
    <cellStyle name="Normal 122 3 5" xfId="12409" xr:uid="{00000000-0005-0000-0000-0000D4160000}"/>
    <cellStyle name="Normal 122 3 5 2" xfId="21089" xr:uid="{00000000-0005-0000-0000-0000D5160000}"/>
    <cellStyle name="Normal 122 3 6" xfId="14740" xr:uid="{00000000-0005-0000-0000-0000D6160000}"/>
    <cellStyle name="Normal 122 4" xfId="2105" xr:uid="{00000000-0005-0000-0000-0000D7160000}"/>
    <cellStyle name="Normal 122 4 2" xfId="9193" xr:uid="{00000000-0005-0000-0000-0000D8160000}"/>
    <cellStyle name="Normal 122 4 2 2" xfId="17943" xr:uid="{00000000-0005-0000-0000-0000D9160000}"/>
    <cellStyle name="Normal 122 4 3" xfId="7590" xr:uid="{00000000-0005-0000-0000-0000DA160000}"/>
    <cellStyle name="Normal 122 4 3 2" xfId="16344" xr:uid="{00000000-0005-0000-0000-0000DB160000}"/>
    <cellStyle name="Normal 122 4 4" xfId="10803" xr:uid="{00000000-0005-0000-0000-0000DC160000}"/>
    <cellStyle name="Normal 122 4 4 2" xfId="19490" xr:uid="{00000000-0005-0000-0000-0000DD160000}"/>
    <cellStyle name="Normal 122 4 5" xfId="12410" xr:uid="{00000000-0005-0000-0000-0000DE160000}"/>
    <cellStyle name="Normal 122 4 5 2" xfId="21090" xr:uid="{00000000-0005-0000-0000-0000DF160000}"/>
    <cellStyle name="Normal 122 4 6" xfId="14090" xr:uid="{00000000-0005-0000-0000-0000E0160000}"/>
    <cellStyle name="Normal 122 5" xfId="9190" xr:uid="{00000000-0005-0000-0000-0000E1160000}"/>
    <cellStyle name="Normal 122 5 2" xfId="17940" xr:uid="{00000000-0005-0000-0000-0000E2160000}"/>
    <cellStyle name="Normal 122 6" xfId="7587" xr:uid="{00000000-0005-0000-0000-0000E3160000}"/>
    <cellStyle name="Normal 122 6 2" xfId="16341" xr:uid="{00000000-0005-0000-0000-0000E4160000}"/>
    <cellStyle name="Normal 122 7" xfId="10800" xr:uid="{00000000-0005-0000-0000-0000E5160000}"/>
    <cellStyle name="Normal 122 7 2" xfId="19487" xr:uid="{00000000-0005-0000-0000-0000E6160000}"/>
    <cellStyle name="Normal 122 8" xfId="12407" xr:uid="{00000000-0005-0000-0000-0000E7160000}"/>
    <cellStyle name="Normal 122 8 2" xfId="21087" xr:uid="{00000000-0005-0000-0000-0000E8160000}"/>
    <cellStyle name="Normal 122 9" xfId="13928" xr:uid="{00000000-0005-0000-0000-0000E9160000}"/>
    <cellStyle name="Normal 123" xfId="2106" xr:uid="{00000000-0005-0000-0000-0000EA160000}"/>
    <cellStyle name="Normal 123 2" xfId="2107" xr:uid="{00000000-0005-0000-0000-0000EB160000}"/>
    <cellStyle name="Normal 123 2 2" xfId="9195" xr:uid="{00000000-0005-0000-0000-0000EC160000}"/>
    <cellStyle name="Normal 123 2 2 2" xfId="17945" xr:uid="{00000000-0005-0000-0000-0000ED160000}"/>
    <cellStyle name="Normal 123 2 3" xfId="7592" xr:uid="{00000000-0005-0000-0000-0000EE160000}"/>
    <cellStyle name="Normal 123 2 3 2" xfId="16346" xr:uid="{00000000-0005-0000-0000-0000EF160000}"/>
    <cellStyle name="Normal 123 2 4" xfId="10805" xr:uid="{00000000-0005-0000-0000-0000F0160000}"/>
    <cellStyle name="Normal 123 2 4 2" xfId="19492" xr:uid="{00000000-0005-0000-0000-0000F1160000}"/>
    <cellStyle name="Normal 123 2 5" xfId="12412" xr:uid="{00000000-0005-0000-0000-0000F2160000}"/>
    <cellStyle name="Normal 123 2 5 2" xfId="21092" xr:uid="{00000000-0005-0000-0000-0000F3160000}"/>
    <cellStyle name="Normal 123 2 6" xfId="13941" xr:uid="{00000000-0005-0000-0000-0000F4160000}"/>
    <cellStyle name="Normal 123 3" xfId="2108" xr:uid="{00000000-0005-0000-0000-0000F5160000}"/>
    <cellStyle name="Normal 123 3 2" xfId="9196" xr:uid="{00000000-0005-0000-0000-0000F6160000}"/>
    <cellStyle name="Normal 123 3 2 2" xfId="17946" xr:uid="{00000000-0005-0000-0000-0000F7160000}"/>
    <cellStyle name="Normal 123 3 3" xfId="7593" xr:uid="{00000000-0005-0000-0000-0000F8160000}"/>
    <cellStyle name="Normal 123 3 3 2" xfId="16347" xr:uid="{00000000-0005-0000-0000-0000F9160000}"/>
    <cellStyle name="Normal 123 3 4" xfId="10806" xr:uid="{00000000-0005-0000-0000-0000FA160000}"/>
    <cellStyle name="Normal 123 3 4 2" xfId="19493" xr:uid="{00000000-0005-0000-0000-0000FB160000}"/>
    <cellStyle name="Normal 123 3 5" xfId="12413" xr:uid="{00000000-0005-0000-0000-0000FC160000}"/>
    <cellStyle name="Normal 123 3 5 2" xfId="21093" xr:uid="{00000000-0005-0000-0000-0000FD160000}"/>
    <cellStyle name="Normal 123 3 6" xfId="14663" xr:uid="{00000000-0005-0000-0000-0000FE160000}"/>
    <cellStyle name="Normal 123 4" xfId="2109" xr:uid="{00000000-0005-0000-0000-0000FF160000}"/>
    <cellStyle name="Normal 123 4 2" xfId="9197" xr:uid="{00000000-0005-0000-0000-000000170000}"/>
    <cellStyle name="Normal 123 4 2 2" xfId="17947" xr:uid="{00000000-0005-0000-0000-000001170000}"/>
    <cellStyle name="Normal 123 4 3" xfId="7594" xr:uid="{00000000-0005-0000-0000-000002170000}"/>
    <cellStyle name="Normal 123 4 3 2" xfId="16348" xr:uid="{00000000-0005-0000-0000-000003170000}"/>
    <cellStyle name="Normal 123 4 4" xfId="10807" xr:uid="{00000000-0005-0000-0000-000004170000}"/>
    <cellStyle name="Normal 123 4 4 2" xfId="19494" xr:uid="{00000000-0005-0000-0000-000005170000}"/>
    <cellStyle name="Normal 123 4 5" xfId="12414" xr:uid="{00000000-0005-0000-0000-000006170000}"/>
    <cellStyle name="Normal 123 4 5 2" xfId="21094" xr:uid="{00000000-0005-0000-0000-000007170000}"/>
    <cellStyle name="Normal 123 4 6" xfId="14553" xr:uid="{00000000-0005-0000-0000-000008170000}"/>
    <cellStyle name="Normal 123 5" xfId="9194" xr:uid="{00000000-0005-0000-0000-000009170000}"/>
    <cellStyle name="Normal 123 5 2" xfId="17944" xr:uid="{00000000-0005-0000-0000-00000A170000}"/>
    <cellStyle name="Normal 123 6" xfId="7591" xr:uid="{00000000-0005-0000-0000-00000B170000}"/>
    <cellStyle name="Normal 123 6 2" xfId="16345" xr:uid="{00000000-0005-0000-0000-00000C170000}"/>
    <cellStyle name="Normal 123 7" xfId="10804" xr:uid="{00000000-0005-0000-0000-00000D170000}"/>
    <cellStyle name="Normal 123 7 2" xfId="19491" xr:uid="{00000000-0005-0000-0000-00000E170000}"/>
    <cellStyle name="Normal 123 8" xfId="12411" xr:uid="{00000000-0005-0000-0000-00000F170000}"/>
    <cellStyle name="Normal 123 8 2" xfId="21091" xr:uid="{00000000-0005-0000-0000-000010170000}"/>
    <cellStyle name="Normal 123 9" xfId="14722" xr:uid="{00000000-0005-0000-0000-000011170000}"/>
    <cellStyle name="Normal 124" xfId="2110" xr:uid="{00000000-0005-0000-0000-000012170000}"/>
    <cellStyle name="Normal 124 2" xfId="2111" xr:uid="{00000000-0005-0000-0000-000013170000}"/>
    <cellStyle name="Normal 124 2 2" xfId="9199" xr:uid="{00000000-0005-0000-0000-000014170000}"/>
    <cellStyle name="Normal 124 2 2 2" xfId="17949" xr:uid="{00000000-0005-0000-0000-000015170000}"/>
    <cellStyle name="Normal 124 2 3" xfId="7596" xr:uid="{00000000-0005-0000-0000-000016170000}"/>
    <cellStyle name="Normal 124 2 3 2" xfId="16350" xr:uid="{00000000-0005-0000-0000-000017170000}"/>
    <cellStyle name="Normal 124 2 4" xfId="10809" xr:uid="{00000000-0005-0000-0000-000018170000}"/>
    <cellStyle name="Normal 124 2 4 2" xfId="19496" xr:uid="{00000000-0005-0000-0000-000019170000}"/>
    <cellStyle name="Normal 124 2 5" xfId="12416" xr:uid="{00000000-0005-0000-0000-00001A170000}"/>
    <cellStyle name="Normal 124 2 5 2" xfId="21096" xr:uid="{00000000-0005-0000-0000-00001B170000}"/>
    <cellStyle name="Normal 124 2 6" xfId="13905" xr:uid="{00000000-0005-0000-0000-00001C170000}"/>
    <cellStyle name="Normal 124 3" xfId="2112" xr:uid="{00000000-0005-0000-0000-00001D170000}"/>
    <cellStyle name="Normal 124 3 2" xfId="9200" xr:uid="{00000000-0005-0000-0000-00001E170000}"/>
    <cellStyle name="Normal 124 3 2 2" xfId="17950" xr:uid="{00000000-0005-0000-0000-00001F170000}"/>
    <cellStyle name="Normal 124 3 3" xfId="7597" xr:uid="{00000000-0005-0000-0000-000020170000}"/>
    <cellStyle name="Normal 124 3 3 2" xfId="16351" xr:uid="{00000000-0005-0000-0000-000021170000}"/>
    <cellStyle name="Normal 124 3 4" xfId="10810" xr:uid="{00000000-0005-0000-0000-000022170000}"/>
    <cellStyle name="Normal 124 3 4 2" xfId="19497" xr:uid="{00000000-0005-0000-0000-000023170000}"/>
    <cellStyle name="Normal 124 3 5" xfId="12417" xr:uid="{00000000-0005-0000-0000-000024170000}"/>
    <cellStyle name="Normal 124 3 5 2" xfId="21097" xr:uid="{00000000-0005-0000-0000-000025170000}"/>
    <cellStyle name="Normal 124 3 6" xfId="14795" xr:uid="{00000000-0005-0000-0000-000026170000}"/>
    <cellStyle name="Normal 124 4" xfId="2113" xr:uid="{00000000-0005-0000-0000-000027170000}"/>
    <cellStyle name="Normal 124 4 2" xfId="9201" xr:uid="{00000000-0005-0000-0000-000028170000}"/>
    <cellStyle name="Normal 124 4 2 2" xfId="17951" xr:uid="{00000000-0005-0000-0000-000029170000}"/>
    <cellStyle name="Normal 124 4 3" xfId="7598" xr:uid="{00000000-0005-0000-0000-00002A170000}"/>
    <cellStyle name="Normal 124 4 3 2" xfId="16352" xr:uid="{00000000-0005-0000-0000-00002B170000}"/>
    <cellStyle name="Normal 124 4 4" xfId="10811" xr:uid="{00000000-0005-0000-0000-00002C170000}"/>
    <cellStyle name="Normal 124 4 4 2" xfId="19498" xr:uid="{00000000-0005-0000-0000-00002D170000}"/>
    <cellStyle name="Normal 124 4 5" xfId="12418" xr:uid="{00000000-0005-0000-0000-00002E170000}"/>
    <cellStyle name="Normal 124 4 5 2" xfId="21098" xr:uid="{00000000-0005-0000-0000-00002F170000}"/>
    <cellStyle name="Normal 124 4 6" xfId="14513" xr:uid="{00000000-0005-0000-0000-000030170000}"/>
    <cellStyle name="Normal 124 5" xfId="9198" xr:uid="{00000000-0005-0000-0000-000031170000}"/>
    <cellStyle name="Normal 124 5 2" xfId="17948" xr:uid="{00000000-0005-0000-0000-000032170000}"/>
    <cellStyle name="Normal 124 6" xfId="7595" xr:uid="{00000000-0005-0000-0000-000033170000}"/>
    <cellStyle name="Normal 124 6 2" xfId="16349" xr:uid="{00000000-0005-0000-0000-000034170000}"/>
    <cellStyle name="Normal 124 7" xfId="10808" xr:uid="{00000000-0005-0000-0000-000035170000}"/>
    <cellStyle name="Normal 124 7 2" xfId="19495" xr:uid="{00000000-0005-0000-0000-000036170000}"/>
    <cellStyle name="Normal 124 8" xfId="12415" xr:uid="{00000000-0005-0000-0000-000037170000}"/>
    <cellStyle name="Normal 124 8 2" xfId="21095" xr:uid="{00000000-0005-0000-0000-000038170000}"/>
    <cellStyle name="Normal 124 9" xfId="14753" xr:uid="{00000000-0005-0000-0000-000039170000}"/>
    <cellStyle name="Normal 125" xfId="2114" xr:uid="{00000000-0005-0000-0000-00003A170000}"/>
    <cellStyle name="Normal 125 2" xfId="2115" xr:uid="{00000000-0005-0000-0000-00003B170000}"/>
    <cellStyle name="Normal 125 2 2" xfId="9203" xr:uid="{00000000-0005-0000-0000-00003C170000}"/>
    <cellStyle name="Normal 125 2 2 2" xfId="17953" xr:uid="{00000000-0005-0000-0000-00003D170000}"/>
    <cellStyle name="Normal 125 2 3" xfId="7600" xr:uid="{00000000-0005-0000-0000-00003E170000}"/>
    <cellStyle name="Normal 125 2 3 2" xfId="16354" xr:uid="{00000000-0005-0000-0000-00003F170000}"/>
    <cellStyle name="Normal 125 2 4" xfId="10813" xr:uid="{00000000-0005-0000-0000-000040170000}"/>
    <cellStyle name="Normal 125 2 4 2" xfId="19500" xr:uid="{00000000-0005-0000-0000-000041170000}"/>
    <cellStyle name="Normal 125 2 5" xfId="12420" xr:uid="{00000000-0005-0000-0000-000042170000}"/>
    <cellStyle name="Normal 125 2 5 2" xfId="21100" xr:uid="{00000000-0005-0000-0000-000043170000}"/>
    <cellStyle name="Normal 125 2 6" xfId="14054" xr:uid="{00000000-0005-0000-0000-000044170000}"/>
    <cellStyle name="Normal 125 3" xfId="2116" xr:uid="{00000000-0005-0000-0000-000045170000}"/>
    <cellStyle name="Normal 125 3 2" xfId="9204" xr:uid="{00000000-0005-0000-0000-000046170000}"/>
    <cellStyle name="Normal 125 3 2 2" xfId="17954" xr:uid="{00000000-0005-0000-0000-000047170000}"/>
    <cellStyle name="Normal 125 3 3" xfId="7601" xr:uid="{00000000-0005-0000-0000-000048170000}"/>
    <cellStyle name="Normal 125 3 3 2" xfId="16355" xr:uid="{00000000-0005-0000-0000-000049170000}"/>
    <cellStyle name="Normal 125 3 4" xfId="10814" xr:uid="{00000000-0005-0000-0000-00004A170000}"/>
    <cellStyle name="Normal 125 3 4 2" xfId="19501" xr:uid="{00000000-0005-0000-0000-00004B170000}"/>
    <cellStyle name="Normal 125 3 5" xfId="12421" xr:uid="{00000000-0005-0000-0000-00004C170000}"/>
    <cellStyle name="Normal 125 3 5 2" xfId="21101" xr:uid="{00000000-0005-0000-0000-00004D170000}"/>
    <cellStyle name="Normal 125 3 6" xfId="13899" xr:uid="{00000000-0005-0000-0000-00004E170000}"/>
    <cellStyle name="Normal 125 4" xfId="2117" xr:uid="{00000000-0005-0000-0000-00004F170000}"/>
    <cellStyle name="Normal 125 4 2" xfId="9205" xr:uid="{00000000-0005-0000-0000-000050170000}"/>
    <cellStyle name="Normal 125 4 2 2" xfId="17955" xr:uid="{00000000-0005-0000-0000-000051170000}"/>
    <cellStyle name="Normal 125 4 3" xfId="7602" xr:uid="{00000000-0005-0000-0000-000052170000}"/>
    <cellStyle name="Normal 125 4 3 2" xfId="16356" xr:uid="{00000000-0005-0000-0000-000053170000}"/>
    <cellStyle name="Normal 125 4 4" xfId="10815" xr:uid="{00000000-0005-0000-0000-000054170000}"/>
    <cellStyle name="Normal 125 4 4 2" xfId="19502" xr:uid="{00000000-0005-0000-0000-000055170000}"/>
    <cellStyle name="Normal 125 4 5" xfId="12422" xr:uid="{00000000-0005-0000-0000-000056170000}"/>
    <cellStyle name="Normal 125 4 5 2" xfId="21102" xr:uid="{00000000-0005-0000-0000-000057170000}"/>
    <cellStyle name="Normal 125 4 6" xfId="14769" xr:uid="{00000000-0005-0000-0000-000058170000}"/>
    <cellStyle name="Normal 125 5" xfId="9202" xr:uid="{00000000-0005-0000-0000-000059170000}"/>
    <cellStyle name="Normal 125 5 2" xfId="17952" xr:uid="{00000000-0005-0000-0000-00005A170000}"/>
    <cellStyle name="Normal 125 6" xfId="7599" xr:uid="{00000000-0005-0000-0000-00005B170000}"/>
    <cellStyle name="Normal 125 6 2" xfId="16353" xr:uid="{00000000-0005-0000-0000-00005C170000}"/>
    <cellStyle name="Normal 125 7" xfId="10812" xr:uid="{00000000-0005-0000-0000-00005D170000}"/>
    <cellStyle name="Normal 125 7 2" xfId="19499" xr:uid="{00000000-0005-0000-0000-00005E170000}"/>
    <cellStyle name="Normal 125 8" xfId="12419" xr:uid="{00000000-0005-0000-0000-00005F170000}"/>
    <cellStyle name="Normal 125 8 2" xfId="21099" xr:uid="{00000000-0005-0000-0000-000060170000}"/>
    <cellStyle name="Normal 125 9" xfId="14758" xr:uid="{00000000-0005-0000-0000-000061170000}"/>
    <cellStyle name="Normal 126" xfId="2118" xr:uid="{00000000-0005-0000-0000-000062170000}"/>
    <cellStyle name="Normal 126 2" xfId="2119" xr:uid="{00000000-0005-0000-0000-000063170000}"/>
    <cellStyle name="Normal 126 2 2" xfId="9207" xr:uid="{00000000-0005-0000-0000-000064170000}"/>
    <cellStyle name="Normal 126 2 2 2" xfId="17957" xr:uid="{00000000-0005-0000-0000-000065170000}"/>
    <cellStyle name="Normal 126 2 3" xfId="7604" xr:uid="{00000000-0005-0000-0000-000066170000}"/>
    <cellStyle name="Normal 126 2 3 2" xfId="16358" xr:uid="{00000000-0005-0000-0000-000067170000}"/>
    <cellStyle name="Normal 126 2 4" xfId="10817" xr:uid="{00000000-0005-0000-0000-000068170000}"/>
    <cellStyle name="Normal 126 2 4 2" xfId="19504" xr:uid="{00000000-0005-0000-0000-000069170000}"/>
    <cellStyle name="Normal 126 2 5" xfId="12424" xr:uid="{00000000-0005-0000-0000-00006A170000}"/>
    <cellStyle name="Normal 126 2 5 2" xfId="21104" xr:uid="{00000000-0005-0000-0000-00006B170000}"/>
    <cellStyle name="Normal 126 2 6" xfId="13895" xr:uid="{00000000-0005-0000-0000-00006C170000}"/>
    <cellStyle name="Normal 126 3" xfId="2120" xr:uid="{00000000-0005-0000-0000-00006D170000}"/>
    <cellStyle name="Normal 126 3 2" xfId="9208" xr:uid="{00000000-0005-0000-0000-00006E170000}"/>
    <cellStyle name="Normal 126 3 2 2" xfId="17958" xr:uid="{00000000-0005-0000-0000-00006F170000}"/>
    <cellStyle name="Normal 126 3 3" xfId="7605" xr:uid="{00000000-0005-0000-0000-000070170000}"/>
    <cellStyle name="Normal 126 3 3 2" xfId="16359" xr:uid="{00000000-0005-0000-0000-000071170000}"/>
    <cellStyle name="Normal 126 3 4" xfId="10818" xr:uid="{00000000-0005-0000-0000-000072170000}"/>
    <cellStyle name="Normal 126 3 4 2" xfId="19505" xr:uid="{00000000-0005-0000-0000-000073170000}"/>
    <cellStyle name="Normal 126 3 5" xfId="12425" xr:uid="{00000000-0005-0000-0000-000074170000}"/>
    <cellStyle name="Normal 126 3 5 2" xfId="21105" xr:uid="{00000000-0005-0000-0000-000075170000}"/>
    <cellStyle name="Normal 126 3 6" xfId="14544" xr:uid="{00000000-0005-0000-0000-000076170000}"/>
    <cellStyle name="Normal 126 4" xfId="2121" xr:uid="{00000000-0005-0000-0000-000077170000}"/>
    <cellStyle name="Normal 126 4 2" xfId="9209" xr:uid="{00000000-0005-0000-0000-000078170000}"/>
    <cellStyle name="Normal 126 4 2 2" xfId="17959" xr:uid="{00000000-0005-0000-0000-000079170000}"/>
    <cellStyle name="Normal 126 4 3" xfId="7606" xr:uid="{00000000-0005-0000-0000-00007A170000}"/>
    <cellStyle name="Normal 126 4 3 2" xfId="16360" xr:uid="{00000000-0005-0000-0000-00007B170000}"/>
    <cellStyle name="Normal 126 4 4" xfId="10819" xr:uid="{00000000-0005-0000-0000-00007C170000}"/>
    <cellStyle name="Normal 126 4 4 2" xfId="19506" xr:uid="{00000000-0005-0000-0000-00007D170000}"/>
    <cellStyle name="Normal 126 4 5" xfId="12426" xr:uid="{00000000-0005-0000-0000-00007E170000}"/>
    <cellStyle name="Normal 126 4 5 2" xfId="21106" xr:uid="{00000000-0005-0000-0000-00007F170000}"/>
    <cellStyle name="Normal 126 4 6" xfId="14082" xr:uid="{00000000-0005-0000-0000-000080170000}"/>
    <cellStyle name="Normal 126 5" xfId="9206" xr:uid="{00000000-0005-0000-0000-000081170000}"/>
    <cellStyle name="Normal 126 5 2" xfId="17956" xr:uid="{00000000-0005-0000-0000-000082170000}"/>
    <cellStyle name="Normal 126 6" xfId="7603" xr:uid="{00000000-0005-0000-0000-000083170000}"/>
    <cellStyle name="Normal 126 6 2" xfId="16357" xr:uid="{00000000-0005-0000-0000-000084170000}"/>
    <cellStyle name="Normal 126 7" xfId="10816" xr:uid="{00000000-0005-0000-0000-000085170000}"/>
    <cellStyle name="Normal 126 7 2" xfId="19503" xr:uid="{00000000-0005-0000-0000-000086170000}"/>
    <cellStyle name="Normal 126 8" xfId="12423" xr:uid="{00000000-0005-0000-0000-000087170000}"/>
    <cellStyle name="Normal 126 8 2" xfId="21103" xr:uid="{00000000-0005-0000-0000-000088170000}"/>
    <cellStyle name="Normal 126 9" xfId="13977" xr:uid="{00000000-0005-0000-0000-000089170000}"/>
    <cellStyle name="Normal 127" xfId="2122" xr:uid="{00000000-0005-0000-0000-00008A170000}"/>
    <cellStyle name="Normal 127 2" xfId="2123" xr:uid="{00000000-0005-0000-0000-00008B170000}"/>
    <cellStyle name="Normal 127 2 2" xfId="9211" xr:uid="{00000000-0005-0000-0000-00008C170000}"/>
    <cellStyle name="Normal 127 2 2 2" xfId="17961" xr:uid="{00000000-0005-0000-0000-00008D170000}"/>
    <cellStyle name="Normal 127 2 3" xfId="7608" xr:uid="{00000000-0005-0000-0000-00008E170000}"/>
    <cellStyle name="Normal 127 2 3 2" xfId="16362" xr:uid="{00000000-0005-0000-0000-00008F170000}"/>
    <cellStyle name="Normal 127 2 4" xfId="10821" xr:uid="{00000000-0005-0000-0000-000090170000}"/>
    <cellStyle name="Normal 127 2 4 2" xfId="19508" xr:uid="{00000000-0005-0000-0000-000091170000}"/>
    <cellStyle name="Normal 127 2 5" xfId="12428" xr:uid="{00000000-0005-0000-0000-000092170000}"/>
    <cellStyle name="Normal 127 2 5 2" xfId="21108" xr:uid="{00000000-0005-0000-0000-000093170000}"/>
    <cellStyle name="Normal 127 2 6" xfId="13974" xr:uid="{00000000-0005-0000-0000-000094170000}"/>
    <cellStyle name="Normal 127 3" xfId="2124" xr:uid="{00000000-0005-0000-0000-000095170000}"/>
    <cellStyle name="Normal 127 3 2" xfId="9212" xr:uid="{00000000-0005-0000-0000-000096170000}"/>
    <cellStyle name="Normal 127 3 2 2" xfId="17962" xr:uid="{00000000-0005-0000-0000-000097170000}"/>
    <cellStyle name="Normal 127 3 3" xfId="7609" xr:uid="{00000000-0005-0000-0000-000098170000}"/>
    <cellStyle name="Normal 127 3 3 2" xfId="16363" xr:uid="{00000000-0005-0000-0000-000099170000}"/>
    <cellStyle name="Normal 127 3 4" xfId="10822" xr:uid="{00000000-0005-0000-0000-00009A170000}"/>
    <cellStyle name="Normal 127 3 4 2" xfId="19509" xr:uid="{00000000-0005-0000-0000-00009B170000}"/>
    <cellStyle name="Normal 127 3 5" xfId="12429" xr:uid="{00000000-0005-0000-0000-00009C170000}"/>
    <cellStyle name="Normal 127 3 5 2" xfId="21109" xr:uid="{00000000-0005-0000-0000-00009D170000}"/>
    <cellStyle name="Normal 127 3 6" xfId="14662" xr:uid="{00000000-0005-0000-0000-00009E170000}"/>
    <cellStyle name="Normal 127 4" xfId="2125" xr:uid="{00000000-0005-0000-0000-00009F170000}"/>
    <cellStyle name="Normal 127 4 2" xfId="9213" xr:uid="{00000000-0005-0000-0000-0000A0170000}"/>
    <cellStyle name="Normal 127 4 2 2" xfId="17963" xr:uid="{00000000-0005-0000-0000-0000A1170000}"/>
    <cellStyle name="Normal 127 4 3" xfId="7610" xr:uid="{00000000-0005-0000-0000-0000A2170000}"/>
    <cellStyle name="Normal 127 4 3 2" xfId="16364" xr:uid="{00000000-0005-0000-0000-0000A3170000}"/>
    <cellStyle name="Normal 127 4 4" xfId="10823" xr:uid="{00000000-0005-0000-0000-0000A4170000}"/>
    <cellStyle name="Normal 127 4 4 2" xfId="19510" xr:uid="{00000000-0005-0000-0000-0000A5170000}"/>
    <cellStyle name="Normal 127 4 5" xfId="12430" xr:uid="{00000000-0005-0000-0000-0000A6170000}"/>
    <cellStyle name="Normal 127 4 5 2" xfId="21110" xr:uid="{00000000-0005-0000-0000-0000A7170000}"/>
    <cellStyle name="Normal 127 4 6" xfId="14367" xr:uid="{00000000-0005-0000-0000-0000A8170000}"/>
    <cellStyle name="Normal 127 5" xfId="9210" xr:uid="{00000000-0005-0000-0000-0000A9170000}"/>
    <cellStyle name="Normal 127 5 2" xfId="17960" xr:uid="{00000000-0005-0000-0000-0000AA170000}"/>
    <cellStyle name="Normal 127 6" xfId="7607" xr:uid="{00000000-0005-0000-0000-0000AB170000}"/>
    <cellStyle name="Normal 127 6 2" xfId="16361" xr:uid="{00000000-0005-0000-0000-0000AC170000}"/>
    <cellStyle name="Normal 127 7" xfId="10820" xr:uid="{00000000-0005-0000-0000-0000AD170000}"/>
    <cellStyle name="Normal 127 7 2" xfId="19507" xr:uid="{00000000-0005-0000-0000-0000AE170000}"/>
    <cellStyle name="Normal 127 8" xfId="12427" xr:uid="{00000000-0005-0000-0000-0000AF170000}"/>
    <cellStyle name="Normal 127 8 2" xfId="21107" xr:uid="{00000000-0005-0000-0000-0000B0170000}"/>
    <cellStyle name="Normal 127 9" xfId="14363" xr:uid="{00000000-0005-0000-0000-0000B1170000}"/>
    <cellStyle name="Normal 128" xfId="2126" xr:uid="{00000000-0005-0000-0000-0000B2170000}"/>
    <cellStyle name="Normal 129" xfId="2127" xr:uid="{00000000-0005-0000-0000-0000B3170000}"/>
    <cellStyle name="Normal 129 2" xfId="2128" xr:uid="{00000000-0005-0000-0000-0000B4170000}"/>
    <cellStyle name="Normal 129 2 2" xfId="9215" xr:uid="{00000000-0005-0000-0000-0000B5170000}"/>
    <cellStyle name="Normal 129 2 2 2" xfId="17965" xr:uid="{00000000-0005-0000-0000-0000B6170000}"/>
    <cellStyle name="Normal 129 2 3" xfId="7612" xr:uid="{00000000-0005-0000-0000-0000B7170000}"/>
    <cellStyle name="Normal 129 2 3 2" xfId="16366" xr:uid="{00000000-0005-0000-0000-0000B8170000}"/>
    <cellStyle name="Normal 129 2 4" xfId="10825" xr:uid="{00000000-0005-0000-0000-0000B9170000}"/>
    <cellStyle name="Normal 129 2 4 2" xfId="19512" xr:uid="{00000000-0005-0000-0000-0000BA170000}"/>
    <cellStyle name="Normal 129 2 5" xfId="12432" xr:uid="{00000000-0005-0000-0000-0000BB170000}"/>
    <cellStyle name="Normal 129 2 5 2" xfId="21112" xr:uid="{00000000-0005-0000-0000-0000BC170000}"/>
    <cellStyle name="Normal 129 2 6" xfId="14362" xr:uid="{00000000-0005-0000-0000-0000BD170000}"/>
    <cellStyle name="Normal 129 3" xfId="2129" xr:uid="{00000000-0005-0000-0000-0000BE170000}"/>
    <cellStyle name="Normal 129 3 2" xfId="9216" xr:uid="{00000000-0005-0000-0000-0000BF170000}"/>
    <cellStyle name="Normal 129 3 2 2" xfId="17966" xr:uid="{00000000-0005-0000-0000-0000C0170000}"/>
    <cellStyle name="Normal 129 3 3" xfId="7613" xr:uid="{00000000-0005-0000-0000-0000C1170000}"/>
    <cellStyle name="Normal 129 3 3 2" xfId="16367" xr:uid="{00000000-0005-0000-0000-0000C2170000}"/>
    <cellStyle name="Normal 129 3 4" xfId="10826" xr:uid="{00000000-0005-0000-0000-0000C3170000}"/>
    <cellStyle name="Normal 129 3 4 2" xfId="19513" xr:uid="{00000000-0005-0000-0000-0000C4170000}"/>
    <cellStyle name="Normal 129 3 5" xfId="12433" xr:uid="{00000000-0005-0000-0000-0000C5170000}"/>
    <cellStyle name="Normal 129 3 5 2" xfId="21113" xr:uid="{00000000-0005-0000-0000-0000C6170000}"/>
    <cellStyle name="Normal 129 3 6" xfId="14361" xr:uid="{00000000-0005-0000-0000-0000C7170000}"/>
    <cellStyle name="Normal 129 4" xfId="2130" xr:uid="{00000000-0005-0000-0000-0000C8170000}"/>
    <cellStyle name="Normal 129 4 2" xfId="9217" xr:uid="{00000000-0005-0000-0000-0000C9170000}"/>
    <cellStyle name="Normal 129 4 2 2" xfId="17967" xr:uid="{00000000-0005-0000-0000-0000CA170000}"/>
    <cellStyle name="Normal 129 4 3" xfId="7614" xr:uid="{00000000-0005-0000-0000-0000CB170000}"/>
    <cellStyle name="Normal 129 4 3 2" xfId="16368" xr:uid="{00000000-0005-0000-0000-0000CC170000}"/>
    <cellStyle name="Normal 129 4 4" xfId="10827" xr:uid="{00000000-0005-0000-0000-0000CD170000}"/>
    <cellStyle name="Normal 129 4 4 2" xfId="19514" xr:uid="{00000000-0005-0000-0000-0000CE170000}"/>
    <cellStyle name="Normal 129 4 5" xfId="12434" xr:uid="{00000000-0005-0000-0000-0000CF170000}"/>
    <cellStyle name="Normal 129 4 5 2" xfId="21114" xr:uid="{00000000-0005-0000-0000-0000D0170000}"/>
    <cellStyle name="Normal 129 4 6" xfId="14358" xr:uid="{00000000-0005-0000-0000-0000D1170000}"/>
    <cellStyle name="Normal 129 5" xfId="9214" xr:uid="{00000000-0005-0000-0000-0000D2170000}"/>
    <cellStyle name="Normal 129 5 2" xfId="17964" xr:uid="{00000000-0005-0000-0000-0000D3170000}"/>
    <cellStyle name="Normal 129 6" xfId="7611" xr:uid="{00000000-0005-0000-0000-0000D4170000}"/>
    <cellStyle name="Normal 129 6 2" xfId="16365" xr:uid="{00000000-0005-0000-0000-0000D5170000}"/>
    <cellStyle name="Normal 129 7" xfId="10824" xr:uid="{00000000-0005-0000-0000-0000D6170000}"/>
    <cellStyle name="Normal 129 7 2" xfId="19511" xr:uid="{00000000-0005-0000-0000-0000D7170000}"/>
    <cellStyle name="Normal 129 8" xfId="12431" xr:uid="{00000000-0005-0000-0000-0000D8170000}"/>
    <cellStyle name="Normal 129 8 2" xfId="21111" xr:uid="{00000000-0005-0000-0000-0000D9170000}"/>
    <cellStyle name="Normal 129 9" xfId="13991" xr:uid="{00000000-0005-0000-0000-0000DA170000}"/>
    <cellStyle name="Normal 13" xfId="147" xr:uid="{00000000-0005-0000-0000-0000DB170000}"/>
    <cellStyle name="Normal 13 2" xfId="2132" xr:uid="{00000000-0005-0000-0000-0000DC170000}"/>
    <cellStyle name="Normal 13 2 10" xfId="7616" xr:uid="{00000000-0005-0000-0000-0000DD170000}"/>
    <cellStyle name="Normal 13 2 10 2" xfId="16370" xr:uid="{00000000-0005-0000-0000-0000DE170000}"/>
    <cellStyle name="Normal 13 2 11" xfId="10829" xr:uid="{00000000-0005-0000-0000-0000DF170000}"/>
    <cellStyle name="Normal 13 2 11 2" xfId="19516" xr:uid="{00000000-0005-0000-0000-0000E0170000}"/>
    <cellStyle name="Normal 13 2 12" xfId="12436" xr:uid="{00000000-0005-0000-0000-0000E1170000}"/>
    <cellStyle name="Normal 13 2 12 2" xfId="21116" xr:uid="{00000000-0005-0000-0000-0000E2170000}"/>
    <cellStyle name="Normal 13 2 13" xfId="14557" xr:uid="{00000000-0005-0000-0000-0000E3170000}"/>
    <cellStyle name="Normal 13 2 2" xfId="2133" xr:uid="{00000000-0005-0000-0000-0000E4170000}"/>
    <cellStyle name="Normal 13 2 2 2" xfId="2134" xr:uid="{00000000-0005-0000-0000-0000E5170000}"/>
    <cellStyle name="Normal 13 2 2 2 2" xfId="2135" xr:uid="{00000000-0005-0000-0000-0000E6170000}"/>
    <cellStyle name="Normal 13 2 2 2 2 2" xfId="2136" xr:uid="{00000000-0005-0000-0000-0000E7170000}"/>
    <cellStyle name="Normal 13 2 2 2 2 2 2" xfId="9221" xr:uid="{00000000-0005-0000-0000-0000E8170000}"/>
    <cellStyle name="Normal 13 2 2 2 2 2 2 2" xfId="17971" xr:uid="{00000000-0005-0000-0000-0000E9170000}"/>
    <cellStyle name="Normal 13 2 2 2 2 2 3" xfId="7618" xr:uid="{00000000-0005-0000-0000-0000EA170000}"/>
    <cellStyle name="Normal 13 2 2 2 2 2 3 2" xfId="16372" xr:uid="{00000000-0005-0000-0000-0000EB170000}"/>
    <cellStyle name="Normal 13 2 2 2 2 2 4" xfId="10831" xr:uid="{00000000-0005-0000-0000-0000EC170000}"/>
    <cellStyle name="Normal 13 2 2 2 2 2 4 2" xfId="19518" xr:uid="{00000000-0005-0000-0000-0000ED170000}"/>
    <cellStyle name="Normal 13 2 2 2 2 2 5" xfId="12438" xr:uid="{00000000-0005-0000-0000-0000EE170000}"/>
    <cellStyle name="Normal 13 2 2 2 2 2 5 2" xfId="21118" xr:uid="{00000000-0005-0000-0000-0000EF170000}"/>
    <cellStyle name="Normal 13 2 2 2 2 2 6" xfId="13876" xr:uid="{00000000-0005-0000-0000-0000F0170000}"/>
    <cellStyle name="Normal 13 2 2 2 2 3" xfId="2137" xr:uid="{00000000-0005-0000-0000-0000F1170000}"/>
    <cellStyle name="Normal 13 2 2 2 2 3 2" xfId="9222" xr:uid="{00000000-0005-0000-0000-0000F2170000}"/>
    <cellStyle name="Normal 13 2 2 2 2 3 2 2" xfId="17972" xr:uid="{00000000-0005-0000-0000-0000F3170000}"/>
    <cellStyle name="Normal 13 2 2 2 2 3 3" xfId="7619" xr:uid="{00000000-0005-0000-0000-0000F4170000}"/>
    <cellStyle name="Normal 13 2 2 2 2 3 3 2" xfId="16373" xr:uid="{00000000-0005-0000-0000-0000F5170000}"/>
    <cellStyle name="Normal 13 2 2 2 2 3 4" xfId="10832" xr:uid="{00000000-0005-0000-0000-0000F6170000}"/>
    <cellStyle name="Normal 13 2 2 2 2 3 4 2" xfId="19519" xr:uid="{00000000-0005-0000-0000-0000F7170000}"/>
    <cellStyle name="Normal 13 2 2 2 2 3 5" xfId="12439" xr:uid="{00000000-0005-0000-0000-0000F8170000}"/>
    <cellStyle name="Normal 13 2 2 2 2 3 5 2" xfId="21119" xr:uid="{00000000-0005-0000-0000-0000F9170000}"/>
    <cellStyle name="Normal 13 2 2 2 2 3 6" xfId="14122" xr:uid="{00000000-0005-0000-0000-0000FA170000}"/>
    <cellStyle name="Normal 13 2 2 2 2 4" xfId="2138" xr:uid="{00000000-0005-0000-0000-0000FB170000}"/>
    <cellStyle name="Normal 13 2 2 2 2 4 2" xfId="9223" xr:uid="{00000000-0005-0000-0000-0000FC170000}"/>
    <cellStyle name="Normal 13 2 2 2 2 4 2 2" xfId="17973" xr:uid="{00000000-0005-0000-0000-0000FD170000}"/>
    <cellStyle name="Normal 13 2 2 2 2 4 3" xfId="7620" xr:uid="{00000000-0005-0000-0000-0000FE170000}"/>
    <cellStyle name="Normal 13 2 2 2 2 4 3 2" xfId="16374" xr:uid="{00000000-0005-0000-0000-0000FF170000}"/>
    <cellStyle name="Normal 13 2 2 2 2 4 4" xfId="10833" xr:uid="{00000000-0005-0000-0000-000000180000}"/>
    <cellStyle name="Normal 13 2 2 2 2 4 4 2" xfId="19520" xr:uid="{00000000-0005-0000-0000-000001180000}"/>
    <cellStyle name="Normal 13 2 2 2 2 4 5" xfId="12440" xr:uid="{00000000-0005-0000-0000-000002180000}"/>
    <cellStyle name="Normal 13 2 2 2 2 4 5 2" xfId="21120" xr:uid="{00000000-0005-0000-0000-000003180000}"/>
    <cellStyle name="Normal 13 2 2 2 2 4 6" xfId="14109" xr:uid="{00000000-0005-0000-0000-000004180000}"/>
    <cellStyle name="Normal 13 2 2 2 3" xfId="2139" xr:uid="{00000000-0005-0000-0000-000005180000}"/>
    <cellStyle name="Normal 13 2 2 2 4" xfId="2140" xr:uid="{00000000-0005-0000-0000-000006180000}"/>
    <cellStyle name="Normal 13 2 2 2 5" xfId="9220" xr:uid="{00000000-0005-0000-0000-000007180000}"/>
    <cellStyle name="Normal 13 2 2 2 5 2" xfId="17970" xr:uid="{00000000-0005-0000-0000-000008180000}"/>
    <cellStyle name="Normal 13 2 2 2 6" xfId="7617" xr:uid="{00000000-0005-0000-0000-000009180000}"/>
    <cellStyle name="Normal 13 2 2 2 6 2" xfId="16371" xr:uid="{00000000-0005-0000-0000-00000A180000}"/>
    <cellStyle name="Normal 13 2 2 2 7" xfId="10830" xr:uid="{00000000-0005-0000-0000-00000B180000}"/>
    <cellStyle name="Normal 13 2 2 2 7 2" xfId="19517" xr:uid="{00000000-0005-0000-0000-00000C180000}"/>
    <cellStyle name="Normal 13 2 2 2 8" xfId="12437" xr:uid="{00000000-0005-0000-0000-00000D180000}"/>
    <cellStyle name="Normal 13 2 2 2 8 2" xfId="21117" xr:uid="{00000000-0005-0000-0000-00000E180000}"/>
    <cellStyle name="Normal 13 2 2 2 9" xfId="14354" xr:uid="{00000000-0005-0000-0000-00000F180000}"/>
    <cellStyle name="Normal 13 2 2 3" xfId="2141" xr:uid="{00000000-0005-0000-0000-000010180000}"/>
    <cellStyle name="Normal 13 2 2 3 2" xfId="2142" xr:uid="{00000000-0005-0000-0000-000011180000}"/>
    <cellStyle name="Normal 13 2 2 3 2 2" xfId="9225" xr:uid="{00000000-0005-0000-0000-000012180000}"/>
    <cellStyle name="Normal 13 2 2 3 2 2 2" xfId="17975" xr:uid="{00000000-0005-0000-0000-000013180000}"/>
    <cellStyle name="Normal 13 2 2 3 2 3" xfId="7622" xr:uid="{00000000-0005-0000-0000-000014180000}"/>
    <cellStyle name="Normal 13 2 2 3 2 3 2" xfId="16376" xr:uid="{00000000-0005-0000-0000-000015180000}"/>
    <cellStyle name="Normal 13 2 2 3 2 4" xfId="10835" xr:uid="{00000000-0005-0000-0000-000016180000}"/>
    <cellStyle name="Normal 13 2 2 3 2 4 2" xfId="19522" xr:uid="{00000000-0005-0000-0000-000017180000}"/>
    <cellStyle name="Normal 13 2 2 3 2 5" xfId="12442" xr:uid="{00000000-0005-0000-0000-000018180000}"/>
    <cellStyle name="Normal 13 2 2 3 2 5 2" xfId="21122" xr:uid="{00000000-0005-0000-0000-000019180000}"/>
    <cellStyle name="Normal 13 2 2 3 2 6" xfId="14077" xr:uid="{00000000-0005-0000-0000-00001A180000}"/>
    <cellStyle name="Normal 13 2 2 3 3" xfId="2143" xr:uid="{00000000-0005-0000-0000-00001B180000}"/>
    <cellStyle name="Normal 13 2 2 3 3 2" xfId="9226" xr:uid="{00000000-0005-0000-0000-00001C180000}"/>
    <cellStyle name="Normal 13 2 2 3 3 2 2" xfId="17976" xr:uid="{00000000-0005-0000-0000-00001D180000}"/>
    <cellStyle name="Normal 13 2 2 3 3 3" xfId="7623" xr:uid="{00000000-0005-0000-0000-00001E180000}"/>
    <cellStyle name="Normal 13 2 2 3 3 3 2" xfId="16377" xr:uid="{00000000-0005-0000-0000-00001F180000}"/>
    <cellStyle name="Normal 13 2 2 3 3 4" xfId="10836" xr:uid="{00000000-0005-0000-0000-000020180000}"/>
    <cellStyle name="Normal 13 2 2 3 3 4 2" xfId="19523" xr:uid="{00000000-0005-0000-0000-000021180000}"/>
    <cellStyle name="Normal 13 2 2 3 3 5" xfId="12443" xr:uid="{00000000-0005-0000-0000-000022180000}"/>
    <cellStyle name="Normal 13 2 2 3 3 5 2" xfId="21123" xr:uid="{00000000-0005-0000-0000-000023180000}"/>
    <cellStyle name="Normal 13 2 2 3 3 6" xfId="14048" xr:uid="{00000000-0005-0000-0000-000024180000}"/>
    <cellStyle name="Normal 13 2 2 3 4" xfId="2144" xr:uid="{00000000-0005-0000-0000-000025180000}"/>
    <cellStyle name="Normal 13 2 2 3 4 2" xfId="9227" xr:uid="{00000000-0005-0000-0000-000026180000}"/>
    <cellStyle name="Normal 13 2 2 3 4 2 2" xfId="17977" xr:uid="{00000000-0005-0000-0000-000027180000}"/>
    <cellStyle name="Normal 13 2 2 3 4 3" xfId="7624" xr:uid="{00000000-0005-0000-0000-000028180000}"/>
    <cellStyle name="Normal 13 2 2 3 4 3 2" xfId="16378" xr:uid="{00000000-0005-0000-0000-000029180000}"/>
    <cellStyle name="Normal 13 2 2 3 4 4" xfId="10837" xr:uid="{00000000-0005-0000-0000-00002A180000}"/>
    <cellStyle name="Normal 13 2 2 3 4 4 2" xfId="19524" xr:uid="{00000000-0005-0000-0000-00002B180000}"/>
    <cellStyle name="Normal 13 2 2 3 4 5" xfId="12444" xr:uid="{00000000-0005-0000-0000-00002C180000}"/>
    <cellStyle name="Normal 13 2 2 3 4 5 2" xfId="21124" xr:uid="{00000000-0005-0000-0000-00002D180000}"/>
    <cellStyle name="Normal 13 2 2 3 4 6" xfId="14027" xr:uid="{00000000-0005-0000-0000-00002E180000}"/>
    <cellStyle name="Normal 13 2 2 3 5" xfId="9224" xr:uid="{00000000-0005-0000-0000-00002F180000}"/>
    <cellStyle name="Normal 13 2 2 3 5 2" xfId="17974" xr:uid="{00000000-0005-0000-0000-000030180000}"/>
    <cellStyle name="Normal 13 2 2 3 6" xfId="7621" xr:uid="{00000000-0005-0000-0000-000031180000}"/>
    <cellStyle name="Normal 13 2 2 3 6 2" xfId="16375" xr:uid="{00000000-0005-0000-0000-000032180000}"/>
    <cellStyle name="Normal 13 2 2 3 7" xfId="10834" xr:uid="{00000000-0005-0000-0000-000033180000}"/>
    <cellStyle name="Normal 13 2 2 3 7 2" xfId="19521" xr:uid="{00000000-0005-0000-0000-000034180000}"/>
    <cellStyle name="Normal 13 2 2 3 8" xfId="12441" xr:uid="{00000000-0005-0000-0000-000035180000}"/>
    <cellStyle name="Normal 13 2 2 3 8 2" xfId="21121" xr:uid="{00000000-0005-0000-0000-000036180000}"/>
    <cellStyle name="Normal 13 2 2 3 9" xfId="14040" xr:uid="{00000000-0005-0000-0000-000037180000}"/>
    <cellStyle name="Normal 13 2 2 4" xfId="2145" xr:uid="{00000000-0005-0000-0000-000038180000}"/>
    <cellStyle name="Normal 13 2 2 4 2" xfId="2146" xr:uid="{00000000-0005-0000-0000-000039180000}"/>
    <cellStyle name="Normal 13 2 2 4 2 2" xfId="9229" xr:uid="{00000000-0005-0000-0000-00003A180000}"/>
    <cellStyle name="Normal 13 2 2 4 2 2 2" xfId="17979" xr:uid="{00000000-0005-0000-0000-00003B180000}"/>
    <cellStyle name="Normal 13 2 2 4 2 3" xfId="7626" xr:uid="{00000000-0005-0000-0000-00003C180000}"/>
    <cellStyle name="Normal 13 2 2 4 2 3 2" xfId="16380" xr:uid="{00000000-0005-0000-0000-00003D180000}"/>
    <cellStyle name="Normal 13 2 2 4 2 4" xfId="10839" xr:uid="{00000000-0005-0000-0000-00003E180000}"/>
    <cellStyle name="Normal 13 2 2 4 2 4 2" xfId="19526" xr:uid="{00000000-0005-0000-0000-00003F180000}"/>
    <cellStyle name="Normal 13 2 2 4 2 5" xfId="12446" xr:uid="{00000000-0005-0000-0000-000040180000}"/>
    <cellStyle name="Normal 13 2 2 4 2 5 2" xfId="21126" xr:uid="{00000000-0005-0000-0000-000041180000}"/>
    <cellStyle name="Normal 13 2 2 4 2 6" xfId="14012" xr:uid="{00000000-0005-0000-0000-000042180000}"/>
    <cellStyle name="Normal 13 2 2 4 3" xfId="2147" xr:uid="{00000000-0005-0000-0000-000043180000}"/>
    <cellStyle name="Normal 13 2 2 4 3 2" xfId="9230" xr:uid="{00000000-0005-0000-0000-000044180000}"/>
    <cellStyle name="Normal 13 2 2 4 3 2 2" xfId="17980" xr:uid="{00000000-0005-0000-0000-000045180000}"/>
    <cellStyle name="Normal 13 2 2 4 3 3" xfId="7627" xr:uid="{00000000-0005-0000-0000-000046180000}"/>
    <cellStyle name="Normal 13 2 2 4 3 3 2" xfId="16381" xr:uid="{00000000-0005-0000-0000-000047180000}"/>
    <cellStyle name="Normal 13 2 2 4 3 4" xfId="10840" xr:uid="{00000000-0005-0000-0000-000048180000}"/>
    <cellStyle name="Normal 13 2 2 4 3 4 2" xfId="19527" xr:uid="{00000000-0005-0000-0000-000049180000}"/>
    <cellStyle name="Normal 13 2 2 4 3 5" xfId="12447" xr:uid="{00000000-0005-0000-0000-00004A180000}"/>
    <cellStyle name="Normal 13 2 2 4 3 5 2" xfId="21127" xr:uid="{00000000-0005-0000-0000-00004B180000}"/>
    <cellStyle name="Normal 13 2 2 4 3 6" xfId="14350" xr:uid="{00000000-0005-0000-0000-00004C180000}"/>
    <cellStyle name="Normal 13 2 2 4 4" xfId="2148" xr:uid="{00000000-0005-0000-0000-00004D180000}"/>
    <cellStyle name="Normal 13 2 2 4 4 2" xfId="9231" xr:uid="{00000000-0005-0000-0000-00004E180000}"/>
    <cellStyle name="Normal 13 2 2 4 4 2 2" xfId="17981" xr:uid="{00000000-0005-0000-0000-00004F180000}"/>
    <cellStyle name="Normal 13 2 2 4 4 3" xfId="7628" xr:uid="{00000000-0005-0000-0000-000050180000}"/>
    <cellStyle name="Normal 13 2 2 4 4 3 2" xfId="16382" xr:uid="{00000000-0005-0000-0000-000051180000}"/>
    <cellStyle name="Normal 13 2 2 4 4 4" xfId="10841" xr:uid="{00000000-0005-0000-0000-000052180000}"/>
    <cellStyle name="Normal 13 2 2 4 4 4 2" xfId="19528" xr:uid="{00000000-0005-0000-0000-000053180000}"/>
    <cellStyle name="Normal 13 2 2 4 4 5" xfId="12448" xr:uid="{00000000-0005-0000-0000-000054180000}"/>
    <cellStyle name="Normal 13 2 2 4 4 5 2" xfId="21128" xr:uid="{00000000-0005-0000-0000-000055180000}"/>
    <cellStyle name="Normal 13 2 2 4 4 6" xfId="14002" xr:uid="{00000000-0005-0000-0000-000056180000}"/>
    <cellStyle name="Normal 13 2 2 4 5" xfId="9228" xr:uid="{00000000-0005-0000-0000-000057180000}"/>
    <cellStyle name="Normal 13 2 2 4 5 2" xfId="17978" xr:uid="{00000000-0005-0000-0000-000058180000}"/>
    <cellStyle name="Normal 13 2 2 4 6" xfId="7625" xr:uid="{00000000-0005-0000-0000-000059180000}"/>
    <cellStyle name="Normal 13 2 2 4 6 2" xfId="16379" xr:uid="{00000000-0005-0000-0000-00005A180000}"/>
    <cellStyle name="Normal 13 2 2 4 7" xfId="10838" xr:uid="{00000000-0005-0000-0000-00005B180000}"/>
    <cellStyle name="Normal 13 2 2 4 7 2" xfId="19525" xr:uid="{00000000-0005-0000-0000-00005C180000}"/>
    <cellStyle name="Normal 13 2 2 4 8" xfId="12445" xr:uid="{00000000-0005-0000-0000-00005D180000}"/>
    <cellStyle name="Normal 13 2 2 4 8 2" xfId="21125" xr:uid="{00000000-0005-0000-0000-00005E180000}"/>
    <cellStyle name="Normal 13 2 2 4 9" xfId="14020" xr:uid="{00000000-0005-0000-0000-00005F180000}"/>
    <cellStyle name="Normal 13 2 2 5" xfId="2149" xr:uid="{00000000-0005-0000-0000-000060180000}"/>
    <cellStyle name="Normal 13 2 2 5 2" xfId="9232" xr:uid="{00000000-0005-0000-0000-000061180000}"/>
    <cellStyle name="Normal 13 2 2 5 2 2" xfId="17982" xr:uid="{00000000-0005-0000-0000-000062180000}"/>
    <cellStyle name="Normal 13 2 2 5 3" xfId="7629" xr:uid="{00000000-0005-0000-0000-000063180000}"/>
    <cellStyle name="Normal 13 2 2 5 3 2" xfId="16383" xr:uid="{00000000-0005-0000-0000-000064180000}"/>
    <cellStyle name="Normal 13 2 2 5 4" xfId="10842" xr:uid="{00000000-0005-0000-0000-000065180000}"/>
    <cellStyle name="Normal 13 2 2 5 4 2" xfId="19529" xr:uid="{00000000-0005-0000-0000-000066180000}"/>
    <cellStyle name="Normal 13 2 2 5 5" xfId="12449" xr:uid="{00000000-0005-0000-0000-000067180000}"/>
    <cellStyle name="Normal 13 2 2 5 5 2" xfId="21129" xr:uid="{00000000-0005-0000-0000-000068180000}"/>
    <cellStyle name="Normal 13 2 2 5 6" xfId="14368" xr:uid="{00000000-0005-0000-0000-000069180000}"/>
    <cellStyle name="Normal 13 2 2 6" xfId="2150" xr:uid="{00000000-0005-0000-0000-00006A180000}"/>
    <cellStyle name="Normal 13 2 2 6 2" xfId="9233" xr:uid="{00000000-0005-0000-0000-00006B180000}"/>
    <cellStyle name="Normal 13 2 2 6 2 2" xfId="17983" xr:uid="{00000000-0005-0000-0000-00006C180000}"/>
    <cellStyle name="Normal 13 2 2 6 3" xfId="7630" xr:uid="{00000000-0005-0000-0000-00006D180000}"/>
    <cellStyle name="Normal 13 2 2 6 3 2" xfId="16384" xr:uid="{00000000-0005-0000-0000-00006E180000}"/>
    <cellStyle name="Normal 13 2 2 6 4" xfId="10843" xr:uid="{00000000-0005-0000-0000-00006F180000}"/>
    <cellStyle name="Normal 13 2 2 6 4 2" xfId="19530" xr:uid="{00000000-0005-0000-0000-000070180000}"/>
    <cellStyle name="Normal 13 2 2 6 5" xfId="12450" xr:uid="{00000000-0005-0000-0000-000071180000}"/>
    <cellStyle name="Normal 13 2 2 6 5 2" xfId="21130" xr:uid="{00000000-0005-0000-0000-000072180000}"/>
    <cellStyle name="Normal 13 2 2 6 6" xfId="14627" xr:uid="{00000000-0005-0000-0000-000073180000}"/>
    <cellStyle name="Normal 13 2 2 7" xfId="2151" xr:uid="{00000000-0005-0000-0000-000074180000}"/>
    <cellStyle name="Normal 13 2 2 7 2" xfId="9234" xr:uid="{00000000-0005-0000-0000-000075180000}"/>
    <cellStyle name="Normal 13 2 2 7 2 2" xfId="17984" xr:uid="{00000000-0005-0000-0000-000076180000}"/>
    <cellStyle name="Normal 13 2 2 7 3" xfId="7631" xr:uid="{00000000-0005-0000-0000-000077180000}"/>
    <cellStyle name="Normal 13 2 2 7 3 2" xfId="16385" xr:uid="{00000000-0005-0000-0000-000078180000}"/>
    <cellStyle name="Normal 13 2 2 7 4" xfId="10844" xr:uid="{00000000-0005-0000-0000-000079180000}"/>
    <cellStyle name="Normal 13 2 2 7 4 2" xfId="19531" xr:uid="{00000000-0005-0000-0000-00007A180000}"/>
    <cellStyle name="Normal 13 2 2 7 5" xfId="12451" xr:uid="{00000000-0005-0000-0000-00007B180000}"/>
    <cellStyle name="Normal 13 2 2 7 5 2" xfId="21131" xr:uid="{00000000-0005-0000-0000-00007C180000}"/>
    <cellStyle name="Normal 13 2 2 7 6" xfId="14779" xr:uid="{00000000-0005-0000-0000-00007D180000}"/>
    <cellStyle name="Normal 13 2 3" xfId="2152" xr:uid="{00000000-0005-0000-0000-00007E180000}"/>
    <cellStyle name="Normal 13 2 3 2" xfId="2153" xr:uid="{00000000-0005-0000-0000-00007F180000}"/>
    <cellStyle name="Normal 13 2 3 2 2" xfId="9236" xr:uid="{00000000-0005-0000-0000-000080180000}"/>
    <cellStyle name="Normal 13 2 3 2 2 2" xfId="17986" xr:uid="{00000000-0005-0000-0000-000081180000}"/>
    <cellStyle name="Normal 13 2 3 2 3" xfId="7633" xr:uid="{00000000-0005-0000-0000-000082180000}"/>
    <cellStyle name="Normal 13 2 3 2 3 2" xfId="16387" xr:uid="{00000000-0005-0000-0000-000083180000}"/>
    <cellStyle name="Normal 13 2 3 2 4" xfId="10846" xr:uid="{00000000-0005-0000-0000-000084180000}"/>
    <cellStyle name="Normal 13 2 3 2 4 2" xfId="19533" xr:uid="{00000000-0005-0000-0000-000085180000}"/>
    <cellStyle name="Normal 13 2 3 2 5" xfId="12453" xr:uid="{00000000-0005-0000-0000-000086180000}"/>
    <cellStyle name="Normal 13 2 3 2 5 2" xfId="21133" xr:uid="{00000000-0005-0000-0000-000087180000}"/>
    <cellStyle name="Normal 13 2 3 2 6" xfId="14655" xr:uid="{00000000-0005-0000-0000-000088180000}"/>
    <cellStyle name="Normal 13 2 3 3" xfId="2154" xr:uid="{00000000-0005-0000-0000-000089180000}"/>
    <cellStyle name="Normal 13 2 3 3 2" xfId="9237" xr:uid="{00000000-0005-0000-0000-00008A180000}"/>
    <cellStyle name="Normal 13 2 3 3 2 2" xfId="17987" xr:uid="{00000000-0005-0000-0000-00008B180000}"/>
    <cellStyle name="Normal 13 2 3 3 3" xfId="7634" xr:uid="{00000000-0005-0000-0000-00008C180000}"/>
    <cellStyle name="Normal 13 2 3 3 3 2" xfId="16388" xr:uid="{00000000-0005-0000-0000-00008D180000}"/>
    <cellStyle name="Normal 13 2 3 3 4" xfId="10847" xr:uid="{00000000-0005-0000-0000-00008E180000}"/>
    <cellStyle name="Normal 13 2 3 3 4 2" xfId="19534" xr:uid="{00000000-0005-0000-0000-00008F180000}"/>
    <cellStyle name="Normal 13 2 3 3 5" xfId="12454" xr:uid="{00000000-0005-0000-0000-000090180000}"/>
    <cellStyle name="Normal 13 2 3 3 5 2" xfId="21134" xr:uid="{00000000-0005-0000-0000-000091180000}"/>
    <cellStyle name="Normal 13 2 3 3 6" xfId="14155" xr:uid="{00000000-0005-0000-0000-000092180000}"/>
    <cellStyle name="Normal 13 2 3 4" xfId="2155" xr:uid="{00000000-0005-0000-0000-000093180000}"/>
    <cellStyle name="Normal 13 2 3 4 2" xfId="9238" xr:uid="{00000000-0005-0000-0000-000094180000}"/>
    <cellStyle name="Normal 13 2 3 4 2 2" xfId="17988" xr:uid="{00000000-0005-0000-0000-000095180000}"/>
    <cellStyle name="Normal 13 2 3 4 3" xfId="7635" xr:uid="{00000000-0005-0000-0000-000096180000}"/>
    <cellStyle name="Normal 13 2 3 4 3 2" xfId="16389" xr:uid="{00000000-0005-0000-0000-000097180000}"/>
    <cellStyle name="Normal 13 2 3 4 4" xfId="10848" xr:uid="{00000000-0005-0000-0000-000098180000}"/>
    <cellStyle name="Normal 13 2 3 4 4 2" xfId="19535" xr:uid="{00000000-0005-0000-0000-000099180000}"/>
    <cellStyle name="Normal 13 2 3 4 5" xfId="12455" xr:uid="{00000000-0005-0000-0000-00009A180000}"/>
    <cellStyle name="Normal 13 2 3 4 5 2" xfId="21135" xr:uid="{00000000-0005-0000-0000-00009B180000}"/>
    <cellStyle name="Normal 13 2 3 4 6" xfId="14127" xr:uid="{00000000-0005-0000-0000-00009C180000}"/>
    <cellStyle name="Normal 13 2 3 5" xfId="9235" xr:uid="{00000000-0005-0000-0000-00009D180000}"/>
    <cellStyle name="Normal 13 2 3 5 2" xfId="17985" xr:uid="{00000000-0005-0000-0000-00009E180000}"/>
    <cellStyle name="Normal 13 2 3 6" xfId="7632" xr:uid="{00000000-0005-0000-0000-00009F180000}"/>
    <cellStyle name="Normal 13 2 3 6 2" xfId="16386" xr:uid="{00000000-0005-0000-0000-0000A0180000}"/>
    <cellStyle name="Normal 13 2 3 7" xfId="10845" xr:uid="{00000000-0005-0000-0000-0000A1180000}"/>
    <cellStyle name="Normal 13 2 3 7 2" xfId="19532" xr:uid="{00000000-0005-0000-0000-0000A2180000}"/>
    <cellStyle name="Normal 13 2 3 8" xfId="12452" xr:uid="{00000000-0005-0000-0000-0000A3180000}"/>
    <cellStyle name="Normal 13 2 3 8 2" xfId="21132" xr:uid="{00000000-0005-0000-0000-0000A4180000}"/>
    <cellStyle name="Normal 13 2 3 9" xfId="14091" xr:uid="{00000000-0005-0000-0000-0000A5180000}"/>
    <cellStyle name="Normal 13 2 4" xfId="2156" xr:uid="{00000000-0005-0000-0000-0000A6180000}"/>
    <cellStyle name="Normal 13 2 5" xfId="2157" xr:uid="{00000000-0005-0000-0000-0000A7180000}"/>
    <cellStyle name="Normal 13 2 6" xfId="2158" xr:uid="{00000000-0005-0000-0000-0000A8180000}"/>
    <cellStyle name="Normal 13 2 6 2" xfId="9239" xr:uid="{00000000-0005-0000-0000-0000A9180000}"/>
    <cellStyle name="Normal 13 2 6 2 2" xfId="17989" xr:uid="{00000000-0005-0000-0000-0000AA180000}"/>
    <cellStyle name="Normal 13 2 6 3" xfId="7636" xr:uid="{00000000-0005-0000-0000-0000AB180000}"/>
    <cellStyle name="Normal 13 2 6 3 2" xfId="16390" xr:uid="{00000000-0005-0000-0000-0000AC180000}"/>
    <cellStyle name="Normal 13 2 6 4" xfId="10849" xr:uid="{00000000-0005-0000-0000-0000AD180000}"/>
    <cellStyle name="Normal 13 2 6 4 2" xfId="19536" xr:uid="{00000000-0005-0000-0000-0000AE180000}"/>
    <cellStyle name="Normal 13 2 6 5" xfId="12456" xr:uid="{00000000-0005-0000-0000-0000AF180000}"/>
    <cellStyle name="Normal 13 2 6 5 2" xfId="21136" xr:uid="{00000000-0005-0000-0000-0000B0180000}"/>
    <cellStyle name="Normal 13 2 6 6" xfId="14741" xr:uid="{00000000-0005-0000-0000-0000B1180000}"/>
    <cellStyle name="Normal 13 2 7" xfId="2159" xr:uid="{00000000-0005-0000-0000-0000B2180000}"/>
    <cellStyle name="Normal 13 2 7 2" xfId="9240" xr:uid="{00000000-0005-0000-0000-0000B3180000}"/>
    <cellStyle name="Normal 13 2 7 2 2" xfId="17990" xr:uid="{00000000-0005-0000-0000-0000B4180000}"/>
    <cellStyle name="Normal 13 2 7 3" xfId="7637" xr:uid="{00000000-0005-0000-0000-0000B5180000}"/>
    <cellStyle name="Normal 13 2 7 3 2" xfId="16391" xr:uid="{00000000-0005-0000-0000-0000B6180000}"/>
    <cellStyle name="Normal 13 2 7 4" xfId="10850" xr:uid="{00000000-0005-0000-0000-0000B7180000}"/>
    <cellStyle name="Normal 13 2 7 4 2" xfId="19537" xr:uid="{00000000-0005-0000-0000-0000B8180000}"/>
    <cellStyle name="Normal 13 2 7 5" xfId="12457" xr:uid="{00000000-0005-0000-0000-0000B9180000}"/>
    <cellStyle name="Normal 13 2 7 5 2" xfId="21137" xr:uid="{00000000-0005-0000-0000-0000BA180000}"/>
    <cellStyle name="Normal 13 2 7 6" xfId="14097" xr:uid="{00000000-0005-0000-0000-0000BB180000}"/>
    <cellStyle name="Normal 13 2 8" xfId="2160" xr:uid="{00000000-0005-0000-0000-0000BC180000}"/>
    <cellStyle name="Normal 13 2 8 2" xfId="9241" xr:uid="{00000000-0005-0000-0000-0000BD180000}"/>
    <cellStyle name="Normal 13 2 8 2 2" xfId="17991" xr:uid="{00000000-0005-0000-0000-0000BE180000}"/>
    <cellStyle name="Normal 13 2 8 3" xfId="7638" xr:uid="{00000000-0005-0000-0000-0000BF180000}"/>
    <cellStyle name="Normal 13 2 8 3 2" xfId="16392" xr:uid="{00000000-0005-0000-0000-0000C0180000}"/>
    <cellStyle name="Normal 13 2 8 4" xfId="10851" xr:uid="{00000000-0005-0000-0000-0000C1180000}"/>
    <cellStyle name="Normal 13 2 8 4 2" xfId="19538" xr:uid="{00000000-0005-0000-0000-0000C2180000}"/>
    <cellStyle name="Normal 13 2 8 5" xfId="12458" xr:uid="{00000000-0005-0000-0000-0000C3180000}"/>
    <cellStyle name="Normal 13 2 8 5 2" xfId="21138" xr:uid="{00000000-0005-0000-0000-0000C4180000}"/>
    <cellStyle name="Normal 13 2 8 6" xfId="14548" xr:uid="{00000000-0005-0000-0000-0000C5180000}"/>
    <cellStyle name="Normal 13 2 9" xfId="6932" xr:uid="{00000000-0005-0000-0000-0000C6180000}"/>
    <cellStyle name="Normal 13 2 9 2" xfId="9219" xr:uid="{00000000-0005-0000-0000-0000C7180000}"/>
    <cellStyle name="Normal 13 2 9 2 2" xfId="17969" xr:uid="{00000000-0005-0000-0000-0000C8180000}"/>
    <cellStyle name="Normal 13 2 9 3" xfId="16142" xr:uid="{00000000-0005-0000-0000-0000C9180000}"/>
    <cellStyle name="Normal 13 3" xfId="2161" xr:uid="{00000000-0005-0000-0000-0000CA180000}"/>
    <cellStyle name="Normal 13 4" xfId="2162" xr:uid="{00000000-0005-0000-0000-0000CB180000}"/>
    <cellStyle name="Normal 13 5" xfId="2131" xr:uid="{00000000-0005-0000-0000-0000CC180000}"/>
    <cellStyle name="Normal 13 5 2" xfId="9218" xr:uid="{00000000-0005-0000-0000-0000CD180000}"/>
    <cellStyle name="Normal 13 5 2 2" xfId="17968" xr:uid="{00000000-0005-0000-0000-0000CE180000}"/>
    <cellStyle name="Normal 13 5 3" xfId="10828" xr:uid="{00000000-0005-0000-0000-0000CF180000}"/>
    <cellStyle name="Normal 13 5 3 2" xfId="19515" xr:uid="{00000000-0005-0000-0000-0000D0180000}"/>
    <cellStyle name="Normal 13 5 4" xfId="14357" xr:uid="{00000000-0005-0000-0000-0000D1180000}"/>
    <cellStyle name="Normal 13 6" xfId="7615" xr:uid="{00000000-0005-0000-0000-0000D2180000}"/>
    <cellStyle name="Normal 13 6 2" xfId="16369" xr:uid="{00000000-0005-0000-0000-0000D3180000}"/>
    <cellStyle name="Normal 13 7" xfId="10629" xr:uid="{00000000-0005-0000-0000-0000D4180000}"/>
    <cellStyle name="Normal 13 8" xfId="12435" xr:uid="{00000000-0005-0000-0000-0000D5180000}"/>
    <cellStyle name="Normal 13 8 2" xfId="21115" xr:uid="{00000000-0005-0000-0000-0000D6180000}"/>
    <cellStyle name="Normal 130" xfId="2163" xr:uid="{00000000-0005-0000-0000-0000D7180000}"/>
    <cellStyle name="Normal 130 2" xfId="2164" xr:uid="{00000000-0005-0000-0000-0000D8180000}"/>
    <cellStyle name="Normal 130 2 2" xfId="9243" xr:uid="{00000000-0005-0000-0000-0000D9180000}"/>
    <cellStyle name="Normal 130 2 2 2" xfId="17993" xr:uid="{00000000-0005-0000-0000-0000DA180000}"/>
    <cellStyle name="Normal 130 2 3" xfId="7640" xr:uid="{00000000-0005-0000-0000-0000DB180000}"/>
    <cellStyle name="Normal 130 2 3 2" xfId="16394" xr:uid="{00000000-0005-0000-0000-0000DC180000}"/>
    <cellStyle name="Normal 130 2 4" xfId="10853" xr:uid="{00000000-0005-0000-0000-0000DD180000}"/>
    <cellStyle name="Normal 130 2 4 2" xfId="19540" xr:uid="{00000000-0005-0000-0000-0000DE180000}"/>
    <cellStyle name="Normal 130 2 5" xfId="12460" xr:uid="{00000000-0005-0000-0000-0000DF180000}"/>
    <cellStyle name="Normal 130 2 5 2" xfId="21140" xr:uid="{00000000-0005-0000-0000-0000E0180000}"/>
    <cellStyle name="Normal 130 2 6" xfId="14752" xr:uid="{00000000-0005-0000-0000-0000E1180000}"/>
    <cellStyle name="Normal 130 3" xfId="2165" xr:uid="{00000000-0005-0000-0000-0000E2180000}"/>
    <cellStyle name="Normal 130 3 2" xfId="9244" xr:uid="{00000000-0005-0000-0000-0000E3180000}"/>
    <cellStyle name="Normal 130 3 2 2" xfId="17994" xr:uid="{00000000-0005-0000-0000-0000E4180000}"/>
    <cellStyle name="Normal 130 3 3" xfId="7641" xr:uid="{00000000-0005-0000-0000-0000E5180000}"/>
    <cellStyle name="Normal 130 3 3 2" xfId="16395" xr:uid="{00000000-0005-0000-0000-0000E6180000}"/>
    <cellStyle name="Normal 130 3 4" xfId="10854" xr:uid="{00000000-0005-0000-0000-0000E7180000}"/>
    <cellStyle name="Normal 130 3 4 2" xfId="19541" xr:uid="{00000000-0005-0000-0000-0000E8180000}"/>
    <cellStyle name="Normal 130 3 5" xfId="12461" xr:uid="{00000000-0005-0000-0000-0000E9180000}"/>
    <cellStyle name="Normal 130 3 5 2" xfId="21141" xr:uid="{00000000-0005-0000-0000-0000EA180000}"/>
    <cellStyle name="Normal 130 3 6" xfId="13948" xr:uid="{00000000-0005-0000-0000-0000EB180000}"/>
    <cellStyle name="Normal 130 4" xfId="2166" xr:uid="{00000000-0005-0000-0000-0000EC180000}"/>
    <cellStyle name="Normal 130 4 2" xfId="9245" xr:uid="{00000000-0005-0000-0000-0000ED180000}"/>
    <cellStyle name="Normal 130 4 2 2" xfId="17995" xr:uid="{00000000-0005-0000-0000-0000EE180000}"/>
    <cellStyle name="Normal 130 4 3" xfId="7642" xr:uid="{00000000-0005-0000-0000-0000EF180000}"/>
    <cellStyle name="Normal 130 4 3 2" xfId="16396" xr:uid="{00000000-0005-0000-0000-0000F0180000}"/>
    <cellStyle name="Normal 130 4 4" xfId="10855" xr:uid="{00000000-0005-0000-0000-0000F1180000}"/>
    <cellStyle name="Normal 130 4 4 2" xfId="19542" xr:uid="{00000000-0005-0000-0000-0000F2180000}"/>
    <cellStyle name="Normal 130 4 5" xfId="12462" xr:uid="{00000000-0005-0000-0000-0000F3180000}"/>
    <cellStyle name="Normal 130 4 5 2" xfId="21142" xr:uid="{00000000-0005-0000-0000-0000F4180000}"/>
    <cellStyle name="Normal 130 4 6" xfId="14551" xr:uid="{00000000-0005-0000-0000-0000F5180000}"/>
    <cellStyle name="Normal 130 5" xfId="9242" xr:uid="{00000000-0005-0000-0000-0000F6180000}"/>
    <cellStyle name="Normal 130 5 2" xfId="17992" xr:uid="{00000000-0005-0000-0000-0000F7180000}"/>
    <cellStyle name="Normal 130 6" xfId="7639" xr:uid="{00000000-0005-0000-0000-0000F8180000}"/>
    <cellStyle name="Normal 130 6 2" xfId="16393" xr:uid="{00000000-0005-0000-0000-0000F9180000}"/>
    <cellStyle name="Normal 130 7" xfId="10852" xr:uid="{00000000-0005-0000-0000-0000FA180000}"/>
    <cellStyle name="Normal 130 7 2" xfId="19539" xr:uid="{00000000-0005-0000-0000-0000FB180000}"/>
    <cellStyle name="Normal 130 8" xfId="12459" xr:uid="{00000000-0005-0000-0000-0000FC180000}"/>
    <cellStyle name="Normal 130 8 2" xfId="21139" xr:uid="{00000000-0005-0000-0000-0000FD180000}"/>
    <cellStyle name="Normal 130 9" xfId="14502" xr:uid="{00000000-0005-0000-0000-0000FE180000}"/>
    <cellStyle name="Normal 131" xfId="2167" xr:uid="{00000000-0005-0000-0000-0000FF180000}"/>
    <cellStyle name="Normal 131 2" xfId="2168" xr:uid="{00000000-0005-0000-0000-000000190000}"/>
    <cellStyle name="Normal 131 2 2" xfId="9247" xr:uid="{00000000-0005-0000-0000-000001190000}"/>
    <cellStyle name="Normal 131 2 2 2" xfId="17997" xr:uid="{00000000-0005-0000-0000-000002190000}"/>
    <cellStyle name="Normal 131 2 3" xfId="7644" xr:uid="{00000000-0005-0000-0000-000003190000}"/>
    <cellStyle name="Normal 131 2 3 2" xfId="16398" xr:uid="{00000000-0005-0000-0000-000004190000}"/>
    <cellStyle name="Normal 131 2 4" xfId="10857" xr:uid="{00000000-0005-0000-0000-000005190000}"/>
    <cellStyle name="Normal 131 2 4 2" xfId="19544" xr:uid="{00000000-0005-0000-0000-000006190000}"/>
    <cellStyle name="Normal 131 2 5" xfId="12464" xr:uid="{00000000-0005-0000-0000-000007190000}"/>
    <cellStyle name="Normal 131 2 5 2" xfId="21144" xr:uid="{00000000-0005-0000-0000-000008190000}"/>
    <cellStyle name="Normal 131 2 6" xfId="14809" xr:uid="{00000000-0005-0000-0000-000009190000}"/>
    <cellStyle name="Normal 131 3" xfId="2169" xr:uid="{00000000-0005-0000-0000-00000A190000}"/>
    <cellStyle name="Normal 131 3 2" xfId="9248" xr:uid="{00000000-0005-0000-0000-00000B190000}"/>
    <cellStyle name="Normal 131 3 2 2" xfId="17998" xr:uid="{00000000-0005-0000-0000-00000C190000}"/>
    <cellStyle name="Normal 131 3 3" xfId="7645" xr:uid="{00000000-0005-0000-0000-00000D190000}"/>
    <cellStyle name="Normal 131 3 3 2" xfId="16399" xr:uid="{00000000-0005-0000-0000-00000E190000}"/>
    <cellStyle name="Normal 131 3 4" xfId="10858" xr:uid="{00000000-0005-0000-0000-00000F190000}"/>
    <cellStyle name="Normal 131 3 4 2" xfId="19545" xr:uid="{00000000-0005-0000-0000-000010190000}"/>
    <cellStyle name="Normal 131 3 5" xfId="12465" xr:uid="{00000000-0005-0000-0000-000011190000}"/>
    <cellStyle name="Normal 131 3 5 2" xfId="21145" xr:uid="{00000000-0005-0000-0000-000012190000}"/>
    <cellStyle name="Normal 131 3 6" xfId="14337" xr:uid="{00000000-0005-0000-0000-000013190000}"/>
    <cellStyle name="Normal 131 4" xfId="2170" xr:uid="{00000000-0005-0000-0000-000014190000}"/>
    <cellStyle name="Normal 131 4 2" xfId="9249" xr:uid="{00000000-0005-0000-0000-000015190000}"/>
    <cellStyle name="Normal 131 4 2 2" xfId="17999" xr:uid="{00000000-0005-0000-0000-000016190000}"/>
    <cellStyle name="Normal 131 4 3" xfId="7646" xr:uid="{00000000-0005-0000-0000-000017190000}"/>
    <cellStyle name="Normal 131 4 3 2" xfId="16400" xr:uid="{00000000-0005-0000-0000-000018190000}"/>
    <cellStyle name="Normal 131 4 4" xfId="10859" xr:uid="{00000000-0005-0000-0000-000019190000}"/>
    <cellStyle name="Normal 131 4 4 2" xfId="19546" xr:uid="{00000000-0005-0000-0000-00001A190000}"/>
    <cellStyle name="Normal 131 4 5" xfId="12466" xr:uid="{00000000-0005-0000-0000-00001B190000}"/>
    <cellStyle name="Normal 131 4 5 2" xfId="21146" xr:uid="{00000000-0005-0000-0000-00001C190000}"/>
    <cellStyle name="Normal 131 4 6" xfId="13938" xr:uid="{00000000-0005-0000-0000-00001D190000}"/>
    <cellStyle name="Normal 131 5" xfId="9246" xr:uid="{00000000-0005-0000-0000-00001E190000}"/>
    <cellStyle name="Normal 131 5 2" xfId="17996" xr:uid="{00000000-0005-0000-0000-00001F190000}"/>
    <cellStyle name="Normal 131 6" xfId="7643" xr:uid="{00000000-0005-0000-0000-000020190000}"/>
    <cellStyle name="Normal 131 6 2" xfId="16397" xr:uid="{00000000-0005-0000-0000-000021190000}"/>
    <cellStyle name="Normal 131 7" xfId="10856" xr:uid="{00000000-0005-0000-0000-000022190000}"/>
    <cellStyle name="Normal 131 7 2" xfId="19543" xr:uid="{00000000-0005-0000-0000-000023190000}"/>
    <cellStyle name="Normal 131 8" xfId="12463" xr:uid="{00000000-0005-0000-0000-000024190000}"/>
    <cellStyle name="Normal 131 8 2" xfId="21143" xr:uid="{00000000-0005-0000-0000-000025190000}"/>
    <cellStyle name="Normal 131 9" xfId="14338" xr:uid="{00000000-0005-0000-0000-000026190000}"/>
    <cellStyle name="Normal 132" xfId="2171" xr:uid="{00000000-0005-0000-0000-000027190000}"/>
    <cellStyle name="Normal 133" xfId="2172" xr:uid="{00000000-0005-0000-0000-000028190000}"/>
    <cellStyle name="Normal 134" xfId="2173" xr:uid="{00000000-0005-0000-0000-000029190000}"/>
    <cellStyle name="Normal 134 2" xfId="9250" xr:uid="{00000000-0005-0000-0000-00002A190000}"/>
    <cellStyle name="Normal 134 2 2" xfId="18000" xr:uid="{00000000-0005-0000-0000-00002B190000}"/>
    <cellStyle name="Normal 134 3" xfId="7647" xr:uid="{00000000-0005-0000-0000-00002C190000}"/>
    <cellStyle name="Normal 134 3 2" xfId="16401" xr:uid="{00000000-0005-0000-0000-00002D190000}"/>
    <cellStyle name="Normal 134 4" xfId="10860" xr:uid="{00000000-0005-0000-0000-00002E190000}"/>
    <cellStyle name="Normal 134 4 2" xfId="19547" xr:uid="{00000000-0005-0000-0000-00002F190000}"/>
    <cellStyle name="Normal 134 5" xfId="12467" xr:uid="{00000000-0005-0000-0000-000030190000}"/>
    <cellStyle name="Normal 134 5 2" xfId="21147" xr:uid="{00000000-0005-0000-0000-000031190000}"/>
    <cellStyle name="Normal 134 6" xfId="14336" xr:uid="{00000000-0005-0000-0000-000032190000}"/>
    <cellStyle name="Normal 135" xfId="2174" xr:uid="{00000000-0005-0000-0000-000033190000}"/>
    <cellStyle name="Normal 136" xfId="2175" xr:uid="{00000000-0005-0000-0000-000034190000}"/>
    <cellStyle name="Normal 137" xfId="2176" xr:uid="{00000000-0005-0000-0000-000035190000}"/>
    <cellStyle name="Normal 138" xfId="2177" xr:uid="{00000000-0005-0000-0000-000036190000}"/>
    <cellStyle name="Normal 139" xfId="2178" xr:uid="{00000000-0005-0000-0000-000037190000}"/>
    <cellStyle name="Normal 14" xfId="149" xr:uid="{00000000-0005-0000-0000-000038190000}"/>
    <cellStyle name="Normal 14 10" xfId="14558" xr:uid="{00000000-0005-0000-0000-000039190000}"/>
    <cellStyle name="Normal 14 2" xfId="2180" xr:uid="{00000000-0005-0000-0000-00003A190000}"/>
    <cellStyle name="Normal 14 2 10" xfId="7649" xr:uid="{00000000-0005-0000-0000-00003B190000}"/>
    <cellStyle name="Normal 14 2 10 2" xfId="16403" xr:uid="{00000000-0005-0000-0000-00003C190000}"/>
    <cellStyle name="Normal 14 2 11" xfId="10862" xr:uid="{00000000-0005-0000-0000-00003D190000}"/>
    <cellStyle name="Normal 14 2 11 2" xfId="19549" xr:uid="{00000000-0005-0000-0000-00003E190000}"/>
    <cellStyle name="Normal 14 2 12" xfId="12469" xr:uid="{00000000-0005-0000-0000-00003F190000}"/>
    <cellStyle name="Normal 14 2 12 2" xfId="21149" xr:uid="{00000000-0005-0000-0000-000040190000}"/>
    <cellStyle name="Normal 14 2 13" xfId="14724" xr:uid="{00000000-0005-0000-0000-000041190000}"/>
    <cellStyle name="Normal 14 2 2" xfId="2181" xr:uid="{00000000-0005-0000-0000-000042190000}"/>
    <cellStyle name="Normal 14 2 2 2" xfId="2182" xr:uid="{00000000-0005-0000-0000-000043190000}"/>
    <cellStyle name="Normal 14 2 2 2 2" xfId="2183" xr:uid="{00000000-0005-0000-0000-000044190000}"/>
    <cellStyle name="Normal 14 2 2 2 2 2" xfId="2184" xr:uid="{00000000-0005-0000-0000-000045190000}"/>
    <cellStyle name="Normal 14 2 2 2 2 2 2" xfId="9254" xr:uid="{00000000-0005-0000-0000-000046190000}"/>
    <cellStyle name="Normal 14 2 2 2 2 2 2 2" xfId="18004" xr:uid="{00000000-0005-0000-0000-000047190000}"/>
    <cellStyle name="Normal 14 2 2 2 2 2 3" xfId="7651" xr:uid="{00000000-0005-0000-0000-000048190000}"/>
    <cellStyle name="Normal 14 2 2 2 2 2 3 2" xfId="16405" xr:uid="{00000000-0005-0000-0000-000049190000}"/>
    <cellStyle name="Normal 14 2 2 2 2 2 4" xfId="10864" xr:uid="{00000000-0005-0000-0000-00004A190000}"/>
    <cellStyle name="Normal 14 2 2 2 2 2 4 2" xfId="19551" xr:uid="{00000000-0005-0000-0000-00004B190000}"/>
    <cellStyle name="Normal 14 2 2 2 2 2 5" xfId="12471" xr:uid="{00000000-0005-0000-0000-00004C190000}"/>
    <cellStyle name="Normal 14 2 2 2 2 2 5 2" xfId="21151" xr:uid="{00000000-0005-0000-0000-00004D190000}"/>
    <cellStyle name="Normal 14 2 2 2 2 2 6" xfId="14632" xr:uid="{00000000-0005-0000-0000-00004E190000}"/>
    <cellStyle name="Normal 14 2 2 2 2 3" xfId="2185" xr:uid="{00000000-0005-0000-0000-00004F190000}"/>
    <cellStyle name="Normal 14 2 2 2 2 3 2" xfId="9255" xr:uid="{00000000-0005-0000-0000-000050190000}"/>
    <cellStyle name="Normal 14 2 2 2 2 3 2 2" xfId="18005" xr:uid="{00000000-0005-0000-0000-000051190000}"/>
    <cellStyle name="Normal 14 2 2 2 2 3 3" xfId="7652" xr:uid="{00000000-0005-0000-0000-000052190000}"/>
    <cellStyle name="Normal 14 2 2 2 2 3 3 2" xfId="16406" xr:uid="{00000000-0005-0000-0000-000053190000}"/>
    <cellStyle name="Normal 14 2 2 2 2 3 4" xfId="10865" xr:uid="{00000000-0005-0000-0000-000054190000}"/>
    <cellStyle name="Normal 14 2 2 2 2 3 4 2" xfId="19552" xr:uid="{00000000-0005-0000-0000-000055190000}"/>
    <cellStyle name="Normal 14 2 2 2 2 3 5" xfId="12472" xr:uid="{00000000-0005-0000-0000-000056190000}"/>
    <cellStyle name="Normal 14 2 2 2 2 3 5 2" xfId="21152" xr:uid="{00000000-0005-0000-0000-000057190000}"/>
    <cellStyle name="Normal 14 2 2 2 2 3 6" xfId="14804" xr:uid="{00000000-0005-0000-0000-000058190000}"/>
    <cellStyle name="Normal 14 2 2 2 2 4" xfId="2186" xr:uid="{00000000-0005-0000-0000-000059190000}"/>
    <cellStyle name="Normal 14 2 2 2 2 4 2" xfId="9256" xr:uid="{00000000-0005-0000-0000-00005A190000}"/>
    <cellStyle name="Normal 14 2 2 2 2 4 2 2" xfId="18006" xr:uid="{00000000-0005-0000-0000-00005B190000}"/>
    <cellStyle name="Normal 14 2 2 2 2 4 3" xfId="7653" xr:uid="{00000000-0005-0000-0000-00005C190000}"/>
    <cellStyle name="Normal 14 2 2 2 2 4 3 2" xfId="16407" xr:uid="{00000000-0005-0000-0000-00005D190000}"/>
    <cellStyle name="Normal 14 2 2 2 2 4 4" xfId="10866" xr:uid="{00000000-0005-0000-0000-00005E190000}"/>
    <cellStyle name="Normal 14 2 2 2 2 4 4 2" xfId="19553" xr:uid="{00000000-0005-0000-0000-00005F190000}"/>
    <cellStyle name="Normal 14 2 2 2 2 4 5" xfId="12473" xr:uid="{00000000-0005-0000-0000-000060190000}"/>
    <cellStyle name="Normal 14 2 2 2 2 4 5 2" xfId="21153" xr:uid="{00000000-0005-0000-0000-000061190000}"/>
    <cellStyle name="Normal 14 2 2 2 2 4 6" xfId="14330" xr:uid="{00000000-0005-0000-0000-000062190000}"/>
    <cellStyle name="Normal 14 2 2 2 3" xfId="2187" xr:uid="{00000000-0005-0000-0000-000063190000}"/>
    <cellStyle name="Normal 14 2 2 2 4" xfId="2188" xr:uid="{00000000-0005-0000-0000-000064190000}"/>
    <cellStyle name="Normal 14 2 2 2 5" xfId="9253" xr:uid="{00000000-0005-0000-0000-000065190000}"/>
    <cellStyle name="Normal 14 2 2 2 5 2" xfId="18003" xr:uid="{00000000-0005-0000-0000-000066190000}"/>
    <cellStyle name="Normal 14 2 2 2 6" xfId="7650" xr:uid="{00000000-0005-0000-0000-000067190000}"/>
    <cellStyle name="Normal 14 2 2 2 6 2" xfId="16404" xr:uid="{00000000-0005-0000-0000-000068190000}"/>
    <cellStyle name="Normal 14 2 2 2 7" xfId="10863" xr:uid="{00000000-0005-0000-0000-000069190000}"/>
    <cellStyle name="Normal 14 2 2 2 7 2" xfId="19550" xr:uid="{00000000-0005-0000-0000-00006A190000}"/>
    <cellStyle name="Normal 14 2 2 2 8" xfId="12470" xr:uid="{00000000-0005-0000-0000-00006B190000}"/>
    <cellStyle name="Normal 14 2 2 2 8 2" xfId="21150" xr:uid="{00000000-0005-0000-0000-00006C190000}"/>
    <cellStyle name="Normal 14 2 2 2 9" xfId="14803" xr:uid="{00000000-0005-0000-0000-00006D190000}"/>
    <cellStyle name="Normal 14 2 2 3" xfId="2189" xr:uid="{00000000-0005-0000-0000-00006E190000}"/>
    <cellStyle name="Normal 14 2 2 3 2" xfId="2190" xr:uid="{00000000-0005-0000-0000-00006F190000}"/>
    <cellStyle name="Normal 14 2 2 3 2 2" xfId="9258" xr:uid="{00000000-0005-0000-0000-000070190000}"/>
    <cellStyle name="Normal 14 2 2 3 2 2 2" xfId="18008" xr:uid="{00000000-0005-0000-0000-000071190000}"/>
    <cellStyle name="Normal 14 2 2 3 2 3" xfId="7655" xr:uid="{00000000-0005-0000-0000-000072190000}"/>
    <cellStyle name="Normal 14 2 2 3 2 3 2" xfId="16409" xr:uid="{00000000-0005-0000-0000-000073190000}"/>
    <cellStyle name="Normal 14 2 2 3 2 4" xfId="10868" xr:uid="{00000000-0005-0000-0000-000074190000}"/>
    <cellStyle name="Normal 14 2 2 3 2 4 2" xfId="19555" xr:uid="{00000000-0005-0000-0000-000075190000}"/>
    <cellStyle name="Normal 14 2 2 3 2 5" xfId="12475" xr:uid="{00000000-0005-0000-0000-000076190000}"/>
    <cellStyle name="Normal 14 2 2 3 2 5 2" xfId="21155" xr:uid="{00000000-0005-0000-0000-000077190000}"/>
    <cellStyle name="Normal 14 2 2 3 2 6" xfId="13904" xr:uid="{00000000-0005-0000-0000-000078190000}"/>
    <cellStyle name="Normal 14 2 2 3 3" xfId="2191" xr:uid="{00000000-0005-0000-0000-000079190000}"/>
    <cellStyle name="Normal 14 2 2 3 3 2" xfId="9259" xr:uid="{00000000-0005-0000-0000-00007A190000}"/>
    <cellStyle name="Normal 14 2 2 3 3 2 2" xfId="18009" xr:uid="{00000000-0005-0000-0000-00007B190000}"/>
    <cellStyle name="Normal 14 2 2 3 3 3" xfId="7656" xr:uid="{00000000-0005-0000-0000-00007C190000}"/>
    <cellStyle name="Normal 14 2 2 3 3 3 2" xfId="16410" xr:uid="{00000000-0005-0000-0000-00007D190000}"/>
    <cellStyle name="Normal 14 2 2 3 3 4" xfId="10869" xr:uid="{00000000-0005-0000-0000-00007E190000}"/>
    <cellStyle name="Normal 14 2 2 3 3 4 2" xfId="19556" xr:uid="{00000000-0005-0000-0000-00007F190000}"/>
    <cellStyle name="Normal 14 2 2 3 3 5" xfId="12476" xr:uid="{00000000-0005-0000-0000-000080190000}"/>
    <cellStyle name="Normal 14 2 2 3 3 5 2" xfId="21156" xr:uid="{00000000-0005-0000-0000-000081190000}"/>
    <cellStyle name="Normal 14 2 2 3 3 6" xfId="13900" xr:uid="{00000000-0005-0000-0000-000082190000}"/>
    <cellStyle name="Normal 14 2 2 3 4" xfId="2192" xr:uid="{00000000-0005-0000-0000-000083190000}"/>
    <cellStyle name="Normal 14 2 2 3 4 2" xfId="9260" xr:uid="{00000000-0005-0000-0000-000084190000}"/>
    <cellStyle name="Normal 14 2 2 3 4 2 2" xfId="18010" xr:uid="{00000000-0005-0000-0000-000085190000}"/>
    <cellStyle name="Normal 14 2 2 3 4 3" xfId="7657" xr:uid="{00000000-0005-0000-0000-000086190000}"/>
    <cellStyle name="Normal 14 2 2 3 4 3 2" xfId="16411" xr:uid="{00000000-0005-0000-0000-000087190000}"/>
    <cellStyle name="Normal 14 2 2 3 4 4" xfId="10870" xr:uid="{00000000-0005-0000-0000-000088190000}"/>
    <cellStyle name="Normal 14 2 2 3 4 4 2" xfId="19557" xr:uid="{00000000-0005-0000-0000-000089190000}"/>
    <cellStyle name="Normal 14 2 2 3 4 5" xfId="12477" xr:uid="{00000000-0005-0000-0000-00008A190000}"/>
    <cellStyle name="Normal 14 2 2 3 4 5 2" xfId="21157" xr:uid="{00000000-0005-0000-0000-00008B190000}"/>
    <cellStyle name="Normal 14 2 2 3 4 6" xfId="14066" xr:uid="{00000000-0005-0000-0000-00008C190000}"/>
    <cellStyle name="Normal 14 2 2 3 5" xfId="9257" xr:uid="{00000000-0005-0000-0000-00008D190000}"/>
    <cellStyle name="Normal 14 2 2 3 5 2" xfId="18007" xr:uid="{00000000-0005-0000-0000-00008E190000}"/>
    <cellStyle name="Normal 14 2 2 3 6" xfId="7654" xr:uid="{00000000-0005-0000-0000-00008F190000}"/>
    <cellStyle name="Normal 14 2 2 3 6 2" xfId="16408" xr:uid="{00000000-0005-0000-0000-000090190000}"/>
    <cellStyle name="Normal 14 2 2 3 7" xfId="10867" xr:uid="{00000000-0005-0000-0000-000091190000}"/>
    <cellStyle name="Normal 14 2 2 3 7 2" xfId="19554" xr:uid="{00000000-0005-0000-0000-000092190000}"/>
    <cellStyle name="Normal 14 2 2 3 8" xfId="12474" xr:uid="{00000000-0005-0000-0000-000093190000}"/>
    <cellStyle name="Normal 14 2 2 3 8 2" xfId="21154" xr:uid="{00000000-0005-0000-0000-000094190000}"/>
    <cellStyle name="Normal 14 2 2 3 9" xfId="14512" xr:uid="{00000000-0005-0000-0000-000095190000}"/>
    <cellStyle name="Normal 14 2 2 4" xfId="2193" xr:uid="{00000000-0005-0000-0000-000096190000}"/>
    <cellStyle name="Normal 14 2 2 4 2" xfId="2194" xr:uid="{00000000-0005-0000-0000-000097190000}"/>
    <cellStyle name="Normal 14 2 2 4 2 2" xfId="9262" xr:uid="{00000000-0005-0000-0000-000098190000}"/>
    <cellStyle name="Normal 14 2 2 4 2 2 2" xfId="18012" xr:uid="{00000000-0005-0000-0000-000099190000}"/>
    <cellStyle name="Normal 14 2 2 4 2 3" xfId="7659" xr:uid="{00000000-0005-0000-0000-00009A190000}"/>
    <cellStyle name="Normal 14 2 2 4 2 3 2" xfId="16413" xr:uid="{00000000-0005-0000-0000-00009B190000}"/>
    <cellStyle name="Normal 14 2 2 4 2 4" xfId="10872" xr:uid="{00000000-0005-0000-0000-00009C190000}"/>
    <cellStyle name="Normal 14 2 2 4 2 4 2" xfId="19559" xr:uid="{00000000-0005-0000-0000-00009D190000}"/>
    <cellStyle name="Normal 14 2 2 4 2 5" xfId="12479" xr:uid="{00000000-0005-0000-0000-00009E190000}"/>
    <cellStyle name="Normal 14 2 2 4 2 5 2" xfId="21159" xr:uid="{00000000-0005-0000-0000-00009F190000}"/>
    <cellStyle name="Normal 14 2 2 4 2 6" xfId="14543" xr:uid="{00000000-0005-0000-0000-0000A0190000}"/>
    <cellStyle name="Normal 14 2 2 4 3" xfId="2195" xr:uid="{00000000-0005-0000-0000-0000A1190000}"/>
    <cellStyle name="Normal 14 2 2 4 3 2" xfId="9263" xr:uid="{00000000-0005-0000-0000-0000A2190000}"/>
    <cellStyle name="Normal 14 2 2 4 3 2 2" xfId="18013" xr:uid="{00000000-0005-0000-0000-0000A3190000}"/>
    <cellStyle name="Normal 14 2 2 4 3 3" xfId="7660" xr:uid="{00000000-0005-0000-0000-0000A4190000}"/>
    <cellStyle name="Normal 14 2 2 4 3 3 2" xfId="16414" xr:uid="{00000000-0005-0000-0000-0000A5190000}"/>
    <cellStyle name="Normal 14 2 2 4 3 4" xfId="10873" xr:uid="{00000000-0005-0000-0000-0000A6190000}"/>
    <cellStyle name="Normal 14 2 2 4 3 4 2" xfId="19560" xr:uid="{00000000-0005-0000-0000-0000A7190000}"/>
    <cellStyle name="Normal 14 2 2 4 3 5" xfId="12480" xr:uid="{00000000-0005-0000-0000-0000A8190000}"/>
    <cellStyle name="Normal 14 2 2 4 3 5 2" xfId="21160" xr:uid="{00000000-0005-0000-0000-0000A9190000}"/>
    <cellStyle name="Normal 14 2 2 4 3 6" xfId="14520" xr:uid="{00000000-0005-0000-0000-0000AA190000}"/>
    <cellStyle name="Normal 14 2 2 4 4" xfId="2196" xr:uid="{00000000-0005-0000-0000-0000AB190000}"/>
    <cellStyle name="Normal 14 2 2 4 4 2" xfId="9264" xr:uid="{00000000-0005-0000-0000-0000AC190000}"/>
    <cellStyle name="Normal 14 2 2 4 4 2 2" xfId="18014" xr:uid="{00000000-0005-0000-0000-0000AD190000}"/>
    <cellStyle name="Normal 14 2 2 4 4 3" xfId="7661" xr:uid="{00000000-0005-0000-0000-0000AE190000}"/>
    <cellStyle name="Normal 14 2 2 4 4 3 2" xfId="16415" xr:uid="{00000000-0005-0000-0000-0000AF190000}"/>
    <cellStyle name="Normal 14 2 2 4 4 4" xfId="10874" xr:uid="{00000000-0005-0000-0000-0000B0190000}"/>
    <cellStyle name="Normal 14 2 2 4 4 4 2" xfId="19561" xr:uid="{00000000-0005-0000-0000-0000B1190000}"/>
    <cellStyle name="Normal 14 2 2 4 4 5" xfId="12481" xr:uid="{00000000-0005-0000-0000-0000B2190000}"/>
    <cellStyle name="Normal 14 2 2 4 4 5 2" xfId="21161" xr:uid="{00000000-0005-0000-0000-0000B3190000}"/>
    <cellStyle name="Normal 14 2 2 4 4 6" xfId="14519" xr:uid="{00000000-0005-0000-0000-0000B4190000}"/>
    <cellStyle name="Normal 14 2 2 4 5" xfId="9261" xr:uid="{00000000-0005-0000-0000-0000B5190000}"/>
    <cellStyle name="Normal 14 2 2 4 5 2" xfId="18011" xr:uid="{00000000-0005-0000-0000-0000B6190000}"/>
    <cellStyle name="Normal 14 2 2 4 6" xfId="7658" xr:uid="{00000000-0005-0000-0000-0000B7190000}"/>
    <cellStyle name="Normal 14 2 2 4 6 2" xfId="16412" xr:uid="{00000000-0005-0000-0000-0000B8190000}"/>
    <cellStyle name="Normal 14 2 2 4 7" xfId="10871" xr:uid="{00000000-0005-0000-0000-0000B9190000}"/>
    <cellStyle name="Normal 14 2 2 4 7 2" xfId="19558" xr:uid="{00000000-0005-0000-0000-0000BA190000}"/>
    <cellStyle name="Normal 14 2 2 4 8" xfId="12478" xr:uid="{00000000-0005-0000-0000-0000BB190000}"/>
    <cellStyle name="Normal 14 2 2 4 8 2" xfId="21158" xr:uid="{00000000-0005-0000-0000-0000BC190000}"/>
    <cellStyle name="Normal 14 2 2 4 9" xfId="13896" xr:uid="{00000000-0005-0000-0000-0000BD190000}"/>
    <cellStyle name="Normal 14 2 2 5" xfId="2197" xr:uid="{00000000-0005-0000-0000-0000BE190000}"/>
    <cellStyle name="Normal 14 2 2 5 2" xfId="9265" xr:uid="{00000000-0005-0000-0000-0000BF190000}"/>
    <cellStyle name="Normal 14 2 2 5 2 2" xfId="18015" xr:uid="{00000000-0005-0000-0000-0000C0190000}"/>
    <cellStyle name="Normal 14 2 2 5 3" xfId="7662" xr:uid="{00000000-0005-0000-0000-0000C1190000}"/>
    <cellStyle name="Normal 14 2 2 5 3 2" xfId="16416" xr:uid="{00000000-0005-0000-0000-0000C2190000}"/>
    <cellStyle name="Normal 14 2 2 5 4" xfId="10875" xr:uid="{00000000-0005-0000-0000-0000C3190000}"/>
    <cellStyle name="Normal 14 2 2 5 4 2" xfId="19562" xr:uid="{00000000-0005-0000-0000-0000C4190000}"/>
    <cellStyle name="Normal 14 2 2 5 5" xfId="12482" xr:uid="{00000000-0005-0000-0000-0000C5190000}"/>
    <cellStyle name="Normal 14 2 2 5 5 2" xfId="21162" xr:uid="{00000000-0005-0000-0000-0000C6190000}"/>
    <cellStyle name="Normal 14 2 2 5 6" xfId="14661" xr:uid="{00000000-0005-0000-0000-0000C7190000}"/>
    <cellStyle name="Normal 14 2 2 6" xfId="2198" xr:uid="{00000000-0005-0000-0000-0000C8190000}"/>
    <cellStyle name="Normal 14 2 2 6 2" xfId="9266" xr:uid="{00000000-0005-0000-0000-0000C9190000}"/>
    <cellStyle name="Normal 14 2 2 6 2 2" xfId="18016" xr:uid="{00000000-0005-0000-0000-0000CA190000}"/>
    <cellStyle name="Normal 14 2 2 6 3" xfId="7663" xr:uid="{00000000-0005-0000-0000-0000CB190000}"/>
    <cellStyle name="Normal 14 2 2 6 3 2" xfId="16417" xr:uid="{00000000-0005-0000-0000-0000CC190000}"/>
    <cellStyle name="Normal 14 2 2 6 4" xfId="10876" xr:uid="{00000000-0005-0000-0000-0000CD190000}"/>
    <cellStyle name="Normal 14 2 2 6 4 2" xfId="19563" xr:uid="{00000000-0005-0000-0000-0000CE190000}"/>
    <cellStyle name="Normal 14 2 2 6 5" xfId="12483" xr:uid="{00000000-0005-0000-0000-0000CF190000}"/>
    <cellStyle name="Normal 14 2 2 6 5 2" xfId="21163" xr:uid="{00000000-0005-0000-0000-0000D0190000}"/>
    <cellStyle name="Normal 14 2 2 6 6" xfId="14328" xr:uid="{00000000-0005-0000-0000-0000D1190000}"/>
    <cellStyle name="Normal 14 2 2 7" xfId="2199" xr:uid="{00000000-0005-0000-0000-0000D2190000}"/>
    <cellStyle name="Normal 14 2 2 7 2" xfId="9267" xr:uid="{00000000-0005-0000-0000-0000D3190000}"/>
    <cellStyle name="Normal 14 2 2 7 2 2" xfId="18017" xr:uid="{00000000-0005-0000-0000-0000D4190000}"/>
    <cellStyle name="Normal 14 2 2 7 3" xfId="7664" xr:uid="{00000000-0005-0000-0000-0000D5190000}"/>
    <cellStyle name="Normal 14 2 2 7 3 2" xfId="16418" xr:uid="{00000000-0005-0000-0000-0000D6190000}"/>
    <cellStyle name="Normal 14 2 2 7 4" xfId="10877" xr:uid="{00000000-0005-0000-0000-0000D7190000}"/>
    <cellStyle name="Normal 14 2 2 7 4 2" xfId="19564" xr:uid="{00000000-0005-0000-0000-0000D8190000}"/>
    <cellStyle name="Normal 14 2 2 7 5" xfId="12484" xr:uid="{00000000-0005-0000-0000-0000D9190000}"/>
    <cellStyle name="Normal 14 2 2 7 5 2" xfId="21164" xr:uid="{00000000-0005-0000-0000-0000DA190000}"/>
    <cellStyle name="Normal 14 2 2 7 6" xfId="14326" xr:uid="{00000000-0005-0000-0000-0000DB190000}"/>
    <cellStyle name="Normal 14 2 3" xfId="2200" xr:uid="{00000000-0005-0000-0000-0000DC190000}"/>
    <cellStyle name="Normal 14 2 3 2" xfId="2201" xr:uid="{00000000-0005-0000-0000-0000DD190000}"/>
    <cellStyle name="Normal 14 2 3 2 2" xfId="9269" xr:uid="{00000000-0005-0000-0000-0000DE190000}"/>
    <cellStyle name="Normal 14 2 3 2 2 2" xfId="18019" xr:uid="{00000000-0005-0000-0000-0000DF190000}"/>
    <cellStyle name="Normal 14 2 3 2 3" xfId="7666" xr:uid="{00000000-0005-0000-0000-0000E0190000}"/>
    <cellStyle name="Normal 14 2 3 2 3 2" xfId="16420" xr:uid="{00000000-0005-0000-0000-0000E1190000}"/>
    <cellStyle name="Normal 14 2 3 2 4" xfId="10879" xr:uid="{00000000-0005-0000-0000-0000E2190000}"/>
    <cellStyle name="Normal 14 2 3 2 4 2" xfId="19566" xr:uid="{00000000-0005-0000-0000-0000E3190000}"/>
    <cellStyle name="Normal 14 2 3 2 5" xfId="12486" xr:uid="{00000000-0005-0000-0000-0000E4190000}"/>
    <cellStyle name="Normal 14 2 3 2 5 2" xfId="21166" xr:uid="{00000000-0005-0000-0000-0000E5190000}"/>
    <cellStyle name="Normal 14 2 3 2 6" xfId="14322" xr:uid="{00000000-0005-0000-0000-0000E6190000}"/>
    <cellStyle name="Normal 14 2 3 3" xfId="2202" xr:uid="{00000000-0005-0000-0000-0000E7190000}"/>
    <cellStyle name="Normal 14 2 3 3 2" xfId="9270" xr:uid="{00000000-0005-0000-0000-0000E8190000}"/>
    <cellStyle name="Normal 14 2 3 3 2 2" xfId="18020" xr:uid="{00000000-0005-0000-0000-0000E9190000}"/>
    <cellStyle name="Normal 14 2 3 3 3" xfId="7667" xr:uid="{00000000-0005-0000-0000-0000EA190000}"/>
    <cellStyle name="Normal 14 2 3 3 3 2" xfId="16421" xr:uid="{00000000-0005-0000-0000-0000EB190000}"/>
    <cellStyle name="Normal 14 2 3 3 4" xfId="10880" xr:uid="{00000000-0005-0000-0000-0000EC190000}"/>
    <cellStyle name="Normal 14 2 3 3 4 2" xfId="19567" xr:uid="{00000000-0005-0000-0000-0000ED190000}"/>
    <cellStyle name="Normal 14 2 3 3 5" xfId="12487" xr:uid="{00000000-0005-0000-0000-0000EE190000}"/>
    <cellStyle name="Normal 14 2 3 3 5 2" xfId="21167" xr:uid="{00000000-0005-0000-0000-0000EF190000}"/>
    <cellStyle name="Normal 14 2 3 3 6" xfId="13875" xr:uid="{00000000-0005-0000-0000-0000F0190000}"/>
    <cellStyle name="Normal 14 2 3 4" xfId="2203" xr:uid="{00000000-0005-0000-0000-0000F1190000}"/>
    <cellStyle name="Normal 14 2 3 4 2" xfId="9271" xr:uid="{00000000-0005-0000-0000-0000F2190000}"/>
    <cellStyle name="Normal 14 2 3 4 2 2" xfId="18021" xr:uid="{00000000-0005-0000-0000-0000F3190000}"/>
    <cellStyle name="Normal 14 2 3 4 3" xfId="7668" xr:uid="{00000000-0005-0000-0000-0000F4190000}"/>
    <cellStyle name="Normal 14 2 3 4 3 2" xfId="16422" xr:uid="{00000000-0005-0000-0000-0000F5190000}"/>
    <cellStyle name="Normal 14 2 3 4 4" xfId="10881" xr:uid="{00000000-0005-0000-0000-0000F6190000}"/>
    <cellStyle name="Normal 14 2 3 4 4 2" xfId="19568" xr:uid="{00000000-0005-0000-0000-0000F7190000}"/>
    <cellStyle name="Normal 14 2 3 4 5" xfId="12488" xr:uid="{00000000-0005-0000-0000-0000F8190000}"/>
    <cellStyle name="Normal 14 2 3 4 5 2" xfId="21168" xr:uid="{00000000-0005-0000-0000-0000F9190000}"/>
    <cellStyle name="Normal 14 2 3 4 6" xfId="14123" xr:uid="{00000000-0005-0000-0000-0000FA190000}"/>
    <cellStyle name="Normal 14 2 3 5" xfId="9268" xr:uid="{00000000-0005-0000-0000-0000FB190000}"/>
    <cellStyle name="Normal 14 2 3 5 2" xfId="18018" xr:uid="{00000000-0005-0000-0000-0000FC190000}"/>
    <cellStyle name="Normal 14 2 3 6" xfId="7665" xr:uid="{00000000-0005-0000-0000-0000FD190000}"/>
    <cellStyle name="Normal 14 2 3 6 2" xfId="16419" xr:uid="{00000000-0005-0000-0000-0000FE190000}"/>
    <cellStyle name="Normal 14 2 3 7" xfId="10878" xr:uid="{00000000-0005-0000-0000-0000FF190000}"/>
    <cellStyle name="Normal 14 2 3 7 2" xfId="19565" xr:uid="{00000000-0005-0000-0000-0000001A0000}"/>
    <cellStyle name="Normal 14 2 3 8" xfId="12485" xr:uid="{00000000-0005-0000-0000-0000011A0000}"/>
    <cellStyle name="Normal 14 2 3 8 2" xfId="21165" xr:uid="{00000000-0005-0000-0000-0000021A0000}"/>
    <cellStyle name="Normal 14 2 3 9" xfId="14324" xr:uid="{00000000-0005-0000-0000-0000031A0000}"/>
    <cellStyle name="Normal 14 2 4" xfId="2204" xr:uid="{00000000-0005-0000-0000-0000041A0000}"/>
    <cellStyle name="Normal 14 2 5" xfId="2205" xr:uid="{00000000-0005-0000-0000-0000051A0000}"/>
    <cellStyle name="Normal 14 2 6" xfId="2206" xr:uid="{00000000-0005-0000-0000-0000061A0000}"/>
    <cellStyle name="Normal 14 2 6 2" xfId="9272" xr:uid="{00000000-0005-0000-0000-0000071A0000}"/>
    <cellStyle name="Normal 14 2 6 2 2" xfId="18022" xr:uid="{00000000-0005-0000-0000-0000081A0000}"/>
    <cellStyle name="Normal 14 2 6 3" xfId="7669" xr:uid="{00000000-0005-0000-0000-0000091A0000}"/>
    <cellStyle name="Normal 14 2 6 3 2" xfId="16423" xr:uid="{00000000-0005-0000-0000-00000A1A0000}"/>
    <cellStyle name="Normal 14 2 6 4" xfId="10882" xr:uid="{00000000-0005-0000-0000-00000B1A0000}"/>
    <cellStyle name="Normal 14 2 6 4 2" xfId="19569" xr:uid="{00000000-0005-0000-0000-00000C1A0000}"/>
    <cellStyle name="Normal 14 2 6 5" xfId="12489" xr:uid="{00000000-0005-0000-0000-00000D1A0000}"/>
    <cellStyle name="Normal 14 2 6 5 2" xfId="21169" xr:uid="{00000000-0005-0000-0000-00000E1A0000}"/>
    <cellStyle name="Normal 14 2 6 6" xfId="14096" xr:uid="{00000000-0005-0000-0000-00000F1A0000}"/>
    <cellStyle name="Normal 14 2 7" xfId="2207" xr:uid="{00000000-0005-0000-0000-0000101A0000}"/>
    <cellStyle name="Normal 14 2 7 2" xfId="9273" xr:uid="{00000000-0005-0000-0000-0000111A0000}"/>
    <cellStyle name="Normal 14 2 7 2 2" xfId="18023" xr:uid="{00000000-0005-0000-0000-0000121A0000}"/>
    <cellStyle name="Normal 14 2 7 3" xfId="7670" xr:uid="{00000000-0005-0000-0000-0000131A0000}"/>
    <cellStyle name="Normal 14 2 7 3 2" xfId="16424" xr:uid="{00000000-0005-0000-0000-0000141A0000}"/>
    <cellStyle name="Normal 14 2 7 4" xfId="10883" xr:uid="{00000000-0005-0000-0000-0000151A0000}"/>
    <cellStyle name="Normal 14 2 7 4 2" xfId="19570" xr:uid="{00000000-0005-0000-0000-0000161A0000}"/>
    <cellStyle name="Normal 14 2 7 5" xfId="12490" xr:uid="{00000000-0005-0000-0000-0000171A0000}"/>
    <cellStyle name="Normal 14 2 7 5 2" xfId="21170" xr:uid="{00000000-0005-0000-0000-0000181A0000}"/>
    <cellStyle name="Normal 14 2 7 6" xfId="14654" xr:uid="{00000000-0005-0000-0000-0000191A0000}"/>
    <cellStyle name="Normal 14 2 8" xfId="2208" xr:uid="{00000000-0005-0000-0000-00001A1A0000}"/>
    <cellStyle name="Normal 14 2 8 2" xfId="9274" xr:uid="{00000000-0005-0000-0000-00001B1A0000}"/>
    <cellStyle name="Normal 14 2 8 2 2" xfId="18024" xr:uid="{00000000-0005-0000-0000-00001C1A0000}"/>
    <cellStyle name="Normal 14 2 8 3" xfId="7671" xr:uid="{00000000-0005-0000-0000-00001D1A0000}"/>
    <cellStyle name="Normal 14 2 8 3 2" xfId="16425" xr:uid="{00000000-0005-0000-0000-00001E1A0000}"/>
    <cellStyle name="Normal 14 2 8 4" xfId="10884" xr:uid="{00000000-0005-0000-0000-00001F1A0000}"/>
    <cellStyle name="Normal 14 2 8 4 2" xfId="19571" xr:uid="{00000000-0005-0000-0000-0000201A0000}"/>
    <cellStyle name="Normal 14 2 8 5" xfId="12491" xr:uid="{00000000-0005-0000-0000-0000211A0000}"/>
    <cellStyle name="Normal 14 2 8 5 2" xfId="21171" xr:uid="{00000000-0005-0000-0000-0000221A0000}"/>
    <cellStyle name="Normal 14 2 8 6" xfId="13864" xr:uid="{00000000-0005-0000-0000-0000231A0000}"/>
    <cellStyle name="Normal 14 2 9" xfId="7370" xr:uid="{00000000-0005-0000-0000-0000241A0000}"/>
    <cellStyle name="Normal 14 2 9 2" xfId="9252" xr:uid="{00000000-0005-0000-0000-0000251A0000}"/>
    <cellStyle name="Normal 14 2 9 2 2" xfId="18002" xr:uid="{00000000-0005-0000-0000-0000261A0000}"/>
    <cellStyle name="Normal 14 2 9 3" xfId="16165" xr:uid="{00000000-0005-0000-0000-0000271A0000}"/>
    <cellStyle name="Normal 14 3" xfId="2209" xr:uid="{00000000-0005-0000-0000-0000281A0000}"/>
    <cellStyle name="Normal 14 4" xfId="2210" xr:uid="{00000000-0005-0000-0000-0000291A0000}"/>
    <cellStyle name="Normal 14 5" xfId="2179" xr:uid="{00000000-0005-0000-0000-00002A1A0000}"/>
    <cellStyle name="Normal 14 5 2" xfId="9251" xr:uid="{00000000-0005-0000-0000-00002B1A0000}"/>
    <cellStyle name="Normal 14 5 2 2" xfId="18001" xr:uid="{00000000-0005-0000-0000-00002C1A0000}"/>
    <cellStyle name="Normal 14 5 3" xfId="10861" xr:uid="{00000000-0005-0000-0000-00002D1A0000}"/>
    <cellStyle name="Normal 14 5 3 2" xfId="19548" xr:uid="{00000000-0005-0000-0000-00002E1A0000}"/>
    <cellStyle name="Normal 14 5 4" xfId="13935" xr:uid="{00000000-0005-0000-0000-00002F1A0000}"/>
    <cellStyle name="Normal 14 6" xfId="6933" xr:uid="{00000000-0005-0000-0000-0000301A0000}"/>
    <cellStyle name="Normal 14 6 2" xfId="16143" xr:uid="{00000000-0005-0000-0000-0000311A0000}"/>
    <cellStyle name="Normal 14 7" xfId="7648" xr:uid="{00000000-0005-0000-0000-0000321A0000}"/>
    <cellStyle name="Normal 14 7 2" xfId="16402" xr:uid="{00000000-0005-0000-0000-0000331A0000}"/>
    <cellStyle name="Normal 14 8" xfId="10631" xr:uid="{00000000-0005-0000-0000-0000341A0000}"/>
    <cellStyle name="Normal 14 9" xfId="12468" xr:uid="{00000000-0005-0000-0000-0000351A0000}"/>
    <cellStyle name="Normal 14 9 2" xfId="21148" xr:uid="{00000000-0005-0000-0000-0000361A0000}"/>
    <cellStyle name="Normal 140" xfId="2211" xr:uid="{00000000-0005-0000-0000-0000371A0000}"/>
    <cellStyle name="Normal 141" xfId="2212" xr:uid="{00000000-0005-0000-0000-0000381A0000}"/>
    <cellStyle name="Normal 142" xfId="2213" xr:uid="{00000000-0005-0000-0000-0000391A0000}"/>
    <cellStyle name="Normal 143" xfId="2214" xr:uid="{00000000-0005-0000-0000-00003A1A0000}"/>
    <cellStyle name="Normal 144" xfId="2215" xr:uid="{00000000-0005-0000-0000-00003B1A0000}"/>
    <cellStyle name="Normal 145" xfId="2216" xr:uid="{00000000-0005-0000-0000-00003C1A0000}"/>
    <cellStyle name="Normal 146" xfId="2217" xr:uid="{00000000-0005-0000-0000-00003D1A0000}"/>
    <cellStyle name="Normal 147" xfId="2218" xr:uid="{00000000-0005-0000-0000-00003E1A0000}"/>
    <cellStyle name="Normal 148" xfId="2219" xr:uid="{00000000-0005-0000-0000-00003F1A0000}"/>
    <cellStyle name="Normal 149" xfId="2220" xr:uid="{00000000-0005-0000-0000-0000401A0000}"/>
    <cellStyle name="Normal 15" xfId="148" xr:uid="{00000000-0005-0000-0000-0000411A0000}"/>
    <cellStyle name="Normal 15 10" xfId="14559" xr:uid="{00000000-0005-0000-0000-0000421A0000}"/>
    <cellStyle name="Normal 15 2" xfId="2222" xr:uid="{00000000-0005-0000-0000-0000431A0000}"/>
    <cellStyle name="Normal 15 2 10" xfId="7673" xr:uid="{00000000-0005-0000-0000-0000441A0000}"/>
    <cellStyle name="Normal 15 2 10 2" xfId="16427" xr:uid="{00000000-0005-0000-0000-0000451A0000}"/>
    <cellStyle name="Normal 15 2 11" xfId="10886" xr:uid="{00000000-0005-0000-0000-0000461A0000}"/>
    <cellStyle name="Normal 15 2 11 2" xfId="19573" xr:uid="{00000000-0005-0000-0000-0000471A0000}"/>
    <cellStyle name="Normal 15 2 12" xfId="12493" xr:uid="{00000000-0005-0000-0000-0000481A0000}"/>
    <cellStyle name="Normal 15 2 12 2" xfId="21173" xr:uid="{00000000-0005-0000-0000-0000491A0000}"/>
    <cellStyle name="Normal 15 2 13" xfId="14725" xr:uid="{00000000-0005-0000-0000-00004A1A0000}"/>
    <cellStyle name="Normal 15 2 2" xfId="2223" xr:uid="{00000000-0005-0000-0000-00004B1A0000}"/>
    <cellStyle name="Normal 15 2 2 2" xfId="2224" xr:uid="{00000000-0005-0000-0000-00004C1A0000}"/>
    <cellStyle name="Normal 15 2 2 2 2" xfId="2225" xr:uid="{00000000-0005-0000-0000-00004D1A0000}"/>
    <cellStyle name="Normal 15 2 2 2 2 2" xfId="2226" xr:uid="{00000000-0005-0000-0000-00004E1A0000}"/>
    <cellStyle name="Normal 15 2 2 2 2 2 2" xfId="9278" xr:uid="{00000000-0005-0000-0000-00004F1A0000}"/>
    <cellStyle name="Normal 15 2 2 2 2 2 2 2" xfId="18028" xr:uid="{00000000-0005-0000-0000-0000501A0000}"/>
    <cellStyle name="Normal 15 2 2 2 2 2 3" xfId="7675" xr:uid="{00000000-0005-0000-0000-0000511A0000}"/>
    <cellStyle name="Normal 15 2 2 2 2 2 3 2" xfId="16429" xr:uid="{00000000-0005-0000-0000-0000521A0000}"/>
    <cellStyle name="Normal 15 2 2 2 2 2 4" xfId="10888" xr:uid="{00000000-0005-0000-0000-0000531A0000}"/>
    <cellStyle name="Normal 15 2 2 2 2 2 4 2" xfId="19575" xr:uid="{00000000-0005-0000-0000-0000541A0000}"/>
    <cellStyle name="Normal 15 2 2 2 2 2 5" xfId="12495" xr:uid="{00000000-0005-0000-0000-0000551A0000}"/>
    <cellStyle name="Normal 15 2 2 2 2 2 5 2" xfId="21175" xr:uid="{00000000-0005-0000-0000-0000561A0000}"/>
    <cellStyle name="Normal 15 2 2 2 2 2 6" xfId="13909" xr:uid="{00000000-0005-0000-0000-0000571A0000}"/>
    <cellStyle name="Normal 15 2 2 2 2 3" xfId="2227" xr:uid="{00000000-0005-0000-0000-0000581A0000}"/>
    <cellStyle name="Normal 15 2 2 2 2 3 2" xfId="9279" xr:uid="{00000000-0005-0000-0000-0000591A0000}"/>
    <cellStyle name="Normal 15 2 2 2 2 3 2 2" xfId="18029" xr:uid="{00000000-0005-0000-0000-00005A1A0000}"/>
    <cellStyle name="Normal 15 2 2 2 2 3 3" xfId="7676" xr:uid="{00000000-0005-0000-0000-00005B1A0000}"/>
    <cellStyle name="Normal 15 2 2 2 2 3 3 2" xfId="16430" xr:uid="{00000000-0005-0000-0000-00005C1A0000}"/>
    <cellStyle name="Normal 15 2 2 2 2 3 4" xfId="10889" xr:uid="{00000000-0005-0000-0000-00005D1A0000}"/>
    <cellStyle name="Normal 15 2 2 2 2 3 4 2" xfId="19576" xr:uid="{00000000-0005-0000-0000-00005E1A0000}"/>
    <cellStyle name="Normal 15 2 2 2 2 3 5" xfId="12496" xr:uid="{00000000-0005-0000-0000-00005F1A0000}"/>
    <cellStyle name="Normal 15 2 2 2 2 3 5 2" xfId="21176" xr:uid="{00000000-0005-0000-0000-0000601A0000}"/>
    <cellStyle name="Normal 15 2 2 2 2 3 6" xfId="14645" xr:uid="{00000000-0005-0000-0000-0000611A0000}"/>
    <cellStyle name="Normal 15 2 2 2 2 4" xfId="2228" xr:uid="{00000000-0005-0000-0000-0000621A0000}"/>
    <cellStyle name="Normal 15 2 2 2 2 4 2" xfId="9280" xr:uid="{00000000-0005-0000-0000-0000631A0000}"/>
    <cellStyle name="Normal 15 2 2 2 2 4 2 2" xfId="18030" xr:uid="{00000000-0005-0000-0000-0000641A0000}"/>
    <cellStyle name="Normal 15 2 2 2 2 4 3" xfId="7677" xr:uid="{00000000-0005-0000-0000-0000651A0000}"/>
    <cellStyle name="Normal 15 2 2 2 2 4 3 2" xfId="16431" xr:uid="{00000000-0005-0000-0000-0000661A0000}"/>
    <cellStyle name="Normal 15 2 2 2 2 4 4" xfId="10890" xr:uid="{00000000-0005-0000-0000-0000671A0000}"/>
    <cellStyle name="Normal 15 2 2 2 2 4 4 2" xfId="19577" xr:uid="{00000000-0005-0000-0000-0000681A0000}"/>
    <cellStyle name="Normal 15 2 2 2 2 4 5" xfId="12497" xr:uid="{00000000-0005-0000-0000-0000691A0000}"/>
    <cellStyle name="Normal 15 2 2 2 2 4 5 2" xfId="21177" xr:uid="{00000000-0005-0000-0000-00006A1A0000}"/>
    <cellStyle name="Normal 15 2 2 2 2 4 6" xfId="14078" xr:uid="{00000000-0005-0000-0000-00006B1A0000}"/>
    <cellStyle name="Normal 15 2 2 2 3" xfId="2229" xr:uid="{00000000-0005-0000-0000-00006C1A0000}"/>
    <cellStyle name="Normal 15 2 2 2 4" xfId="2230" xr:uid="{00000000-0005-0000-0000-00006D1A0000}"/>
    <cellStyle name="Normal 15 2 2 2 5" xfId="9277" xr:uid="{00000000-0005-0000-0000-00006E1A0000}"/>
    <cellStyle name="Normal 15 2 2 2 5 2" xfId="18027" xr:uid="{00000000-0005-0000-0000-00006F1A0000}"/>
    <cellStyle name="Normal 15 2 2 2 6" xfId="7674" xr:uid="{00000000-0005-0000-0000-0000701A0000}"/>
    <cellStyle name="Normal 15 2 2 2 6 2" xfId="16428" xr:uid="{00000000-0005-0000-0000-0000711A0000}"/>
    <cellStyle name="Normal 15 2 2 2 7" xfId="10887" xr:uid="{00000000-0005-0000-0000-0000721A0000}"/>
    <cellStyle name="Normal 15 2 2 2 7 2" xfId="19574" xr:uid="{00000000-0005-0000-0000-0000731A0000}"/>
    <cellStyle name="Normal 15 2 2 2 8" xfId="12494" xr:uid="{00000000-0005-0000-0000-0000741A0000}"/>
    <cellStyle name="Normal 15 2 2 2 8 2" xfId="21174" xr:uid="{00000000-0005-0000-0000-0000751A0000}"/>
    <cellStyle name="Normal 15 2 2 2 9" xfId="13893" xr:uid="{00000000-0005-0000-0000-0000761A0000}"/>
    <cellStyle name="Normal 15 2 2 3" xfId="2231" xr:uid="{00000000-0005-0000-0000-0000771A0000}"/>
    <cellStyle name="Normal 15 2 2 3 2" xfId="2232" xr:uid="{00000000-0005-0000-0000-0000781A0000}"/>
    <cellStyle name="Normal 15 2 2 3 2 2" xfId="9282" xr:uid="{00000000-0005-0000-0000-0000791A0000}"/>
    <cellStyle name="Normal 15 2 2 3 2 2 2" xfId="18032" xr:uid="{00000000-0005-0000-0000-00007A1A0000}"/>
    <cellStyle name="Normal 15 2 2 3 2 3" xfId="7679" xr:uid="{00000000-0005-0000-0000-00007B1A0000}"/>
    <cellStyle name="Normal 15 2 2 3 2 3 2" xfId="16433" xr:uid="{00000000-0005-0000-0000-00007C1A0000}"/>
    <cellStyle name="Normal 15 2 2 3 2 4" xfId="10892" xr:uid="{00000000-0005-0000-0000-00007D1A0000}"/>
    <cellStyle name="Normal 15 2 2 3 2 4 2" xfId="19579" xr:uid="{00000000-0005-0000-0000-00007E1A0000}"/>
    <cellStyle name="Normal 15 2 2 3 2 5" xfId="12499" xr:uid="{00000000-0005-0000-0000-00007F1A0000}"/>
    <cellStyle name="Normal 15 2 2 3 2 5 2" xfId="21179" xr:uid="{00000000-0005-0000-0000-0000801A0000}"/>
    <cellStyle name="Normal 15 2 2 3 2 6" xfId="14028" xr:uid="{00000000-0005-0000-0000-0000811A0000}"/>
    <cellStyle name="Normal 15 2 2 3 3" xfId="2233" xr:uid="{00000000-0005-0000-0000-0000821A0000}"/>
    <cellStyle name="Normal 15 2 2 3 3 2" xfId="9283" xr:uid="{00000000-0005-0000-0000-0000831A0000}"/>
    <cellStyle name="Normal 15 2 2 3 3 2 2" xfId="18033" xr:uid="{00000000-0005-0000-0000-0000841A0000}"/>
    <cellStyle name="Normal 15 2 2 3 3 3" xfId="7680" xr:uid="{00000000-0005-0000-0000-0000851A0000}"/>
    <cellStyle name="Normal 15 2 2 3 3 3 2" xfId="16434" xr:uid="{00000000-0005-0000-0000-0000861A0000}"/>
    <cellStyle name="Normal 15 2 2 3 3 4" xfId="10893" xr:uid="{00000000-0005-0000-0000-0000871A0000}"/>
    <cellStyle name="Normal 15 2 2 3 3 4 2" xfId="19580" xr:uid="{00000000-0005-0000-0000-0000881A0000}"/>
    <cellStyle name="Normal 15 2 2 3 3 5" xfId="12500" xr:uid="{00000000-0005-0000-0000-0000891A0000}"/>
    <cellStyle name="Normal 15 2 2 3 3 5 2" xfId="21180" xr:uid="{00000000-0005-0000-0000-00008A1A0000}"/>
    <cellStyle name="Normal 15 2 2 3 3 6" xfId="14047" xr:uid="{00000000-0005-0000-0000-00008B1A0000}"/>
    <cellStyle name="Normal 15 2 2 3 4" xfId="2234" xr:uid="{00000000-0005-0000-0000-00008C1A0000}"/>
    <cellStyle name="Normal 15 2 2 3 4 2" xfId="9284" xr:uid="{00000000-0005-0000-0000-00008D1A0000}"/>
    <cellStyle name="Normal 15 2 2 3 4 2 2" xfId="18034" xr:uid="{00000000-0005-0000-0000-00008E1A0000}"/>
    <cellStyle name="Normal 15 2 2 3 4 3" xfId="7681" xr:uid="{00000000-0005-0000-0000-00008F1A0000}"/>
    <cellStyle name="Normal 15 2 2 3 4 3 2" xfId="16435" xr:uid="{00000000-0005-0000-0000-0000901A0000}"/>
    <cellStyle name="Normal 15 2 2 3 4 4" xfId="10894" xr:uid="{00000000-0005-0000-0000-0000911A0000}"/>
    <cellStyle name="Normal 15 2 2 3 4 4 2" xfId="19581" xr:uid="{00000000-0005-0000-0000-0000921A0000}"/>
    <cellStyle name="Normal 15 2 2 3 4 5" xfId="12501" xr:uid="{00000000-0005-0000-0000-0000931A0000}"/>
    <cellStyle name="Normal 15 2 2 3 4 5 2" xfId="21181" xr:uid="{00000000-0005-0000-0000-0000941A0000}"/>
    <cellStyle name="Normal 15 2 2 3 4 6" xfId="14757" xr:uid="{00000000-0005-0000-0000-0000951A0000}"/>
    <cellStyle name="Normal 15 2 2 3 5" xfId="9281" xr:uid="{00000000-0005-0000-0000-0000961A0000}"/>
    <cellStyle name="Normal 15 2 2 3 5 2" xfId="18031" xr:uid="{00000000-0005-0000-0000-0000971A0000}"/>
    <cellStyle name="Normal 15 2 2 3 6" xfId="7678" xr:uid="{00000000-0005-0000-0000-0000981A0000}"/>
    <cellStyle name="Normal 15 2 2 3 6 2" xfId="16432" xr:uid="{00000000-0005-0000-0000-0000991A0000}"/>
    <cellStyle name="Normal 15 2 2 3 7" xfId="10891" xr:uid="{00000000-0005-0000-0000-00009A1A0000}"/>
    <cellStyle name="Normal 15 2 2 3 7 2" xfId="19578" xr:uid="{00000000-0005-0000-0000-00009B1A0000}"/>
    <cellStyle name="Normal 15 2 2 3 8" xfId="12498" xr:uid="{00000000-0005-0000-0000-00009C1A0000}"/>
    <cellStyle name="Normal 15 2 2 3 8 2" xfId="21178" xr:uid="{00000000-0005-0000-0000-00009D1A0000}"/>
    <cellStyle name="Normal 15 2 2 3 9" xfId="14751" xr:uid="{00000000-0005-0000-0000-00009E1A0000}"/>
    <cellStyle name="Normal 15 2 2 4" xfId="2235" xr:uid="{00000000-0005-0000-0000-00009F1A0000}"/>
    <cellStyle name="Normal 15 2 2 4 2" xfId="2236" xr:uid="{00000000-0005-0000-0000-0000A01A0000}"/>
    <cellStyle name="Normal 15 2 2 4 2 2" xfId="9286" xr:uid="{00000000-0005-0000-0000-0000A11A0000}"/>
    <cellStyle name="Normal 15 2 2 4 2 2 2" xfId="18036" xr:uid="{00000000-0005-0000-0000-0000A21A0000}"/>
    <cellStyle name="Normal 15 2 2 4 2 3" xfId="7683" xr:uid="{00000000-0005-0000-0000-0000A31A0000}"/>
    <cellStyle name="Normal 15 2 2 4 2 3 2" xfId="16437" xr:uid="{00000000-0005-0000-0000-0000A41A0000}"/>
    <cellStyle name="Normal 15 2 2 4 2 4" xfId="10896" xr:uid="{00000000-0005-0000-0000-0000A51A0000}"/>
    <cellStyle name="Normal 15 2 2 4 2 4 2" xfId="19583" xr:uid="{00000000-0005-0000-0000-0000A61A0000}"/>
    <cellStyle name="Normal 15 2 2 4 2 5" xfId="12503" xr:uid="{00000000-0005-0000-0000-0000A71A0000}"/>
    <cellStyle name="Normal 15 2 2 4 2 5 2" xfId="21183" xr:uid="{00000000-0005-0000-0000-0000A81A0000}"/>
    <cellStyle name="Normal 15 2 2 4 2 6" xfId="14021" xr:uid="{00000000-0005-0000-0000-0000A91A0000}"/>
    <cellStyle name="Normal 15 2 2 4 3" xfId="2237" xr:uid="{00000000-0005-0000-0000-0000AA1A0000}"/>
    <cellStyle name="Normal 15 2 2 4 3 2" xfId="9287" xr:uid="{00000000-0005-0000-0000-0000AB1A0000}"/>
    <cellStyle name="Normal 15 2 2 4 3 2 2" xfId="18037" xr:uid="{00000000-0005-0000-0000-0000AC1A0000}"/>
    <cellStyle name="Normal 15 2 2 4 3 3" xfId="7684" xr:uid="{00000000-0005-0000-0000-0000AD1A0000}"/>
    <cellStyle name="Normal 15 2 2 4 3 3 2" xfId="16438" xr:uid="{00000000-0005-0000-0000-0000AE1A0000}"/>
    <cellStyle name="Normal 15 2 2 4 3 4" xfId="10897" xr:uid="{00000000-0005-0000-0000-0000AF1A0000}"/>
    <cellStyle name="Normal 15 2 2 4 3 4 2" xfId="19584" xr:uid="{00000000-0005-0000-0000-0000B01A0000}"/>
    <cellStyle name="Normal 15 2 2 4 3 5" xfId="12504" xr:uid="{00000000-0005-0000-0000-0000B11A0000}"/>
    <cellStyle name="Normal 15 2 2 4 3 5 2" xfId="21184" xr:uid="{00000000-0005-0000-0000-0000B21A0000}"/>
    <cellStyle name="Normal 15 2 2 4 3 6" xfId="14013" xr:uid="{00000000-0005-0000-0000-0000B31A0000}"/>
    <cellStyle name="Normal 15 2 2 4 4" xfId="2238" xr:uid="{00000000-0005-0000-0000-0000B41A0000}"/>
    <cellStyle name="Normal 15 2 2 4 4 2" xfId="9288" xr:uid="{00000000-0005-0000-0000-0000B51A0000}"/>
    <cellStyle name="Normal 15 2 2 4 4 2 2" xfId="18038" xr:uid="{00000000-0005-0000-0000-0000B61A0000}"/>
    <cellStyle name="Normal 15 2 2 4 4 3" xfId="7685" xr:uid="{00000000-0005-0000-0000-0000B71A0000}"/>
    <cellStyle name="Normal 15 2 2 4 4 3 2" xfId="16439" xr:uid="{00000000-0005-0000-0000-0000B81A0000}"/>
    <cellStyle name="Normal 15 2 2 4 4 4" xfId="10898" xr:uid="{00000000-0005-0000-0000-0000B91A0000}"/>
    <cellStyle name="Normal 15 2 2 4 4 4 2" xfId="19585" xr:uid="{00000000-0005-0000-0000-0000BA1A0000}"/>
    <cellStyle name="Normal 15 2 2 4 4 5" xfId="12505" xr:uid="{00000000-0005-0000-0000-0000BB1A0000}"/>
    <cellStyle name="Normal 15 2 2 4 4 5 2" xfId="21185" xr:uid="{00000000-0005-0000-0000-0000BC1A0000}"/>
    <cellStyle name="Normal 15 2 2 4 4 6" xfId="14759" xr:uid="{00000000-0005-0000-0000-0000BD1A0000}"/>
    <cellStyle name="Normal 15 2 2 4 5" xfId="9285" xr:uid="{00000000-0005-0000-0000-0000BE1A0000}"/>
    <cellStyle name="Normal 15 2 2 4 5 2" xfId="18035" xr:uid="{00000000-0005-0000-0000-0000BF1A0000}"/>
    <cellStyle name="Normal 15 2 2 4 6" xfId="7682" xr:uid="{00000000-0005-0000-0000-0000C01A0000}"/>
    <cellStyle name="Normal 15 2 2 4 6 2" xfId="16436" xr:uid="{00000000-0005-0000-0000-0000C11A0000}"/>
    <cellStyle name="Normal 15 2 2 4 7" xfId="10895" xr:uid="{00000000-0005-0000-0000-0000C21A0000}"/>
    <cellStyle name="Normal 15 2 2 4 7 2" xfId="19582" xr:uid="{00000000-0005-0000-0000-0000C31A0000}"/>
    <cellStyle name="Normal 15 2 2 4 8" xfId="12502" xr:uid="{00000000-0005-0000-0000-0000C41A0000}"/>
    <cellStyle name="Normal 15 2 2 4 8 2" xfId="21182" xr:uid="{00000000-0005-0000-0000-0000C51A0000}"/>
    <cellStyle name="Normal 15 2 2 4 9" xfId="14319" xr:uid="{00000000-0005-0000-0000-0000C61A0000}"/>
    <cellStyle name="Normal 15 2 2 5" xfId="2239" xr:uid="{00000000-0005-0000-0000-0000C71A0000}"/>
    <cellStyle name="Normal 15 2 2 5 2" xfId="9289" xr:uid="{00000000-0005-0000-0000-0000C81A0000}"/>
    <cellStyle name="Normal 15 2 2 5 2 2" xfId="18039" xr:uid="{00000000-0005-0000-0000-0000C91A0000}"/>
    <cellStyle name="Normal 15 2 2 5 3" xfId="7686" xr:uid="{00000000-0005-0000-0000-0000CA1A0000}"/>
    <cellStyle name="Normal 15 2 2 5 3 2" xfId="16440" xr:uid="{00000000-0005-0000-0000-0000CB1A0000}"/>
    <cellStyle name="Normal 15 2 2 5 4" xfId="10899" xr:uid="{00000000-0005-0000-0000-0000CC1A0000}"/>
    <cellStyle name="Normal 15 2 2 5 4 2" xfId="19586" xr:uid="{00000000-0005-0000-0000-0000CD1A0000}"/>
    <cellStyle name="Normal 15 2 2 5 5" xfId="12506" xr:uid="{00000000-0005-0000-0000-0000CE1A0000}"/>
    <cellStyle name="Normal 15 2 2 5 5 2" xfId="21186" xr:uid="{00000000-0005-0000-0000-0000CF1A0000}"/>
    <cellStyle name="Normal 15 2 2 5 6" xfId="13955" xr:uid="{00000000-0005-0000-0000-0000D01A0000}"/>
    <cellStyle name="Normal 15 2 2 6" xfId="2240" xr:uid="{00000000-0005-0000-0000-0000D11A0000}"/>
    <cellStyle name="Normal 15 2 2 6 2" xfId="9290" xr:uid="{00000000-0005-0000-0000-0000D21A0000}"/>
    <cellStyle name="Normal 15 2 2 6 2 2" xfId="18040" xr:uid="{00000000-0005-0000-0000-0000D31A0000}"/>
    <cellStyle name="Normal 15 2 2 6 3" xfId="7687" xr:uid="{00000000-0005-0000-0000-0000D41A0000}"/>
    <cellStyle name="Normal 15 2 2 6 3 2" xfId="16441" xr:uid="{00000000-0005-0000-0000-0000D51A0000}"/>
    <cellStyle name="Normal 15 2 2 6 4" xfId="10900" xr:uid="{00000000-0005-0000-0000-0000D61A0000}"/>
    <cellStyle name="Normal 15 2 2 6 4 2" xfId="19587" xr:uid="{00000000-0005-0000-0000-0000D71A0000}"/>
    <cellStyle name="Normal 15 2 2 6 5" xfId="12507" xr:uid="{00000000-0005-0000-0000-0000D81A0000}"/>
    <cellStyle name="Normal 15 2 2 6 5 2" xfId="21187" xr:uid="{00000000-0005-0000-0000-0000D91A0000}"/>
    <cellStyle name="Normal 15 2 2 6 6" xfId="14003" xr:uid="{00000000-0005-0000-0000-0000DA1A0000}"/>
    <cellStyle name="Normal 15 2 2 7" xfId="2241" xr:uid="{00000000-0005-0000-0000-0000DB1A0000}"/>
    <cellStyle name="Normal 15 2 2 7 2" xfId="9291" xr:uid="{00000000-0005-0000-0000-0000DC1A0000}"/>
    <cellStyle name="Normal 15 2 2 7 2 2" xfId="18041" xr:uid="{00000000-0005-0000-0000-0000DD1A0000}"/>
    <cellStyle name="Normal 15 2 2 7 3" xfId="7688" xr:uid="{00000000-0005-0000-0000-0000DE1A0000}"/>
    <cellStyle name="Normal 15 2 2 7 3 2" xfId="16442" xr:uid="{00000000-0005-0000-0000-0000DF1A0000}"/>
    <cellStyle name="Normal 15 2 2 7 4" xfId="10901" xr:uid="{00000000-0005-0000-0000-0000E01A0000}"/>
    <cellStyle name="Normal 15 2 2 7 4 2" xfId="19588" xr:uid="{00000000-0005-0000-0000-0000E11A0000}"/>
    <cellStyle name="Normal 15 2 2 7 5" xfId="12508" xr:uid="{00000000-0005-0000-0000-0000E21A0000}"/>
    <cellStyle name="Normal 15 2 2 7 5 2" xfId="21188" xr:uid="{00000000-0005-0000-0000-0000E31A0000}"/>
    <cellStyle name="Normal 15 2 2 7 6" xfId="13947" xr:uid="{00000000-0005-0000-0000-0000E41A0000}"/>
    <cellStyle name="Normal 15 2 3" xfId="2242" xr:uid="{00000000-0005-0000-0000-0000E51A0000}"/>
    <cellStyle name="Normal 15 2 3 2" xfId="2243" xr:uid="{00000000-0005-0000-0000-0000E61A0000}"/>
    <cellStyle name="Normal 15 2 3 2 2" xfId="9293" xr:uid="{00000000-0005-0000-0000-0000E71A0000}"/>
    <cellStyle name="Normal 15 2 3 2 2 2" xfId="18043" xr:uid="{00000000-0005-0000-0000-0000E81A0000}"/>
    <cellStyle name="Normal 15 2 3 2 3" xfId="7690" xr:uid="{00000000-0005-0000-0000-0000E91A0000}"/>
    <cellStyle name="Normal 15 2 3 2 3 2" xfId="16444" xr:uid="{00000000-0005-0000-0000-0000EA1A0000}"/>
    <cellStyle name="Normal 15 2 3 2 4" xfId="10903" xr:uid="{00000000-0005-0000-0000-0000EB1A0000}"/>
    <cellStyle name="Normal 15 2 3 2 4 2" xfId="19590" xr:uid="{00000000-0005-0000-0000-0000EC1A0000}"/>
    <cellStyle name="Normal 15 2 3 2 5" xfId="12510" xr:uid="{00000000-0005-0000-0000-0000ED1A0000}"/>
    <cellStyle name="Normal 15 2 3 2 5 2" xfId="21190" xr:uid="{00000000-0005-0000-0000-0000EE1A0000}"/>
    <cellStyle name="Normal 15 2 3 2 6" xfId="14764" xr:uid="{00000000-0005-0000-0000-0000EF1A0000}"/>
    <cellStyle name="Normal 15 2 3 3" xfId="2244" xr:uid="{00000000-0005-0000-0000-0000F01A0000}"/>
    <cellStyle name="Normal 15 2 3 3 2" xfId="9294" xr:uid="{00000000-0005-0000-0000-0000F11A0000}"/>
    <cellStyle name="Normal 15 2 3 3 2 2" xfId="18044" xr:uid="{00000000-0005-0000-0000-0000F21A0000}"/>
    <cellStyle name="Normal 15 2 3 3 3" xfId="7691" xr:uid="{00000000-0005-0000-0000-0000F31A0000}"/>
    <cellStyle name="Normal 15 2 3 3 3 2" xfId="16445" xr:uid="{00000000-0005-0000-0000-0000F41A0000}"/>
    <cellStyle name="Normal 15 2 3 3 4" xfId="10904" xr:uid="{00000000-0005-0000-0000-0000F51A0000}"/>
    <cellStyle name="Normal 15 2 3 3 4 2" xfId="19591" xr:uid="{00000000-0005-0000-0000-0000F61A0000}"/>
    <cellStyle name="Normal 15 2 3 3 5" xfId="12511" xr:uid="{00000000-0005-0000-0000-0000F71A0000}"/>
    <cellStyle name="Normal 15 2 3 3 5 2" xfId="21191" xr:uid="{00000000-0005-0000-0000-0000F81A0000}"/>
    <cellStyle name="Normal 15 2 3 3 6" xfId="14647" xr:uid="{00000000-0005-0000-0000-0000F91A0000}"/>
    <cellStyle name="Normal 15 2 3 4" xfId="2245" xr:uid="{00000000-0005-0000-0000-0000FA1A0000}"/>
    <cellStyle name="Normal 15 2 3 4 2" xfId="9295" xr:uid="{00000000-0005-0000-0000-0000FB1A0000}"/>
    <cellStyle name="Normal 15 2 3 4 2 2" xfId="18045" xr:uid="{00000000-0005-0000-0000-0000FC1A0000}"/>
    <cellStyle name="Normal 15 2 3 4 3" xfId="7692" xr:uid="{00000000-0005-0000-0000-0000FD1A0000}"/>
    <cellStyle name="Normal 15 2 3 4 3 2" xfId="16446" xr:uid="{00000000-0005-0000-0000-0000FE1A0000}"/>
    <cellStyle name="Normal 15 2 3 4 4" xfId="10905" xr:uid="{00000000-0005-0000-0000-0000FF1A0000}"/>
    <cellStyle name="Normal 15 2 3 4 4 2" xfId="19592" xr:uid="{00000000-0005-0000-0000-0000001B0000}"/>
    <cellStyle name="Normal 15 2 3 4 5" xfId="12512" xr:uid="{00000000-0005-0000-0000-0000011B0000}"/>
    <cellStyle name="Normal 15 2 3 4 5 2" xfId="21192" xr:uid="{00000000-0005-0000-0000-0000021B0000}"/>
    <cellStyle name="Normal 15 2 3 4 6" xfId="14307" xr:uid="{00000000-0005-0000-0000-0000031B0000}"/>
    <cellStyle name="Normal 15 2 3 5" xfId="9292" xr:uid="{00000000-0005-0000-0000-0000041B0000}"/>
    <cellStyle name="Normal 15 2 3 5 2" xfId="18042" xr:uid="{00000000-0005-0000-0000-0000051B0000}"/>
    <cellStyle name="Normal 15 2 3 6" xfId="7689" xr:uid="{00000000-0005-0000-0000-0000061B0000}"/>
    <cellStyle name="Normal 15 2 3 6 2" xfId="16443" xr:uid="{00000000-0005-0000-0000-0000071B0000}"/>
    <cellStyle name="Normal 15 2 3 7" xfId="10902" xr:uid="{00000000-0005-0000-0000-0000081B0000}"/>
    <cellStyle name="Normal 15 2 3 7 2" xfId="19589" xr:uid="{00000000-0005-0000-0000-0000091B0000}"/>
    <cellStyle name="Normal 15 2 3 8" xfId="12509" xr:uid="{00000000-0005-0000-0000-00000A1B0000}"/>
    <cellStyle name="Normal 15 2 3 8 2" xfId="21189" xr:uid="{00000000-0005-0000-0000-00000B1B0000}"/>
    <cellStyle name="Normal 15 2 3 9" xfId="13992" xr:uid="{00000000-0005-0000-0000-00000C1B0000}"/>
    <cellStyle name="Normal 15 2 4" xfId="2246" xr:uid="{00000000-0005-0000-0000-00000D1B0000}"/>
    <cellStyle name="Normal 15 2 5" xfId="2247" xr:uid="{00000000-0005-0000-0000-00000E1B0000}"/>
    <cellStyle name="Normal 15 2 6" xfId="2248" xr:uid="{00000000-0005-0000-0000-00000F1B0000}"/>
    <cellStyle name="Normal 15 2 6 2" xfId="9296" xr:uid="{00000000-0005-0000-0000-0000101B0000}"/>
    <cellStyle name="Normal 15 2 6 2 2" xfId="18046" xr:uid="{00000000-0005-0000-0000-0000111B0000}"/>
    <cellStyle name="Normal 15 2 6 3" xfId="7693" xr:uid="{00000000-0005-0000-0000-0000121B0000}"/>
    <cellStyle name="Normal 15 2 6 3 2" xfId="16447" xr:uid="{00000000-0005-0000-0000-0000131B0000}"/>
    <cellStyle name="Normal 15 2 6 4" xfId="10906" xr:uid="{00000000-0005-0000-0000-0000141B0000}"/>
    <cellStyle name="Normal 15 2 6 4 2" xfId="19593" xr:uid="{00000000-0005-0000-0000-0000151B0000}"/>
    <cellStyle name="Normal 15 2 6 5" xfId="12513" xr:uid="{00000000-0005-0000-0000-0000161B0000}"/>
    <cellStyle name="Normal 15 2 6 5 2" xfId="21193" xr:uid="{00000000-0005-0000-0000-0000171B0000}"/>
    <cellStyle name="Normal 15 2 6 6" xfId="14329" xr:uid="{00000000-0005-0000-0000-0000181B0000}"/>
    <cellStyle name="Normal 15 2 7" xfId="2249" xr:uid="{00000000-0005-0000-0000-0000191B0000}"/>
    <cellStyle name="Normal 15 2 7 2" xfId="9297" xr:uid="{00000000-0005-0000-0000-00001A1B0000}"/>
    <cellStyle name="Normal 15 2 7 2 2" xfId="18047" xr:uid="{00000000-0005-0000-0000-00001B1B0000}"/>
    <cellStyle name="Normal 15 2 7 3" xfId="7694" xr:uid="{00000000-0005-0000-0000-00001C1B0000}"/>
    <cellStyle name="Normal 15 2 7 3 2" xfId="16448" xr:uid="{00000000-0005-0000-0000-00001D1B0000}"/>
    <cellStyle name="Normal 15 2 7 4" xfId="10907" xr:uid="{00000000-0005-0000-0000-00001E1B0000}"/>
    <cellStyle name="Normal 15 2 7 4 2" xfId="19594" xr:uid="{00000000-0005-0000-0000-00001F1B0000}"/>
    <cellStyle name="Normal 15 2 7 5" xfId="12514" xr:uid="{00000000-0005-0000-0000-0000201B0000}"/>
    <cellStyle name="Normal 15 2 7 5 2" xfId="21194" xr:uid="{00000000-0005-0000-0000-0000211B0000}"/>
    <cellStyle name="Normal 15 2 7 6" xfId="14626" xr:uid="{00000000-0005-0000-0000-0000221B0000}"/>
    <cellStyle name="Normal 15 2 8" xfId="2250" xr:uid="{00000000-0005-0000-0000-0000231B0000}"/>
    <cellStyle name="Normal 15 2 8 2" xfId="9298" xr:uid="{00000000-0005-0000-0000-0000241B0000}"/>
    <cellStyle name="Normal 15 2 8 2 2" xfId="18048" xr:uid="{00000000-0005-0000-0000-0000251B0000}"/>
    <cellStyle name="Normal 15 2 8 3" xfId="7695" xr:uid="{00000000-0005-0000-0000-0000261B0000}"/>
    <cellStyle name="Normal 15 2 8 3 2" xfId="16449" xr:uid="{00000000-0005-0000-0000-0000271B0000}"/>
    <cellStyle name="Normal 15 2 8 4" xfId="10908" xr:uid="{00000000-0005-0000-0000-0000281B0000}"/>
    <cellStyle name="Normal 15 2 8 4 2" xfId="19595" xr:uid="{00000000-0005-0000-0000-0000291B0000}"/>
    <cellStyle name="Normal 15 2 8 5" xfId="12515" xr:uid="{00000000-0005-0000-0000-00002A1B0000}"/>
    <cellStyle name="Normal 15 2 8 5 2" xfId="21195" xr:uid="{00000000-0005-0000-0000-00002B1B0000}"/>
    <cellStyle name="Normal 15 2 8 6" xfId="14306" xr:uid="{00000000-0005-0000-0000-00002C1B0000}"/>
    <cellStyle name="Normal 15 2 9" xfId="7371" xr:uid="{00000000-0005-0000-0000-00002D1B0000}"/>
    <cellStyle name="Normal 15 2 9 2" xfId="9276" xr:uid="{00000000-0005-0000-0000-00002E1B0000}"/>
    <cellStyle name="Normal 15 2 9 2 2" xfId="18026" xr:uid="{00000000-0005-0000-0000-00002F1B0000}"/>
    <cellStyle name="Normal 15 2 9 3" xfId="16166" xr:uid="{00000000-0005-0000-0000-0000301B0000}"/>
    <cellStyle name="Normal 15 3" xfId="2251" xr:uid="{00000000-0005-0000-0000-0000311B0000}"/>
    <cellStyle name="Normal 15 4" xfId="2252" xr:uid="{00000000-0005-0000-0000-0000321B0000}"/>
    <cellStyle name="Normal 15 5" xfId="2221" xr:uid="{00000000-0005-0000-0000-0000331B0000}"/>
    <cellStyle name="Normal 15 5 2" xfId="9275" xr:uid="{00000000-0005-0000-0000-0000341B0000}"/>
    <cellStyle name="Normal 15 5 2 2" xfId="18025" xr:uid="{00000000-0005-0000-0000-0000351B0000}"/>
    <cellStyle name="Normal 15 5 3" xfId="10885" xr:uid="{00000000-0005-0000-0000-0000361B0000}"/>
    <cellStyle name="Normal 15 5 3 2" xfId="19572" xr:uid="{00000000-0005-0000-0000-0000371B0000}"/>
    <cellStyle name="Normal 15 5 4" xfId="14780" xr:uid="{00000000-0005-0000-0000-0000381B0000}"/>
    <cellStyle name="Normal 15 6" xfId="6934" xr:uid="{00000000-0005-0000-0000-0000391B0000}"/>
    <cellStyle name="Normal 15 6 2" xfId="16144" xr:uid="{00000000-0005-0000-0000-00003A1B0000}"/>
    <cellStyle name="Normal 15 7" xfId="7672" xr:uid="{00000000-0005-0000-0000-00003B1B0000}"/>
    <cellStyle name="Normal 15 7 2" xfId="16426" xr:uid="{00000000-0005-0000-0000-00003C1B0000}"/>
    <cellStyle name="Normal 15 8" xfId="10630" xr:uid="{00000000-0005-0000-0000-00003D1B0000}"/>
    <cellStyle name="Normal 15 9" xfId="12492" xr:uid="{00000000-0005-0000-0000-00003E1B0000}"/>
    <cellStyle name="Normal 15 9 2" xfId="21172" xr:uid="{00000000-0005-0000-0000-00003F1B0000}"/>
    <cellStyle name="Normal 150" xfId="2253" xr:uid="{00000000-0005-0000-0000-0000401B0000}"/>
    <cellStyle name="Normal 151" xfId="4887" xr:uid="{00000000-0005-0000-0000-0000411B0000}"/>
    <cellStyle name="Normal 152" xfId="117" xr:uid="{00000000-0005-0000-0000-0000421B0000}"/>
    <cellStyle name="Normal 152 2" xfId="4893" xr:uid="{00000000-0005-0000-0000-0000431B0000}"/>
    <cellStyle name="Normal 153" xfId="4891" xr:uid="{00000000-0005-0000-0000-0000441B0000}"/>
    <cellStyle name="Normal 153 2" xfId="4896" xr:uid="{00000000-0005-0000-0000-0000451B0000}"/>
    <cellStyle name="Normal 154" xfId="163" xr:uid="{00000000-0005-0000-0000-0000461B0000}"/>
    <cellStyle name="Normal 154 2" xfId="7420" xr:uid="{00000000-0005-0000-0000-0000471B0000}"/>
    <cellStyle name="Normal 154 2 2" xfId="16180" xr:uid="{00000000-0005-0000-0000-0000481B0000}"/>
    <cellStyle name="Normal 154 3" xfId="10645" xr:uid="{00000000-0005-0000-0000-0000491B0000}"/>
    <cellStyle name="Normal 154 3 2" xfId="19332" xr:uid="{00000000-0005-0000-0000-00004A1B0000}"/>
    <cellStyle name="Normal 154 4" xfId="13884" xr:uid="{00000000-0005-0000-0000-00004B1B0000}"/>
    <cellStyle name="Normal 155" xfId="4877" xr:uid="{00000000-0005-0000-0000-00004C1B0000}"/>
    <cellStyle name="Normal 155 2" xfId="9029" xr:uid="{00000000-0005-0000-0000-00004D1B0000}"/>
    <cellStyle name="Normal 155 2 2" xfId="17779" xr:uid="{00000000-0005-0000-0000-00004E1B0000}"/>
    <cellStyle name="Normal 155 3" xfId="12233" xr:uid="{00000000-0005-0000-0000-00004F1B0000}"/>
    <cellStyle name="Normal 155 3 2" xfId="20918" xr:uid="{00000000-0005-0000-0000-0000501B0000}"/>
    <cellStyle name="Normal 155 4" xfId="16035" xr:uid="{00000000-0005-0000-0000-0000511B0000}"/>
    <cellStyle name="Normal 156" xfId="4913" xr:uid="{00000000-0005-0000-0000-0000521B0000}"/>
    <cellStyle name="Normal 156 2" xfId="9042" xr:uid="{00000000-0005-0000-0000-0000531B0000}"/>
    <cellStyle name="Normal 156 2 2" xfId="17792" xr:uid="{00000000-0005-0000-0000-0000541B0000}"/>
    <cellStyle name="Normal 156 3" xfId="12245" xr:uid="{00000000-0005-0000-0000-0000551B0000}"/>
    <cellStyle name="Normal 156 3 2" xfId="20930" xr:uid="{00000000-0005-0000-0000-0000561B0000}"/>
    <cellStyle name="Normal 156 4" xfId="16047" xr:uid="{00000000-0005-0000-0000-0000571B0000}"/>
    <cellStyle name="Normal 157" xfId="4916" xr:uid="{00000000-0005-0000-0000-0000581B0000}"/>
    <cellStyle name="Normal 157 2" xfId="9040" xr:uid="{00000000-0005-0000-0000-0000591B0000}"/>
    <cellStyle name="Normal 157 2 2" xfId="17790" xr:uid="{00000000-0005-0000-0000-00005A1B0000}"/>
    <cellStyle name="Normal 157 3" xfId="16048" xr:uid="{00000000-0005-0000-0000-00005B1B0000}"/>
    <cellStyle name="Normal 158" xfId="5180" xr:uid="{00000000-0005-0000-0000-00005C1B0000}"/>
    <cellStyle name="Normal 158 2" xfId="9041" xr:uid="{00000000-0005-0000-0000-00005D1B0000}"/>
    <cellStyle name="Normal 158 2 2" xfId="17791" xr:uid="{00000000-0005-0000-0000-00005E1B0000}"/>
    <cellStyle name="Normal 158 3" xfId="16075" xr:uid="{00000000-0005-0000-0000-00005F1B0000}"/>
    <cellStyle name="Normal 159" xfId="7403" xr:uid="{00000000-0005-0000-0000-0000601B0000}"/>
    <cellStyle name="Normal 159 2" xfId="9043" xr:uid="{00000000-0005-0000-0000-0000611B0000}"/>
    <cellStyle name="Normal 159 2 2" xfId="17793" xr:uid="{00000000-0005-0000-0000-0000621B0000}"/>
    <cellStyle name="Normal 159 3" xfId="16171" xr:uid="{00000000-0005-0000-0000-0000631B0000}"/>
    <cellStyle name="Normal 16" xfId="151" xr:uid="{00000000-0005-0000-0000-0000641B0000}"/>
    <cellStyle name="Normal 16 10" xfId="10633" xr:uid="{00000000-0005-0000-0000-0000651B0000}"/>
    <cellStyle name="Normal 16 11" xfId="12516" xr:uid="{00000000-0005-0000-0000-0000661B0000}"/>
    <cellStyle name="Normal 16 11 2" xfId="21196" xr:uid="{00000000-0005-0000-0000-0000671B0000}"/>
    <cellStyle name="Normal 16 2" xfId="2255" xr:uid="{00000000-0005-0000-0000-0000681B0000}"/>
    <cellStyle name="Normal 16 2 2" xfId="2256" xr:uid="{00000000-0005-0000-0000-0000691B0000}"/>
    <cellStyle name="Normal 16 2 2 2" xfId="9301" xr:uid="{00000000-0005-0000-0000-00006A1B0000}"/>
    <cellStyle name="Normal 16 2 2 2 2" xfId="18051" xr:uid="{00000000-0005-0000-0000-00006B1B0000}"/>
    <cellStyle name="Normal 16 2 2 3" xfId="7698" xr:uid="{00000000-0005-0000-0000-00006C1B0000}"/>
    <cellStyle name="Normal 16 2 2 3 2" xfId="16452" xr:uid="{00000000-0005-0000-0000-00006D1B0000}"/>
    <cellStyle name="Normal 16 2 2 4" xfId="10911" xr:uid="{00000000-0005-0000-0000-00006E1B0000}"/>
    <cellStyle name="Normal 16 2 2 4 2" xfId="19598" xr:uid="{00000000-0005-0000-0000-00006F1B0000}"/>
    <cellStyle name="Normal 16 2 2 5" xfId="12518" xr:uid="{00000000-0005-0000-0000-0000701B0000}"/>
    <cellStyle name="Normal 16 2 2 5 2" xfId="21198" xr:uid="{00000000-0005-0000-0000-0000711B0000}"/>
    <cellStyle name="Normal 16 2 2 6" xfId="14298" xr:uid="{00000000-0005-0000-0000-0000721B0000}"/>
    <cellStyle name="Normal 16 2 3" xfId="2257" xr:uid="{00000000-0005-0000-0000-0000731B0000}"/>
    <cellStyle name="Normal 16 2 3 2" xfId="9302" xr:uid="{00000000-0005-0000-0000-0000741B0000}"/>
    <cellStyle name="Normal 16 2 3 2 2" xfId="18052" xr:uid="{00000000-0005-0000-0000-0000751B0000}"/>
    <cellStyle name="Normal 16 2 3 3" xfId="7699" xr:uid="{00000000-0005-0000-0000-0000761B0000}"/>
    <cellStyle name="Normal 16 2 3 3 2" xfId="16453" xr:uid="{00000000-0005-0000-0000-0000771B0000}"/>
    <cellStyle name="Normal 16 2 3 4" xfId="10912" xr:uid="{00000000-0005-0000-0000-0000781B0000}"/>
    <cellStyle name="Normal 16 2 3 4 2" xfId="19599" xr:uid="{00000000-0005-0000-0000-0000791B0000}"/>
    <cellStyle name="Normal 16 2 3 5" xfId="12519" xr:uid="{00000000-0005-0000-0000-00007A1B0000}"/>
    <cellStyle name="Normal 16 2 3 5 2" xfId="21199" xr:uid="{00000000-0005-0000-0000-00007B1B0000}"/>
    <cellStyle name="Normal 16 2 3 6" xfId="14302" xr:uid="{00000000-0005-0000-0000-00007C1B0000}"/>
    <cellStyle name="Normal 16 2 4" xfId="2258" xr:uid="{00000000-0005-0000-0000-00007D1B0000}"/>
    <cellStyle name="Normal 16 2 4 2" xfId="9303" xr:uid="{00000000-0005-0000-0000-00007E1B0000}"/>
    <cellStyle name="Normal 16 2 4 2 2" xfId="18053" xr:uid="{00000000-0005-0000-0000-00007F1B0000}"/>
    <cellStyle name="Normal 16 2 4 3" xfId="7700" xr:uid="{00000000-0005-0000-0000-0000801B0000}"/>
    <cellStyle name="Normal 16 2 4 3 2" xfId="16454" xr:uid="{00000000-0005-0000-0000-0000811B0000}"/>
    <cellStyle name="Normal 16 2 4 4" xfId="10913" xr:uid="{00000000-0005-0000-0000-0000821B0000}"/>
    <cellStyle name="Normal 16 2 4 4 2" xfId="19600" xr:uid="{00000000-0005-0000-0000-0000831B0000}"/>
    <cellStyle name="Normal 16 2 4 5" xfId="12520" xr:uid="{00000000-0005-0000-0000-0000841B0000}"/>
    <cellStyle name="Normal 16 2 4 5 2" xfId="21200" xr:uid="{00000000-0005-0000-0000-0000851B0000}"/>
    <cellStyle name="Normal 16 2 4 6" xfId="14629" xr:uid="{00000000-0005-0000-0000-0000861B0000}"/>
    <cellStyle name="Normal 16 2 5" xfId="9300" xr:uid="{00000000-0005-0000-0000-0000871B0000}"/>
    <cellStyle name="Normal 16 2 5 2" xfId="18050" xr:uid="{00000000-0005-0000-0000-0000881B0000}"/>
    <cellStyle name="Normal 16 2 6" xfId="7697" xr:uid="{00000000-0005-0000-0000-0000891B0000}"/>
    <cellStyle name="Normal 16 2 6 2" xfId="16451" xr:uid="{00000000-0005-0000-0000-00008A1B0000}"/>
    <cellStyle name="Normal 16 2 7" xfId="10910" xr:uid="{00000000-0005-0000-0000-00008B1B0000}"/>
    <cellStyle name="Normal 16 2 7 2" xfId="19597" xr:uid="{00000000-0005-0000-0000-00008C1B0000}"/>
    <cellStyle name="Normal 16 2 8" xfId="12517" xr:uid="{00000000-0005-0000-0000-00008D1B0000}"/>
    <cellStyle name="Normal 16 2 8 2" xfId="21197" xr:uid="{00000000-0005-0000-0000-00008E1B0000}"/>
    <cellStyle name="Normal 16 2 9" xfId="14299" xr:uid="{00000000-0005-0000-0000-00008F1B0000}"/>
    <cellStyle name="Normal 16 3" xfId="2259" xr:uid="{00000000-0005-0000-0000-0000901B0000}"/>
    <cellStyle name="Normal 16 3 2" xfId="2260" xr:uid="{00000000-0005-0000-0000-0000911B0000}"/>
    <cellStyle name="Normal 16 3 2 2" xfId="9305" xr:uid="{00000000-0005-0000-0000-0000921B0000}"/>
    <cellStyle name="Normal 16 3 2 2 2" xfId="18055" xr:uid="{00000000-0005-0000-0000-0000931B0000}"/>
    <cellStyle name="Normal 16 3 2 3" xfId="7702" xr:uid="{00000000-0005-0000-0000-0000941B0000}"/>
    <cellStyle name="Normal 16 3 2 3 2" xfId="16456" xr:uid="{00000000-0005-0000-0000-0000951B0000}"/>
    <cellStyle name="Normal 16 3 2 4" xfId="10915" xr:uid="{00000000-0005-0000-0000-0000961B0000}"/>
    <cellStyle name="Normal 16 3 2 4 2" xfId="19602" xr:uid="{00000000-0005-0000-0000-0000971B0000}"/>
    <cellStyle name="Normal 16 3 2 5" xfId="12522" xr:uid="{00000000-0005-0000-0000-0000981B0000}"/>
    <cellStyle name="Normal 16 3 2 5 2" xfId="21202" xr:uid="{00000000-0005-0000-0000-0000991B0000}"/>
    <cellStyle name="Normal 16 3 2 6" xfId="14297" xr:uid="{00000000-0005-0000-0000-00009A1B0000}"/>
    <cellStyle name="Normal 16 3 3" xfId="2261" xr:uid="{00000000-0005-0000-0000-00009B1B0000}"/>
    <cellStyle name="Normal 16 3 3 2" xfId="9306" xr:uid="{00000000-0005-0000-0000-00009C1B0000}"/>
    <cellStyle name="Normal 16 3 3 2 2" xfId="18056" xr:uid="{00000000-0005-0000-0000-00009D1B0000}"/>
    <cellStyle name="Normal 16 3 3 3" xfId="7703" xr:uid="{00000000-0005-0000-0000-00009E1B0000}"/>
    <cellStyle name="Normal 16 3 3 3 2" xfId="16457" xr:uid="{00000000-0005-0000-0000-00009F1B0000}"/>
    <cellStyle name="Normal 16 3 3 4" xfId="10916" xr:uid="{00000000-0005-0000-0000-0000A01B0000}"/>
    <cellStyle name="Normal 16 3 3 4 2" xfId="19603" xr:uid="{00000000-0005-0000-0000-0000A11B0000}"/>
    <cellStyle name="Normal 16 3 3 5" xfId="12523" xr:uid="{00000000-0005-0000-0000-0000A21B0000}"/>
    <cellStyle name="Normal 16 3 3 5 2" xfId="21203" xr:uid="{00000000-0005-0000-0000-0000A31B0000}"/>
    <cellStyle name="Normal 16 3 3 6" xfId="13936" xr:uid="{00000000-0005-0000-0000-0000A41B0000}"/>
    <cellStyle name="Normal 16 3 4" xfId="2262" xr:uid="{00000000-0005-0000-0000-0000A51B0000}"/>
    <cellStyle name="Normal 16 3 4 2" xfId="9307" xr:uid="{00000000-0005-0000-0000-0000A61B0000}"/>
    <cellStyle name="Normal 16 3 4 2 2" xfId="18057" xr:uid="{00000000-0005-0000-0000-0000A71B0000}"/>
    <cellStyle name="Normal 16 3 4 3" xfId="7704" xr:uid="{00000000-0005-0000-0000-0000A81B0000}"/>
    <cellStyle name="Normal 16 3 4 3 2" xfId="16458" xr:uid="{00000000-0005-0000-0000-0000A91B0000}"/>
    <cellStyle name="Normal 16 3 4 4" xfId="10917" xr:uid="{00000000-0005-0000-0000-0000AA1B0000}"/>
    <cellStyle name="Normal 16 3 4 4 2" xfId="19604" xr:uid="{00000000-0005-0000-0000-0000AB1B0000}"/>
    <cellStyle name="Normal 16 3 4 5" xfId="12524" xr:uid="{00000000-0005-0000-0000-0000AC1B0000}"/>
    <cellStyle name="Normal 16 3 4 5 2" xfId="21204" xr:uid="{00000000-0005-0000-0000-0000AD1B0000}"/>
    <cellStyle name="Normal 16 3 4 6" xfId="14291" xr:uid="{00000000-0005-0000-0000-0000AE1B0000}"/>
    <cellStyle name="Normal 16 3 5" xfId="9304" xr:uid="{00000000-0005-0000-0000-0000AF1B0000}"/>
    <cellStyle name="Normal 16 3 5 2" xfId="18054" xr:uid="{00000000-0005-0000-0000-0000B01B0000}"/>
    <cellStyle name="Normal 16 3 6" xfId="7701" xr:uid="{00000000-0005-0000-0000-0000B11B0000}"/>
    <cellStyle name="Normal 16 3 6 2" xfId="16455" xr:uid="{00000000-0005-0000-0000-0000B21B0000}"/>
    <cellStyle name="Normal 16 3 7" xfId="10914" xr:uid="{00000000-0005-0000-0000-0000B31B0000}"/>
    <cellStyle name="Normal 16 3 7 2" xfId="19601" xr:uid="{00000000-0005-0000-0000-0000B41B0000}"/>
    <cellStyle name="Normal 16 3 8" xfId="12521" xr:uid="{00000000-0005-0000-0000-0000B51B0000}"/>
    <cellStyle name="Normal 16 3 8 2" xfId="21201" xr:uid="{00000000-0005-0000-0000-0000B61B0000}"/>
    <cellStyle name="Normal 16 3 9" xfId="14295" xr:uid="{00000000-0005-0000-0000-0000B71B0000}"/>
    <cellStyle name="Normal 16 4" xfId="2263" xr:uid="{00000000-0005-0000-0000-0000B81B0000}"/>
    <cellStyle name="Normal 16 4 2" xfId="2264" xr:uid="{00000000-0005-0000-0000-0000B91B0000}"/>
    <cellStyle name="Normal 16 4 2 2" xfId="9309" xr:uid="{00000000-0005-0000-0000-0000BA1B0000}"/>
    <cellStyle name="Normal 16 4 2 2 2" xfId="18059" xr:uid="{00000000-0005-0000-0000-0000BB1B0000}"/>
    <cellStyle name="Normal 16 4 2 3" xfId="7706" xr:uid="{00000000-0005-0000-0000-0000BC1B0000}"/>
    <cellStyle name="Normal 16 4 2 3 2" xfId="16460" xr:uid="{00000000-0005-0000-0000-0000BD1B0000}"/>
    <cellStyle name="Normal 16 4 2 4" xfId="10919" xr:uid="{00000000-0005-0000-0000-0000BE1B0000}"/>
    <cellStyle name="Normal 16 4 2 4 2" xfId="19606" xr:uid="{00000000-0005-0000-0000-0000BF1B0000}"/>
    <cellStyle name="Normal 16 4 2 5" xfId="12526" xr:uid="{00000000-0005-0000-0000-0000C01B0000}"/>
    <cellStyle name="Normal 16 4 2 5 2" xfId="21206" xr:uid="{00000000-0005-0000-0000-0000C11B0000}"/>
    <cellStyle name="Normal 16 4 2 6" xfId="14293" xr:uid="{00000000-0005-0000-0000-0000C21B0000}"/>
    <cellStyle name="Normal 16 4 3" xfId="2265" xr:uid="{00000000-0005-0000-0000-0000C31B0000}"/>
    <cellStyle name="Normal 16 4 3 2" xfId="9310" xr:uid="{00000000-0005-0000-0000-0000C41B0000}"/>
    <cellStyle name="Normal 16 4 3 2 2" xfId="18060" xr:uid="{00000000-0005-0000-0000-0000C51B0000}"/>
    <cellStyle name="Normal 16 4 3 3" xfId="7707" xr:uid="{00000000-0005-0000-0000-0000C61B0000}"/>
    <cellStyle name="Normal 16 4 3 3 2" xfId="16461" xr:uid="{00000000-0005-0000-0000-0000C71B0000}"/>
    <cellStyle name="Normal 16 4 3 4" xfId="10920" xr:uid="{00000000-0005-0000-0000-0000C81B0000}"/>
    <cellStyle name="Normal 16 4 3 4 2" xfId="19607" xr:uid="{00000000-0005-0000-0000-0000C91B0000}"/>
    <cellStyle name="Normal 16 4 3 5" xfId="12527" xr:uid="{00000000-0005-0000-0000-0000CA1B0000}"/>
    <cellStyle name="Normal 16 4 3 5 2" xfId="21207" xr:uid="{00000000-0005-0000-0000-0000CB1B0000}"/>
    <cellStyle name="Normal 16 4 3 6" xfId="14631" xr:uid="{00000000-0005-0000-0000-0000CC1B0000}"/>
    <cellStyle name="Normal 16 4 4" xfId="2266" xr:uid="{00000000-0005-0000-0000-0000CD1B0000}"/>
    <cellStyle name="Normal 16 4 4 2" xfId="9311" xr:uid="{00000000-0005-0000-0000-0000CE1B0000}"/>
    <cellStyle name="Normal 16 4 4 2 2" xfId="18061" xr:uid="{00000000-0005-0000-0000-0000CF1B0000}"/>
    <cellStyle name="Normal 16 4 4 3" xfId="7708" xr:uid="{00000000-0005-0000-0000-0000D01B0000}"/>
    <cellStyle name="Normal 16 4 4 3 2" xfId="16462" xr:uid="{00000000-0005-0000-0000-0000D11B0000}"/>
    <cellStyle name="Normal 16 4 4 4" xfId="10921" xr:uid="{00000000-0005-0000-0000-0000D21B0000}"/>
    <cellStyle name="Normal 16 4 4 4 2" xfId="19608" xr:uid="{00000000-0005-0000-0000-0000D31B0000}"/>
    <cellStyle name="Normal 16 4 4 5" xfId="12528" xr:uid="{00000000-0005-0000-0000-0000D41B0000}"/>
    <cellStyle name="Normal 16 4 4 5 2" xfId="21208" xr:uid="{00000000-0005-0000-0000-0000D51B0000}"/>
    <cellStyle name="Normal 16 4 4 6" xfId="14806" xr:uid="{00000000-0005-0000-0000-0000D61B0000}"/>
    <cellStyle name="Normal 16 4 5" xfId="9308" xr:uid="{00000000-0005-0000-0000-0000D71B0000}"/>
    <cellStyle name="Normal 16 4 5 2" xfId="18058" xr:uid="{00000000-0005-0000-0000-0000D81B0000}"/>
    <cellStyle name="Normal 16 4 6" xfId="7705" xr:uid="{00000000-0005-0000-0000-0000D91B0000}"/>
    <cellStyle name="Normal 16 4 6 2" xfId="16459" xr:uid="{00000000-0005-0000-0000-0000DA1B0000}"/>
    <cellStyle name="Normal 16 4 7" xfId="10918" xr:uid="{00000000-0005-0000-0000-0000DB1B0000}"/>
    <cellStyle name="Normal 16 4 7 2" xfId="19605" xr:uid="{00000000-0005-0000-0000-0000DC1B0000}"/>
    <cellStyle name="Normal 16 4 8" xfId="12525" xr:uid="{00000000-0005-0000-0000-0000DD1B0000}"/>
    <cellStyle name="Normal 16 4 8 2" xfId="21205" xr:uid="{00000000-0005-0000-0000-0000DE1B0000}"/>
    <cellStyle name="Normal 16 4 9" xfId="14805" xr:uid="{00000000-0005-0000-0000-0000DF1B0000}"/>
    <cellStyle name="Normal 16 5" xfId="2267" xr:uid="{00000000-0005-0000-0000-0000E01B0000}"/>
    <cellStyle name="Normal 16 5 2" xfId="9312" xr:uid="{00000000-0005-0000-0000-0000E11B0000}"/>
    <cellStyle name="Normal 16 5 2 2" xfId="18062" xr:uid="{00000000-0005-0000-0000-0000E21B0000}"/>
    <cellStyle name="Normal 16 5 3" xfId="7709" xr:uid="{00000000-0005-0000-0000-0000E31B0000}"/>
    <cellStyle name="Normal 16 5 3 2" xfId="16463" xr:uid="{00000000-0005-0000-0000-0000E41B0000}"/>
    <cellStyle name="Normal 16 5 4" xfId="10922" xr:uid="{00000000-0005-0000-0000-0000E51B0000}"/>
    <cellStyle name="Normal 16 5 4 2" xfId="19609" xr:uid="{00000000-0005-0000-0000-0000E61B0000}"/>
    <cellStyle name="Normal 16 5 5" xfId="12529" xr:uid="{00000000-0005-0000-0000-0000E71B0000}"/>
    <cellStyle name="Normal 16 5 5 2" xfId="21209" xr:uid="{00000000-0005-0000-0000-0000E81B0000}"/>
    <cellStyle name="Normal 16 5 6" xfId="13874" xr:uid="{00000000-0005-0000-0000-0000E91B0000}"/>
    <cellStyle name="Normal 16 6" xfId="2268" xr:uid="{00000000-0005-0000-0000-0000EA1B0000}"/>
    <cellStyle name="Normal 16 6 2" xfId="9313" xr:uid="{00000000-0005-0000-0000-0000EB1B0000}"/>
    <cellStyle name="Normal 16 6 2 2" xfId="18063" xr:uid="{00000000-0005-0000-0000-0000EC1B0000}"/>
    <cellStyle name="Normal 16 6 3" xfId="7710" xr:uid="{00000000-0005-0000-0000-0000ED1B0000}"/>
    <cellStyle name="Normal 16 6 3 2" xfId="16464" xr:uid="{00000000-0005-0000-0000-0000EE1B0000}"/>
    <cellStyle name="Normal 16 6 4" xfId="10923" xr:uid="{00000000-0005-0000-0000-0000EF1B0000}"/>
    <cellStyle name="Normal 16 6 4 2" xfId="19610" xr:uid="{00000000-0005-0000-0000-0000F01B0000}"/>
    <cellStyle name="Normal 16 6 5" xfId="12530" xr:uid="{00000000-0005-0000-0000-0000F11B0000}"/>
    <cellStyle name="Normal 16 6 5 2" xfId="21210" xr:uid="{00000000-0005-0000-0000-0000F21B0000}"/>
    <cellStyle name="Normal 16 6 6" xfId="14781" xr:uid="{00000000-0005-0000-0000-0000F31B0000}"/>
    <cellStyle name="Normal 16 7" xfId="2269" xr:uid="{00000000-0005-0000-0000-0000F41B0000}"/>
    <cellStyle name="Normal 16 7 2" xfId="9314" xr:uid="{00000000-0005-0000-0000-0000F51B0000}"/>
    <cellStyle name="Normal 16 7 2 2" xfId="18064" xr:uid="{00000000-0005-0000-0000-0000F61B0000}"/>
    <cellStyle name="Normal 16 7 3" xfId="7711" xr:uid="{00000000-0005-0000-0000-0000F71B0000}"/>
    <cellStyle name="Normal 16 7 3 2" xfId="16465" xr:uid="{00000000-0005-0000-0000-0000F81B0000}"/>
    <cellStyle name="Normal 16 7 4" xfId="10924" xr:uid="{00000000-0005-0000-0000-0000F91B0000}"/>
    <cellStyle name="Normal 16 7 4 2" xfId="19611" xr:uid="{00000000-0005-0000-0000-0000FA1B0000}"/>
    <cellStyle name="Normal 16 7 5" xfId="12531" xr:uid="{00000000-0005-0000-0000-0000FB1B0000}"/>
    <cellStyle name="Normal 16 7 5 2" xfId="21211" xr:uid="{00000000-0005-0000-0000-0000FC1B0000}"/>
    <cellStyle name="Normal 16 7 6" xfId="14099" xr:uid="{00000000-0005-0000-0000-0000FD1B0000}"/>
    <cellStyle name="Normal 16 8" xfId="2254" xr:uid="{00000000-0005-0000-0000-0000FE1B0000}"/>
    <cellStyle name="Normal 16 8 2" xfId="9299" xr:uid="{00000000-0005-0000-0000-0000FF1B0000}"/>
    <cellStyle name="Normal 16 8 2 2" xfId="18049" xr:uid="{00000000-0005-0000-0000-0000001C0000}"/>
    <cellStyle name="Normal 16 8 3" xfId="10909" xr:uid="{00000000-0005-0000-0000-0000011C0000}"/>
    <cellStyle name="Normal 16 8 3 2" xfId="19596" xr:uid="{00000000-0005-0000-0000-0000021C0000}"/>
    <cellStyle name="Normal 16 8 4" xfId="13939" xr:uid="{00000000-0005-0000-0000-0000031C0000}"/>
    <cellStyle name="Normal 16 9" xfId="7696" xr:uid="{00000000-0005-0000-0000-0000041C0000}"/>
    <cellStyle name="Normal 16 9 2" xfId="16450" xr:uid="{00000000-0005-0000-0000-0000051C0000}"/>
    <cellStyle name="Normal 160" xfId="7410" xr:uid="{00000000-0005-0000-0000-0000061C0000}"/>
    <cellStyle name="Normal 160 2" xfId="10443" xr:uid="{00000000-0005-0000-0000-0000071C0000}"/>
    <cellStyle name="Normal 160 2 2" xfId="19193" xr:uid="{00000000-0005-0000-0000-0000081C0000}"/>
    <cellStyle name="Normal 160 3" xfId="16173" xr:uid="{00000000-0005-0000-0000-0000091C0000}"/>
    <cellStyle name="Normal 161" xfId="7407" xr:uid="{00000000-0005-0000-0000-00000A1C0000}"/>
    <cellStyle name="Normal 161 2" xfId="10452" xr:uid="{00000000-0005-0000-0000-00000B1C0000}"/>
    <cellStyle name="Normal 161 3" xfId="16172" xr:uid="{00000000-0005-0000-0000-00000C1C0000}"/>
    <cellStyle name="Normal 162" xfId="10454" xr:uid="{00000000-0005-0000-0000-00000D1C0000}"/>
    <cellStyle name="Normal 163" xfId="10472" xr:uid="{00000000-0005-0000-0000-00000E1C0000}"/>
    <cellStyle name="Normal 164" xfId="10473" xr:uid="{00000000-0005-0000-0000-00000F1C0000}"/>
    <cellStyle name="Normal 165" xfId="10457" xr:uid="{00000000-0005-0000-0000-0000101C0000}"/>
    <cellStyle name="Normal 166" xfId="10453" xr:uid="{00000000-0005-0000-0000-0000111C0000}"/>
    <cellStyle name="Normal 167" xfId="10474" xr:uid="{00000000-0005-0000-0000-0000121C0000}"/>
    <cellStyle name="Normal 168" xfId="10475" xr:uid="{00000000-0005-0000-0000-0000131C0000}"/>
    <cellStyle name="Normal 169" xfId="10476" xr:uid="{00000000-0005-0000-0000-0000141C0000}"/>
    <cellStyle name="Normal 17" xfId="152" xr:uid="{00000000-0005-0000-0000-0000151C0000}"/>
    <cellStyle name="Normal 17 2" xfId="2271" xr:uid="{00000000-0005-0000-0000-0000161C0000}"/>
    <cellStyle name="Normal 17 2 10" xfId="7712" xr:uid="{00000000-0005-0000-0000-0000171C0000}"/>
    <cellStyle name="Normal 17 2 10 2" xfId="16466" xr:uid="{00000000-0005-0000-0000-0000181C0000}"/>
    <cellStyle name="Normal 17 2 11" xfId="10925" xr:uid="{00000000-0005-0000-0000-0000191C0000}"/>
    <cellStyle name="Normal 17 2 11 2" xfId="19612" xr:uid="{00000000-0005-0000-0000-00001A1C0000}"/>
    <cellStyle name="Normal 17 2 12" xfId="12532" xr:uid="{00000000-0005-0000-0000-00001B1C0000}"/>
    <cellStyle name="Normal 17 2 12 2" xfId="21212" xr:uid="{00000000-0005-0000-0000-00001C1C0000}"/>
    <cellStyle name="Normal 17 2 13" xfId="14125" xr:uid="{00000000-0005-0000-0000-00001D1C0000}"/>
    <cellStyle name="Normal 17 2 2" xfId="2272" xr:uid="{00000000-0005-0000-0000-00001E1C0000}"/>
    <cellStyle name="Normal 17 2 2 2" xfId="2273" xr:uid="{00000000-0005-0000-0000-00001F1C0000}"/>
    <cellStyle name="Normal 17 2 2 2 2" xfId="2274" xr:uid="{00000000-0005-0000-0000-0000201C0000}"/>
    <cellStyle name="Normal 17 2 2 2 2 2" xfId="2275" xr:uid="{00000000-0005-0000-0000-0000211C0000}"/>
    <cellStyle name="Normal 17 2 2 2 2 2 2" xfId="9317" xr:uid="{00000000-0005-0000-0000-0000221C0000}"/>
    <cellStyle name="Normal 17 2 2 2 2 2 2 2" xfId="18067" xr:uid="{00000000-0005-0000-0000-0000231C0000}"/>
    <cellStyle name="Normal 17 2 2 2 2 2 3" xfId="7714" xr:uid="{00000000-0005-0000-0000-0000241C0000}"/>
    <cellStyle name="Normal 17 2 2 2 2 2 3 2" xfId="16468" xr:uid="{00000000-0005-0000-0000-0000251C0000}"/>
    <cellStyle name="Normal 17 2 2 2 2 2 4" xfId="10927" xr:uid="{00000000-0005-0000-0000-0000261C0000}"/>
    <cellStyle name="Normal 17 2 2 2 2 2 4 2" xfId="19614" xr:uid="{00000000-0005-0000-0000-0000271C0000}"/>
    <cellStyle name="Normal 17 2 2 2 2 2 5" xfId="12534" xr:uid="{00000000-0005-0000-0000-0000281C0000}"/>
    <cellStyle name="Normal 17 2 2 2 2 2 5 2" xfId="21214" xr:uid="{00000000-0005-0000-0000-0000291C0000}"/>
    <cellStyle name="Normal 17 2 2 2 2 2 6" xfId="14742" xr:uid="{00000000-0005-0000-0000-00002A1C0000}"/>
    <cellStyle name="Normal 17 2 2 2 2 3" xfId="2276" xr:uid="{00000000-0005-0000-0000-00002B1C0000}"/>
    <cellStyle name="Normal 17 2 2 2 2 3 2" xfId="9318" xr:uid="{00000000-0005-0000-0000-00002C1C0000}"/>
    <cellStyle name="Normal 17 2 2 2 2 3 2 2" xfId="18068" xr:uid="{00000000-0005-0000-0000-00002D1C0000}"/>
    <cellStyle name="Normal 17 2 2 2 2 3 3" xfId="7715" xr:uid="{00000000-0005-0000-0000-00002E1C0000}"/>
    <cellStyle name="Normal 17 2 2 2 2 3 3 2" xfId="16469" xr:uid="{00000000-0005-0000-0000-00002F1C0000}"/>
    <cellStyle name="Normal 17 2 2 2 2 3 4" xfId="10928" xr:uid="{00000000-0005-0000-0000-0000301C0000}"/>
    <cellStyle name="Normal 17 2 2 2 2 3 4 2" xfId="19615" xr:uid="{00000000-0005-0000-0000-0000311C0000}"/>
    <cellStyle name="Normal 17 2 2 2 2 3 5" xfId="12535" xr:uid="{00000000-0005-0000-0000-0000321C0000}"/>
    <cellStyle name="Normal 17 2 2 2 2 3 5 2" xfId="21215" xr:uid="{00000000-0005-0000-0000-0000331C0000}"/>
    <cellStyle name="Normal 17 2 2 2 2 3 6" xfId="14198" xr:uid="{00000000-0005-0000-0000-0000341C0000}"/>
    <cellStyle name="Normal 17 2 2 2 2 4" xfId="2277" xr:uid="{00000000-0005-0000-0000-0000351C0000}"/>
    <cellStyle name="Normal 17 2 2 2 2 4 2" xfId="9319" xr:uid="{00000000-0005-0000-0000-0000361C0000}"/>
    <cellStyle name="Normal 17 2 2 2 2 4 2 2" xfId="18069" xr:uid="{00000000-0005-0000-0000-0000371C0000}"/>
    <cellStyle name="Normal 17 2 2 2 2 4 3" xfId="7716" xr:uid="{00000000-0005-0000-0000-0000381C0000}"/>
    <cellStyle name="Normal 17 2 2 2 2 4 3 2" xfId="16470" xr:uid="{00000000-0005-0000-0000-0000391C0000}"/>
    <cellStyle name="Normal 17 2 2 2 2 4 4" xfId="10929" xr:uid="{00000000-0005-0000-0000-00003A1C0000}"/>
    <cellStyle name="Normal 17 2 2 2 2 4 4 2" xfId="19616" xr:uid="{00000000-0005-0000-0000-00003B1C0000}"/>
    <cellStyle name="Normal 17 2 2 2 2 4 5" xfId="12536" xr:uid="{00000000-0005-0000-0000-00003C1C0000}"/>
    <cellStyle name="Normal 17 2 2 2 2 4 5 2" xfId="21216" xr:uid="{00000000-0005-0000-0000-00003D1C0000}"/>
    <cellStyle name="Normal 17 2 2 2 2 4 6" xfId="14648" xr:uid="{00000000-0005-0000-0000-00003E1C0000}"/>
    <cellStyle name="Normal 17 2 2 2 3" xfId="2278" xr:uid="{00000000-0005-0000-0000-00003F1C0000}"/>
    <cellStyle name="Normal 17 2 2 2 4" xfId="2279" xr:uid="{00000000-0005-0000-0000-0000401C0000}"/>
    <cellStyle name="Normal 17 2 2 2 5" xfId="9316" xr:uid="{00000000-0005-0000-0000-0000411C0000}"/>
    <cellStyle name="Normal 17 2 2 2 5 2" xfId="18066" xr:uid="{00000000-0005-0000-0000-0000421C0000}"/>
    <cellStyle name="Normal 17 2 2 2 6" xfId="7713" xr:uid="{00000000-0005-0000-0000-0000431C0000}"/>
    <cellStyle name="Normal 17 2 2 2 6 2" xfId="16467" xr:uid="{00000000-0005-0000-0000-0000441C0000}"/>
    <cellStyle name="Normal 17 2 2 2 7" xfId="10926" xr:uid="{00000000-0005-0000-0000-0000451C0000}"/>
    <cellStyle name="Normal 17 2 2 2 7 2" xfId="19613" xr:uid="{00000000-0005-0000-0000-0000461C0000}"/>
    <cellStyle name="Normal 17 2 2 2 8" xfId="12533" xr:uid="{00000000-0005-0000-0000-0000471C0000}"/>
    <cellStyle name="Normal 17 2 2 2 8 2" xfId="21213" xr:uid="{00000000-0005-0000-0000-0000481C0000}"/>
    <cellStyle name="Normal 17 2 2 2 9" xfId="14649" xr:uid="{00000000-0005-0000-0000-0000491C0000}"/>
    <cellStyle name="Normal 17 2 2 3" xfId="2280" xr:uid="{00000000-0005-0000-0000-00004A1C0000}"/>
    <cellStyle name="Normal 17 2 2 3 2" xfId="2281" xr:uid="{00000000-0005-0000-0000-00004B1C0000}"/>
    <cellStyle name="Normal 17 2 2 3 2 2" xfId="9321" xr:uid="{00000000-0005-0000-0000-00004C1C0000}"/>
    <cellStyle name="Normal 17 2 2 3 2 2 2" xfId="18071" xr:uid="{00000000-0005-0000-0000-00004D1C0000}"/>
    <cellStyle name="Normal 17 2 2 3 2 3" xfId="7718" xr:uid="{00000000-0005-0000-0000-00004E1C0000}"/>
    <cellStyle name="Normal 17 2 2 3 2 3 2" xfId="16472" xr:uid="{00000000-0005-0000-0000-00004F1C0000}"/>
    <cellStyle name="Normal 17 2 2 3 2 4" xfId="10931" xr:uid="{00000000-0005-0000-0000-0000501C0000}"/>
    <cellStyle name="Normal 17 2 2 3 2 4 2" xfId="19618" xr:uid="{00000000-0005-0000-0000-0000511C0000}"/>
    <cellStyle name="Normal 17 2 2 3 2 5" xfId="12538" xr:uid="{00000000-0005-0000-0000-0000521C0000}"/>
    <cellStyle name="Normal 17 2 2 3 2 5 2" xfId="21218" xr:uid="{00000000-0005-0000-0000-0000531C0000}"/>
    <cellStyle name="Normal 17 2 2 3 2 6" xfId="14646" xr:uid="{00000000-0005-0000-0000-0000541C0000}"/>
    <cellStyle name="Normal 17 2 2 3 3" xfId="2282" xr:uid="{00000000-0005-0000-0000-0000551C0000}"/>
    <cellStyle name="Normal 17 2 2 3 3 2" xfId="9322" xr:uid="{00000000-0005-0000-0000-0000561C0000}"/>
    <cellStyle name="Normal 17 2 2 3 3 2 2" xfId="18072" xr:uid="{00000000-0005-0000-0000-0000571C0000}"/>
    <cellStyle name="Normal 17 2 2 3 3 3" xfId="7719" xr:uid="{00000000-0005-0000-0000-0000581C0000}"/>
    <cellStyle name="Normal 17 2 2 3 3 3 2" xfId="16473" xr:uid="{00000000-0005-0000-0000-0000591C0000}"/>
    <cellStyle name="Normal 17 2 2 3 3 4" xfId="10932" xr:uid="{00000000-0005-0000-0000-00005A1C0000}"/>
    <cellStyle name="Normal 17 2 2 3 3 4 2" xfId="19619" xr:uid="{00000000-0005-0000-0000-00005B1C0000}"/>
    <cellStyle name="Normal 17 2 2 3 3 5" xfId="12539" xr:uid="{00000000-0005-0000-0000-00005C1C0000}"/>
    <cellStyle name="Normal 17 2 2 3 3 5 2" xfId="21219" xr:uid="{00000000-0005-0000-0000-00005D1C0000}"/>
    <cellStyle name="Normal 17 2 2 3 3 6" xfId="13903" xr:uid="{00000000-0005-0000-0000-00005E1C0000}"/>
    <cellStyle name="Normal 17 2 2 3 4" xfId="2283" xr:uid="{00000000-0005-0000-0000-00005F1C0000}"/>
    <cellStyle name="Normal 17 2 2 3 4 2" xfId="9323" xr:uid="{00000000-0005-0000-0000-0000601C0000}"/>
    <cellStyle name="Normal 17 2 2 3 4 2 2" xfId="18073" xr:uid="{00000000-0005-0000-0000-0000611C0000}"/>
    <cellStyle name="Normal 17 2 2 3 4 3" xfId="7720" xr:uid="{00000000-0005-0000-0000-0000621C0000}"/>
    <cellStyle name="Normal 17 2 2 3 4 3 2" xfId="16474" xr:uid="{00000000-0005-0000-0000-0000631C0000}"/>
    <cellStyle name="Normal 17 2 2 3 4 4" xfId="10933" xr:uid="{00000000-0005-0000-0000-0000641C0000}"/>
    <cellStyle name="Normal 17 2 2 3 4 4 2" xfId="19620" xr:uid="{00000000-0005-0000-0000-0000651C0000}"/>
    <cellStyle name="Normal 17 2 2 3 4 5" xfId="12540" xr:uid="{00000000-0005-0000-0000-0000661C0000}"/>
    <cellStyle name="Normal 17 2 2 3 4 5 2" xfId="21220" xr:uid="{00000000-0005-0000-0000-0000671C0000}"/>
    <cellStyle name="Normal 17 2 2 3 4 6" xfId="13889" xr:uid="{00000000-0005-0000-0000-0000681C0000}"/>
    <cellStyle name="Normal 17 2 2 3 5" xfId="9320" xr:uid="{00000000-0005-0000-0000-0000691C0000}"/>
    <cellStyle name="Normal 17 2 2 3 5 2" xfId="18070" xr:uid="{00000000-0005-0000-0000-00006A1C0000}"/>
    <cellStyle name="Normal 17 2 2 3 6" xfId="7717" xr:uid="{00000000-0005-0000-0000-00006B1C0000}"/>
    <cellStyle name="Normal 17 2 2 3 6 2" xfId="16471" xr:uid="{00000000-0005-0000-0000-00006C1C0000}"/>
    <cellStyle name="Normal 17 2 2 3 7" xfId="10930" xr:uid="{00000000-0005-0000-0000-00006D1C0000}"/>
    <cellStyle name="Normal 17 2 2 3 7 2" xfId="19617" xr:uid="{00000000-0005-0000-0000-00006E1C0000}"/>
    <cellStyle name="Normal 17 2 2 3 8" xfId="12537" xr:uid="{00000000-0005-0000-0000-00006F1C0000}"/>
    <cellStyle name="Normal 17 2 2 3 8 2" xfId="21217" xr:uid="{00000000-0005-0000-0000-0000701C0000}"/>
    <cellStyle name="Normal 17 2 2 3 9" xfId="13976" xr:uid="{00000000-0005-0000-0000-0000711C0000}"/>
    <cellStyle name="Normal 17 2 2 4" xfId="2284" xr:uid="{00000000-0005-0000-0000-0000721C0000}"/>
    <cellStyle name="Normal 17 2 2 4 2" xfId="2285" xr:uid="{00000000-0005-0000-0000-0000731C0000}"/>
    <cellStyle name="Normal 17 2 2 4 2 2" xfId="9325" xr:uid="{00000000-0005-0000-0000-0000741C0000}"/>
    <cellStyle name="Normal 17 2 2 4 2 2 2" xfId="18075" xr:uid="{00000000-0005-0000-0000-0000751C0000}"/>
    <cellStyle name="Normal 17 2 2 4 2 3" xfId="7722" xr:uid="{00000000-0005-0000-0000-0000761C0000}"/>
    <cellStyle name="Normal 17 2 2 4 2 3 2" xfId="16476" xr:uid="{00000000-0005-0000-0000-0000771C0000}"/>
    <cellStyle name="Normal 17 2 2 4 2 4" xfId="10935" xr:uid="{00000000-0005-0000-0000-0000781C0000}"/>
    <cellStyle name="Normal 17 2 2 4 2 4 2" xfId="19622" xr:uid="{00000000-0005-0000-0000-0000791C0000}"/>
    <cellStyle name="Normal 17 2 2 4 2 5" xfId="12542" xr:uid="{00000000-0005-0000-0000-00007A1C0000}"/>
    <cellStyle name="Normal 17 2 2 4 2 5 2" xfId="21222" xr:uid="{00000000-0005-0000-0000-00007B1C0000}"/>
    <cellStyle name="Normal 17 2 2 4 2 6" xfId="14750" xr:uid="{00000000-0005-0000-0000-00007C1C0000}"/>
    <cellStyle name="Normal 17 2 2 4 3" xfId="2286" xr:uid="{00000000-0005-0000-0000-00007D1C0000}"/>
    <cellStyle name="Normal 17 2 2 4 3 2" xfId="9326" xr:uid="{00000000-0005-0000-0000-00007E1C0000}"/>
    <cellStyle name="Normal 17 2 2 4 3 2 2" xfId="18076" xr:uid="{00000000-0005-0000-0000-00007F1C0000}"/>
    <cellStyle name="Normal 17 2 2 4 3 3" xfId="7723" xr:uid="{00000000-0005-0000-0000-0000801C0000}"/>
    <cellStyle name="Normal 17 2 2 4 3 3 2" xfId="16477" xr:uid="{00000000-0005-0000-0000-0000811C0000}"/>
    <cellStyle name="Normal 17 2 2 4 3 4" xfId="10936" xr:uid="{00000000-0005-0000-0000-0000821C0000}"/>
    <cellStyle name="Normal 17 2 2 4 3 4 2" xfId="19623" xr:uid="{00000000-0005-0000-0000-0000831C0000}"/>
    <cellStyle name="Normal 17 2 2 4 3 5" xfId="12543" xr:uid="{00000000-0005-0000-0000-0000841C0000}"/>
    <cellStyle name="Normal 17 2 2 4 3 5 2" xfId="21223" xr:uid="{00000000-0005-0000-0000-0000851C0000}"/>
    <cellStyle name="Normal 17 2 2 4 3 6" xfId="14057" xr:uid="{00000000-0005-0000-0000-0000861C0000}"/>
    <cellStyle name="Normal 17 2 2 4 4" xfId="2287" xr:uid="{00000000-0005-0000-0000-0000871C0000}"/>
    <cellStyle name="Normal 17 2 2 4 4 2" xfId="9327" xr:uid="{00000000-0005-0000-0000-0000881C0000}"/>
    <cellStyle name="Normal 17 2 2 4 4 2 2" xfId="18077" xr:uid="{00000000-0005-0000-0000-0000891C0000}"/>
    <cellStyle name="Normal 17 2 2 4 4 3" xfId="7724" xr:uid="{00000000-0005-0000-0000-00008A1C0000}"/>
    <cellStyle name="Normal 17 2 2 4 4 3 2" xfId="16478" xr:uid="{00000000-0005-0000-0000-00008B1C0000}"/>
    <cellStyle name="Normal 17 2 2 4 4 4" xfId="10937" xr:uid="{00000000-0005-0000-0000-00008C1C0000}"/>
    <cellStyle name="Normal 17 2 2 4 4 4 2" xfId="19624" xr:uid="{00000000-0005-0000-0000-00008D1C0000}"/>
    <cellStyle name="Normal 17 2 2 4 4 5" xfId="12544" xr:uid="{00000000-0005-0000-0000-00008E1C0000}"/>
    <cellStyle name="Normal 17 2 2 4 4 5 2" xfId="21224" xr:uid="{00000000-0005-0000-0000-00008F1C0000}"/>
    <cellStyle name="Normal 17 2 2 4 4 6" xfId="13901" xr:uid="{00000000-0005-0000-0000-0000901C0000}"/>
    <cellStyle name="Normal 17 2 2 4 5" xfId="9324" xr:uid="{00000000-0005-0000-0000-0000911C0000}"/>
    <cellStyle name="Normal 17 2 2 4 5 2" xfId="18074" xr:uid="{00000000-0005-0000-0000-0000921C0000}"/>
    <cellStyle name="Normal 17 2 2 4 6" xfId="7721" xr:uid="{00000000-0005-0000-0000-0000931C0000}"/>
    <cellStyle name="Normal 17 2 2 4 6 2" xfId="16475" xr:uid="{00000000-0005-0000-0000-0000941C0000}"/>
    <cellStyle name="Normal 17 2 2 4 7" xfId="10934" xr:uid="{00000000-0005-0000-0000-0000951C0000}"/>
    <cellStyle name="Normal 17 2 2 4 7 2" xfId="19621" xr:uid="{00000000-0005-0000-0000-0000961C0000}"/>
    <cellStyle name="Normal 17 2 2 4 8" xfId="12541" xr:uid="{00000000-0005-0000-0000-0000971C0000}"/>
    <cellStyle name="Normal 17 2 2 4 8 2" xfId="21221" xr:uid="{00000000-0005-0000-0000-0000981C0000}"/>
    <cellStyle name="Normal 17 2 2 4 9" xfId="14511" xr:uid="{00000000-0005-0000-0000-0000991C0000}"/>
    <cellStyle name="Normal 17 2 2 5" xfId="2288" xr:uid="{00000000-0005-0000-0000-00009A1C0000}"/>
    <cellStyle name="Normal 17 2 2 5 2" xfId="9328" xr:uid="{00000000-0005-0000-0000-00009B1C0000}"/>
    <cellStyle name="Normal 17 2 2 5 2 2" xfId="18078" xr:uid="{00000000-0005-0000-0000-00009C1C0000}"/>
    <cellStyle name="Normal 17 2 2 5 3" xfId="7725" xr:uid="{00000000-0005-0000-0000-00009D1C0000}"/>
    <cellStyle name="Normal 17 2 2 5 3 2" xfId="16479" xr:uid="{00000000-0005-0000-0000-00009E1C0000}"/>
    <cellStyle name="Normal 17 2 2 5 4" xfId="10938" xr:uid="{00000000-0005-0000-0000-00009F1C0000}"/>
    <cellStyle name="Normal 17 2 2 5 4 2" xfId="19625" xr:uid="{00000000-0005-0000-0000-0000A01C0000}"/>
    <cellStyle name="Normal 17 2 2 5 5" xfId="12545" xr:uid="{00000000-0005-0000-0000-0000A11C0000}"/>
    <cellStyle name="Normal 17 2 2 5 5 2" xfId="21225" xr:uid="{00000000-0005-0000-0000-0000A21C0000}"/>
    <cellStyle name="Normal 17 2 2 5 6" xfId="13997" xr:uid="{00000000-0005-0000-0000-0000A31C0000}"/>
    <cellStyle name="Normal 17 2 2 6" xfId="2289" xr:uid="{00000000-0005-0000-0000-0000A41C0000}"/>
    <cellStyle name="Normal 17 2 2 6 2" xfId="9329" xr:uid="{00000000-0005-0000-0000-0000A51C0000}"/>
    <cellStyle name="Normal 17 2 2 6 2 2" xfId="18079" xr:uid="{00000000-0005-0000-0000-0000A61C0000}"/>
    <cellStyle name="Normal 17 2 2 6 3" xfId="7726" xr:uid="{00000000-0005-0000-0000-0000A71C0000}"/>
    <cellStyle name="Normal 17 2 2 6 3 2" xfId="16480" xr:uid="{00000000-0005-0000-0000-0000A81C0000}"/>
    <cellStyle name="Normal 17 2 2 6 4" xfId="10939" xr:uid="{00000000-0005-0000-0000-0000A91C0000}"/>
    <cellStyle name="Normal 17 2 2 6 4 2" xfId="19626" xr:uid="{00000000-0005-0000-0000-0000AA1C0000}"/>
    <cellStyle name="Normal 17 2 2 6 5" xfId="12546" xr:uid="{00000000-0005-0000-0000-0000AB1C0000}"/>
    <cellStyle name="Normal 17 2 2 6 5 2" xfId="21226" xr:uid="{00000000-0005-0000-0000-0000AC1C0000}"/>
    <cellStyle name="Normal 17 2 2 6 6" xfId="14721" xr:uid="{00000000-0005-0000-0000-0000AD1C0000}"/>
    <cellStyle name="Normal 17 2 2 7" xfId="2290" xr:uid="{00000000-0005-0000-0000-0000AE1C0000}"/>
    <cellStyle name="Normal 17 2 2 7 2" xfId="9330" xr:uid="{00000000-0005-0000-0000-0000AF1C0000}"/>
    <cellStyle name="Normal 17 2 2 7 2 2" xfId="18080" xr:uid="{00000000-0005-0000-0000-0000B01C0000}"/>
    <cellStyle name="Normal 17 2 2 7 3" xfId="7727" xr:uid="{00000000-0005-0000-0000-0000B11C0000}"/>
    <cellStyle name="Normal 17 2 2 7 3 2" xfId="16481" xr:uid="{00000000-0005-0000-0000-0000B21C0000}"/>
    <cellStyle name="Normal 17 2 2 7 4" xfId="10940" xr:uid="{00000000-0005-0000-0000-0000B31C0000}"/>
    <cellStyle name="Normal 17 2 2 7 4 2" xfId="19627" xr:uid="{00000000-0005-0000-0000-0000B41C0000}"/>
    <cellStyle name="Normal 17 2 2 7 5" xfId="12547" xr:uid="{00000000-0005-0000-0000-0000B51C0000}"/>
    <cellStyle name="Normal 17 2 2 7 5 2" xfId="21227" xr:uid="{00000000-0005-0000-0000-0000B61C0000}"/>
    <cellStyle name="Normal 17 2 2 7 6" xfId="13897" xr:uid="{00000000-0005-0000-0000-0000B71C0000}"/>
    <cellStyle name="Normal 17 2 3" xfId="2291" xr:uid="{00000000-0005-0000-0000-0000B81C0000}"/>
    <cellStyle name="Normal 17 2 3 2" xfId="2292" xr:uid="{00000000-0005-0000-0000-0000B91C0000}"/>
    <cellStyle name="Normal 17 2 3 2 2" xfId="9332" xr:uid="{00000000-0005-0000-0000-0000BA1C0000}"/>
    <cellStyle name="Normal 17 2 3 2 2 2" xfId="18082" xr:uid="{00000000-0005-0000-0000-0000BB1C0000}"/>
    <cellStyle name="Normal 17 2 3 2 3" xfId="7729" xr:uid="{00000000-0005-0000-0000-0000BC1C0000}"/>
    <cellStyle name="Normal 17 2 3 2 3 2" xfId="16483" xr:uid="{00000000-0005-0000-0000-0000BD1C0000}"/>
    <cellStyle name="Normal 17 2 3 2 4" xfId="10942" xr:uid="{00000000-0005-0000-0000-0000BE1C0000}"/>
    <cellStyle name="Normal 17 2 3 2 4 2" xfId="19629" xr:uid="{00000000-0005-0000-0000-0000BF1C0000}"/>
    <cellStyle name="Normal 17 2 3 2 5" xfId="12549" xr:uid="{00000000-0005-0000-0000-0000C01C0000}"/>
    <cellStyle name="Normal 17 2 3 2 5 2" xfId="21229" xr:uid="{00000000-0005-0000-0000-0000C11C0000}"/>
    <cellStyle name="Normal 17 2 3 2 6" xfId="14101" xr:uid="{00000000-0005-0000-0000-0000C21C0000}"/>
    <cellStyle name="Normal 17 2 3 3" xfId="2293" xr:uid="{00000000-0005-0000-0000-0000C31C0000}"/>
    <cellStyle name="Normal 17 2 3 3 2" xfId="9333" xr:uid="{00000000-0005-0000-0000-0000C41C0000}"/>
    <cellStyle name="Normal 17 2 3 3 2 2" xfId="18083" xr:uid="{00000000-0005-0000-0000-0000C51C0000}"/>
    <cellStyle name="Normal 17 2 3 3 3" xfId="7730" xr:uid="{00000000-0005-0000-0000-0000C61C0000}"/>
    <cellStyle name="Normal 17 2 3 3 3 2" xfId="16484" xr:uid="{00000000-0005-0000-0000-0000C71C0000}"/>
    <cellStyle name="Normal 17 2 3 3 4" xfId="10943" xr:uid="{00000000-0005-0000-0000-0000C81C0000}"/>
    <cellStyle name="Normal 17 2 3 3 4 2" xfId="19630" xr:uid="{00000000-0005-0000-0000-0000C91C0000}"/>
    <cellStyle name="Normal 17 2 3 3 5" xfId="12550" xr:uid="{00000000-0005-0000-0000-0000CA1C0000}"/>
    <cellStyle name="Normal 17 2 3 3 5 2" xfId="21230" xr:uid="{00000000-0005-0000-0000-0000CB1C0000}"/>
    <cellStyle name="Normal 17 2 3 3 6" xfId="14094" xr:uid="{00000000-0005-0000-0000-0000CC1C0000}"/>
    <cellStyle name="Normal 17 2 3 4" xfId="2294" xr:uid="{00000000-0005-0000-0000-0000CD1C0000}"/>
    <cellStyle name="Normal 17 2 3 4 2" xfId="9334" xr:uid="{00000000-0005-0000-0000-0000CE1C0000}"/>
    <cellStyle name="Normal 17 2 3 4 2 2" xfId="18084" xr:uid="{00000000-0005-0000-0000-0000CF1C0000}"/>
    <cellStyle name="Normal 17 2 3 4 3" xfId="7731" xr:uid="{00000000-0005-0000-0000-0000D01C0000}"/>
    <cellStyle name="Normal 17 2 3 4 3 2" xfId="16485" xr:uid="{00000000-0005-0000-0000-0000D11C0000}"/>
    <cellStyle name="Normal 17 2 3 4 4" xfId="10944" xr:uid="{00000000-0005-0000-0000-0000D21C0000}"/>
    <cellStyle name="Normal 17 2 3 4 4 2" xfId="19631" xr:uid="{00000000-0005-0000-0000-0000D31C0000}"/>
    <cellStyle name="Normal 17 2 3 4 5" xfId="12551" xr:uid="{00000000-0005-0000-0000-0000D41C0000}"/>
    <cellStyle name="Normal 17 2 3 4 5 2" xfId="21231" xr:uid="{00000000-0005-0000-0000-0000D51C0000}"/>
    <cellStyle name="Normal 17 2 3 4 6" xfId="14518" xr:uid="{00000000-0005-0000-0000-0000D61C0000}"/>
    <cellStyle name="Normal 17 2 3 5" xfId="9331" xr:uid="{00000000-0005-0000-0000-0000D71C0000}"/>
    <cellStyle name="Normal 17 2 3 5 2" xfId="18081" xr:uid="{00000000-0005-0000-0000-0000D81C0000}"/>
    <cellStyle name="Normal 17 2 3 6" xfId="7728" xr:uid="{00000000-0005-0000-0000-0000D91C0000}"/>
    <cellStyle name="Normal 17 2 3 6 2" xfId="16482" xr:uid="{00000000-0005-0000-0000-0000DA1C0000}"/>
    <cellStyle name="Normal 17 2 3 7" xfId="10941" xr:uid="{00000000-0005-0000-0000-0000DB1C0000}"/>
    <cellStyle name="Normal 17 2 3 7 2" xfId="19628" xr:uid="{00000000-0005-0000-0000-0000DC1C0000}"/>
    <cellStyle name="Normal 17 2 3 8" xfId="12548" xr:uid="{00000000-0005-0000-0000-0000DD1C0000}"/>
    <cellStyle name="Normal 17 2 3 8 2" xfId="21228" xr:uid="{00000000-0005-0000-0000-0000DE1C0000}"/>
    <cellStyle name="Normal 17 2 3 9" xfId="14542" xr:uid="{00000000-0005-0000-0000-0000DF1C0000}"/>
    <cellStyle name="Normal 17 2 4" xfId="2295" xr:uid="{00000000-0005-0000-0000-0000E01C0000}"/>
    <cellStyle name="Normal 17 2 5" xfId="2296" xr:uid="{00000000-0005-0000-0000-0000E11C0000}"/>
    <cellStyle name="Normal 17 2 6" xfId="2297" xr:uid="{00000000-0005-0000-0000-0000E21C0000}"/>
    <cellStyle name="Normal 17 2 6 2" xfId="9335" xr:uid="{00000000-0005-0000-0000-0000E31C0000}"/>
    <cellStyle name="Normal 17 2 6 2 2" xfId="18085" xr:uid="{00000000-0005-0000-0000-0000E41C0000}"/>
    <cellStyle name="Normal 17 2 6 3" xfId="7732" xr:uid="{00000000-0005-0000-0000-0000E51C0000}"/>
    <cellStyle name="Normal 17 2 6 3 2" xfId="16486" xr:uid="{00000000-0005-0000-0000-0000E61C0000}"/>
    <cellStyle name="Normal 17 2 6 4" xfId="10945" xr:uid="{00000000-0005-0000-0000-0000E71C0000}"/>
    <cellStyle name="Normal 17 2 6 4 2" xfId="19632" xr:uid="{00000000-0005-0000-0000-0000E81C0000}"/>
    <cellStyle name="Normal 17 2 6 5" xfId="12552" xr:uid="{00000000-0005-0000-0000-0000E91C0000}"/>
    <cellStyle name="Normal 17 2 6 5 2" xfId="21232" xr:uid="{00000000-0005-0000-0000-0000EA1C0000}"/>
    <cellStyle name="Normal 17 2 6 6" xfId="14765" xr:uid="{00000000-0005-0000-0000-0000EB1C0000}"/>
    <cellStyle name="Normal 17 2 7" xfId="2298" xr:uid="{00000000-0005-0000-0000-0000EC1C0000}"/>
    <cellStyle name="Normal 17 2 7 2" xfId="9336" xr:uid="{00000000-0005-0000-0000-0000ED1C0000}"/>
    <cellStyle name="Normal 17 2 7 2 2" xfId="18086" xr:uid="{00000000-0005-0000-0000-0000EE1C0000}"/>
    <cellStyle name="Normal 17 2 7 3" xfId="7733" xr:uid="{00000000-0005-0000-0000-0000EF1C0000}"/>
    <cellStyle name="Normal 17 2 7 3 2" xfId="16487" xr:uid="{00000000-0005-0000-0000-0000F01C0000}"/>
    <cellStyle name="Normal 17 2 7 4" xfId="10946" xr:uid="{00000000-0005-0000-0000-0000F11C0000}"/>
    <cellStyle name="Normal 17 2 7 4 2" xfId="19633" xr:uid="{00000000-0005-0000-0000-0000F21C0000}"/>
    <cellStyle name="Normal 17 2 7 5" xfId="12553" xr:uid="{00000000-0005-0000-0000-0000F31C0000}"/>
    <cellStyle name="Normal 17 2 7 5 2" xfId="21233" xr:uid="{00000000-0005-0000-0000-0000F41C0000}"/>
    <cellStyle name="Normal 17 2 7 6" xfId="14276" xr:uid="{00000000-0005-0000-0000-0000F51C0000}"/>
    <cellStyle name="Normal 17 2 8" xfId="2299" xr:uid="{00000000-0005-0000-0000-0000F61C0000}"/>
    <cellStyle name="Normal 17 2 8 2" xfId="9337" xr:uid="{00000000-0005-0000-0000-0000F71C0000}"/>
    <cellStyle name="Normal 17 2 8 2 2" xfId="18087" xr:uid="{00000000-0005-0000-0000-0000F81C0000}"/>
    <cellStyle name="Normal 17 2 8 3" xfId="7734" xr:uid="{00000000-0005-0000-0000-0000F91C0000}"/>
    <cellStyle name="Normal 17 2 8 3 2" xfId="16488" xr:uid="{00000000-0005-0000-0000-0000FA1C0000}"/>
    <cellStyle name="Normal 17 2 8 4" xfId="10947" xr:uid="{00000000-0005-0000-0000-0000FB1C0000}"/>
    <cellStyle name="Normal 17 2 8 4 2" xfId="19634" xr:uid="{00000000-0005-0000-0000-0000FC1C0000}"/>
    <cellStyle name="Normal 17 2 8 5" xfId="12554" xr:uid="{00000000-0005-0000-0000-0000FD1C0000}"/>
    <cellStyle name="Normal 17 2 8 5 2" xfId="21234" xr:uid="{00000000-0005-0000-0000-0000FE1C0000}"/>
    <cellStyle name="Normal 17 2 8 6" xfId="14086" xr:uid="{00000000-0005-0000-0000-0000FF1C0000}"/>
    <cellStyle name="Normal 17 2 9" xfId="9315" xr:uid="{00000000-0005-0000-0000-0000001D0000}"/>
    <cellStyle name="Normal 17 2 9 2" xfId="18065" xr:uid="{00000000-0005-0000-0000-0000011D0000}"/>
    <cellStyle name="Normal 17 3" xfId="2300" xr:uid="{00000000-0005-0000-0000-0000021D0000}"/>
    <cellStyle name="Normal 17 4" xfId="2301" xr:uid="{00000000-0005-0000-0000-0000031D0000}"/>
    <cellStyle name="Normal 17 5" xfId="2270" xr:uid="{00000000-0005-0000-0000-0000041D0000}"/>
    <cellStyle name="Normal 17 6" xfId="10634" xr:uid="{00000000-0005-0000-0000-0000051D0000}"/>
    <cellStyle name="Normal 170" xfId="10477" xr:uid="{00000000-0005-0000-0000-0000061D0000}"/>
    <cellStyle name="Normal 171" xfId="10478" xr:uid="{00000000-0005-0000-0000-0000071D0000}"/>
    <cellStyle name="Normal 172" xfId="10479" xr:uid="{00000000-0005-0000-0000-0000081D0000}"/>
    <cellStyle name="Normal 173" xfId="10480" xr:uid="{00000000-0005-0000-0000-0000091D0000}"/>
    <cellStyle name="Normal 174" xfId="10481" xr:uid="{00000000-0005-0000-0000-00000A1D0000}"/>
    <cellStyle name="Normal 175" xfId="10482" xr:uid="{00000000-0005-0000-0000-00000B1D0000}"/>
    <cellStyle name="Normal 176" xfId="10483" xr:uid="{00000000-0005-0000-0000-00000C1D0000}"/>
    <cellStyle name="Normal 177" xfId="10484" xr:uid="{00000000-0005-0000-0000-00000D1D0000}"/>
    <cellStyle name="Normal 178" xfId="10485" xr:uid="{00000000-0005-0000-0000-00000E1D0000}"/>
    <cellStyle name="Normal 179" xfId="10486" xr:uid="{00000000-0005-0000-0000-00000F1D0000}"/>
    <cellStyle name="Normal 18" xfId="153" xr:uid="{00000000-0005-0000-0000-0000101D0000}"/>
    <cellStyle name="Normal 18 2" xfId="2303" xr:uid="{00000000-0005-0000-0000-0000111D0000}"/>
    <cellStyle name="Normal 18 2 10" xfId="7735" xr:uid="{00000000-0005-0000-0000-0000121D0000}"/>
    <cellStyle name="Normal 18 2 10 2" xfId="16489" xr:uid="{00000000-0005-0000-0000-0000131D0000}"/>
    <cellStyle name="Normal 18 2 11" xfId="10948" xr:uid="{00000000-0005-0000-0000-0000141D0000}"/>
    <cellStyle name="Normal 18 2 11 2" xfId="19635" xr:uid="{00000000-0005-0000-0000-0000151D0000}"/>
    <cellStyle name="Normal 18 2 12" xfId="12555" xr:uid="{00000000-0005-0000-0000-0000161D0000}"/>
    <cellStyle name="Normal 18 2 12 2" xfId="21235" xr:uid="{00000000-0005-0000-0000-0000171D0000}"/>
    <cellStyle name="Normal 18 2 13" xfId="13873" xr:uid="{00000000-0005-0000-0000-0000181D0000}"/>
    <cellStyle name="Normal 18 2 2" xfId="2304" xr:uid="{00000000-0005-0000-0000-0000191D0000}"/>
    <cellStyle name="Normal 18 2 2 2" xfId="2305" xr:uid="{00000000-0005-0000-0000-00001A1D0000}"/>
    <cellStyle name="Normal 18 2 2 2 2" xfId="2306" xr:uid="{00000000-0005-0000-0000-00001B1D0000}"/>
    <cellStyle name="Normal 18 2 2 2 2 2" xfId="2307" xr:uid="{00000000-0005-0000-0000-00001C1D0000}"/>
    <cellStyle name="Normal 18 2 2 2 2 2 2" xfId="9340" xr:uid="{00000000-0005-0000-0000-00001D1D0000}"/>
    <cellStyle name="Normal 18 2 2 2 2 2 2 2" xfId="18090" xr:uid="{00000000-0005-0000-0000-00001E1D0000}"/>
    <cellStyle name="Normal 18 2 2 2 2 2 3" xfId="7737" xr:uid="{00000000-0005-0000-0000-00001F1D0000}"/>
    <cellStyle name="Normal 18 2 2 2 2 2 3 2" xfId="16491" xr:uid="{00000000-0005-0000-0000-0000201D0000}"/>
    <cellStyle name="Normal 18 2 2 2 2 2 4" xfId="10950" xr:uid="{00000000-0005-0000-0000-0000211D0000}"/>
    <cellStyle name="Normal 18 2 2 2 2 2 4 2" xfId="19637" xr:uid="{00000000-0005-0000-0000-0000221D0000}"/>
    <cellStyle name="Normal 18 2 2 2 2 2 5" xfId="12557" xr:uid="{00000000-0005-0000-0000-0000231D0000}"/>
    <cellStyle name="Normal 18 2 2 2 2 2 5 2" xfId="21237" xr:uid="{00000000-0005-0000-0000-0000241D0000}"/>
    <cellStyle name="Normal 18 2 2 2 2 2 6" xfId="13871" xr:uid="{00000000-0005-0000-0000-0000251D0000}"/>
    <cellStyle name="Normal 18 2 2 2 2 3" xfId="2308" xr:uid="{00000000-0005-0000-0000-0000261D0000}"/>
    <cellStyle name="Normal 18 2 2 2 2 3 2" xfId="9341" xr:uid="{00000000-0005-0000-0000-0000271D0000}"/>
    <cellStyle name="Normal 18 2 2 2 2 3 2 2" xfId="18091" xr:uid="{00000000-0005-0000-0000-0000281D0000}"/>
    <cellStyle name="Normal 18 2 2 2 2 3 3" xfId="7738" xr:uid="{00000000-0005-0000-0000-0000291D0000}"/>
    <cellStyle name="Normal 18 2 2 2 2 3 3 2" xfId="16492" xr:uid="{00000000-0005-0000-0000-00002A1D0000}"/>
    <cellStyle name="Normal 18 2 2 2 2 3 4" xfId="10951" xr:uid="{00000000-0005-0000-0000-00002B1D0000}"/>
    <cellStyle name="Normal 18 2 2 2 2 3 4 2" xfId="19638" xr:uid="{00000000-0005-0000-0000-00002C1D0000}"/>
    <cellStyle name="Normal 18 2 2 2 2 3 5" xfId="12558" xr:uid="{00000000-0005-0000-0000-00002D1D0000}"/>
    <cellStyle name="Normal 18 2 2 2 2 3 5 2" xfId="21238" xr:uid="{00000000-0005-0000-0000-00002E1D0000}"/>
    <cellStyle name="Normal 18 2 2 2 2 3 6" xfId="13870" xr:uid="{00000000-0005-0000-0000-00002F1D0000}"/>
    <cellStyle name="Normal 18 2 2 2 2 4" xfId="2309" xr:uid="{00000000-0005-0000-0000-0000301D0000}"/>
    <cellStyle name="Normal 18 2 2 2 2 4 2" xfId="9342" xr:uid="{00000000-0005-0000-0000-0000311D0000}"/>
    <cellStyle name="Normal 18 2 2 2 2 4 2 2" xfId="18092" xr:uid="{00000000-0005-0000-0000-0000321D0000}"/>
    <cellStyle name="Normal 18 2 2 2 2 4 3" xfId="7739" xr:uid="{00000000-0005-0000-0000-0000331D0000}"/>
    <cellStyle name="Normal 18 2 2 2 2 4 3 2" xfId="16493" xr:uid="{00000000-0005-0000-0000-0000341D0000}"/>
    <cellStyle name="Normal 18 2 2 2 2 4 4" xfId="10952" xr:uid="{00000000-0005-0000-0000-0000351D0000}"/>
    <cellStyle name="Normal 18 2 2 2 2 4 4 2" xfId="19639" xr:uid="{00000000-0005-0000-0000-0000361D0000}"/>
    <cellStyle name="Normal 18 2 2 2 2 4 5" xfId="12559" xr:uid="{00000000-0005-0000-0000-0000371D0000}"/>
    <cellStyle name="Normal 18 2 2 2 2 4 5 2" xfId="21239" xr:uid="{00000000-0005-0000-0000-0000381D0000}"/>
    <cellStyle name="Normal 18 2 2 2 2 4 6" xfId="13869" xr:uid="{00000000-0005-0000-0000-0000391D0000}"/>
    <cellStyle name="Normal 18 2 2 2 3" xfId="2310" xr:uid="{00000000-0005-0000-0000-00003A1D0000}"/>
    <cellStyle name="Normal 18 2 2 2 4" xfId="2311" xr:uid="{00000000-0005-0000-0000-00003B1D0000}"/>
    <cellStyle name="Normal 18 2 2 2 5" xfId="9339" xr:uid="{00000000-0005-0000-0000-00003C1D0000}"/>
    <cellStyle name="Normal 18 2 2 2 5 2" xfId="18089" xr:uid="{00000000-0005-0000-0000-00003D1D0000}"/>
    <cellStyle name="Normal 18 2 2 2 6" xfId="7736" xr:uid="{00000000-0005-0000-0000-00003E1D0000}"/>
    <cellStyle name="Normal 18 2 2 2 6 2" xfId="16490" xr:uid="{00000000-0005-0000-0000-00003F1D0000}"/>
    <cellStyle name="Normal 18 2 2 2 7" xfId="10949" xr:uid="{00000000-0005-0000-0000-0000401D0000}"/>
    <cellStyle name="Normal 18 2 2 2 7 2" xfId="19636" xr:uid="{00000000-0005-0000-0000-0000411D0000}"/>
    <cellStyle name="Normal 18 2 2 2 8" xfId="12556" xr:uid="{00000000-0005-0000-0000-0000421D0000}"/>
    <cellStyle name="Normal 18 2 2 2 8 2" xfId="21236" xr:uid="{00000000-0005-0000-0000-0000431D0000}"/>
    <cellStyle name="Normal 18 2 2 2 9" xfId="13872" xr:uid="{00000000-0005-0000-0000-0000441D0000}"/>
    <cellStyle name="Normal 18 2 2 3" xfId="2312" xr:uid="{00000000-0005-0000-0000-0000451D0000}"/>
    <cellStyle name="Normal 18 2 2 3 2" xfId="2313" xr:uid="{00000000-0005-0000-0000-0000461D0000}"/>
    <cellStyle name="Normal 18 2 2 3 2 2" xfId="9344" xr:uid="{00000000-0005-0000-0000-0000471D0000}"/>
    <cellStyle name="Normal 18 2 2 3 2 2 2" xfId="18094" xr:uid="{00000000-0005-0000-0000-0000481D0000}"/>
    <cellStyle name="Normal 18 2 2 3 2 3" xfId="7741" xr:uid="{00000000-0005-0000-0000-0000491D0000}"/>
    <cellStyle name="Normal 18 2 2 3 2 3 2" xfId="16495" xr:uid="{00000000-0005-0000-0000-00004A1D0000}"/>
    <cellStyle name="Normal 18 2 2 3 2 4" xfId="10954" xr:uid="{00000000-0005-0000-0000-00004B1D0000}"/>
    <cellStyle name="Normal 18 2 2 3 2 4 2" xfId="19641" xr:uid="{00000000-0005-0000-0000-00004C1D0000}"/>
    <cellStyle name="Normal 18 2 2 3 2 5" xfId="12561" xr:uid="{00000000-0005-0000-0000-00004D1D0000}"/>
    <cellStyle name="Normal 18 2 2 3 2 5 2" xfId="21241" xr:uid="{00000000-0005-0000-0000-00004E1D0000}"/>
    <cellStyle name="Normal 18 2 2 3 2 6" xfId="14029" xr:uid="{00000000-0005-0000-0000-00004F1D0000}"/>
    <cellStyle name="Normal 18 2 2 3 3" xfId="2314" xr:uid="{00000000-0005-0000-0000-0000501D0000}"/>
    <cellStyle name="Normal 18 2 2 3 3 2" xfId="9345" xr:uid="{00000000-0005-0000-0000-0000511D0000}"/>
    <cellStyle name="Normal 18 2 2 3 3 2 2" xfId="18095" xr:uid="{00000000-0005-0000-0000-0000521D0000}"/>
    <cellStyle name="Normal 18 2 2 3 3 3" xfId="7742" xr:uid="{00000000-0005-0000-0000-0000531D0000}"/>
    <cellStyle name="Normal 18 2 2 3 3 3 2" xfId="16496" xr:uid="{00000000-0005-0000-0000-0000541D0000}"/>
    <cellStyle name="Normal 18 2 2 3 3 4" xfId="10955" xr:uid="{00000000-0005-0000-0000-0000551D0000}"/>
    <cellStyle name="Normal 18 2 2 3 3 4 2" xfId="19642" xr:uid="{00000000-0005-0000-0000-0000561D0000}"/>
    <cellStyle name="Normal 18 2 2 3 3 5" xfId="12562" xr:uid="{00000000-0005-0000-0000-0000571D0000}"/>
    <cellStyle name="Normal 18 2 2 3 3 5 2" xfId="21242" xr:uid="{00000000-0005-0000-0000-0000581D0000}"/>
    <cellStyle name="Normal 18 2 2 3 3 6" xfId="14024" xr:uid="{00000000-0005-0000-0000-0000591D0000}"/>
    <cellStyle name="Normal 18 2 2 3 4" xfId="2315" xr:uid="{00000000-0005-0000-0000-00005A1D0000}"/>
    <cellStyle name="Normal 18 2 2 3 4 2" xfId="9346" xr:uid="{00000000-0005-0000-0000-00005B1D0000}"/>
    <cellStyle name="Normal 18 2 2 3 4 2 2" xfId="18096" xr:uid="{00000000-0005-0000-0000-00005C1D0000}"/>
    <cellStyle name="Normal 18 2 2 3 4 3" xfId="7743" xr:uid="{00000000-0005-0000-0000-00005D1D0000}"/>
    <cellStyle name="Normal 18 2 2 3 4 3 2" xfId="16497" xr:uid="{00000000-0005-0000-0000-00005E1D0000}"/>
    <cellStyle name="Normal 18 2 2 3 4 4" xfId="10956" xr:uid="{00000000-0005-0000-0000-00005F1D0000}"/>
    <cellStyle name="Normal 18 2 2 3 4 4 2" xfId="19643" xr:uid="{00000000-0005-0000-0000-0000601D0000}"/>
    <cellStyle name="Normal 18 2 2 3 4 5" xfId="12563" xr:uid="{00000000-0005-0000-0000-0000611D0000}"/>
    <cellStyle name="Normal 18 2 2 3 4 5 2" xfId="21243" xr:uid="{00000000-0005-0000-0000-0000621D0000}"/>
    <cellStyle name="Normal 18 2 2 3 4 6" xfId="14288" xr:uid="{00000000-0005-0000-0000-0000631D0000}"/>
    <cellStyle name="Normal 18 2 2 3 5" xfId="9343" xr:uid="{00000000-0005-0000-0000-0000641D0000}"/>
    <cellStyle name="Normal 18 2 2 3 5 2" xfId="18093" xr:uid="{00000000-0005-0000-0000-0000651D0000}"/>
    <cellStyle name="Normal 18 2 2 3 6" xfId="7740" xr:uid="{00000000-0005-0000-0000-0000661D0000}"/>
    <cellStyle name="Normal 18 2 2 3 6 2" xfId="16494" xr:uid="{00000000-0005-0000-0000-0000671D0000}"/>
    <cellStyle name="Normal 18 2 2 3 7" xfId="10953" xr:uid="{00000000-0005-0000-0000-0000681D0000}"/>
    <cellStyle name="Normal 18 2 2 3 7 2" xfId="19640" xr:uid="{00000000-0005-0000-0000-0000691D0000}"/>
    <cellStyle name="Normal 18 2 2 3 8" xfId="12560" xr:uid="{00000000-0005-0000-0000-00006A1D0000}"/>
    <cellStyle name="Normal 18 2 2 3 8 2" xfId="21240" xr:uid="{00000000-0005-0000-0000-00006B1D0000}"/>
    <cellStyle name="Normal 18 2 2 3 9" xfId="14033" xr:uid="{00000000-0005-0000-0000-00006C1D0000}"/>
    <cellStyle name="Normal 18 2 2 4" xfId="2316" xr:uid="{00000000-0005-0000-0000-00006D1D0000}"/>
    <cellStyle name="Normal 18 2 2 4 2" xfId="2317" xr:uid="{00000000-0005-0000-0000-00006E1D0000}"/>
    <cellStyle name="Normal 18 2 2 4 2 2" xfId="9348" xr:uid="{00000000-0005-0000-0000-00006F1D0000}"/>
    <cellStyle name="Normal 18 2 2 4 2 2 2" xfId="18098" xr:uid="{00000000-0005-0000-0000-0000701D0000}"/>
    <cellStyle name="Normal 18 2 2 4 2 3" xfId="7745" xr:uid="{00000000-0005-0000-0000-0000711D0000}"/>
    <cellStyle name="Normal 18 2 2 4 2 3 2" xfId="16499" xr:uid="{00000000-0005-0000-0000-0000721D0000}"/>
    <cellStyle name="Normal 18 2 2 4 2 4" xfId="10958" xr:uid="{00000000-0005-0000-0000-0000731D0000}"/>
    <cellStyle name="Normal 18 2 2 4 2 4 2" xfId="19645" xr:uid="{00000000-0005-0000-0000-0000741D0000}"/>
    <cellStyle name="Normal 18 2 2 4 2 5" xfId="12565" xr:uid="{00000000-0005-0000-0000-0000751D0000}"/>
    <cellStyle name="Normal 18 2 2 4 2 5 2" xfId="21245" xr:uid="{00000000-0005-0000-0000-0000761D0000}"/>
    <cellStyle name="Normal 18 2 2 4 2 6" xfId="14006" xr:uid="{00000000-0005-0000-0000-0000771D0000}"/>
    <cellStyle name="Normal 18 2 2 4 3" xfId="2318" xr:uid="{00000000-0005-0000-0000-0000781D0000}"/>
    <cellStyle name="Normal 18 2 2 4 3 2" xfId="9349" xr:uid="{00000000-0005-0000-0000-0000791D0000}"/>
    <cellStyle name="Normal 18 2 2 4 3 2 2" xfId="18099" xr:uid="{00000000-0005-0000-0000-00007A1D0000}"/>
    <cellStyle name="Normal 18 2 2 4 3 3" xfId="7746" xr:uid="{00000000-0005-0000-0000-00007B1D0000}"/>
    <cellStyle name="Normal 18 2 2 4 3 3 2" xfId="16500" xr:uid="{00000000-0005-0000-0000-00007C1D0000}"/>
    <cellStyle name="Normal 18 2 2 4 3 4" xfId="10959" xr:uid="{00000000-0005-0000-0000-00007D1D0000}"/>
    <cellStyle name="Normal 18 2 2 4 3 4 2" xfId="19646" xr:uid="{00000000-0005-0000-0000-00007E1D0000}"/>
    <cellStyle name="Normal 18 2 2 4 3 5" xfId="12566" xr:uid="{00000000-0005-0000-0000-00007F1D0000}"/>
    <cellStyle name="Normal 18 2 2 4 3 5 2" xfId="21246" xr:uid="{00000000-0005-0000-0000-0000801D0000}"/>
    <cellStyle name="Normal 18 2 2 4 3 6" xfId="13995" xr:uid="{00000000-0005-0000-0000-0000811D0000}"/>
    <cellStyle name="Normal 18 2 2 4 4" xfId="2319" xr:uid="{00000000-0005-0000-0000-0000821D0000}"/>
    <cellStyle name="Normal 18 2 2 4 4 2" xfId="9350" xr:uid="{00000000-0005-0000-0000-0000831D0000}"/>
    <cellStyle name="Normal 18 2 2 4 4 2 2" xfId="18100" xr:uid="{00000000-0005-0000-0000-0000841D0000}"/>
    <cellStyle name="Normal 18 2 2 4 4 3" xfId="7747" xr:uid="{00000000-0005-0000-0000-0000851D0000}"/>
    <cellStyle name="Normal 18 2 2 4 4 3 2" xfId="16501" xr:uid="{00000000-0005-0000-0000-0000861D0000}"/>
    <cellStyle name="Normal 18 2 2 4 4 4" xfId="10960" xr:uid="{00000000-0005-0000-0000-0000871D0000}"/>
    <cellStyle name="Normal 18 2 2 4 4 4 2" xfId="19647" xr:uid="{00000000-0005-0000-0000-0000881D0000}"/>
    <cellStyle name="Normal 18 2 2 4 4 5" xfId="12567" xr:uid="{00000000-0005-0000-0000-0000891D0000}"/>
    <cellStyle name="Normal 18 2 2 4 4 5 2" xfId="21247" xr:uid="{00000000-0005-0000-0000-00008A1D0000}"/>
    <cellStyle name="Normal 18 2 2 4 4 6" xfId="13952" xr:uid="{00000000-0005-0000-0000-00008B1D0000}"/>
    <cellStyle name="Normal 18 2 2 4 5" xfId="9347" xr:uid="{00000000-0005-0000-0000-00008C1D0000}"/>
    <cellStyle name="Normal 18 2 2 4 5 2" xfId="18097" xr:uid="{00000000-0005-0000-0000-00008D1D0000}"/>
    <cellStyle name="Normal 18 2 2 4 6" xfId="7744" xr:uid="{00000000-0005-0000-0000-00008E1D0000}"/>
    <cellStyle name="Normal 18 2 2 4 6 2" xfId="16498" xr:uid="{00000000-0005-0000-0000-00008F1D0000}"/>
    <cellStyle name="Normal 18 2 2 4 7" xfId="10957" xr:uid="{00000000-0005-0000-0000-0000901D0000}"/>
    <cellStyle name="Normal 18 2 2 4 7 2" xfId="19644" xr:uid="{00000000-0005-0000-0000-0000911D0000}"/>
    <cellStyle name="Normal 18 2 2 4 8" xfId="12564" xr:uid="{00000000-0005-0000-0000-0000921D0000}"/>
    <cellStyle name="Normal 18 2 2 4 8 2" xfId="21244" xr:uid="{00000000-0005-0000-0000-0000931D0000}"/>
    <cellStyle name="Normal 18 2 2 4 9" xfId="14016" xr:uid="{00000000-0005-0000-0000-0000941D0000}"/>
    <cellStyle name="Normal 18 2 2 5" xfId="2320" xr:uid="{00000000-0005-0000-0000-0000951D0000}"/>
    <cellStyle name="Normal 18 2 2 5 2" xfId="9351" xr:uid="{00000000-0005-0000-0000-0000961D0000}"/>
    <cellStyle name="Normal 18 2 2 5 2 2" xfId="18101" xr:uid="{00000000-0005-0000-0000-0000971D0000}"/>
    <cellStyle name="Normal 18 2 2 5 3" xfId="7748" xr:uid="{00000000-0005-0000-0000-0000981D0000}"/>
    <cellStyle name="Normal 18 2 2 5 3 2" xfId="16502" xr:uid="{00000000-0005-0000-0000-0000991D0000}"/>
    <cellStyle name="Normal 18 2 2 5 4" xfId="10961" xr:uid="{00000000-0005-0000-0000-00009A1D0000}"/>
    <cellStyle name="Normal 18 2 2 5 4 2" xfId="19648" xr:uid="{00000000-0005-0000-0000-00009B1D0000}"/>
    <cellStyle name="Normal 18 2 2 5 5" xfId="12568" xr:uid="{00000000-0005-0000-0000-00009C1D0000}"/>
    <cellStyle name="Normal 18 2 2 5 5 2" xfId="21248" xr:uid="{00000000-0005-0000-0000-00009D1D0000}"/>
    <cellStyle name="Normal 18 2 2 5 6" xfId="14124" xr:uid="{00000000-0005-0000-0000-00009E1D0000}"/>
    <cellStyle name="Normal 18 2 2 6" xfId="2321" xr:uid="{00000000-0005-0000-0000-00009F1D0000}"/>
    <cellStyle name="Normal 18 2 2 6 2" xfId="9352" xr:uid="{00000000-0005-0000-0000-0000A01D0000}"/>
    <cellStyle name="Normal 18 2 2 6 2 2" xfId="18102" xr:uid="{00000000-0005-0000-0000-0000A11D0000}"/>
    <cellStyle name="Normal 18 2 2 6 3" xfId="7749" xr:uid="{00000000-0005-0000-0000-0000A21D0000}"/>
    <cellStyle name="Normal 18 2 2 6 3 2" xfId="16503" xr:uid="{00000000-0005-0000-0000-0000A31D0000}"/>
    <cellStyle name="Normal 18 2 2 6 4" xfId="10962" xr:uid="{00000000-0005-0000-0000-0000A41D0000}"/>
    <cellStyle name="Normal 18 2 2 6 4 2" xfId="19649" xr:uid="{00000000-0005-0000-0000-0000A51D0000}"/>
    <cellStyle name="Normal 18 2 2 6 5" xfId="12569" xr:uid="{00000000-0005-0000-0000-0000A61D0000}"/>
    <cellStyle name="Normal 18 2 2 6 5 2" xfId="21249" xr:uid="{00000000-0005-0000-0000-0000A71D0000}"/>
    <cellStyle name="Normal 18 2 2 6 6" xfId="14625" xr:uid="{00000000-0005-0000-0000-0000A81D0000}"/>
    <cellStyle name="Normal 18 2 2 7" xfId="2322" xr:uid="{00000000-0005-0000-0000-0000A91D0000}"/>
    <cellStyle name="Normal 18 2 2 7 2" xfId="9353" xr:uid="{00000000-0005-0000-0000-0000AA1D0000}"/>
    <cellStyle name="Normal 18 2 2 7 2 2" xfId="18103" xr:uid="{00000000-0005-0000-0000-0000AB1D0000}"/>
    <cellStyle name="Normal 18 2 2 7 3" xfId="7750" xr:uid="{00000000-0005-0000-0000-0000AC1D0000}"/>
    <cellStyle name="Normal 18 2 2 7 3 2" xfId="16504" xr:uid="{00000000-0005-0000-0000-0000AD1D0000}"/>
    <cellStyle name="Normal 18 2 2 7 4" xfId="10963" xr:uid="{00000000-0005-0000-0000-0000AE1D0000}"/>
    <cellStyle name="Normal 18 2 2 7 4 2" xfId="19650" xr:uid="{00000000-0005-0000-0000-0000AF1D0000}"/>
    <cellStyle name="Normal 18 2 2 7 5" xfId="12570" xr:uid="{00000000-0005-0000-0000-0000B01D0000}"/>
    <cellStyle name="Normal 18 2 2 7 5 2" xfId="21250" xr:uid="{00000000-0005-0000-0000-0000B11D0000}"/>
    <cellStyle name="Normal 18 2 2 7 6" xfId="14782" xr:uid="{00000000-0005-0000-0000-0000B21D0000}"/>
    <cellStyle name="Normal 18 2 3" xfId="2323" xr:uid="{00000000-0005-0000-0000-0000B31D0000}"/>
    <cellStyle name="Normal 18 2 3 2" xfId="2324" xr:uid="{00000000-0005-0000-0000-0000B41D0000}"/>
    <cellStyle name="Normal 18 2 3 2 2" xfId="9355" xr:uid="{00000000-0005-0000-0000-0000B51D0000}"/>
    <cellStyle name="Normal 18 2 3 2 2 2" xfId="18105" xr:uid="{00000000-0005-0000-0000-0000B61D0000}"/>
    <cellStyle name="Normal 18 2 3 2 3" xfId="7752" xr:uid="{00000000-0005-0000-0000-0000B71D0000}"/>
    <cellStyle name="Normal 18 2 3 2 3 2" xfId="16506" xr:uid="{00000000-0005-0000-0000-0000B81D0000}"/>
    <cellStyle name="Normal 18 2 3 2 4" xfId="10965" xr:uid="{00000000-0005-0000-0000-0000B91D0000}"/>
    <cellStyle name="Normal 18 2 3 2 4 2" xfId="19652" xr:uid="{00000000-0005-0000-0000-0000BA1D0000}"/>
    <cellStyle name="Normal 18 2 3 2 5" xfId="12572" xr:uid="{00000000-0005-0000-0000-0000BB1D0000}"/>
    <cellStyle name="Normal 18 2 3 2 5 2" xfId="21252" xr:uid="{00000000-0005-0000-0000-0000BC1D0000}"/>
    <cellStyle name="Normal 18 2 3 2 6" xfId="14653" xr:uid="{00000000-0005-0000-0000-0000BD1D0000}"/>
    <cellStyle name="Normal 18 2 3 3" xfId="2325" xr:uid="{00000000-0005-0000-0000-0000BE1D0000}"/>
    <cellStyle name="Normal 18 2 3 3 2" xfId="9356" xr:uid="{00000000-0005-0000-0000-0000BF1D0000}"/>
    <cellStyle name="Normal 18 2 3 3 2 2" xfId="18106" xr:uid="{00000000-0005-0000-0000-0000C01D0000}"/>
    <cellStyle name="Normal 18 2 3 3 3" xfId="7753" xr:uid="{00000000-0005-0000-0000-0000C11D0000}"/>
    <cellStyle name="Normal 18 2 3 3 3 2" xfId="16507" xr:uid="{00000000-0005-0000-0000-0000C21D0000}"/>
    <cellStyle name="Normal 18 2 3 3 4" xfId="10966" xr:uid="{00000000-0005-0000-0000-0000C31D0000}"/>
    <cellStyle name="Normal 18 2 3 3 4 2" xfId="19653" xr:uid="{00000000-0005-0000-0000-0000C41D0000}"/>
    <cellStyle name="Normal 18 2 3 3 5" xfId="12573" xr:uid="{00000000-0005-0000-0000-0000C51D0000}"/>
    <cellStyle name="Normal 18 2 3 3 5 2" xfId="21253" xr:uid="{00000000-0005-0000-0000-0000C61D0000}"/>
    <cellStyle name="Normal 18 2 3 3 6" xfId="13868" xr:uid="{00000000-0005-0000-0000-0000C71D0000}"/>
    <cellStyle name="Normal 18 2 3 4" xfId="2326" xr:uid="{00000000-0005-0000-0000-0000C81D0000}"/>
    <cellStyle name="Normal 18 2 3 4 2" xfId="9357" xr:uid="{00000000-0005-0000-0000-0000C91D0000}"/>
    <cellStyle name="Normal 18 2 3 4 2 2" xfId="18107" xr:uid="{00000000-0005-0000-0000-0000CA1D0000}"/>
    <cellStyle name="Normal 18 2 3 4 3" xfId="7754" xr:uid="{00000000-0005-0000-0000-0000CB1D0000}"/>
    <cellStyle name="Normal 18 2 3 4 3 2" xfId="16508" xr:uid="{00000000-0005-0000-0000-0000CC1D0000}"/>
    <cellStyle name="Normal 18 2 3 4 4" xfId="10967" xr:uid="{00000000-0005-0000-0000-0000CD1D0000}"/>
    <cellStyle name="Normal 18 2 3 4 4 2" xfId="19654" xr:uid="{00000000-0005-0000-0000-0000CE1D0000}"/>
    <cellStyle name="Normal 18 2 3 4 5" xfId="12574" xr:uid="{00000000-0005-0000-0000-0000CF1D0000}"/>
    <cellStyle name="Normal 18 2 3 4 5 2" xfId="21254" xr:uid="{00000000-0005-0000-0000-0000D01D0000}"/>
    <cellStyle name="Normal 18 2 3 4 6" xfId="13865" xr:uid="{00000000-0005-0000-0000-0000D11D0000}"/>
    <cellStyle name="Normal 18 2 3 5" xfId="9354" xr:uid="{00000000-0005-0000-0000-0000D21D0000}"/>
    <cellStyle name="Normal 18 2 3 5 2" xfId="18104" xr:uid="{00000000-0005-0000-0000-0000D31D0000}"/>
    <cellStyle name="Normal 18 2 3 6" xfId="7751" xr:uid="{00000000-0005-0000-0000-0000D41D0000}"/>
    <cellStyle name="Normal 18 2 3 6 2" xfId="16505" xr:uid="{00000000-0005-0000-0000-0000D51D0000}"/>
    <cellStyle name="Normal 18 2 3 7" xfId="10964" xr:uid="{00000000-0005-0000-0000-0000D61D0000}"/>
    <cellStyle name="Normal 18 2 3 7 2" xfId="19651" xr:uid="{00000000-0005-0000-0000-0000D71D0000}"/>
    <cellStyle name="Normal 18 2 3 8" xfId="12571" xr:uid="{00000000-0005-0000-0000-0000D81D0000}"/>
    <cellStyle name="Normal 18 2 3 8 2" xfId="21251" xr:uid="{00000000-0005-0000-0000-0000D91D0000}"/>
    <cellStyle name="Normal 18 2 3 9" xfId="14106" xr:uid="{00000000-0005-0000-0000-0000DA1D0000}"/>
    <cellStyle name="Normal 18 2 4" xfId="2327" xr:uid="{00000000-0005-0000-0000-0000DB1D0000}"/>
    <cellStyle name="Normal 18 2 5" xfId="2328" xr:uid="{00000000-0005-0000-0000-0000DC1D0000}"/>
    <cellStyle name="Normal 18 2 6" xfId="2329" xr:uid="{00000000-0005-0000-0000-0000DD1D0000}"/>
    <cellStyle name="Normal 18 2 6 2" xfId="9358" xr:uid="{00000000-0005-0000-0000-0000DE1D0000}"/>
    <cellStyle name="Normal 18 2 6 2 2" xfId="18108" xr:uid="{00000000-0005-0000-0000-0000DF1D0000}"/>
    <cellStyle name="Normal 18 2 6 3" xfId="7755" xr:uid="{00000000-0005-0000-0000-0000E01D0000}"/>
    <cellStyle name="Normal 18 2 6 3 2" xfId="16509" xr:uid="{00000000-0005-0000-0000-0000E11D0000}"/>
    <cellStyle name="Normal 18 2 6 4" xfId="10968" xr:uid="{00000000-0005-0000-0000-0000E21D0000}"/>
    <cellStyle name="Normal 18 2 6 4 2" xfId="19655" xr:uid="{00000000-0005-0000-0000-0000E31D0000}"/>
    <cellStyle name="Normal 18 2 6 5" xfId="12575" xr:uid="{00000000-0005-0000-0000-0000E41D0000}"/>
    <cellStyle name="Normal 18 2 6 5 2" xfId="21255" xr:uid="{00000000-0005-0000-0000-0000E51D0000}"/>
    <cellStyle name="Normal 18 2 6 6" xfId="14743" xr:uid="{00000000-0005-0000-0000-0000E61D0000}"/>
    <cellStyle name="Normal 18 2 7" xfId="2330" xr:uid="{00000000-0005-0000-0000-0000E71D0000}"/>
    <cellStyle name="Normal 18 2 7 2" xfId="9359" xr:uid="{00000000-0005-0000-0000-0000E81D0000}"/>
    <cellStyle name="Normal 18 2 7 2 2" xfId="18109" xr:uid="{00000000-0005-0000-0000-0000E91D0000}"/>
    <cellStyle name="Normal 18 2 7 3" xfId="7756" xr:uid="{00000000-0005-0000-0000-0000EA1D0000}"/>
    <cellStyle name="Normal 18 2 7 3 2" xfId="16510" xr:uid="{00000000-0005-0000-0000-0000EB1D0000}"/>
    <cellStyle name="Normal 18 2 7 4" xfId="10969" xr:uid="{00000000-0005-0000-0000-0000EC1D0000}"/>
    <cellStyle name="Normal 18 2 7 4 2" xfId="19656" xr:uid="{00000000-0005-0000-0000-0000ED1D0000}"/>
    <cellStyle name="Normal 18 2 7 5" xfId="12576" xr:uid="{00000000-0005-0000-0000-0000EE1D0000}"/>
    <cellStyle name="Normal 18 2 7 5 2" xfId="21256" xr:uid="{00000000-0005-0000-0000-0000EF1D0000}"/>
    <cellStyle name="Normal 18 2 7 6" xfId="14194" xr:uid="{00000000-0005-0000-0000-0000F01D0000}"/>
    <cellStyle name="Normal 18 2 8" xfId="2331" xr:uid="{00000000-0005-0000-0000-0000F11D0000}"/>
    <cellStyle name="Normal 18 2 8 2" xfId="9360" xr:uid="{00000000-0005-0000-0000-0000F21D0000}"/>
    <cellStyle name="Normal 18 2 8 2 2" xfId="18110" xr:uid="{00000000-0005-0000-0000-0000F31D0000}"/>
    <cellStyle name="Normal 18 2 8 3" xfId="7757" xr:uid="{00000000-0005-0000-0000-0000F41D0000}"/>
    <cellStyle name="Normal 18 2 8 3 2" xfId="16511" xr:uid="{00000000-0005-0000-0000-0000F51D0000}"/>
    <cellStyle name="Normal 18 2 8 4" xfId="10970" xr:uid="{00000000-0005-0000-0000-0000F61D0000}"/>
    <cellStyle name="Normal 18 2 8 4 2" xfId="19657" xr:uid="{00000000-0005-0000-0000-0000F71D0000}"/>
    <cellStyle name="Normal 18 2 8 5" xfId="12577" xr:uid="{00000000-0005-0000-0000-0000F81D0000}"/>
    <cellStyle name="Normal 18 2 8 5 2" xfId="21257" xr:uid="{00000000-0005-0000-0000-0000F91D0000}"/>
    <cellStyle name="Normal 18 2 8 6" xfId="14644" xr:uid="{00000000-0005-0000-0000-0000FA1D0000}"/>
    <cellStyle name="Normal 18 2 9" xfId="9338" xr:uid="{00000000-0005-0000-0000-0000FB1D0000}"/>
    <cellStyle name="Normal 18 2 9 2" xfId="18088" xr:uid="{00000000-0005-0000-0000-0000FC1D0000}"/>
    <cellStyle name="Normal 18 3" xfId="2332" xr:uid="{00000000-0005-0000-0000-0000FD1D0000}"/>
    <cellStyle name="Normal 18 4" xfId="2333" xr:uid="{00000000-0005-0000-0000-0000FE1D0000}"/>
    <cellStyle name="Normal 18 5" xfId="2302" xr:uid="{00000000-0005-0000-0000-0000FF1D0000}"/>
    <cellStyle name="Normal 18 6" xfId="10635" xr:uid="{00000000-0005-0000-0000-0000001E0000}"/>
    <cellStyle name="Normal 180" xfId="7412" xr:uid="{00000000-0005-0000-0000-0000011E0000}"/>
    <cellStyle name="Normal 180 2" xfId="16174" xr:uid="{00000000-0005-0000-0000-0000021E0000}"/>
    <cellStyle name="Normal 181" xfId="9026" xr:uid="{00000000-0005-0000-0000-0000031E0000}"/>
    <cellStyle name="Normal 181 2" xfId="17776" xr:uid="{00000000-0005-0000-0000-0000041E0000}"/>
    <cellStyle name="Normal 182" xfId="9025" xr:uid="{00000000-0005-0000-0000-0000051E0000}"/>
    <cellStyle name="Normal 182 2" xfId="17775" xr:uid="{00000000-0005-0000-0000-0000061E0000}"/>
    <cellStyle name="Normal 183" xfId="9022" xr:uid="{00000000-0005-0000-0000-0000071E0000}"/>
    <cellStyle name="Normal 183 2" xfId="17774" xr:uid="{00000000-0005-0000-0000-0000081E0000}"/>
    <cellStyle name="Normal 184" xfId="10496" xr:uid="{00000000-0005-0000-0000-0000091E0000}"/>
    <cellStyle name="Normal 184 2" xfId="2334" xr:uid="{00000000-0005-0000-0000-00000A1E0000}"/>
    <cellStyle name="Normal 184 2 2" xfId="2335" xr:uid="{00000000-0005-0000-0000-00000B1E0000}"/>
    <cellStyle name="Normal 185" xfId="7442" xr:uid="{00000000-0005-0000-0000-00000C1E0000}"/>
    <cellStyle name="Normal 185 2" xfId="16198" xr:uid="{00000000-0005-0000-0000-00000D1E0000}"/>
    <cellStyle name="Normal 186" xfId="9021" xr:uid="{00000000-0005-0000-0000-00000E1E0000}"/>
    <cellStyle name="Normal 186 2" xfId="17773" xr:uid="{00000000-0005-0000-0000-00000F1E0000}"/>
    <cellStyle name="Normal 187" xfId="10491" xr:uid="{00000000-0005-0000-0000-0000101E0000}"/>
    <cellStyle name="Normal 187 2" xfId="19219" xr:uid="{00000000-0005-0000-0000-0000111E0000}"/>
    <cellStyle name="Normal 188" xfId="10500" xr:uid="{00000000-0005-0000-0000-0000121E0000}"/>
    <cellStyle name="Normal 188 2" xfId="19227" xr:uid="{00000000-0005-0000-0000-0000131E0000}"/>
    <cellStyle name="Normal 189" xfId="10495" xr:uid="{00000000-0005-0000-0000-0000141E0000}"/>
    <cellStyle name="Normal 189 2" xfId="19223" xr:uid="{00000000-0005-0000-0000-0000151E0000}"/>
    <cellStyle name="Normal 19" xfId="154" xr:uid="{00000000-0005-0000-0000-0000161E0000}"/>
    <cellStyle name="Normal 19 2" xfId="2337" xr:uid="{00000000-0005-0000-0000-0000171E0000}"/>
    <cellStyle name="Normal 19 2 10" xfId="7758" xr:uid="{00000000-0005-0000-0000-0000181E0000}"/>
    <cellStyle name="Normal 19 2 10 2" xfId="16512" xr:uid="{00000000-0005-0000-0000-0000191E0000}"/>
    <cellStyle name="Normal 19 2 11" xfId="10971" xr:uid="{00000000-0005-0000-0000-00001A1E0000}"/>
    <cellStyle name="Normal 19 2 11 2" xfId="19658" xr:uid="{00000000-0005-0000-0000-00001B1E0000}"/>
    <cellStyle name="Normal 19 2 12" xfId="12578" xr:uid="{00000000-0005-0000-0000-00001C1E0000}"/>
    <cellStyle name="Normal 19 2 12 2" xfId="21258" xr:uid="{00000000-0005-0000-0000-00001D1E0000}"/>
    <cellStyle name="Normal 19 2 13" xfId="14058" xr:uid="{00000000-0005-0000-0000-00001E1E0000}"/>
    <cellStyle name="Normal 19 2 2" xfId="2338" xr:uid="{00000000-0005-0000-0000-00001F1E0000}"/>
    <cellStyle name="Normal 19 2 2 2" xfId="2339" xr:uid="{00000000-0005-0000-0000-0000201E0000}"/>
    <cellStyle name="Normal 19 2 2 2 2" xfId="2340" xr:uid="{00000000-0005-0000-0000-0000211E0000}"/>
    <cellStyle name="Normal 19 2 2 2 2 2" xfId="2341" xr:uid="{00000000-0005-0000-0000-0000221E0000}"/>
    <cellStyle name="Normal 19 2 2 2 2 2 2" xfId="9363" xr:uid="{00000000-0005-0000-0000-0000231E0000}"/>
    <cellStyle name="Normal 19 2 2 2 2 2 2 2" xfId="18113" xr:uid="{00000000-0005-0000-0000-0000241E0000}"/>
    <cellStyle name="Normal 19 2 2 2 2 2 3" xfId="7760" xr:uid="{00000000-0005-0000-0000-0000251E0000}"/>
    <cellStyle name="Normal 19 2 2 2 2 2 3 2" xfId="16514" xr:uid="{00000000-0005-0000-0000-0000261E0000}"/>
    <cellStyle name="Normal 19 2 2 2 2 2 4" xfId="10973" xr:uid="{00000000-0005-0000-0000-0000271E0000}"/>
    <cellStyle name="Normal 19 2 2 2 2 2 4 2" xfId="19660" xr:uid="{00000000-0005-0000-0000-0000281E0000}"/>
    <cellStyle name="Normal 19 2 2 2 2 2 5" xfId="12580" xr:uid="{00000000-0005-0000-0000-0000291E0000}"/>
    <cellStyle name="Normal 19 2 2 2 2 2 5 2" xfId="21260" xr:uid="{00000000-0005-0000-0000-00002A1E0000}"/>
    <cellStyle name="Normal 19 2 2 2 2 2 6" xfId="14131" xr:uid="{00000000-0005-0000-0000-00002B1E0000}"/>
    <cellStyle name="Normal 19 2 2 2 2 3" xfId="2342" xr:uid="{00000000-0005-0000-0000-00002C1E0000}"/>
    <cellStyle name="Normal 19 2 2 2 2 3 2" xfId="9364" xr:uid="{00000000-0005-0000-0000-00002D1E0000}"/>
    <cellStyle name="Normal 19 2 2 2 2 3 2 2" xfId="18114" xr:uid="{00000000-0005-0000-0000-00002E1E0000}"/>
    <cellStyle name="Normal 19 2 2 2 2 3 3" xfId="7761" xr:uid="{00000000-0005-0000-0000-00002F1E0000}"/>
    <cellStyle name="Normal 19 2 2 2 2 3 3 2" xfId="16515" xr:uid="{00000000-0005-0000-0000-0000301E0000}"/>
    <cellStyle name="Normal 19 2 2 2 2 3 4" xfId="10974" xr:uid="{00000000-0005-0000-0000-0000311E0000}"/>
    <cellStyle name="Normal 19 2 2 2 2 3 4 2" xfId="19661" xr:uid="{00000000-0005-0000-0000-0000321E0000}"/>
    <cellStyle name="Normal 19 2 2 2 2 3 5" xfId="12581" xr:uid="{00000000-0005-0000-0000-0000331E0000}"/>
    <cellStyle name="Normal 19 2 2 2 2 3 5 2" xfId="21261" xr:uid="{00000000-0005-0000-0000-0000341E0000}"/>
    <cellStyle name="Normal 19 2 2 2 2 3 6" xfId="14756" xr:uid="{00000000-0005-0000-0000-0000351E0000}"/>
    <cellStyle name="Normal 19 2 2 2 2 4" xfId="2343" xr:uid="{00000000-0005-0000-0000-0000361E0000}"/>
    <cellStyle name="Normal 19 2 2 2 2 4 2" xfId="9365" xr:uid="{00000000-0005-0000-0000-0000371E0000}"/>
    <cellStyle name="Normal 19 2 2 2 2 4 2 2" xfId="18115" xr:uid="{00000000-0005-0000-0000-0000381E0000}"/>
    <cellStyle name="Normal 19 2 2 2 2 4 3" xfId="7762" xr:uid="{00000000-0005-0000-0000-0000391E0000}"/>
    <cellStyle name="Normal 19 2 2 2 2 4 3 2" xfId="16516" xr:uid="{00000000-0005-0000-0000-00003A1E0000}"/>
    <cellStyle name="Normal 19 2 2 2 2 4 4" xfId="10975" xr:uid="{00000000-0005-0000-0000-00003B1E0000}"/>
    <cellStyle name="Normal 19 2 2 2 2 4 4 2" xfId="19662" xr:uid="{00000000-0005-0000-0000-00003C1E0000}"/>
    <cellStyle name="Normal 19 2 2 2 2 4 5" xfId="12582" xr:uid="{00000000-0005-0000-0000-00003D1E0000}"/>
    <cellStyle name="Normal 19 2 2 2 2 4 5 2" xfId="21262" xr:uid="{00000000-0005-0000-0000-00003E1E0000}"/>
    <cellStyle name="Normal 19 2 2 2 2 4 6" xfId="14628" xr:uid="{00000000-0005-0000-0000-00003F1E0000}"/>
    <cellStyle name="Normal 19 2 2 2 3" xfId="2344" xr:uid="{00000000-0005-0000-0000-0000401E0000}"/>
    <cellStyle name="Normal 19 2 2 2 4" xfId="2345" xr:uid="{00000000-0005-0000-0000-0000411E0000}"/>
    <cellStyle name="Normal 19 2 2 2 5" xfId="9362" xr:uid="{00000000-0005-0000-0000-0000421E0000}"/>
    <cellStyle name="Normal 19 2 2 2 5 2" xfId="18112" xr:uid="{00000000-0005-0000-0000-0000431E0000}"/>
    <cellStyle name="Normal 19 2 2 2 6" xfId="7759" xr:uid="{00000000-0005-0000-0000-0000441E0000}"/>
    <cellStyle name="Normal 19 2 2 2 6 2" xfId="16513" xr:uid="{00000000-0005-0000-0000-0000451E0000}"/>
    <cellStyle name="Normal 19 2 2 2 7" xfId="10972" xr:uid="{00000000-0005-0000-0000-0000461E0000}"/>
    <cellStyle name="Normal 19 2 2 2 7 2" xfId="19659" xr:uid="{00000000-0005-0000-0000-0000471E0000}"/>
    <cellStyle name="Normal 19 2 2 2 8" xfId="12579" xr:uid="{00000000-0005-0000-0000-0000481E0000}"/>
    <cellStyle name="Normal 19 2 2 2 8 2" xfId="21259" xr:uid="{00000000-0005-0000-0000-0000491E0000}"/>
    <cellStyle name="Normal 19 2 2 2 9" xfId="14749" xr:uid="{00000000-0005-0000-0000-00004A1E0000}"/>
    <cellStyle name="Normal 19 2 2 3" xfId="2346" xr:uid="{00000000-0005-0000-0000-00004B1E0000}"/>
    <cellStyle name="Normal 19 2 2 3 2" xfId="2347" xr:uid="{00000000-0005-0000-0000-00004C1E0000}"/>
    <cellStyle name="Normal 19 2 2 3 2 2" xfId="9367" xr:uid="{00000000-0005-0000-0000-00004D1E0000}"/>
    <cellStyle name="Normal 19 2 2 3 2 2 2" xfId="18117" xr:uid="{00000000-0005-0000-0000-00004E1E0000}"/>
    <cellStyle name="Normal 19 2 2 3 2 3" xfId="7764" xr:uid="{00000000-0005-0000-0000-00004F1E0000}"/>
    <cellStyle name="Normal 19 2 2 3 2 3 2" xfId="16518" xr:uid="{00000000-0005-0000-0000-0000501E0000}"/>
    <cellStyle name="Normal 19 2 2 3 2 4" xfId="10977" xr:uid="{00000000-0005-0000-0000-0000511E0000}"/>
    <cellStyle name="Normal 19 2 2 3 2 4 2" xfId="19664" xr:uid="{00000000-0005-0000-0000-0000521E0000}"/>
    <cellStyle name="Normal 19 2 2 3 2 5" xfId="12584" xr:uid="{00000000-0005-0000-0000-0000531E0000}"/>
    <cellStyle name="Normal 19 2 2 3 2 5 2" xfId="21264" xr:uid="{00000000-0005-0000-0000-0000541E0000}"/>
    <cellStyle name="Normal 19 2 2 3 2 6" xfId="14267" xr:uid="{00000000-0005-0000-0000-0000551E0000}"/>
    <cellStyle name="Normal 19 2 2 3 3" xfId="2348" xr:uid="{00000000-0005-0000-0000-0000561E0000}"/>
    <cellStyle name="Normal 19 2 2 3 3 2" xfId="9368" xr:uid="{00000000-0005-0000-0000-0000571E0000}"/>
    <cellStyle name="Normal 19 2 2 3 3 2 2" xfId="18118" xr:uid="{00000000-0005-0000-0000-0000581E0000}"/>
    <cellStyle name="Normal 19 2 2 3 3 3" xfId="7765" xr:uid="{00000000-0005-0000-0000-0000591E0000}"/>
    <cellStyle name="Normal 19 2 2 3 3 3 2" xfId="16519" xr:uid="{00000000-0005-0000-0000-00005A1E0000}"/>
    <cellStyle name="Normal 19 2 2 3 3 4" xfId="10978" xr:uid="{00000000-0005-0000-0000-00005B1E0000}"/>
    <cellStyle name="Normal 19 2 2 3 3 4 2" xfId="19665" xr:uid="{00000000-0005-0000-0000-00005C1E0000}"/>
    <cellStyle name="Normal 19 2 2 3 3 5" xfId="12585" xr:uid="{00000000-0005-0000-0000-00005D1E0000}"/>
    <cellStyle name="Normal 19 2 2 3 3 5 2" xfId="21265" xr:uid="{00000000-0005-0000-0000-00005E1E0000}"/>
    <cellStyle name="Normal 19 2 2 3 3 6" xfId="14269" xr:uid="{00000000-0005-0000-0000-00005F1E0000}"/>
    <cellStyle name="Normal 19 2 2 3 4" xfId="2349" xr:uid="{00000000-0005-0000-0000-0000601E0000}"/>
    <cellStyle name="Normal 19 2 2 3 4 2" xfId="9369" xr:uid="{00000000-0005-0000-0000-0000611E0000}"/>
    <cellStyle name="Normal 19 2 2 3 4 2 2" xfId="18119" xr:uid="{00000000-0005-0000-0000-0000621E0000}"/>
    <cellStyle name="Normal 19 2 2 3 4 3" xfId="7766" xr:uid="{00000000-0005-0000-0000-0000631E0000}"/>
    <cellStyle name="Normal 19 2 2 3 4 3 2" xfId="16520" xr:uid="{00000000-0005-0000-0000-0000641E0000}"/>
    <cellStyle name="Normal 19 2 2 3 4 4" xfId="10979" xr:uid="{00000000-0005-0000-0000-0000651E0000}"/>
    <cellStyle name="Normal 19 2 2 3 4 4 2" xfId="19666" xr:uid="{00000000-0005-0000-0000-0000661E0000}"/>
    <cellStyle name="Normal 19 2 2 3 4 5" xfId="12586" xr:uid="{00000000-0005-0000-0000-0000671E0000}"/>
    <cellStyle name="Normal 19 2 2 3 4 5 2" xfId="21266" xr:uid="{00000000-0005-0000-0000-0000681E0000}"/>
    <cellStyle name="Normal 19 2 2 3 4 6" xfId="14272" xr:uid="{00000000-0005-0000-0000-0000691E0000}"/>
    <cellStyle name="Normal 19 2 2 3 5" xfId="9366" xr:uid="{00000000-0005-0000-0000-00006A1E0000}"/>
    <cellStyle name="Normal 19 2 2 3 5 2" xfId="18116" xr:uid="{00000000-0005-0000-0000-00006B1E0000}"/>
    <cellStyle name="Normal 19 2 2 3 6" xfId="7763" xr:uid="{00000000-0005-0000-0000-00006C1E0000}"/>
    <cellStyle name="Normal 19 2 2 3 6 2" xfId="16517" xr:uid="{00000000-0005-0000-0000-00006D1E0000}"/>
    <cellStyle name="Normal 19 2 2 3 7" xfId="10976" xr:uid="{00000000-0005-0000-0000-00006E1E0000}"/>
    <cellStyle name="Normal 19 2 2 3 7 2" xfId="19663" xr:uid="{00000000-0005-0000-0000-00006F1E0000}"/>
    <cellStyle name="Normal 19 2 2 3 8" xfId="12583" xr:uid="{00000000-0005-0000-0000-0000701E0000}"/>
    <cellStyle name="Normal 19 2 2 3 8 2" xfId="21263" xr:uid="{00000000-0005-0000-0000-0000711E0000}"/>
    <cellStyle name="Normal 19 2 2 3 9" xfId="14103" xr:uid="{00000000-0005-0000-0000-0000721E0000}"/>
    <cellStyle name="Normal 19 2 2 4" xfId="2350" xr:uid="{00000000-0005-0000-0000-0000731E0000}"/>
    <cellStyle name="Normal 19 2 2 4 2" xfId="2351" xr:uid="{00000000-0005-0000-0000-0000741E0000}"/>
    <cellStyle name="Normal 19 2 2 4 2 2" xfId="9371" xr:uid="{00000000-0005-0000-0000-0000751E0000}"/>
    <cellStyle name="Normal 19 2 2 4 2 2 2" xfId="18121" xr:uid="{00000000-0005-0000-0000-0000761E0000}"/>
    <cellStyle name="Normal 19 2 2 4 2 3" xfId="7768" xr:uid="{00000000-0005-0000-0000-0000771E0000}"/>
    <cellStyle name="Normal 19 2 2 4 2 3 2" xfId="16522" xr:uid="{00000000-0005-0000-0000-0000781E0000}"/>
    <cellStyle name="Normal 19 2 2 4 2 4" xfId="10981" xr:uid="{00000000-0005-0000-0000-0000791E0000}"/>
    <cellStyle name="Normal 19 2 2 4 2 4 2" xfId="19668" xr:uid="{00000000-0005-0000-0000-00007A1E0000}"/>
    <cellStyle name="Normal 19 2 2 4 2 5" xfId="12588" xr:uid="{00000000-0005-0000-0000-00007B1E0000}"/>
    <cellStyle name="Normal 19 2 2 4 2 5 2" xfId="21268" xr:uid="{00000000-0005-0000-0000-00007C1E0000}"/>
    <cellStyle name="Normal 19 2 2 4 2 6" xfId="14766" xr:uid="{00000000-0005-0000-0000-00007D1E0000}"/>
    <cellStyle name="Normal 19 2 2 4 3" xfId="2352" xr:uid="{00000000-0005-0000-0000-00007E1E0000}"/>
    <cellStyle name="Normal 19 2 2 4 3 2" xfId="9372" xr:uid="{00000000-0005-0000-0000-00007F1E0000}"/>
    <cellStyle name="Normal 19 2 2 4 3 2 2" xfId="18122" xr:uid="{00000000-0005-0000-0000-0000801E0000}"/>
    <cellStyle name="Normal 19 2 2 4 3 3" xfId="7769" xr:uid="{00000000-0005-0000-0000-0000811E0000}"/>
    <cellStyle name="Normal 19 2 2 4 3 3 2" xfId="16523" xr:uid="{00000000-0005-0000-0000-0000821E0000}"/>
    <cellStyle name="Normal 19 2 2 4 3 4" xfId="10982" xr:uid="{00000000-0005-0000-0000-0000831E0000}"/>
    <cellStyle name="Normal 19 2 2 4 3 4 2" xfId="19669" xr:uid="{00000000-0005-0000-0000-0000841E0000}"/>
    <cellStyle name="Normal 19 2 2 4 3 5" xfId="12589" xr:uid="{00000000-0005-0000-0000-0000851E0000}"/>
    <cellStyle name="Normal 19 2 2 4 3 5 2" xfId="21269" xr:uid="{00000000-0005-0000-0000-0000861E0000}"/>
    <cellStyle name="Normal 19 2 2 4 3 6" xfId="14080" xr:uid="{00000000-0005-0000-0000-0000871E0000}"/>
    <cellStyle name="Normal 19 2 2 4 4" xfId="2353" xr:uid="{00000000-0005-0000-0000-0000881E0000}"/>
    <cellStyle name="Normal 19 2 2 4 4 2" xfId="9373" xr:uid="{00000000-0005-0000-0000-0000891E0000}"/>
    <cellStyle name="Normal 19 2 2 4 4 2 2" xfId="18123" xr:uid="{00000000-0005-0000-0000-00008A1E0000}"/>
    <cellStyle name="Normal 19 2 2 4 4 3" xfId="7770" xr:uid="{00000000-0005-0000-0000-00008B1E0000}"/>
    <cellStyle name="Normal 19 2 2 4 4 3 2" xfId="16524" xr:uid="{00000000-0005-0000-0000-00008C1E0000}"/>
    <cellStyle name="Normal 19 2 2 4 4 4" xfId="10983" xr:uid="{00000000-0005-0000-0000-00008D1E0000}"/>
    <cellStyle name="Normal 19 2 2 4 4 4 2" xfId="19670" xr:uid="{00000000-0005-0000-0000-00008E1E0000}"/>
    <cellStyle name="Normal 19 2 2 4 4 5" xfId="12590" xr:uid="{00000000-0005-0000-0000-00008F1E0000}"/>
    <cellStyle name="Normal 19 2 2 4 4 5 2" xfId="21270" xr:uid="{00000000-0005-0000-0000-0000901E0000}"/>
    <cellStyle name="Normal 19 2 2 4 4 6" xfId="14807" xr:uid="{00000000-0005-0000-0000-0000911E0000}"/>
    <cellStyle name="Normal 19 2 2 4 5" xfId="9370" xr:uid="{00000000-0005-0000-0000-0000921E0000}"/>
    <cellStyle name="Normal 19 2 2 4 5 2" xfId="18120" xr:uid="{00000000-0005-0000-0000-0000931E0000}"/>
    <cellStyle name="Normal 19 2 2 4 6" xfId="7767" xr:uid="{00000000-0005-0000-0000-0000941E0000}"/>
    <cellStyle name="Normal 19 2 2 4 6 2" xfId="16521" xr:uid="{00000000-0005-0000-0000-0000951E0000}"/>
    <cellStyle name="Normal 19 2 2 4 7" xfId="10980" xr:uid="{00000000-0005-0000-0000-0000961E0000}"/>
    <cellStyle name="Normal 19 2 2 4 7 2" xfId="19667" xr:uid="{00000000-0005-0000-0000-0000971E0000}"/>
    <cellStyle name="Normal 19 2 2 4 8" xfId="12587" xr:uid="{00000000-0005-0000-0000-0000981E0000}"/>
    <cellStyle name="Normal 19 2 2 4 8 2" xfId="21267" xr:uid="{00000000-0005-0000-0000-0000991E0000}"/>
    <cellStyle name="Normal 19 2 2 4 9" xfId="13937" xr:uid="{00000000-0005-0000-0000-00009A1E0000}"/>
    <cellStyle name="Normal 19 2 2 5" xfId="2354" xr:uid="{00000000-0005-0000-0000-00009B1E0000}"/>
    <cellStyle name="Normal 19 2 2 5 2" xfId="9374" xr:uid="{00000000-0005-0000-0000-00009C1E0000}"/>
    <cellStyle name="Normal 19 2 2 5 2 2" xfId="18124" xr:uid="{00000000-0005-0000-0000-00009D1E0000}"/>
    <cellStyle name="Normal 19 2 2 5 3" xfId="7771" xr:uid="{00000000-0005-0000-0000-00009E1E0000}"/>
    <cellStyle name="Normal 19 2 2 5 3 2" xfId="16525" xr:uid="{00000000-0005-0000-0000-00009F1E0000}"/>
    <cellStyle name="Normal 19 2 2 5 4" xfId="10984" xr:uid="{00000000-0005-0000-0000-0000A01E0000}"/>
    <cellStyle name="Normal 19 2 2 5 4 2" xfId="19671" xr:uid="{00000000-0005-0000-0000-0000A11E0000}"/>
    <cellStyle name="Normal 19 2 2 5 5" xfId="12591" xr:uid="{00000000-0005-0000-0000-0000A21E0000}"/>
    <cellStyle name="Normal 19 2 2 5 5 2" xfId="21271" xr:uid="{00000000-0005-0000-0000-0000A31E0000}"/>
    <cellStyle name="Normal 19 2 2 5 6" xfId="14268" xr:uid="{00000000-0005-0000-0000-0000A41E0000}"/>
    <cellStyle name="Normal 19 2 2 6" xfId="2355" xr:uid="{00000000-0005-0000-0000-0000A51E0000}"/>
    <cellStyle name="Normal 19 2 2 6 2" xfId="9375" xr:uid="{00000000-0005-0000-0000-0000A61E0000}"/>
    <cellStyle name="Normal 19 2 2 6 2 2" xfId="18125" xr:uid="{00000000-0005-0000-0000-0000A71E0000}"/>
    <cellStyle name="Normal 19 2 2 6 3" xfId="7772" xr:uid="{00000000-0005-0000-0000-0000A81E0000}"/>
    <cellStyle name="Normal 19 2 2 6 3 2" xfId="16526" xr:uid="{00000000-0005-0000-0000-0000A91E0000}"/>
    <cellStyle name="Normal 19 2 2 6 4" xfId="10985" xr:uid="{00000000-0005-0000-0000-0000AA1E0000}"/>
    <cellStyle name="Normal 19 2 2 6 4 2" xfId="19672" xr:uid="{00000000-0005-0000-0000-0000AB1E0000}"/>
    <cellStyle name="Normal 19 2 2 6 5" xfId="12592" xr:uid="{00000000-0005-0000-0000-0000AC1E0000}"/>
    <cellStyle name="Normal 19 2 2 6 5 2" xfId="21272" xr:uid="{00000000-0005-0000-0000-0000AD1E0000}"/>
    <cellStyle name="Normal 19 2 2 6 6" xfId="14630" xr:uid="{00000000-0005-0000-0000-0000AE1E0000}"/>
    <cellStyle name="Normal 19 2 2 7" xfId="2356" xr:uid="{00000000-0005-0000-0000-0000AF1E0000}"/>
    <cellStyle name="Normal 19 2 2 7 2" xfId="9376" xr:uid="{00000000-0005-0000-0000-0000B01E0000}"/>
    <cellStyle name="Normal 19 2 2 7 2 2" xfId="18126" xr:uid="{00000000-0005-0000-0000-0000B11E0000}"/>
    <cellStyle name="Normal 19 2 2 7 3" xfId="7773" xr:uid="{00000000-0005-0000-0000-0000B21E0000}"/>
    <cellStyle name="Normal 19 2 2 7 3 2" xfId="16527" xr:uid="{00000000-0005-0000-0000-0000B31E0000}"/>
    <cellStyle name="Normal 19 2 2 7 4" xfId="10986" xr:uid="{00000000-0005-0000-0000-0000B41E0000}"/>
    <cellStyle name="Normal 19 2 2 7 4 2" xfId="19673" xr:uid="{00000000-0005-0000-0000-0000B51E0000}"/>
    <cellStyle name="Normal 19 2 2 7 5" xfId="12593" xr:uid="{00000000-0005-0000-0000-0000B61E0000}"/>
    <cellStyle name="Normal 19 2 2 7 5 2" xfId="21273" xr:uid="{00000000-0005-0000-0000-0000B71E0000}"/>
    <cellStyle name="Normal 19 2 2 7 6" xfId="14808" xr:uid="{00000000-0005-0000-0000-0000B81E0000}"/>
    <cellStyle name="Normal 19 2 3" xfId="2357" xr:uid="{00000000-0005-0000-0000-0000B91E0000}"/>
    <cellStyle name="Normal 19 2 3 2" xfId="2358" xr:uid="{00000000-0005-0000-0000-0000BA1E0000}"/>
    <cellStyle name="Normal 19 2 3 2 2" xfId="9378" xr:uid="{00000000-0005-0000-0000-0000BB1E0000}"/>
    <cellStyle name="Normal 19 2 3 2 2 2" xfId="18128" xr:uid="{00000000-0005-0000-0000-0000BC1E0000}"/>
    <cellStyle name="Normal 19 2 3 2 3" xfId="7775" xr:uid="{00000000-0005-0000-0000-0000BD1E0000}"/>
    <cellStyle name="Normal 19 2 3 2 3 2" xfId="16529" xr:uid="{00000000-0005-0000-0000-0000BE1E0000}"/>
    <cellStyle name="Normal 19 2 3 2 4" xfId="10988" xr:uid="{00000000-0005-0000-0000-0000BF1E0000}"/>
    <cellStyle name="Normal 19 2 3 2 4 2" xfId="19675" xr:uid="{00000000-0005-0000-0000-0000C01E0000}"/>
    <cellStyle name="Normal 19 2 3 2 5" xfId="12595" xr:uid="{00000000-0005-0000-0000-0000C11E0000}"/>
    <cellStyle name="Normal 19 2 3 2 5 2" xfId="21275" xr:uid="{00000000-0005-0000-0000-0000C21E0000}"/>
    <cellStyle name="Normal 19 2 3 2 6" xfId="13934" xr:uid="{00000000-0005-0000-0000-0000C31E0000}"/>
    <cellStyle name="Normal 19 2 3 3" xfId="2359" xr:uid="{00000000-0005-0000-0000-0000C41E0000}"/>
    <cellStyle name="Normal 19 2 3 3 2" xfId="9379" xr:uid="{00000000-0005-0000-0000-0000C51E0000}"/>
    <cellStyle name="Normal 19 2 3 3 2 2" xfId="18129" xr:uid="{00000000-0005-0000-0000-0000C61E0000}"/>
    <cellStyle name="Normal 19 2 3 3 3" xfId="7776" xr:uid="{00000000-0005-0000-0000-0000C71E0000}"/>
    <cellStyle name="Normal 19 2 3 3 3 2" xfId="16530" xr:uid="{00000000-0005-0000-0000-0000C81E0000}"/>
    <cellStyle name="Normal 19 2 3 3 4" xfId="10989" xr:uid="{00000000-0005-0000-0000-0000C91E0000}"/>
    <cellStyle name="Normal 19 2 3 3 4 2" xfId="19676" xr:uid="{00000000-0005-0000-0000-0000CA1E0000}"/>
    <cellStyle name="Normal 19 2 3 3 5" xfId="12596" xr:uid="{00000000-0005-0000-0000-0000CB1E0000}"/>
    <cellStyle name="Normal 19 2 3 3 5 2" xfId="21276" xr:uid="{00000000-0005-0000-0000-0000CC1E0000}"/>
    <cellStyle name="Normal 19 2 3 3 6" xfId="14007" xr:uid="{00000000-0005-0000-0000-0000CD1E0000}"/>
    <cellStyle name="Normal 19 2 3 4" xfId="2360" xr:uid="{00000000-0005-0000-0000-0000CE1E0000}"/>
    <cellStyle name="Normal 19 2 3 4 2" xfId="9380" xr:uid="{00000000-0005-0000-0000-0000CF1E0000}"/>
    <cellStyle name="Normal 19 2 3 4 2 2" xfId="18130" xr:uid="{00000000-0005-0000-0000-0000D01E0000}"/>
    <cellStyle name="Normal 19 2 3 4 3" xfId="7777" xr:uid="{00000000-0005-0000-0000-0000D11E0000}"/>
    <cellStyle name="Normal 19 2 3 4 3 2" xfId="16531" xr:uid="{00000000-0005-0000-0000-0000D21E0000}"/>
    <cellStyle name="Normal 19 2 3 4 4" xfId="10990" xr:uid="{00000000-0005-0000-0000-0000D31E0000}"/>
    <cellStyle name="Normal 19 2 3 4 4 2" xfId="19677" xr:uid="{00000000-0005-0000-0000-0000D41E0000}"/>
    <cellStyle name="Normal 19 2 3 4 5" xfId="12597" xr:uid="{00000000-0005-0000-0000-0000D51E0000}"/>
    <cellStyle name="Normal 19 2 3 4 5 2" xfId="21277" xr:uid="{00000000-0005-0000-0000-0000D61E0000}"/>
    <cellStyle name="Normal 19 2 3 4 6" xfId="14509" xr:uid="{00000000-0005-0000-0000-0000D71E0000}"/>
    <cellStyle name="Normal 19 2 3 5" xfId="9377" xr:uid="{00000000-0005-0000-0000-0000D81E0000}"/>
    <cellStyle name="Normal 19 2 3 5 2" xfId="18127" xr:uid="{00000000-0005-0000-0000-0000D91E0000}"/>
    <cellStyle name="Normal 19 2 3 6" xfId="7774" xr:uid="{00000000-0005-0000-0000-0000DA1E0000}"/>
    <cellStyle name="Normal 19 2 3 6 2" xfId="16528" xr:uid="{00000000-0005-0000-0000-0000DB1E0000}"/>
    <cellStyle name="Normal 19 2 3 7" xfId="10987" xr:uid="{00000000-0005-0000-0000-0000DC1E0000}"/>
    <cellStyle name="Normal 19 2 3 7 2" xfId="19674" xr:uid="{00000000-0005-0000-0000-0000DD1E0000}"/>
    <cellStyle name="Normal 19 2 3 8" xfId="12594" xr:uid="{00000000-0005-0000-0000-0000DE1E0000}"/>
    <cellStyle name="Normal 19 2 3 8 2" xfId="21274" xr:uid="{00000000-0005-0000-0000-0000DF1E0000}"/>
    <cellStyle name="Normal 19 2 3 9" xfId="14265" xr:uid="{00000000-0005-0000-0000-0000E01E0000}"/>
    <cellStyle name="Normal 19 2 4" xfId="2361" xr:uid="{00000000-0005-0000-0000-0000E11E0000}"/>
    <cellStyle name="Normal 19 2 5" xfId="2362" xr:uid="{00000000-0005-0000-0000-0000E21E0000}"/>
    <cellStyle name="Normal 19 2 6" xfId="2363" xr:uid="{00000000-0005-0000-0000-0000E31E0000}"/>
    <cellStyle name="Normal 19 2 6 2" xfId="9381" xr:uid="{00000000-0005-0000-0000-0000E41E0000}"/>
    <cellStyle name="Normal 19 2 6 2 2" xfId="18131" xr:uid="{00000000-0005-0000-0000-0000E51E0000}"/>
    <cellStyle name="Normal 19 2 6 3" xfId="7778" xr:uid="{00000000-0005-0000-0000-0000E61E0000}"/>
    <cellStyle name="Normal 19 2 6 3 2" xfId="16532" xr:uid="{00000000-0005-0000-0000-0000E71E0000}"/>
    <cellStyle name="Normal 19 2 6 4" xfId="10991" xr:uid="{00000000-0005-0000-0000-0000E81E0000}"/>
    <cellStyle name="Normal 19 2 6 4 2" xfId="19678" xr:uid="{00000000-0005-0000-0000-0000E91E0000}"/>
    <cellStyle name="Normal 19 2 6 5" xfId="12598" xr:uid="{00000000-0005-0000-0000-0000EA1E0000}"/>
    <cellStyle name="Normal 19 2 6 5 2" xfId="21278" xr:uid="{00000000-0005-0000-0000-0000EB1E0000}"/>
    <cellStyle name="Normal 19 2 6 6" xfId="14065" xr:uid="{00000000-0005-0000-0000-0000EC1E0000}"/>
    <cellStyle name="Normal 19 2 7" xfId="2364" xr:uid="{00000000-0005-0000-0000-0000ED1E0000}"/>
    <cellStyle name="Normal 19 2 7 2" xfId="9382" xr:uid="{00000000-0005-0000-0000-0000EE1E0000}"/>
    <cellStyle name="Normal 19 2 7 2 2" xfId="18132" xr:uid="{00000000-0005-0000-0000-0000EF1E0000}"/>
    <cellStyle name="Normal 19 2 7 3" xfId="7779" xr:uid="{00000000-0005-0000-0000-0000F01E0000}"/>
    <cellStyle name="Normal 19 2 7 3 2" xfId="16533" xr:uid="{00000000-0005-0000-0000-0000F11E0000}"/>
    <cellStyle name="Normal 19 2 7 4" xfId="10992" xr:uid="{00000000-0005-0000-0000-0000F21E0000}"/>
    <cellStyle name="Normal 19 2 7 4 2" xfId="19679" xr:uid="{00000000-0005-0000-0000-0000F31E0000}"/>
    <cellStyle name="Normal 19 2 7 5" xfId="12599" xr:uid="{00000000-0005-0000-0000-0000F41E0000}"/>
    <cellStyle name="Normal 19 2 7 5 2" xfId="21279" xr:uid="{00000000-0005-0000-0000-0000F51E0000}"/>
    <cellStyle name="Normal 19 2 7 6" xfId="13898" xr:uid="{00000000-0005-0000-0000-0000F61E0000}"/>
    <cellStyle name="Normal 19 2 8" xfId="2365" xr:uid="{00000000-0005-0000-0000-0000F71E0000}"/>
    <cellStyle name="Normal 19 2 8 2" xfId="9383" xr:uid="{00000000-0005-0000-0000-0000F81E0000}"/>
    <cellStyle name="Normal 19 2 8 2 2" xfId="18133" xr:uid="{00000000-0005-0000-0000-0000F91E0000}"/>
    <cellStyle name="Normal 19 2 8 3" xfId="7780" xr:uid="{00000000-0005-0000-0000-0000FA1E0000}"/>
    <cellStyle name="Normal 19 2 8 3 2" xfId="16534" xr:uid="{00000000-0005-0000-0000-0000FB1E0000}"/>
    <cellStyle name="Normal 19 2 8 4" xfId="10993" xr:uid="{00000000-0005-0000-0000-0000FC1E0000}"/>
    <cellStyle name="Normal 19 2 8 4 2" xfId="19680" xr:uid="{00000000-0005-0000-0000-0000FD1E0000}"/>
    <cellStyle name="Normal 19 2 8 5" xfId="12600" xr:uid="{00000000-0005-0000-0000-0000FE1E0000}"/>
    <cellStyle name="Normal 19 2 8 5 2" xfId="21280" xr:uid="{00000000-0005-0000-0000-0000FF1E0000}"/>
    <cellStyle name="Normal 19 2 8 6" xfId="13907" xr:uid="{00000000-0005-0000-0000-0000001F0000}"/>
    <cellStyle name="Normal 19 2 9" xfId="9361" xr:uid="{00000000-0005-0000-0000-0000011F0000}"/>
    <cellStyle name="Normal 19 2 9 2" xfId="18111" xr:uid="{00000000-0005-0000-0000-0000021F0000}"/>
    <cellStyle name="Normal 19 3" xfId="2366" xr:uid="{00000000-0005-0000-0000-0000031F0000}"/>
    <cellStyle name="Normal 19 4" xfId="2336" xr:uid="{00000000-0005-0000-0000-0000041F0000}"/>
    <cellStyle name="Normal 19 5" xfId="10636" xr:uid="{00000000-0005-0000-0000-0000051F0000}"/>
    <cellStyle name="Normal 190" xfId="7421" xr:uid="{00000000-0005-0000-0000-0000061F0000}"/>
    <cellStyle name="Normal 190 2" xfId="16181" xr:uid="{00000000-0005-0000-0000-0000071F0000}"/>
    <cellStyle name="Normal 191" xfId="10492" xr:uid="{00000000-0005-0000-0000-0000081F0000}"/>
    <cellStyle name="Normal 191 2" xfId="19220" xr:uid="{00000000-0005-0000-0000-0000091F0000}"/>
    <cellStyle name="Normal 192" xfId="7441" xr:uid="{00000000-0005-0000-0000-00000A1F0000}"/>
    <cellStyle name="Normal 192 2" xfId="16197" xr:uid="{00000000-0005-0000-0000-00000B1F0000}"/>
    <cellStyle name="Normal 193" xfId="10487" xr:uid="{00000000-0005-0000-0000-00000C1F0000}"/>
    <cellStyle name="Normal 193 2" xfId="19215" xr:uid="{00000000-0005-0000-0000-00000D1F0000}"/>
    <cellStyle name="Normal 194" xfId="10488" xr:uid="{00000000-0005-0000-0000-00000E1F0000}"/>
    <cellStyle name="Normal 194 2" xfId="19216" xr:uid="{00000000-0005-0000-0000-00000F1F0000}"/>
    <cellStyle name="Normal 195" xfId="10499" xr:uid="{00000000-0005-0000-0000-0000101F0000}"/>
    <cellStyle name="Normal 195 2" xfId="19226" xr:uid="{00000000-0005-0000-0000-0000111F0000}"/>
    <cellStyle name="Normal 196" xfId="7445" xr:uid="{00000000-0005-0000-0000-0000121F0000}"/>
    <cellStyle name="Normal 196 2" xfId="16199" xr:uid="{00000000-0005-0000-0000-0000131F0000}"/>
    <cellStyle name="Normal 197" xfId="10489" xr:uid="{00000000-0005-0000-0000-0000141F0000}"/>
    <cellStyle name="Normal 197 2" xfId="19217" xr:uid="{00000000-0005-0000-0000-0000151F0000}"/>
    <cellStyle name="Normal 198" xfId="10497" xr:uid="{00000000-0005-0000-0000-0000161F0000}"/>
    <cellStyle name="Normal 198 2" xfId="19224" xr:uid="{00000000-0005-0000-0000-0000171F0000}"/>
    <cellStyle name="Normal 199" xfId="10502" xr:uid="{00000000-0005-0000-0000-0000181F0000}"/>
    <cellStyle name="Normal 199 2" xfId="19229" xr:uid="{00000000-0005-0000-0000-0000191F0000}"/>
    <cellStyle name="Normal 2" xfId="93" xr:uid="{00000000-0005-0000-0000-00001A1F0000}"/>
    <cellStyle name="Normal 2 10" xfId="7781" xr:uid="{00000000-0005-0000-0000-00001B1F0000}"/>
    <cellStyle name="Normal 2 103" xfId="4898" xr:uid="{00000000-0005-0000-0000-00001C1F0000}"/>
    <cellStyle name="Normal 2 11" xfId="7414" xr:uid="{00000000-0005-0000-0000-00001D1F0000}"/>
    <cellStyle name="Normal 2 11 2" xfId="16175" xr:uid="{00000000-0005-0000-0000-00001E1F0000}"/>
    <cellStyle name="Normal 2 2" xfId="121" xr:uid="{00000000-0005-0000-0000-00001F1F0000}"/>
    <cellStyle name="Normal 2 2 10" xfId="2367" xr:uid="{00000000-0005-0000-0000-0000201F0000}"/>
    <cellStyle name="Normal 2 2 10 2" xfId="2368" xr:uid="{00000000-0005-0000-0000-0000211F0000}"/>
    <cellStyle name="Normal 2 2 11" xfId="2369" xr:uid="{00000000-0005-0000-0000-0000221F0000}"/>
    <cellStyle name="Normal 2 2 11 2" xfId="2370" xr:uid="{00000000-0005-0000-0000-0000231F0000}"/>
    <cellStyle name="Normal 2 2 12" xfId="2371" xr:uid="{00000000-0005-0000-0000-0000241F0000}"/>
    <cellStyle name="Normal 2 2 12 2" xfId="2372" xr:uid="{00000000-0005-0000-0000-0000251F0000}"/>
    <cellStyle name="Normal 2 2 13" xfId="2373" xr:uid="{00000000-0005-0000-0000-0000261F0000}"/>
    <cellStyle name="Normal 2 2 13 2" xfId="2374" xr:uid="{00000000-0005-0000-0000-0000271F0000}"/>
    <cellStyle name="Normal 2 2 14" xfId="2375" xr:uid="{00000000-0005-0000-0000-0000281F0000}"/>
    <cellStyle name="Normal 2 2 14 2" xfId="2376" xr:uid="{00000000-0005-0000-0000-0000291F0000}"/>
    <cellStyle name="Normal 2 2 15" xfId="2377" xr:uid="{00000000-0005-0000-0000-00002A1F0000}"/>
    <cellStyle name="Normal 2 2 15 2" xfId="2378" xr:uid="{00000000-0005-0000-0000-00002B1F0000}"/>
    <cellStyle name="Normal 2 2 16" xfId="2379" xr:uid="{00000000-0005-0000-0000-00002C1F0000}"/>
    <cellStyle name="Normal 2 2 16 2" xfId="2380" xr:uid="{00000000-0005-0000-0000-00002D1F0000}"/>
    <cellStyle name="Normal 2 2 17" xfId="2381" xr:uid="{00000000-0005-0000-0000-00002E1F0000}"/>
    <cellStyle name="Normal 2 2 17 2" xfId="2382" xr:uid="{00000000-0005-0000-0000-00002F1F0000}"/>
    <cellStyle name="Normal 2 2 18" xfId="2383" xr:uid="{00000000-0005-0000-0000-0000301F0000}"/>
    <cellStyle name="Normal 2 2 18 2" xfId="2384" xr:uid="{00000000-0005-0000-0000-0000311F0000}"/>
    <cellStyle name="Normal 2 2 19" xfId="2385" xr:uid="{00000000-0005-0000-0000-0000321F0000}"/>
    <cellStyle name="Normal 2 2 19 2" xfId="2386" xr:uid="{00000000-0005-0000-0000-0000331F0000}"/>
    <cellStyle name="Normal 2 2 19 2 2" xfId="2387" xr:uid="{00000000-0005-0000-0000-0000341F0000}"/>
    <cellStyle name="Normal 2 2 19 3" xfId="2388" xr:uid="{00000000-0005-0000-0000-0000351F0000}"/>
    <cellStyle name="Normal 2 2 19 3 2" xfId="2389" xr:uid="{00000000-0005-0000-0000-0000361F0000}"/>
    <cellStyle name="Normal 2 2 19 4" xfId="2390" xr:uid="{00000000-0005-0000-0000-0000371F0000}"/>
    <cellStyle name="Normal 2 2 19 4 2" xfId="2391" xr:uid="{00000000-0005-0000-0000-0000381F0000}"/>
    <cellStyle name="Normal 2 2 19 5" xfId="2392" xr:uid="{00000000-0005-0000-0000-0000391F0000}"/>
    <cellStyle name="Normal 2 2 19 5 2" xfId="2393" xr:uid="{00000000-0005-0000-0000-00003A1F0000}"/>
    <cellStyle name="Normal 2 2 19 6" xfId="2394" xr:uid="{00000000-0005-0000-0000-00003B1F0000}"/>
    <cellStyle name="Normal 2 2 19 6 2" xfId="2395" xr:uid="{00000000-0005-0000-0000-00003C1F0000}"/>
    <cellStyle name="Normal 2 2 19 7" xfId="2396" xr:uid="{00000000-0005-0000-0000-00003D1F0000}"/>
    <cellStyle name="Normal 2 2 2" xfId="133" xr:uid="{00000000-0005-0000-0000-00003E1F0000}"/>
    <cellStyle name="Normal 2 2 2 10" xfId="2397" xr:uid="{00000000-0005-0000-0000-00003F1F0000}"/>
    <cellStyle name="Normal 2 2 2 2" xfId="2398" xr:uid="{00000000-0005-0000-0000-0000401F0000}"/>
    <cellStyle name="Normal 2 2 2 2 2" xfId="2399" xr:uid="{00000000-0005-0000-0000-0000411F0000}"/>
    <cellStyle name="Normal 2 2 2 2 2 2" xfId="2400" xr:uid="{00000000-0005-0000-0000-0000421F0000}"/>
    <cellStyle name="Normal 2 2 2 2 2 2 2" xfId="2401" xr:uid="{00000000-0005-0000-0000-0000431F0000}"/>
    <cellStyle name="Normal 2 2 2 2 2 2 2 2" xfId="2402" xr:uid="{00000000-0005-0000-0000-0000441F0000}"/>
    <cellStyle name="Normal 2 2 2 2 2 2 3" xfId="2403" xr:uid="{00000000-0005-0000-0000-0000451F0000}"/>
    <cellStyle name="Normal 2 2 2 2 2 2 3 2" xfId="2404" xr:uid="{00000000-0005-0000-0000-0000461F0000}"/>
    <cellStyle name="Normal 2 2 2 2 2 2 4" xfId="2405" xr:uid="{00000000-0005-0000-0000-0000471F0000}"/>
    <cellStyle name="Normal 2 2 2 2 2 2 4 2" xfId="2406" xr:uid="{00000000-0005-0000-0000-0000481F0000}"/>
    <cellStyle name="Normal 2 2 2 2 2 2 5" xfId="2407" xr:uid="{00000000-0005-0000-0000-0000491F0000}"/>
    <cellStyle name="Normal 2 2 2 2 2 2 5 2" xfId="2408" xr:uid="{00000000-0005-0000-0000-00004A1F0000}"/>
    <cellStyle name="Normal 2 2 2 2 2 2 6" xfId="2409" xr:uid="{00000000-0005-0000-0000-00004B1F0000}"/>
    <cellStyle name="Normal 2 2 2 2 2 2 6 2" xfId="2410" xr:uid="{00000000-0005-0000-0000-00004C1F0000}"/>
    <cellStyle name="Normal 2 2 2 2 2 2 7" xfId="2411" xr:uid="{00000000-0005-0000-0000-00004D1F0000}"/>
    <cellStyle name="Normal 2 2 2 2 2 3" xfId="2412" xr:uid="{00000000-0005-0000-0000-00004E1F0000}"/>
    <cellStyle name="Normal 2 2 2 2 2 3 2" xfId="2413" xr:uid="{00000000-0005-0000-0000-00004F1F0000}"/>
    <cellStyle name="Normal 2 2 2 2 2 4" xfId="2414" xr:uid="{00000000-0005-0000-0000-0000501F0000}"/>
    <cellStyle name="Normal 2 2 2 2 2 4 2" xfId="2415" xr:uid="{00000000-0005-0000-0000-0000511F0000}"/>
    <cellStyle name="Normal 2 2 2 2 2 5" xfId="2416" xr:uid="{00000000-0005-0000-0000-0000521F0000}"/>
    <cellStyle name="Normal 2 2 2 2 2 5 2" xfId="2417" xr:uid="{00000000-0005-0000-0000-0000531F0000}"/>
    <cellStyle name="Normal 2 2 2 2 2 6" xfId="2418" xr:uid="{00000000-0005-0000-0000-0000541F0000}"/>
    <cellStyle name="Normal 2 2 2 2 2 6 2" xfId="2419" xr:uid="{00000000-0005-0000-0000-0000551F0000}"/>
    <cellStyle name="Normal 2 2 2 2 2 7" xfId="2420" xr:uid="{00000000-0005-0000-0000-0000561F0000}"/>
    <cellStyle name="Normal 2 2 2 2 2 7 2" xfId="2421" xr:uid="{00000000-0005-0000-0000-0000571F0000}"/>
    <cellStyle name="Normal 2 2 2 2 2 8" xfId="2422" xr:uid="{00000000-0005-0000-0000-0000581F0000}"/>
    <cellStyle name="Normal 2 2 2 2 2 8 2" xfId="2423" xr:uid="{00000000-0005-0000-0000-0000591F0000}"/>
    <cellStyle name="Normal 2 2 2 2 2 9" xfId="2424" xr:uid="{00000000-0005-0000-0000-00005A1F0000}"/>
    <cellStyle name="Normal 2 2 2 2 3" xfId="2425" xr:uid="{00000000-0005-0000-0000-00005B1F0000}"/>
    <cellStyle name="Normal 2 2 2 2 3 2" xfId="2426" xr:uid="{00000000-0005-0000-0000-00005C1F0000}"/>
    <cellStyle name="Normal 2 2 2 2 3 2 2" xfId="2427" xr:uid="{00000000-0005-0000-0000-00005D1F0000}"/>
    <cellStyle name="Normal 2 2 2 2 3 3" xfId="2428" xr:uid="{00000000-0005-0000-0000-00005E1F0000}"/>
    <cellStyle name="Normal 2 2 2 2 3 3 2" xfId="2429" xr:uid="{00000000-0005-0000-0000-00005F1F0000}"/>
    <cellStyle name="Normal 2 2 2 2 3 4" xfId="2430" xr:uid="{00000000-0005-0000-0000-0000601F0000}"/>
    <cellStyle name="Normal 2 2 2 2 3 4 2" xfId="2431" xr:uid="{00000000-0005-0000-0000-0000611F0000}"/>
    <cellStyle name="Normal 2 2 2 2 3 5" xfId="2432" xr:uid="{00000000-0005-0000-0000-0000621F0000}"/>
    <cellStyle name="Normal 2 2 2 2 3 5 2" xfId="2433" xr:uid="{00000000-0005-0000-0000-0000631F0000}"/>
    <cellStyle name="Normal 2 2 2 2 3 6" xfId="2434" xr:uid="{00000000-0005-0000-0000-0000641F0000}"/>
    <cellStyle name="Normal 2 2 2 2 3 6 2" xfId="2435" xr:uid="{00000000-0005-0000-0000-0000651F0000}"/>
    <cellStyle name="Normal 2 2 2 2 3 7" xfId="2436" xr:uid="{00000000-0005-0000-0000-0000661F0000}"/>
    <cellStyle name="Normal 2 2 2 2 4" xfId="2437" xr:uid="{00000000-0005-0000-0000-0000671F0000}"/>
    <cellStyle name="Normal 2 2 2 2 4 2" xfId="2438" xr:uid="{00000000-0005-0000-0000-0000681F0000}"/>
    <cellStyle name="Normal 2 2 2 2 5" xfId="2439" xr:uid="{00000000-0005-0000-0000-0000691F0000}"/>
    <cellStyle name="Normal 2 2 2 2 5 2" xfId="2440" xr:uid="{00000000-0005-0000-0000-00006A1F0000}"/>
    <cellStyle name="Normal 2 2 2 2 6" xfId="2441" xr:uid="{00000000-0005-0000-0000-00006B1F0000}"/>
    <cellStyle name="Normal 2 2 2 2 6 2" xfId="2442" xr:uid="{00000000-0005-0000-0000-00006C1F0000}"/>
    <cellStyle name="Normal 2 2 2 2 7" xfId="2443" xr:uid="{00000000-0005-0000-0000-00006D1F0000}"/>
    <cellStyle name="Normal 2 2 2 2 7 2" xfId="2444" xr:uid="{00000000-0005-0000-0000-00006E1F0000}"/>
    <cellStyle name="Normal 2 2 2 2 8" xfId="2445" xr:uid="{00000000-0005-0000-0000-00006F1F0000}"/>
    <cellStyle name="Normal 2 2 2 2 8 2" xfId="2446" xr:uid="{00000000-0005-0000-0000-0000701F0000}"/>
    <cellStyle name="Normal 2 2 2 2 9" xfId="2447" xr:uid="{00000000-0005-0000-0000-0000711F0000}"/>
    <cellStyle name="Normal 2 2 2 3" xfId="2448" xr:uid="{00000000-0005-0000-0000-0000721F0000}"/>
    <cellStyle name="Normal 2 2 2 3 2" xfId="2449" xr:uid="{00000000-0005-0000-0000-0000731F0000}"/>
    <cellStyle name="Normal 2 2 2 3 2 2" xfId="2450" xr:uid="{00000000-0005-0000-0000-0000741F0000}"/>
    <cellStyle name="Normal 2 2 2 3 3" xfId="2451" xr:uid="{00000000-0005-0000-0000-0000751F0000}"/>
    <cellStyle name="Normal 2 2 2 3 3 2" xfId="2452" xr:uid="{00000000-0005-0000-0000-0000761F0000}"/>
    <cellStyle name="Normal 2 2 2 3 4" xfId="2453" xr:uid="{00000000-0005-0000-0000-0000771F0000}"/>
    <cellStyle name="Normal 2 2 2 3 4 2" xfId="2454" xr:uid="{00000000-0005-0000-0000-0000781F0000}"/>
    <cellStyle name="Normal 2 2 2 3 5" xfId="2455" xr:uid="{00000000-0005-0000-0000-0000791F0000}"/>
    <cellStyle name="Normal 2 2 2 3 5 2" xfId="2456" xr:uid="{00000000-0005-0000-0000-00007A1F0000}"/>
    <cellStyle name="Normal 2 2 2 3 6" xfId="2457" xr:uid="{00000000-0005-0000-0000-00007B1F0000}"/>
    <cellStyle name="Normal 2 2 2 3 6 2" xfId="2458" xr:uid="{00000000-0005-0000-0000-00007C1F0000}"/>
    <cellStyle name="Normal 2 2 2 3 7" xfId="2459" xr:uid="{00000000-0005-0000-0000-00007D1F0000}"/>
    <cellStyle name="Normal 2 2 2 4" xfId="2460" xr:uid="{00000000-0005-0000-0000-00007E1F0000}"/>
    <cellStyle name="Normal 2 2 2 4 2" xfId="2461" xr:uid="{00000000-0005-0000-0000-00007F1F0000}"/>
    <cellStyle name="Normal 2 2 2 5" xfId="2462" xr:uid="{00000000-0005-0000-0000-0000801F0000}"/>
    <cellStyle name="Normal 2 2 2 5 2" xfId="2463" xr:uid="{00000000-0005-0000-0000-0000811F0000}"/>
    <cellStyle name="Normal 2 2 2 6" xfId="2464" xr:uid="{00000000-0005-0000-0000-0000821F0000}"/>
    <cellStyle name="Normal 2 2 2 6 2" xfId="2465" xr:uid="{00000000-0005-0000-0000-0000831F0000}"/>
    <cellStyle name="Normal 2 2 2 7" xfId="2466" xr:uid="{00000000-0005-0000-0000-0000841F0000}"/>
    <cellStyle name="Normal 2 2 2 7 2" xfId="2467" xr:uid="{00000000-0005-0000-0000-0000851F0000}"/>
    <cellStyle name="Normal 2 2 2 8" xfId="2468" xr:uid="{00000000-0005-0000-0000-0000861F0000}"/>
    <cellStyle name="Normal 2 2 2 8 2" xfId="2469" xr:uid="{00000000-0005-0000-0000-0000871F0000}"/>
    <cellStyle name="Normal 2 2 2 9" xfId="2470" xr:uid="{00000000-0005-0000-0000-0000881F0000}"/>
    <cellStyle name="Normal 2 2 20" xfId="2471" xr:uid="{00000000-0005-0000-0000-0000891F0000}"/>
    <cellStyle name="Normal 2 2 20 2" xfId="2472" xr:uid="{00000000-0005-0000-0000-00008A1F0000}"/>
    <cellStyle name="Normal 2 2 21" xfId="2473" xr:uid="{00000000-0005-0000-0000-00008B1F0000}"/>
    <cellStyle name="Normal 2 2 21 2" xfId="2474" xr:uid="{00000000-0005-0000-0000-00008C1F0000}"/>
    <cellStyle name="Normal 2 2 22" xfId="2475" xr:uid="{00000000-0005-0000-0000-00008D1F0000}"/>
    <cellStyle name="Normal 2 2 22 2" xfId="2476" xr:uid="{00000000-0005-0000-0000-00008E1F0000}"/>
    <cellStyle name="Normal 2 2 23" xfId="2477" xr:uid="{00000000-0005-0000-0000-00008F1F0000}"/>
    <cellStyle name="Normal 2 2 23 2" xfId="2478" xr:uid="{00000000-0005-0000-0000-0000901F0000}"/>
    <cellStyle name="Normal 2 2 24" xfId="2479" xr:uid="{00000000-0005-0000-0000-0000911F0000}"/>
    <cellStyle name="Normal 2 2 24 2" xfId="2480" xr:uid="{00000000-0005-0000-0000-0000921F0000}"/>
    <cellStyle name="Normal 2 2 25" xfId="2481" xr:uid="{00000000-0005-0000-0000-0000931F0000}"/>
    <cellStyle name="Normal 2 2 25 10" xfId="12601" xr:uid="{00000000-0005-0000-0000-0000941F0000}"/>
    <cellStyle name="Normal 2 2 25 10 2" xfId="21281" xr:uid="{00000000-0005-0000-0000-0000951F0000}"/>
    <cellStyle name="Normal 2 2 25 11" xfId="14222" xr:uid="{00000000-0005-0000-0000-0000961F0000}"/>
    <cellStyle name="Normal 2 2 25 2" xfId="2482" xr:uid="{00000000-0005-0000-0000-0000971F0000}"/>
    <cellStyle name="Normal 2 2 25 2 2" xfId="2483" xr:uid="{00000000-0005-0000-0000-0000981F0000}"/>
    <cellStyle name="Normal 2 2 25 2 2 2" xfId="9386" xr:uid="{00000000-0005-0000-0000-0000991F0000}"/>
    <cellStyle name="Normal 2 2 25 2 2 2 2" xfId="18136" xr:uid="{00000000-0005-0000-0000-00009A1F0000}"/>
    <cellStyle name="Normal 2 2 25 2 2 3" xfId="7784" xr:uid="{00000000-0005-0000-0000-00009B1F0000}"/>
    <cellStyle name="Normal 2 2 25 2 2 3 2" xfId="16537" xr:uid="{00000000-0005-0000-0000-00009C1F0000}"/>
    <cellStyle name="Normal 2 2 25 2 2 4" xfId="10996" xr:uid="{00000000-0005-0000-0000-00009D1F0000}"/>
    <cellStyle name="Normal 2 2 25 2 2 4 2" xfId="19683" xr:uid="{00000000-0005-0000-0000-00009E1F0000}"/>
    <cellStyle name="Normal 2 2 25 2 2 5" xfId="12603" xr:uid="{00000000-0005-0000-0000-00009F1F0000}"/>
    <cellStyle name="Normal 2 2 25 2 2 5 2" xfId="21283" xr:uid="{00000000-0005-0000-0000-0000A01F0000}"/>
    <cellStyle name="Normal 2 2 25 2 2 6" xfId="14624" xr:uid="{00000000-0005-0000-0000-0000A11F0000}"/>
    <cellStyle name="Normal 2 2 25 2 3" xfId="2484" xr:uid="{00000000-0005-0000-0000-0000A21F0000}"/>
    <cellStyle name="Normal 2 2 25 2 3 2" xfId="9387" xr:uid="{00000000-0005-0000-0000-0000A31F0000}"/>
    <cellStyle name="Normal 2 2 25 2 3 2 2" xfId="18137" xr:uid="{00000000-0005-0000-0000-0000A41F0000}"/>
    <cellStyle name="Normal 2 2 25 2 3 3" xfId="7785" xr:uid="{00000000-0005-0000-0000-0000A51F0000}"/>
    <cellStyle name="Normal 2 2 25 2 3 3 2" xfId="16538" xr:uid="{00000000-0005-0000-0000-0000A61F0000}"/>
    <cellStyle name="Normal 2 2 25 2 3 4" xfId="10997" xr:uid="{00000000-0005-0000-0000-0000A71F0000}"/>
    <cellStyle name="Normal 2 2 25 2 3 4 2" xfId="19684" xr:uid="{00000000-0005-0000-0000-0000A81F0000}"/>
    <cellStyle name="Normal 2 2 25 2 3 5" xfId="12604" xr:uid="{00000000-0005-0000-0000-0000A91F0000}"/>
    <cellStyle name="Normal 2 2 25 2 3 5 2" xfId="21284" xr:uid="{00000000-0005-0000-0000-0000AA1F0000}"/>
    <cellStyle name="Normal 2 2 25 2 3 6" xfId="14783" xr:uid="{00000000-0005-0000-0000-0000AB1F0000}"/>
    <cellStyle name="Normal 2 2 25 2 4" xfId="2485" xr:uid="{00000000-0005-0000-0000-0000AC1F0000}"/>
    <cellStyle name="Normal 2 2 25 2 4 2" xfId="9388" xr:uid="{00000000-0005-0000-0000-0000AD1F0000}"/>
    <cellStyle name="Normal 2 2 25 2 4 2 2" xfId="18138" xr:uid="{00000000-0005-0000-0000-0000AE1F0000}"/>
    <cellStyle name="Normal 2 2 25 2 4 3" xfId="7786" xr:uid="{00000000-0005-0000-0000-0000AF1F0000}"/>
    <cellStyle name="Normal 2 2 25 2 4 3 2" xfId="16539" xr:uid="{00000000-0005-0000-0000-0000B01F0000}"/>
    <cellStyle name="Normal 2 2 25 2 4 4" xfId="10998" xr:uid="{00000000-0005-0000-0000-0000B11F0000}"/>
    <cellStyle name="Normal 2 2 25 2 4 4 2" xfId="19685" xr:uid="{00000000-0005-0000-0000-0000B21F0000}"/>
    <cellStyle name="Normal 2 2 25 2 4 5" xfId="12605" xr:uid="{00000000-0005-0000-0000-0000B31F0000}"/>
    <cellStyle name="Normal 2 2 25 2 4 5 2" xfId="21285" xr:uid="{00000000-0005-0000-0000-0000B41F0000}"/>
    <cellStyle name="Normal 2 2 25 2 4 6" xfId="14172" xr:uid="{00000000-0005-0000-0000-0000B51F0000}"/>
    <cellStyle name="Normal 2 2 25 2 5" xfId="9385" xr:uid="{00000000-0005-0000-0000-0000B61F0000}"/>
    <cellStyle name="Normal 2 2 25 2 5 2" xfId="18135" xr:uid="{00000000-0005-0000-0000-0000B71F0000}"/>
    <cellStyle name="Normal 2 2 25 2 6" xfId="7783" xr:uid="{00000000-0005-0000-0000-0000B81F0000}"/>
    <cellStyle name="Normal 2 2 25 2 6 2" xfId="16536" xr:uid="{00000000-0005-0000-0000-0000B91F0000}"/>
    <cellStyle name="Normal 2 2 25 2 7" xfId="10995" xr:uid="{00000000-0005-0000-0000-0000BA1F0000}"/>
    <cellStyle name="Normal 2 2 25 2 7 2" xfId="19682" xr:uid="{00000000-0005-0000-0000-0000BB1F0000}"/>
    <cellStyle name="Normal 2 2 25 2 8" xfId="12602" xr:uid="{00000000-0005-0000-0000-0000BC1F0000}"/>
    <cellStyle name="Normal 2 2 25 2 8 2" xfId="21282" xr:uid="{00000000-0005-0000-0000-0000BD1F0000}"/>
    <cellStyle name="Normal 2 2 25 2 9" xfId="14095" xr:uid="{00000000-0005-0000-0000-0000BE1F0000}"/>
    <cellStyle name="Normal 2 2 25 3" xfId="2486" xr:uid="{00000000-0005-0000-0000-0000BF1F0000}"/>
    <cellStyle name="Normal 2 2 25 3 2" xfId="2487" xr:uid="{00000000-0005-0000-0000-0000C01F0000}"/>
    <cellStyle name="Normal 2 2 25 3 2 2" xfId="9390" xr:uid="{00000000-0005-0000-0000-0000C11F0000}"/>
    <cellStyle name="Normal 2 2 25 3 2 2 2" xfId="18140" xr:uid="{00000000-0005-0000-0000-0000C21F0000}"/>
    <cellStyle name="Normal 2 2 25 3 2 3" xfId="7788" xr:uid="{00000000-0005-0000-0000-0000C31F0000}"/>
    <cellStyle name="Normal 2 2 25 3 2 3 2" xfId="16541" xr:uid="{00000000-0005-0000-0000-0000C41F0000}"/>
    <cellStyle name="Normal 2 2 25 3 2 4" xfId="11000" xr:uid="{00000000-0005-0000-0000-0000C51F0000}"/>
    <cellStyle name="Normal 2 2 25 3 2 4 2" xfId="19687" xr:uid="{00000000-0005-0000-0000-0000C61F0000}"/>
    <cellStyle name="Normal 2 2 25 3 2 5" xfId="12607" xr:uid="{00000000-0005-0000-0000-0000C71F0000}"/>
    <cellStyle name="Normal 2 2 25 3 2 5 2" xfId="21287" xr:uid="{00000000-0005-0000-0000-0000C81F0000}"/>
    <cellStyle name="Normal 2 2 25 3 2 6" xfId="14150" xr:uid="{00000000-0005-0000-0000-0000C91F0000}"/>
    <cellStyle name="Normal 2 2 25 3 3" xfId="2488" xr:uid="{00000000-0005-0000-0000-0000CA1F0000}"/>
    <cellStyle name="Normal 2 2 25 3 3 2" xfId="9391" xr:uid="{00000000-0005-0000-0000-0000CB1F0000}"/>
    <cellStyle name="Normal 2 2 25 3 3 2 2" xfId="18141" xr:uid="{00000000-0005-0000-0000-0000CC1F0000}"/>
    <cellStyle name="Normal 2 2 25 3 3 3" xfId="7789" xr:uid="{00000000-0005-0000-0000-0000CD1F0000}"/>
    <cellStyle name="Normal 2 2 25 3 3 3 2" xfId="16542" xr:uid="{00000000-0005-0000-0000-0000CE1F0000}"/>
    <cellStyle name="Normal 2 2 25 3 3 4" xfId="11001" xr:uid="{00000000-0005-0000-0000-0000CF1F0000}"/>
    <cellStyle name="Normal 2 2 25 3 3 4 2" xfId="19688" xr:uid="{00000000-0005-0000-0000-0000D01F0000}"/>
    <cellStyle name="Normal 2 2 25 3 3 5" xfId="12608" xr:uid="{00000000-0005-0000-0000-0000D11F0000}"/>
    <cellStyle name="Normal 2 2 25 3 3 5 2" xfId="21288" xr:uid="{00000000-0005-0000-0000-0000D21F0000}"/>
    <cellStyle name="Normal 2 2 25 3 3 6" xfId="13866" xr:uid="{00000000-0005-0000-0000-0000D31F0000}"/>
    <cellStyle name="Normal 2 2 25 3 4" xfId="2489" xr:uid="{00000000-0005-0000-0000-0000D41F0000}"/>
    <cellStyle name="Normal 2 2 25 3 4 2" xfId="9392" xr:uid="{00000000-0005-0000-0000-0000D51F0000}"/>
    <cellStyle name="Normal 2 2 25 3 4 2 2" xfId="18142" xr:uid="{00000000-0005-0000-0000-0000D61F0000}"/>
    <cellStyle name="Normal 2 2 25 3 4 3" xfId="7790" xr:uid="{00000000-0005-0000-0000-0000D71F0000}"/>
    <cellStyle name="Normal 2 2 25 3 4 3 2" xfId="16543" xr:uid="{00000000-0005-0000-0000-0000D81F0000}"/>
    <cellStyle name="Normal 2 2 25 3 4 4" xfId="11002" xr:uid="{00000000-0005-0000-0000-0000D91F0000}"/>
    <cellStyle name="Normal 2 2 25 3 4 4 2" xfId="19689" xr:uid="{00000000-0005-0000-0000-0000DA1F0000}"/>
    <cellStyle name="Normal 2 2 25 3 4 5" xfId="12609" xr:uid="{00000000-0005-0000-0000-0000DB1F0000}"/>
    <cellStyle name="Normal 2 2 25 3 4 5 2" xfId="21289" xr:uid="{00000000-0005-0000-0000-0000DC1F0000}"/>
    <cellStyle name="Normal 2 2 25 3 4 6" xfId="13860" xr:uid="{00000000-0005-0000-0000-0000DD1F0000}"/>
    <cellStyle name="Normal 2 2 25 3 5" xfId="9389" xr:uid="{00000000-0005-0000-0000-0000DE1F0000}"/>
    <cellStyle name="Normal 2 2 25 3 5 2" xfId="18139" xr:uid="{00000000-0005-0000-0000-0000DF1F0000}"/>
    <cellStyle name="Normal 2 2 25 3 6" xfId="7787" xr:uid="{00000000-0005-0000-0000-0000E01F0000}"/>
    <cellStyle name="Normal 2 2 25 3 6 2" xfId="16540" xr:uid="{00000000-0005-0000-0000-0000E11F0000}"/>
    <cellStyle name="Normal 2 2 25 3 7" xfId="10999" xr:uid="{00000000-0005-0000-0000-0000E21F0000}"/>
    <cellStyle name="Normal 2 2 25 3 7 2" xfId="19686" xr:uid="{00000000-0005-0000-0000-0000E31F0000}"/>
    <cellStyle name="Normal 2 2 25 3 8" xfId="12606" xr:uid="{00000000-0005-0000-0000-0000E41F0000}"/>
    <cellStyle name="Normal 2 2 25 3 8 2" xfId="21286" xr:uid="{00000000-0005-0000-0000-0000E51F0000}"/>
    <cellStyle name="Normal 2 2 25 3 9" xfId="14652" xr:uid="{00000000-0005-0000-0000-0000E61F0000}"/>
    <cellStyle name="Normal 2 2 25 4" xfId="2490" xr:uid="{00000000-0005-0000-0000-0000E71F0000}"/>
    <cellStyle name="Normal 2 2 25 4 2" xfId="9393" xr:uid="{00000000-0005-0000-0000-0000E81F0000}"/>
    <cellStyle name="Normal 2 2 25 4 2 2" xfId="18143" xr:uid="{00000000-0005-0000-0000-0000E91F0000}"/>
    <cellStyle name="Normal 2 2 25 4 3" xfId="7791" xr:uid="{00000000-0005-0000-0000-0000EA1F0000}"/>
    <cellStyle name="Normal 2 2 25 4 3 2" xfId="16544" xr:uid="{00000000-0005-0000-0000-0000EB1F0000}"/>
    <cellStyle name="Normal 2 2 25 4 4" xfId="11003" xr:uid="{00000000-0005-0000-0000-0000EC1F0000}"/>
    <cellStyle name="Normal 2 2 25 4 4 2" xfId="19690" xr:uid="{00000000-0005-0000-0000-0000ED1F0000}"/>
    <cellStyle name="Normal 2 2 25 4 5" xfId="12610" xr:uid="{00000000-0005-0000-0000-0000EE1F0000}"/>
    <cellStyle name="Normal 2 2 25 4 5 2" xfId="21290" xr:uid="{00000000-0005-0000-0000-0000EF1F0000}"/>
    <cellStyle name="Normal 2 2 25 4 6" xfId="13927" xr:uid="{00000000-0005-0000-0000-0000F01F0000}"/>
    <cellStyle name="Normal 2 2 25 5" xfId="2491" xr:uid="{00000000-0005-0000-0000-0000F11F0000}"/>
    <cellStyle name="Normal 2 2 25 5 2" xfId="9394" xr:uid="{00000000-0005-0000-0000-0000F21F0000}"/>
    <cellStyle name="Normal 2 2 25 5 2 2" xfId="18144" xr:uid="{00000000-0005-0000-0000-0000F31F0000}"/>
    <cellStyle name="Normal 2 2 25 5 3" xfId="7792" xr:uid="{00000000-0005-0000-0000-0000F41F0000}"/>
    <cellStyle name="Normal 2 2 25 5 3 2" xfId="16545" xr:uid="{00000000-0005-0000-0000-0000F51F0000}"/>
    <cellStyle name="Normal 2 2 25 5 4" xfId="11004" xr:uid="{00000000-0005-0000-0000-0000F61F0000}"/>
    <cellStyle name="Normal 2 2 25 5 4 2" xfId="19691" xr:uid="{00000000-0005-0000-0000-0000F71F0000}"/>
    <cellStyle name="Normal 2 2 25 5 5" xfId="12611" xr:uid="{00000000-0005-0000-0000-0000F81F0000}"/>
    <cellStyle name="Normal 2 2 25 5 5 2" xfId="21291" xr:uid="{00000000-0005-0000-0000-0000F91F0000}"/>
    <cellStyle name="Normal 2 2 25 5 6" xfId="14744" xr:uid="{00000000-0005-0000-0000-0000FA1F0000}"/>
    <cellStyle name="Normal 2 2 25 6" xfId="2492" xr:uid="{00000000-0005-0000-0000-0000FB1F0000}"/>
    <cellStyle name="Normal 2 2 25 6 2" xfId="9395" xr:uid="{00000000-0005-0000-0000-0000FC1F0000}"/>
    <cellStyle name="Normal 2 2 25 6 2 2" xfId="18145" xr:uid="{00000000-0005-0000-0000-0000FD1F0000}"/>
    <cellStyle name="Normal 2 2 25 6 3" xfId="7793" xr:uid="{00000000-0005-0000-0000-0000FE1F0000}"/>
    <cellStyle name="Normal 2 2 25 6 3 2" xfId="16546" xr:uid="{00000000-0005-0000-0000-0000FF1F0000}"/>
    <cellStyle name="Normal 2 2 25 6 4" xfId="11005" xr:uid="{00000000-0005-0000-0000-000000200000}"/>
    <cellStyle name="Normal 2 2 25 6 4 2" xfId="19692" xr:uid="{00000000-0005-0000-0000-000001200000}"/>
    <cellStyle name="Normal 2 2 25 6 5" xfId="12612" xr:uid="{00000000-0005-0000-0000-000002200000}"/>
    <cellStyle name="Normal 2 2 25 6 5 2" xfId="21292" xr:uid="{00000000-0005-0000-0000-000003200000}"/>
    <cellStyle name="Normal 2 2 25 6 6" xfId="14030" xr:uid="{00000000-0005-0000-0000-000004200000}"/>
    <cellStyle name="Normal 2 2 25 7" xfId="9384" xr:uid="{00000000-0005-0000-0000-000005200000}"/>
    <cellStyle name="Normal 2 2 25 7 2" xfId="18134" xr:uid="{00000000-0005-0000-0000-000006200000}"/>
    <cellStyle name="Normal 2 2 25 8" xfId="7782" xr:uid="{00000000-0005-0000-0000-000007200000}"/>
    <cellStyle name="Normal 2 2 25 8 2" xfId="16535" xr:uid="{00000000-0005-0000-0000-000008200000}"/>
    <cellStyle name="Normal 2 2 25 9" xfId="10994" xr:uid="{00000000-0005-0000-0000-000009200000}"/>
    <cellStyle name="Normal 2 2 25 9 2" xfId="19681" xr:uid="{00000000-0005-0000-0000-00000A200000}"/>
    <cellStyle name="Normal 2 2 26" xfId="2493" xr:uid="{00000000-0005-0000-0000-00000B200000}"/>
    <cellStyle name="Normal 2 2 27" xfId="2494" xr:uid="{00000000-0005-0000-0000-00000C200000}"/>
    <cellStyle name="Normal 2 2 28" xfId="4904" xr:uid="{00000000-0005-0000-0000-00000D200000}"/>
    <cellStyle name="Normal 2 2 29" xfId="10460" xr:uid="{00000000-0005-0000-0000-00000E200000}"/>
    <cellStyle name="Normal 2 2 3" xfId="2495" xr:uid="{00000000-0005-0000-0000-00000F200000}"/>
    <cellStyle name="Normal 2 2 3 2" xfId="2496" xr:uid="{00000000-0005-0000-0000-000010200000}"/>
    <cellStyle name="Normal 2 2 4" xfId="2497" xr:uid="{00000000-0005-0000-0000-000011200000}"/>
    <cellStyle name="Normal 2 2 4 2" xfId="2498" xr:uid="{00000000-0005-0000-0000-000012200000}"/>
    <cellStyle name="Normal 2 2 5" xfId="2499" xr:uid="{00000000-0005-0000-0000-000013200000}"/>
    <cellStyle name="Normal 2 2 5 2" xfId="2500" xr:uid="{00000000-0005-0000-0000-000014200000}"/>
    <cellStyle name="Normal 2 2 6" xfId="2501" xr:uid="{00000000-0005-0000-0000-000015200000}"/>
    <cellStyle name="Normal 2 2 6 2" xfId="2502" xr:uid="{00000000-0005-0000-0000-000016200000}"/>
    <cellStyle name="Normal 2 2 7" xfId="2503" xr:uid="{00000000-0005-0000-0000-000017200000}"/>
    <cellStyle name="Normal 2 2 7 2" xfId="2504" xr:uid="{00000000-0005-0000-0000-000018200000}"/>
    <cellStyle name="Normal 2 2 8" xfId="2505" xr:uid="{00000000-0005-0000-0000-000019200000}"/>
    <cellStyle name="Normal 2 2 8 2" xfId="2506" xr:uid="{00000000-0005-0000-0000-00001A200000}"/>
    <cellStyle name="Normal 2 2 9" xfId="2507" xr:uid="{00000000-0005-0000-0000-00001B200000}"/>
    <cellStyle name="Normal 2 2 9 2" xfId="2508" xr:uid="{00000000-0005-0000-0000-00001C200000}"/>
    <cellStyle name="Normal 2 3" xfId="2509" xr:uid="{00000000-0005-0000-0000-00001D200000}"/>
    <cellStyle name="Normal 2 3 2" xfId="2510" xr:uid="{00000000-0005-0000-0000-00001E200000}"/>
    <cellStyle name="Normal 2 3 2 2" xfId="2511" xr:uid="{00000000-0005-0000-0000-00001F200000}"/>
    <cellStyle name="Normal 2 3 3" xfId="2512" xr:uid="{00000000-0005-0000-0000-000020200000}"/>
    <cellStyle name="Normal 2 3 3 2" xfId="2513" xr:uid="{00000000-0005-0000-0000-000021200000}"/>
    <cellStyle name="Normal 2 3 4" xfId="2514" xr:uid="{00000000-0005-0000-0000-000022200000}"/>
    <cellStyle name="Normal 2 3 4 2" xfId="2515" xr:uid="{00000000-0005-0000-0000-000023200000}"/>
    <cellStyle name="Normal 2 3 5" xfId="2516" xr:uid="{00000000-0005-0000-0000-000024200000}"/>
    <cellStyle name="Normal 2 3 5 2" xfId="2517" xr:uid="{00000000-0005-0000-0000-000025200000}"/>
    <cellStyle name="Normal 2 3 6" xfId="2518" xr:uid="{00000000-0005-0000-0000-000026200000}"/>
    <cellStyle name="Normal 2 3 6 2" xfId="2519" xr:uid="{00000000-0005-0000-0000-000027200000}"/>
    <cellStyle name="Normal 2 3 7" xfId="2520" xr:uid="{00000000-0005-0000-0000-000028200000}"/>
    <cellStyle name="Normal 2 3 7 2" xfId="2521" xr:uid="{00000000-0005-0000-0000-000029200000}"/>
    <cellStyle name="Normal 2 3 8" xfId="2522" xr:uid="{00000000-0005-0000-0000-00002A200000}"/>
    <cellStyle name="Normal 2 4" xfId="2523" xr:uid="{00000000-0005-0000-0000-00002B200000}"/>
    <cellStyle name="Normal 2 4 2" xfId="2524" xr:uid="{00000000-0005-0000-0000-00002C200000}"/>
    <cellStyle name="Normal 2 4 2 2" xfId="6936" xr:uid="{00000000-0005-0000-0000-00002D200000}"/>
    <cellStyle name="Normal 2 4 3" xfId="6935" xr:uid="{00000000-0005-0000-0000-00002E200000}"/>
    <cellStyle name="Normal 2 5" xfId="2525" xr:uid="{00000000-0005-0000-0000-00002F200000}"/>
    <cellStyle name="Normal 2 5 2" xfId="2526" xr:uid="{00000000-0005-0000-0000-000030200000}"/>
    <cellStyle name="Normal 2 5 3" xfId="2527" xr:uid="{00000000-0005-0000-0000-000031200000}"/>
    <cellStyle name="Normal 2 5 4" xfId="7307" xr:uid="{00000000-0005-0000-0000-000032200000}"/>
    <cellStyle name="Normal 2 5 4 2" xfId="9396" xr:uid="{00000000-0005-0000-0000-000033200000}"/>
    <cellStyle name="Normal 2 5 4 2 2" xfId="18146" xr:uid="{00000000-0005-0000-0000-000034200000}"/>
    <cellStyle name="Normal 2 5 5" xfId="7794" xr:uid="{00000000-0005-0000-0000-000035200000}"/>
    <cellStyle name="Normal 2 5 5 2" xfId="16547" xr:uid="{00000000-0005-0000-0000-000036200000}"/>
    <cellStyle name="Normal 2 5 6" xfId="11006" xr:uid="{00000000-0005-0000-0000-000037200000}"/>
    <cellStyle name="Normal 2 5 6 2" xfId="19693" xr:uid="{00000000-0005-0000-0000-000038200000}"/>
    <cellStyle name="Normal 2 5 7" xfId="12613" xr:uid="{00000000-0005-0000-0000-000039200000}"/>
    <cellStyle name="Normal 2 5 7 2" xfId="21293" xr:uid="{00000000-0005-0000-0000-00003A200000}"/>
    <cellStyle name="Normal 2 5 8" xfId="13906" xr:uid="{00000000-0005-0000-0000-00003B200000}"/>
    <cellStyle name="Normal 2 6" xfId="2528" xr:uid="{00000000-0005-0000-0000-00003C200000}"/>
    <cellStyle name="Normal 2 6 2" xfId="2529" xr:uid="{00000000-0005-0000-0000-00003D200000}"/>
    <cellStyle name="Normal 2 7" xfId="2530" xr:uid="{00000000-0005-0000-0000-00003E200000}"/>
    <cellStyle name="Normal 2 7 2" xfId="2531" xr:uid="{00000000-0005-0000-0000-00003F200000}"/>
    <cellStyle name="Normal 2 7 3" xfId="2532" xr:uid="{00000000-0005-0000-0000-000040200000}"/>
    <cellStyle name="Normal 2 8" xfId="2533" xr:uid="{00000000-0005-0000-0000-000041200000}"/>
    <cellStyle name="Normal 2 9" xfId="4889" xr:uid="{00000000-0005-0000-0000-000042200000}"/>
    <cellStyle name="Normal 2 9 2" xfId="4895" xr:uid="{00000000-0005-0000-0000-000043200000}"/>
    <cellStyle name="Normal 2_Base Arquivos PA 2008_OEI_V4" xfId="2534" xr:uid="{00000000-0005-0000-0000-000044200000}"/>
    <cellStyle name="Normal 20" xfId="158" xr:uid="{00000000-0005-0000-0000-000045200000}"/>
    <cellStyle name="Normal 20 2" xfId="2536" xr:uid="{00000000-0005-0000-0000-000046200000}"/>
    <cellStyle name="Normal 20 2 10" xfId="7795" xr:uid="{00000000-0005-0000-0000-000047200000}"/>
    <cellStyle name="Normal 20 2 10 2" xfId="16548" xr:uid="{00000000-0005-0000-0000-000048200000}"/>
    <cellStyle name="Normal 20 2 11" xfId="11007" xr:uid="{00000000-0005-0000-0000-000049200000}"/>
    <cellStyle name="Normal 20 2 11 2" xfId="19694" xr:uid="{00000000-0005-0000-0000-00004A200000}"/>
    <cellStyle name="Normal 20 2 12" xfId="12614" xr:uid="{00000000-0005-0000-0000-00004B200000}"/>
    <cellStyle name="Normal 20 2 12 2" xfId="21294" xr:uid="{00000000-0005-0000-0000-00004C200000}"/>
    <cellStyle name="Normal 20 2 13" xfId="14206" xr:uid="{00000000-0005-0000-0000-00004D200000}"/>
    <cellStyle name="Normal 20 2 2" xfId="2537" xr:uid="{00000000-0005-0000-0000-00004E200000}"/>
    <cellStyle name="Normal 20 2 2 2" xfId="2538" xr:uid="{00000000-0005-0000-0000-00004F200000}"/>
    <cellStyle name="Normal 20 2 2 2 2" xfId="2539" xr:uid="{00000000-0005-0000-0000-000050200000}"/>
    <cellStyle name="Normal 20 2 2 2 2 2" xfId="2540" xr:uid="{00000000-0005-0000-0000-000051200000}"/>
    <cellStyle name="Normal 20 2 2 2 2 2 2" xfId="9399" xr:uid="{00000000-0005-0000-0000-000052200000}"/>
    <cellStyle name="Normal 20 2 2 2 2 2 2 2" xfId="18149" xr:uid="{00000000-0005-0000-0000-000053200000}"/>
    <cellStyle name="Normal 20 2 2 2 2 2 3" xfId="7797" xr:uid="{00000000-0005-0000-0000-000054200000}"/>
    <cellStyle name="Normal 20 2 2 2 2 2 3 2" xfId="16550" xr:uid="{00000000-0005-0000-0000-000055200000}"/>
    <cellStyle name="Normal 20 2 2 2 2 2 4" xfId="11009" xr:uid="{00000000-0005-0000-0000-000056200000}"/>
    <cellStyle name="Normal 20 2 2 2 2 2 4 2" xfId="19696" xr:uid="{00000000-0005-0000-0000-000057200000}"/>
    <cellStyle name="Normal 20 2 2 2 2 2 5" xfId="12616" xr:uid="{00000000-0005-0000-0000-000058200000}"/>
    <cellStyle name="Normal 20 2 2 2 2 2 5 2" xfId="21296" xr:uid="{00000000-0005-0000-0000-000059200000}"/>
    <cellStyle name="Normal 20 2 2 2 2 2 6" xfId="14651" xr:uid="{00000000-0005-0000-0000-00005A200000}"/>
    <cellStyle name="Normal 20 2 2 2 2 3" xfId="2541" xr:uid="{00000000-0005-0000-0000-00005B200000}"/>
    <cellStyle name="Normal 20 2 2 2 2 3 2" xfId="9400" xr:uid="{00000000-0005-0000-0000-00005C200000}"/>
    <cellStyle name="Normal 20 2 2 2 2 3 2 2" xfId="18150" xr:uid="{00000000-0005-0000-0000-00005D200000}"/>
    <cellStyle name="Normal 20 2 2 2 2 3 3" xfId="7798" xr:uid="{00000000-0005-0000-0000-00005E200000}"/>
    <cellStyle name="Normal 20 2 2 2 2 3 3 2" xfId="16551" xr:uid="{00000000-0005-0000-0000-00005F200000}"/>
    <cellStyle name="Normal 20 2 2 2 2 3 4" xfId="11010" xr:uid="{00000000-0005-0000-0000-000060200000}"/>
    <cellStyle name="Normal 20 2 2 2 2 3 4 2" xfId="19697" xr:uid="{00000000-0005-0000-0000-000061200000}"/>
    <cellStyle name="Normal 20 2 2 2 2 3 5" xfId="12617" xr:uid="{00000000-0005-0000-0000-000062200000}"/>
    <cellStyle name="Normal 20 2 2 2 2 3 5 2" xfId="21297" xr:uid="{00000000-0005-0000-0000-000063200000}"/>
    <cellStyle name="Normal 20 2 2 2 2 3 6" xfId="14152" xr:uid="{00000000-0005-0000-0000-000064200000}"/>
    <cellStyle name="Normal 20 2 2 2 2 4" xfId="2542" xr:uid="{00000000-0005-0000-0000-000065200000}"/>
    <cellStyle name="Normal 20 2 2 2 2 4 2" xfId="9401" xr:uid="{00000000-0005-0000-0000-000066200000}"/>
    <cellStyle name="Normal 20 2 2 2 2 4 2 2" xfId="18151" xr:uid="{00000000-0005-0000-0000-000067200000}"/>
    <cellStyle name="Normal 20 2 2 2 2 4 3" xfId="7799" xr:uid="{00000000-0005-0000-0000-000068200000}"/>
    <cellStyle name="Normal 20 2 2 2 2 4 3 2" xfId="16552" xr:uid="{00000000-0005-0000-0000-000069200000}"/>
    <cellStyle name="Normal 20 2 2 2 2 4 4" xfId="11011" xr:uid="{00000000-0005-0000-0000-00006A200000}"/>
    <cellStyle name="Normal 20 2 2 2 2 4 4 2" xfId="19698" xr:uid="{00000000-0005-0000-0000-00006B200000}"/>
    <cellStyle name="Normal 20 2 2 2 2 4 5" xfId="12618" xr:uid="{00000000-0005-0000-0000-00006C200000}"/>
    <cellStyle name="Normal 20 2 2 2 2 4 5 2" xfId="21298" xr:uid="{00000000-0005-0000-0000-00006D200000}"/>
    <cellStyle name="Normal 20 2 2 2 2 4 6" xfId="13867" xr:uid="{00000000-0005-0000-0000-00006E200000}"/>
    <cellStyle name="Normal 20 2 2 2 3" xfId="2543" xr:uid="{00000000-0005-0000-0000-00006F200000}"/>
    <cellStyle name="Normal 20 2 2 2 4" xfId="2544" xr:uid="{00000000-0005-0000-0000-000070200000}"/>
    <cellStyle name="Normal 20 2 2 2 5" xfId="9398" xr:uid="{00000000-0005-0000-0000-000071200000}"/>
    <cellStyle name="Normal 20 2 2 2 5 2" xfId="18148" xr:uid="{00000000-0005-0000-0000-000072200000}"/>
    <cellStyle name="Normal 20 2 2 2 6" xfId="7796" xr:uid="{00000000-0005-0000-0000-000073200000}"/>
    <cellStyle name="Normal 20 2 2 2 6 2" xfId="16549" xr:uid="{00000000-0005-0000-0000-000074200000}"/>
    <cellStyle name="Normal 20 2 2 2 7" xfId="11008" xr:uid="{00000000-0005-0000-0000-000075200000}"/>
    <cellStyle name="Normal 20 2 2 2 7 2" xfId="19695" xr:uid="{00000000-0005-0000-0000-000076200000}"/>
    <cellStyle name="Normal 20 2 2 2 8" xfId="12615" xr:uid="{00000000-0005-0000-0000-000077200000}"/>
    <cellStyle name="Normal 20 2 2 2 8 2" xfId="21295" xr:uid="{00000000-0005-0000-0000-000078200000}"/>
    <cellStyle name="Normal 20 2 2 2 9" xfId="14784" xr:uid="{00000000-0005-0000-0000-000079200000}"/>
    <cellStyle name="Normal 20 2 2 3" xfId="2545" xr:uid="{00000000-0005-0000-0000-00007A200000}"/>
    <cellStyle name="Normal 20 2 2 3 2" xfId="2546" xr:uid="{00000000-0005-0000-0000-00007B200000}"/>
    <cellStyle name="Normal 20 2 2 3 2 2" xfId="9403" xr:uid="{00000000-0005-0000-0000-00007C200000}"/>
    <cellStyle name="Normal 20 2 2 3 2 2 2" xfId="18153" xr:uid="{00000000-0005-0000-0000-00007D200000}"/>
    <cellStyle name="Normal 20 2 2 3 2 3" xfId="7801" xr:uid="{00000000-0005-0000-0000-00007E200000}"/>
    <cellStyle name="Normal 20 2 2 3 2 3 2" xfId="16554" xr:uid="{00000000-0005-0000-0000-00007F200000}"/>
    <cellStyle name="Normal 20 2 2 3 2 4" xfId="11013" xr:uid="{00000000-0005-0000-0000-000080200000}"/>
    <cellStyle name="Normal 20 2 2 3 2 4 2" xfId="19700" xr:uid="{00000000-0005-0000-0000-000081200000}"/>
    <cellStyle name="Normal 20 2 2 3 2 5" xfId="12620" xr:uid="{00000000-0005-0000-0000-000082200000}"/>
    <cellStyle name="Normal 20 2 2 3 2 5 2" xfId="21300" xr:uid="{00000000-0005-0000-0000-000083200000}"/>
    <cellStyle name="Normal 20 2 2 3 2 6" xfId="14017" xr:uid="{00000000-0005-0000-0000-000084200000}"/>
    <cellStyle name="Normal 20 2 2 3 3" xfId="2547" xr:uid="{00000000-0005-0000-0000-000085200000}"/>
    <cellStyle name="Normal 20 2 2 3 3 2" xfId="9404" xr:uid="{00000000-0005-0000-0000-000086200000}"/>
    <cellStyle name="Normal 20 2 2 3 3 2 2" xfId="18154" xr:uid="{00000000-0005-0000-0000-000087200000}"/>
    <cellStyle name="Normal 20 2 2 3 3 3" xfId="7802" xr:uid="{00000000-0005-0000-0000-000088200000}"/>
    <cellStyle name="Normal 20 2 2 3 3 3 2" xfId="16555" xr:uid="{00000000-0005-0000-0000-000089200000}"/>
    <cellStyle name="Normal 20 2 2 3 3 4" xfId="11014" xr:uid="{00000000-0005-0000-0000-00008A200000}"/>
    <cellStyle name="Normal 20 2 2 3 3 4 2" xfId="19701" xr:uid="{00000000-0005-0000-0000-00008B200000}"/>
    <cellStyle name="Normal 20 2 2 3 3 5" xfId="12621" xr:uid="{00000000-0005-0000-0000-00008C200000}"/>
    <cellStyle name="Normal 20 2 2 3 3 5 2" xfId="21301" xr:uid="{00000000-0005-0000-0000-00008D200000}"/>
    <cellStyle name="Normal 20 2 2 3 3 6" xfId="14785" xr:uid="{00000000-0005-0000-0000-00008E200000}"/>
    <cellStyle name="Normal 20 2 2 3 4" xfId="2548" xr:uid="{00000000-0005-0000-0000-00008F200000}"/>
    <cellStyle name="Normal 20 2 2 3 4 2" xfId="9405" xr:uid="{00000000-0005-0000-0000-000090200000}"/>
    <cellStyle name="Normal 20 2 2 3 4 2 2" xfId="18155" xr:uid="{00000000-0005-0000-0000-000091200000}"/>
    <cellStyle name="Normal 20 2 2 3 4 3" xfId="7803" xr:uid="{00000000-0005-0000-0000-000092200000}"/>
    <cellStyle name="Normal 20 2 2 3 4 3 2" xfId="16556" xr:uid="{00000000-0005-0000-0000-000093200000}"/>
    <cellStyle name="Normal 20 2 2 3 4 4" xfId="11015" xr:uid="{00000000-0005-0000-0000-000094200000}"/>
    <cellStyle name="Normal 20 2 2 3 4 4 2" xfId="19702" xr:uid="{00000000-0005-0000-0000-000095200000}"/>
    <cellStyle name="Normal 20 2 2 3 4 5" xfId="12622" xr:uid="{00000000-0005-0000-0000-000096200000}"/>
    <cellStyle name="Normal 20 2 2 3 4 5 2" xfId="21302" xr:uid="{00000000-0005-0000-0000-000097200000}"/>
    <cellStyle name="Normal 20 2 2 3 4 6" xfId="14786" xr:uid="{00000000-0005-0000-0000-000098200000}"/>
    <cellStyle name="Normal 20 2 2 3 5" xfId="9402" xr:uid="{00000000-0005-0000-0000-000099200000}"/>
    <cellStyle name="Normal 20 2 2 3 5 2" xfId="18152" xr:uid="{00000000-0005-0000-0000-00009A200000}"/>
    <cellStyle name="Normal 20 2 2 3 6" xfId="7800" xr:uid="{00000000-0005-0000-0000-00009B200000}"/>
    <cellStyle name="Normal 20 2 2 3 6 2" xfId="16553" xr:uid="{00000000-0005-0000-0000-00009C200000}"/>
    <cellStyle name="Normal 20 2 2 3 7" xfId="11012" xr:uid="{00000000-0005-0000-0000-00009D200000}"/>
    <cellStyle name="Normal 20 2 2 3 7 2" xfId="19699" xr:uid="{00000000-0005-0000-0000-00009E200000}"/>
    <cellStyle name="Normal 20 2 2 3 8" xfId="12619" xr:uid="{00000000-0005-0000-0000-00009F200000}"/>
    <cellStyle name="Normal 20 2 2 3 8 2" xfId="21299" xr:uid="{00000000-0005-0000-0000-0000A0200000}"/>
    <cellStyle name="Normal 20 2 2 3 9" xfId="14745" xr:uid="{00000000-0005-0000-0000-0000A1200000}"/>
    <cellStyle name="Normal 20 2 2 4" xfId="2549" xr:uid="{00000000-0005-0000-0000-0000A2200000}"/>
    <cellStyle name="Normal 20 2 2 4 2" xfId="2550" xr:uid="{00000000-0005-0000-0000-0000A3200000}"/>
    <cellStyle name="Normal 20 2 2 4 2 2" xfId="9407" xr:uid="{00000000-0005-0000-0000-0000A4200000}"/>
    <cellStyle name="Normal 20 2 2 4 2 2 2" xfId="18157" xr:uid="{00000000-0005-0000-0000-0000A5200000}"/>
    <cellStyle name="Normal 20 2 2 4 2 3" xfId="7805" xr:uid="{00000000-0005-0000-0000-0000A6200000}"/>
    <cellStyle name="Normal 20 2 2 4 2 3 2" xfId="16558" xr:uid="{00000000-0005-0000-0000-0000A7200000}"/>
    <cellStyle name="Normal 20 2 2 4 2 4" xfId="11017" xr:uid="{00000000-0005-0000-0000-0000A8200000}"/>
    <cellStyle name="Normal 20 2 2 4 2 4 2" xfId="19704" xr:uid="{00000000-0005-0000-0000-0000A9200000}"/>
    <cellStyle name="Normal 20 2 2 4 2 5" xfId="12624" xr:uid="{00000000-0005-0000-0000-0000AA200000}"/>
    <cellStyle name="Normal 20 2 2 4 2 5 2" xfId="21304" xr:uid="{00000000-0005-0000-0000-0000AB200000}"/>
    <cellStyle name="Normal 20 2 2 4 2 6" xfId="14788" xr:uid="{00000000-0005-0000-0000-0000AC200000}"/>
    <cellStyle name="Normal 20 2 2 4 3" xfId="2551" xr:uid="{00000000-0005-0000-0000-0000AD200000}"/>
    <cellStyle name="Normal 20 2 2 4 3 2" xfId="9408" xr:uid="{00000000-0005-0000-0000-0000AE200000}"/>
    <cellStyle name="Normal 20 2 2 4 3 2 2" xfId="18158" xr:uid="{00000000-0005-0000-0000-0000AF200000}"/>
    <cellStyle name="Normal 20 2 2 4 3 3" xfId="7806" xr:uid="{00000000-0005-0000-0000-0000B0200000}"/>
    <cellStyle name="Normal 20 2 2 4 3 3 2" xfId="16559" xr:uid="{00000000-0005-0000-0000-0000B1200000}"/>
    <cellStyle name="Normal 20 2 2 4 3 4" xfId="11018" xr:uid="{00000000-0005-0000-0000-0000B2200000}"/>
    <cellStyle name="Normal 20 2 2 4 3 4 2" xfId="19705" xr:uid="{00000000-0005-0000-0000-0000B3200000}"/>
    <cellStyle name="Normal 20 2 2 4 3 5" xfId="12625" xr:uid="{00000000-0005-0000-0000-0000B4200000}"/>
    <cellStyle name="Normal 20 2 2 4 3 5 2" xfId="21305" xr:uid="{00000000-0005-0000-0000-0000B5200000}"/>
    <cellStyle name="Normal 20 2 2 4 3 6" xfId="14789" xr:uid="{00000000-0005-0000-0000-0000B6200000}"/>
    <cellStyle name="Normal 20 2 2 4 4" xfId="2552" xr:uid="{00000000-0005-0000-0000-0000B7200000}"/>
    <cellStyle name="Normal 20 2 2 4 4 2" xfId="9409" xr:uid="{00000000-0005-0000-0000-0000B8200000}"/>
    <cellStyle name="Normal 20 2 2 4 4 2 2" xfId="18159" xr:uid="{00000000-0005-0000-0000-0000B9200000}"/>
    <cellStyle name="Normal 20 2 2 4 4 3" xfId="7807" xr:uid="{00000000-0005-0000-0000-0000BA200000}"/>
    <cellStyle name="Normal 20 2 2 4 4 3 2" xfId="16560" xr:uid="{00000000-0005-0000-0000-0000BB200000}"/>
    <cellStyle name="Normal 20 2 2 4 4 4" xfId="11019" xr:uid="{00000000-0005-0000-0000-0000BC200000}"/>
    <cellStyle name="Normal 20 2 2 4 4 4 2" xfId="19706" xr:uid="{00000000-0005-0000-0000-0000BD200000}"/>
    <cellStyle name="Normal 20 2 2 4 4 5" xfId="12626" xr:uid="{00000000-0005-0000-0000-0000BE200000}"/>
    <cellStyle name="Normal 20 2 2 4 4 5 2" xfId="21306" xr:uid="{00000000-0005-0000-0000-0000BF200000}"/>
    <cellStyle name="Normal 20 2 2 4 4 6" xfId="14790" xr:uid="{00000000-0005-0000-0000-0000C0200000}"/>
    <cellStyle name="Normal 20 2 2 4 5" xfId="9406" xr:uid="{00000000-0005-0000-0000-0000C1200000}"/>
    <cellStyle name="Normal 20 2 2 4 5 2" xfId="18156" xr:uid="{00000000-0005-0000-0000-0000C2200000}"/>
    <cellStyle name="Normal 20 2 2 4 6" xfId="7804" xr:uid="{00000000-0005-0000-0000-0000C3200000}"/>
    <cellStyle name="Normal 20 2 2 4 6 2" xfId="16557" xr:uid="{00000000-0005-0000-0000-0000C4200000}"/>
    <cellStyle name="Normal 20 2 2 4 7" xfId="11016" xr:uid="{00000000-0005-0000-0000-0000C5200000}"/>
    <cellStyle name="Normal 20 2 2 4 7 2" xfId="19703" xr:uid="{00000000-0005-0000-0000-0000C6200000}"/>
    <cellStyle name="Normal 20 2 2 4 8" xfId="12623" xr:uid="{00000000-0005-0000-0000-0000C7200000}"/>
    <cellStyle name="Normal 20 2 2 4 8 2" xfId="21303" xr:uid="{00000000-0005-0000-0000-0000C8200000}"/>
    <cellStyle name="Normal 20 2 2 4 9" xfId="14787" xr:uid="{00000000-0005-0000-0000-0000C9200000}"/>
    <cellStyle name="Normal 20 2 2 5" xfId="2553" xr:uid="{00000000-0005-0000-0000-0000CA200000}"/>
    <cellStyle name="Normal 20 2 2 5 2" xfId="9410" xr:uid="{00000000-0005-0000-0000-0000CB200000}"/>
    <cellStyle name="Normal 20 2 2 5 2 2" xfId="18160" xr:uid="{00000000-0005-0000-0000-0000CC200000}"/>
    <cellStyle name="Normal 20 2 2 5 3" xfId="7808" xr:uid="{00000000-0005-0000-0000-0000CD200000}"/>
    <cellStyle name="Normal 20 2 2 5 3 2" xfId="16561" xr:uid="{00000000-0005-0000-0000-0000CE200000}"/>
    <cellStyle name="Normal 20 2 2 5 4" xfId="11020" xr:uid="{00000000-0005-0000-0000-0000CF200000}"/>
    <cellStyle name="Normal 20 2 2 5 4 2" xfId="19707" xr:uid="{00000000-0005-0000-0000-0000D0200000}"/>
    <cellStyle name="Normal 20 2 2 5 5" xfId="12627" xr:uid="{00000000-0005-0000-0000-0000D1200000}"/>
    <cellStyle name="Normal 20 2 2 5 5 2" xfId="21307" xr:uid="{00000000-0005-0000-0000-0000D2200000}"/>
    <cellStyle name="Normal 20 2 2 5 6" xfId="14791" xr:uid="{00000000-0005-0000-0000-0000D3200000}"/>
    <cellStyle name="Normal 20 2 2 6" xfId="2554" xr:uid="{00000000-0005-0000-0000-0000D4200000}"/>
    <cellStyle name="Normal 20 2 2 6 2" xfId="9411" xr:uid="{00000000-0005-0000-0000-0000D5200000}"/>
    <cellStyle name="Normal 20 2 2 6 2 2" xfId="18161" xr:uid="{00000000-0005-0000-0000-0000D6200000}"/>
    <cellStyle name="Normal 20 2 2 6 3" xfId="7809" xr:uid="{00000000-0005-0000-0000-0000D7200000}"/>
    <cellStyle name="Normal 20 2 2 6 3 2" xfId="16562" xr:uid="{00000000-0005-0000-0000-0000D8200000}"/>
    <cellStyle name="Normal 20 2 2 6 4" xfId="11021" xr:uid="{00000000-0005-0000-0000-0000D9200000}"/>
    <cellStyle name="Normal 20 2 2 6 4 2" xfId="19708" xr:uid="{00000000-0005-0000-0000-0000DA200000}"/>
    <cellStyle name="Normal 20 2 2 6 5" xfId="12628" xr:uid="{00000000-0005-0000-0000-0000DB200000}"/>
    <cellStyle name="Normal 20 2 2 6 5 2" xfId="21308" xr:uid="{00000000-0005-0000-0000-0000DC200000}"/>
    <cellStyle name="Normal 20 2 2 6 6" xfId="14792" xr:uid="{00000000-0005-0000-0000-0000DD200000}"/>
    <cellStyle name="Normal 20 2 2 7" xfId="2555" xr:uid="{00000000-0005-0000-0000-0000DE200000}"/>
    <cellStyle name="Normal 20 2 2 7 2" xfId="9412" xr:uid="{00000000-0005-0000-0000-0000DF200000}"/>
    <cellStyle name="Normal 20 2 2 7 2 2" xfId="18162" xr:uid="{00000000-0005-0000-0000-0000E0200000}"/>
    <cellStyle name="Normal 20 2 2 7 3" xfId="7810" xr:uid="{00000000-0005-0000-0000-0000E1200000}"/>
    <cellStyle name="Normal 20 2 2 7 3 2" xfId="16563" xr:uid="{00000000-0005-0000-0000-0000E2200000}"/>
    <cellStyle name="Normal 20 2 2 7 4" xfId="11022" xr:uid="{00000000-0005-0000-0000-0000E3200000}"/>
    <cellStyle name="Normal 20 2 2 7 4 2" xfId="19709" xr:uid="{00000000-0005-0000-0000-0000E4200000}"/>
    <cellStyle name="Normal 20 2 2 7 5" xfId="12629" xr:uid="{00000000-0005-0000-0000-0000E5200000}"/>
    <cellStyle name="Normal 20 2 2 7 5 2" xfId="21309" xr:uid="{00000000-0005-0000-0000-0000E6200000}"/>
    <cellStyle name="Normal 20 2 2 7 6" xfId="14811" xr:uid="{00000000-0005-0000-0000-0000E7200000}"/>
    <cellStyle name="Normal 20 2 3" xfId="2556" xr:uid="{00000000-0005-0000-0000-0000E8200000}"/>
    <cellStyle name="Normal 20 2 3 2" xfId="2557" xr:uid="{00000000-0005-0000-0000-0000E9200000}"/>
    <cellStyle name="Normal 20 2 3 2 2" xfId="9414" xr:uid="{00000000-0005-0000-0000-0000EA200000}"/>
    <cellStyle name="Normal 20 2 3 2 2 2" xfId="18164" xr:uid="{00000000-0005-0000-0000-0000EB200000}"/>
    <cellStyle name="Normal 20 2 3 2 3" xfId="7812" xr:uid="{00000000-0005-0000-0000-0000EC200000}"/>
    <cellStyle name="Normal 20 2 3 2 3 2" xfId="16565" xr:uid="{00000000-0005-0000-0000-0000ED200000}"/>
    <cellStyle name="Normal 20 2 3 2 4" xfId="11024" xr:uid="{00000000-0005-0000-0000-0000EE200000}"/>
    <cellStyle name="Normal 20 2 3 2 4 2" xfId="19711" xr:uid="{00000000-0005-0000-0000-0000EF200000}"/>
    <cellStyle name="Normal 20 2 3 2 5" xfId="12631" xr:uid="{00000000-0005-0000-0000-0000F0200000}"/>
    <cellStyle name="Normal 20 2 3 2 5 2" xfId="21311" xr:uid="{00000000-0005-0000-0000-0000F1200000}"/>
    <cellStyle name="Normal 20 2 3 2 6" xfId="14812" xr:uid="{00000000-0005-0000-0000-0000F2200000}"/>
    <cellStyle name="Normal 20 2 3 3" xfId="2558" xr:uid="{00000000-0005-0000-0000-0000F3200000}"/>
    <cellStyle name="Normal 20 2 3 3 2" xfId="9415" xr:uid="{00000000-0005-0000-0000-0000F4200000}"/>
    <cellStyle name="Normal 20 2 3 3 2 2" xfId="18165" xr:uid="{00000000-0005-0000-0000-0000F5200000}"/>
    <cellStyle name="Normal 20 2 3 3 3" xfId="7813" xr:uid="{00000000-0005-0000-0000-0000F6200000}"/>
    <cellStyle name="Normal 20 2 3 3 3 2" xfId="16566" xr:uid="{00000000-0005-0000-0000-0000F7200000}"/>
    <cellStyle name="Normal 20 2 3 3 4" xfId="11025" xr:uid="{00000000-0005-0000-0000-0000F8200000}"/>
    <cellStyle name="Normal 20 2 3 3 4 2" xfId="19712" xr:uid="{00000000-0005-0000-0000-0000F9200000}"/>
    <cellStyle name="Normal 20 2 3 3 5" xfId="12632" xr:uid="{00000000-0005-0000-0000-0000FA200000}"/>
    <cellStyle name="Normal 20 2 3 3 5 2" xfId="21312" xr:uid="{00000000-0005-0000-0000-0000FB200000}"/>
    <cellStyle name="Normal 20 2 3 3 6" xfId="14810" xr:uid="{00000000-0005-0000-0000-0000FC200000}"/>
    <cellStyle name="Normal 20 2 3 4" xfId="2559" xr:uid="{00000000-0005-0000-0000-0000FD200000}"/>
    <cellStyle name="Normal 20 2 3 4 2" xfId="9416" xr:uid="{00000000-0005-0000-0000-0000FE200000}"/>
    <cellStyle name="Normal 20 2 3 4 2 2" xfId="18166" xr:uid="{00000000-0005-0000-0000-0000FF200000}"/>
    <cellStyle name="Normal 20 2 3 4 3" xfId="7814" xr:uid="{00000000-0005-0000-0000-000000210000}"/>
    <cellStyle name="Normal 20 2 3 4 3 2" xfId="16567" xr:uid="{00000000-0005-0000-0000-000001210000}"/>
    <cellStyle name="Normal 20 2 3 4 4" xfId="11026" xr:uid="{00000000-0005-0000-0000-000002210000}"/>
    <cellStyle name="Normal 20 2 3 4 4 2" xfId="19713" xr:uid="{00000000-0005-0000-0000-000003210000}"/>
    <cellStyle name="Normal 20 2 3 4 5" xfId="12633" xr:uid="{00000000-0005-0000-0000-000004210000}"/>
    <cellStyle name="Normal 20 2 3 4 5 2" xfId="21313" xr:uid="{00000000-0005-0000-0000-000005210000}"/>
    <cellStyle name="Normal 20 2 3 4 6" xfId="14775" xr:uid="{00000000-0005-0000-0000-000006210000}"/>
    <cellStyle name="Normal 20 2 3 5" xfId="9413" xr:uid="{00000000-0005-0000-0000-000007210000}"/>
    <cellStyle name="Normal 20 2 3 5 2" xfId="18163" xr:uid="{00000000-0005-0000-0000-000008210000}"/>
    <cellStyle name="Normal 20 2 3 6" xfId="7811" xr:uid="{00000000-0005-0000-0000-000009210000}"/>
    <cellStyle name="Normal 20 2 3 6 2" xfId="16564" xr:uid="{00000000-0005-0000-0000-00000A210000}"/>
    <cellStyle name="Normal 20 2 3 7" xfId="11023" xr:uid="{00000000-0005-0000-0000-00000B210000}"/>
    <cellStyle name="Normal 20 2 3 7 2" xfId="19710" xr:uid="{00000000-0005-0000-0000-00000C210000}"/>
    <cellStyle name="Normal 20 2 3 8" xfId="12630" xr:uid="{00000000-0005-0000-0000-00000D210000}"/>
    <cellStyle name="Normal 20 2 3 8 2" xfId="21310" xr:uid="{00000000-0005-0000-0000-00000E210000}"/>
    <cellStyle name="Normal 20 2 3 9" xfId="14793" xr:uid="{00000000-0005-0000-0000-00000F210000}"/>
    <cellStyle name="Normal 20 2 4" xfId="2560" xr:uid="{00000000-0005-0000-0000-000010210000}"/>
    <cellStyle name="Normal 20 2 5" xfId="2561" xr:uid="{00000000-0005-0000-0000-000011210000}"/>
    <cellStyle name="Normal 20 2 6" xfId="2562" xr:uid="{00000000-0005-0000-0000-000012210000}"/>
    <cellStyle name="Normal 20 2 6 2" xfId="9417" xr:uid="{00000000-0005-0000-0000-000013210000}"/>
    <cellStyle name="Normal 20 2 6 2 2" xfId="18167" xr:uid="{00000000-0005-0000-0000-000014210000}"/>
    <cellStyle name="Normal 20 2 6 3" xfId="7815" xr:uid="{00000000-0005-0000-0000-000015210000}"/>
    <cellStyle name="Normal 20 2 6 3 2" xfId="16568" xr:uid="{00000000-0005-0000-0000-000016210000}"/>
    <cellStyle name="Normal 20 2 6 4" xfId="11027" xr:uid="{00000000-0005-0000-0000-000017210000}"/>
    <cellStyle name="Normal 20 2 6 4 2" xfId="19714" xr:uid="{00000000-0005-0000-0000-000018210000}"/>
    <cellStyle name="Normal 20 2 6 5" xfId="12634" xr:uid="{00000000-0005-0000-0000-000019210000}"/>
    <cellStyle name="Normal 20 2 6 5 2" xfId="21314" xr:uid="{00000000-0005-0000-0000-00001A210000}"/>
    <cellStyle name="Normal 20 2 6 6" xfId="13943" xr:uid="{00000000-0005-0000-0000-00001B210000}"/>
    <cellStyle name="Normal 20 2 7" xfId="2563" xr:uid="{00000000-0005-0000-0000-00001C210000}"/>
    <cellStyle name="Normal 20 2 7 2" xfId="9418" xr:uid="{00000000-0005-0000-0000-00001D210000}"/>
    <cellStyle name="Normal 20 2 7 2 2" xfId="18168" xr:uid="{00000000-0005-0000-0000-00001E210000}"/>
    <cellStyle name="Normal 20 2 7 3" xfId="7816" xr:uid="{00000000-0005-0000-0000-00001F210000}"/>
    <cellStyle name="Normal 20 2 7 3 2" xfId="16569" xr:uid="{00000000-0005-0000-0000-000020210000}"/>
    <cellStyle name="Normal 20 2 7 4" xfId="11028" xr:uid="{00000000-0005-0000-0000-000021210000}"/>
    <cellStyle name="Normal 20 2 7 4 2" xfId="19715" xr:uid="{00000000-0005-0000-0000-000022210000}"/>
    <cellStyle name="Normal 20 2 7 5" xfId="12635" xr:uid="{00000000-0005-0000-0000-000023210000}"/>
    <cellStyle name="Normal 20 2 7 5 2" xfId="21315" xr:uid="{00000000-0005-0000-0000-000024210000}"/>
    <cellStyle name="Normal 20 2 7 6" xfId="13975" xr:uid="{00000000-0005-0000-0000-000025210000}"/>
    <cellStyle name="Normal 20 2 8" xfId="2564" xr:uid="{00000000-0005-0000-0000-000026210000}"/>
    <cellStyle name="Normal 20 2 8 2" xfId="9419" xr:uid="{00000000-0005-0000-0000-000027210000}"/>
    <cellStyle name="Normal 20 2 8 2 2" xfId="18169" xr:uid="{00000000-0005-0000-0000-000028210000}"/>
    <cellStyle name="Normal 20 2 8 3" xfId="7817" xr:uid="{00000000-0005-0000-0000-000029210000}"/>
    <cellStyle name="Normal 20 2 8 3 2" xfId="16570" xr:uid="{00000000-0005-0000-0000-00002A210000}"/>
    <cellStyle name="Normal 20 2 8 4" xfId="11029" xr:uid="{00000000-0005-0000-0000-00002B210000}"/>
    <cellStyle name="Normal 20 2 8 4 2" xfId="19716" xr:uid="{00000000-0005-0000-0000-00002C210000}"/>
    <cellStyle name="Normal 20 2 8 5" xfId="12636" xr:uid="{00000000-0005-0000-0000-00002D210000}"/>
    <cellStyle name="Normal 20 2 8 5 2" xfId="21316" xr:uid="{00000000-0005-0000-0000-00002E210000}"/>
    <cellStyle name="Normal 20 2 8 6" xfId="14056" xr:uid="{00000000-0005-0000-0000-00002F210000}"/>
    <cellStyle name="Normal 20 2 9" xfId="9397" xr:uid="{00000000-0005-0000-0000-000030210000}"/>
    <cellStyle name="Normal 20 2 9 2" xfId="18147" xr:uid="{00000000-0005-0000-0000-000031210000}"/>
    <cellStyle name="Normal 20 3" xfId="2565" xr:uid="{00000000-0005-0000-0000-000032210000}"/>
    <cellStyle name="Normal 20 4" xfId="2535" xr:uid="{00000000-0005-0000-0000-000033210000}"/>
    <cellStyle name="Normal 20 5" xfId="10640" xr:uid="{00000000-0005-0000-0000-000034210000}"/>
    <cellStyle name="Normal 200" xfId="7438" xr:uid="{00000000-0005-0000-0000-000035210000}"/>
    <cellStyle name="Normal 200 2" xfId="16196" xr:uid="{00000000-0005-0000-0000-000036210000}"/>
    <cellStyle name="Normal 201" xfId="10498" xr:uid="{00000000-0005-0000-0000-000037210000}"/>
    <cellStyle name="Normal 201 2" xfId="19225" xr:uid="{00000000-0005-0000-0000-000038210000}"/>
    <cellStyle name="Normal 202" xfId="7437" xr:uid="{00000000-0005-0000-0000-000039210000}"/>
    <cellStyle name="Normal 202 2" xfId="16195" xr:uid="{00000000-0005-0000-0000-00003A210000}"/>
    <cellStyle name="Normal 203" xfId="10503" xr:uid="{00000000-0005-0000-0000-00003B210000}"/>
    <cellStyle name="Normal 203 2" xfId="19230" xr:uid="{00000000-0005-0000-0000-00003C210000}"/>
    <cellStyle name="Normal 204" xfId="10505" xr:uid="{00000000-0005-0000-0000-00003D210000}"/>
    <cellStyle name="Normal 204 2" xfId="19232" xr:uid="{00000000-0005-0000-0000-00003E210000}"/>
    <cellStyle name="Normal 205" xfId="10490" xr:uid="{00000000-0005-0000-0000-00003F210000}"/>
    <cellStyle name="Normal 205 2" xfId="19218" xr:uid="{00000000-0005-0000-0000-000040210000}"/>
    <cellStyle name="Normal 206" xfId="10506" xr:uid="{00000000-0005-0000-0000-000041210000}"/>
    <cellStyle name="Normal 206 2" xfId="19233" xr:uid="{00000000-0005-0000-0000-000042210000}"/>
    <cellStyle name="Normal 207" xfId="10493" xr:uid="{00000000-0005-0000-0000-000043210000}"/>
    <cellStyle name="Normal 207 2" xfId="19221" xr:uid="{00000000-0005-0000-0000-000044210000}"/>
    <cellStyle name="Normal 208" xfId="10504" xr:uid="{00000000-0005-0000-0000-000045210000}"/>
    <cellStyle name="Normal 208 2" xfId="19231" xr:uid="{00000000-0005-0000-0000-000046210000}"/>
    <cellStyle name="Normal 209" xfId="10593" xr:uid="{00000000-0005-0000-0000-000047210000}"/>
    <cellStyle name="Normal 209 2" xfId="19299" xr:uid="{00000000-0005-0000-0000-000048210000}"/>
    <cellStyle name="Normal 21" xfId="155" xr:uid="{00000000-0005-0000-0000-000049210000}"/>
    <cellStyle name="Normal 21 2" xfId="2567" xr:uid="{00000000-0005-0000-0000-00004A210000}"/>
    <cellStyle name="Normal 21 2 10" xfId="7818" xr:uid="{00000000-0005-0000-0000-00004B210000}"/>
    <cellStyle name="Normal 21 2 10 2" xfId="16571" xr:uid="{00000000-0005-0000-0000-00004C210000}"/>
    <cellStyle name="Normal 21 2 11" xfId="11030" xr:uid="{00000000-0005-0000-0000-00004D210000}"/>
    <cellStyle name="Normal 21 2 11 2" xfId="19717" xr:uid="{00000000-0005-0000-0000-00004E210000}"/>
    <cellStyle name="Normal 21 2 12" xfId="12637" xr:uid="{00000000-0005-0000-0000-00004F210000}"/>
    <cellStyle name="Normal 21 2 12 2" xfId="21317" xr:uid="{00000000-0005-0000-0000-000050210000}"/>
    <cellStyle name="Normal 21 2 13" xfId="14038" xr:uid="{00000000-0005-0000-0000-000051210000}"/>
    <cellStyle name="Normal 21 2 2" xfId="2568" xr:uid="{00000000-0005-0000-0000-000052210000}"/>
    <cellStyle name="Normal 21 2 2 2" xfId="2569" xr:uid="{00000000-0005-0000-0000-000053210000}"/>
    <cellStyle name="Normal 21 2 2 2 2" xfId="2570" xr:uid="{00000000-0005-0000-0000-000054210000}"/>
    <cellStyle name="Normal 21 2 2 2 2 2" xfId="2571" xr:uid="{00000000-0005-0000-0000-000055210000}"/>
    <cellStyle name="Normal 21 2 2 2 2 2 2" xfId="9422" xr:uid="{00000000-0005-0000-0000-000056210000}"/>
    <cellStyle name="Normal 21 2 2 2 2 2 2 2" xfId="18172" xr:uid="{00000000-0005-0000-0000-000057210000}"/>
    <cellStyle name="Normal 21 2 2 2 2 2 3" xfId="7820" xr:uid="{00000000-0005-0000-0000-000058210000}"/>
    <cellStyle name="Normal 21 2 2 2 2 2 3 2" xfId="16573" xr:uid="{00000000-0005-0000-0000-000059210000}"/>
    <cellStyle name="Normal 21 2 2 2 2 2 4" xfId="11032" xr:uid="{00000000-0005-0000-0000-00005A210000}"/>
    <cellStyle name="Normal 21 2 2 2 2 2 4 2" xfId="19719" xr:uid="{00000000-0005-0000-0000-00005B210000}"/>
    <cellStyle name="Normal 21 2 2 2 2 2 5" xfId="12639" xr:uid="{00000000-0005-0000-0000-00005C210000}"/>
    <cellStyle name="Normal 21 2 2 2 2 2 5 2" xfId="21319" xr:uid="{00000000-0005-0000-0000-00005D210000}"/>
    <cellStyle name="Normal 21 2 2 2 2 2 6" xfId="14031" xr:uid="{00000000-0005-0000-0000-00005E210000}"/>
    <cellStyle name="Normal 21 2 2 2 2 3" xfId="2572" xr:uid="{00000000-0005-0000-0000-00005F210000}"/>
    <cellStyle name="Normal 21 2 2 2 2 3 2" xfId="9423" xr:uid="{00000000-0005-0000-0000-000060210000}"/>
    <cellStyle name="Normal 21 2 2 2 2 3 2 2" xfId="18173" xr:uid="{00000000-0005-0000-0000-000061210000}"/>
    <cellStyle name="Normal 21 2 2 2 2 3 3" xfId="7821" xr:uid="{00000000-0005-0000-0000-000062210000}"/>
    <cellStyle name="Normal 21 2 2 2 2 3 3 2" xfId="16574" xr:uid="{00000000-0005-0000-0000-000063210000}"/>
    <cellStyle name="Normal 21 2 2 2 2 3 4" xfId="11033" xr:uid="{00000000-0005-0000-0000-000064210000}"/>
    <cellStyle name="Normal 21 2 2 2 2 3 4 2" xfId="19720" xr:uid="{00000000-0005-0000-0000-000065210000}"/>
    <cellStyle name="Normal 21 2 2 2 2 3 5" xfId="12640" xr:uid="{00000000-0005-0000-0000-000066210000}"/>
    <cellStyle name="Normal 21 2 2 2 2 3 5 2" xfId="21320" xr:uid="{00000000-0005-0000-0000-000067210000}"/>
    <cellStyle name="Normal 21 2 2 2 2 3 6" xfId="14814" xr:uid="{00000000-0005-0000-0000-000068210000}"/>
    <cellStyle name="Normal 21 2 2 2 2 4" xfId="2573" xr:uid="{00000000-0005-0000-0000-000069210000}"/>
    <cellStyle name="Normal 21 2 2 2 2 4 2" xfId="9424" xr:uid="{00000000-0005-0000-0000-00006A210000}"/>
    <cellStyle name="Normal 21 2 2 2 2 4 2 2" xfId="18174" xr:uid="{00000000-0005-0000-0000-00006B210000}"/>
    <cellStyle name="Normal 21 2 2 2 2 4 3" xfId="7822" xr:uid="{00000000-0005-0000-0000-00006C210000}"/>
    <cellStyle name="Normal 21 2 2 2 2 4 3 2" xfId="16575" xr:uid="{00000000-0005-0000-0000-00006D210000}"/>
    <cellStyle name="Normal 21 2 2 2 2 4 4" xfId="11034" xr:uid="{00000000-0005-0000-0000-00006E210000}"/>
    <cellStyle name="Normal 21 2 2 2 2 4 4 2" xfId="19721" xr:uid="{00000000-0005-0000-0000-00006F210000}"/>
    <cellStyle name="Normal 21 2 2 2 2 4 5" xfId="12641" xr:uid="{00000000-0005-0000-0000-000070210000}"/>
    <cellStyle name="Normal 21 2 2 2 2 4 5 2" xfId="21321" xr:uid="{00000000-0005-0000-0000-000071210000}"/>
    <cellStyle name="Normal 21 2 2 2 2 4 6" xfId="14815" xr:uid="{00000000-0005-0000-0000-000072210000}"/>
    <cellStyle name="Normal 21 2 2 2 3" xfId="2574" xr:uid="{00000000-0005-0000-0000-000073210000}"/>
    <cellStyle name="Normal 21 2 2 2 4" xfId="2575" xr:uid="{00000000-0005-0000-0000-000074210000}"/>
    <cellStyle name="Normal 21 2 2 2 5" xfId="9421" xr:uid="{00000000-0005-0000-0000-000075210000}"/>
    <cellStyle name="Normal 21 2 2 2 5 2" xfId="18171" xr:uid="{00000000-0005-0000-0000-000076210000}"/>
    <cellStyle name="Normal 21 2 2 2 6" xfId="7819" xr:uid="{00000000-0005-0000-0000-000077210000}"/>
    <cellStyle name="Normal 21 2 2 2 6 2" xfId="16572" xr:uid="{00000000-0005-0000-0000-000078210000}"/>
    <cellStyle name="Normal 21 2 2 2 7" xfId="11031" xr:uid="{00000000-0005-0000-0000-000079210000}"/>
    <cellStyle name="Normal 21 2 2 2 7 2" xfId="19718" xr:uid="{00000000-0005-0000-0000-00007A210000}"/>
    <cellStyle name="Normal 21 2 2 2 8" xfId="12638" xr:uid="{00000000-0005-0000-0000-00007B210000}"/>
    <cellStyle name="Normal 21 2 2 2 8 2" xfId="21318" xr:uid="{00000000-0005-0000-0000-00007C210000}"/>
    <cellStyle name="Normal 21 2 2 2 9" xfId="14640" xr:uid="{00000000-0005-0000-0000-00007D210000}"/>
    <cellStyle name="Normal 21 2 2 3" xfId="2576" xr:uid="{00000000-0005-0000-0000-00007E210000}"/>
    <cellStyle name="Normal 21 2 2 3 2" xfId="2577" xr:uid="{00000000-0005-0000-0000-00007F210000}"/>
    <cellStyle name="Normal 21 2 2 3 2 2" xfId="9426" xr:uid="{00000000-0005-0000-0000-000080210000}"/>
    <cellStyle name="Normal 21 2 2 3 2 2 2" xfId="18176" xr:uid="{00000000-0005-0000-0000-000081210000}"/>
    <cellStyle name="Normal 21 2 2 3 2 3" xfId="7824" xr:uid="{00000000-0005-0000-0000-000082210000}"/>
    <cellStyle name="Normal 21 2 2 3 2 3 2" xfId="16577" xr:uid="{00000000-0005-0000-0000-000083210000}"/>
    <cellStyle name="Normal 21 2 2 3 2 4" xfId="11036" xr:uid="{00000000-0005-0000-0000-000084210000}"/>
    <cellStyle name="Normal 21 2 2 3 2 4 2" xfId="19723" xr:uid="{00000000-0005-0000-0000-000085210000}"/>
    <cellStyle name="Normal 21 2 2 3 2 5" xfId="12643" xr:uid="{00000000-0005-0000-0000-000086210000}"/>
    <cellStyle name="Normal 21 2 2 3 2 5 2" xfId="21323" xr:uid="{00000000-0005-0000-0000-000087210000}"/>
    <cellStyle name="Normal 21 2 2 3 2 6" xfId="14817" xr:uid="{00000000-0005-0000-0000-000088210000}"/>
    <cellStyle name="Normal 21 2 2 3 3" xfId="2578" xr:uid="{00000000-0005-0000-0000-000089210000}"/>
    <cellStyle name="Normal 21 2 2 3 3 2" xfId="9427" xr:uid="{00000000-0005-0000-0000-00008A210000}"/>
    <cellStyle name="Normal 21 2 2 3 3 2 2" xfId="18177" xr:uid="{00000000-0005-0000-0000-00008B210000}"/>
    <cellStyle name="Normal 21 2 2 3 3 3" xfId="7825" xr:uid="{00000000-0005-0000-0000-00008C210000}"/>
    <cellStyle name="Normal 21 2 2 3 3 3 2" xfId="16578" xr:uid="{00000000-0005-0000-0000-00008D210000}"/>
    <cellStyle name="Normal 21 2 2 3 3 4" xfId="11037" xr:uid="{00000000-0005-0000-0000-00008E210000}"/>
    <cellStyle name="Normal 21 2 2 3 3 4 2" xfId="19724" xr:uid="{00000000-0005-0000-0000-00008F210000}"/>
    <cellStyle name="Normal 21 2 2 3 3 5" xfId="12644" xr:uid="{00000000-0005-0000-0000-000090210000}"/>
    <cellStyle name="Normal 21 2 2 3 3 5 2" xfId="21324" xr:uid="{00000000-0005-0000-0000-000091210000}"/>
    <cellStyle name="Normal 21 2 2 3 3 6" xfId="14818" xr:uid="{00000000-0005-0000-0000-000092210000}"/>
    <cellStyle name="Normal 21 2 2 3 4" xfId="2579" xr:uid="{00000000-0005-0000-0000-000093210000}"/>
    <cellStyle name="Normal 21 2 2 3 4 2" xfId="9428" xr:uid="{00000000-0005-0000-0000-000094210000}"/>
    <cellStyle name="Normal 21 2 2 3 4 2 2" xfId="18178" xr:uid="{00000000-0005-0000-0000-000095210000}"/>
    <cellStyle name="Normal 21 2 2 3 4 3" xfId="7826" xr:uid="{00000000-0005-0000-0000-000096210000}"/>
    <cellStyle name="Normal 21 2 2 3 4 3 2" xfId="16579" xr:uid="{00000000-0005-0000-0000-000097210000}"/>
    <cellStyle name="Normal 21 2 2 3 4 4" xfId="11038" xr:uid="{00000000-0005-0000-0000-000098210000}"/>
    <cellStyle name="Normal 21 2 2 3 4 4 2" xfId="19725" xr:uid="{00000000-0005-0000-0000-000099210000}"/>
    <cellStyle name="Normal 21 2 2 3 4 5" xfId="12645" xr:uid="{00000000-0005-0000-0000-00009A210000}"/>
    <cellStyle name="Normal 21 2 2 3 4 5 2" xfId="21325" xr:uid="{00000000-0005-0000-0000-00009B210000}"/>
    <cellStyle name="Normal 21 2 2 3 4 6" xfId="14819" xr:uid="{00000000-0005-0000-0000-00009C210000}"/>
    <cellStyle name="Normal 21 2 2 3 5" xfId="9425" xr:uid="{00000000-0005-0000-0000-00009D210000}"/>
    <cellStyle name="Normal 21 2 2 3 5 2" xfId="18175" xr:uid="{00000000-0005-0000-0000-00009E210000}"/>
    <cellStyle name="Normal 21 2 2 3 6" xfId="7823" xr:uid="{00000000-0005-0000-0000-00009F210000}"/>
    <cellStyle name="Normal 21 2 2 3 6 2" xfId="16576" xr:uid="{00000000-0005-0000-0000-0000A0210000}"/>
    <cellStyle name="Normal 21 2 2 3 7" xfId="11035" xr:uid="{00000000-0005-0000-0000-0000A1210000}"/>
    <cellStyle name="Normal 21 2 2 3 7 2" xfId="19722" xr:uid="{00000000-0005-0000-0000-0000A2210000}"/>
    <cellStyle name="Normal 21 2 2 3 8" xfId="12642" xr:uid="{00000000-0005-0000-0000-0000A3210000}"/>
    <cellStyle name="Normal 21 2 2 3 8 2" xfId="21322" xr:uid="{00000000-0005-0000-0000-0000A4210000}"/>
    <cellStyle name="Normal 21 2 2 3 9" xfId="14816" xr:uid="{00000000-0005-0000-0000-0000A5210000}"/>
    <cellStyle name="Normal 21 2 2 4" xfId="2580" xr:uid="{00000000-0005-0000-0000-0000A6210000}"/>
    <cellStyle name="Normal 21 2 2 4 2" xfId="2581" xr:uid="{00000000-0005-0000-0000-0000A7210000}"/>
    <cellStyle name="Normal 21 2 2 4 2 2" xfId="9430" xr:uid="{00000000-0005-0000-0000-0000A8210000}"/>
    <cellStyle name="Normal 21 2 2 4 2 2 2" xfId="18180" xr:uid="{00000000-0005-0000-0000-0000A9210000}"/>
    <cellStyle name="Normal 21 2 2 4 2 3" xfId="7828" xr:uid="{00000000-0005-0000-0000-0000AA210000}"/>
    <cellStyle name="Normal 21 2 2 4 2 3 2" xfId="16581" xr:uid="{00000000-0005-0000-0000-0000AB210000}"/>
    <cellStyle name="Normal 21 2 2 4 2 4" xfId="11040" xr:uid="{00000000-0005-0000-0000-0000AC210000}"/>
    <cellStyle name="Normal 21 2 2 4 2 4 2" xfId="19727" xr:uid="{00000000-0005-0000-0000-0000AD210000}"/>
    <cellStyle name="Normal 21 2 2 4 2 5" xfId="12647" xr:uid="{00000000-0005-0000-0000-0000AE210000}"/>
    <cellStyle name="Normal 21 2 2 4 2 5 2" xfId="21327" xr:uid="{00000000-0005-0000-0000-0000AF210000}"/>
    <cellStyle name="Normal 21 2 2 4 2 6" xfId="14821" xr:uid="{00000000-0005-0000-0000-0000B0210000}"/>
    <cellStyle name="Normal 21 2 2 4 3" xfId="2582" xr:uid="{00000000-0005-0000-0000-0000B1210000}"/>
    <cellStyle name="Normal 21 2 2 4 3 2" xfId="9431" xr:uid="{00000000-0005-0000-0000-0000B2210000}"/>
    <cellStyle name="Normal 21 2 2 4 3 2 2" xfId="18181" xr:uid="{00000000-0005-0000-0000-0000B3210000}"/>
    <cellStyle name="Normal 21 2 2 4 3 3" xfId="7829" xr:uid="{00000000-0005-0000-0000-0000B4210000}"/>
    <cellStyle name="Normal 21 2 2 4 3 3 2" xfId="16582" xr:uid="{00000000-0005-0000-0000-0000B5210000}"/>
    <cellStyle name="Normal 21 2 2 4 3 4" xfId="11041" xr:uid="{00000000-0005-0000-0000-0000B6210000}"/>
    <cellStyle name="Normal 21 2 2 4 3 4 2" xfId="19728" xr:uid="{00000000-0005-0000-0000-0000B7210000}"/>
    <cellStyle name="Normal 21 2 2 4 3 5" xfId="12648" xr:uid="{00000000-0005-0000-0000-0000B8210000}"/>
    <cellStyle name="Normal 21 2 2 4 3 5 2" xfId="21328" xr:uid="{00000000-0005-0000-0000-0000B9210000}"/>
    <cellStyle name="Normal 21 2 2 4 3 6" xfId="14822" xr:uid="{00000000-0005-0000-0000-0000BA210000}"/>
    <cellStyle name="Normal 21 2 2 4 4" xfId="2583" xr:uid="{00000000-0005-0000-0000-0000BB210000}"/>
    <cellStyle name="Normal 21 2 2 4 4 2" xfId="9432" xr:uid="{00000000-0005-0000-0000-0000BC210000}"/>
    <cellStyle name="Normal 21 2 2 4 4 2 2" xfId="18182" xr:uid="{00000000-0005-0000-0000-0000BD210000}"/>
    <cellStyle name="Normal 21 2 2 4 4 3" xfId="7830" xr:uid="{00000000-0005-0000-0000-0000BE210000}"/>
    <cellStyle name="Normal 21 2 2 4 4 3 2" xfId="16583" xr:uid="{00000000-0005-0000-0000-0000BF210000}"/>
    <cellStyle name="Normal 21 2 2 4 4 4" xfId="11042" xr:uid="{00000000-0005-0000-0000-0000C0210000}"/>
    <cellStyle name="Normal 21 2 2 4 4 4 2" xfId="19729" xr:uid="{00000000-0005-0000-0000-0000C1210000}"/>
    <cellStyle name="Normal 21 2 2 4 4 5" xfId="12649" xr:uid="{00000000-0005-0000-0000-0000C2210000}"/>
    <cellStyle name="Normal 21 2 2 4 4 5 2" xfId="21329" xr:uid="{00000000-0005-0000-0000-0000C3210000}"/>
    <cellStyle name="Normal 21 2 2 4 4 6" xfId="14823" xr:uid="{00000000-0005-0000-0000-0000C4210000}"/>
    <cellStyle name="Normal 21 2 2 4 5" xfId="9429" xr:uid="{00000000-0005-0000-0000-0000C5210000}"/>
    <cellStyle name="Normal 21 2 2 4 5 2" xfId="18179" xr:uid="{00000000-0005-0000-0000-0000C6210000}"/>
    <cellStyle name="Normal 21 2 2 4 6" xfId="7827" xr:uid="{00000000-0005-0000-0000-0000C7210000}"/>
    <cellStyle name="Normal 21 2 2 4 6 2" xfId="16580" xr:uid="{00000000-0005-0000-0000-0000C8210000}"/>
    <cellStyle name="Normal 21 2 2 4 7" xfId="11039" xr:uid="{00000000-0005-0000-0000-0000C9210000}"/>
    <cellStyle name="Normal 21 2 2 4 7 2" xfId="19726" xr:uid="{00000000-0005-0000-0000-0000CA210000}"/>
    <cellStyle name="Normal 21 2 2 4 8" xfId="12646" xr:uid="{00000000-0005-0000-0000-0000CB210000}"/>
    <cellStyle name="Normal 21 2 2 4 8 2" xfId="21326" xr:uid="{00000000-0005-0000-0000-0000CC210000}"/>
    <cellStyle name="Normal 21 2 2 4 9" xfId="14820" xr:uid="{00000000-0005-0000-0000-0000CD210000}"/>
    <cellStyle name="Normal 21 2 2 5" xfId="2584" xr:uid="{00000000-0005-0000-0000-0000CE210000}"/>
    <cellStyle name="Normal 21 2 2 5 2" xfId="9433" xr:uid="{00000000-0005-0000-0000-0000CF210000}"/>
    <cellStyle name="Normal 21 2 2 5 2 2" xfId="18183" xr:uid="{00000000-0005-0000-0000-0000D0210000}"/>
    <cellStyle name="Normal 21 2 2 5 3" xfId="7831" xr:uid="{00000000-0005-0000-0000-0000D1210000}"/>
    <cellStyle name="Normal 21 2 2 5 3 2" xfId="16584" xr:uid="{00000000-0005-0000-0000-0000D2210000}"/>
    <cellStyle name="Normal 21 2 2 5 4" xfId="11043" xr:uid="{00000000-0005-0000-0000-0000D3210000}"/>
    <cellStyle name="Normal 21 2 2 5 4 2" xfId="19730" xr:uid="{00000000-0005-0000-0000-0000D4210000}"/>
    <cellStyle name="Normal 21 2 2 5 5" xfId="12650" xr:uid="{00000000-0005-0000-0000-0000D5210000}"/>
    <cellStyle name="Normal 21 2 2 5 5 2" xfId="21330" xr:uid="{00000000-0005-0000-0000-0000D6210000}"/>
    <cellStyle name="Normal 21 2 2 5 6" xfId="14824" xr:uid="{00000000-0005-0000-0000-0000D7210000}"/>
    <cellStyle name="Normal 21 2 2 6" xfId="2585" xr:uid="{00000000-0005-0000-0000-0000D8210000}"/>
    <cellStyle name="Normal 21 2 2 6 2" xfId="9434" xr:uid="{00000000-0005-0000-0000-0000D9210000}"/>
    <cellStyle name="Normal 21 2 2 6 2 2" xfId="18184" xr:uid="{00000000-0005-0000-0000-0000DA210000}"/>
    <cellStyle name="Normal 21 2 2 6 3" xfId="7832" xr:uid="{00000000-0005-0000-0000-0000DB210000}"/>
    <cellStyle name="Normal 21 2 2 6 3 2" xfId="16585" xr:uid="{00000000-0005-0000-0000-0000DC210000}"/>
    <cellStyle name="Normal 21 2 2 6 4" xfId="11044" xr:uid="{00000000-0005-0000-0000-0000DD210000}"/>
    <cellStyle name="Normal 21 2 2 6 4 2" xfId="19731" xr:uid="{00000000-0005-0000-0000-0000DE210000}"/>
    <cellStyle name="Normal 21 2 2 6 5" xfId="12651" xr:uid="{00000000-0005-0000-0000-0000DF210000}"/>
    <cellStyle name="Normal 21 2 2 6 5 2" xfId="21331" xr:uid="{00000000-0005-0000-0000-0000E0210000}"/>
    <cellStyle name="Normal 21 2 2 6 6" xfId="14825" xr:uid="{00000000-0005-0000-0000-0000E1210000}"/>
    <cellStyle name="Normal 21 2 2 7" xfId="2586" xr:uid="{00000000-0005-0000-0000-0000E2210000}"/>
    <cellStyle name="Normal 21 2 2 7 2" xfId="9435" xr:uid="{00000000-0005-0000-0000-0000E3210000}"/>
    <cellStyle name="Normal 21 2 2 7 2 2" xfId="18185" xr:uid="{00000000-0005-0000-0000-0000E4210000}"/>
    <cellStyle name="Normal 21 2 2 7 3" xfId="7833" xr:uid="{00000000-0005-0000-0000-0000E5210000}"/>
    <cellStyle name="Normal 21 2 2 7 3 2" xfId="16586" xr:uid="{00000000-0005-0000-0000-0000E6210000}"/>
    <cellStyle name="Normal 21 2 2 7 4" xfId="11045" xr:uid="{00000000-0005-0000-0000-0000E7210000}"/>
    <cellStyle name="Normal 21 2 2 7 4 2" xfId="19732" xr:uid="{00000000-0005-0000-0000-0000E8210000}"/>
    <cellStyle name="Normal 21 2 2 7 5" xfId="12652" xr:uid="{00000000-0005-0000-0000-0000E9210000}"/>
    <cellStyle name="Normal 21 2 2 7 5 2" xfId="21332" xr:uid="{00000000-0005-0000-0000-0000EA210000}"/>
    <cellStyle name="Normal 21 2 2 7 6" xfId="14826" xr:uid="{00000000-0005-0000-0000-0000EB210000}"/>
    <cellStyle name="Normal 21 2 3" xfId="2587" xr:uid="{00000000-0005-0000-0000-0000EC210000}"/>
    <cellStyle name="Normal 21 2 3 2" xfId="2588" xr:uid="{00000000-0005-0000-0000-0000ED210000}"/>
    <cellStyle name="Normal 21 2 3 2 2" xfId="9437" xr:uid="{00000000-0005-0000-0000-0000EE210000}"/>
    <cellStyle name="Normal 21 2 3 2 2 2" xfId="18187" xr:uid="{00000000-0005-0000-0000-0000EF210000}"/>
    <cellStyle name="Normal 21 2 3 2 3" xfId="7835" xr:uid="{00000000-0005-0000-0000-0000F0210000}"/>
    <cellStyle name="Normal 21 2 3 2 3 2" xfId="16588" xr:uid="{00000000-0005-0000-0000-0000F1210000}"/>
    <cellStyle name="Normal 21 2 3 2 4" xfId="11047" xr:uid="{00000000-0005-0000-0000-0000F2210000}"/>
    <cellStyle name="Normal 21 2 3 2 4 2" xfId="19734" xr:uid="{00000000-0005-0000-0000-0000F3210000}"/>
    <cellStyle name="Normal 21 2 3 2 5" xfId="12654" xr:uid="{00000000-0005-0000-0000-0000F4210000}"/>
    <cellStyle name="Normal 21 2 3 2 5 2" xfId="21334" xr:uid="{00000000-0005-0000-0000-0000F5210000}"/>
    <cellStyle name="Normal 21 2 3 2 6" xfId="14828" xr:uid="{00000000-0005-0000-0000-0000F6210000}"/>
    <cellStyle name="Normal 21 2 3 3" xfId="2589" xr:uid="{00000000-0005-0000-0000-0000F7210000}"/>
    <cellStyle name="Normal 21 2 3 3 2" xfId="9438" xr:uid="{00000000-0005-0000-0000-0000F8210000}"/>
    <cellStyle name="Normal 21 2 3 3 2 2" xfId="18188" xr:uid="{00000000-0005-0000-0000-0000F9210000}"/>
    <cellStyle name="Normal 21 2 3 3 3" xfId="7836" xr:uid="{00000000-0005-0000-0000-0000FA210000}"/>
    <cellStyle name="Normal 21 2 3 3 3 2" xfId="16589" xr:uid="{00000000-0005-0000-0000-0000FB210000}"/>
    <cellStyle name="Normal 21 2 3 3 4" xfId="11048" xr:uid="{00000000-0005-0000-0000-0000FC210000}"/>
    <cellStyle name="Normal 21 2 3 3 4 2" xfId="19735" xr:uid="{00000000-0005-0000-0000-0000FD210000}"/>
    <cellStyle name="Normal 21 2 3 3 5" xfId="12655" xr:uid="{00000000-0005-0000-0000-0000FE210000}"/>
    <cellStyle name="Normal 21 2 3 3 5 2" xfId="21335" xr:uid="{00000000-0005-0000-0000-0000FF210000}"/>
    <cellStyle name="Normal 21 2 3 3 6" xfId="14829" xr:uid="{00000000-0005-0000-0000-000000220000}"/>
    <cellStyle name="Normal 21 2 3 4" xfId="2590" xr:uid="{00000000-0005-0000-0000-000001220000}"/>
    <cellStyle name="Normal 21 2 3 4 2" xfId="9439" xr:uid="{00000000-0005-0000-0000-000002220000}"/>
    <cellStyle name="Normal 21 2 3 4 2 2" xfId="18189" xr:uid="{00000000-0005-0000-0000-000003220000}"/>
    <cellStyle name="Normal 21 2 3 4 3" xfId="7837" xr:uid="{00000000-0005-0000-0000-000004220000}"/>
    <cellStyle name="Normal 21 2 3 4 3 2" xfId="16590" xr:uid="{00000000-0005-0000-0000-000005220000}"/>
    <cellStyle name="Normal 21 2 3 4 4" xfId="11049" xr:uid="{00000000-0005-0000-0000-000006220000}"/>
    <cellStyle name="Normal 21 2 3 4 4 2" xfId="19736" xr:uid="{00000000-0005-0000-0000-000007220000}"/>
    <cellStyle name="Normal 21 2 3 4 5" xfId="12656" xr:uid="{00000000-0005-0000-0000-000008220000}"/>
    <cellStyle name="Normal 21 2 3 4 5 2" xfId="21336" xr:uid="{00000000-0005-0000-0000-000009220000}"/>
    <cellStyle name="Normal 21 2 3 4 6" xfId="14830" xr:uid="{00000000-0005-0000-0000-00000A220000}"/>
    <cellStyle name="Normal 21 2 3 5" xfId="9436" xr:uid="{00000000-0005-0000-0000-00000B220000}"/>
    <cellStyle name="Normal 21 2 3 5 2" xfId="18186" xr:uid="{00000000-0005-0000-0000-00000C220000}"/>
    <cellStyle name="Normal 21 2 3 6" xfId="7834" xr:uid="{00000000-0005-0000-0000-00000D220000}"/>
    <cellStyle name="Normal 21 2 3 6 2" xfId="16587" xr:uid="{00000000-0005-0000-0000-00000E220000}"/>
    <cellStyle name="Normal 21 2 3 7" xfId="11046" xr:uid="{00000000-0005-0000-0000-00000F220000}"/>
    <cellStyle name="Normal 21 2 3 7 2" xfId="19733" xr:uid="{00000000-0005-0000-0000-000010220000}"/>
    <cellStyle name="Normal 21 2 3 8" xfId="12653" xr:uid="{00000000-0005-0000-0000-000011220000}"/>
    <cellStyle name="Normal 21 2 3 8 2" xfId="21333" xr:uid="{00000000-0005-0000-0000-000012220000}"/>
    <cellStyle name="Normal 21 2 3 9" xfId="14827" xr:uid="{00000000-0005-0000-0000-000013220000}"/>
    <cellStyle name="Normal 21 2 4" xfId="2591" xr:uid="{00000000-0005-0000-0000-000014220000}"/>
    <cellStyle name="Normal 21 2 5" xfId="2592" xr:uid="{00000000-0005-0000-0000-000015220000}"/>
    <cellStyle name="Normal 21 2 6" xfId="2593" xr:uid="{00000000-0005-0000-0000-000016220000}"/>
    <cellStyle name="Normal 21 2 6 2" xfId="9440" xr:uid="{00000000-0005-0000-0000-000017220000}"/>
    <cellStyle name="Normal 21 2 6 2 2" xfId="18190" xr:uid="{00000000-0005-0000-0000-000018220000}"/>
    <cellStyle name="Normal 21 2 6 3" xfId="7838" xr:uid="{00000000-0005-0000-0000-000019220000}"/>
    <cellStyle name="Normal 21 2 6 3 2" xfId="16591" xr:uid="{00000000-0005-0000-0000-00001A220000}"/>
    <cellStyle name="Normal 21 2 6 4" xfId="11050" xr:uid="{00000000-0005-0000-0000-00001B220000}"/>
    <cellStyle name="Normal 21 2 6 4 2" xfId="19737" xr:uid="{00000000-0005-0000-0000-00001C220000}"/>
    <cellStyle name="Normal 21 2 6 5" xfId="12657" xr:uid="{00000000-0005-0000-0000-00001D220000}"/>
    <cellStyle name="Normal 21 2 6 5 2" xfId="21337" xr:uid="{00000000-0005-0000-0000-00001E220000}"/>
    <cellStyle name="Normal 21 2 6 6" xfId="14831" xr:uid="{00000000-0005-0000-0000-00001F220000}"/>
    <cellStyle name="Normal 21 2 7" xfId="2594" xr:uid="{00000000-0005-0000-0000-000020220000}"/>
    <cellStyle name="Normal 21 2 7 2" xfId="9441" xr:uid="{00000000-0005-0000-0000-000021220000}"/>
    <cellStyle name="Normal 21 2 7 2 2" xfId="18191" xr:uid="{00000000-0005-0000-0000-000022220000}"/>
    <cellStyle name="Normal 21 2 7 3" xfId="7839" xr:uid="{00000000-0005-0000-0000-000023220000}"/>
    <cellStyle name="Normal 21 2 7 3 2" xfId="16592" xr:uid="{00000000-0005-0000-0000-000024220000}"/>
    <cellStyle name="Normal 21 2 7 4" xfId="11051" xr:uid="{00000000-0005-0000-0000-000025220000}"/>
    <cellStyle name="Normal 21 2 7 4 2" xfId="19738" xr:uid="{00000000-0005-0000-0000-000026220000}"/>
    <cellStyle name="Normal 21 2 7 5" xfId="12658" xr:uid="{00000000-0005-0000-0000-000027220000}"/>
    <cellStyle name="Normal 21 2 7 5 2" xfId="21338" xr:uid="{00000000-0005-0000-0000-000028220000}"/>
    <cellStyle name="Normal 21 2 7 6" xfId="14832" xr:uid="{00000000-0005-0000-0000-000029220000}"/>
    <cellStyle name="Normal 21 2 8" xfId="2595" xr:uid="{00000000-0005-0000-0000-00002A220000}"/>
    <cellStyle name="Normal 21 2 8 2" xfId="9442" xr:uid="{00000000-0005-0000-0000-00002B220000}"/>
    <cellStyle name="Normal 21 2 8 2 2" xfId="18192" xr:uid="{00000000-0005-0000-0000-00002C220000}"/>
    <cellStyle name="Normal 21 2 8 3" xfId="7840" xr:uid="{00000000-0005-0000-0000-00002D220000}"/>
    <cellStyle name="Normal 21 2 8 3 2" xfId="16593" xr:uid="{00000000-0005-0000-0000-00002E220000}"/>
    <cellStyle name="Normal 21 2 8 4" xfId="11052" xr:uid="{00000000-0005-0000-0000-00002F220000}"/>
    <cellStyle name="Normal 21 2 8 4 2" xfId="19739" xr:uid="{00000000-0005-0000-0000-000030220000}"/>
    <cellStyle name="Normal 21 2 8 5" xfId="12659" xr:uid="{00000000-0005-0000-0000-000031220000}"/>
    <cellStyle name="Normal 21 2 8 5 2" xfId="21339" xr:uid="{00000000-0005-0000-0000-000032220000}"/>
    <cellStyle name="Normal 21 2 8 6" xfId="14833" xr:uid="{00000000-0005-0000-0000-000033220000}"/>
    <cellStyle name="Normal 21 2 9" xfId="9420" xr:uid="{00000000-0005-0000-0000-000034220000}"/>
    <cellStyle name="Normal 21 2 9 2" xfId="18170" xr:uid="{00000000-0005-0000-0000-000035220000}"/>
    <cellStyle name="Normal 21 3" xfId="2596" xr:uid="{00000000-0005-0000-0000-000036220000}"/>
    <cellStyle name="Normal 21 4" xfId="2566" xr:uid="{00000000-0005-0000-0000-000037220000}"/>
    <cellStyle name="Normal 21 5" xfId="10637" xr:uid="{00000000-0005-0000-0000-000038220000}"/>
    <cellStyle name="Normal 210" xfId="10529" xr:uid="{00000000-0005-0000-0000-000039220000}"/>
    <cellStyle name="Normal 210 2" xfId="19256" xr:uid="{00000000-0005-0000-0000-00003A220000}"/>
    <cellStyle name="Normal 211" xfId="10536" xr:uid="{00000000-0005-0000-0000-00003B220000}"/>
    <cellStyle name="Normal 211 2" xfId="19263" xr:uid="{00000000-0005-0000-0000-00003C220000}"/>
    <cellStyle name="Normal 212" xfId="10532" xr:uid="{00000000-0005-0000-0000-00003D220000}"/>
    <cellStyle name="Normal 212 2" xfId="19259" xr:uid="{00000000-0005-0000-0000-00003E220000}"/>
    <cellStyle name="Normal 213" xfId="10519" xr:uid="{00000000-0005-0000-0000-00003F220000}"/>
    <cellStyle name="Normal 213 2" xfId="19246" xr:uid="{00000000-0005-0000-0000-000040220000}"/>
    <cellStyle name="Normal 214" xfId="10537" xr:uid="{00000000-0005-0000-0000-000041220000}"/>
    <cellStyle name="Normal 214 2" xfId="19264" xr:uid="{00000000-0005-0000-0000-000042220000}"/>
    <cellStyle name="Normal 215" xfId="10594" xr:uid="{00000000-0005-0000-0000-000043220000}"/>
    <cellStyle name="Normal 215 2" xfId="19300" xr:uid="{00000000-0005-0000-0000-000044220000}"/>
    <cellStyle name="Normal 216" xfId="10534" xr:uid="{00000000-0005-0000-0000-000045220000}"/>
    <cellStyle name="Normal 216 2" xfId="19261" xr:uid="{00000000-0005-0000-0000-000046220000}"/>
    <cellStyle name="Normal 217" xfId="12246" xr:uid="{00000000-0005-0000-0000-000047220000}"/>
    <cellStyle name="Normal 217 2" xfId="20931" xr:uid="{00000000-0005-0000-0000-000048220000}"/>
    <cellStyle name="Normal 218" xfId="13855" xr:uid="{00000000-0005-0000-0000-000049220000}"/>
    <cellStyle name="Normal 219" xfId="13944" xr:uid="{00000000-0005-0000-0000-00004A220000}"/>
    <cellStyle name="Normal 22" xfId="157" xr:uid="{00000000-0005-0000-0000-00004B220000}"/>
    <cellStyle name="Normal 22 2" xfId="2598" xr:uid="{00000000-0005-0000-0000-00004C220000}"/>
    <cellStyle name="Normal 22 2 10" xfId="7841" xr:uid="{00000000-0005-0000-0000-00004D220000}"/>
    <cellStyle name="Normal 22 2 10 2" xfId="16594" xr:uid="{00000000-0005-0000-0000-00004E220000}"/>
    <cellStyle name="Normal 22 2 11" xfId="11053" xr:uid="{00000000-0005-0000-0000-00004F220000}"/>
    <cellStyle name="Normal 22 2 11 2" xfId="19740" xr:uid="{00000000-0005-0000-0000-000050220000}"/>
    <cellStyle name="Normal 22 2 12" xfId="12660" xr:uid="{00000000-0005-0000-0000-000051220000}"/>
    <cellStyle name="Normal 22 2 12 2" xfId="21340" xr:uid="{00000000-0005-0000-0000-000052220000}"/>
    <cellStyle name="Normal 22 2 13" xfId="14834" xr:uid="{00000000-0005-0000-0000-000053220000}"/>
    <cellStyle name="Normal 22 2 2" xfId="2599" xr:uid="{00000000-0005-0000-0000-000054220000}"/>
    <cellStyle name="Normal 22 2 2 2" xfId="2600" xr:uid="{00000000-0005-0000-0000-000055220000}"/>
    <cellStyle name="Normal 22 2 2 2 2" xfId="2601" xr:uid="{00000000-0005-0000-0000-000056220000}"/>
    <cellStyle name="Normal 22 2 2 2 2 2" xfId="2602" xr:uid="{00000000-0005-0000-0000-000057220000}"/>
    <cellStyle name="Normal 22 2 2 2 2 2 2" xfId="9445" xr:uid="{00000000-0005-0000-0000-000058220000}"/>
    <cellStyle name="Normal 22 2 2 2 2 2 2 2" xfId="18195" xr:uid="{00000000-0005-0000-0000-000059220000}"/>
    <cellStyle name="Normal 22 2 2 2 2 2 3" xfId="7843" xr:uid="{00000000-0005-0000-0000-00005A220000}"/>
    <cellStyle name="Normal 22 2 2 2 2 2 3 2" xfId="16596" xr:uid="{00000000-0005-0000-0000-00005B220000}"/>
    <cellStyle name="Normal 22 2 2 2 2 2 4" xfId="11055" xr:uid="{00000000-0005-0000-0000-00005C220000}"/>
    <cellStyle name="Normal 22 2 2 2 2 2 4 2" xfId="19742" xr:uid="{00000000-0005-0000-0000-00005D220000}"/>
    <cellStyle name="Normal 22 2 2 2 2 2 5" xfId="12662" xr:uid="{00000000-0005-0000-0000-00005E220000}"/>
    <cellStyle name="Normal 22 2 2 2 2 2 5 2" xfId="21342" xr:uid="{00000000-0005-0000-0000-00005F220000}"/>
    <cellStyle name="Normal 22 2 2 2 2 2 6" xfId="14836" xr:uid="{00000000-0005-0000-0000-000060220000}"/>
    <cellStyle name="Normal 22 2 2 2 2 3" xfId="2603" xr:uid="{00000000-0005-0000-0000-000061220000}"/>
    <cellStyle name="Normal 22 2 2 2 2 3 2" xfId="9446" xr:uid="{00000000-0005-0000-0000-000062220000}"/>
    <cellStyle name="Normal 22 2 2 2 2 3 2 2" xfId="18196" xr:uid="{00000000-0005-0000-0000-000063220000}"/>
    <cellStyle name="Normal 22 2 2 2 2 3 3" xfId="7844" xr:uid="{00000000-0005-0000-0000-000064220000}"/>
    <cellStyle name="Normal 22 2 2 2 2 3 3 2" xfId="16597" xr:uid="{00000000-0005-0000-0000-000065220000}"/>
    <cellStyle name="Normal 22 2 2 2 2 3 4" xfId="11056" xr:uid="{00000000-0005-0000-0000-000066220000}"/>
    <cellStyle name="Normal 22 2 2 2 2 3 4 2" xfId="19743" xr:uid="{00000000-0005-0000-0000-000067220000}"/>
    <cellStyle name="Normal 22 2 2 2 2 3 5" xfId="12663" xr:uid="{00000000-0005-0000-0000-000068220000}"/>
    <cellStyle name="Normal 22 2 2 2 2 3 5 2" xfId="21343" xr:uid="{00000000-0005-0000-0000-000069220000}"/>
    <cellStyle name="Normal 22 2 2 2 2 3 6" xfId="14837" xr:uid="{00000000-0005-0000-0000-00006A220000}"/>
    <cellStyle name="Normal 22 2 2 2 2 4" xfId="2604" xr:uid="{00000000-0005-0000-0000-00006B220000}"/>
    <cellStyle name="Normal 22 2 2 2 2 4 2" xfId="9447" xr:uid="{00000000-0005-0000-0000-00006C220000}"/>
    <cellStyle name="Normal 22 2 2 2 2 4 2 2" xfId="18197" xr:uid="{00000000-0005-0000-0000-00006D220000}"/>
    <cellStyle name="Normal 22 2 2 2 2 4 3" xfId="7845" xr:uid="{00000000-0005-0000-0000-00006E220000}"/>
    <cellStyle name="Normal 22 2 2 2 2 4 3 2" xfId="16598" xr:uid="{00000000-0005-0000-0000-00006F220000}"/>
    <cellStyle name="Normal 22 2 2 2 2 4 4" xfId="11057" xr:uid="{00000000-0005-0000-0000-000070220000}"/>
    <cellStyle name="Normal 22 2 2 2 2 4 4 2" xfId="19744" xr:uid="{00000000-0005-0000-0000-000071220000}"/>
    <cellStyle name="Normal 22 2 2 2 2 4 5" xfId="12664" xr:uid="{00000000-0005-0000-0000-000072220000}"/>
    <cellStyle name="Normal 22 2 2 2 2 4 5 2" xfId="21344" xr:uid="{00000000-0005-0000-0000-000073220000}"/>
    <cellStyle name="Normal 22 2 2 2 2 4 6" xfId="14838" xr:uid="{00000000-0005-0000-0000-000074220000}"/>
    <cellStyle name="Normal 22 2 2 2 3" xfId="2605" xr:uid="{00000000-0005-0000-0000-000075220000}"/>
    <cellStyle name="Normal 22 2 2 2 4" xfId="2606" xr:uid="{00000000-0005-0000-0000-000076220000}"/>
    <cellStyle name="Normal 22 2 2 2 5" xfId="9444" xr:uid="{00000000-0005-0000-0000-000077220000}"/>
    <cellStyle name="Normal 22 2 2 2 5 2" xfId="18194" xr:uid="{00000000-0005-0000-0000-000078220000}"/>
    <cellStyle name="Normal 22 2 2 2 6" xfId="7842" xr:uid="{00000000-0005-0000-0000-000079220000}"/>
    <cellStyle name="Normal 22 2 2 2 6 2" xfId="16595" xr:uid="{00000000-0005-0000-0000-00007A220000}"/>
    <cellStyle name="Normal 22 2 2 2 7" xfId="11054" xr:uid="{00000000-0005-0000-0000-00007B220000}"/>
    <cellStyle name="Normal 22 2 2 2 7 2" xfId="19741" xr:uid="{00000000-0005-0000-0000-00007C220000}"/>
    <cellStyle name="Normal 22 2 2 2 8" xfId="12661" xr:uid="{00000000-0005-0000-0000-00007D220000}"/>
    <cellStyle name="Normal 22 2 2 2 8 2" xfId="21341" xr:uid="{00000000-0005-0000-0000-00007E220000}"/>
    <cellStyle name="Normal 22 2 2 2 9" xfId="14835" xr:uid="{00000000-0005-0000-0000-00007F220000}"/>
    <cellStyle name="Normal 22 2 2 3" xfId="2607" xr:uid="{00000000-0005-0000-0000-000080220000}"/>
    <cellStyle name="Normal 22 2 2 3 2" xfId="2608" xr:uid="{00000000-0005-0000-0000-000081220000}"/>
    <cellStyle name="Normal 22 2 2 3 2 2" xfId="9449" xr:uid="{00000000-0005-0000-0000-000082220000}"/>
    <cellStyle name="Normal 22 2 2 3 2 2 2" xfId="18199" xr:uid="{00000000-0005-0000-0000-000083220000}"/>
    <cellStyle name="Normal 22 2 2 3 2 3" xfId="7847" xr:uid="{00000000-0005-0000-0000-000084220000}"/>
    <cellStyle name="Normal 22 2 2 3 2 3 2" xfId="16600" xr:uid="{00000000-0005-0000-0000-000085220000}"/>
    <cellStyle name="Normal 22 2 2 3 2 4" xfId="11059" xr:uid="{00000000-0005-0000-0000-000086220000}"/>
    <cellStyle name="Normal 22 2 2 3 2 4 2" xfId="19746" xr:uid="{00000000-0005-0000-0000-000087220000}"/>
    <cellStyle name="Normal 22 2 2 3 2 5" xfId="12666" xr:uid="{00000000-0005-0000-0000-000088220000}"/>
    <cellStyle name="Normal 22 2 2 3 2 5 2" xfId="21346" xr:uid="{00000000-0005-0000-0000-000089220000}"/>
    <cellStyle name="Normal 22 2 2 3 2 6" xfId="14840" xr:uid="{00000000-0005-0000-0000-00008A220000}"/>
    <cellStyle name="Normal 22 2 2 3 3" xfId="2609" xr:uid="{00000000-0005-0000-0000-00008B220000}"/>
    <cellStyle name="Normal 22 2 2 3 3 2" xfId="9450" xr:uid="{00000000-0005-0000-0000-00008C220000}"/>
    <cellStyle name="Normal 22 2 2 3 3 2 2" xfId="18200" xr:uid="{00000000-0005-0000-0000-00008D220000}"/>
    <cellStyle name="Normal 22 2 2 3 3 3" xfId="7848" xr:uid="{00000000-0005-0000-0000-00008E220000}"/>
    <cellStyle name="Normal 22 2 2 3 3 3 2" xfId="16601" xr:uid="{00000000-0005-0000-0000-00008F220000}"/>
    <cellStyle name="Normal 22 2 2 3 3 4" xfId="11060" xr:uid="{00000000-0005-0000-0000-000090220000}"/>
    <cellStyle name="Normal 22 2 2 3 3 4 2" xfId="19747" xr:uid="{00000000-0005-0000-0000-000091220000}"/>
    <cellStyle name="Normal 22 2 2 3 3 5" xfId="12667" xr:uid="{00000000-0005-0000-0000-000092220000}"/>
    <cellStyle name="Normal 22 2 2 3 3 5 2" xfId="21347" xr:uid="{00000000-0005-0000-0000-000093220000}"/>
    <cellStyle name="Normal 22 2 2 3 3 6" xfId="14841" xr:uid="{00000000-0005-0000-0000-000094220000}"/>
    <cellStyle name="Normal 22 2 2 3 4" xfId="2610" xr:uid="{00000000-0005-0000-0000-000095220000}"/>
    <cellStyle name="Normal 22 2 2 3 4 2" xfId="9451" xr:uid="{00000000-0005-0000-0000-000096220000}"/>
    <cellStyle name="Normal 22 2 2 3 4 2 2" xfId="18201" xr:uid="{00000000-0005-0000-0000-000097220000}"/>
    <cellStyle name="Normal 22 2 2 3 4 3" xfId="7849" xr:uid="{00000000-0005-0000-0000-000098220000}"/>
    <cellStyle name="Normal 22 2 2 3 4 3 2" xfId="16602" xr:uid="{00000000-0005-0000-0000-000099220000}"/>
    <cellStyle name="Normal 22 2 2 3 4 4" xfId="11061" xr:uid="{00000000-0005-0000-0000-00009A220000}"/>
    <cellStyle name="Normal 22 2 2 3 4 4 2" xfId="19748" xr:uid="{00000000-0005-0000-0000-00009B220000}"/>
    <cellStyle name="Normal 22 2 2 3 4 5" xfId="12668" xr:uid="{00000000-0005-0000-0000-00009C220000}"/>
    <cellStyle name="Normal 22 2 2 3 4 5 2" xfId="21348" xr:uid="{00000000-0005-0000-0000-00009D220000}"/>
    <cellStyle name="Normal 22 2 2 3 4 6" xfId="14842" xr:uid="{00000000-0005-0000-0000-00009E220000}"/>
    <cellStyle name="Normal 22 2 2 3 5" xfId="9448" xr:uid="{00000000-0005-0000-0000-00009F220000}"/>
    <cellStyle name="Normal 22 2 2 3 5 2" xfId="18198" xr:uid="{00000000-0005-0000-0000-0000A0220000}"/>
    <cellStyle name="Normal 22 2 2 3 6" xfId="7846" xr:uid="{00000000-0005-0000-0000-0000A1220000}"/>
    <cellStyle name="Normal 22 2 2 3 6 2" xfId="16599" xr:uid="{00000000-0005-0000-0000-0000A2220000}"/>
    <cellStyle name="Normal 22 2 2 3 7" xfId="11058" xr:uid="{00000000-0005-0000-0000-0000A3220000}"/>
    <cellStyle name="Normal 22 2 2 3 7 2" xfId="19745" xr:uid="{00000000-0005-0000-0000-0000A4220000}"/>
    <cellStyle name="Normal 22 2 2 3 8" xfId="12665" xr:uid="{00000000-0005-0000-0000-0000A5220000}"/>
    <cellStyle name="Normal 22 2 2 3 8 2" xfId="21345" xr:uid="{00000000-0005-0000-0000-0000A6220000}"/>
    <cellStyle name="Normal 22 2 2 3 9" xfId="14839" xr:uid="{00000000-0005-0000-0000-0000A7220000}"/>
    <cellStyle name="Normal 22 2 2 4" xfId="2611" xr:uid="{00000000-0005-0000-0000-0000A8220000}"/>
    <cellStyle name="Normal 22 2 2 4 2" xfId="2612" xr:uid="{00000000-0005-0000-0000-0000A9220000}"/>
    <cellStyle name="Normal 22 2 2 4 2 2" xfId="9453" xr:uid="{00000000-0005-0000-0000-0000AA220000}"/>
    <cellStyle name="Normal 22 2 2 4 2 2 2" xfId="18203" xr:uid="{00000000-0005-0000-0000-0000AB220000}"/>
    <cellStyle name="Normal 22 2 2 4 2 3" xfId="7851" xr:uid="{00000000-0005-0000-0000-0000AC220000}"/>
    <cellStyle name="Normal 22 2 2 4 2 3 2" xfId="16604" xr:uid="{00000000-0005-0000-0000-0000AD220000}"/>
    <cellStyle name="Normal 22 2 2 4 2 4" xfId="11063" xr:uid="{00000000-0005-0000-0000-0000AE220000}"/>
    <cellStyle name="Normal 22 2 2 4 2 4 2" xfId="19750" xr:uid="{00000000-0005-0000-0000-0000AF220000}"/>
    <cellStyle name="Normal 22 2 2 4 2 5" xfId="12670" xr:uid="{00000000-0005-0000-0000-0000B0220000}"/>
    <cellStyle name="Normal 22 2 2 4 2 5 2" xfId="21350" xr:uid="{00000000-0005-0000-0000-0000B1220000}"/>
    <cellStyle name="Normal 22 2 2 4 2 6" xfId="14844" xr:uid="{00000000-0005-0000-0000-0000B2220000}"/>
    <cellStyle name="Normal 22 2 2 4 3" xfId="2613" xr:uid="{00000000-0005-0000-0000-0000B3220000}"/>
    <cellStyle name="Normal 22 2 2 4 3 2" xfId="9454" xr:uid="{00000000-0005-0000-0000-0000B4220000}"/>
    <cellStyle name="Normal 22 2 2 4 3 2 2" xfId="18204" xr:uid="{00000000-0005-0000-0000-0000B5220000}"/>
    <cellStyle name="Normal 22 2 2 4 3 3" xfId="7852" xr:uid="{00000000-0005-0000-0000-0000B6220000}"/>
    <cellStyle name="Normal 22 2 2 4 3 3 2" xfId="16605" xr:uid="{00000000-0005-0000-0000-0000B7220000}"/>
    <cellStyle name="Normal 22 2 2 4 3 4" xfId="11064" xr:uid="{00000000-0005-0000-0000-0000B8220000}"/>
    <cellStyle name="Normal 22 2 2 4 3 4 2" xfId="19751" xr:uid="{00000000-0005-0000-0000-0000B9220000}"/>
    <cellStyle name="Normal 22 2 2 4 3 5" xfId="12671" xr:uid="{00000000-0005-0000-0000-0000BA220000}"/>
    <cellStyle name="Normal 22 2 2 4 3 5 2" xfId="21351" xr:uid="{00000000-0005-0000-0000-0000BB220000}"/>
    <cellStyle name="Normal 22 2 2 4 3 6" xfId="14845" xr:uid="{00000000-0005-0000-0000-0000BC220000}"/>
    <cellStyle name="Normal 22 2 2 4 4" xfId="2614" xr:uid="{00000000-0005-0000-0000-0000BD220000}"/>
    <cellStyle name="Normal 22 2 2 4 4 2" xfId="9455" xr:uid="{00000000-0005-0000-0000-0000BE220000}"/>
    <cellStyle name="Normal 22 2 2 4 4 2 2" xfId="18205" xr:uid="{00000000-0005-0000-0000-0000BF220000}"/>
    <cellStyle name="Normal 22 2 2 4 4 3" xfId="7853" xr:uid="{00000000-0005-0000-0000-0000C0220000}"/>
    <cellStyle name="Normal 22 2 2 4 4 3 2" xfId="16606" xr:uid="{00000000-0005-0000-0000-0000C1220000}"/>
    <cellStyle name="Normal 22 2 2 4 4 4" xfId="11065" xr:uid="{00000000-0005-0000-0000-0000C2220000}"/>
    <cellStyle name="Normal 22 2 2 4 4 4 2" xfId="19752" xr:uid="{00000000-0005-0000-0000-0000C3220000}"/>
    <cellStyle name="Normal 22 2 2 4 4 5" xfId="12672" xr:uid="{00000000-0005-0000-0000-0000C4220000}"/>
    <cellStyle name="Normal 22 2 2 4 4 5 2" xfId="21352" xr:uid="{00000000-0005-0000-0000-0000C5220000}"/>
    <cellStyle name="Normal 22 2 2 4 4 6" xfId="14846" xr:uid="{00000000-0005-0000-0000-0000C6220000}"/>
    <cellStyle name="Normal 22 2 2 4 5" xfId="9452" xr:uid="{00000000-0005-0000-0000-0000C7220000}"/>
    <cellStyle name="Normal 22 2 2 4 5 2" xfId="18202" xr:uid="{00000000-0005-0000-0000-0000C8220000}"/>
    <cellStyle name="Normal 22 2 2 4 6" xfId="7850" xr:uid="{00000000-0005-0000-0000-0000C9220000}"/>
    <cellStyle name="Normal 22 2 2 4 6 2" xfId="16603" xr:uid="{00000000-0005-0000-0000-0000CA220000}"/>
    <cellStyle name="Normal 22 2 2 4 7" xfId="11062" xr:uid="{00000000-0005-0000-0000-0000CB220000}"/>
    <cellStyle name="Normal 22 2 2 4 7 2" xfId="19749" xr:uid="{00000000-0005-0000-0000-0000CC220000}"/>
    <cellStyle name="Normal 22 2 2 4 8" xfId="12669" xr:uid="{00000000-0005-0000-0000-0000CD220000}"/>
    <cellStyle name="Normal 22 2 2 4 8 2" xfId="21349" xr:uid="{00000000-0005-0000-0000-0000CE220000}"/>
    <cellStyle name="Normal 22 2 2 4 9" xfId="14843" xr:uid="{00000000-0005-0000-0000-0000CF220000}"/>
    <cellStyle name="Normal 22 2 2 5" xfId="2615" xr:uid="{00000000-0005-0000-0000-0000D0220000}"/>
    <cellStyle name="Normal 22 2 2 5 2" xfId="9456" xr:uid="{00000000-0005-0000-0000-0000D1220000}"/>
    <cellStyle name="Normal 22 2 2 5 2 2" xfId="18206" xr:uid="{00000000-0005-0000-0000-0000D2220000}"/>
    <cellStyle name="Normal 22 2 2 5 3" xfId="7854" xr:uid="{00000000-0005-0000-0000-0000D3220000}"/>
    <cellStyle name="Normal 22 2 2 5 3 2" xfId="16607" xr:uid="{00000000-0005-0000-0000-0000D4220000}"/>
    <cellStyle name="Normal 22 2 2 5 4" xfId="11066" xr:uid="{00000000-0005-0000-0000-0000D5220000}"/>
    <cellStyle name="Normal 22 2 2 5 4 2" xfId="19753" xr:uid="{00000000-0005-0000-0000-0000D6220000}"/>
    <cellStyle name="Normal 22 2 2 5 5" xfId="12673" xr:uid="{00000000-0005-0000-0000-0000D7220000}"/>
    <cellStyle name="Normal 22 2 2 5 5 2" xfId="21353" xr:uid="{00000000-0005-0000-0000-0000D8220000}"/>
    <cellStyle name="Normal 22 2 2 5 6" xfId="14847" xr:uid="{00000000-0005-0000-0000-0000D9220000}"/>
    <cellStyle name="Normal 22 2 2 6" xfId="2616" xr:uid="{00000000-0005-0000-0000-0000DA220000}"/>
    <cellStyle name="Normal 22 2 2 6 2" xfId="9457" xr:uid="{00000000-0005-0000-0000-0000DB220000}"/>
    <cellStyle name="Normal 22 2 2 6 2 2" xfId="18207" xr:uid="{00000000-0005-0000-0000-0000DC220000}"/>
    <cellStyle name="Normal 22 2 2 6 3" xfId="7855" xr:uid="{00000000-0005-0000-0000-0000DD220000}"/>
    <cellStyle name="Normal 22 2 2 6 3 2" xfId="16608" xr:uid="{00000000-0005-0000-0000-0000DE220000}"/>
    <cellStyle name="Normal 22 2 2 6 4" xfId="11067" xr:uid="{00000000-0005-0000-0000-0000DF220000}"/>
    <cellStyle name="Normal 22 2 2 6 4 2" xfId="19754" xr:uid="{00000000-0005-0000-0000-0000E0220000}"/>
    <cellStyle name="Normal 22 2 2 6 5" xfId="12674" xr:uid="{00000000-0005-0000-0000-0000E1220000}"/>
    <cellStyle name="Normal 22 2 2 6 5 2" xfId="21354" xr:uid="{00000000-0005-0000-0000-0000E2220000}"/>
    <cellStyle name="Normal 22 2 2 6 6" xfId="14848" xr:uid="{00000000-0005-0000-0000-0000E3220000}"/>
    <cellStyle name="Normal 22 2 2 7" xfId="2617" xr:uid="{00000000-0005-0000-0000-0000E4220000}"/>
    <cellStyle name="Normal 22 2 2 7 2" xfId="9458" xr:uid="{00000000-0005-0000-0000-0000E5220000}"/>
    <cellStyle name="Normal 22 2 2 7 2 2" xfId="18208" xr:uid="{00000000-0005-0000-0000-0000E6220000}"/>
    <cellStyle name="Normal 22 2 2 7 3" xfId="7856" xr:uid="{00000000-0005-0000-0000-0000E7220000}"/>
    <cellStyle name="Normal 22 2 2 7 3 2" xfId="16609" xr:uid="{00000000-0005-0000-0000-0000E8220000}"/>
    <cellStyle name="Normal 22 2 2 7 4" xfId="11068" xr:uid="{00000000-0005-0000-0000-0000E9220000}"/>
    <cellStyle name="Normal 22 2 2 7 4 2" xfId="19755" xr:uid="{00000000-0005-0000-0000-0000EA220000}"/>
    <cellStyle name="Normal 22 2 2 7 5" xfId="12675" xr:uid="{00000000-0005-0000-0000-0000EB220000}"/>
    <cellStyle name="Normal 22 2 2 7 5 2" xfId="21355" xr:uid="{00000000-0005-0000-0000-0000EC220000}"/>
    <cellStyle name="Normal 22 2 2 7 6" xfId="14849" xr:uid="{00000000-0005-0000-0000-0000ED220000}"/>
    <cellStyle name="Normal 22 2 3" xfId="2618" xr:uid="{00000000-0005-0000-0000-0000EE220000}"/>
    <cellStyle name="Normal 22 2 3 2" xfId="2619" xr:uid="{00000000-0005-0000-0000-0000EF220000}"/>
    <cellStyle name="Normal 22 2 3 2 2" xfId="9460" xr:uid="{00000000-0005-0000-0000-0000F0220000}"/>
    <cellStyle name="Normal 22 2 3 2 2 2" xfId="18210" xr:uid="{00000000-0005-0000-0000-0000F1220000}"/>
    <cellStyle name="Normal 22 2 3 2 3" xfId="7858" xr:uid="{00000000-0005-0000-0000-0000F2220000}"/>
    <cellStyle name="Normal 22 2 3 2 3 2" xfId="16611" xr:uid="{00000000-0005-0000-0000-0000F3220000}"/>
    <cellStyle name="Normal 22 2 3 2 4" xfId="11070" xr:uid="{00000000-0005-0000-0000-0000F4220000}"/>
    <cellStyle name="Normal 22 2 3 2 4 2" xfId="19757" xr:uid="{00000000-0005-0000-0000-0000F5220000}"/>
    <cellStyle name="Normal 22 2 3 2 5" xfId="12677" xr:uid="{00000000-0005-0000-0000-0000F6220000}"/>
    <cellStyle name="Normal 22 2 3 2 5 2" xfId="21357" xr:uid="{00000000-0005-0000-0000-0000F7220000}"/>
    <cellStyle name="Normal 22 2 3 2 6" xfId="14851" xr:uid="{00000000-0005-0000-0000-0000F8220000}"/>
    <cellStyle name="Normal 22 2 3 3" xfId="2620" xr:uid="{00000000-0005-0000-0000-0000F9220000}"/>
    <cellStyle name="Normal 22 2 3 3 2" xfId="9461" xr:uid="{00000000-0005-0000-0000-0000FA220000}"/>
    <cellStyle name="Normal 22 2 3 3 2 2" xfId="18211" xr:uid="{00000000-0005-0000-0000-0000FB220000}"/>
    <cellStyle name="Normal 22 2 3 3 3" xfId="7859" xr:uid="{00000000-0005-0000-0000-0000FC220000}"/>
    <cellStyle name="Normal 22 2 3 3 3 2" xfId="16612" xr:uid="{00000000-0005-0000-0000-0000FD220000}"/>
    <cellStyle name="Normal 22 2 3 3 4" xfId="11071" xr:uid="{00000000-0005-0000-0000-0000FE220000}"/>
    <cellStyle name="Normal 22 2 3 3 4 2" xfId="19758" xr:uid="{00000000-0005-0000-0000-0000FF220000}"/>
    <cellStyle name="Normal 22 2 3 3 5" xfId="12678" xr:uid="{00000000-0005-0000-0000-000000230000}"/>
    <cellStyle name="Normal 22 2 3 3 5 2" xfId="21358" xr:uid="{00000000-0005-0000-0000-000001230000}"/>
    <cellStyle name="Normal 22 2 3 3 6" xfId="14852" xr:uid="{00000000-0005-0000-0000-000002230000}"/>
    <cellStyle name="Normal 22 2 3 4" xfId="2621" xr:uid="{00000000-0005-0000-0000-000003230000}"/>
    <cellStyle name="Normal 22 2 3 4 2" xfId="9462" xr:uid="{00000000-0005-0000-0000-000004230000}"/>
    <cellStyle name="Normal 22 2 3 4 2 2" xfId="18212" xr:uid="{00000000-0005-0000-0000-000005230000}"/>
    <cellStyle name="Normal 22 2 3 4 3" xfId="7860" xr:uid="{00000000-0005-0000-0000-000006230000}"/>
    <cellStyle name="Normal 22 2 3 4 3 2" xfId="16613" xr:uid="{00000000-0005-0000-0000-000007230000}"/>
    <cellStyle name="Normal 22 2 3 4 4" xfId="11072" xr:uid="{00000000-0005-0000-0000-000008230000}"/>
    <cellStyle name="Normal 22 2 3 4 4 2" xfId="19759" xr:uid="{00000000-0005-0000-0000-000009230000}"/>
    <cellStyle name="Normal 22 2 3 4 5" xfId="12679" xr:uid="{00000000-0005-0000-0000-00000A230000}"/>
    <cellStyle name="Normal 22 2 3 4 5 2" xfId="21359" xr:uid="{00000000-0005-0000-0000-00000B230000}"/>
    <cellStyle name="Normal 22 2 3 4 6" xfId="14853" xr:uid="{00000000-0005-0000-0000-00000C230000}"/>
    <cellStyle name="Normal 22 2 3 5" xfId="9459" xr:uid="{00000000-0005-0000-0000-00000D230000}"/>
    <cellStyle name="Normal 22 2 3 5 2" xfId="18209" xr:uid="{00000000-0005-0000-0000-00000E230000}"/>
    <cellStyle name="Normal 22 2 3 6" xfId="7857" xr:uid="{00000000-0005-0000-0000-00000F230000}"/>
    <cellStyle name="Normal 22 2 3 6 2" xfId="16610" xr:uid="{00000000-0005-0000-0000-000010230000}"/>
    <cellStyle name="Normal 22 2 3 7" xfId="11069" xr:uid="{00000000-0005-0000-0000-000011230000}"/>
    <cellStyle name="Normal 22 2 3 7 2" xfId="19756" xr:uid="{00000000-0005-0000-0000-000012230000}"/>
    <cellStyle name="Normal 22 2 3 8" xfId="12676" xr:uid="{00000000-0005-0000-0000-000013230000}"/>
    <cellStyle name="Normal 22 2 3 8 2" xfId="21356" xr:uid="{00000000-0005-0000-0000-000014230000}"/>
    <cellStyle name="Normal 22 2 3 9" xfId="14850" xr:uid="{00000000-0005-0000-0000-000015230000}"/>
    <cellStyle name="Normal 22 2 4" xfId="2622" xr:uid="{00000000-0005-0000-0000-000016230000}"/>
    <cellStyle name="Normal 22 2 5" xfId="2623" xr:uid="{00000000-0005-0000-0000-000017230000}"/>
    <cellStyle name="Normal 22 2 6" xfId="2624" xr:uid="{00000000-0005-0000-0000-000018230000}"/>
    <cellStyle name="Normal 22 2 6 2" xfId="9463" xr:uid="{00000000-0005-0000-0000-000019230000}"/>
    <cellStyle name="Normal 22 2 6 2 2" xfId="18213" xr:uid="{00000000-0005-0000-0000-00001A230000}"/>
    <cellStyle name="Normal 22 2 6 3" xfId="7861" xr:uid="{00000000-0005-0000-0000-00001B230000}"/>
    <cellStyle name="Normal 22 2 6 3 2" xfId="16614" xr:uid="{00000000-0005-0000-0000-00001C230000}"/>
    <cellStyle name="Normal 22 2 6 4" xfId="11073" xr:uid="{00000000-0005-0000-0000-00001D230000}"/>
    <cellStyle name="Normal 22 2 6 4 2" xfId="19760" xr:uid="{00000000-0005-0000-0000-00001E230000}"/>
    <cellStyle name="Normal 22 2 6 5" xfId="12680" xr:uid="{00000000-0005-0000-0000-00001F230000}"/>
    <cellStyle name="Normal 22 2 6 5 2" xfId="21360" xr:uid="{00000000-0005-0000-0000-000020230000}"/>
    <cellStyle name="Normal 22 2 6 6" xfId="14854" xr:uid="{00000000-0005-0000-0000-000021230000}"/>
    <cellStyle name="Normal 22 2 7" xfId="2625" xr:uid="{00000000-0005-0000-0000-000022230000}"/>
    <cellStyle name="Normal 22 2 7 2" xfId="9464" xr:uid="{00000000-0005-0000-0000-000023230000}"/>
    <cellStyle name="Normal 22 2 7 2 2" xfId="18214" xr:uid="{00000000-0005-0000-0000-000024230000}"/>
    <cellStyle name="Normal 22 2 7 3" xfId="7862" xr:uid="{00000000-0005-0000-0000-000025230000}"/>
    <cellStyle name="Normal 22 2 7 3 2" xfId="16615" xr:uid="{00000000-0005-0000-0000-000026230000}"/>
    <cellStyle name="Normal 22 2 7 4" xfId="11074" xr:uid="{00000000-0005-0000-0000-000027230000}"/>
    <cellStyle name="Normal 22 2 7 4 2" xfId="19761" xr:uid="{00000000-0005-0000-0000-000028230000}"/>
    <cellStyle name="Normal 22 2 7 5" xfId="12681" xr:uid="{00000000-0005-0000-0000-000029230000}"/>
    <cellStyle name="Normal 22 2 7 5 2" xfId="21361" xr:uid="{00000000-0005-0000-0000-00002A230000}"/>
    <cellStyle name="Normal 22 2 7 6" xfId="14855" xr:uid="{00000000-0005-0000-0000-00002B230000}"/>
    <cellStyle name="Normal 22 2 8" xfId="2626" xr:uid="{00000000-0005-0000-0000-00002C230000}"/>
    <cellStyle name="Normal 22 2 8 2" xfId="9465" xr:uid="{00000000-0005-0000-0000-00002D230000}"/>
    <cellStyle name="Normal 22 2 8 2 2" xfId="18215" xr:uid="{00000000-0005-0000-0000-00002E230000}"/>
    <cellStyle name="Normal 22 2 8 3" xfId="7863" xr:uid="{00000000-0005-0000-0000-00002F230000}"/>
    <cellStyle name="Normal 22 2 8 3 2" xfId="16616" xr:uid="{00000000-0005-0000-0000-000030230000}"/>
    <cellStyle name="Normal 22 2 8 4" xfId="11075" xr:uid="{00000000-0005-0000-0000-000031230000}"/>
    <cellStyle name="Normal 22 2 8 4 2" xfId="19762" xr:uid="{00000000-0005-0000-0000-000032230000}"/>
    <cellStyle name="Normal 22 2 8 5" xfId="12682" xr:uid="{00000000-0005-0000-0000-000033230000}"/>
    <cellStyle name="Normal 22 2 8 5 2" xfId="21362" xr:uid="{00000000-0005-0000-0000-000034230000}"/>
    <cellStyle name="Normal 22 2 8 6" xfId="14856" xr:uid="{00000000-0005-0000-0000-000035230000}"/>
    <cellStyle name="Normal 22 2 9" xfId="9443" xr:uid="{00000000-0005-0000-0000-000036230000}"/>
    <cellStyle name="Normal 22 2 9 2" xfId="18193" xr:uid="{00000000-0005-0000-0000-000037230000}"/>
    <cellStyle name="Normal 22 3" xfId="2627" xr:uid="{00000000-0005-0000-0000-000038230000}"/>
    <cellStyle name="Normal 22 4" xfId="2597" xr:uid="{00000000-0005-0000-0000-000039230000}"/>
    <cellStyle name="Normal 22 5" xfId="10639" xr:uid="{00000000-0005-0000-0000-00003A230000}"/>
    <cellStyle name="Normal 220" xfId="14638" xr:uid="{00000000-0005-0000-0000-00003B230000}"/>
    <cellStyle name="Normal 221" xfId="16114" xr:uid="{00000000-0005-0000-0000-00003C230000}"/>
    <cellStyle name="Normal 222" xfId="22550" xr:uid="{00000000-0005-0000-0000-00003D230000}"/>
    <cellStyle name="Normal 223" xfId="22535" xr:uid="{00000000-0005-0000-0000-00003E230000}"/>
    <cellStyle name="Normal 224" xfId="22590" xr:uid="{00000000-0005-0000-0000-00003F230000}"/>
    <cellStyle name="Normal 23" xfId="156" xr:uid="{00000000-0005-0000-0000-000040230000}"/>
    <cellStyle name="Normal 23 2" xfId="2629" xr:uid="{00000000-0005-0000-0000-000041230000}"/>
    <cellStyle name="Normal 23 2 10" xfId="7864" xr:uid="{00000000-0005-0000-0000-000042230000}"/>
    <cellStyle name="Normal 23 2 10 2" xfId="16617" xr:uid="{00000000-0005-0000-0000-000043230000}"/>
    <cellStyle name="Normal 23 2 11" xfId="11076" xr:uid="{00000000-0005-0000-0000-000044230000}"/>
    <cellStyle name="Normal 23 2 11 2" xfId="19763" xr:uid="{00000000-0005-0000-0000-000045230000}"/>
    <cellStyle name="Normal 23 2 12" xfId="12683" xr:uid="{00000000-0005-0000-0000-000046230000}"/>
    <cellStyle name="Normal 23 2 12 2" xfId="21363" xr:uid="{00000000-0005-0000-0000-000047230000}"/>
    <cellStyle name="Normal 23 2 13" xfId="14857" xr:uid="{00000000-0005-0000-0000-000048230000}"/>
    <cellStyle name="Normal 23 2 2" xfId="2630" xr:uid="{00000000-0005-0000-0000-000049230000}"/>
    <cellStyle name="Normal 23 2 2 2" xfId="2631" xr:uid="{00000000-0005-0000-0000-00004A230000}"/>
    <cellStyle name="Normal 23 2 2 2 2" xfId="2632" xr:uid="{00000000-0005-0000-0000-00004B230000}"/>
    <cellStyle name="Normal 23 2 2 2 2 2" xfId="2633" xr:uid="{00000000-0005-0000-0000-00004C230000}"/>
    <cellStyle name="Normal 23 2 2 2 2 2 2" xfId="9468" xr:uid="{00000000-0005-0000-0000-00004D230000}"/>
    <cellStyle name="Normal 23 2 2 2 2 2 2 2" xfId="18218" xr:uid="{00000000-0005-0000-0000-00004E230000}"/>
    <cellStyle name="Normal 23 2 2 2 2 2 3" xfId="7866" xr:uid="{00000000-0005-0000-0000-00004F230000}"/>
    <cellStyle name="Normal 23 2 2 2 2 2 3 2" xfId="16619" xr:uid="{00000000-0005-0000-0000-000050230000}"/>
    <cellStyle name="Normal 23 2 2 2 2 2 4" xfId="11078" xr:uid="{00000000-0005-0000-0000-000051230000}"/>
    <cellStyle name="Normal 23 2 2 2 2 2 4 2" xfId="19765" xr:uid="{00000000-0005-0000-0000-000052230000}"/>
    <cellStyle name="Normal 23 2 2 2 2 2 5" xfId="12685" xr:uid="{00000000-0005-0000-0000-000053230000}"/>
    <cellStyle name="Normal 23 2 2 2 2 2 5 2" xfId="21365" xr:uid="{00000000-0005-0000-0000-000054230000}"/>
    <cellStyle name="Normal 23 2 2 2 2 2 6" xfId="14859" xr:uid="{00000000-0005-0000-0000-000055230000}"/>
    <cellStyle name="Normal 23 2 2 2 2 3" xfId="2634" xr:uid="{00000000-0005-0000-0000-000056230000}"/>
    <cellStyle name="Normal 23 2 2 2 2 3 2" xfId="9469" xr:uid="{00000000-0005-0000-0000-000057230000}"/>
    <cellStyle name="Normal 23 2 2 2 2 3 2 2" xfId="18219" xr:uid="{00000000-0005-0000-0000-000058230000}"/>
    <cellStyle name="Normal 23 2 2 2 2 3 3" xfId="7867" xr:uid="{00000000-0005-0000-0000-000059230000}"/>
    <cellStyle name="Normal 23 2 2 2 2 3 3 2" xfId="16620" xr:uid="{00000000-0005-0000-0000-00005A230000}"/>
    <cellStyle name="Normal 23 2 2 2 2 3 4" xfId="11079" xr:uid="{00000000-0005-0000-0000-00005B230000}"/>
    <cellStyle name="Normal 23 2 2 2 2 3 4 2" xfId="19766" xr:uid="{00000000-0005-0000-0000-00005C230000}"/>
    <cellStyle name="Normal 23 2 2 2 2 3 5" xfId="12686" xr:uid="{00000000-0005-0000-0000-00005D230000}"/>
    <cellStyle name="Normal 23 2 2 2 2 3 5 2" xfId="21366" xr:uid="{00000000-0005-0000-0000-00005E230000}"/>
    <cellStyle name="Normal 23 2 2 2 2 3 6" xfId="14860" xr:uid="{00000000-0005-0000-0000-00005F230000}"/>
    <cellStyle name="Normal 23 2 2 2 2 4" xfId="2635" xr:uid="{00000000-0005-0000-0000-000060230000}"/>
    <cellStyle name="Normal 23 2 2 2 2 4 2" xfId="9470" xr:uid="{00000000-0005-0000-0000-000061230000}"/>
    <cellStyle name="Normal 23 2 2 2 2 4 2 2" xfId="18220" xr:uid="{00000000-0005-0000-0000-000062230000}"/>
    <cellStyle name="Normal 23 2 2 2 2 4 3" xfId="7868" xr:uid="{00000000-0005-0000-0000-000063230000}"/>
    <cellStyle name="Normal 23 2 2 2 2 4 3 2" xfId="16621" xr:uid="{00000000-0005-0000-0000-000064230000}"/>
    <cellStyle name="Normal 23 2 2 2 2 4 4" xfId="11080" xr:uid="{00000000-0005-0000-0000-000065230000}"/>
    <cellStyle name="Normal 23 2 2 2 2 4 4 2" xfId="19767" xr:uid="{00000000-0005-0000-0000-000066230000}"/>
    <cellStyle name="Normal 23 2 2 2 2 4 5" xfId="12687" xr:uid="{00000000-0005-0000-0000-000067230000}"/>
    <cellStyle name="Normal 23 2 2 2 2 4 5 2" xfId="21367" xr:uid="{00000000-0005-0000-0000-000068230000}"/>
    <cellStyle name="Normal 23 2 2 2 2 4 6" xfId="14861" xr:uid="{00000000-0005-0000-0000-000069230000}"/>
    <cellStyle name="Normal 23 2 2 2 3" xfId="2636" xr:uid="{00000000-0005-0000-0000-00006A230000}"/>
    <cellStyle name="Normal 23 2 2 2 4" xfId="2637" xr:uid="{00000000-0005-0000-0000-00006B230000}"/>
    <cellStyle name="Normal 23 2 2 2 5" xfId="9467" xr:uid="{00000000-0005-0000-0000-00006C230000}"/>
    <cellStyle name="Normal 23 2 2 2 5 2" xfId="18217" xr:uid="{00000000-0005-0000-0000-00006D230000}"/>
    <cellStyle name="Normal 23 2 2 2 6" xfId="7865" xr:uid="{00000000-0005-0000-0000-00006E230000}"/>
    <cellStyle name="Normal 23 2 2 2 6 2" xfId="16618" xr:uid="{00000000-0005-0000-0000-00006F230000}"/>
    <cellStyle name="Normal 23 2 2 2 7" xfId="11077" xr:uid="{00000000-0005-0000-0000-000070230000}"/>
    <cellStyle name="Normal 23 2 2 2 7 2" xfId="19764" xr:uid="{00000000-0005-0000-0000-000071230000}"/>
    <cellStyle name="Normal 23 2 2 2 8" xfId="12684" xr:uid="{00000000-0005-0000-0000-000072230000}"/>
    <cellStyle name="Normal 23 2 2 2 8 2" xfId="21364" xr:uid="{00000000-0005-0000-0000-000073230000}"/>
    <cellStyle name="Normal 23 2 2 2 9" xfId="14858" xr:uid="{00000000-0005-0000-0000-000074230000}"/>
    <cellStyle name="Normal 23 2 2 3" xfId="2638" xr:uid="{00000000-0005-0000-0000-000075230000}"/>
    <cellStyle name="Normal 23 2 2 3 2" xfId="2639" xr:uid="{00000000-0005-0000-0000-000076230000}"/>
    <cellStyle name="Normal 23 2 2 3 2 2" xfId="9472" xr:uid="{00000000-0005-0000-0000-000077230000}"/>
    <cellStyle name="Normal 23 2 2 3 2 2 2" xfId="18222" xr:uid="{00000000-0005-0000-0000-000078230000}"/>
    <cellStyle name="Normal 23 2 2 3 2 3" xfId="7870" xr:uid="{00000000-0005-0000-0000-000079230000}"/>
    <cellStyle name="Normal 23 2 2 3 2 3 2" xfId="16623" xr:uid="{00000000-0005-0000-0000-00007A230000}"/>
    <cellStyle name="Normal 23 2 2 3 2 4" xfId="11082" xr:uid="{00000000-0005-0000-0000-00007B230000}"/>
    <cellStyle name="Normal 23 2 2 3 2 4 2" xfId="19769" xr:uid="{00000000-0005-0000-0000-00007C230000}"/>
    <cellStyle name="Normal 23 2 2 3 2 5" xfId="12689" xr:uid="{00000000-0005-0000-0000-00007D230000}"/>
    <cellStyle name="Normal 23 2 2 3 2 5 2" xfId="21369" xr:uid="{00000000-0005-0000-0000-00007E230000}"/>
    <cellStyle name="Normal 23 2 2 3 2 6" xfId="14863" xr:uid="{00000000-0005-0000-0000-00007F230000}"/>
    <cellStyle name="Normal 23 2 2 3 3" xfId="2640" xr:uid="{00000000-0005-0000-0000-000080230000}"/>
    <cellStyle name="Normal 23 2 2 3 3 2" xfId="9473" xr:uid="{00000000-0005-0000-0000-000081230000}"/>
    <cellStyle name="Normal 23 2 2 3 3 2 2" xfId="18223" xr:uid="{00000000-0005-0000-0000-000082230000}"/>
    <cellStyle name="Normal 23 2 2 3 3 3" xfId="7871" xr:uid="{00000000-0005-0000-0000-000083230000}"/>
    <cellStyle name="Normal 23 2 2 3 3 3 2" xfId="16624" xr:uid="{00000000-0005-0000-0000-000084230000}"/>
    <cellStyle name="Normal 23 2 2 3 3 4" xfId="11083" xr:uid="{00000000-0005-0000-0000-000085230000}"/>
    <cellStyle name="Normal 23 2 2 3 3 4 2" xfId="19770" xr:uid="{00000000-0005-0000-0000-000086230000}"/>
    <cellStyle name="Normal 23 2 2 3 3 5" xfId="12690" xr:uid="{00000000-0005-0000-0000-000087230000}"/>
    <cellStyle name="Normal 23 2 2 3 3 5 2" xfId="21370" xr:uid="{00000000-0005-0000-0000-000088230000}"/>
    <cellStyle name="Normal 23 2 2 3 3 6" xfId="14864" xr:uid="{00000000-0005-0000-0000-000089230000}"/>
    <cellStyle name="Normal 23 2 2 3 4" xfId="2641" xr:uid="{00000000-0005-0000-0000-00008A230000}"/>
    <cellStyle name="Normal 23 2 2 3 4 2" xfId="9474" xr:uid="{00000000-0005-0000-0000-00008B230000}"/>
    <cellStyle name="Normal 23 2 2 3 4 2 2" xfId="18224" xr:uid="{00000000-0005-0000-0000-00008C230000}"/>
    <cellStyle name="Normal 23 2 2 3 4 3" xfId="7872" xr:uid="{00000000-0005-0000-0000-00008D230000}"/>
    <cellStyle name="Normal 23 2 2 3 4 3 2" xfId="16625" xr:uid="{00000000-0005-0000-0000-00008E230000}"/>
    <cellStyle name="Normal 23 2 2 3 4 4" xfId="11084" xr:uid="{00000000-0005-0000-0000-00008F230000}"/>
    <cellStyle name="Normal 23 2 2 3 4 4 2" xfId="19771" xr:uid="{00000000-0005-0000-0000-000090230000}"/>
    <cellStyle name="Normal 23 2 2 3 4 5" xfId="12691" xr:uid="{00000000-0005-0000-0000-000091230000}"/>
    <cellStyle name="Normal 23 2 2 3 4 5 2" xfId="21371" xr:uid="{00000000-0005-0000-0000-000092230000}"/>
    <cellStyle name="Normal 23 2 2 3 4 6" xfId="14865" xr:uid="{00000000-0005-0000-0000-000093230000}"/>
    <cellStyle name="Normal 23 2 2 3 5" xfId="9471" xr:uid="{00000000-0005-0000-0000-000094230000}"/>
    <cellStyle name="Normal 23 2 2 3 5 2" xfId="18221" xr:uid="{00000000-0005-0000-0000-000095230000}"/>
    <cellStyle name="Normal 23 2 2 3 6" xfId="7869" xr:uid="{00000000-0005-0000-0000-000096230000}"/>
    <cellStyle name="Normal 23 2 2 3 6 2" xfId="16622" xr:uid="{00000000-0005-0000-0000-000097230000}"/>
    <cellStyle name="Normal 23 2 2 3 7" xfId="11081" xr:uid="{00000000-0005-0000-0000-000098230000}"/>
    <cellStyle name="Normal 23 2 2 3 7 2" xfId="19768" xr:uid="{00000000-0005-0000-0000-000099230000}"/>
    <cellStyle name="Normal 23 2 2 3 8" xfId="12688" xr:uid="{00000000-0005-0000-0000-00009A230000}"/>
    <cellStyle name="Normal 23 2 2 3 8 2" xfId="21368" xr:uid="{00000000-0005-0000-0000-00009B230000}"/>
    <cellStyle name="Normal 23 2 2 3 9" xfId="14862" xr:uid="{00000000-0005-0000-0000-00009C230000}"/>
    <cellStyle name="Normal 23 2 2 4" xfId="2642" xr:uid="{00000000-0005-0000-0000-00009D230000}"/>
    <cellStyle name="Normal 23 2 2 4 2" xfId="2643" xr:uid="{00000000-0005-0000-0000-00009E230000}"/>
    <cellStyle name="Normal 23 2 2 4 2 2" xfId="9476" xr:uid="{00000000-0005-0000-0000-00009F230000}"/>
    <cellStyle name="Normal 23 2 2 4 2 2 2" xfId="18226" xr:uid="{00000000-0005-0000-0000-0000A0230000}"/>
    <cellStyle name="Normal 23 2 2 4 2 3" xfId="7874" xr:uid="{00000000-0005-0000-0000-0000A1230000}"/>
    <cellStyle name="Normal 23 2 2 4 2 3 2" xfId="16627" xr:uid="{00000000-0005-0000-0000-0000A2230000}"/>
    <cellStyle name="Normal 23 2 2 4 2 4" xfId="11086" xr:uid="{00000000-0005-0000-0000-0000A3230000}"/>
    <cellStyle name="Normal 23 2 2 4 2 4 2" xfId="19773" xr:uid="{00000000-0005-0000-0000-0000A4230000}"/>
    <cellStyle name="Normal 23 2 2 4 2 5" xfId="12693" xr:uid="{00000000-0005-0000-0000-0000A5230000}"/>
    <cellStyle name="Normal 23 2 2 4 2 5 2" xfId="21373" xr:uid="{00000000-0005-0000-0000-0000A6230000}"/>
    <cellStyle name="Normal 23 2 2 4 2 6" xfId="14867" xr:uid="{00000000-0005-0000-0000-0000A7230000}"/>
    <cellStyle name="Normal 23 2 2 4 3" xfId="2644" xr:uid="{00000000-0005-0000-0000-0000A8230000}"/>
    <cellStyle name="Normal 23 2 2 4 3 2" xfId="9477" xr:uid="{00000000-0005-0000-0000-0000A9230000}"/>
    <cellStyle name="Normal 23 2 2 4 3 2 2" xfId="18227" xr:uid="{00000000-0005-0000-0000-0000AA230000}"/>
    <cellStyle name="Normal 23 2 2 4 3 3" xfId="7875" xr:uid="{00000000-0005-0000-0000-0000AB230000}"/>
    <cellStyle name="Normal 23 2 2 4 3 3 2" xfId="16628" xr:uid="{00000000-0005-0000-0000-0000AC230000}"/>
    <cellStyle name="Normal 23 2 2 4 3 4" xfId="11087" xr:uid="{00000000-0005-0000-0000-0000AD230000}"/>
    <cellStyle name="Normal 23 2 2 4 3 4 2" xfId="19774" xr:uid="{00000000-0005-0000-0000-0000AE230000}"/>
    <cellStyle name="Normal 23 2 2 4 3 5" xfId="12694" xr:uid="{00000000-0005-0000-0000-0000AF230000}"/>
    <cellStyle name="Normal 23 2 2 4 3 5 2" xfId="21374" xr:uid="{00000000-0005-0000-0000-0000B0230000}"/>
    <cellStyle name="Normal 23 2 2 4 3 6" xfId="14868" xr:uid="{00000000-0005-0000-0000-0000B1230000}"/>
    <cellStyle name="Normal 23 2 2 4 4" xfId="2645" xr:uid="{00000000-0005-0000-0000-0000B2230000}"/>
    <cellStyle name="Normal 23 2 2 4 4 2" xfId="9478" xr:uid="{00000000-0005-0000-0000-0000B3230000}"/>
    <cellStyle name="Normal 23 2 2 4 4 2 2" xfId="18228" xr:uid="{00000000-0005-0000-0000-0000B4230000}"/>
    <cellStyle name="Normal 23 2 2 4 4 3" xfId="7876" xr:uid="{00000000-0005-0000-0000-0000B5230000}"/>
    <cellStyle name="Normal 23 2 2 4 4 3 2" xfId="16629" xr:uid="{00000000-0005-0000-0000-0000B6230000}"/>
    <cellStyle name="Normal 23 2 2 4 4 4" xfId="11088" xr:uid="{00000000-0005-0000-0000-0000B7230000}"/>
    <cellStyle name="Normal 23 2 2 4 4 4 2" xfId="19775" xr:uid="{00000000-0005-0000-0000-0000B8230000}"/>
    <cellStyle name="Normal 23 2 2 4 4 5" xfId="12695" xr:uid="{00000000-0005-0000-0000-0000B9230000}"/>
    <cellStyle name="Normal 23 2 2 4 4 5 2" xfId="21375" xr:uid="{00000000-0005-0000-0000-0000BA230000}"/>
    <cellStyle name="Normal 23 2 2 4 4 6" xfId="14869" xr:uid="{00000000-0005-0000-0000-0000BB230000}"/>
    <cellStyle name="Normal 23 2 2 4 5" xfId="9475" xr:uid="{00000000-0005-0000-0000-0000BC230000}"/>
    <cellStyle name="Normal 23 2 2 4 5 2" xfId="18225" xr:uid="{00000000-0005-0000-0000-0000BD230000}"/>
    <cellStyle name="Normal 23 2 2 4 6" xfId="7873" xr:uid="{00000000-0005-0000-0000-0000BE230000}"/>
    <cellStyle name="Normal 23 2 2 4 6 2" xfId="16626" xr:uid="{00000000-0005-0000-0000-0000BF230000}"/>
    <cellStyle name="Normal 23 2 2 4 7" xfId="11085" xr:uid="{00000000-0005-0000-0000-0000C0230000}"/>
    <cellStyle name="Normal 23 2 2 4 7 2" xfId="19772" xr:uid="{00000000-0005-0000-0000-0000C1230000}"/>
    <cellStyle name="Normal 23 2 2 4 8" xfId="12692" xr:uid="{00000000-0005-0000-0000-0000C2230000}"/>
    <cellStyle name="Normal 23 2 2 4 8 2" xfId="21372" xr:uid="{00000000-0005-0000-0000-0000C3230000}"/>
    <cellStyle name="Normal 23 2 2 4 9" xfId="14866" xr:uid="{00000000-0005-0000-0000-0000C4230000}"/>
    <cellStyle name="Normal 23 2 2 5" xfId="2646" xr:uid="{00000000-0005-0000-0000-0000C5230000}"/>
    <cellStyle name="Normal 23 2 2 5 2" xfId="9479" xr:uid="{00000000-0005-0000-0000-0000C6230000}"/>
    <cellStyle name="Normal 23 2 2 5 2 2" xfId="18229" xr:uid="{00000000-0005-0000-0000-0000C7230000}"/>
    <cellStyle name="Normal 23 2 2 5 3" xfId="7877" xr:uid="{00000000-0005-0000-0000-0000C8230000}"/>
    <cellStyle name="Normal 23 2 2 5 3 2" xfId="16630" xr:uid="{00000000-0005-0000-0000-0000C9230000}"/>
    <cellStyle name="Normal 23 2 2 5 4" xfId="11089" xr:uid="{00000000-0005-0000-0000-0000CA230000}"/>
    <cellStyle name="Normal 23 2 2 5 4 2" xfId="19776" xr:uid="{00000000-0005-0000-0000-0000CB230000}"/>
    <cellStyle name="Normal 23 2 2 5 5" xfId="12696" xr:uid="{00000000-0005-0000-0000-0000CC230000}"/>
    <cellStyle name="Normal 23 2 2 5 5 2" xfId="21376" xr:uid="{00000000-0005-0000-0000-0000CD230000}"/>
    <cellStyle name="Normal 23 2 2 5 6" xfId="14870" xr:uid="{00000000-0005-0000-0000-0000CE230000}"/>
    <cellStyle name="Normal 23 2 2 6" xfId="2647" xr:uid="{00000000-0005-0000-0000-0000CF230000}"/>
    <cellStyle name="Normal 23 2 2 6 2" xfId="9480" xr:uid="{00000000-0005-0000-0000-0000D0230000}"/>
    <cellStyle name="Normal 23 2 2 6 2 2" xfId="18230" xr:uid="{00000000-0005-0000-0000-0000D1230000}"/>
    <cellStyle name="Normal 23 2 2 6 3" xfId="7878" xr:uid="{00000000-0005-0000-0000-0000D2230000}"/>
    <cellStyle name="Normal 23 2 2 6 3 2" xfId="16631" xr:uid="{00000000-0005-0000-0000-0000D3230000}"/>
    <cellStyle name="Normal 23 2 2 6 4" xfId="11090" xr:uid="{00000000-0005-0000-0000-0000D4230000}"/>
    <cellStyle name="Normal 23 2 2 6 4 2" xfId="19777" xr:uid="{00000000-0005-0000-0000-0000D5230000}"/>
    <cellStyle name="Normal 23 2 2 6 5" xfId="12697" xr:uid="{00000000-0005-0000-0000-0000D6230000}"/>
    <cellStyle name="Normal 23 2 2 6 5 2" xfId="21377" xr:uid="{00000000-0005-0000-0000-0000D7230000}"/>
    <cellStyle name="Normal 23 2 2 6 6" xfId="14871" xr:uid="{00000000-0005-0000-0000-0000D8230000}"/>
    <cellStyle name="Normal 23 2 2 7" xfId="2648" xr:uid="{00000000-0005-0000-0000-0000D9230000}"/>
    <cellStyle name="Normal 23 2 2 7 2" xfId="9481" xr:uid="{00000000-0005-0000-0000-0000DA230000}"/>
    <cellStyle name="Normal 23 2 2 7 2 2" xfId="18231" xr:uid="{00000000-0005-0000-0000-0000DB230000}"/>
    <cellStyle name="Normal 23 2 2 7 3" xfId="7879" xr:uid="{00000000-0005-0000-0000-0000DC230000}"/>
    <cellStyle name="Normal 23 2 2 7 3 2" xfId="16632" xr:uid="{00000000-0005-0000-0000-0000DD230000}"/>
    <cellStyle name="Normal 23 2 2 7 4" xfId="11091" xr:uid="{00000000-0005-0000-0000-0000DE230000}"/>
    <cellStyle name="Normal 23 2 2 7 4 2" xfId="19778" xr:uid="{00000000-0005-0000-0000-0000DF230000}"/>
    <cellStyle name="Normal 23 2 2 7 5" xfId="12698" xr:uid="{00000000-0005-0000-0000-0000E0230000}"/>
    <cellStyle name="Normal 23 2 2 7 5 2" xfId="21378" xr:uid="{00000000-0005-0000-0000-0000E1230000}"/>
    <cellStyle name="Normal 23 2 2 7 6" xfId="14872" xr:uid="{00000000-0005-0000-0000-0000E2230000}"/>
    <cellStyle name="Normal 23 2 3" xfId="2649" xr:uid="{00000000-0005-0000-0000-0000E3230000}"/>
    <cellStyle name="Normal 23 2 3 2" xfId="2650" xr:uid="{00000000-0005-0000-0000-0000E4230000}"/>
    <cellStyle name="Normal 23 2 3 2 2" xfId="9483" xr:uid="{00000000-0005-0000-0000-0000E5230000}"/>
    <cellStyle name="Normal 23 2 3 2 2 2" xfId="18233" xr:uid="{00000000-0005-0000-0000-0000E6230000}"/>
    <cellStyle name="Normal 23 2 3 2 3" xfId="7881" xr:uid="{00000000-0005-0000-0000-0000E7230000}"/>
    <cellStyle name="Normal 23 2 3 2 3 2" xfId="16634" xr:uid="{00000000-0005-0000-0000-0000E8230000}"/>
    <cellStyle name="Normal 23 2 3 2 4" xfId="11093" xr:uid="{00000000-0005-0000-0000-0000E9230000}"/>
    <cellStyle name="Normal 23 2 3 2 4 2" xfId="19780" xr:uid="{00000000-0005-0000-0000-0000EA230000}"/>
    <cellStyle name="Normal 23 2 3 2 5" xfId="12700" xr:uid="{00000000-0005-0000-0000-0000EB230000}"/>
    <cellStyle name="Normal 23 2 3 2 5 2" xfId="21380" xr:uid="{00000000-0005-0000-0000-0000EC230000}"/>
    <cellStyle name="Normal 23 2 3 2 6" xfId="14874" xr:uid="{00000000-0005-0000-0000-0000ED230000}"/>
    <cellStyle name="Normal 23 2 3 3" xfId="2651" xr:uid="{00000000-0005-0000-0000-0000EE230000}"/>
    <cellStyle name="Normal 23 2 3 3 2" xfId="9484" xr:uid="{00000000-0005-0000-0000-0000EF230000}"/>
    <cellStyle name="Normal 23 2 3 3 2 2" xfId="18234" xr:uid="{00000000-0005-0000-0000-0000F0230000}"/>
    <cellStyle name="Normal 23 2 3 3 3" xfId="7882" xr:uid="{00000000-0005-0000-0000-0000F1230000}"/>
    <cellStyle name="Normal 23 2 3 3 3 2" xfId="16635" xr:uid="{00000000-0005-0000-0000-0000F2230000}"/>
    <cellStyle name="Normal 23 2 3 3 4" xfId="11094" xr:uid="{00000000-0005-0000-0000-0000F3230000}"/>
    <cellStyle name="Normal 23 2 3 3 4 2" xfId="19781" xr:uid="{00000000-0005-0000-0000-0000F4230000}"/>
    <cellStyle name="Normal 23 2 3 3 5" xfId="12701" xr:uid="{00000000-0005-0000-0000-0000F5230000}"/>
    <cellStyle name="Normal 23 2 3 3 5 2" xfId="21381" xr:uid="{00000000-0005-0000-0000-0000F6230000}"/>
    <cellStyle name="Normal 23 2 3 3 6" xfId="14875" xr:uid="{00000000-0005-0000-0000-0000F7230000}"/>
    <cellStyle name="Normal 23 2 3 4" xfId="2652" xr:uid="{00000000-0005-0000-0000-0000F8230000}"/>
    <cellStyle name="Normal 23 2 3 4 2" xfId="9485" xr:uid="{00000000-0005-0000-0000-0000F9230000}"/>
    <cellStyle name="Normal 23 2 3 4 2 2" xfId="18235" xr:uid="{00000000-0005-0000-0000-0000FA230000}"/>
    <cellStyle name="Normal 23 2 3 4 3" xfId="7883" xr:uid="{00000000-0005-0000-0000-0000FB230000}"/>
    <cellStyle name="Normal 23 2 3 4 3 2" xfId="16636" xr:uid="{00000000-0005-0000-0000-0000FC230000}"/>
    <cellStyle name="Normal 23 2 3 4 4" xfId="11095" xr:uid="{00000000-0005-0000-0000-0000FD230000}"/>
    <cellStyle name="Normal 23 2 3 4 4 2" xfId="19782" xr:uid="{00000000-0005-0000-0000-0000FE230000}"/>
    <cellStyle name="Normal 23 2 3 4 5" xfId="12702" xr:uid="{00000000-0005-0000-0000-0000FF230000}"/>
    <cellStyle name="Normal 23 2 3 4 5 2" xfId="21382" xr:uid="{00000000-0005-0000-0000-000000240000}"/>
    <cellStyle name="Normal 23 2 3 4 6" xfId="14876" xr:uid="{00000000-0005-0000-0000-000001240000}"/>
    <cellStyle name="Normal 23 2 3 5" xfId="9482" xr:uid="{00000000-0005-0000-0000-000002240000}"/>
    <cellStyle name="Normal 23 2 3 5 2" xfId="18232" xr:uid="{00000000-0005-0000-0000-000003240000}"/>
    <cellStyle name="Normal 23 2 3 6" xfId="7880" xr:uid="{00000000-0005-0000-0000-000004240000}"/>
    <cellStyle name="Normal 23 2 3 6 2" xfId="16633" xr:uid="{00000000-0005-0000-0000-000005240000}"/>
    <cellStyle name="Normal 23 2 3 7" xfId="11092" xr:uid="{00000000-0005-0000-0000-000006240000}"/>
    <cellStyle name="Normal 23 2 3 7 2" xfId="19779" xr:uid="{00000000-0005-0000-0000-000007240000}"/>
    <cellStyle name="Normal 23 2 3 8" xfId="12699" xr:uid="{00000000-0005-0000-0000-000008240000}"/>
    <cellStyle name="Normal 23 2 3 8 2" xfId="21379" xr:uid="{00000000-0005-0000-0000-000009240000}"/>
    <cellStyle name="Normal 23 2 3 9" xfId="14873" xr:uid="{00000000-0005-0000-0000-00000A240000}"/>
    <cellStyle name="Normal 23 2 4" xfId="2653" xr:uid="{00000000-0005-0000-0000-00000B240000}"/>
    <cellStyle name="Normal 23 2 5" xfId="2654" xr:uid="{00000000-0005-0000-0000-00000C240000}"/>
    <cellStyle name="Normal 23 2 6" xfId="2655" xr:uid="{00000000-0005-0000-0000-00000D240000}"/>
    <cellStyle name="Normal 23 2 6 2" xfId="9486" xr:uid="{00000000-0005-0000-0000-00000E240000}"/>
    <cellStyle name="Normal 23 2 6 2 2" xfId="18236" xr:uid="{00000000-0005-0000-0000-00000F240000}"/>
    <cellStyle name="Normal 23 2 6 3" xfId="7884" xr:uid="{00000000-0005-0000-0000-000010240000}"/>
    <cellStyle name="Normal 23 2 6 3 2" xfId="16637" xr:uid="{00000000-0005-0000-0000-000011240000}"/>
    <cellStyle name="Normal 23 2 6 4" xfId="11096" xr:uid="{00000000-0005-0000-0000-000012240000}"/>
    <cellStyle name="Normal 23 2 6 4 2" xfId="19783" xr:uid="{00000000-0005-0000-0000-000013240000}"/>
    <cellStyle name="Normal 23 2 6 5" xfId="12703" xr:uid="{00000000-0005-0000-0000-000014240000}"/>
    <cellStyle name="Normal 23 2 6 5 2" xfId="21383" xr:uid="{00000000-0005-0000-0000-000015240000}"/>
    <cellStyle name="Normal 23 2 6 6" xfId="14877" xr:uid="{00000000-0005-0000-0000-000016240000}"/>
    <cellStyle name="Normal 23 2 7" xfId="2656" xr:uid="{00000000-0005-0000-0000-000017240000}"/>
    <cellStyle name="Normal 23 2 7 2" xfId="9487" xr:uid="{00000000-0005-0000-0000-000018240000}"/>
    <cellStyle name="Normal 23 2 7 2 2" xfId="18237" xr:uid="{00000000-0005-0000-0000-000019240000}"/>
    <cellStyle name="Normal 23 2 7 3" xfId="7885" xr:uid="{00000000-0005-0000-0000-00001A240000}"/>
    <cellStyle name="Normal 23 2 7 3 2" xfId="16638" xr:uid="{00000000-0005-0000-0000-00001B240000}"/>
    <cellStyle name="Normal 23 2 7 4" xfId="11097" xr:uid="{00000000-0005-0000-0000-00001C240000}"/>
    <cellStyle name="Normal 23 2 7 4 2" xfId="19784" xr:uid="{00000000-0005-0000-0000-00001D240000}"/>
    <cellStyle name="Normal 23 2 7 5" xfId="12704" xr:uid="{00000000-0005-0000-0000-00001E240000}"/>
    <cellStyle name="Normal 23 2 7 5 2" xfId="21384" xr:uid="{00000000-0005-0000-0000-00001F240000}"/>
    <cellStyle name="Normal 23 2 7 6" xfId="14878" xr:uid="{00000000-0005-0000-0000-000020240000}"/>
    <cellStyle name="Normal 23 2 8" xfId="2657" xr:uid="{00000000-0005-0000-0000-000021240000}"/>
    <cellStyle name="Normal 23 2 8 2" xfId="9488" xr:uid="{00000000-0005-0000-0000-000022240000}"/>
    <cellStyle name="Normal 23 2 8 2 2" xfId="18238" xr:uid="{00000000-0005-0000-0000-000023240000}"/>
    <cellStyle name="Normal 23 2 8 3" xfId="7886" xr:uid="{00000000-0005-0000-0000-000024240000}"/>
    <cellStyle name="Normal 23 2 8 3 2" xfId="16639" xr:uid="{00000000-0005-0000-0000-000025240000}"/>
    <cellStyle name="Normal 23 2 8 4" xfId="11098" xr:uid="{00000000-0005-0000-0000-000026240000}"/>
    <cellStyle name="Normal 23 2 8 4 2" xfId="19785" xr:uid="{00000000-0005-0000-0000-000027240000}"/>
    <cellStyle name="Normal 23 2 8 5" xfId="12705" xr:uid="{00000000-0005-0000-0000-000028240000}"/>
    <cellStyle name="Normal 23 2 8 5 2" xfId="21385" xr:uid="{00000000-0005-0000-0000-000029240000}"/>
    <cellStyle name="Normal 23 2 8 6" xfId="14879" xr:uid="{00000000-0005-0000-0000-00002A240000}"/>
    <cellStyle name="Normal 23 2 9" xfId="9466" xr:uid="{00000000-0005-0000-0000-00002B240000}"/>
    <cellStyle name="Normal 23 2 9 2" xfId="18216" xr:uid="{00000000-0005-0000-0000-00002C240000}"/>
    <cellStyle name="Normal 23 3" xfId="2658" xr:uid="{00000000-0005-0000-0000-00002D240000}"/>
    <cellStyle name="Normal 23 4" xfId="2628" xr:uid="{00000000-0005-0000-0000-00002E240000}"/>
    <cellStyle name="Normal 23 5" xfId="10638" xr:uid="{00000000-0005-0000-0000-00002F240000}"/>
    <cellStyle name="Normal 24" xfId="162" xr:uid="{00000000-0005-0000-0000-000030240000}"/>
    <cellStyle name="Normal 24 2" xfId="2660" xr:uid="{00000000-0005-0000-0000-000031240000}"/>
    <cellStyle name="Normal 24 2 10" xfId="7887" xr:uid="{00000000-0005-0000-0000-000032240000}"/>
    <cellStyle name="Normal 24 2 10 2" xfId="16640" xr:uid="{00000000-0005-0000-0000-000033240000}"/>
    <cellStyle name="Normal 24 2 11" xfId="11099" xr:uid="{00000000-0005-0000-0000-000034240000}"/>
    <cellStyle name="Normal 24 2 11 2" xfId="19786" xr:uid="{00000000-0005-0000-0000-000035240000}"/>
    <cellStyle name="Normal 24 2 12" xfId="12706" xr:uid="{00000000-0005-0000-0000-000036240000}"/>
    <cellStyle name="Normal 24 2 12 2" xfId="21386" xr:uid="{00000000-0005-0000-0000-000037240000}"/>
    <cellStyle name="Normal 24 2 13" xfId="14880" xr:uid="{00000000-0005-0000-0000-000038240000}"/>
    <cellStyle name="Normal 24 2 2" xfId="2661" xr:uid="{00000000-0005-0000-0000-000039240000}"/>
    <cellStyle name="Normal 24 2 2 2" xfId="2662" xr:uid="{00000000-0005-0000-0000-00003A240000}"/>
    <cellStyle name="Normal 24 2 2 2 2" xfId="2663" xr:uid="{00000000-0005-0000-0000-00003B240000}"/>
    <cellStyle name="Normal 24 2 2 2 2 2" xfId="2664" xr:uid="{00000000-0005-0000-0000-00003C240000}"/>
    <cellStyle name="Normal 24 2 2 2 2 2 2" xfId="9491" xr:uid="{00000000-0005-0000-0000-00003D240000}"/>
    <cellStyle name="Normal 24 2 2 2 2 2 2 2" xfId="18241" xr:uid="{00000000-0005-0000-0000-00003E240000}"/>
    <cellStyle name="Normal 24 2 2 2 2 2 3" xfId="7889" xr:uid="{00000000-0005-0000-0000-00003F240000}"/>
    <cellStyle name="Normal 24 2 2 2 2 2 3 2" xfId="16642" xr:uid="{00000000-0005-0000-0000-000040240000}"/>
    <cellStyle name="Normal 24 2 2 2 2 2 4" xfId="11101" xr:uid="{00000000-0005-0000-0000-000041240000}"/>
    <cellStyle name="Normal 24 2 2 2 2 2 4 2" xfId="19788" xr:uid="{00000000-0005-0000-0000-000042240000}"/>
    <cellStyle name="Normal 24 2 2 2 2 2 5" xfId="12708" xr:uid="{00000000-0005-0000-0000-000043240000}"/>
    <cellStyle name="Normal 24 2 2 2 2 2 5 2" xfId="21388" xr:uid="{00000000-0005-0000-0000-000044240000}"/>
    <cellStyle name="Normal 24 2 2 2 2 2 6" xfId="14882" xr:uid="{00000000-0005-0000-0000-000045240000}"/>
    <cellStyle name="Normal 24 2 2 2 2 3" xfId="2665" xr:uid="{00000000-0005-0000-0000-000046240000}"/>
    <cellStyle name="Normal 24 2 2 2 2 3 2" xfId="9492" xr:uid="{00000000-0005-0000-0000-000047240000}"/>
    <cellStyle name="Normal 24 2 2 2 2 3 2 2" xfId="18242" xr:uid="{00000000-0005-0000-0000-000048240000}"/>
    <cellStyle name="Normal 24 2 2 2 2 3 3" xfId="7890" xr:uid="{00000000-0005-0000-0000-000049240000}"/>
    <cellStyle name="Normal 24 2 2 2 2 3 3 2" xfId="16643" xr:uid="{00000000-0005-0000-0000-00004A240000}"/>
    <cellStyle name="Normal 24 2 2 2 2 3 4" xfId="11102" xr:uid="{00000000-0005-0000-0000-00004B240000}"/>
    <cellStyle name="Normal 24 2 2 2 2 3 4 2" xfId="19789" xr:uid="{00000000-0005-0000-0000-00004C240000}"/>
    <cellStyle name="Normal 24 2 2 2 2 3 5" xfId="12709" xr:uid="{00000000-0005-0000-0000-00004D240000}"/>
    <cellStyle name="Normal 24 2 2 2 2 3 5 2" xfId="21389" xr:uid="{00000000-0005-0000-0000-00004E240000}"/>
    <cellStyle name="Normal 24 2 2 2 2 3 6" xfId="14883" xr:uid="{00000000-0005-0000-0000-00004F240000}"/>
    <cellStyle name="Normal 24 2 2 2 2 4" xfId="2666" xr:uid="{00000000-0005-0000-0000-000050240000}"/>
    <cellStyle name="Normal 24 2 2 2 2 4 2" xfId="9493" xr:uid="{00000000-0005-0000-0000-000051240000}"/>
    <cellStyle name="Normal 24 2 2 2 2 4 2 2" xfId="18243" xr:uid="{00000000-0005-0000-0000-000052240000}"/>
    <cellStyle name="Normal 24 2 2 2 2 4 3" xfId="7891" xr:uid="{00000000-0005-0000-0000-000053240000}"/>
    <cellStyle name="Normal 24 2 2 2 2 4 3 2" xfId="16644" xr:uid="{00000000-0005-0000-0000-000054240000}"/>
    <cellStyle name="Normal 24 2 2 2 2 4 4" xfId="11103" xr:uid="{00000000-0005-0000-0000-000055240000}"/>
    <cellStyle name="Normal 24 2 2 2 2 4 4 2" xfId="19790" xr:uid="{00000000-0005-0000-0000-000056240000}"/>
    <cellStyle name="Normal 24 2 2 2 2 4 5" xfId="12710" xr:uid="{00000000-0005-0000-0000-000057240000}"/>
    <cellStyle name="Normal 24 2 2 2 2 4 5 2" xfId="21390" xr:uid="{00000000-0005-0000-0000-000058240000}"/>
    <cellStyle name="Normal 24 2 2 2 2 4 6" xfId="14884" xr:uid="{00000000-0005-0000-0000-000059240000}"/>
    <cellStyle name="Normal 24 2 2 2 3" xfId="2667" xr:uid="{00000000-0005-0000-0000-00005A240000}"/>
    <cellStyle name="Normal 24 2 2 2 4" xfId="2668" xr:uid="{00000000-0005-0000-0000-00005B240000}"/>
    <cellStyle name="Normal 24 2 2 2 5" xfId="9490" xr:uid="{00000000-0005-0000-0000-00005C240000}"/>
    <cellStyle name="Normal 24 2 2 2 5 2" xfId="18240" xr:uid="{00000000-0005-0000-0000-00005D240000}"/>
    <cellStyle name="Normal 24 2 2 2 6" xfId="7888" xr:uid="{00000000-0005-0000-0000-00005E240000}"/>
    <cellStyle name="Normal 24 2 2 2 6 2" xfId="16641" xr:uid="{00000000-0005-0000-0000-00005F240000}"/>
    <cellStyle name="Normal 24 2 2 2 7" xfId="11100" xr:uid="{00000000-0005-0000-0000-000060240000}"/>
    <cellStyle name="Normal 24 2 2 2 7 2" xfId="19787" xr:uid="{00000000-0005-0000-0000-000061240000}"/>
    <cellStyle name="Normal 24 2 2 2 8" xfId="12707" xr:uid="{00000000-0005-0000-0000-000062240000}"/>
    <cellStyle name="Normal 24 2 2 2 8 2" xfId="21387" xr:uid="{00000000-0005-0000-0000-000063240000}"/>
    <cellStyle name="Normal 24 2 2 2 9" xfId="14881" xr:uid="{00000000-0005-0000-0000-000064240000}"/>
    <cellStyle name="Normal 24 2 2 3" xfId="2669" xr:uid="{00000000-0005-0000-0000-000065240000}"/>
    <cellStyle name="Normal 24 2 2 3 2" xfId="2670" xr:uid="{00000000-0005-0000-0000-000066240000}"/>
    <cellStyle name="Normal 24 2 2 3 2 2" xfId="9495" xr:uid="{00000000-0005-0000-0000-000067240000}"/>
    <cellStyle name="Normal 24 2 2 3 2 2 2" xfId="18245" xr:uid="{00000000-0005-0000-0000-000068240000}"/>
    <cellStyle name="Normal 24 2 2 3 2 3" xfId="7893" xr:uid="{00000000-0005-0000-0000-000069240000}"/>
    <cellStyle name="Normal 24 2 2 3 2 3 2" xfId="16646" xr:uid="{00000000-0005-0000-0000-00006A240000}"/>
    <cellStyle name="Normal 24 2 2 3 2 4" xfId="11105" xr:uid="{00000000-0005-0000-0000-00006B240000}"/>
    <cellStyle name="Normal 24 2 2 3 2 4 2" xfId="19792" xr:uid="{00000000-0005-0000-0000-00006C240000}"/>
    <cellStyle name="Normal 24 2 2 3 2 5" xfId="12712" xr:uid="{00000000-0005-0000-0000-00006D240000}"/>
    <cellStyle name="Normal 24 2 2 3 2 5 2" xfId="21392" xr:uid="{00000000-0005-0000-0000-00006E240000}"/>
    <cellStyle name="Normal 24 2 2 3 2 6" xfId="14886" xr:uid="{00000000-0005-0000-0000-00006F240000}"/>
    <cellStyle name="Normal 24 2 2 3 3" xfId="2671" xr:uid="{00000000-0005-0000-0000-000070240000}"/>
    <cellStyle name="Normal 24 2 2 3 3 2" xfId="9496" xr:uid="{00000000-0005-0000-0000-000071240000}"/>
    <cellStyle name="Normal 24 2 2 3 3 2 2" xfId="18246" xr:uid="{00000000-0005-0000-0000-000072240000}"/>
    <cellStyle name="Normal 24 2 2 3 3 3" xfId="7894" xr:uid="{00000000-0005-0000-0000-000073240000}"/>
    <cellStyle name="Normal 24 2 2 3 3 3 2" xfId="16647" xr:uid="{00000000-0005-0000-0000-000074240000}"/>
    <cellStyle name="Normal 24 2 2 3 3 4" xfId="11106" xr:uid="{00000000-0005-0000-0000-000075240000}"/>
    <cellStyle name="Normal 24 2 2 3 3 4 2" xfId="19793" xr:uid="{00000000-0005-0000-0000-000076240000}"/>
    <cellStyle name="Normal 24 2 2 3 3 5" xfId="12713" xr:uid="{00000000-0005-0000-0000-000077240000}"/>
    <cellStyle name="Normal 24 2 2 3 3 5 2" xfId="21393" xr:uid="{00000000-0005-0000-0000-000078240000}"/>
    <cellStyle name="Normal 24 2 2 3 3 6" xfId="14887" xr:uid="{00000000-0005-0000-0000-000079240000}"/>
    <cellStyle name="Normal 24 2 2 3 4" xfId="2672" xr:uid="{00000000-0005-0000-0000-00007A240000}"/>
    <cellStyle name="Normal 24 2 2 3 4 2" xfId="9497" xr:uid="{00000000-0005-0000-0000-00007B240000}"/>
    <cellStyle name="Normal 24 2 2 3 4 2 2" xfId="18247" xr:uid="{00000000-0005-0000-0000-00007C240000}"/>
    <cellStyle name="Normal 24 2 2 3 4 3" xfId="7895" xr:uid="{00000000-0005-0000-0000-00007D240000}"/>
    <cellStyle name="Normal 24 2 2 3 4 3 2" xfId="16648" xr:uid="{00000000-0005-0000-0000-00007E240000}"/>
    <cellStyle name="Normal 24 2 2 3 4 4" xfId="11107" xr:uid="{00000000-0005-0000-0000-00007F240000}"/>
    <cellStyle name="Normal 24 2 2 3 4 4 2" xfId="19794" xr:uid="{00000000-0005-0000-0000-000080240000}"/>
    <cellStyle name="Normal 24 2 2 3 4 5" xfId="12714" xr:uid="{00000000-0005-0000-0000-000081240000}"/>
    <cellStyle name="Normal 24 2 2 3 4 5 2" xfId="21394" xr:uid="{00000000-0005-0000-0000-000082240000}"/>
    <cellStyle name="Normal 24 2 2 3 4 6" xfId="14888" xr:uid="{00000000-0005-0000-0000-000083240000}"/>
    <cellStyle name="Normal 24 2 2 3 5" xfId="9494" xr:uid="{00000000-0005-0000-0000-000084240000}"/>
    <cellStyle name="Normal 24 2 2 3 5 2" xfId="18244" xr:uid="{00000000-0005-0000-0000-000085240000}"/>
    <cellStyle name="Normal 24 2 2 3 6" xfId="7892" xr:uid="{00000000-0005-0000-0000-000086240000}"/>
    <cellStyle name="Normal 24 2 2 3 6 2" xfId="16645" xr:uid="{00000000-0005-0000-0000-000087240000}"/>
    <cellStyle name="Normal 24 2 2 3 7" xfId="11104" xr:uid="{00000000-0005-0000-0000-000088240000}"/>
    <cellStyle name="Normal 24 2 2 3 7 2" xfId="19791" xr:uid="{00000000-0005-0000-0000-000089240000}"/>
    <cellStyle name="Normal 24 2 2 3 8" xfId="12711" xr:uid="{00000000-0005-0000-0000-00008A240000}"/>
    <cellStyle name="Normal 24 2 2 3 8 2" xfId="21391" xr:uid="{00000000-0005-0000-0000-00008B240000}"/>
    <cellStyle name="Normal 24 2 2 3 9" xfId="14885" xr:uid="{00000000-0005-0000-0000-00008C240000}"/>
    <cellStyle name="Normal 24 2 2 4" xfId="2673" xr:uid="{00000000-0005-0000-0000-00008D240000}"/>
    <cellStyle name="Normal 24 2 2 4 2" xfId="2674" xr:uid="{00000000-0005-0000-0000-00008E240000}"/>
    <cellStyle name="Normal 24 2 2 4 2 2" xfId="9499" xr:uid="{00000000-0005-0000-0000-00008F240000}"/>
    <cellStyle name="Normal 24 2 2 4 2 2 2" xfId="18249" xr:uid="{00000000-0005-0000-0000-000090240000}"/>
    <cellStyle name="Normal 24 2 2 4 2 3" xfId="7897" xr:uid="{00000000-0005-0000-0000-000091240000}"/>
    <cellStyle name="Normal 24 2 2 4 2 3 2" xfId="16650" xr:uid="{00000000-0005-0000-0000-000092240000}"/>
    <cellStyle name="Normal 24 2 2 4 2 4" xfId="11109" xr:uid="{00000000-0005-0000-0000-000093240000}"/>
    <cellStyle name="Normal 24 2 2 4 2 4 2" xfId="19796" xr:uid="{00000000-0005-0000-0000-000094240000}"/>
    <cellStyle name="Normal 24 2 2 4 2 5" xfId="12716" xr:uid="{00000000-0005-0000-0000-000095240000}"/>
    <cellStyle name="Normal 24 2 2 4 2 5 2" xfId="21396" xr:uid="{00000000-0005-0000-0000-000096240000}"/>
    <cellStyle name="Normal 24 2 2 4 2 6" xfId="14890" xr:uid="{00000000-0005-0000-0000-000097240000}"/>
    <cellStyle name="Normal 24 2 2 4 3" xfId="2675" xr:uid="{00000000-0005-0000-0000-000098240000}"/>
    <cellStyle name="Normal 24 2 2 4 3 2" xfId="9500" xr:uid="{00000000-0005-0000-0000-000099240000}"/>
    <cellStyle name="Normal 24 2 2 4 3 2 2" xfId="18250" xr:uid="{00000000-0005-0000-0000-00009A240000}"/>
    <cellStyle name="Normal 24 2 2 4 3 3" xfId="7898" xr:uid="{00000000-0005-0000-0000-00009B240000}"/>
    <cellStyle name="Normal 24 2 2 4 3 3 2" xfId="16651" xr:uid="{00000000-0005-0000-0000-00009C240000}"/>
    <cellStyle name="Normal 24 2 2 4 3 4" xfId="11110" xr:uid="{00000000-0005-0000-0000-00009D240000}"/>
    <cellStyle name="Normal 24 2 2 4 3 4 2" xfId="19797" xr:uid="{00000000-0005-0000-0000-00009E240000}"/>
    <cellStyle name="Normal 24 2 2 4 3 5" xfId="12717" xr:uid="{00000000-0005-0000-0000-00009F240000}"/>
    <cellStyle name="Normal 24 2 2 4 3 5 2" xfId="21397" xr:uid="{00000000-0005-0000-0000-0000A0240000}"/>
    <cellStyle name="Normal 24 2 2 4 3 6" xfId="14891" xr:uid="{00000000-0005-0000-0000-0000A1240000}"/>
    <cellStyle name="Normal 24 2 2 4 4" xfId="2676" xr:uid="{00000000-0005-0000-0000-0000A2240000}"/>
    <cellStyle name="Normal 24 2 2 4 4 2" xfId="9501" xr:uid="{00000000-0005-0000-0000-0000A3240000}"/>
    <cellStyle name="Normal 24 2 2 4 4 2 2" xfId="18251" xr:uid="{00000000-0005-0000-0000-0000A4240000}"/>
    <cellStyle name="Normal 24 2 2 4 4 3" xfId="7899" xr:uid="{00000000-0005-0000-0000-0000A5240000}"/>
    <cellStyle name="Normal 24 2 2 4 4 3 2" xfId="16652" xr:uid="{00000000-0005-0000-0000-0000A6240000}"/>
    <cellStyle name="Normal 24 2 2 4 4 4" xfId="11111" xr:uid="{00000000-0005-0000-0000-0000A7240000}"/>
    <cellStyle name="Normal 24 2 2 4 4 4 2" xfId="19798" xr:uid="{00000000-0005-0000-0000-0000A8240000}"/>
    <cellStyle name="Normal 24 2 2 4 4 5" xfId="12718" xr:uid="{00000000-0005-0000-0000-0000A9240000}"/>
    <cellStyle name="Normal 24 2 2 4 4 5 2" xfId="21398" xr:uid="{00000000-0005-0000-0000-0000AA240000}"/>
    <cellStyle name="Normal 24 2 2 4 4 6" xfId="14892" xr:uid="{00000000-0005-0000-0000-0000AB240000}"/>
    <cellStyle name="Normal 24 2 2 4 5" xfId="9498" xr:uid="{00000000-0005-0000-0000-0000AC240000}"/>
    <cellStyle name="Normal 24 2 2 4 5 2" xfId="18248" xr:uid="{00000000-0005-0000-0000-0000AD240000}"/>
    <cellStyle name="Normal 24 2 2 4 6" xfId="7896" xr:uid="{00000000-0005-0000-0000-0000AE240000}"/>
    <cellStyle name="Normal 24 2 2 4 6 2" xfId="16649" xr:uid="{00000000-0005-0000-0000-0000AF240000}"/>
    <cellStyle name="Normal 24 2 2 4 7" xfId="11108" xr:uid="{00000000-0005-0000-0000-0000B0240000}"/>
    <cellStyle name="Normal 24 2 2 4 7 2" xfId="19795" xr:uid="{00000000-0005-0000-0000-0000B1240000}"/>
    <cellStyle name="Normal 24 2 2 4 8" xfId="12715" xr:uid="{00000000-0005-0000-0000-0000B2240000}"/>
    <cellStyle name="Normal 24 2 2 4 8 2" xfId="21395" xr:uid="{00000000-0005-0000-0000-0000B3240000}"/>
    <cellStyle name="Normal 24 2 2 4 9" xfId="14889" xr:uid="{00000000-0005-0000-0000-0000B4240000}"/>
    <cellStyle name="Normal 24 2 2 5" xfId="2677" xr:uid="{00000000-0005-0000-0000-0000B5240000}"/>
    <cellStyle name="Normal 24 2 2 5 2" xfId="9502" xr:uid="{00000000-0005-0000-0000-0000B6240000}"/>
    <cellStyle name="Normal 24 2 2 5 2 2" xfId="18252" xr:uid="{00000000-0005-0000-0000-0000B7240000}"/>
    <cellStyle name="Normal 24 2 2 5 3" xfId="7900" xr:uid="{00000000-0005-0000-0000-0000B8240000}"/>
    <cellStyle name="Normal 24 2 2 5 3 2" xfId="16653" xr:uid="{00000000-0005-0000-0000-0000B9240000}"/>
    <cellStyle name="Normal 24 2 2 5 4" xfId="11112" xr:uid="{00000000-0005-0000-0000-0000BA240000}"/>
    <cellStyle name="Normal 24 2 2 5 4 2" xfId="19799" xr:uid="{00000000-0005-0000-0000-0000BB240000}"/>
    <cellStyle name="Normal 24 2 2 5 5" xfId="12719" xr:uid="{00000000-0005-0000-0000-0000BC240000}"/>
    <cellStyle name="Normal 24 2 2 5 5 2" xfId="21399" xr:uid="{00000000-0005-0000-0000-0000BD240000}"/>
    <cellStyle name="Normal 24 2 2 5 6" xfId="14893" xr:uid="{00000000-0005-0000-0000-0000BE240000}"/>
    <cellStyle name="Normal 24 2 2 6" xfId="2678" xr:uid="{00000000-0005-0000-0000-0000BF240000}"/>
    <cellStyle name="Normal 24 2 2 6 2" xfId="9503" xr:uid="{00000000-0005-0000-0000-0000C0240000}"/>
    <cellStyle name="Normal 24 2 2 6 2 2" xfId="18253" xr:uid="{00000000-0005-0000-0000-0000C1240000}"/>
    <cellStyle name="Normal 24 2 2 6 3" xfId="7901" xr:uid="{00000000-0005-0000-0000-0000C2240000}"/>
    <cellStyle name="Normal 24 2 2 6 3 2" xfId="16654" xr:uid="{00000000-0005-0000-0000-0000C3240000}"/>
    <cellStyle name="Normal 24 2 2 6 4" xfId="11113" xr:uid="{00000000-0005-0000-0000-0000C4240000}"/>
    <cellStyle name="Normal 24 2 2 6 4 2" xfId="19800" xr:uid="{00000000-0005-0000-0000-0000C5240000}"/>
    <cellStyle name="Normal 24 2 2 6 5" xfId="12720" xr:uid="{00000000-0005-0000-0000-0000C6240000}"/>
    <cellStyle name="Normal 24 2 2 6 5 2" xfId="21400" xr:uid="{00000000-0005-0000-0000-0000C7240000}"/>
    <cellStyle name="Normal 24 2 2 6 6" xfId="14894" xr:uid="{00000000-0005-0000-0000-0000C8240000}"/>
    <cellStyle name="Normal 24 2 2 7" xfId="2679" xr:uid="{00000000-0005-0000-0000-0000C9240000}"/>
    <cellStyle name="Normal 24 2 2 7 2" xfId="9504" xr:uid="{00000000-0005-0000-0000-0000CA240000}"/>
    <cellStyle name="Normal 24 2 2 7 2 2" xfId="18254" xr:uid="{00000000-0005-0000-0000-0000CB240000}"/>
    <cellStyle name="Normal 24 2 2 7 3" xfId="7902" xr:uid="{00000000-0005-0000-0000-0000CC240000}"/>
    <cellStyle name="Normal 24 2 2 7 3 2" xfId="16655" xr:uid="{00000000-0005-0000-0000-0000CD240000}"/>
    <cellStyle name="Normal 24 2 2 7 4" xfId="11114" xr:uid="{00000000-0005-0000-0000-0000CE240000}"/>
    <cellStyle name="Normal 24 2 2 7 4 2" xfId="19801" xr:uid="{00000000-0005-0000-0000-0000CF240000}"/>
    <cellStyle name="Normal 24 2 2 7 5" xfId="12721" xr:uid="{00000000-0005-0000-0000-0000D0240000}"/>
    <cellStyle name="Normal 24 2 2 7 5 2" xfId="21401" xr:uid="{00000000-0005-0000-0000-0000D1240000}"/>
    <cellStyle name="Normal 24 2 2 7 6" xfId="14895" xr:uid="{00000000-0005-0000-0000-0000D2240000}"/>
    <cellStyle name="Normal 24 2 3" xfId="2680" xr:uid="{00000000-0005-0000-0000-0000D3240000}"/>
    <cellStyle name="Normal 24 2 3 2" xfId="2681" xr:uid="{00000000-0005-0000-0000-0000D4240000}"/>
    <cellStyle name="Normal 24 2 3 2 2" xfId="9506" xr:uid="{00000000-0005-0000-0000-0000D5240000}"/>
    <cellStyle name="Normal 24 2 3 2 2 2" xfId="18256" xr:uid="{00000000-0005-0000-0000-0000D6240000}"/>
    <cellStyle name="Normal 24 2 3 2 3" xfId="7904" xr:uid="{00000000-0005-0000-0000-0000D7240000}"/>
    <cellStyle name="Normal 24 2 3 2 3 2" xfId="16657" xr:uid="{00000000-0005-0000-0000-0000D8240000}"/>
    <cellStyle name="Normal 24 2 3 2 4" xfId="11116" xr:uid="{00000000-0005-0000-0000-0000D9240000}"/>
    <cellStyle name="Normal 24 2 3 2 4 2" xfId="19803" xr:uid="{00000000-0005-0000-0000-0000DA240000}"/>
    <cellStyle name="Normal 24 2 3 2 5" xfId="12723" xr:uid="{00000000-0005-0000-0000-0000DB240000}"/>
    <cellStyle name="Normal 24 2 3 2 5 2" xfId="21403" xr:uid="{00000000-0005-0000-0000-0000DC240000}"/>
    <cellStyle name="Normal 24 2 3 2 6" xfId="14897" xr:uid="{00000000-0005-0000-0000-0000DD240000}"/>
    <cellStyle name="Normal 24 2 3 3" xfId="2682" xr:uid="{00000000-0005-0000-0000-0000DE240000}"/>
    <cellStyle name="Normal 24 2 3 3 2" xfId="9507" xr:uid="{00000000-0005-0000-0000-0000DF240000}"/>
    <cellStyle name="Normal 24 2 3 3 2 2" xfId="18257" xr:uid="{00000000-0005-0000-0000-0000E0240000}"/>
    <cellStyle name="Normal 24 2 3 3 3" xfId="7905" xr:uid="{00000000-0005-0000-0000-0000E1240000}"/>
    <cellStyle name="Normal 24 2 3 3 3 2" xfId="16658" xr:uid="{00000000-0005-0000-0000-0000E2240000}"/>
    <cellStyle name="Normal 24 2 3 3 4" xfId="11117" xr:uid="{00000000-0005-0000-0000-0000E3240000}"/>
    <cellStyle name="Normal 24 2 3 3 4 2" xfId="19804" xr:uid="{00000000-0005-0000-0000-0000E4240000}"/>
    <cellStyle name="Normal 24 2 3 3 5" xfId="12724" xr:uid="{00000000-0005-0000-0000-0000E5240000}"/>
    <cellStyle name="Normal 24 2 3 3 5 2" xfId="21404" xr:uid="{00000000-0005-0000-0000-0000E6240000}"/>
    <cellStyle name="Normal 24 2 3 3 6" xfId="14898" xr:uid="{00000000-0005-0000-0000-0000E7240000}"/>
    <cellStyle name="Normal 24 2 3 4" xfId="2683" xr:uid="{00000000-0005-0000-0000-0000E8240000}"/>
    <cellStyle name="Normal 24 2 3 4 2" xfId="9508" xr:uid="{00000000-0005-0000-0000-0000E9240000}"/>
    <cellStyle name="Normal 24 2 3 4 2 2" xfId="18258" xr:uid="{00000000-0005-0000-0000-0000EA240000}"/>
    <cellStyle name="Normal 24 2 3 4 3" xfId="7906" xr:uid="{00000000-0005-0000-0000-0000EB240000}"/>
    <cellStyle name="Normal 24 2 3 4 3 2" xfId="16659" xr:uid="{00000000-0005-0000-0000-0000EC240000}"/>
    <cellStyle name="Normal 24 2 3 4 4" xfId="11118" xr:uid="{00000000-0005-0000-0000-0000ED240000}"/>
    <cellStyle name="Normal 24 2 3 4 4 2" xfId="19805" xr:uid="{00000000-0005-0000-0000-0000EE240000}"/>
    <cellStyle name="Normal 24 2 3 4 5" xfId="12725" xr:uid="{00000000-0005-0000-0000-0000EF240000}"/>
    <cellStyle name="Normal 24 2 3 4 5 2" xfId="21405" xr:uid="{00000000-0005-0000-0000-0000F0240000}"/>
    <cellStyle name="Normal 24 2 3 4 6" xfId="14899" xr:uid="{00000000-0005-0000-0000-0000F1240000}"/>
    <cellStyle name="Normal 24 2 3 5" xfId="9505" xr:uid="{00000000-0005-0000-0000-0000F2240000}"/>
    <cellStyle name="Normal 24 2 3 5 2" xfId="18255" xr:uid="{00000000-0005-0000-0000-0000F3240000}"/>
    <cellStyle name="Normal 24 2 3 6" xfId="7903" xr:uid="{00000000-0005-0000-0000-0000F4240000}"/>
    <cellStyle name="Normal 24 2 3 6 2" xfId="16656" xr:uid="{00000000-0005-0000-0000-0000F5240000}"/>
    <cellStyle name="Normal 24 2 3 7" xfId="11115" xr:uid="{00000000-0005-0000-0000-0000F6240000}"/>
    <cellStyle name="Normal 24 2 3 7 2" xfId="19802" xr:uid="{00000000-0005-0000-0000-0000F7240000}"/>
    <cellStyle name="Normal 24 2 3 8" xfId="12722" xr:uid="{00000000-0005-0000-0000-0000F8240000}"/>
    <cellStyle name="Normal 24 2 3 8 2" xfId="21402" xr:uid="{00000000-0005-0000-0000-0000F9240000}"/>
    <cellStyle name="Normal 24 2 3 9" xfId="14896" xr:uid="{00000000-0005-0000-0000-0000FA240000}"/>
    <cellStyle name="Normal 24 2 4" xfId="2684" xr:uid="{00000000-0005-0000-0000-0000FB240000}"/>
    <cellStyle name="Normal 24 2 5" xfId="2685" xr:uid="{00000000-0005-0000-0000-0000FC240000}"/>
    <cellStyle name="Normal 24 2 6" xfId="2686" xr:uid="{00000000-0005-0000-0000-0000FD240000}"/>
    <cellStyle name="Normal 24 2 6 2" xfId="9509" xr:uid="{00000000-0005-0000-0000-0000FE240000}"/>
    <cellStyle name="Normal 24 2 6 2 2" xfId="18259" xr:uid="{00000000-0005-0000-0000-0000FF240000}"/>
    <cellStyle name="Normal 24 2 6 3" xfId="7907" xr:uid="{00000000-0005-0000-0000-000000250000}"/>
    <cellStyle name="Normal 24 2 6 3 2" xfId="16660" xr:uid="{00000000-0005-0000-0000-000001250000}"/>
    <cellStyle name="Normal 24 2 6 4" xfId="11119" xr:uid="{00000000-0005-0000-0000-000002250000}"/>
    <cellStyle name="Normal 24 2 6 4 2" xfId="19806" xr:uid="{00000000-0005-0000-0000-000003250000}"/>
    <cellStyle name="Normal 24 2 6 5" xfId="12726" xr:uid="{00000000-0005-0000-0000-000004250000}"/>
    <cellStyle name="Normal 24 2 6 5 2" xfId="21406" xr:uid="{00000000-0005-0000-0000-000005250000}"/>
    <cellStyle name="Normal 24 2 6 6" xfId="14900" xr:uid="{00000000-0005-0000-0000-000006250000}"/>
    <cellStyle name="Normal 24 2 7" xfId="2687" xr:uid="{00000000-0005-0000-0000-000007250000}"/>
    <cellStyle name="Normal 24 2 7 2" xfId="9510" xr:uid="{00000000-0005-0000-0000-000008250000}"/>
    <cellStyle name="Normal 24 2 7 2 2" xfId="18260" xr:uid="{00000000-0005-0000-0000-000009250000}"/>
    <cellStyle name="Normal 24 2 7 3" xfId="7908" xr:uid="{00000000-0005-0000-0000-00000A250000}"/>
    <cellStyle name="Normal 24 2 7 3 2" xfId="16661" xr:uid="{00000000-0005-0000-0000-00000B250000}"/>
    <cellStyle name="Normal 24 2 7 4" xfId="11120" xr:uid="{00000000-0005-0000-0000-00000C250000}"/>
    <cellStyle name="Normal 24 2 7 4 2" xfId="19807" xr:uid="{00000000-0005-0000-0000-00000D250000}"/>
    <cellStyle name="Normal 24 2 7 5" xfId="12727" xr:uid="{00000000-0005-0000-0000-00000E250000}"/>
    <cellStyle name="Normal 24 2 7 5 2" xfId="21407" xr:uid="{00000000-0005-0000-0000-00000F250000}"/>
    <cellStyle name="Normal 24 2 7 6" xfId="14901" xr:uid="{00000000-0005-0000-0000-000010250000}"/>
    <cellStyle name="Normal 24 2 8" xfId="2688" xr:uid="{00000000-0005-0000-0000-000011250000}"/>
    <cellStyle name="Normal 24 2 8 2" xfId="9511" xr:uid="{00000000-0005-0000-0000-000012250000}"/>
    <cellStyle name="Normal 24 2 8 2 2" xfId="18261" xr:uid="{00000000-0005-0000-0000-000013250000}"/>
    <cellStyle name="Normal 24 2 8 3" xfId="7909" xr:uid="{00000000-0005-0000-0000-000014250000}"/>
    <cellStyle name="Normal 24 2 8 3 2" xfId="16662" xr:uid="{00000000-0005-0000-0000-000015250000}"/>
    <cellStyle name="Normal 24 2 8 4" xfId="11121" xr:uid="{00000000-0005-0000-0000-000016250000}"/>
    <cellStyle name="Normal 24 2 8 4 2" xfId="19808" xr:uid="{00000000-0005-0000-0000-000017250000}"/>
    <cellStyle name="Normal 24 2 8 5" xfId="12728" xr:uid="{00000000-0005-0000-0000-000018250000}"/>
    <cellStyle name="Normal 24 2 8 5 2" xfId="21408" xr:uid="{00000000-0005-0000-0000-000019250000}"/>
    <cellStyle name="Normal 24 2 8 6" xfId="14902" xr:uid="{00000000-0005-0000-0000-00001A250000}"/>
    <cellStyle name="Normal 24 2 9" xfId="9489" xr:uid="{00000000-0005-0000-0000-00001B250000}"/>
    <cellStyle name="Normal 24 2 9 2" xfId="18239" xr:uid="{00000000-0005-0000-0000-00001C250000}"/>
    <cellStyle name="Normal 24 3" xfId="2689" xr:uid="{00000000-0005-0000-0000-00001D250000}"/>
    <cellStyle name="Normal 24 4" xfId="2659" xr:uid="{00000000-0005-0000-0000-00001E250000}"/>
    <cellStyle name="Normal 24 5" xfId="10644" xr:uid="{00000000-0005-0000-0000-00001F250000}"/>
    <cellStyle name="Normal 25" xfId="159" xr:uid="{00000000-0005-0000-0000-000020250000}"/>
    <cellStyle name="Normal 25 2" xfId="2691" xr:uid="{00000000-0005-0000-0000-000021250000}"/>
    <cellStyle name="Normal 25 2 10" xfId="7910" xr:uid="{00000000-0005-0000-0000-000022250000}"/>
    <cellStyle name="Normal 25 2 10 2" xfId="16663" xr:uid="{00000000-0005-0000-0000-000023250000}"/>
    <cellStyle name="Normal 25 2 11" xfId="11122" xr:uid="{00000000-0005-0000-0000-000024250000}"/>
    <cellStyle name="Normal 25 2 11 2" xfId="19809" xr:uid="{00000000-0005-0000-0000-000025250000}"/>
    <cellStyle name="Normal 25 2 12" xfId="12729" xr:uid="{00000000-0005-0000-0000-000026250000}"/>
    <cellStyle name="Normal 25 2 12 2" xfId="21409" xr:uid="{00000000-0005-0000-0000-000027250000}"/>
    <cellStyle name="Normal 25 2 13" xfId="14903" xr:uid="{00000000-0005-0000-0000-000028250000}"/>
    <cellStyle name="Normal 25 2 2" xfId="2692" xr:uid="{00000000-0005-0000-0000-000029250000}"/>
    <cellStyle name="Normal 25 2 2 2" xfId="2693" xr:uid="{00000000-0005-0000-0000-00002A250000}"/>
    <cellStyle name="Normal 25 2 2 2 2" xfId="2694" xr:uid="{00000000-0005-0000-0000-00002B250000}"/>
    <cellStyle name="Normal 25 2 2 2 2 2" xfId="2695" xr:uid="{00000000-0005-0000-0000-00002C250000}"/>
    <cellStyle name="Normal 25 2 2 2 2 2 2" xfId="9514" xr:uid="{00000000-0005-0000-0000-00002D250000}"/>
    <cellStyle name="Normal 25 2 2 2 2 2 2 2" xfId="18264" xr:uid="{00000000-0005-0000-0000-00002E250000}"/>
    <cellStyle name="Normal 25 2 2 2 2 2 3" xfId="7912" xr:uid="{00000000-0005-0000-0000-00002F250000}"/>
    <cellStyle name="Normal 25 2 2 2 2 2 3 2" xfId="16665" xr:uid="{00000000-0005-0000-0000-000030250000}"/>
    <cellStyle name="Normal 25 2 2 2 2 2 4" xfId="11124" xr:uid="{00000000-0005-0000-0000-000031250000}"/>
    <cellStyle name="Normal 25 2 2 2 2 2 4 2" xfId="19811" xr:uid="{00000000-0005-0000-0000-000032250000}"/>
    <cellStyle name="Normal 25 2 2 2 2 2 5" xfId="12731" xr:uid="{00000000-0005-0000-0000-000033250000}"/>
    <cellStyle name="Normal 25 2 2 2 2 2 5 2" xfId="21411" xr:uid="{00000000-0005-0000-0000-000034250000}"/>
    <cellStyle name="Normal 25 2 2 2 2 2 6" xfId="14905" xr:uid="{00000000-0005-0000-0000-000035250000}"/>
    <cellStyle name="Normal 25 2 2 2 2 3" xfId="2696" xr:uid="{00000000-0005-0000-0000-000036250000}"/>
    <cellStyle name="Normal 25 2 2 2 2 3 2" xfId="9515" xr:uid="{00000000-0005-0000-0000-000037250000}"/>
    <cellStyle name="Normal 25 2 2 2 2 3 2 2" xfId="18265" xr:uid="{00000000-0005-0000-0000-000038250000}"/>
    <cellStyle name="Normal 25 2 2 2 2 3 3" xfId="7913" xr:uid="{00000000-0005-0000-0000-000039250000}"/>
    <cellStyle name="Normal 25 2 2 2 2 3 3 2" xfId="16666" xr:uid="{00000000-0005-0000-0000-00003A250000}"/>
    <cellStyle name="Normal 25 2 2 2 2 3 4" xfId="11125" xr:uid="{00000000-0005-0000-0000-00003B250000}"/>
    <cellStyle name="Normal 25 2 2 2 2 3 4 2" xfId="19812" xr:uid="{00000000-0005-0000-0000-00003C250000}"/>
    <cellStyle name="Normal 25 2 2 2 2 3 5" xfId="12732" xr:uid="{00000000-0005-0000-0000-00003D250000}"/>
    <cellStyle name="Normal 25 2 2 2 2 3 5 2" xfId="21412" xr:uid="{00000000-0005-0000-0000-00003E250000}"/>
    <cellStyle name="Normal 25 2 2 2 2 3 6" xfId="14906" xr:uid="{00000000-0005-0000-0000-00003F250000}"/>
    <cellStyle name="Normal 25 2 2 2 2 4" xfId="2697" xr:uid="{00000000-0005-0000-0000-000040250000}"/>
    <cellStyle name="Normal 25 2 2 2 2 4 2" xfId="9516" xr:uid="{00000000-0005-0000-0000-000041250000}"/>
    <cellStyle name="Normal 25 2 2 2 2 4 2 2" xfId="18266" xr:uid="{00000000-0005-0000-0000-000042250000}"/>
    <cellStyle name="Normal 25 2 2 2 2 4 3" xfId="7914" xr:uid="{00000000-0005-0000-0000-000043250000}"/>
    <cellStyle name="Normal 25 2 2 2 2 4 3 2" xfId="16667" xr:uid="{00000000-0005-0000-0000-000044250000}"/>
    <cellStyle name="Normal 25 2 2 2 2 4 4" xfId="11126" xr:uid="{00000000-0005-0000-0000-000045250000}"/>
    <cellStyle name="Normal 25 2 2 2 2 4 4 2" xfId="19813" xr:uid="{00000000-0005-0000-0000-000046250000}"/>
    <cellStyle name="Normal 25 2 2 2 2 4 5" xfId="12733" xr:uid="{00000000-0005-0000-0000-000047250000}"/>
    <cellStyle name="Normal 25 2 2 2 2 4 5 2" xfId="21413" xr:uid="{00000000-0005-0000-0000-000048250000}"/>
    <cellStyle name="Normal 25 2 2 2 2 4 6" xfId="14907" xr:uid="{00000000-0005-0000-0000-000049250000}"/>
    <cellStyle name="Normal 25 2 2 2 3" xfId="2698" xr:uid="{00000000-0005-0000-0000-00004A250000}"/>
    <cellStyle name="Normal 25 2 2 2 4" xfId="2699" xr:uid="{00000000-0005-0000-0000-00004B250000}"/>
    <cellStyle name="Normal 25 2 2 2 5" xfId="9513" xr:uid="{00000000-0005-0000-0000-00004C250000}"/>
    <cellStyle name="Normal 25 2 2 2 5 2" xfId="18263" xr:uid="{00000000-0005-0000-0000-00004D250000}"/>
    <cellStyle name="Normal 25 2 2 2 6" xfId="7911" xr:uid="{00000000-0005-0000-0000-00004E250000}"/>
    <cellStyle name="Normal 25 2 2 2 6 2" xfId="16664" xr:uid="{00000000-0005-0000-0000-00004F250000}"/>
    <cellStyle name="Normal 25 2 2 2 7" xfId="11123" xr:uid="{00000000-0005-0000-0000-000050250000}"/>
    <cellStyle name="Normal 25 2 2 2 7 2" xfId="19810" xr:uid="{00000000-0005-0000-0000-000051250000}"/>
    <cellStyle name="Normal 25 2 2 2 8" xfId="12730" xr:uid="{00000000-0005-0000-0000-000052250000}"/>
    <cellStyle name="Normal 25 2 2 2 8 2" xfId="21410" xr:uid="{00000000-0005-0000-0000-000053250000}"/>
    <cellStyle name="Normal 25 2 2 2 9" xfId="14904" xr:uid="{00000000-0005-0000-0000-000054250000}"/>
    <cellStyle name="Normal 25 2 2 3" xfId="2700" xr:uid="{00000000-0005-0000-0000-000055250000}"/>
    <cellStyle name="Normal 25 2 2 3 2" xfId="2701" xr:uid="{00000000-0005-0000-0000-000056250000}"/>
    <cellStyle name="Normal 25 2 2 3 2 2" xfId="9518" xr:uid="{00000000-0005-0000-0000-000057250000}"/>
    <cellStyle name="Normal 25 2 2 3 2 2 2" xfId="18268" xr:uid="{00000000-0005-0000-0000-000058250000}"/>
    <cellStyle name="Normal 25 2 2 3 2 3" xfId="7916" xr:uid="{00000000-0005-0000-0000-000059250000}"/>
    <cellStyle name="Normal 25 2 2 3 2 3 2" xfId="16669" xr:uid="{00000000-0005-0000-0000-00005A250000}"/>
    <cellStyle name="Normal 25 2 2 3 2 4" xfId="11128" xr:uid="{00000000-0005-0000-0000-00005B250000}"/>
    <cellStyle name="Normal 25 2 2 3 2 4 2" xfId="19815" xr:uid="{00000000-0005-0000-0000-00005C250000}"/>
    <cellStyle name="Normal 25 2 2 3 2 5" xfId="12735" xr:uid="{00000000-0005-0000-0000-00005D250000}"/>
    <cellStyle name="Normal 25 2 2 3 2 5 2" xfId="21415" xr:uid="{00000000-0005-0000-0000-00005E250000}"/>
    <cellStyle name="Normal 25 2 2 3 2 6" xfId="14909" xr:uid="{00000000-0005-0000-0000-00005F250000}"/>
    <cellStyle name="Normal 25 2 2 3 3" xfId="2702" xr:uid="{00000000-0005-0000-0000-000060250000}"/>
    <cellStyle name="Normal 25 2 2 3 3 2" xfId="9519" xr:uid="{00000000-0005-0000-0000-000061250000}"/>
    <cellStyle name="Normal 25 2 2 3 3 2 2" xfId="18269" xr:uid="{00000000-0005-0000-0000-000062250000}"/>
    <cellStyle name="Normal 25 2 2 3 3 3" xfId="7917" xr:uid="{00000000-0005-0000-0000-000063250000}"/>
    <cellStyle name="Normal 25 2 2 3 3 3 2" xfId="16670" xr:uid="{00000000-0005-0000-0000-000064250000}"/>
    <cellStyle name="Normal 25 2 2 3 3 4" xfId="11129" xr:uid="{00000000-0005-0000-0000-000065250000}"/>
    <cellStyle name="Normal 25 2 2 3 3 4 2" xfId="19816" xr:uid="{00000000-0005-0000-0000-000066250000}"/>
    <cellStyle name="Normal 25 2 2 3 3 5" xfId="12736" xr:uid="{00000000-0005-0000-0000-000067250000}"/>
    <cellStyle name="Normal 25 2 2 3 3 5 2" xfId="21416" xr:uid="{00000000-0005-0000-0000-000068250000}"/>
    <cellStyle name="Normal 25 2 2 3 3 6" xfId="14910" xr:uid="{00000000-0005-0000-0000-000069250000}"/>
    <cellStyle name="Normal 25 2 2 3 4" xfId="2703" xr:uid="{00000000-0005-0000-0000-00006A250000}"/>
    <cellStyle name="Normal 25 2 2 3 4 2" xfId="9520" xr:uid="{00000000-0005-0000-0000-00006B250000}"/>
    <cellStyle name="Normal 25 2 2 3 4 2 2" xfId="18270" xr:uid="{00000000-0005-0000-0000-00006C250000}"/>
    <cellStyle name="Normal 25 2 2 3 4 3" xfId="7918" xr:uid="{00000000-0005-0000-0000-00006D250000}"/>
    <cellStyle name="Normal 25 2 2 3 4 3 2" xfId="16671" xr:uid="{00000000-0005-0000-0000-00006E250000}"/>
    <cellStyle name="Normal 25 2 2 3 4 4" xfId="11130" xr:uid="{00000000-0005-0000-0000-00006F250000}"/>
    <cellStyle name="Normal 25 2 2 3 4 4 2" xfId="19817" xr:uid="{00000000-0005-0000-0000-000070250000}"/>
    <cellStyle name="Normal 25 2 2 3 4 5" xfId="12737" xr:uid="{00000000-0005-0000-0000-000071250000}"/>
    <cellStyle name="Normal 25 2 2 3 4 5 2" xfId="21417" xr:uid="{00000000-0005-0000-0000-000072250000}"/>
    <cellStyle name="Normal 25 2 2 3 4 6" xfId="14911" xr:uid="{00000000-0005-0000-0000-000073250000}"/>
    <cellStyle name="Normal 25 2 2 3 5" xfId="9517" xr:uid="{00000000-0005-0000-0000-000074250000}"/>
    <cellStyle name="Normal 25 2 2 3 5 2" xfId="18267" xr:uid="{00000000-0005-0000-0000-000075250000}"/>
    <cellStyle name="Normal 25 2 2 3 6" xfId="7915" xr:uid="{00000000-0005-0000-0000-000076250000}"/>
    <cellStyle name="Normal 25 2 2 3 6 2" xfId="16668" xr:uid="{00000000-0005-0000-0000-000077250000}"/>
    <cellStyle name="Normal 25 2 2 3 7" xfId="11127" xr:uid="{00000000-0005-0000-0000-000078250000}"/>
    <cellStyle name="Normal 25 2 2 3 7 2" xfId="19814" xr:uid="{00000000-0005-0000-0000-000079250000}"/>
    <cellStyle name="Normal 25 2 2 3 8" xfId="12734" xr:uid="{00000000-0005-0000-0000-00007A250000}"/>
    <cellStyle name="Normal 25 2 2 3 8 2" xfId="21414" xr:uid="{00000000-0005-0000-0000-00007B250000}"/>
    <cellStyle name="Normal 25 2 2 3 9" xfId="14908" xr:uid="{00000000-0005-0000-0000-00007C250000}"/>
    <cellStyle name="Normal 25 2 2 4" xfId="2704" xr:uid="{00000000-0005-0000-0000-00007D250000}"/>
    <cellStyle name="Normal 25 2 2 4 2" xfId="2705" xr:uid="{00000000-0005-0000-0000-00007E250000}"/>
    <cellStyle name="Normal 25 2 2 4 2 2" xfId="9522" xr:uid="{00000000-0005-0000-0000-00007F250000}"/>
    <cellStyle name="Normal 25 2 2 4 2 2 2" xfId="18272" xr:uid="{00000000-0005-0000-0000-000080250000}"/>
    <cellStyle name="Normal 25 2 2 4 2 3" xfId="7920" xr:uid="{00000000-0005-0000-0000-000081250000}"/>
    <cellStyle name="Normal 25 2 2 4 2 3 2" xfId="16673" xr:uid="{00000000-0005-0000-0000-000082250000}"/>
    <cellStyle name="Normal 25 2 2 4 2 4" xfId="11132" xr:uid="{00000000-0005-0000-0000-000083250000}"/>
    <cellStyle name="Normal 25 2 2 4 2 4 2" xfId="19819" xr:uid="{00000000-0005-0000-0000-000084250000}"/>
    <cellStyle name="Normal 25 2 2 4 2 5" xfId="12739" xr:uid="{00000000-0005-0000-0000-000085250000}"/>
    <cellStyle name="Normal 25 2 2 4 2 5 2" xfId="21419" xr:uid="{00000000-0005-0000-0000-000086250000}"/>
    <cellStyle name="Normal 25 2 2 4 2 6" xfId="14913" xr:uid="{00000000-0005-0000-0000-000087250000}"/>
    <cellStyle name="Normal 25 2 2 4 3" xfId="2706" xr:uid="{00000000-0005-0000-0000-000088250000}"/>
    <cellStyle name="Normal 25 2 2 4 3 2" xfId="9523" xr:uid="{00000000-0005-0000-0000-000089250000}"/>
    <cellStyle name="Normal 25 2 2 4 3 2 2" xfId="18273" xr:uid="{00000000-0005-0000-0000-00008A250000}"/>
    <cellStyle name="Normal 25 2 2 4 3 3" xfId="7921" xr:uid="{00000000-0005-0000-0000-00008B250000}"/>
    <cellStyle name="Normal 25 2 2 4 3 3 2" xfId="16674" xr:uid="{00000000-0005-0000-0000-00008C250000}"/>
    <cellStyle name="Normal 25 2 2 4 3 4" xfId="11133" xr:uid="{00000000-0005-0000-0000-00008D250000}"/>
    <cellStyle name="Normal 25 2 2 4 3 4 2" xfId="19820" xr:uid="{00000000-0005-0000-0000-00008E250000}"/>
    <cellStyle name="Normal 25 2 2 4 3 5" xfId="12740" xr:uid="{00000000-0005-0000-0000-00008F250000}"/>
    <cellStyle name="Normal 25 2 2 4 3 5 2" xfId="21420" xr:uid="{00000000-0005-0000-0000-000090250000}"/>
    <cellStyle name="Normal 25 2 2 4 3 6" xfId="14914" xr:uid="{00000000-0005-0000-0000-000091250000}"/>
    <cellStyle name="Normal 25 2 2 4 4" xfId="2707" xr:uid="{00000000-0005-0000-0000-000092250000}"/>
    <cellStyle name="Normal 25 2 2 4 4 2" xfId="9524" xr:uid="{00000000-0005-0000-0000-000093250000}"/>
    <cellStyle name="Normal 25 2 2 4 4 2 2" xfId="18274" xr:uid="{00000000-0005-0000-0000-000094250000}"/>
    <cellStyle name="Normal 25 2 2 4 4 3" xfId="7922" xr:uid="{00000000-0005-0000-0000-000095250000}"/>
    <cellStyle name="Normal 25 2 2 4 4 3 2" xfId="16675" xr:uid="{00000000-0005-0000-0000-000096250000}"/>
    <cellStyle name="Normal 25 2 2 4 4 4" xfId="11134" xr:uid="{00000000-0005-0000-0000-000097250000}"/>
    <cellStyle name="Normal 25 2 2 4 4 4 2" xfId="19821" xr:uid="{00000000-0005-0000-0000-000098250000}"/>
    <cellStyle name="Normal 25 2 2 4 4 5" xfId="12741" xr:uid="{00000000-0005-0000-0000-000099250000}"/>
    <cellStyle name="Normal 25 2 2 4 4 5 2" xfId="21421" xr:uid="{00000000-0005-0000-0000-00009A250000}"/>
    <cellStyle name="Normal 25 2 2 4 4 6" xfId="14915" xr:uid="{00000000-0005-0000-0000-00009B250000}"/>
    <cellStyle name="Normal 25 2 2 4 5" xfId="9521" xr:uid="{00000000-0005-0000-0000-00009C250000}"/>
    <cellStyle name="Normal 25 2 2 4 5 2" xfId="18271" xr:uid="{00000000-0005-0000-0000-00009D250000}"/>
    <cellStyle name="Normal 25 2 2 4 6" xfId="7919" xr:uid="{00000000-0005-0000-0000-00009E250000}"/>
    <cellStyle name="Normal 25 2 2 4 6 2" xfId="16672" xr:uid="{00000000-0005-0000-0000-00009F250000}"/>
    <cellStyle name="Normal 25 2 2 4 7" xfId="11131" xr:uid="{00000000-0005-0000-0000-0000A0250000}"/>
    <cellStyle name="Normal 25 2 2 4 7 2" xfId="19818" xr:uid="{00000000-0005-0000-0000-0000A1250000}"/>
    <cellStyle name="Normal 25 2 2 4 8" xfId="12738" xr:uid="{00000000-0005-0000-0000-0000A2250000}"/>
    <cellStyle name="Normal 25 2 2 4 8 2" xfId="21418" xr:uid="{00000000-0005-0000-0000-0000A3250000}"/>
    <cellStyle name="Normal 25 2 2 4 9" xfId="14912" xr:uid="{00000000-0005-0000-0000-0000A4250000}"/>
    <cellStyle name="Normal 25 2 2 5" xfId="2708" xr:uid="{00000000-0005-0000-0000-0000A5250000}"/>
    <cellStyle name="Normal 25 2 2 5 2" xfId="9525" xr:uid="{00000000-0005-0000-0000-0000A6250000}"/>
    <cellStyle name="Normal 25 2 2 5 2 2" xfId="18275" xr:uid="{00000000-0005-0000-0000-0000A7250000}"/>
    <cellStyle name="Normal 25 2 2 5 3" xfId="7923" xr:uid="{00000000-0005-0000-0000-0000A8250000}"/>
    <cellStyle name="Normal 25 2 2 5 3 2" xfId="16676" xr:uid="{00000000-0005-0000-0000-0000A9250000}"/>
    <cellStyle name="Normal 25 2 2 5 4" xfId="11135" xr:uid="{00000000-0005-0000-0000-0000AA250000}"/>
    <cellStyle name="Normal 25 2 2 5 4 2" xfId="19822" xr:uid="{00000000-0005-0000-0000-0000AB250000}"/>
    <cellStyle name="Normal 25 2 2 5 5" xfId="12742" xr:uid="{00000000-0005-0000-0000-0000AC250000}"/>
    <cellStyle name="Normal 25 2 2 5 5 2" xfId="21422" xr:uid="{00000000-0005-0000-0000-0000AD250000}"/>
    <cellStyle name="Normal 25 2 2 5 6" xfId="14916" xr:uid="{00000000-0005-0000-0000-0000AE250000}"/>
    <cellStyle name="Normal 25 2 2 6" xfId="2709" xr:uid="{00000000-0005-0000-0000-0000AF250000}"/>
    <cellStyle name="Normal 25 2 2 6 2" xfId="9526" xr:uid="{00000000-0005-0000-0000-0000B0250000}"/>
    <cellStyle name="Normal 25 2 2 6 2 2" xfId="18276" xr:uid="{00000000-0005-0000-0000-0000B1250000}"/>
    <cellStyle name="Normal 25 2 2 6 3" xfId="7924" xr:uid="{00000000-0005-0000-0000-0000B2250000}"/>
    <cellStyle name="Normal 25 2 2 6 3 2" xfId="16677" xr:uid="{00000000-0005-0000-0000-0000B3250000}"/>
    <cellStyle name="Normal 25 2 2 6 4" xfId="11136" xr:uid="{00000000-0005-0000-0000-0000B4250000}"/>
    <cellStyle name="Normal 25 2 2 6 4 2" xfId="19823" xr:uid="{00000000-0005-0000-0000-0000B5250000}"/>
    <cellStyle name="Normal 25 2 2 6 5" xfId="12743" xr:uid="{00000000-0005-0000-0000-0000B6250000}"/>
    <cellStyle name="Normal 25 2 2 6 5 2" xfId="21423" xr:uid="{00000000-0005-0000-0000-0000B7250000}"/>
    <cellStyle name="Normal 25 2 2 6 6" xfId="14917" xr:uid="{00000000-0005-0000-0000-0000B8250000}"/>
    <cellStyle name="Normal 25 2 2 7" xfId="2710" xr:uid="{00000000-0005-0000-0000-0000B9250000}"/>
    <cellStyle name="Normal 25 2 2 7 2" xfId="9527" xr:uid="{00000000-0005-0000-0000-0000BA250000}"/>
    <cellStyle name="Normal 25 2 2 7 2 2" xfId="18277" xr:uid="{00000000-0005-0000-0000-0000BB250000}"/>
    <cellStyle name="Normal 25 2 2 7 3" xfId="7925" xr:uid="{00000000-0005-0000-0000-0000BC250000}"/>
    <cellStyle name="Normal 25 2 2 7 3 2" xfId="16678" xr:uid="{00000000-0005-0000-0000-0000BD250000}"/>
    <cellStyle name="Normal 25 2 2 7 4" xfId="11137" xr:uid="{00000000-0005-0000-0000-0000BE250000}"/>
    <cellStyle name="Normal 25 2 2 7 4 2" xfId="19824" xr:uid="{00000000-0005-0000-0000-0000BF250000}"/>
    <cellStyle name="Normal 25 2 2 7 5" xfId="12744" xr:uid="{00000000-0005-0000-0000-0000C0250000}"/>
    <cellStyle name="Normal 25 2 2 7 5 2" xfId="21424" xr:uid="{00000000-0005-0000-0000-0000C1250000}"/>
    <cellStyle name="Normal 25 2 2 7 6" xfId="14918" xr:uid="{00000000-0005-0000-0000-0000C2250000}"/>
    <cellStyle name="Normal 25 2 3" xfId="2711" xr:uid="{00000000-0005-0000-0000-0000C3250000}"/>
    <cellStyle name="Normal 25 2 3 2" xfId="2712" xr:uid="{00000000-0005-0000-0000-0000C4250000}"/>
    <cellStyle name="Normal 25 2 3 2 2" xfId="9529" xr:uid="{00000000-0005-0000-0000-0000C5250000}"/>
    <cellStyle name="Normal 25 2 3 2 2 2" xfId="18279" xr:uid="{00000000-0005-0000-0000-0000C6250000}"/>
    <cellStyle name="Normal 25 2 3 2 3" xfId="7927" xr:uid="{00000000-0005-0000-0000-0000C7250000}"/>
    <cellStyle name="Normal 25 2 3 2 3 2" xfId="16680" xr:uid="{00000000-0005-0000-0000-0000C8250000}"/>
    <cellStyle name="Normal 25 2 3 2 4" xfId="11139" xr:uid="{00000000-0005-0000-0000-0000C9250000}"/>
    <cellStyle name="Normal 25 2 3 2 4 2" xfId="19826" xr:uid="{00000000-0005-0000-0000-0000CA250000}"/>
    <cellStyle name="Normal 25 2 3 2 5" xfId="12746" xr:uid="{00000000-0005-0000-0000-0000CB250000}"/>
    <cellStyle name="Normal 25 2 3 2 5 2" xfId="21426" xr:uid="{00000000-0005-0000-0000-0000CC250000}"/>
    <cellStyle name="Normal 25 2 3 2 6" xfId="14920" xr:uid="{00000000-0005-0000-0000-0000CD250000}"/>
    <cellStyle name="Normal 25 2 3 3" xfId="2713" xr:uid="{00000000-0005-0000-0000-0000CE250000}"/>
    <cellStyle name="Normal 25 2 3 3 2" xfId="9530" xr:uid="{00000000-0005-0000-0000-0000CF250000}"/>
    <cellStyle name="Normal 25 2 3 3 2 2" xfId="18280" xr:uid="{00000000-0005-0000-0000-0000D0250000}"/>
    <cellStyle name="Normal 25 2 3 3 3" xfId="7928" xr:uid="{00000000-0005-0000-0000-0000D1250000}"/>
    <cellStyle name="Normal 25 2 3 3 3 2" xfId="16681" xr:uid="{00000000-0005-0000-0000-0000D2250000}"/>
    <cellStyle name="Normal 25 2 3 3 4" xfId="11140" xr:uid="{00000000-0005-0000-0000-0000D3250000}"/>
    <cellStyle name="Normal 25 2 3 3 4 2" xfId="19827" xr:uid="{00000000-0005-0000-0000-0000D4250000}"/>
    <cellStyle name="Normal 25 2 3 3 5" xfId="12747" xr:uid="{00000000-0005-0000-0000-0000D5250000}"/>
    <cellStyle name="Normal 25 2 3 3 5 2" xfId="21427" xr:uid="{00000000-0005-0000-0000-0000D6250000}"/>
    <cellStyle name="Normal 25 2 3 3 6" xfId="14921" xr:uid="{00000000-0005-0000-0000-0000D7250000}"/>
    <cellStyle name="Normal 25 2 3 4" xfId="2714" xr:uid="{00000000-0005-0000-0000-0000D8250000}"/>
    <cellStyle name="Normal 25 2 3 4 2" xfId="9531" xr:uid="{00000000-0005-0000-0000-0000D9250000}"/>
    <cellStyle name="Normal 25 2 3 4 2 2" xfId="18281" xr:uid="{00000000-0005-0000-0000-0000DA250000}"/>
    <cellStyle name="Normal 25 2 3 4 3" xfId="7929" xr:uid="{00000000-0005-0000-0000-0000DB250000}"/>
    <cellStyle name="Normal 25 2 3 4 3 2" xfId="16682" xr:uid="{00000000-0005-0000-0000-0000DC250000}"/>
    <cellStyle name="Normal 25 2 3 4 4" xfId="11141" xr:uid="{00000000-0005-0000-0000-0000DD250000}"/>
    <cellStyle name="Normal 25 2 3 4 4 2" xfId="19828" xr:uid="{00000000-0005-0000-0000-0000DE250000}"/>
    <cellStyle name="Normal 25 2 3 4 5" xfId="12748" xr:uid="{00000000-0005-0000-0000-0000DF250000}"/>
    <cellStyle name="Normal 25 2 3 4 5 2" xfId="21428" xr:uid="{00000000-0005-0000-0000-0000E0250000}"/>
    <cellStyle name="Normal 25 2 3 4 6" xfId="14922" xr:uid="{00000000-0005-0000-0000-0000E1250000}"/>
    <cellStyle name="Normal 25 2 3 5" xfId="9528" xr:uid="{00000000-0005-0000-0000-0000E2250000}"/>
    <cellStyle name="Normal 25 2 3 5 2" xfId="18278" xr:uid="{00000000-0005-0000-0000-0000E3250000}"/>
    <cellStyle name="Normal 25 2 3 6" xfId="7926" xr:uid="{00000000-0005-0000-0000-0000E4250000}"/>
    <cellStyle name="Normal 25 2 3 6 2" xfId="16679" xr:uid="{00000000-0005-0000-0000-0000E5250000}"/>
    <cellStyle name="Normal 25 2 3 7" xfId="11138" xr:uid="{00000000-0005-0000-0000-0000E6250000}"/>
    <cellStyle name="Normal 25 2 3 7 2" xfId="19825" xr:uid="{00000000-0005-0000-0000-0000E7250000}"/>
    <cellStyle name="Normal 25 2 3 8" xfId="12745" xr:uid="{00000000-0005-0000-0000-0000E8250000}"/>
    <cellStyle name="Normal 25 2 3 8 2" xfId="21425" xr:uid="{00000000-0005-0000-0000-0000E9250000}"/>
    <cellStyle name="Normal 25 2 3 9" xfId="14919" xr:uid="{00000000-0005-0000-0000-0000EA250000}"/>
    <cellStyle name="Normal 25 2 4" xfId="2715" xr:uid="{00000000-0005-0000-0000-0000EB250000}"/>
    <cellStyle name="Normal 25 2 5" xfId="2716" xr:uid="{00000000-0005-0000-0000-0000EC250000}"/>
    <cellStyle name="Normal 25 2 6" xfId="2717" xr:uid="{00000000-0005-0000-0000-0000ED250000}"/>
    <cellStyle name="Normal 25 2 6 2" xfId="9532" xr:uid="{00000000-0005-0000-0000-0000EE250000}"/>
    <cellStyle name="Normal 25 2 6 2 2" xfId="18282" xr:uid="{00000000-0005-0000-0000-0000EF250000}"/>
    <cellStyle name="Normal 25 2 6 3" xfId="7930" xr:uid="{00000000-0005-0000-0000-0000F0250000}"/>
    <cellStyle name="Normal 25 2 6 3 2" xfId="16683" xr:uid="{00000000-0005-0000-0000-0000F1250000}"/>
    <cellStyle name="Normal 25 2 6 4" xfId="11142" xr:uid="{00000000-0005-0000-0000-0000F2250000}"/>
    <cellStyle name="Normal 25 2 6 4 2" xfId="19829" xr:uid="{00000000-0005-0000-0000-0000F3250000}"/>
    <cellStyle name="Normal 25 2 6 5" xfId="12749" xr:uid="{00000000-0005-0000-0000-0000F4250000}"/>
    <cellStyle name="Normal 25 2 6 5 2" xfId="21429" xr:uid="{00000000-0005-0000-0000-0000F5250000}"/>
    <cellStyle name="Normal 25 2 6 6" xfId="14923" xr:uid="{00000000-0005-0000-0000-0000F6250000}"/>
    <cellStyle name="Normal 25 2 7" xfId="2718" xr:uid="{00000000-0005-0000-0000-0000F7250000}"/>
    <cellStyle name="Normal 25 2 7 2" xfId="9533" xr:uid="{00000000-0005-0000-0000-0000F8250000}"/>
    <cellStyle name="Normal 25 2 7 2 2" xfId="18283" xr:uid="{00000000-0005-0000-0000-0000F9250000}"/>
    <cellStyle name="Normal 25 2 7 3" xfId="7931" xr:uid="{00000000-0005-0000-0000-0000FA250000}"/>
    <cellStyle name="Normal 25 2 7 3 2" xfId="16684" xr:uid="{00000000-0005-0000-0000-0000FB250000}"/>
    <cellStyle name="Normal 25 2 7 4" xfId="11143" xr:uid="{00000000-0005-0000-0000-0000FC250000}"/>
    <cellStyle name="Normal 25 2 7 4 2" xfId="19830" xr:uid="{00000000-0005-0000-0000-0000FD250000}"/>
    <cellStyle name="Normal 25 2 7 5" xfId="12750" xr:uid="{00000000-0005-0000-0000-0000FE250000}"/>
    <cellStyle name="Normal 25 2 7 5 2" xfId="21430" xr:uid="{00000000-0005-0000-0000-0000FF250000}"/>
    <cellStyle name="Normal 25 2 7 6" xfId="14924" xr:uid="{00000000-0005-0000-0000-000000260000}"/>
    <cellStyle name="Normal 25 2 8" xfId="2719" xr:uid="{00000000-0005-0000-0000-000001260000}"/>
    <cellStyle name="Normal 25 2 8 2" xfId="9534" xr:uid="{00000000-0005-0000-0000-000002260000}"/>
    <cellStyle name="Normal 25 2 8 2 2" xfId="18284" xr:uid="{00000000-0005-0000-0000-000003260000}"/>
    <cellStyle name="Normal 25 2 8 3" xfId="7932" xr:uid="{00000000-0005-0000-0000-000004260000}"/>
    <cellStyle name="Normal 25 2 8 3 2" xfId="16685" xr:uid="{00000000-0005-0000-0000-000005260000}"/>
    <cellStyle name="Normal 25 2 8 4" xfId="11144" xr:uid="{00000000-0005-0000-0000-000006260000}"/>
    <cellStyle name="Normal 25 2 8 4 2" xfId="19831" xr:uid="{00000000-0005-0000-0000-000007260000}"/>
    <cellStyle name="Normal 25 2 8 5" xfId="12751" xr:uid="{00000000-0005-0000-0000-000008260000}"/>
    <cellStyle name="Normal 25 2 8 5 2" xfId="21431" xr:uid="{00000000-0005-0000-0000-000009260000}"/>
    <cellStyle name="Normal 25 2 8 6" xfId="14925" xr:uid="{00000000-0005-0000-0000-00000A260000}"/>
    <cellStyle name="Normal 25 2 9" xfId="9512" xr:uid="{00000000-0005-0000-0000-00000B260000}"/>
    <cellStyle name="Normal 25 2 9 2" xfId="18262" xr:uid="{00000000-0005-0000-0000-00000C260000}"/>
    <cellStyle name="Normal 25 3" xfId="2720" xr:uid="{00000000-0005-0000-0000-00000D260000}"/>
    <cellStyle name="Normal 25 4" xfId="2690" xr:uid="{00000000-0005-0000-0000-00000E260000}"/>
    <cellStyle name="Normal 25 5" xfId="10641" xr:uid="{00000000-0005-0000-0000-00000F260000}"/>
    <cellStyle name="Normal 256" xfId="146" xr:uid="{00000000-0005-0000-0000-000010260000}"/>
    <cellStyle name="Normal 26" xfId="161" xr:uid="{00000000-0005-0000-0000-000011260000}"/>
    <cellStyle name="Normal 26 2" xfId="2722" xr:uid="{00000000-0005-0000-0000-000012260000}"/>
    <cellStyle name="Normal 26 2 10" xfId="7933" xr:uid="{00000000-0005-0000-0000-000013260000}"/>
    <cellStyle name="Normal 26 2 10 2" xfId="16686" xr:uid="{00000000-0005-0000-0000-000014260000}"/>
    <cellStyle name="Normal 26 2 11" xfId="11145" xr:uid="{00000000-0005-0000-0000-000015260000}"/>
    <cellStyle name="Normal 26 2 11 2" xfId="19832" xr:uid="{00000000-0005-0000-0000-000016260000}"/>
    <cellStyle name="Normal 26 2 12" xfId="12752" xr:uid="{00000000-0005-0000-0000-000017260000}"/>
    <cellStyle name="Normal 26 2 12 2" xfId="21432" xr:uid="{00000000-0005-0000-0000-000018260000}"/>
    <cellStyle name="Normal 26 2 13" xfId="14926" xr:uid="{00000000-0005-0000-0000-000019260000}"/>
    <cellStyle name="Normal 26 2 2" xfId="2723" xr:uid="{00000000-0005-0000-0000-00001A260000}"/>
    <cellStyle name="Normal 26 2 2 2" xfId="2724" xr:uid="{00000000-0005-0000-0000-00001B260000}"/>
    <cellStyle name="Normal 26 2 2 2 2" xfId="2725" xr:uid="{00000000-0005-0000-0000-00001C260000}"/>
    <cellStyle name="Normal 26 2 2 2 2 2" xfId="2726" xr:uid="{00000000-0005-0000-0000-00001D260000}"/>
    <cellStyle name="Normal 26 2 2 2 2 2 2" xfId="9537" xr:uid="{00000000-0005-0000-0000-00001E260000}"/>
    <cellStyle name="Normal 26 2 2 2 2 2 2 2" xfId="18287" xr:uid="{00000000-0005-0000-0000-00001F260000}"/>
    <cellStyle name="Normal 26 2 2 2 2 2 3" xfId="7935" xr:uid="{00000000-0005-0000-0000-000020260000}"/>
    <cellStyle name="Normal 26 2 2 2 2 2 3 2" xfId="16688" xr:uid="{00000000-0005-0000-0000-000021260000}"/>
    <cellStyle name="Normal 26 2 2 2 2 2 4" xfId="11147" xr:uid="{00000000-0005-0000-0000-000022260000}"/>
    <cellStyle name="Normal 26 2 2 2 2 2 4 2" xfId="19834" xr:uid="{00000000-0005-0000-0000-000023260000}"/>
    <cellStyle name="Normal 26 2 2 2 2 2 5" xfId="12754" xr:uid="{00000000-0005-0000-0000-000024260000}"/>
    <cellStyle name="Normal 26 2 2 2 2 2 5 2" xfId="21434" xr:uid="{00000000-0005-0000-0000-000025260000}"/>
    <cellStyle name="Normal 26 2 2 2 2 2 6" xfId="14928" xr:uid="{00000000-0005-0000-0000-000026260000}"/>
    <cellStyle name="Normal 26 2 2 2 2 3" xfId="2727" xr:uid="{00000000-0005-0000-0000-000027260000}"/>
    <cellStyle name="Normal 26 2 2 2 2 3 2" xfId="9538" xr:uid="{00000000-0005-0000-0000-000028260000}"/>
    <cellStyle name="Normal 26 2 2 2 2 3 2 2" xfId="18288" xr:uid="{00000000-0005-0000-0000-000029260000}"/>
    <cellStyle name="Normal 26 2 2 2 2 3 3" xfId="7936" xr:uid="{00000000-0005-0000-0000-00002A260000}"/>
    <cellStyle name="Normal 26 2 2 2 2 3 3 2" xfId="16689" xr:uid="{00000000-0005-0000-0000-00002B260000}"/>
    <cellStyle name="Normal 26 2 2 2 2 3 4" xfId="11148" xr:uid="{00000000-0005-0000-0000-00002C260000}"/>
    <cellStyle name="Normal 26 2 2 2 2 3 4 2" xfId="19835" xr:uid="{00000000-0005-0000-0000-00002D260000}"/>
    <cellStyle name="Normal 26 2 2 2 2 3 5" xfId="12755" xr:uid="{00000000-0005-0000-0000-00002E260000}"/>
    <cellStyle name="Normal 26 2 2 2 2 3 5 2" xfId="21435" xr:uid="{00000000-0005-0000-0000-00002F260000}"/>
    <cellStyle name="Normal 26 2 2 2 2 3 6" xfId="14929" xr:uid="{00000000-0005-0000-0000-000030260000}"/>
    <cellStyle name="Normal 26 2 2 2 2 4" xfId="2728" xr:uid="{00000000-0005-0000-0000-000031260000}"/>
    <cellStyle name="Normal 26 2 2 2 2 4 2" xfId="9539" xr:uid="{00000000-0005-0000-0000-000032260000}"/>
    <cellStyle name="Normal 26 2 2 2 2 4 2 2" xfId="18289" xr:uid="{00000000-0005-0000-0000-000033260000}"/>
    <cellStyle name="Normal 26 2 2 2 2 4 3" xfId="7937" xr:uid="{00000000-0005-0000-0000-000034260000}"/>
    <cellStyle name="Normal 26 2 2 2 2 4 3 2" xfId="16690" xr:uid="{00000000-0005-0000-0000-000035260000}"/>
    <cellStyle name="Normal 26 2 2 2 2 4 4" xfId="11149" xr:uid="{00000000-0005-0000-0000-000036260000}"/>
    <cellStyle name="Normal 26 2 2 2 2 4 4 2" xfId="19836" xr:uid="{00000000-0005-0000-0000-000037260000}"/>
    <cellStyle name="Normal 26 2 2 2 2 4 5" xfId="12756" xr:uid="{00000000-0005-0000-0000-000038260000}"/>
    <cellStyle name="Normal 26 2 2 2 2 4 5 2" xfId="21436" xr:uid="{00000000-0005-0000-0000-000039260000}"/>
    <cellStyle name="Normal 26 2 2 2 2 4 6" xfId="14930" xr:uid="{00000000-0005-0000-0000-00003A260000}"/>
    <cellStyle name="Normal 26 2 2 2 3" xfId="2729" xr:uid="{00000000-0005-0000-0000-00003B260000}"/>
    <cellStyle name="Normal 26 2 2 2 4" xfId="2730" xr:uid="{00000000-0005-0000-0000-00003C260000}"/>
    <cellStyle name="Normal 26 2 2 2 5" xfId="9536" xr:uid="{00000000-0005-0000-0000-00003D260000}"/>
    <cellStyle name="Normal 26 2 2 2 5 2" xfId="18286" xr:uid="{00000000-0005-0000-0000-00003E260000}"/>
    <cellStyle name="Normal 26 2 2 2 6" xfId="7934" xr:uid="{00000000-0005-0000-0000-00003F260000}"/>
    <cellStyle name="Normal 26 2 2 2 6 2" xfId="16687" xr:uid="{00000000-0005-0000-0000-000040260000}"/>
    <cellStyle name="Normal 26 2 2 2 7" xfId="11146" xr:uid="{00000000-0005-0000-0000-000041260000}"/>
    <cellStyle name="Normal 26 2 2 2 7 2" xfId="19833" xr:uid="{00000000-0005-0000-0000-000042260000}"/>
    <cellStyle name="Normal 26 2 2 2 8" xfId="12753" xr:uid="{00000000-0005-0000-0000-000043260000}"/>
    <cellStyle name="Normal 26 2 2 2 8 2" xfId="21433" xr:uid="{00000000-0005-0000-0000-000044260000}"/>
    <cellStyle name="Normal 26 2 2 2 9" xfId="14927" xr:uid="{00000000-0005-0000-0000-000045260000}"/>
    <cellStyle name="Normal 26 2 2 3" xfId="2731" xr:uid="{00000000-0005-0000-0000-000046260000}"/>
    <cellStyle name="Normal 26 2 2 3 2" xfId="2732" xr:uid="{00000000-0005-0000-0000-000047260000}"/>
    <cellStyle name="Normal 26 2 2 3 2 2" xfId="9541" xr:uid="{00000000-0005-0000-0000-000048260000}"/>
    <cellStyle name="Normal 26 2 2 3 2 2 2" xfId="18291" xr:uid="{00000000-0005-0000-0000-000049260000}"/>
    <cellStyle name="Normal 26 2 2 3 2 3" xfId="7939" xr:uid="{00000000-0005-0000-0000-00004A260000}"/>
    <cellStyle name="Normal 26 2 2 3 2 3 2" xfId="16692" xr:uid="{00000000-0005-0000-0000-00004B260000}"/>
    <cellStyle name="Normal 26 2 2 3 2 4" xfId="11151" xr:uid="{00000000-0005-0000-0000-00004C260000}"/>
    <cellStyle name="Normal 26 2 2 3 2 4 2" xfId="19838" xr:uid="{00000000-0005-0000-0000-00004D260000}"/>
    <cellStyle name="Normal 26 2 2 3 2 5" xfId="12758" xr:uid="{00000000-0005-0000-0000-00004E260000}"/>
    <cellStyle name="Normal 26 2 2 3 2 5 2" xfId="21438" xr:uid="{00000000-0005-0000-0000-00004F260000}"/>
    <cellStyle name="Normal 26 2 2 3 2 6" xfId="14932" xr:uid="{00000000-0005-0000-0000-000050260000}"/>
    <cellStyle name="Normal 26 2 2 3 3" xfId="2733" xr:uid="{00000000-0005-0000-0000-000051260000}"/>
    <cellStyle name="Normal 26 2 2 3 3 2" xfId="9542" xr:uid="{00000000-0005-0000-0000-000052260000}"/>
    <cellStyle name="Normal 26 2 2 3 3 2 2" xfId="18292" xr:uid="{00000000-0005-0000-0000-000053260000}"/>
    <cellStyle name="Normal 26 2 2 3 3 3" xfId="7940" xr:uid="{00000000-0005-0000-0000-000054260000}"/>
    <cellStyle name="Normal 26 2 2 3 3 3 2" xfId="16693" xr:uid="{00000000-0005-0000-0000-000055260000}"/>
    <cellStyle name="Normal 26 2 2 3 3 4" xfId="11152" xr:uid="{00000000-0005-0000-0000-000056260000}"/>
    <cellStyle name="Normal 26 2 2 3 3 4 2" xfId="19839" xr:uid="{00000000-0005-0000-0000-000057260000}"/>
    <cellStyle name="Normal 26 2 2 3 3 5" xfId="12759" xr:uid="{00000000-0005-0000-0000-000058260000}"/>
    <cellStyle name="Normal 26 2 2 3 3 5 2" xfId="21439" xr:uid="{00000000-0005-0000-0000-000059260000}"/>
    <cellStyle name="Normal 26 2 2 3 3 6" xfId="14933" xr:uid="{00000000-0005-0000-0000-00005A260000}"/>
    <cellStyle name="Normal 26 2 2 3 4" xfId="2734" xr:uid="{00000000-0005-0000-0000-00005B260000}"/>
    <cellStyle name="Normal 26 2 2 3 4 2" xfId="9543" xr:uid="{00000000-0005-0000-0000-00005C260000}"/>
    <cellStyle name="Normal 26 2 2 3 4 2 2" xfId="18293" xr:uid="{00000000-0005-0000-0000-00005D260000}"/>
    <cellStyle name="Normal 26 2 2 3 4 3" xfId="7941" xr:uid="{00000000-0005-0000-0000-00005E260000}"/>
    <cellStyle name="Normal 26 2 2 3 4 3 2" xfId="16694" xr:uid="{00000000-0005-0000-0000-00005F260000}"/>
    <cellStyle name="Normal 26 2 2 3 4 4" xfId="11153" xr:uid="{00000000-0005-0000-0000-000060260000}"/>
    <cellStyle name="Normal 26 2 2 3 4 4 2" xfId="19840" xr:uid="{00000000-0005-0000-0000-000061260000}"/>
    <cellStyle name="Normal 26 2 2 3 4 5" xfId="12760" xr:uid="{00000000-0005-0000-0000-000062260000}"/>
    <cellStyle name="Normal 26 2 2 3 4 5 2" xfId="21440" xr:uid="{00000000-0005-0000-0000-000063260000}"/>
    <cellStyle name="Normal 26 2 2 3 4 6" xfId="14934" xr:uid="{00000000-0005-0000-0000-000064260000}"/>
    <cellStyle name="Normal 26 2 2 3 5" xfId="9540" xr:uid="{00000000-0005-0000-0000-000065260000}"/>
    <cellStyle name="Normal 26 2 2 3 5 2" xfId="18290" xr:uid="{00000000-0005-0000-0000-000066260000}"/>
    <cellStyle name="Normal 26 2 2 3 6" xfId="7938" xr:uid="{00000000-0005-0000-0000-000067260000}"/>
    <cellStyle name="Normal 26 2 2 3 6 2" xfId="16691" xr:uid="{00000000-0005-0000-0000-000068260000}"/>
    <cellStyle name="Normal 26 2 2 3 7" xfId="11150" xr:uid="{00000000-0005-0000-0000-000069260000}"/>
    <cellStyle name="Normal 26 2 2 3 7 2" xfId="19837" xr:uid="{00000000-0005-0000-0000-00006A260000}"/>
    <cellStyle name="Normal 26 2 2 3 8" xfId="12757" xr:uid="{00000000-0005-0000-0000-00006B260000}"/>
    <cellStyle name="Normal 26 2 2 3 8 2" xfId="21437" xr:uid="{00000000-0005-0000-0000-00006C260000}"/>
    <cellStyle name="Normal 26 2 2 3 9" xfId="14931" xr:uid="{00000000-0005-0000-0000-00006D260000}"/>
    <cellStyle name="Normal 26 2 2 4" xfId="2735" xr:uid="{00000000-0005-0000-0000-00006E260000}"/>
    <cellStyle name="Normal 26 2 2 4 2" xfId="2736" xr:uid="{00000000-0005-0000-0000-00006F260000}"/>
    <cellStyle name="Normal 26 2 2 4 2 2" xfId="9545" xr:uid="{00000000-0005-0000-0000-000070260000}"/>
    <cellStyle name="Normal 26 2 2 4 2 2 2" xfId="18295" xr:uid="{00000000-0005-0000-0000-000071260000}"/>
    <cellStyle name="Normal 26 2 2 4 2 3" xfId="7943" xr:uid="{00000000-0005-0000-0000-000072260000}"/>
    <cellStyle name="Normal 26 2 2 4 2 3 2" xfId="16696" xr:uid="{00000000-0005-0000-0000-000073260000}"/>
    <cellStyle name="Normal 26 2 2 4 2 4" xfId="11155" xr:uid="{00000000-0005-0000-0000-000074260000}"/>
    <cellStyle name="Normal 26 2 2 4 2 4 2" xfId="19842" xr:uid="{00000000-0005-0000-0000-000075260000}"/>
    <cellStyle name="Normal 26 2 2 4 2 5" xfId="12762" xr:uid="{00000000-0005-0000-0000-000076260000}"/>
    <cellStyle name="Normal 26 2 2 4 2 5 2" xfId="21442" xr:uid="{00000000-0005-0000-0000-000077260000}"/>
    <cellStyle name="Normal 26 2 2 4 2 6" xfId="14936" xr:uid="{00000000-0005-0000-0000-000078260000}"/>
    <cellStyle name="Normal 26 2 2 4 3" xfId="2737" xr:uid="{00000000-0005-0000-0000-000079260000}"/>
    <cellStyle name="Normal 26 2 2 4 3 2" xfId="9546" xr:uid="{00000000-0005-0000-0000-00007A260000}"/>
    <cellStyle name="Normal 26 2 2 4 3 2 2" xfId="18296" xr:uid="{00000000-0005-0000-0000-00007B260000}"/>
    <cellStyle name="Normal 26 2 2 4 3 3" xfId="7944" xr:uid="{00000000-0005-0000-0000-00007C260000}"/>
    <cellStyle name="Normal 26 2 2 4 3 3 2" xfId="16697" xr:uid="{00000000-0005-0000-0000-00007D260000}"/>
    <cellStyle name="Normal 26 2 2 4 3 4" xfId="11156" xr:uid="{00000000-0005-0000-0000-00007E260000}"/>
    <cellStyle name="Normal 26 2 2 4 3 4 2" xfId="19843" xr:uid="{00000000-0005-0000-0000-00007F260000}"/>
    <cellStyle name="Normal 26 2 2 4 3 5" xfId="12763" xr:uid="{00000000-0005-0000-0000-000080260000}"/>
    <cellStyle name="Normal 26 2 2 4 3 5 2" xfId="21443" xr:uid="{00000000-0005-0000-0000-000081260000}"/>
    <cellStyle name="Normal 26 2 2 4 3 6" xfId="14937" xr:uid="{00000000-0005-0000-0000-000082260000}"/>
    <cellStyle name="Normal 26 2 2 4 4" xfId="2738" xr:uid="{00000000-0005-0000-0000-000083260000}"/>
    <cellStyle name="Normal 26 2 2 4 4 2" xfId="9547" xr:uid="{00000000-0005-0000-0000-000084260000}"/>
    <cellStyle name="Normal 26 2 2 4 4 2 2" xfId="18297" xr:uid="{00000000-0005-0000-0000-000085260000}"/>
    <cellStyle name="Normal 26 2 2 4 4 3" xfId="7945" xr:uid="{00000000-0005-0000-0000-000086260000}"/>
    <cellStyle name="Normal 26 2 2 4 4 3 2" xfId="16698" xr:uid="{00000000-0005-0000-0000-000087260000}"/>
    <cellStyle name="Normal 26 2 2 4 4 4" xfId="11157" xr:uid="{00000000-0005-0000-0000-000088260000}"/>
    <cellStyle name="Normal 26 2 2 4 4 4 2" xfId="19844" xr:uid="{00000000-0005-0000-0000-000089260000}"/>
    <cellStyle name="Normal 26 2 2 4 4 5" xfId="12764" xr:uid="{00000000-0005-0000-0000-00008A260000}"/>
    <cellStyle name="Normal 26 2 2 4 4 5 2" xfId="21444" xr:uid="{00000000-0005-0000-0000-00008B260000}"/>
    <cellStyle name="Normal 26 2 2 4 4 6" xfId="14938" xr:uid="{00000000-0005-0000-0000-00008C260000}"/>
    <cellStyle name="Normal 26 2 2 4 5" xfId="9544" xr:uid="{00000000-0005-0000-0000-00008D260000}"/>
    <cellStyle name="Normal 26 2 2 4 5 2" xfId="18294" xr:uid="{00000000-0005-0000-0000-00008E260000}"/>
    <cellStyle name="Normal 26 2 2 4 6" xfId="7942" xr:uid="{00000000-0005-0000-0000-00008F260000}"/>
    <cellStyle name="Normal 26 2 2 4 6 2" xfId="16695" xr:uid="{00000000-0005-0000-0000-000090260000}"/>
    <cellStyle name="Normal 26 2 2 4 7" xfId="11154" xr:uid="{00000000-0005-0000-0000-000091260000}"/>
    <cellStyle name="Normal 26 2 2 4 7 2" xfId="19841" xr:uid="{00000000-0005-0000-0000-000092260000}"/>
    <cellStyle name="Normal 26 2 2 4 8" xfId="12761" xr:uid="{00000000-0005-0000-0000-000093260000}"/>
    <cellStyle name="Normal 26 2 2 4 8 2" xfId="21441" xr:uid="{00000000-0005-0000-0000-000094260000}"/>
    <cellStyle name="Normal 26 2 2 4 9" xfId="14935" xr:uid="{00000000-0005-0000-0000-000095260000}"/>
    <cellStyle name="Normal 26 2 2 5" xfId="2739" xr:uid="{00000000-0005-0000-0000-000096260000}"/>
    <cellStyle name="Normal 26 2 2 5 2" xfId="9548" xr:uid="{00000000-0005-0000-0000-000097260000}"/>
    <cellStyle name="Normal 26 2 2 5 2 2" xfId="18298" xr:uid="{00000000-0005-0000-0000-000098260000}"/>
    <cellStyle name="Normal 26 2 2 5 3" xfId="7946" xr:uid="{00000000-0005-0000-0000-000099260000}"/>
    <cellStyle name="Normal 26 2 2 5 3 2" xfId="16699" xr:uid="{00000000-0005-0000-0000-00009A260000}"/>
    <cellStyle name="Normal 26 2 2 5 4" xfId="11158" xr:uid="{00000000-0005-0000-0000-00009B260000}"/>
    <cellStyle name="Normal 26 2 2 5 4 2" xfId="19845" xr:uid="{00000000-0005-0000-0000-00009C260000}"/>
    <cellStyle name="Normal 26 2 2 5 5" xfId="12765" xr:uid="{00000000-0005-0000-0000-00009D260000}"/>
    <cellStyle name="Normal 26 2 2 5 5 2" xfId="21445" xr:uid="{00000000-0005-0000-0000-00009E260000}"/>
    <cellStyle name="Normal 26 2 2 5 6" xfId="14939" xr:uid="{00000000-0005-0000-0000-00009F260000}"/>
    <cellStyle name="Normal 26 2 2 6" xfId="2740" xr:uid="{00000000-0005-0000-0000-0000A0260000}"/>
    <cellStyle name="Normal 26 2 2 6 2" xfId="9549" xr:uid="{00000000-0005-0000-0000-0000A1260000}"/>
    <cellStyle name="Normal 26 2 2 6 2 2" xfId="18299" xr:uid="{00000000-0005-0000-0000-0000A2260000}"/>
    <cellStyle name="Normal 26 2 2 6 3" xfId="7947" xr:uid="{00000000-0005-0000-0000-0000A3260000}"/>
    <cellStyle name="Normal 26 2 2 6 3 2" xfId="16700" xr:uid="{00000000-0005-0000-0000-0000A4260000}"/>
    <cellStyle name="Normal 26 2 2 6 4" xfId="11159" xr:uid="{00000000-0005-0000-0000-0000A5260000}"/>
    <cellStyle name="Normal 26 2 2 6 4 2" xfId="19846" xr:uid="{00000000-0005-0000-0000-0000A6260000}"/>
    <cellStyle name="Normal 26 2 2 6 5" xfId="12766" xr:uid="{00000000-0005-0000-0000-0000A7260000}"/>
    <cellStyle name="Normal 26 2 2 6 5 2" xfId="21446" xr:uid="{00000000-0005-0000-0000-0000A8260000}"/>
    <cellStyle name="Normal 26 2 2 6 6" xfId="14940" xr:uid="{00000000-0005-0000-0000-0000A9260000}"/>
    <cellStyle name="Normal 26 2 2 7" xfId="2741" xr:uid="{00000000-0005-0000-0000-0000AA260000}"/>
    <cellStyle name="Normal 26 2 2 7 2" xfId="9550" xr:uid="{00000000-0005-0000-0000-0000AB260000}"/>
    <cellStyle name="Normal 26 2 2 7 2 2" xfId="18300" xr:uid="{00000000-0005-0000-0000-0000AC260000}"/>
    <cellStyle name="Normal 26 2 2 7 3" xfId="7948" xr:uid="{00000000-0005-0000-0000-0000AD260000}"/>
    <cellStyle name="Normal 26 2 2 7 3 2" xfId="16701" xr:uid="{00000000-0005-0000-0000-0000AE260000}"/>
    <cellStyle name="Normal 26 2 2 7 4" xfId="11160" xr:uid="{00000000-0005-0000-0000-0000AF260000}"/>
    <cellStyle name="Normal 26 2 2 7 4 2" xfId="19847" xr:uid="{00000000-0005-0000-0000-0000B0260000}"/>
    <cellStyle name="Normal 26 2 2 7 5" xfId="12767" xr:uid="{00000000-0005-0000-0000-0000B1260000}"/>
    <cellStyle name="Normal 26 2 2 7 5 2" xfId="21447" xr:uid="{00000000-0005-0000-0000-0000B2260000}"/>
    <cellStyle name="Normal 26 2 2 7 6" xfId="14941" xr:uid="{00000000-0005-0000-0000-0000B3260000}"/>
    <cellStyle name="Normal 26 2 3" xfId="2742" xr:uid="{00000000-0005-0000-0000-0000B4260000}"/>
    <cellStyle name="Normal 26 2 3 2" xfId="2743" xr:uid="{00000000-0005-0000-0000-0000B5260000}"/>
    <cellStyle name="Normal 26 2 3 2 2" xfId="9552" xr:uid="{00000000-0005-0000-0000-0000B6260000}"/>
    <cellStyle name="Normal 26 2 3 2 2 2" xfId="18302" xr:uid="{00000000-0005-0000-0000-0000B7260000}"/>
    <cellStyle name="Normal 26 2 3 2 3" xfId="7950" xr:uid="{00000000-0005-0000-0000-0000B8260000}"/>
    <cellStyle name="Normal 26 2 3 2 3 2" xfId="16703" xr:uid="{00000000-0005-0000-0000-0000B9260000}"/>
    <cellStyle name="Normal 26 2 3 2 4" xfId="11162" xr:uid="{00000000-0005-0000-0000-0000BA260000}"/>
    <cellStyle name="Normal 26 2 3 2 4 2" xfId="19849" xr:uid="{00000000-0005-0000-0000-0000BB260000}"/>
    <cellStyle name="Normal 26 2 3 2 5" xfId="12769" xr:uid="{00000000-0005-0000-0000-0000BC260000}"/>
    <cellStyle name="Normal 26 2 3 2 5 2" xfId="21449" xr:uid="{00000000-0005-0000-0000-0000BD260000}"/>
    <cellStyle name="Normal 26 2 3 2 6" xfId="14943" xr:uid="{00000000-0005-0000-0000-0000BE260000}"/>
    <cellStyle name="Normal 26 2 3 3" xfId="2744" xr:uid="{00000000-0005-0000-0000-0000BF260000}"/>
    <cellStyle name="Normal 26 2 3 3 2" xfId="9553" xr:uid="{00000000-0005-0000-0000-0000C0260000}"/>
    <cellStyle name="Normal 26 2 3 3 2 2" xfId="18303" xr:uid="{00000000-0005-0000-0000-0000C1260000}"/>
    <cellStyle name="Normal 26 2 3 3 3" xfId="7951" xr:uid="{00000000-0005-0000-0000-0000C2260000}"/>
    <cellStyle name="Normal 26 2 3 3 3 2" xfId="16704" xr:uid="{00000000-0005-0000-0000-0000C3260000}"/>
    <cellStyle name="Normal 26 2 3 3 4" xfId="11163" xr:uid="{00000000-0005-0000-0000-0000C4260000}"/>
    <cellStyle name="Normal 26 2 3 3 4 2" xfId="19850" xr:uid="{00000000-0005-0000-0000-0000C5260000}"/>
    <cellStyle name="Normal 26 2 3 3 5" xfId="12770" xr:uid="{00000000-0005-0000-0000-0000C6260000}"/>
    <cellStyle name="Normal 26 2 3 3 5 2" xfId="21450" xr:uid="{00000000-0005-0000-0000-0000C7260000}"/>
    <cellStyle name="Normal 26 2 3 3 6" xfId="14944" xr:uid="{00000000-0005-0000-0000-0000C8260000}"/>
    <cellStyle name="Normal 26 2 3 4" xfId="2745" xr:uid="{00000000-0005-0000-0000-0000C9260000}"/>
    <cellStyle name="Normal 26 2 3 4 2" xfId="9554" xr:uid="{00000000-0005-0000-0000-0000CA260000}"/>
    <cellStyle name="Normal 26 2 3 4 2 2" xfId="18304" xr:uid="{00000000-0005-0000-0000-0000CB260000}"/>
    <cellStyle name="Normal 26 2 3 4 3" xfId="7952" xr:uid="{00000000-0005-0000-0000-0000CC260000}"/>
    <cellStyle name="Normal 26 2 3 4 3 2" xfId="16705" xr:uid="{00000000-0005-0000-0000-0000CD260000}"/>
    <cellStyle name="Normal 26 2 3 4 4" xfId="11164" xr:uid="{00000000-0005-0000-0000-0000CE260000}"/>
    <cellStyle name="Normal 26 2 3 4 4 2" xfId="19851" xr:uid="{00000000-0005-0000-0000-0000CF260000}"/>
    <cellStyle name="Normal 26 2 3 4 5" xfId="12771" xr:uid="{00000000-0005-0000-0000-0000D0260000}"/>
    <cellStyle name="Normal 26 2 3 4 5 2" xfId="21451" xr:uid="{00000000-0005-0000-0000-0000D1260000}"/>
    <cellStyle name="Normal 26 2 3 4 6" xfId="14945" xr:uid="{00000000-0005-0000-0000-0000D2260000}"/>
    <cellStyle name="Normal 26 2 3 5" xfId="9551" xr:uid="{00000000-0005-0000-0000-0000D3260000}"/>
    <cellStyle name="Normal 26 2 3 5 2" xfId="18301" xr:uid="{00000000-0005-0000-0000-0000D4260000}"/>
    <cellStyle name="Normal 26 2 3 6" xfId="7949" xr:uid="{00000000-0005-0000-0000-0000D5260000}"/>
    <cellStyle name="Normal 26 2 3 6 2" xfId="16702" xr:uid="{00000000-0005-0000-0000-0000D6260000}"/>
    <cellStyle name="Normal 26 2 3 7" xfId="11161" xr:uid="{00000000-0005-0000-0000-0000D7260000}"/>
    <cellStyle name="Normal 26 2 3 7 2" xfId="19848" xr:uid="{00000000-0005-0000-0000-0000D8260000}"/>
    <cellStyle name="Normal 26 2 3 8" xfId="12768" xr:uid="{00000000-0005-0000-0000-0000D9260000}"/>
    <cellStyle name="Normal 26 2 3 8 2" xfId="21448" xr:uid="{00000000-0005-0000-0000-0000DA260000}"/>
    <cellStyle name="Normal 26 2 3 9" xfId="14942" xr:uid="{00000000-0005-0000-0000-0000DB260000}"/>
    <cellStyle name="Normal 26 2 4" xfId="2746" xr:uid="{00000000-0005-0000-0000-0000DC260000}"/>
    <cellStyle name="Normal 26 2 5" xfId="2747" xr:uid="{00000000-0005-0000-0000-0000DD260000}"/>
    <cellStyle name="Normal 26 2 6" xfId="2748" xr:uid="{00000000-0005-0000-0000-0000DE260000}"/>
    <cellStyle name="Normal 26 2 6 2" xfId="9555" xr:uid="{00000000-0005-0000-0000-0000DF260000}"/>
    <cellStyle name="Normal 26 2 6 2 2" xfId="18305" xr:uid="{00000000-0005-0000-0000-0000E0260000}"/>
    <cellStyle name="Normal 26 2 6 3" xfId="7953" xr:uid="{00000000-0005-0000-0000-0000E1260000}"/>
    <cellStyle name="Normal 26 2 6 3 2" xfId="16706" xr:uid="{00000000-0005-0000-0000-0000E2260000}"/>
    <cellStyle name="Normal 26 2 6 4" xfId="11165" xr:uid="{00000000-0005-0000-0000-0000E3260000}"/>
    <cellStyle name="Normal 26 2 6 4 2" xfId="19852" xr:uid="{00000000-0005-0000-0000-0000E4260000}"/>
    <cellStyle name="Normal 26 2 6 5" xfId="12772" xr:uid="{00000000-0005-0000-0000-0000E5260000}"/>
    <cellStyle name="Normal 26 2 6 5 2" xfId="21452" xr:uid="{00000000-0005-0000-0000-0000E6260000}"/>
    <cellStyle name="Normal 26 2 6 6" xfId="14946" xr:uid="{00000000-0005-0000-0000-0000E7260000}"/>
    <cellStyle name="Normal 26 2 7" xfId="2749" xr:uid="{00000000-0005-0000-0000-0000E8260000}"/>
    <cellStyle name="Normal 26 2 7 2" xfId="9556" xr:uid="{00000000-0005-0000-0000-0000E9260000}"/>
    <cellStyle name="Normal 26 2 7 2 2" xfId="18306" xr:uid="{00000000-0005-0000-0000-0000EA260000}"/>
    <cellStyle name="Normal 26 2 7 3" xfId="7954" xr:uid="{00000000-0005-0000-0000-0000EB260000}"/>
    <cellStyle name="Normal 26 2 7 3 2" xfId="16707" xr:uid="{00000000-0005-0000-0000-0000EC260000}"/>
    <cellStyle name="Normal 26 2 7 4" xfId="11166" xr:uid="{00000000-0005-0000-0000-0000ED260000}"/>
    <cellStyle name="Normal 26 2 7 4 2" xfId="19853" xr:uid="{00000000-0005-0000-0000-0000EE260000}"/>
    <cellStyle name="Normal 26 2 7 5" xfId="12773" xr:uid="{00000000-0005-0000-0000-0000EF260000}"/>
    <cellStyle name="Normal 26 2 7 5 2" xfId="21453" xr:uid="{00000000-0005-0000-0000-0000F0260000}"/>
    <cellStyle name="Normal 26 2 7 6" xfId="14947" xr:uid="{00000000-0005-0000-0000-0000F1260000}"/>
    <cellStyle name="Normal 26 2 8" xfId="2750" xr:uid="{00000000-0005-0000-0000-0000F2260000}"/>
    <cellStyle name="Normal 26 2 8 2" xfId="9557" xr:uid="{00000000-0005-0000-0000-0000F3260000}"/>
    <cellStyle name="Normal 26 2 8 2 2" xfId="18307" xr:uid="{00000000-0005-0000-0000-0000F4260000}"/>
    <cellStyle name="Normal 26 2 8 3" xfId="7955" xr:uid="{00000000-0005-0000-0000-0000F5260000}"/>
    <cellStyle name="Normal 26 2 8 3 2" xfId="16708" xr:uid="{00000000-0005-0000-0000-0000F6260000}"/>
    <cellStyle name="Normal 26 2 8 4" xfId="11167" xr:uid="{00000000-0005-0000-0000-0000F7260000}"/>
    <cellStyle name="Normal 26 2 8 4 2" xfId="19854" xr:uid="{00000000-0005-0000-0000-0000F8260000}"/>
    <cellStyle name="Normal 26 2 8 5" xfId="12774" xr:uid="{00000000-0005-0000-0000-0000F9260000}"/>
    <cellStyle name="Normal 26 2 8 5 2" xfId="21454" xr:uid="{00000000-0005-0000-0000-0000FA260000}"/>
    <cellStyle name="Normal 26 2 8 6" xfId="14948" xr:uid="{00000000-0005-0000-0000-0000FB260000}"/>
    <cellStyle name="Normal 26 2 9" xfId="9535" xr:uid="{00000000-0005-0000-0000-0000FC260000}"/>
    <cellStyle name="Normal 26 2 9 2" xfId="18285" xr:uid="{00000000-0005-0000-0000-0000FD260000}"/>
    <cellStyle name="Normal 26 3" xfId="2751" xr:uid="{00000000-0005-0000-0000-0000FE260000}"/>
    <cellStyle name="Normal 26 4" xfId="2721" xr:uid="{00000000-0005-0000-0000-0000FF260000}"/>
    <cellStyle name="Normal 26 5" xfId="10643" xr:uid="{00000000-0005-0000-0000-000000270000}"/>
    <cellStyle name="Normal 27" xfId="160" xr:uid="{00000000-0005-0000-0000-000001270000}"/>
    <cellStyle name="Normal 27 2" xfId="2753" xr:uid="{00000000-0005-0000-0000-000002270000}"/>
    <cellStyle name="Normal 27 2 10" xfId="7956" xr:uid="{00000000-0005-0000-0000-000003270000}"/>
    <cellStyle name="Normal 27 2 10 2" xfId="16709" xr:uid="{00000000-0005-0000-0000-000004270000}"/>
    <cellStyle name="Normal 27 2 11" xfId="11168" xr:uid="{00000000-0005-0000-0000-000005270000}"/>
    <cellStyle name="Normal 27 2 11 2" xfId="19855" xr:uid="{00000000-0005-0000-0000-000006270000}"/>
    <cellStyle name="Normal 27 2 12" xfId="12775" xr:uid="{00000000-0005-0000-0000-000007270000}"/>
    <cellStyle name="Normal 27 2 12 2" xfId="21455" xr:uid="{00000000-0005-0000-0000-000008270000}"/>
    <cellStyle name="Normal 27 2 13" xfId="14949" xr:uid="{00000000-0005-0000-0000-000009270000}"/>
    <cellStyle name="Normal 27 2 2" xfId="2754" xr:uid="{00000000-0005-0000-0000-00000A270000}"/>
    <cellStyle name="Normal 27 2 2 2" xfId="2755" xr:uid="{00000000-0005-0000-0000-00000B270000}"/>
    <cellStyle name="Normal 27 2 2 2 2" xfId="2756" xr:uid="{00000000-0005-0000-0000-00000C270000}"/>
    <cellStyle name="Normal 27 2 2 2 2 2" xfId="2757" xr:uid="{00000000-0005-0000-0000-00000D270000}"/>
    <cellStyle name="Normal 27 2 2 2 2 2 2" xfId="9560" xr:uid="{00000000-0005-0000-0000-00000E270000}"/>
    <cellStyle name="Normal 27 2 2 2 2 2 2 2" xfId="18310" xr:uid="{00000000-0005-0000-0000-00000F270000}"/>
    <cellStyle name="Normal 27 2 2 2 2 2 3" xfId="7958" xr:uid="{00000000-0005-0000-0000-000010270000}"/>
    <cellStyle name="Normal 27 2 2 2 2 2 3 2" xfId="16711" xr:uid="{00000000-0005-0000-0000-000011270000}"/>
    <cellStyle name="Normal 27 2 2 2 2 2 4" xfId="11170" xr:uid="{00000000-0005-0000-0000-000012270000}"/>
    <cellStyle name="Normal 27 2 2 2 2 2 4 2" xfId="19857" xr:uid="{00000000-0005-0000-0000-000013270000}"/>
    <cellStyle name="Normal 27 2 2 2 2 2 5" xfId="12777" xr:uid="{00000000-0005-0000-0000-000014270000}"/>
    <cellStyle name="Normal 27 2 2 2 2 2 5 2" xfId="21457" xr:uid="{00000000-0005-0000-0000-000015270000}"/>
    <cellStyle name="Normal 27 2 2 2 2 2 6" xfId="14951" xr:uid="{00000000-0005-0000-0000-000016270000}"/>
    <cellStyle name="Normal 27 2 2 2 2 3" xfId="2758" xr:uid="{00000000-0005-0000-0000-000017270000}"/>
    <cellStyle name="Normal 27 2 2 2 2 3 2" xfId="9561" xr:uid="{00000000-0005-0000-0000-000018270000}"/>
    <cellStyle name="Normal 27 2 2 2 2 3 2 2" xfId="18311" xr:uid="{00000000-0005-0000-0000-000019270000}"/>
    <cellStyle name="Normal 27 2 2 2 2 3 3" xfId="7959" xr:uid="{00000000-0005-0000-0000-00001A270000}"/>
    <cellStyle name="Normal 27 2 2 2 2 3 3 2" xfId="16712" xr:uid="{00000000-0005-0000-0000-00001B270000}"/>
    <cellStyle name="Normal 27 2 2 2 2 3 4" xfId="11171" xr:uid="{00000000-0005-0000-0000-00001C270000}"/>
    <cellStyle name="Normal 27 2 2 2 2 3 4 2" xfId="19858" xr:uid="{00000000-0005-0000-0000-00001D270000}"/>
    <cellStyle name="Normal 27 2 2 2 2 3 5" xfId="12778" xr:uid="{00000000-0005-0000-0000-00001E270000}"/>
    <cellStyle name="Normal 27 2 2 2 2 3 5 2" xfId="21458" xr:uid="{00000000-0005-0000-0000-00001F270000}"/>
    <cellStyle name="Normal 27 2 2 2 2 3 6" xfId="14952" xr:uid="{00000000-0005-0000-0000-000020270000}"/>
    <cellStyle name="Normal 27 2 2 2 2 4" xfId="2759" xr:uid="{00000000-0005-0000-0000-000021270000}"/>
    <cellStyle name="Normal 27 2 2 2 2 4 2" xfId="9562" xr:uid="{00000000-0005-0000-0000-000022270000}"/>
    <cellStyle name="Normal 27 2 2 2 2 4 2 2" xfId="18312" xr:uid="{00000000-0005-0000-0000-000023270000}"/>
    <cellStyle name="Normal 27 2 2 2 2 4 3" xfId="7960" xr:uid="{00000000-0005-0000-0000-000024270000}"/>
    <cellStyle name="Normal 27 2 2 2 2 4 3 2" xfId="16713" xr:uid="{00000000-0005-0000-0000-000025270000}"/>
    <cellStyle name="Normal 27 2 2 2 2 4 4" xfId="11172" xr:uid="{00000000-0005-0000-0000-000026270000}"/>
    <cellStyle name="Normal 27 2 2 2 2 4 4 2" xfId="19859" xr:uid="{00000000-0005-0000-0000-000027270000}"/>
    <cellStyle name="Normal 27 2 2 2 2 4 5" xfId="12779" xr:uid="{00000000-0005-0000-0000-000028270000}"/>
    <cellStyle name="Normal 27 2 2 2 2 4 5 2" xfId="21459" xr:uid="{00000000-0005-0000-0000-000029270000}"/>
    <cellStyle name="Normal 27 2 2 2 2 4 6" xfId="14953" xr:uid="{00000000-0005-0000-0000-00002A270000}"/>
    <cellStyle name="Normal 27 2 2 2 3" xfId="2760" xr:uid="{00000000-0005-0000-0000-00002B270000}"/>
    <cellStyle name="Normal 27 2 2 2 4" xfId="2761" xr:uid="{00000000-0005-0000-0000-00002C270000}"/>
    <cellStyle name="Normal 27 2 2 2 5" xfId="9559" xr:uid="{00000000-0005-0000-0000-00002D270000}"/>
    <cellStyle name="Normal 27 2 2 2 5 2" xfId="18309" xr:uid="{00000000-0005-0000-0000-00002E270000}"/>
    <cellStyle name="Normal 27 2 2 2 6" xfId="7957" xr:uid="{00000000-0005-0000-0000-00002F270000}"/>
    <cellStyle name="Normal 27 2 2 2 6 2" xfId="16710" xr:uid="{00000000-0005-0000-0000-000030270000}"/>
    <cellStyle name="Normal 27 2 2 2 7" xfId="11169" xr:uid="{00000000-0005-0000-0000-000031270000}"/>
    <cellStyle name="Normal 27 2 2 2 7 2" xfId="19856" xr:uid="{00000000-0005-0000-0000-000032270000}"/>
    <cellStyle name="Normal 27 2 2 2 8" xfId="12776" xr:uid="{00000000-0005-0000-0000-000033270000}"/>
    <cellStyle name="Normal 27 2 2 2 8 2" xfId="21456" xr:uid="{00000000-0005-0000-0000-000034270000}"/>
    <cellStyle name="Normal 27 2 2 2 9" xfId="14950" xr:uid="{00000000-0005-0000-0000-000035270000}"/>
    <cellStyle name="Normal 27 2 2 3" xfId="2762" xr:uid="{00000000-0005-0000-0000-000036270000}"/>
    <cellStyle name="Normal 27 2 2 3 2" xfId="2763" xr:uid="{00000000-0005-0000-0000-000037270000}"/>
    <cellStyle name="Normal 27 2 2 3 2 2" xfId="9564" xr:uid="{00000000-0005-0000-0000-000038270000}"/>
    <cellStyle name="Normal 27 2 2 3 2 2 2" xfId="18314" xr:uid="{00000000-0005-0000-0000-000039270000}"/>
    <cellStyle name="Normal 27 2 2 3 2 3" xfId="7962" xr:uid="{00000000-0005-0000-0000-00003A270000}"/>
    <cellStyle name="Normal 27 2 2 3 2 3 2" xfId="16715" xr:uid="{00000000-0005-0000-0000-00003B270000}"/>
    <cellStyle name="Normal 27 2 2 3 2 4" xfId="11174" xr:uid="{00000000-0005-0000-0000-00003C270000}"/>
    <cellStyle name="Normal 27 2 2 3 2 4 2" xfId="19861" xr:uid="{00000000-0005-0000-0000-00003D270000}"/>
    <cellStyle name="Normal 27 2 2 3 2 5" xfId="12781" xr:uid="{00000000-0005-0000-0000-00003E270000}"/>
    <cellStyle name="Normal 27 2 2 3 2 5 2" xfId="21461" xr:uid="{00000000-0005-0000-0000-00003F270000}"/>
    <cellStyle name="Normal 27 2 2 3 2 6" xfId="14955" xr:uid="{00000000-0005-0000-0000-000040270000}"/>
    <cellStyle name="Normal 27 2 2 3 3" xfId="2764" xr:uid="{00000000-0005-0000-0000-000041270000}"/>
    <cellStyle name="Normal 27 2 2 3 3 2" xfId="9565" xr:uid="{00000000-0005-0000-0000-000042270000}"/>
    <cellStyle name="Normal 27 2 2 3 3 2 2" xfId="18315" xr:uid="{00000000-0005-0000-0000-000043270000}"/>
    <cellStyle name="Normal 27 2 2 3 3 3" xfId="7963" xr:uid="{00000000-0005-0000-0000-000044270000}"/>
    <cellStyle name="Normal 27 2 2 3 3 3 2" xfId="16716" xr:uid="{00000000-0005-0000-0000-000045270000}"/>
    <cellStyle name="Normal 27 2 2 3 3 4" xfId="11175" xr:uid="{00000000-0005-0000-0000-000046270000}"/>
    <cellStyle name="Normal 27 2 2 3 3 4 2" xfId="19862" xr:uid="{00000000-0005-0000-0000-000047270000}"/>
    <cellStyle name="Normal 27 2 2 3 3 5" xfId="12782" xr:uid="{00000000-0005-0000-0000-000048270000}"/>
    <cellStyle name="Normal 27 2 2 3 3 5 2" xfId="21462" xr:uid="{00000000-0005-0000-0000-000049270000}"/>
    <cellStyle name="Normal 27 2 2 3 3 6" xfId="14956" xr:uid="{00000000-0005-0000-0000-00004A270000}"/>
    <cellStyle name="Normal 27 2 2 3 4" xfId="2765" xr:uid="{00000000-0005-0000-0000-00004B270000}"/>
    <cellStyle name="Normal 27 2 2 3 4 2" xfId="9566" xr:uid="{00000000-0005-0000-0000-00004C270000}"/>
    <cellStyle name="Normal 27 2 2 3 4 2 2" xfId="18316" xr:uid="{00000000-0005-0000-0000-00004D270000}"/>
    <cellStyle name="Normal 27 2 2 3 4 3" xfId="7964" xr:uid="{00000000-0005-0000-0000-00004E270000}"/>
    <cellStyle name="Normal 27 2 2 3 4 3 2" xfId="16717" xr:uid="{00000000-0005-0000-0000-00004F270000}"/>
    <cellStyle name="Normal 27 2 2 3 4 4" xfId="11176" xr:uid="{00000000-0005-0000-0000-000050270000}"/>
    <cellStyle name="Normal 27 2 2 3 4 4 2" xfId="19863" xr:uid="{00000000-0005-0000-0000-000051270000}"/>
    <cellStyle name="Normal 27 2 2 3 4 5" xfId="12783" xr:uid="{00000000-0005-0000-0000-000052270000}"/>
    <cellStyle name="Normal 27 2 2 3 4 5 2" xfId="21463" xr:uid="{00000000-0005-0000-0000-000053270000}"/>
    <cellStyle name="Normal 27 2 2 3 4 6" xfId="14957" xr:uid="{00000000-0005-0000-0000-000054270000}"/>
    <cellStyle name="Normal 27 2 2 3 5" xfId="9563" xr:uid="{00000000-0005-0000-0000-000055270000}"/>
    <cellStyle name="Normal 27 2 2 3 5 2" xfId="18313" xr:uid="{00000000-0005-0000-0000-000056270000}"/>
    <cellStyle name="Normal 27 2 2 3 6" xfId="7961" xr:uid="{00000000-0005-0000-0000-000057270000}"/>
    <cellStyle name="Normal 27 2 2 3 6 2" xfId="16714" xr:uid="{00000000-0005-0000-0000-000058270000}"/>
    <cellStyle name="Normal 27 2 2 3 7" xfId="11173" xr:uid="{00000000-0005-0000-0000-000059270000}"/>
    <cellStyle name="Normal 27 2 2 3 7 2" xfId="19860" xr:uid="{00000000-0005-0000-0000-00005A270000}"/>
    <cellStyle name="Normal 27 2 2 3 8" xfId="12780" xr:uid="{00000000-0005-0000-0000-00005B270000}"/>
    <cellStyle name="Normal 27 2 2 3 8 2" xfId="21460" xr:uid="{00000000-0005-0000-0000-00005C270000}"/>
    <cellStyle name="Normal 27 2 2 3 9" xfId="14954" xr:uid="{00000000-0005-0000-0000-00005D270000}"/>
    <cellStyle name="Normal 27 2 2 4" xfId="2766" xr:uid="{00000000-0005-0000-0000-00005E270000}"/>
    <cellStyle name="Normal 27 2 2 4 2" xfId="2767" xr:uid="{00000000-0005-0000-0000-00005F270000}"/>
    <cellStyle name="Normal 27 2 2 4 2 2" xfId="9568" xr:uid="{00000000-0005-0000-0000-000060270000}"/>
    <cellStyle name="Normal 27 2 2 4 2 2 2" xfId="18318" xr:uid="{00000000-0005-0000-0000-000061270000}"/>
    <cellStyle name="Normal 27 2 2 4 2 3" xfId="7966" xr:uid="{00000000-0005-0000-0000-000062270000}"/>
    <cellStyle name="Normal 27 2 2 4 2 3 2" xfId="16719" xr:uid="{00000000-0005-0000-0000-000063270000}"/>
    <cellStyle name="Normal 27 2 2 4 2 4" xfId="11178" xr:uid="{00000000-0005-0000-0000-000064270000}"/>
    <cellStyle name="Normal 27 2 2 4 2 4 2" xfId="19865" xr:uid="{00000000-0005-0000-0000-000065270000}"/>
    <cellStyle name="Normal 27 2 2 4 2 5" xfId="12785" xr:uid="{00000000-0005-0000-0000-000066270000}"/>
    <cellStyle name="Normal 27 2 2 4 2 5 2" xfId="21465" xr:uid="{00000000-0005-0000-0000-000067270000}"/>
    <cellStyle name="Normal 27 2 2 4 2 6" xfId="14959" xr:uid="{00000000-0005-0000-0000-000068270000}"/>
    <cellStyle name="Normal 27 2 2 4 3" xfId="2768" xr:uid="{00000000-0005-0000-0000-000069270000}"/>
    <cellStyle name="Normal 27 2 2 4 3 2" xfId="9569" xr:uid="{00000000-0005-0000-0000-00006A270000}"/>
    <cellStyle name="Normal 27 2 2 4 3 2 2" xfId="18319" xr:uid="{00000000-0005-0000-0000-00006B270000}"/>
    <cellStyle name="Normal 27 2 2 4 3 3" xfId="7967" xr:uid="{00000000-0005-0000-0000-00006C270000}"/>
    <cellStyle name="Normal 27 2 2 4 3 3 2" xfId="16720" xr:uid="{00000000-0005-0000-0000-00006D270000}"/>
    <cellStyle name="Normal 27 2 2 4 3 4" xfId="11179" xr:uid="{00000000-0005-0000-0000-00006E270000}"/>
    <cellStyle name="Normal 27 2 2 4 3 4 2" xfId="19866" xr:uid="{00000000-0005-0000-0000-00006F270000}"/>
    <cellStyle name="Normal 27 2 2 4 3 5" xfId="12786" xr:uid="{00000000-0005-0000-0000-000070270000}"/>
    <cellStyle name="Normal 27 2 2 4 3 5 2" xfId="21466" xr:uid="{00000000-0005-0000-0000-000071270000}"/>
    <cellStyle name="Normal 27 2 2 4 3 6" xfId="14960" xr:uid="{00000000-0005-0000-0000-000072270000}"/>
    <cellStyle name="Normal 27 2 2 4 4" xfId="2769" xr:uid="{00000000-0005-0000-0000-000073270000}"/>
    <cellStyle name="Normal 27 2 2 4 4 2" xfId="9570" xr:uid="{00000000-0005-0000-0000-000074270000}"/>
    <cellStyle name="Normal 27 2 2 4 4 2 2" xfId="18320" xr:uid="{00000000-0005-0000-0000-000075270000}"/>
    <cellStyle name="Normal 27 2 2 4 4 3" xfId="7968" xr:uid="{00000000-0005-0000-0000-000076270000}"/>
    <cellStyle name="Normal 27 2 2 4 4 3 2" xfId="16721" xr:uid="{00000000-0005-0000-0000-000077270000}"/>
    <cellStyle name="Normal 27 2 2 4 4 4" xfId="11180" xr:uid="{00000000-0005-0000-0000-000078270000}"/>
    <cellStyle name="Normal 27 2 2 4 4 4 2" xfId="19867" xr:uid="{00000000-0005-0000-0000-000079270000}"/>
    <cellStyle name="Normal 27 2 2 4 4 5" xfId="12787" xr:uid="{00000000-0005-0000-0000-00007A270000}"/>
    <cellStyle name="Normal 27 2 2 4 4 5 2" xfId="21467" xr:uid="{00000000-0005-0000-0000-00007B270000}"/>
    <cellStyle name="Normal 27 2 2 4 4 6" xfId="14961" xr:uid="{00000000-0005-0000-0000-00007C270000}"/>
    <cellStyle name="Normal 27 2 2 4 5" xfId="9567" xr:uid="{00000000-0005-0000-0000-00007D270000}"/>
    <cellStyle name="Normal 27 2 2 4 5 2" xfId="18317" xr:uid="{00000000-0005-0000-0000-00007E270000}"/>
    <cellStyle name="Normal 27 2 2 4 6" xfId="7965" xr:uid="{00000000-0005-0000-0000-00007F270000}"/>
    <cellStyle name="Normal 27 2 2 4 6 2" xfId="16718" xr:uid="{00000000-0005-0000-0000-000080270000}"/>
    <cellStyle name="Normal 27 2 2 4 7" xfId="11177" xr:uid="{00000000-0005-0000-0000-000081270000}"/>
    <cellStyle name="Normal 27 2 2 4 7 2" xfId="19864" xr:uid="{00000000-0005-0000-0000-000082270000}"/>
    <cellStyle name="Normal 27 2 2 4 8" xfId="12784" xr:uid="{00000000-0005-0000-0000-000083270000}"/>
    <cellStyle name="Normal 27 2 2 4 8 2" xfId="21464" xr:uid="{00000000-0005-0000-0000-000084270000}"/>
    <cellStyle name="Normal 27 2 2 4 9" xfId="14958" xr:uid="{00000000-0005-0000-0000-000085270000}"/>
    <cellStyle name="Normal 27 2 2 5" xfId="2770" xr:uid="{00000000-0005-0000-0000-000086270000}"/>
    <cellStyle name="Normal 27 2 2 5 2" xfId="9571" xr:uid="{00000000-0005-0000-0000-000087270000}"/>
    <cellStyle name="Normal 27 2 2 5 2 2" xfId="18321" xr:uid="{00000000-0005-0000-0000-000088270000}"/>
    <cellStyle name="Normal 27 2 2 5 3" xfId="7969" xr:uid="{00000000-0005-0000-0000-000089270000}"/>
    <cellStyle name="Normal 27 2 2 5 3 2" xfId="16722" xr:uid="{00000000-0005-0000-0000-00008A270000}"/>
    <cellStyle name="Normal 27 2 2 5 4" xfId="11181" xr:uid="{00000000-0005-0000-0000-00008B270000}"/>
    <cellStyle name="Normal 27 2 2 5 4 2" xfId="19868" xr:uid="{00000000-0005-0000-0000-00008C270000}"/>
    <cellStyle name="Normal 27 2 2 5 5" xfId="12788" xr:uid="{00000000-0005-0000-0000-00008D270000}"/>
    <cellStyle name="Normal 27 2 2 5 5 2" xfId="21468" xr:uid="{00000000-0005-0000-0000-00008E270000}"/>
    <cellStyle name="Normal 27 2 2 5 6" xfId="14962" xr:uid="{00000000-0005-0000-0000-00008F270000}"/>
    <cellStyle name="Normal 27 2 2 6" xfId="2771" xr:uid="{00000000-0005-0000-0000-000090270000}"/>
    <cellStyle name="Normal 27 2 2 6 2" xfId="9572" xr:uid="{00000000-0005-0000-0000-000091270000}"/>
    <cellStyle name="Normal 27 2 2 6 2 2" xfId="18322" xr:uid="{00000000-0005-0000-0000-000092270000}"/>
    <cellStyle name="Normal 27 2 2 6 3" xfId="7970" xr:uid="{00000000-0005-0000-0000-000093270000}"/>
    <cellStyle name="Normal 27 2 2 6 3 2" xfId="16723" xr:uid="{00000000-0005-0000-0000-000094270000}"/>
    <cellStyle name="Normal 27 2 2 6 4" xfId="11182" xr:uid="{00000000-0005-0000-0000-000095270000}"/>
    <cellStyle name="Normal 27 2 2 6 4 2" xfId="19869" xr:uid="{00000000-0005-0000-0000-000096270000}"/>
    <cellStyle name="Normal 27 2 2 6 5" xfId="12789" xr:uid="{00000000-0005-0000-0000-000097270000}"/>
    <cellStyle name="Normal 27 2 2 6 5 2" xfId="21469" xr:uid="{00000000-0005-0000-0000-000098270000}"/>
    <cellStyle name="Normal 27 2 2 6 6" xfId="14963" xr:uid="{00000000-0005-0000-0000-000099270000}"/>
    <cellStyle name="Normal 27 2 2 7" xfId="2772" xr:uid="{00000000-0005-0000-0000-00009A270000}"/>
    <cellStyle name="Normal 27 2 2 7 2" xfId="9573" xr:uid="{00000000-0005-0000-0000-00009B270000}"/>
    <cellStyle name="Normal 27 2 2 7 2 2" xfId="18323" xr:uid="{00000000-0005-0000-0000-00009C270000}"/>
    <cellStyle name="Normal 27 2 2 7 3" xfId="7971" xr:uid="{00000000-0005-0000-0000-00009D270000}"/>
    <cellStyle name="Normal 27 2 2 7 3 2" xfId="16724" xr:uid="{00000000-0005-0000-0000-00009E270000}"/>
    <cellStyle name="Normal 27 2 2 7 4" xfId="11183" xr:uid="{00000000-0005-0000-0000-00009F270000}"/>
    <cellStyle name="Normal 27 2 2 7 4 2" xfId="19870" xr:uid="{00000000-0005-0000-0000-0000A0270000}"/>
    <cellStyle name="Normal 27 2 2 7 5" xfId="12790" xr:uid="{00000000-0005-0000-0000-0000A1270000}"/>
    <cellStyle name="Normal 27 2 2 7 5 2" xfId="21470" xr:uid="{00000000-0005-0000-0000-0000A2270000}"/>
    <cellStyle name="Normal 27 2 2 7 6" xfId="14964" xr:uid="{00000000-0005-0000-0000-0000A3270000}"/>
    <cellStyle name="Normal 27 2 3" xfId="2773" xr:uid="{00000000-0005-0000-0000-0000A4270000}"/>
    <cellStyle name="Normal 27 2 3 2" xfId="2774" xr:uid="{00000000-0005-0000-0000-0000A5270000}"/>
    <cellStyle name="Normal 27 2 3 2 2" xfId="9575" xr:uid="{00000000-0005-0000-0000-0000A6270000}"/>
    <cellStyle name="Normal 27 2 3 2 2 2" xfId="18325" xr:uid="{00000000-0005-0000-0000-0000A7270000}"/>
    <cellStyle name="Normal 27 2 3 2 3" xfId="7973" xr:uid="{00000000-0005-0000-0000-0000A8270000}"/>
    <cellStyle name="Normal 27 2 3 2 3 2" xfId="16726" xr:uid="{00000000-0005-0000-0000-0000A9270000}"/>
    <cellStyle name="Normal 27 2 3 2 4" xfId="11185" xr:uid="{00000000-0005-0000-0000-0000AA270000}"/>
    <cellStyle name="Normal 27 2 3 2 4 2" xfId="19872" xr:uid="{00000000-0005-0000-0000-0000AB270000}"/>
    <cellStyle name="Normal 27 2 3 2 5" xfId="12792" xr:uid="{00000000-0005-0000-0000-0000AC270000}"/>
    <cellStyle name="Normal 27 2 3 2 5 2" xfId="21472" xr:uid="{00000000-0005-0000-0000-0000AD270000}"/>
    <cellStyle name="Normal 27 2 3 2 6" xfId="14966" xr:uid="{00000000-0005-0000-0000-0000AE270000}"/>
    <cellStyle name="Normal 27 2 3 3" xfId="2775" xr:uid="{00000000-0005-0000-0000-0000AF270000}"/>
    <cellStyle name="Normal 27 2 3 3 2" xfId="9576" xr:uid="{00000000-0005-0000-0000-0000B0270000}"/>
    <cellStyle name="Normal 27 2 3 3 2 2" xfId="18326" xr:uid="{00000000-0005-0000-0000-0000B1270000}"/>
    <cellStyle name="Normal 27 2 3 3 3" xfId="7974" xr:uid="{00000000-0005-0000-0000-0000B2270000}"/>
    <cellStyle name="Normal 27 2 3 3 3 2" xfId="16727" xr:uid="{00000000-0005-0000-0000-0000B3270000}"/>
    <cellStyle name="Normal 27 2 3 3 4" xfId="11186" xr:uid="{00000000-0005-0000-0000-0000B4270000}"/>
    <cellStyle name="Normal 27 2 3 3 4 2" xfId="19873" xr:uid="{00000000-0005-0000-0000-0000B5270000}"/>
    <cellStyle name="Normal 27 2 3 3 5" xfId="12793" xr:uid="{00000000-0005-0000-0000-0000B6270000}"/>
    <cellStyle name="Normal 27 2 3 3 5 2" xfId="21473" xr:uid="{00000000-0005-0000-0000-0000B7270000}"/>
    <cellStyle name="Normal 27 2 3 3 6" xfId="14967" xr:uid="{00000000-0005-0000-0000-0000B8270000}"/>
    <cellStyle name="Normal 27 2 3 4" xfId="2776" xr:uid="{00000000-0005-0000-0000-0000B9270000}"/>
    <cellStyle name="Normal 27 2 3 4 2" xfId="9577" xr:uid="{00000000-0005-0000-0000-0000BA270000}"/>
    <cellStyle name="Normal 27 2 3 4 2 2" xfId="18327" xr:uid="{00000000-0005-0000-0000-0000BB270000}"/>
    <cellStyle name="Normal 27 2 3 4 3" xfId="7975" xr:uid="{00000000-0005-0000-0000-0000BC270000}"/>
    <cellStyle name="Normal 27 2 3 4 3 2" xfId="16728" xr:uid="{00000000-0005-0000-0000-0000BD270000}"/>
    <cellStyle name="Normal 27 2 3 4 4" xfId="11187" xr:uid="{00000000-0005-0000-0000-0000BE270000}"/>
    <cellStyle name="Normal 27 2 3 4 4 2" xfId="19874" xr:uid="{00000000-0005-0000-0000-0000BF270000}"/>
    <cellStyle name="Normal 27 2 3 4 5" xfId="12794" xr:uid="{00000000-0005-0000-0000-0000C0270000}"/>
    <cellStyle name="Normal 27 2 3 4 5 2" xfId="21474" xr:uid="{00000000-0005-0000-0000-0000C1270000}"/>
    <cellStyle name="Normal 27 2 3 4 6" xfId="14968" xr:uid="{00000000-0005-0000-0000-0000C2270000}"/>
    <cellStyle name="Normal 27 2 3 5" xfId="9574" xr:uid="{00000000-0005-0000-0000-0000C3270000}"/>
    <cellStyle name="Normal 27 2 3 5 2" xfId="18324" xr:uid="{00000000-0005-0000-0000-0000C4270000}"/>
    <cellStyle name="Normal 27 2 3 6" xfId="7972" xr:uid="{00000000-0005-0000-0000-0000C5270000}"/>
    <cellStyle name="Normal 27 2 3 6 2" xfId="16725" xr:uid="{00000000-0005-0000-0000-0000C6270000}"/>
    <cellStyle name="Normal 27 2 3 7" xfId="11184" xr:uid="{00000000-0005-0000-0000-0000C7270000}"/>
    <cellStyle name="Normal 27 2 3 7 2" xfId="19871" xr:uid="{00000000-0005-0000-0000-0000C8270000}"/>
    <cellStyle name="Normal 27 2 3 8" xfId="12791" xr:uid="{00000000-0005-0000-0000-0000C9270000}"/>
    <cellStyle name="Normal 27 2 3 8 2" xfId="21471" xr:uid="{00000000-0005-0000-0000-0000CA270000}"/>
    <cellStyle name="Normal 27 2 3 9" xfId="14965" xr:uid="{00000000-0005-0000-0000-0000CB270000}"/>
    <cellStyle name="Normal 27 2 4" xfId="2777" xr:uid="{00000000-0005-0000-0000-0000CC270000}"/>
    <cellStyle name="Normal 27 2 5" xfId="2778" xr:uid="{00000000-0005-0000-0000-0000CD270000}"/>
    <cellStyle name="Normal 27 2 6" xfId="2779" xr:uid="{00000000-0005-0000-0000-0000CE270000}"/>
    <cellStyle name="Normal 27 2 6 2" xfId="9578" xr:uid="{00000000-0005-0000-0000-0000CF270000}"/>
    <cellStyle name="Normal 27 2 6 2 2" xfId="18328" xr:uid="{00000000-0005-0000-0000-0000D0270000}"/>
    <cellStyle name="Normal 27 2 6 3" xfId="7976" xr:uid="{00000000-0005-0000-0000-0000D1270000}"/>
    <cellStyle name="Normal 27 2 6 3 2" xfId="16729" xr:uid="{00000000-0005-0000-0000-0000D2270000}"/>
    <cellStyle name="Normal 27 2 6 4" xfId="11188" xr:uid="{00000000-0005-0000-0000-0000D3270000}"/>
    <cellStyle name="Normal 27 2 6 4 2" xfId="19875" xr:uid="{00000000-0005-0000-0000-0000D4270000}"/>
    <cellStyle name="Normal 27 2 6 5" xfId="12795" xr:uid="{00000000-0005-0000-0000-0000D5270000}"/>
    <cellStyle name="Normal 27 2 6 5 2" xfId="21475" xr:uid="{00000000-0005-0000-0000-0000D6270000}"/>
    <cellStyle name="Normal 27 2 6 6" xfId="14969" xr:uid="{00000000-0005-0000-0000-0000D7270000}"/>
    <cellStyle name="Normal 27 2 7" xfId="2780" xr:uid="{00000000-0005-0000-0000-0000D8270000}"/>
    <cellStyle name="Normal 27 2 7 2" xfId="9579" xr:uid="{00000000-0005-0000-0000-0000D9270000}"/>
    <cellStyle name="Normal 27 2 7 2 2" xfId="18329" xr:uid="{00000000-0005-0000-0000-0000DA270000}"/>
    <cellStyle name="Normal 27 2 7 3" xfId="7977" xr:uid="{00000000-0005-0000-0000-0000DB270000}"/>
    <cellStyle name="Normal 27 2 7 3 2" xfId="16730" xr:uid="{00000000-0005-0000-0000-0000DC270000}"/>
    <cellStyle name="Normal 27 2 7 4" xfId="11189" xr:uid="{00000000-0005-0000-0000-0000DD270000}"/>
    <cellStyle name="Normal 27 2 7 4 2" xfId="19876" xr:uid="{00000000-0005-0000-0000-0000DE270000}"/>
    <cellStyle name="Normal 27 2 7 5" xfId="12796" xr:uid="{00000000-0005-0000-0000-0000DF270000}"/>
    <cellStyle name="Normal 27 2 7 5 2" xfId="21476" xr:uid="{00000000-0005-0000-0000-0000E0270000}"/>
    <cellStyle name="Normal 27 2 7 6" xfId="14970" xr:uid="{00000000-0005-0000-0000-0000E1270000}"/>
    <cellStyle name="Normal 27 2 8" xfId="2781" xr:uid="{00000000-0005-0000-0000-0000E2270000}"/>
    <cellStyle name="Normal 27 2 8 2" xfId="9580" xr:uid="{00000000-0005-0000-0000-0000E3270000}"/>
    <cellStyle name="Normal 27 2 8 2 2" xfId="18330" xr:uid="{00000000-0005-0000-0000-0000E4270000}"/>
    <cellStyle name="Normal 27 2 8 3" xfId="7978" xr:uid="{00000000-0005-0000-0000-0000E5270000}"/>
    <cellStyle name="Normal 27 2 8 3 2" xfId="16731" xr:uid="{00000000-0005-0000-0000-0000E6270000}"/>
    <cellStyle name="Normal 27 2 8 4" xfId="11190" xr:uid="{00000000-0005-0000-0000-0000E7270000}"/>
    <cellStyle name="Normal 27 2 8 4 2" xfId="19877" xr:uid="{00000000-0005-0000-0000-0000E8270000}"/>
    <cellStyle name="Normal 27 2 8 5" xfId="12797" xr:uid="{00000000-0005-0000-0000-0000E9270000}"/>
    <cellStyle name="Normal 27 2 8 5 2" xfId="21477" xr:uid="{00000000-0005-0000-0000-0000EA270000}"/>
    <cellStyle name="Normal 27 2 8 6" xfId="14971" xr:uid="{00000000-0005-0000-0000-0000EB270000}"/>
    <cellStyle name="Normal 27 2 9" xfId="9558" xr:uid="{00000000-0005-0000-0000-0000EC270000}"/>
    <cellStyle name="Normal 27 2 9 2" xfId="18308" xr:uid="{00000000-0005-0000-0000-0000ED270000}"/>
    <cellStyle name="Normal 27 3" xfId="2782" xr:uid="{00000000-0005-0000-0000-0000EE270000}"/>
    <cellStyle name="Normal 27 4" xfId="2752" xr:uid="{00000000-0005-0000-0000-0000EF270000}"/>
    <cellStyle name="Normal 27 5" xfId="10642" xr:uid="{00000000-0005-0000-0000-0000F0270000}"/>
    <cellStyle name="Normal 28" xfId="2783" xr:uid="{00000000-0005-0000-0000-0000F1270000}"/>
    <cellStyle name="Normal 28 2" xfId="2784" xr:uid="{00000000-0005-0000-0000-0000F2270000}"/>
    <cellStyle name="Normal 28 2 10" xfId="9581" xr:uid="{00000000-0005-0000-0000-0000F3270000}"/>
    <cellStyle name="Normal 28 2 10 2" xfId="18331" xr:uid="{00000000-0005-0000-0000-0000F4270000}"/>
    <cellStyle name="Normal 28 2 11" xfId="7979" xr:uid="{00000000-0005-0000-0000-0000F5270000}"/>
    <cellStyle name="Normal 28 2 11 2" xfId="16732" xr:uid="{00000000-0005-0000-0000-0000F6270000}"/>
    <cellStyle name="Normal 28 2 12" xfId="11191" xr:uid="{00000000-0005-0000-0000-0000F7270000}"/>
    <cellStyle name="Normal 28 2 12 2" xfId="19878" xr:uid="{00000000-0005-0000-0000-0000F8270000}"/>
    <cellStyle name="Normal 28 2 13" xfId="12798" xr:uid="{00000000-0005-0000-0000-0000F9270000}"/>
    <cellStyle name="Normal 28 2 13 2" xfId="21478" xr:uid="{00000000-0005-0000-0000-0000FA270000}"/>
    <cellStyle name="Normal 28 2 14" xfId="14972" xr:uid="{00000000-0005-0000-0000-0000FB270000}"/>
    <cellStyle name="Normal 28 2 2" xfId="2785" xr:uid="{00000000-0005-0000-0000-0000FC270000}"/>
    <cellStyle name="Normal 28 2 2 2" xfId="2786" xr:uid="{00000000-0005-0000-0000-0000FD270000}"/>
    <cellStyle name="Normal 28 2 2 2 2" xfId="9583" xr:uid="{00000000-0005-0000-0000-0000FE270000}"/>
    <cellStyle name="Normal 28 2 2 2 2 2" xfId="18333" xr:uid="{00000000-0005-0000-0000-0000FF270000}"/>
    <cellStyle name="Normal 28 2 2 2 3" xfId="7981" xr:uid="{00000000-0005-0000-0000-000000280000}"/>
    <cellStyle name="Normal 28 2 2 2 3 2" xfId="16734" xr:uid="{00000000-0005-0000-0000-000001280000}"/>
    <cellStyle name="Normal 28 2 2 2 4" xfId="11193" xr:uid="{00000000-0005-0000-0000-000002280000}"/>
    <cellStyle name="Normal 28 2 2 2 4 2" xfId="19880" xr:uid="{00000000-0005-0000-0000-000003280000}"/>
    <cellStyle name="Normal 28 2 2 2 5" xfId="12800" xr:uid="{00000000-0005-0000-0000-000004280000}"/>
    <cellStyle name="Normal 28 2 2 2 5 2" xfId="21480" xr:uid="{00000000-0005-0000-0000-000005280000}"/>
    <cellStyle name="Normal 28 2 2 2 6" xfId="14974" xr:uid="{00000000-0005-0000-0000-000006280000}"/>
    <cellStyle name="Normal 28 2 2 3" xfId="2787" xr:uid="{00000000-0005-0000-0000-000007280000}"/>
    <cellStyle name="Normal 28 2 2 3 2" xfId="9584" xr:uid="{00000000-0005-0000-0000-000008280000}"/>
    <cellStyle name="Normal 28 2 2 3 2 2" xfId="18334" xr:uid="{00000000-0005-0000-0000-000009280000}"/>
    <cellStyle name="Normal 28 2 2 3 3" xfId="7982" xr:uid="{00000000-0005-0000-0000-00000A280000}"/>
    <cellStyle name="Normal 28 2 2 3 3 2" xfId="16735" xr:uid="{00000000-0005-0000-0000-00000B280000}"/>
    <cellStyle name="Normal 28 2 2 3 4" xfId="11194" xr:uid="{00000000-0005-0000-0000-00000C280000}"/>
    <cellStyle name="Normal 28 2 2 3 4 2" xfId="19881" xr:uid="{00000000-0005-0000-0000-00000D280000}"/>
    <cellStyle name="Normal 28 2 2 3 5" xfId="12801" xr:uid="{00000000-0005-0000-0000-00000E280000}"/>
    <cellStyle name="Normal 28 2 2 3 5 2" xfId="21481" xr:uid="{00000000-0005-0000-0000-00000F280000}"/>
    <cellStyle name="Normal 28 2 2 3 6" xfId="14975" xr:uid="{00000000-0005-0000-0000-000010280000}"/>
    <cellStyle name="Normal 28 2 2 4" xfId="2788" xr:uid="{00000000-0005-0000-0000-000011280000}"/>
    <cellStyle name="Normal 28 2 2 4 2" xfId="9585" xr:uid="{00000000-0005-0000-0000-000012280000}"/>
    <cellStyle name="Normal 28 2 2 4 2 2" xfId="18335" xr:uid="{00000000-0005-0000-0000-000013280000}"/>
    <cellStyle name="Normal 28 2 2 4 3" xfId="7983" xr:uid="{00000000-0005-0000-0000-000014280000}"/>
    <cellStyle name="Normal 28 2 2 4 3 2" xfId="16736" xr:uid="{00000000-0005-0000-0000-000015280000}"/>
    <cellStyle name="Normal 28 2 2 4 4" xfId="11195" xr:uid="{00000000-0005-0000-0000-000016280000}"/>
    <cellStyle name="Normal 28 2 2 4 4 2" xfId="19882" xr:uid="{00000000-0005-0000-0000-000017280000}"/>
    <cellStyle name="Normal 28 2 2 4 5" xfId="12802" xr:uid="{00000000-0005-0000-0000-000018280000}"/>
    <cellStyle name="Normal 28 2 2 4 5 2" xfId="21482" xr:uid="{00000000-0005-0000-0000-000019280000}"/>
    <cellStyle name="Normal 28 2 2 4 6" xfId="14976" xr:uid="{00000000-0005-0000-0000-00001A280000}"/>
    <cellStyle name="Normal 28 2 2 5" xfId="9582" xr:uid="{00000000-0005-0000-0000-00001B280000}"/>
    <cellStyle name="Normal 28 2 2 5 2" xfId="18332" xr:uid="{00000000-0005-0000-0000-00001C280000}"/>
    <cellStyle name="Normal 28 2 2 6" xfId="7980" xr:uid="{00000000-0005-0000-0000-00001D280000}"/>
    <cellStyle name="Normal 28 2 2 6 2" xfId="16733" xr:uid="{00000000-0005-0000-0000-00001E280000}"/>
    <cellStyle name="Normal 28 2 2 7" xfId="11192" xr:uid="{00000000-0005-0000-0000-00001F280000}"/>
    <cellStyle name="Normal 28 2 2 7 2" xfId="19879" xr:uid="{00000000-0005-0000-0000-000020280000}"/>
    <cellStyle name="Normal 28 2 2 8" xfId="12799" xr:uid="{00000000-0005-0000-0000-000021280000}"/>
    <cellStyle name="Normal 28 2 2 8 2" xfId="21479" xr:uid="{00000000-0005-0000-0000-000022280000}"/>
    <cellStyle name="Normal 28 2 2 9" xfId="14973" xr:uid="{00000000-0005-0000-0000-000023280000}"/>
    <cellStyle name="Normal 28 2 3" xfId="2789" xr:uid="{00000000-0005-0000-0000-000024280000}"/>
    <cellStyle name="Normal 28 2 3 2" xfId="2790" xr:uid="{00000000-0005-0000-0000-000025280000}"/>
    <cellStyle name="Normal 28 2 3 2 2" xfId="9587" xr:uid="{00000000-0005-0000-0000-000026280000}"/>
    <cellStyle name="Normal 28 2 3 2 2 2" xfId="18337" xr:uid="{00000000-0005-0000-0000-000027280000}"/>
    <cellStyle name="Normal 28 2 3 2 3" xfId="7985" xr:uid="{00000000-0005-0000-0000-000028280000}"/>
    <cellStyle name="Normal 28 2 3 2 3 2" xfId="16738" xr:uid="{00000000-0005-0000-0000-000029280000}"/>
    <cellStyle name="Normal 28 2 3 2 4" xfId="11197" xr:uid="{00000000-0005-0000-0000-00002A280000}"/>
    <cellStyle name="Normal 28 2 3 2 4 2" xfId="19884" xr:uid="{00000000-0005-0000-0000-00002B280000}"/>
    <cellStyle name="Normal 28 2 3 2 5" xfId="12804" xr:uid="{00000000-0005-0000-0000-00002C280000}"/>
    <cellStyle name="Normal 28 2 3 2 5 2" xfId="21484" xr:uid="{00000000-0005-0000-0000-00002D280000}"/>
    <cellStyle name="Normal 28 2 3 2 6" xfId="14978" xr:uid="{00000000-0005-0000-0000-00002E280000}"/>
    <cellStyle name="Normal 28 2 3 3" xfId="2791" xr:uid="{00000000-0005-0000-0000-00002F280000}"/>
    <cellStyle name="Normal 28 2 3 3 2" xfId="9588" xr:uid="{00000000-0005-0000-0000-000030280000}"/>
    <cellStyle name="Normal 28 2 3 3 2 2" xfId="18338" xr:uid="{00000000-0005-0000-0000-000031280000}"/>
    <cellStyle name="Normal 28 2 3 3 3" xfId="7986" xr:uid="{00000000-0005-0000-0000-000032280000}"/>
    <cellStyle name="Normal 28 2 3 3 3 2" xfId="16739" xr:uid="{00000000-0005-0000-0000-000033280000}"/>
    <cellStyle name="Normal 28 2 3 3 4" xfId="11198" xr:uid="{00000000-0005-0000-0000-000034280000}"/>
    <cellStyle name="Normal 28 2 3 3 4 2" xfId="19885" xr:uid="{00000000-0005-0000-0000-000035280000}"/>
    <cellStyle name="Normal 28 2 3 3 5" xfId="12805" xr:uid="{00000000-0005-0000-0000-000036280000}"/>
    <cellStyle name="Normal 28 2 3 3 5 2" xfId="21485" xr:uid="{00000000-0005-0000-0000-000037280000}"/>
    <cellStyle name="Normal 28 2 3 3 6" xfId="14979" xr:uid="{00000000-0005-0000-0000-000038280000}"/>
    <cellStyle name="Normal 28 2 3 4" xfId="2792" xr:uid="{00000000-0005-0000-0000-000039280000}"/>
    <cellStyle name="Normal 28 2 3 4 2" xfId="9589" xr:uid="{00000000-0005-0000-0000-00003A280000}"/>
    <cellStyle name="Normal 28 2 3 4 2 2" xfId="18339" xr:uid="{00000000-0005-0000-0000-00003B280000}"/>
    <cellStyle name="Normal 28 2 3 4 3" xfId="7987" xr:uid="{00000000-0005-0000-0000-00003C280000}"/>
    <cellStyle name="Normal 28 2 3 4 3 2" xfId="16740" xr:uid="{00000000-0005-0000-0000-00003D280000}"/>
    <cellStyle name="Normal 28 2 3 4 4" xfId="11199" xr:uid="{00000000-0005-0000-0000-00003E280000}"/>
    <cellStyle name="Normal 28 2 3 4 4 2" xfId="19886" xr:uid="{00000000-0005-0000-0000-00003F280000}"/>
    <cellStyle name="Normal 28 2 3 4 5" xfId="12806" xr:uid="{00000000-0005-0000-0000-000040280000}"/>
    <cellStyle name="Normal 28 2 3 4 5 2" xfId="21486" xr:uid="{00000000-0005-0000-0000-000041280000}"/>
    <cellStyle name="Normal 28 2 3 4 6" xfId="14980" xr:uid="{00000000-0005-0000-0000-000042280000}"/>
    <cellStyle name="Normal 28 2 3 5" xfId="9586" xr:uid="{00000000-0005-0000-0000-000043280000}"/>
    <cellStyle name="Normal 28 2 3 5 2" xfId="18336" xr:uid="{00000000-0005-0000-0000-000044280000}"/>
    <cellStyle name="Normal 28 2 3 6" xfId="7984" xr:uid="{00000000-0005-0000-0000-000045280000}"/>
    <cellStyle name="Normal 28 2 3 6 2" xfId="16737" xr:uid="{00000000-0005-0000-0000-000046280000}"/>
    <cellStyle name="Normal 28 2 3 7" xfId="11196" xr:uid="{00000000-0005-0000-0000-000047280000}"/>
    <cellStyle name="Normal 28 2 3 7 2" xfId="19883" xr:uid="{00000000-0005-0000-0000-000048280000}"/>
    <cellStyle name="Normal 28 2 3 8" xfId="12803" xr:uid="{00000000-0005-0000-0000-000049280000}"/>
    <cellStyle name="Normal 28 2 3 8 2" xfId="21483" xr:uid="{00000000-0005-0000-0000-00004A280000}"/>
    <cellStyle name="Normal 28 2 3 9" xfId="14977" xr:uid="{00000000-0005-0000-0000-00004B280000}"/>
    <cellStyle name="Normal 28 2 4" xfId="2793" xr:uid="{00000000-0005-0000-0000-00004C280000}"/>
    <cellStyle name="Normal 28 2 4 2" xfId="2794" xr:uid="{00000000-0005-0000-0000-00004D280000}"/>
    <cellStyle name="Normal 28 2 4 2 2" xfId="2795" xr:uid="{00000000-0005-0000-0000-00004E280000}"/>
    <cellStyle name="Normal 28 2 4 2 2 2" xfId="2796" xr:uid="{00000000-0005-0000-0000-00004F280000}"/>
    <cellStyle name="Normal 28 2 4 2 2 2 2" xfId="9591" xr:uid="{00000000-0005-0000-0000-000050280000}"/>
    <cellStyle name="Normal 28 2 4 2 2 2 2 2" xfId="18341" xr:uid="{00000000-0005-0000-0000-000051280000}"/>
    <cellStyle name="Normal 28 2 4 2 2 2 3" xfId="7989" xr:uid="{00000000-0005-0000-0000-000052280000}"/>
    <cellStyle name="Normal 28 2 4 2 2 2 3 2" xfId="16742" xr:uid="{00000000-0005-0000-0000-000053280000}"/>
    <cellStyle name="Normal 28 2 4 2 2 2 4" xfId="11201" xr:uid="{00000000-0005-0000-0000-000054280000}"/>
    <cellStyle name="Normal 28 2 4 2 2 2 4 2" xfId="19888" xr:uid="{00000000-0005-0000-0000-000055280000}"/>
    <cellStyle name="Normal 28 2 4 2 2 2 5" xfId="12808" xr:uid="{00000000-0005-0000-0000-000056280000}"/>
    <cellStyle name="Normal 28 2 4 2 2 2 5 2" xfId="21488" xr:uid="{00000000-0005-0000-0000-000057280000}"/>
    <cellStyle name="Normal 28 2 4 2 2 2 6" xfId="14982" xr:uid="{00000000-0005-0000-0000-000058280000}"/>
    <cellStyle name="Normal 28 2 4 2 2 3" xfId="2797" xr:uid="{00000000-0005-0000-0000-000059280000}"/>
    <cellStyle name="Normal 28 2 4 2 2 3 2" xfId="9592" xr:uid="{00000000-0005-0000-0000-00005A280000}"/>
    <cellStyle name="Normal 28 2 4 2 2 3 2 2" xfId="18342" xr:uid="{00000000-0005-0000-0000-00005B280000}"/>
    <cellStyle name="Normal 28 2 4 2 2 3 3" xfId="7990" xr:uid="{00000000-0005-0000-0000-00005C280000}"/>
    <cellStyle name="Normal 28 2 4 2 2 3 3 2" xfId="16743" xr:uid="{00000000-0005-0000-0000-00005D280000}"/>
    <cellStyle name="Normal 28 2 4 2 2 3 4" xfId="11202" xr:uid="{00000000-0005-0000-0000-00005E280000}"/>
    <cellStyle name="Normal 28 2 4 2 2 3 4 2" xfId="19889" xr:uid="{00000000-0005-0000-0000-00005F280000}"/>
    <cellStyle name="Normal 28 2 4 2 2 3 5" xfId="12809" xr:uid="{00000000-0005-0000-0000-000060280000}"/>
    <cellStyle name="Normal 28 2 4 2 2 3 5 2" xfId="21489" xr:uid="{00000000-0005-0000-0000-000061280000}"/>
    <cellStyle name="Normal 28 2 4 2 2 3 6" xfId="14983" xr:uid="{00000000-0005-0000-0000-000062280000}"/>
    <cellStyle name="Normal 28 2 4 2 2 4" xfId="2798" xr:uid="{00000000-0005-0000-0000-000063280000}"/>
    <cellStyle name="Normal 28 2 4 2 2 4 2" xfId="9593" xr:uid="{00000000-0005-0000-0000-000064280000}"/>
    <cellStyle name="Normal 28 2 4 2 2 4 2 2" xfId="18343" xr:uid="{00000000-0005-0000-0000-000065280000}"/>
    <cellStyle name="Normal 28 2 4 2 2 4 3" xfId="7991" xr:uid="{00000000-0005-0000-0000-000066280000}"/>
    <cellStyle name="Normal 28 2 4 2 2 4 3 2" xfId="16744" xr:uid="{00000000-0005-0000-0000-000067280000}"/>
    <cellStyle name="Normal 28 2 4 2 2 4 4" xfId="11203" xr:uid="{00000000-0005-0000-0000-000068280000}"/>
    <cellStyle name="Normal 28 2 4 2 2 4 4 2" xfId="19890" xr:uid="{00000000-0005-0000-0000-000069280000}"/>
    <cellStyle name="Normal 28 2 4 2 2 4 5" xfId="12810" xr:uid="{00000000-0005-0000-0000-00006A280000}"/>
    <cellStyle name="Normal 28 2 4 2 2 4 5 2" xfId="21490" xr:uid="{00000000-0005-0000-0000-00006B280000}"/>
    <cellStyle name="Normal 28 2 4 2 2 4 6" xfId="14984" xr:uid="{00000000-0005-0000-0000-00006C280000}"/>
    <cellStyle name="Normal 28 2 4 2 3" xfId="2799" xr:uid="{00000000-0005-0000-0000-00006D280000}"/>
    <cellStyle name="Normal 28 2 4 2 4" xfId="2800" xr:uid="{00000000-0005-0000-0000-00006E280000}"/>
    <cellStyle name="Normal 28 2 4 2 5" xfId="9590" xr:uid="{00000000-0005-0000-0000-00006F280000}"/>
    <cellStyle name="Normal 28 2 4 2 5 2" xfId="18340" xr:uid="{00000000-0005-0000-0000-000070280000}"/>
    <cellStyle name="Normal 28 2 4 2 6" xfId="7988" xr:uid="{00000000-0005-0000-0000-000071280000}"/>
    <cellStyle name="Normal 28 2 4 2 6 2" xfId="16741" xr:uid="{00000000-0005-0000-0000-000072280000}"/>
    <cellStyle name="Normal 28 2 4 2 7" xfId="11200" xr:uid="{00000000-0005-0000-0000-000073280000}"/>
    <cellStyle name="Normal 28 2 4 2 7 2" xfId="19887" xr:uid="{00000000-0005-0000-0000-000074280000}"/>
    <cellStyle name="Normal 28 2 4 2 8" xfId="12807" xr:uid="{00000000-0005-0000-0000-000075280000}"/>
    <cellStyle name="Normal 28 2 4 2 8 2" xfId="21487" xr:uid="{00000000-0005-0000-0000-000076280000}"/>
    <cellStyle name="Normal 28 2 4 2 9" xfId="14981" xr:uid="{00000000-0005-0000-0000-000077280000}"/>
    <cellStyle name="Normal 28 2 4 3" xfId="2801" xr:uid="{00000000-0005-0000-0000-000078280000}"/>
    <cellStyle name="Normal 28 2 4 3 2" xfId="2802" xr:uid="{00000000-0005-0000-0000-000079280000}"/>
    <cellStyle name="Normal 28 2 4 3 2 2" xfId="9595" xr:uid="{00000000-0005-0000-0000-00007A280000}"/>
    <cellStyle name="Normal 28 2 4 3 2 2 2" xfId="18345" xr:uid="{00000000-0005-0000-0000-00007B280000}"/>
    <cellStyle name="Normal 28 2 4 3 2 3" xfId="7993" xr:uid="{00000000-0005-0000-0000-00007C280000}"/>
    <cellStyle name="Normal 28 2 4 3 2 3 2" xfId="16746" xr:uid="{00000000-0005-0000-0000-00007D280000}"/>
    <cellStyle name="Normal 28 2 4 3 2 4" xfId="11205" xr:uid="{00000000-0005-0000-0000-00007E280000}"/>
    <cellStyle name="Normal 28 2 4 3 2 4 2" xfId="19892" xr:uid="{00000000-0005-0000-0000-00007F280000}"/>
    <cellStyle name="Normal 28 2 4 3 2 5" xfId="12812" xr:uid="{00000000-0005-0000-0000-000080280000}"/>
    <cellStyle name="Normal 28 2 4 3 2 5 2" xfId="21492" xr:uid="{00000000-0005-0000-0000-000081280000}"/>
    <cellStyle name="Normal 28 2 4 3 2 6" xfId="14986" xr:uid="{00000000-0005-0000-0000-000082280000}"/>
    <cellStyle name="Normal 28 2 4 3 3" xfId="2803" xr:uid="{00000000-0005-0000-0000-000083280000}"/>
    <cellStyle name="Normal 28 2 4 3 3 2" xfId="9596" xr:uid="{00000000-0005-0000-0000-000084280000}"/>
    <cellStyle name="Normal 28 2 4 3 3 2 2" xfId="18346" xr:uid="{00000000-0005-0000-0000-000085280000}"/>
    <cellStyle name="Normal 28 2 4 3 3 3" xfId="7994" xr:uid="{00000000-0005-0000-0000-000086280000}"/>
    <cellStyle name="Normal 28 2 4 3 3 3 2" xfId="16747" xr:uid="{00000000-0005-0000-0000-000087280000}"/>
    <cellStyle name="Normal 28 2 4 3 3 4" xfId="11206" xr:uid="{00000000-0005-0000-0000-000088280000}"/>
    <cellStyle name="Normal 28 2 4 3 3 4 2" xfId="19893" xr:uid="{00000000-0005-0000-0000-000089280000}"/>
    <cellStyle name="Normal 28 2 4 3 3 5" xfId="12813" xr:uid="{00000000-0005-0000-0000-00008A280000}"/>
    <cellStyle name="Normal 28 2 4 3 3 5 2" xfId="21493" xr:uid="{00000000-0005-0000-0000-00008B280000}"/>
    <cellStyle name="Normal 28 2 4 3 3 6" xfId="14987" xr:uid="{00000000-0005-0000-0000-00008C280000}"/>
    <cellStyle name="Normal 28 2 4 3 4" xfId="2804" xr:uid="{00000000-0005-0000-0000-00008D280000}"/>
    <cellStyle name="Normal 28 2 4 3 4 2" xfId="9597" xr:uid="{00000000-0005-0000-0000-00008E280000}"/>
    <cellStyle name="Normal 28 2 4 3 4 2 2" xfId="18347" xr:uid="{00000000-0005-0000-0000-00008F280000}"/>
    <cellStyle name="Normal 28 2 4 3 4 3" xfId="7995" xr:uid="{00000000-0005-0000-0000-000090280000}"/>
    <cellStyle name="Normal 28 2 4 3 4 3 2" xfId="16748" xr:uid="{00000000-0005-0000-0000-000091280000}"/>
    <cellStyle name="Normal 28 2 4 3 4 4" xfId="11207" xr:uid="{00000000-0005-0000-0000-000092280000}"/>
    <cellStyle name="Normal 28 2 4 3 4 4 2" xfId="19894" xr:uid="{00000000-0005-0000-0000-000093280000}"/>
    <cellStyle name="Normal 28 2 4 3 4 5" xfId="12814" xr:uid="{00000000-0005-0000-0000-000094280000}"/>
    <cellStyle name="Normal 28 2 4 3 4 5 2" xfId="21494" xr:uid="{00000000-0005-0000-0000-000095280000}"/>
    <cellStyle name="Normal 28 2 4 3 4 6" xfId="14988" xr:uid="{00000000-0005-0000-0000-000096280000}"/>
    <cellStyle name="Normal 28 2 4 3 5" xfId="9594" xr:uid="{00000000-0005-0000-0000-000097280000}"/>
    <cellStyle name="Normal 28 2 4 3 5 2" xfId="18344" xr:uid="{00000000-0005-0000-0000-000098280000}"/>
    <cellStyle name="Normal 28 2 4 3 6" xfId="7992" xr:uid="{00000000-0005-0000-0000-000099280000}"/>
    <cellStyle name="Normal 28 2 4 3 6 2" xfId="16745" xr:uid="{00000000-0005-0000-0000-00009A280000}"/>
    <cellStyle name="Normal 28 2 4 3 7" xfId="11204" xr:uid="{00000000-0005-0000-0000-00009B280000}"/>
    <cellStyle name="Normal 28 2 4 3 7 2" xfId="19891" xr:uid="{00000000-0005-0000-0000-00009C280000}"/>
    <cellStyle name="Normal 28 2 4 3 8" xfId="12811" xr:uid="{00000000-0005-0000-0000-00009D280000}"/>
    <cellStyle name="Normal 28 2 4 3 8 2" xfId="21491" xr:uid="{00000000-0005-0000-0000-00009E280000}"/>
    <cellStyle name="Normal 28 2 4 3 9" xfId="14985" xr:uid="{00000000-0005-0000-0000-00009F280000}"/>
    <cellStyle name="Normal 28 2 4 4" xfId="2805" xr:uid="{00000000-0005-0000-0000-0000A0280000}"/>
    <cellStyle name="Normal 28 2 4 4 2" xfId="2806" xr:uid="{00000000-0005-0000-0000-0000A1280000}"/>
    <cellStyle name="Normal 28 2 4 4 2 2" xfId="9599" xr:uid="{00000000-0005-0000-0000-0000A2280000}"/>
    <cellStyle name="Normal 28 2 4 4 2 2 2" xfId="18349" xr:uid="{00000000-0005-0000-0000-0000A3280000}"/>
    <cellStyle name="Normal 28 2 4 4 2 3" xfId="7997" xr:uid="{00000000-0005-0000-0000-0000A4280000}"/>
    <cellStyle name="Normal 28 2 4 4 2 3 2" xfId="16750" xr:uid="{00000000-0005-0000-0000-0000A5280000}"/>
    <cellStyle name="Normal 28 2 4 4 2 4" xfId="11209" xr:uid="{00000000-0005-0000-0000-0000A6280000}"/>
    <cellStyle name="Normal 28 2 4 4 2 4 2" xfId="19896" xr:uid="{00000000-0005-0000-0000-0000A7280000}"/>
    <cellStyle name="Normal 28 2 4 4 2 5" xfId="12816" xr:uid="{00000000-0005-0000-0000-0000A8280000}"/>
    <cellStyle name="Normal 28 2 4 4 2 5 2" xfId="21496" xr:uid="{00000000-0005-0000-0000-0000A9280000}"/>
    <cellStyle name="Normal 28 2 4 4 2 6" xfId="14990" xr:uid="{00000000-0005-0000-0000-0000AA280000}"/>
    <cellStyle name="Normal 28 2 4 4 3" xfId="2807" xr:uid="{00000000-0005-0000-0000-0000AB280000}"/>
    <cellStyle name="Normal 28 2 4 4 3 2" xfId="9600" xr:uid="{00000000-0005-0000-0000-0000AC280000}"/>
    <cellStyle name="Normal 28 2 4 4 3 2 2" xfId="18350" xr:uid="{00000000-0005-0000-0000-0000AD280000}"/>
    <cellStyle name="Normal 28 2 4 4 3 3" xfId="7998" xr:uid="{00000000-0005-0000-0000-0000AE280000}"/>
    <cellStyle name="Normal 28 2 4 4 3 3 2" xfId="16751" xr:uid="{00000000-0005-0000-0000-0000AF280000}"/>
    <cellStyle name="Normal 28 2 4 4 3 4" xfId="11210" xr:uid="{00000000-0005-0000-0000-0000B0280000}"/>
    <cellStyle name="Normal 28 2 4 4 3 4 2" xfId="19897" xr:uid="{00000000-0005-0000-0000-0000B1280000}"/>
    <cellStyle name="Normal 28 2 4 4 3 5" xfId="12817" xr:uid="{00000000-0005-0000-0000-0000B2280000}"/>
    <cellStyle name="Normal 28 2 4 4 3 5 2" xfId="21497" xr:uid="{00000000-0005-0000-0000-0000B3280000}"/>
    <cellStyle name="Normal 28 2 4 4 3 6" xfId="14991" xr:uid="{00000000-0005-0000-0000-0000B4280000}"/>
    <cellStyle name="Normal 28 2 4 4 4" xfId="2808" xr:uid="{00000000-0005-0000-0000-0000B5280000}"/>
    <cellStyle name="Normal 28 2 4 4 4 2" xfId="9601" xr:uid="{00000000-0005-0000-0000-0000B6280000}"/>
    <cellStyle name="Normal 28 2 4 4 4 2 2" xfId="18351" xr:uid="{00000000-0005-0000-0000-0000B7280000}"/>
    <cellStyle name="Normal 28 2 4 4 4 3" xfId="7999" xr:uid="{00000000-0005-0000-0000-0000B8280000}"/>
    <cellStyle name="Normal 28 2 4 4 4 3 2" xfId="16752" xr:uid="{00000000-0005-0000-0000-0000B9280000}"/>
    <cellStyle name="Normal 28 2 4 4 4 4" xfId="11211" xr:uid="{00000000-0005-0000-0000-0000BA280000}"/>
    <cellStyle name="Normal 28 2 4 4 4 4 2" xfId="19898" xr:uid="{00000000-0005-0000-0000-0000BB280000}"/>
    <cellStyle name="Normal 28 2 4 4 4 5" xfId="12818" xr:uid="{00000000-0005-0000-0000-0000BC280000}"/>
    <cellStyle name="Normal 28 2 4 4 4 5 2" xfId="21498" xr:uid="{00000000-0005-0000-0000-0000BD280000}"/>
    <cellStyle name="Normal 28 2 4 4 4 6" xfId="14992" xr:uid="{00000000-0005-0000-0000-0000BE280000}"/>
    <cellStyle name="Normal 28 2 4 4 5" xfId="9598" xr:uid="{00000000-0005-0000-0000-0000BF280000}"/>
    <cellStyle name="Normal 28 2 4 4 5 2" xfId="18348" xr:uid="{00000000-0005-0000-0000-0000C0280000}"/>
    <cellStyle name="Normal 28 2 4 4 6" xfId="7996" xr:uid="{00000000-0005-0000-0000-0000C1280000}"/>
    <cellStyle name="Normal 28 2 4 4 6 2" xfId="16749" xr:uid="{00000000-0005-0000-0000-0000C2280000}"/>
    <cellStyle name="Normal 28 2 4 4 7" xfId="11208" xr:uid="{00000000-0005-0000-0000-0000C3280000}"/>
    <cellStyle name="Normal 28 2 4 4 7 2" xfId="19895" xr:uid="{00000000-0005-0000-0000-0000C4280000}"/>
    <cellStyle name="Normal 28 2 4 4 8" xfId="12815" xr:uid="{00000000-0005-0000-0000-0000C5280000}"/>
    <cellStyle name="Normal 28 2 4 4 8 2" xfId="21495" xr:uid="{00000000-0005-0000-0000-0000C6280000}"/>
    <cellStyle name="Normal 28 2 4 4 9" xfId="14989" xr:uid="{00000000-0005-0000-0000-0000C7280000}"/>
    <cellStyle name="Normal 28 2 4 5" xfId="2809" xr:uid="{00000000-0005-0000-0000-0000C8280000}"/>
    <cellStyle name="Normal 28 2 4 5 2" xfId="9602" xr:uid="{00000000-0005-0000-0000-0000C9280000}"/>
    <cellStyle name="Normal 28 2 4 5 2 2" xfId="18352" xr:uid="{00000000-0005-0000-0000-0000CA280000}"/>
    <cellStyle name="Normal 28 2 4 5 3" xfId="8000" xr:uid="{00000000-0005-0000-0000-0000CB280000}"/>
    <cellStyle name="Normal 28 2 4 5 3 2" xfId="16753" xr:uid="{00000000-0005-0000-0000-0000CC280000}"/>
    <cellStyle name="Normal 28 2 4 5 4" xfId="11212" xr:uid="{00000000-0005-0000-0000-0000CD280000}"/>
    <cellStyle name="Normal 28 2 4 5 4 2" xfId="19899" xr:uid="{00000000-0005-0000-0000-0000CE280000}"/>
    <cellStyle name="Normal 28 2 4 5 5" xfId="12819" xr:uid="{00000000-0005-0000-0000-0000CF280000}"/>
    <cellStyle name="Normal 28 2 4 5 5 2" xfId="21499" xr:uid="{00000000-0005-0000-0000-0000D0280000}"/>
    <cellStyle name="Normal 28 2 4 5 6" xfId="14993" xr:uid="{00000000-0005-0000-0000-0000D1280000}"/>
    <cellStyle name="Normal 28 2 4 6" xfId="2810" xr:uid="{00000000-0005-0000-0000-0000D2280000}"/>
    <cellStyle name="Normal 28 2 4 6 2" xfId="9603" xr:uid="{00000000-0005-0000-0000-0000D3280000}"/>
    <cellStyle name="Normal 28 2 4 6 2 2" xfId="18353" xr:uid="{00000000-0005-0000-0000-0000D4280000}"/>
    <cellStyle name="Normal 28 2 4 6 3" xfId="8001" xr:uid="{00000000-0005-0000-0000-0000D5280000}"/>
    <cellStyle name="Normal 28 2 4 6 3 2" xfId="16754" xr:uid="{00000000-0005-0000-0000-0000D6280000}"/>
    <cellStyle name="Normal 28 2 4 6 4" xfId="11213" xr:uid="{00000000-0005-0000-0000-0000D7280000}"/>
    <cellStyle name="Normal 28 2 4 6 4 2" xfId="19900" xr:uid="{00000000-0005-0000-0000-0000D8280000}"/>
    <cellStyle name="Normal 28 2 4 6 5" xfId="12820" xr:uid="{00000000-0005-0000-0000-0000D9280000}"/>
    <cellStyle name="Normal 28 2 4 6 5 2" xfId="21500" xr:uid="{00000000-0005-0000-0000-0000DA280000}"/>
    <cellStyle name="Normal 28 2 4 6 6" xfId="14994" xr:uid="{00000000-0005-0000-0000-0000DB280000}"/>
    <cellStyle name="Normal 28 2 4 7" xfId="2811" xr:uid="{00000000-0005-0000-0000-0000DC280000}"/>
    <cellStyle name="Normal 28 2 4 7 2" xfId="9604" xr:uid="{00000000-0005-0000-0000-0000DD280000}"/>
    <cellStyle name="Normal 28 2 4 7 2 2" xfId="18354" xr:uid="{00000000-0005-0000-0000-0000DE280000}"/>
    <cellStyle name="Normal 28 2 4 7 3" xfId="8002" xr:uid="{00000000-0005-0000-0000-0000DF280000}"/>
    <cellStyle name="Normal 28 2 4 7 3 2" xfId="16755" xr:uid="{00000000-0005-0000-0000-0000E0280000}"/>
    <cellStyle name="Normal 28 2 4 7 4" xfId="11214" xr:uid="{00000000-0005-0000-0000-0000E1280000}"/>
    <cellStyle name="Normal 28 2 4 7 4 2" xfId="19901" xr:uid="{00000000-0005-0000-0000-0000E2280000}"/>
    <cellStyle name="Normal 28 2 4 7 5" xfId="12821" xr:uid="{00000000-0005-0000-0000-0000E3280000}"/>
    <cellStyle name="Normal 28 2 4 7 5 2" xfId="21501" xr:uid="{00000000-0005-0000-0000-0000E4280000}"/>
    <cellStyle name="Normal 28 2 4 7 6" xfId="14995" xr:uid="{00000000-0005-0000-0000-0000E5280000}"/>
    <cellStyle name="Normal 28 2 5" xfId="2812" xr:uid="{00000000-0005-0000-0000-0000E6280000}"/>
    <cellStyle name="Normal 28 2 6" xfId="2813" xr:uid="{00000000-0005-0000-0000-0000E7280000}"/>
    <cellStyle name="Normal 28 2 7" xfId="2814" xr:uid="{00000000-0005-0000-0000-0000E8280000}"/>
    <cellStyle name="Normal 28 2 7 2" xfId="9605" xr:uid="{00000000-0005-0000-0000-0000E9280000}"/>
    <cellStyle name="Normal 28 2 7 2 2" xfId="18355" xr:uid="{00000000-0005-0000-0000-0000EA280000}"/>
    <cellStyle name="Normal 28 2 7 3" xfId="8003" xr:uid="{00000000-0005-0000-0000-0000EB280000}"/>
    <cellStyle name="Normal 28 2 7 3 2" xfId="16756" xr:uid="{00000000-0005-0000-0000-0000EC280000}"/>
    <cellStyle name="Normal 28 2 7 4" xfId="11215" xr:uid="{00000000-0005-0000-0000-0000ED280000}"/>
    <cellStyle name="Normal 28 2 7 4 2" xfId="19902" xr:uid="{00000000-0005-0000-0000-0000EE280000}"/>
    <cellStyle name="Normal 28 2 7 5" xfId="12822" xr:uid="{00000000-0005-0000-0000-0000EF280000}"/>
    <cellStyle name="Normal 28 2 7 5 2" xfId="21502" xr:uid="{00000000-0005-0000-0000-0000F0280000}"/>
    <cellStyle name="Normal 28 2 7 6" xfId="14996" xr:uid="{00000000-0005-0000-0000-0000F1280000}"/>
    <cellStyle name="Normal 28 2 8" xfId="2815" xr:uid="{00000000-0005-0000-0000-0000F2280000}"/>
    <cellStyle name="Normal 28 2 8 2" xfId="9606" xr:uid="{00000000-0005-0000-0000-0000F3280000}"/>
    <cellStyle name="Normal 28 2 8 2 2" xfId="18356" xr:uid="{00000000-0005-0000-0000-0000F4280000}"/>
    <cellStyle name="Normal 28 2 8 3" xfId="8004" xr:uid="{00000000-0005-0000-0000-0000F5280000}"/>
    <cellStyle name="Normal 28 2 8 3 2" xfId="16757" xr:uid="{00000000-0005-0000-0000-0000F6280000}"/>
    <cellStyle name="Normal 28 2 8 4" xfId="11216" xr:uid="{00000000-0005-0000-0000-0000F7280000}"/>
    <cellStyle name="Normal 28 2 8 4 2" xfId="19903" xr:uid="{00000000-0005-0000-0000-0000F8280000}"/>
    <cellStyle name="Normal 28 2 8 5" xfId="12823" xr:uid="{00000000-0005-0000-0000-0000F9280000}"/>
    <cellStyle name="Normal 28 2 8 5 2" xfId="21503" xr:uid="{00000000-0005-0000-0000-0000FA280000}"/>
    <cellStyle name="Normal 28 2 8 6" xfId="14997" xr:uid="{00000000-0005-0000-0000-0000FB280000}"/>
    <cellStyle name="Normal 28 2 9" xfId="2816" xr:uid="{00000000-0005-0000-0000-0000FC280000}"/>
    <cellStyle name="Normal 28 2 9 2" xfId="9607" xr:uid="{00000000-0005-0000-0000-0000FD280000}"/>
    <cellStyle name="Normal 28 2 9 2 2" xfId="18357" xr:uid="{00000000-0005-0000-0000-0000FE280000}"/>
    <cellStyle name="Normal 28 2 9 3" xfId="8005" xr:uid="{00000000-0005-0000-0000-0000FF280000}"/>
    <cellStyle name="Normal 28 2 9 3 2" xfId="16758" xr:uid="{00000000-0005-0000-0000-000000290000}"/>
    <cellStyle name="Normal 28 2 9 4" xfId="11217" xr:uid="{00000000-0005-0000-0000-000001290000}"/>
    <cellStyle name="Normal 28 2 9 4 2" xfId="19904" xr:uid="{00000000-0005-0000-0000-000002290000}"/>
    <cellStyle name="Normal 28 2 9 5" xfId="12824" xr:uid="{00000000-0005-0000-0000-000003290000}"/>
    <cellStyle name="Normal 28 2 9 5 2" xfId="21504" xr:uid="{00000000-0005-0000-0000-000004290000}"/>
    <cellStyle name="Normal 28 2 9 6" xfId="14998" xr:uid="{00000000-0005-0000-0000-000005290000}"/>
    <cellStyle name="Normal 28 3" xfId="2817" xr:uid="{00000000-0005-0000-0000-000006290000}"/>
    <cellStyle name="Normal 28 3 2" xfId="2818" xr:uid="{00000000-0005-0000-0000-000007290000}"/>
    <cellStyle name="Normal 28 3 2 2" xfId="9609" xr:uid="{00000000-0005-0000-0000-000008290000}"/>
    <cellStyle name="Normal 28 3 2 2 2" xfId="18359" xr:uid="{00000000-0005-0000-0000-000009290000}"/>
    <cellStyle name="Normal 28 3 2 3" xfId="8007" xr:uid="{00000000-0005-0000-0000-00000A290000}"/>
    <cellStyle name="Normal 28 3 2 3 2" xfId="16760" xr:uid="{00000000-0005-0000-0000-00000B290000}"/>
    <cellStyle name="Normal 28 3 2 4" xfId="11219" xr:uid="{00000000-0005-0000-0000-00000C290000}"/>
    <cellStyle name="Normal 28 3 2 4 2" xfId="19906" xr:uid="{00000000-0005-0000-0000-00000D290000}"/>
    <cellStyle name="Normal 28 3 2 5" xfId="12826" xr:uid="{00000000-0005-0000-0000-00000E290000}"/>
    <cellStyle name="Normal 28 3 2 5 2" xfId="21506" xr:uid="{00000000-0005-0000-0000-00000F290000}"/>
    <cellStyle name="Normal 28 3 2 6" xfId="15000" xr:uid="{00000000-0005-0000-0000-000010290000}"/>
    <cellStyle name="Normal 28 3 3" xfId="2819" xr:uid="{00000000-0005-0000-0000-000011290000}"/>
    <cellStyle name="Normal 28 3 3 2" xfId="9610" xr:uid="{00000000-0005-0000-0000-000012290000}"/>
    <cellStyle name="Normal 28 3 3 2 2" xfId="18360" xr:uid="{00000000-0005-0000-0000-000013290000}"/>
    <cellStyle name="Normal 28 3 3 3" xfId="8008" xr:uid="{00000000-0005-0000-0000-000014290000}"/>
    <cellStyle name="Normal 28 3 3 3 2" xfId="16761" xr:uid="{00000000-0005-0000-0000-000015290000}"/>
    <cellStyle name="Normal 28 3 3 4" xfId="11220" xr:uid="{00000000-0005-0000-0000-000016290000}"/>
    <cellStyle name="Normal 28 3 3 4 2" xfId="19907" xr:uid="{00000000-0005-0000-0000-000017290000}"/>
    <cellStyle name="Normal 28 3 3 5" xfId="12827" xr:uid="{00000000-0005-0000-0000-000018290000}"/>
    <cellStyle name="Normal 28 3 3 5 2" xfId="21507" xr:uid="{00000000-0005-0000-0000-000019290000}"/>
    <cellStyle name="Normal 28 3 3 6" xfId="15001" xr:uid="{00000000-0005-0000-0000-00001A290000}"/>
    <cellStyle name="Normal 28 3 4" xfId="2820" xr:uid="{00000000-0005-0000-0000-00001B290000}"/>
    <cellStyle name="Normal 28 3 4 2" xfId="9611" xr:uid="{00000000-0005-0000-0000-00001C290000}"/>
    <cellStyle name="Normal 28 3 4 2 2" xfId="18361" xr:uid="{00000000-0005-0000-0000-00001D290000}"/>
    <cellStyle name="Normal 28 3 4 3" xfId="8009" xr:uid="{00000000-0005-0000-0000-00001E290000}"/>
    <cellStyle name="Normal 28 3 4 3 2" xfId="16762" xr:uid="{00000000-0005-0000-0000-00001F290000}"/>
    <cellStyle name="Normal 28 3 4 4" xfId="11221" xr:uid="{00000000-0005-0000-0000-000020290000}"/>
    <cellStyle name="Normal 28 3 4 4 2" xfId="19908" xr:uid="{00000000-0005-0000-0000-000021290000}"/>
    <cellStyle name="Normal 28 3 4 5" xfId="12828" xr:uid="{00000000-0005-0000-0000-000022290000}"/>
    <cellStyle name="Normal 28 3 4 5 2" xfId="21508" xr:uid="{00000000-0005-0000-0000-000023290000}"/>
    <cellStyle name="Normal 28 3 4 6" xfId="15002" xr:uid="{00000000-0005-0000-0000-000024290000}"/>
    <cellStyle name="Normal 28 3 5" xfId="9608" xr:uid="{00000000-0005-0000-0000-000025290000}"/>
    <cellStyle name="Normal 28 3 5 2" xfId="18358" xr:uid="{00000000-0005-0000-0000-000026290000}"/>
    <cellStyle name="Normal 28 3 6" xfId="8006" xr:uid="{00000000-0005-0000-0000-000027290000}"/>
    <cellStyle name="Normal 28 3 6 2" xfId="16759" xr:uid="{00000000-0005-0000-0000-000028290000}"/>
    <cellStyle name="Normal 28 3 7" xfId="11218" xr:uid="{00000000-0005-0000-0000-000029290000}"/>
    <cellStyle name="Normal 28 3 7 2" xfId="19905" xr:uid="{00000000-0005-0000-0000-00002A290000}"/>
    <cellStyle name="Normal 28 3 8" xfId="12825" xr:uid="{00000000-0005-0000-0000-00002B290000}"/>
    <cellStyle name="Normal 28 3 8 2" xfId="21505" xr:uid="{00000000-0005-0000-0000-00002C290000}"/>
    <cellStyle name="Normal 28 3 9" xfId="14999" xr:uid="{00000000-0005-0000-0000-00002D290000}"/>
    <cellStyle name="Normal 28 4" xfId="2821" xr:uid="{00000000-0005-0000-0000-00002E290000}"/>
    <cellStyle name="Normal 29" xfId="2822" xr:uid="{00000000-0005-0000-0000-00002F290000}"/>
    <cellStyle name="Normal 29 2" xfId="2823" xr:uid="{00000000-0005-0000-0000-000030290000}"/>
    <cellStyle name="Normal 29 2 10" xfId="8010" xr:uid="{00000000-0005-0000-0000-000031290000}"/>
    <cellStyle name="Normal 29 2 10 2" xfId="16763" xr:uid="{00000000-0005-0000-0000-000032290000}"/>
    <cellStyle name="Normal 29 2 11" xfId="11222" xr:uid="{00000000-0005-0000-0000-000033290000}"/>
    <cellStyle name="Normal 29 2 11 2" xfId="19909" xr:uid="{00000000-0005-0000-0000-000034290000}"/>
    <cellStyle name="Normal 29 2 12" xfId="12829" xr:uid="{00000000-0005-0000-0000-000035290000}"/>
    <cellStyle name="Normal 29 2 12 2" xfId="21509" xr:uid="{00000000-0005-0000-0000-000036290000}"/>
    <cellStyle name="Normal 29 2 13" xfId="15003" xr:uid="{00000000-0005-0000-0000-000037290000}"/>
    <cellStyle name="Normal 29 2 2" xfId="2824" xr:uid="{00000000-0005-0000-0000-000038290000}"/>
    <cellStyle name="Normal 29 2 2 2" xfId="2825" xr:uid="{00000000-0005-0000-0000-000039290000}"/>
    <cellStyle name="Normal 29 2 2 2 2" xfId="2826" xr:uid="{00000000-0005-0000-0000-00003A290000}"/>
    <cellStyle name="Normal 29 2 2 2 2 2" xfId="2827" xr:uid="{00000000-0005-0000-0000-00003B290000}"/>
    <cellStyle name="Normal 29 2 2 2 2 2 2" xfId="9614" xr:uid="{00000000-0005-0000-0000-00003C290000}"/>
    <cellStyle name="Normal 29 2 2 2 2 2 2 2" xfId="18364" xr:uid="{00000000-0005-0000-0000-00003D290000}"/>
    <cellStyle name="Normal 29 2 2 2 2 2 3" xfId="8012" xr:uid="{00000000-0005-0000-0000-00003E290000}"/>
    <cellStyle name="Normal 29 2 2 2 2 2 3 2" xfId="16765" xr:uid="{00000000-0005-0000-0000-00003F290000}"/>
    <cellStyle name="Normal 29 2 2 2 2 2 4" xfId="11224" xr:uid="{00000000-0005-0000-0000-000040290000}"/>
    <cellStyle name="Normal 29 2 2 2 2 2 4 2" xfId="19911" xr:uid="{00000000-0005-0000-0000-000041290000}"/>
    <cellStyle name="Normal 29 2 2 2 2 2 5" xfId="12831" xr:uid="{00000000-0005-0000-0000-000042290000}"/>
    <cellStyle name="Normal 29 2 2 2 2 2 5 2" xfId="21511" xr:uid="{00000000-0005-0000-0000-000043290000}"/>
    <cellStyle name="Normal 29 2 2 2 2 2 6" xfId="15005" xr:uid="{00000000-0005-0000-0000-000044290000}"/>
    <cellStyle name="Normal 29 2 2 2 2 3" xfId="2828" xr:uid="{00000000-0005-0000-0000-000045290000}"/>
    <cellStyle name="Normal 29 2 2 2 2 3 2" xfId="9615" xr:uid="{00000000-0005-0000-0000-000046290000}"/>
    <cellStyle name="Normal 29 2 2 2 2 3 2 2" xfId="18365" xr:uid="{00000000-0005-0000-0000-000047290000}"/>
    <cellStyle name="Normal 29 2 2 2 2 3 3" xfId="8013" xr:uid="{00000000-0005-0000-0000-000048290000}"/>
    <cellStyle name="Normal 29 2 2 2 2 3 3 2" xfId="16766" xr:uid="{00000000-0005-0000-0000-000049290000}"/>
    <cellStyle name="Normal 29 2 2 2 2 3 4" xfId="11225" xr:uid="{00000000-0005-0000-0000-00004A290000}"/>
    <cellStyle name="Normal 29 2 2 2 2 3 4 2" xfId="19912" xr:uid="{00000000-0005-0000-0000-00004B290000}"/>
    <cellStyle name="Normal 29 2 2 2 2 3 5" xfId="12832" xr:uid="{00000000-0005-0000-0000-00004C290000}"/>
    <cellStyle name="Normal 29 2 2 2 2 3 5 2" xfId="21512" xr:uid="{00000000-0005-0000-0000-00004D290000}"/>
    <cellStyle name="Normal 29 2 2 2 2 3 6" xfId="15006" xr:uid="{00000000-0005-0000-0000-00004E290000}"/>
    <cellStyle name="Normal 29 2 2 2 2 4" xfId="2829" xr:uid="{00000000-0005-0000-0000-00004F290000}"/>
    <cellStyle name="Normal 29 2 2 2 2 4 2" xfId="9616" xr:uid="{00000000-0005-0000-0000-000050290000}"/>
    <cellStyle name="Normal 29 2 2 2 2 4 2 2" xfId="18366" xr:uid="{00000000-0005-0000-0000-000051290000}"/>
    <cellStyle name="Normal 29 2 2 2 2 4 3" xfId="8014" xr:uid="{00000000-0005-0000-0000-000052290000}"/>
    <cellStyle name="Normal 29 2 2 2 2 4 3 2" xfId="16767" xr:uid="{00000000-0005-0000-0000-000053290000}"/>
    <cellStyle name="Normal 29 2 2 2 2 4 4" xfId="11226" xr:uid="{00000000-0005-0000-0000-000054290000}"/>
    <cellStyle name="Normal 29 2 2 2 2 4 4 2" xfId="19913" xr:uid="{00000000-0005-0000-0000-000055290000}"/>
    <cellStyle name="Normal 29 2 2 2 2 4 5" xfId="12833" xr:uid="{00000000-0005-0000-0000-000056290000}"/>
    <cellStyle name="Normal 29 2 2 2 2 4 5 2" xfId="21513" xr:uid="{00000000-0005-0000-0000-000057290000}"/>
    <cellStyle name="Normal 29 2 2 2 2 4 6" xfId="15007" xr:uid="{00000000-0005-0000-0000-000058290000}"/>
    <cellStyle name="Normal 29 2 2 2 3" xfId="2830" xr:uid="{00000000-0005-0000-0000-000059290000}"/>
    <cellStyle name="Normal 29 2 2 2 4" xfId="2831" xr:uid="{00000000-0005-0000-0000-00005A290000}"/>
    <cellStyle name="Normal 29 2 2 2 5" xfId="9613" xr:uid="{00000000-0005-0000-0000-00005B290000}"/>
    <cellStyle name="Normal 29 2 2 2 5 2" xfId="18363" xr:uid="{00000000-0005-0000-0000-00005C290000}"/>
    <cellStyle name="Normal 29 2 2 2 6" xfId="8011" xr:uid="{00000000-0005-0000-0000-00005D290000}"/>
    <cellStyle name="Normal 29 2 2 2 6 2" xfId="16764" xr:uid="{00000000-0005-0000-0000-00005E290000}"/>
    <cellStyle name="Normal 29 2 2 2 7" xfId="11223" xr:uid="{00000000-0005-0000-0000-00005F290000}"/>
    <cellStyle name="Normal 29 2 2 2 7 2" xfId="19910" xr:uid="{00000000-0005-0000-0000-000060290000}"/>
    <cellStyle name="Normal 29 2 2 2 8" xfId="12830" xr:uid="{00000000-0005-0000-0000-000061290000}"/>
    <cellStyle name="Normal 29 2 2 2 8 2" xfId="21510" xr:uid="{00000000-0005-0000-0000-000062290000}"/>
    <cellStyle name="Normal 29 2 2 2 9" xfId="15004" xr:uid="{00000000-0005-0000-0000-000063290000}"/>
    <cellStyle name="Normal 29 2 2 3" xfId="2832" xr:uid="{00000000-0005-0000-0000-000064290000}"/>
    <cellStyle name="Normal 29 2 2 3 2" xfId="2833" xr:uid="{00000000-0005-0000-0000-000065290000}"/>
    <cellStyle name="Normal 29 2 2 3 2 2" xfId="9618" xr:uid="{00000000-0005-0000-0000-000066290000}"/>
    <cellStyle name="Normal 29 2 2 3 2 2 2" xfId="18368" xr:uid="{00000000-0005-0000-0000-000067290000}"/>
    <cellStyle name="Normal 29 2 2 3 2 3" xfId="8016" xr:uid="{00000000-0005-0000-0000-000068290000}"/>
    <cellStyle name="Normal 29 2 2 3 2 3 2" xfId="16769" xr:uid="{00000000-0005-0000-0000-000069290000}"/>
    <cellStyle name="Normal 29 2 2 3 2 4" xfId="11228" xr:uid="{00000000-0005-0000-0000-00006A290000}"/>
    <cellStyle name="Normal 29 2 2 3 2 4 2" xfId="19915" xr:uid="{00000000-0005-0000-0000-00006B290000}"/>
    <cellStyle name="Normal 29 2 2 3 2 5" xfId="12835" xr:uid="{00000000-0005-0000-0000-00006C290000}"/>
    <cellStyle name="Normal 29 2 2 3 2 5 2" xfId="21515" xr:uid="{00000000-0005-0000-0000-00006D290000}"/>
    <cellStyle name="Normal 29 2 2 3 2 6" xfId="15009" xr:uid="{00000000-0005-0000-0000-00006E290000}"/>
    <cellStyle name="Normal 29 2 2 3 3" xfId="2834" xr:uid="{00000000-0005-0000-0000-00006F290000}"/>
    <cellStyle name="Normal 29 2 2 3 3 2" xfId="9619" xr:uid="{00000000-0005-0000-0000-000070290000}"/>
    <cellStyle name="Normal 29 2 2 3 3 2 2" xfId="18369" xr:uid="{00000000-0005-0000-0000-000071290000}"/>
    <cellStyle name="Normal 29 2 2 3 3 3" xfId="8017" xr:uid="{00000000-0005-0000-0000-000072290000}"/>
    <cellStyle name="Normal 29 2 2 3 3 3 2" xfId="16770" xr:uid="{00000000-0005-0000-0000-000073290000}"/>
    <cellStyle name="Normal 29 2 2 3 3 4" xfId="11229" xr:uid="{00000000-0005-0000-0000-000074290000}"/>
    <cellStyle name="Normal 29 2 2 3 3 4 2" xfId="19916" xr:uid="{00000000-0005-0000-0000-000075290000}"/>
    <cellStyle name="Normal 29 2 2 3 3 5" xfId="12836" xr:uid="{00000000-0005-0000-0000-000076290000}"/>
    <cellStyle name="Normal 29 2 2 3 3 5 2" xfId="21516" xr:uid="{00000000-0005-0000-0000-000077290000}"/>
    <cellStyle name="Normal 29 2 2 3 3 6" xfId="15010" xr:uid="{00000000-0005-0000-0000-000078290000}"/>
    <cellStyle name="Normal 29 2 2 3 4" xfId="2835" xr:uid="{00000000-0005-0000-0000-000079290000}"/>
    <cellStyle name="Normal 29 2 2 3 4 2" xfId="9620" xr:uid="{00000000-0005-0000-0000-00007A290000}"/>
    <cellStyle name="Normal 29 2 2 3 4 2 2" xfId="18370" xr:uid="{00000000-0005-0000-0000-00007B290000}"/>
    <cellStyle name="Normal 29 2 2 3 4 3" xfId="8018" xr:uid="{00000000-0005-0000-0000-00007C290000}"/>
    <cellStyle name="Normal 29 2 2 3 4 3 2" xfId="16771" xr:uid="{00000000-0005-0000-0000-00007D290000}"/>
    <cellStyle name="Normal 29 2 2 3 4 4" xfId="11230" xr:uid="{00000000-0005-0000-0000-00007E290000}"/>
    <cellStyle name="Normal 29 2 2 3 4 4 2" xfId="19917" xr:uid="{00000000-0005-0000-0000-00007F290000}"/>
    <cellStyle name="Normal 29 2 2 3 4 5" xfId="12837" xr:uid="{00000000-0005-0000-0000-000080290000}"/>
    <cellStyle name="Normal 29 2 2 3 4 5 2" xfId="21517" xr:uid="{00000000-0005-0000-0000-000081290000}"/>
    <cellStyle name="Normal 29 2 2 3 4 6" xfId="15011" xr:uid="{00000000-0005-0000-0000-000082290000}"/>
    <cellStyle name="Normal 29 2 2 3 5" xfId="9617" xr:uid="{00000000-0005-0000-0000-000083290000}"/>
    <cellStyle name="Normal 29 2 2 3 5 2" xfId="18367" xr:uid="{00000000-0005-0000-0000-000084290000}"/>
    <cellStyle name="Normal 29 2 2 3 6" xfId="8015" xr:uid="{00000000-0005-0000-0000-000085290000}"/>
    <cellStyle name="Normal 29 2 2 3 6 2" xfId="16768" xr:uid="{00000000-0005-0000-0000-000086290000}"/>
    <cellStyle name="Normal 29 2 2 3 7" xfId="11227" xr:uid="{00000000-0005-0000-0000-000087290000}"/>
    <cellStyle name="Normal 29 2 2 3 7 2" xfId="19914" xr:uid="{00000000-0005-0000-0000-000088290000}"/>
    <cellStyle name="Normal 29 2 2 3 8" xfId="12834" xr:uid="{00000000-0005-0000-0000-000089290000}"/>
    <cellStyle name="Normal 29 2 2 3 8 2" xfId="21514" xr:uid="{00000000-0005-0000-0000-00008A290000}"/>
    <cellStyle name="Normal 29 2 2 3 9" xfId="15008" xr:uid="{00000000-0005-0000-0000-00008B290000}"/>
    <cellStyle name="Normal 29 2 2 4" xfId="2836" xr:uid="{00000000-0005-0000-0000-00008C290000}"/>
    <cellStyle name="Normal 29 2 2 4 2" xfId="2837" xr:uid="{00000000-0005-0000-0000-00008D290000}"/>
    <cellStyle name="Normal 29 2 2 4 2 2" xfId="9622" xr:uid="{00000000-0005-0000-0000-00008E290000}"/>
    <cellStyle name="Normal 29 2 2 4 2 2 2" xfId="18372" xr:uid="{00000000-0005-0000-0000-00008F290000}"/>
    <cellStyle name="Normal 29 2 2 4 2 3" xfId="8020" xr:uid="{00000000-0005-0000-0000-000090290000}"/>
    <cellStyle name="Normal 29 2 2 4 2 3 2" xfId="16773" xr:uid="{00000000-0005-0000-0000-000091290000}"/>
    <cellStyle name="Normal 29 2 2 4 2 4" xfId="11232" xr:uid="{00000000-0005-0000-0000-000092290000}"/>
    <cellStyle name="Normal 29 2 2 4 2 4 2" xfId="19919" xr:uid="{00000000-0005-0000-0000-000093290000}"/>
    <cellStyle name="Normal 29 2 2 4 2 5" xfId="12839" xr:uid="{00000000-0005-0000-0000-000094290000}"/>
    <cellStyle name="Normal 29 2 2 4 2 5 2" xfId="21519" xr:uid="{00000000-0005-0000-0000-000095290000}"/>
    <cellStyle name="Normal 29 2 2 4 2 6" xfId="15013" xr:uid="{00000000-0005-0000-0000-000096290000}"/>
    <cellStyle name="Normal 29 2 2 4 3" xfId="2838" xr:uid="{00000000-0005-0000-0000-000097290000}"/>
    <cellStyle name="Normal 29 2 2 4 3 2" xfId="9623" xr:uid="{00000000-0005-0000-0000-000098290000}"/>
    <cellStyle name="Normal 29 2 2 4 3 2 2" xfId="18373" xr:uid="{00000000-0005-0000-0000-000099290000}"/>
    <cellStyle name="Normal 29 2 2 4 3 3" xfId="8021" xr:uid="{00000000-0005-0000-0000-00009A290000}"/>
    <cellStyle name="Normal 29 2 2 4 3 3 2" xfId="16774" xr:uid="{00000000-0005-0000-0000-00009B290000}"/>
    <cellStyle name="Normal 29 2 2 4 3 4" xfId="11233" xr:uid="{00000000-0005-0000-0000-00009C290000}"/>
    <cellStyle name="Normal 29 2 2 4 3 4 2" xfId="19920" xr:uid="{00000000-0005-0000-0000-00009D290000}"/>
    <cellStyle name="Normal 29 2 2 4 3 5" xfId="12840" xr:uid="{00000000-0005-0000-0000-00009E290000}"/>
    <cellStyle name="Normal 29 2 2 4 3 5 2" xfId="21520" xr:uid="{00000000-0005-0000-0000-00009F290000}"/>
    <cellStyle name="Normal 29 2 2 4 3 6" xfId="15014" xr:uid="{00000000-0005-0000-0000-0000A0290000}"/>
    <cellStyle name="Normal 29 2 2 4 4" xfId="2839" xr:uid="{00000000-0005-0000-0000-0000A1290000}"/>
    <cellStyle name="Normal 29 2 2 4 4 2" xfId="9624" xr:uid="{00000000-0005-0000-0000-0000A2290000}"/>
    <cellStyle name="Normal 29 2 2 4 4 2 2" xfId="18374" xr:uid="{00000000-0005-0000-0000-0000A3290000}"/>
    <cellStyle name="Normal 29 2 2 4 4 3" xfId="8022" xr:uid="{00000000-0005-0000-0000-0000A4290000}"/>
    <cellStyle name="Normal 29 2 2 4 4 3 2" xfId="16775" xr:uid="{00000000-0005-0000-0000-0000A5290000}"/>
    <cellStyle name="Normal 29 2 2 4 4 4" xfId="11234" xr:uid="{00000000-0005-0000-0000-0000A6290000}"/>
    <cellStyle name="Normal 29 2 2 4 4 4 2" xfId="19921" xr:uid="{00000000-0005-0000-0000-0000A7290000}"/>
    <cellStyle name="Normal 29 2 2 4 4 5" xfId="12841" xr:uid="{00000000-0005-0000-0000-0000A8290000}"/>
    <cellStyle name="Normal 29 2 2 4 4 5 2" xfId="21521" xr:uid="{00000000-0005-0000-0000-0000A9290000}"/>
    <cellStyle name="Normal 29 2 2 4 4 6" xfId="15015" xr:uid="{00000000-0005-0000-0000-0000AA290000}"/>
    <cellStyle name="Normal 29 2 2 4 5" xfId="9621" xr:uid="{00000000-0005-0000-0000-0000AB290000}"/>
    <cellStyle name="Normal 29 2 2 4 5 2" xfId="18371" xr:uid="{00000000-0005-0000-0000-0000AC290000}"/>
    <cellStyle name="Normal 29 2 2 4 6" xfId="8019" xr:uid="{00000000-0005-0000-0000-0000AD290000}"/>
    <cellStyle name="Normal 29 2 2 4 6 2" xfId="16772" xr:uid="{00000000-0005-0000-0000-0000AE290000}"/>
    <cellStyle name="Normal 29 2 2 4 7" xfId="11231" xr:uid="{00000000-0005-0000-0000-0000AF290000}"/>
    <cellStyle name="Normal 29 2 2 4 7 2" xfId="19918" xr:uid="{00000000-0005-0000-0000-0000B0290000}"/>
    <cellStyle name="Normal 29 2 2 4 8" xfId="12838" xr:uid="{00000000-0005-0000-0000-0000B1290000}"/>
    <cellStyle name="Normal 29 2 2 4 8 2" xfId="21518" xr:uid="{00000000-0005-0000-0000-0000B2290000}"/>
    <cellStyle name="Normal 29 2 2 4 9" xfId="15012" xr:uid="{00000000-0005-0000-0000-0000B3290000}"/>
    <cellStyle name="Normal 29 2 2 5" xfId="2840" xr:uid="{00000000-0005-0000-0000-0000B4290000}"/>
    <cellStyle name="Normal 29 2 2 5 2" xfId="9625" xr:uid="{00000000-0005-0000-0000-0000B5290000}"/>
    <cellStyle name="Normal 29 2 2 5 2 2" xfId="18375" xr:uid="{00000000-0005-0000-0000-0000B6290000}"/>
    <cellStyle name="Normal 29 2 2 5 3" xfId="8023" xr:uid="{00000000-0005-0000-0000-0000B7290000}"/>
    <cellStyle name="Normal 29 2 2 5 3 2" xfId="16776" xr:uid="{00000000-0005-0000-0000-0000B8290000}"/>
    <cellStyle name="Normal 29 2 2 5 4" xfId="11235" xr:uid="{00000000-0005-0000-0000-0000B9290000}"/>
    <cellStyle name="Normal 29 2 2 5 4 2" xfId="19922" xr:uid="{00000000-0005-0000-0000-0000BA290000}"/>
    <cellStyle name="Normal 29 2 2 5 5" xfId="12842" xr:uid="{00000000-0005-0000-0000-0000BB290000}"/>
    <cellStyle name="Normal 29 2 2 5 5 2" xfId="21522" xr:uid="{00000000-0005-0000-0000-0000BC290000}"/>
    <cellStyle name="Normal 29 2 2 5 6" xfId="15016" xr:uid="{00000000-0005-0000-0000-0000BD290000}"/>
    <cellStyle name="Normal 29 2 2 6" xfId="2841" xr:uid="{00000000-0005-0000-0000-0000BE290000}"/>
    <cellStyle name="Normal 29 2 2 6 2" xfId="9626" xr:uid="{00000000-0005-0000-0000-0000BF290000}"/>
    <cellStyle name="Normal 29 2 2 6 2 2" xfId="18376" xr:uid="{00000000-0005-0000-0000-0000C0290000}"/>
    <cellStyle name="Normal 29 2 2 6 3" xfId="8024" xr:uid="{00000000-0005-0000-0000-0000C1290000}"/>
    <cellStyle name="Normal 29 2 2 6 3 2" xfId="16777" xr:uid="{00000000-0005-0000-0000-0000C2290000}"/>
    <cellStyle name="Normal 29 2 2 6 4" xfId="11236" xr:uid="{00000000-0005-0000-0000-0000C3290000}"/>
    <cellStyle name="Normal 29 2 2 6 4 2" xfId="19923" xr:uid="{00000000-0005-0000-0000-0000C4290000}"/>
    <cellStyle name="Normal 29 2 2 6 5" xfId="12843" xr:uid="{00000000-0005-0000-0000-0000C5290000}"/>
    <cellStyle name="Normal 29 2 2 6 5 2" xfId="21523" xr:uid="{00000000-0005-0000-0000-0000C6290000}"/>
    <cellStyle name="Normal 29 2 2 6 6" xfId="15017" xr:uid="{00000000-0005-0000-0000-0000C7290000}"/>
    <cellStyle name="Normal 29 2 2 7" xfId="2842" xr:uid="{00000000-0005-0000-0000-0000C8290000}"/>
    <cellStyle name="Normal 29 2 2 7 2" xfId="9627" xr:uid="{00000000-0005-0000-0000-0000C9290000}"/>
    <cellStyle name="Normal 29 2 2 7 2 2" xfId="18377" xr:uid="{00000000-0005-0000-0000-0000CA290000}"/>
    <cellStyle name="Normal 29 2 2 7 3" xfId="8025" xr:uid="{00000000-0005-0000-0000-0000CB290000}"/>
    <cellStyle name="Normal 29 2 2 7 3 2" xfId="16778" xr:uid="{00000000-0005-0000-0000-0000CC290000}"/>
    <cellStyle name="Normal 29 2 2 7 4" xfId="11237" xr:uid="{00000000-0005-0000-0000-0000CD290000}"/>
    <cellStyle name="Normal 29 2 2 7 4 2" xfId="19924" xr:uid="{00000000-0005-0000-0000-0000CE290000}"/>
    <cellStyle name="Normal 29 2 2 7 5" xfId="12844" xr:uid="{00000000-0005-0000-0000-0000CF290000}"/>
    <cellStyle name="Normal 29 2 2 7 5 2" xfId="21524" xr:uid="{00000000-0005-0000-0000-0000D0290000}"/>
    <cellStyle name="Normal 29 2 2 7 6" xfId="15018" xr:uid="{00000000-0005-0000-0000-0000D1290000}"/>
    <cellStyle name="Normal 29 2 3" xfId="2843" xr:uid="{00000000-0005-0000-0000-0000D2290000}"/>
    <cellStyle name="Normal 29 2 3 2" xfId="2844" xr:uid="{00000000-0005-0000-0000-0000D3290000}"/>
    <cellStyle name="Normal 29 2 3 2 2" xfId="9629" xr:uid="{00000000-0005-0000-0000-0000D4290000}"/>
    <cellStyle name="Normal 29 2 3 2 2 2" xfId="18379" xr:uid="{00000000-0005-0000-0000-0000D5290000}"/>
    <cellStyle name="Normal 29 2 3 2 3" xfId="8027" xr:uid="{00000000-0005-0000-0000-0000D6290000}"/>
    <cellStyle name="Normal 29 2 3 2 3 2" xfId="16780" xr:uid="{00000000-0005-0000-0000-0000D7290000}"/>
    <cellStyle name="Normal 29 2 3 2 4" xfId="11239" xr:uid="{00000000-0005-0000-0000-0000D8290000}"/>
    <cellStyle name="Normal 29 2 3 2 4 2" xfId="19926" xr:uid="{00000000-0005-0000-0000-0000D9290000}"/>
    <cellStyle name="Normal 29 2 3 2 5" xfId="12846" xr:uid="{00000000-0005-0000-0000-0000DA290000}"/>
    <cellStyle name="Normal 29 2 3 2 5 2" xfId="21526" xr:uid="{00000000-0005-0000-0000-0000DB290000}"/>
    <cellStyle name="Normal 29 2 3 2 6" xfId="15020" xr:uid="{00000000-0005-0000-0000-0000DC290000}"/>
    <cellStyle name="Normal 29 2 3 3" xfId="2845" xr:uid="{00000000-0005-0000-0000-0000DD290000}"/>
    <cellStyle name="Normal 29 2 3 3 2" xfId="9630" xr:uid="{00000000-0005-0000-0000-0000DE290000}"/>
    <cellStyle name="Normal 29 2 3 3 2 2" xfId="18380" xr:uid="{00000000-0005-0000-0000-0000DF290000}"/>
    <cellStyle name="Normal 29 2 3 3 3" xfId="8028" xr:uid="{00000000-0005-0000-0000-0000E0290000}"/>
    <cellStyle name="Normal 29 2 3 3 3 2" xfId="16781" xr:uid="{00000000-0005-0000-0000-0000E1290000}"/>
    <cellStyle name="Normal 29 2 3 3 4" xfId="11240" xr:uid="{00000000-0005-0000-0000-0000E2290000}"/>
    <cellStyle name="Normal 29 2 3 3 4 2" xfId="19927" xr:uid="{00000000-0005-0000-0000-0000E3290000}"/>
    <cellStyle name="Normal 29 2 3 3 5" xfId="12847" xr:uid="{00000000-0005-0000-0000-0000E4290000}"/>
    <cellStyle name="Normal 29 2 3 3 5 2" xfId="21527" xr:uid="{00000000-0005-0000-0000-0000E5290000}"/>
    <cellStyle name="Normal 29 2 3 3 6" xfId="15021" xr:uid="{00000000-0005-0000-0000-0000E6290000}"/>
    <cellStyle name="Normal 29 2 3 4" xfId="2846" xr:uid="{00000000-0005-0000-0000-0000E7290000}"/>
    <cellStyle name="Normal 29 2 3 4 2" xfId="9631" xr:uid="{00000000-0005-0000-0000-0000E8290000}"/>
    <cellStyle name="Normal 29 2 3 4 2 2" xfId="18381" xr:uid="{00000000-0005-0000-0000-0000E9290000}"/>
    <cellStyle name="Normal 29 2 3 4 3" xfId="8029" xr:uid="{00000000-0005-0000-0000-0000EA290000}"/>
    <cellStyle name="Normal 29 2 3 4 3 2" xfId="16782" xr:uid="{00000000-0005-0000-0000-0000EB290000}"/>
    <cellStyle name="Normal 29 2 3 4 4" xfId="11241" xr:uid="{00000000-0005-0000-0000-0000EC290000}"/>
    <cellStyle name="Normal 29 2 3 4 4 2" xfId="19928" xr:uid="{00000000-0005-0000-0000-0000ED290000}"/>
    <cellStyle name="Normal 29 2 3 4 5" xfId="12848" xr:uid="{00000000-0005-0000-0000-0000EE290000}"/>
    <cellStyle name="Normal 29 2 3 4 5 2" xfId="21528" xr:uid="{00000000-0005-0000-0000-0000EF290000}"/>
    <cellStyle name="Normal 29 2 3 4 6" xfId="15022" xr:uid="{00000000-0005-0000-0000-0000F0290000}"/>
    <cellStyle name="Normal 29 2 3 5" xfId="9628" xr:uid="{00000000-0005-0000-0000-0000F1290000}"/>
    <cellStyle name="Normal 29 2 3 5 2" xfId="18378" xr:uid="{00000000-0005-0000-0000-0000F2290000}"/>
    <cellStyle name="Normal 29 2 3 6" xfId="8026" xr:uid="{00000000-0005-0000-0000-0000F3290000}"/>
    <cellStyle name="Normal 29 2 3 6 2" xfId="16779" xr:uid="{00000000-0005-0000-0000-0000F4290000}"/>
    <cellStyle name="Normal 29 2 3 7" xfId="11238" xr:uid="{00000000-0005-0000-0000-0000F5290000}"/>
    <cellStyle name="Normal 29 2 3 7 2" xfId="19925" xr:uid="{00000000-0005-0000-0000-0000F6290000}"/>
    <cellStyle name="Normal 29 2 3 8" xfId="12845" xr:uid="{00000000-0005-0000-0000-0000F7290000}"/>
    <cellStyle name="Normal 29 2 3 8 2" xfId="21525" xr:uid="{00000000-0005-0000-0000-0000F8290000}"/>
    <cellStyle name="Normal 29 2 3 9" xfId="15019" xr:uid="{00000000-0005-0000-0000-0000F9290000}"/>
    <cellStyle name="Normal 29 2 4" xfId="2847" xr:uid="{00000000-0005-0000-0000-0000FA290000}"/>
    <cellStyle name="Normal 29 2 5" xfId="2848" xr:uid="{00000000-0005-0000-0000-0000FB290000}"/>
    <cellStyle name="Normal 29 2 6" xfId="2849" xr:uid="{00000000-0005-0000-0000-0000FC290000}"/>
    <cellStyle name="Normal 29 2 6 2" xfId="9632" xr:uid="{00000000-0005-0000-0000-0000FD290000}"/>
    <cellStyle name="Normal 29 2 6 2 2" xfId="18382" xr:uid="{00000000-0005-0000-0000-0000FE290000}"/>
    <cellStyle name="Normal 29 2 6 3" xfId="8030" xr:uid="{00000000-0005-0000-0000-0000FF290000}"/>
    <cellStyle name="Normal 29 2 6 3 2" xfId="16783" xr:uid="{00000000-0005-0000-0000-0000002A0000}"/>
    <cellStyle name="Normal 29 2 6 4" xfId="11242" xr:uid="{00000000-0005-0000-0000-0000012A0000}"/>
    <cellStyle name="Normal 29 2 6 4 2" xfId="19929" xr:uid="{00000000-0005-0000-0000-0000022A0000}"/>
    <cellStyle name="Normal 29 2 6 5" xfId="12849" xr:uid="{00000000-0005-0000-0000-0000032A0000}"/>
    <cellStyle name="Normal 29 2 6 5 2" xfId="21529" xr:uid="{00000000-0005-0000-0000-0000042A0000}"/>
    <cellStyle name="Normal 29 2 6 6" xfId="15023" xr:uid="{00000000-0005-0000-0000-0000052A0000}"/>
    <cellStyle name="Normal 29 2 7" xfId="2850" xr:uid="{00000000-0005-0000-0000-0000062A0000}"/>
    <cellStyle name="Normal 29 2 7 2" xfId="9633" xr:uid="{00000000-0005-0000-0000-0000072A0000}"/>
    <cellStyle name="Normal 29 2 7 2 2" xfId="18383" xr:uid="{00000000-0005-0000-0000-0000082A0000}"/>
    <cellStyle name="Normal 29 2 7 3" xfId="8031" xr:uid="{00000000-0005-0000-0000-0000092A0000}"/>
    <cellStyle name="Normal 29 2 7 3 2" xfId="16784" xr:uid="{00000000-0005-0000-0000-00000A2A0000}"/>
    <cellStyle name="Normal 29 2 7 4" xfId="11243" xr:uid="{00000000-0005-0000-0000-00000B2A0000}"/>
    <cellStyle name="Normal 29 2 7 4 2" xfId="19930" xr:uid="{00000000-0005-0000-0000-00000C2A0000}"/>
    <cellStyle name="Normal 29 2 7 5" xfId="12850" xr:uid="{00000000-0005-0000-0000-00000D2A0000}"/>
    <cellStyle name="Normal 29 2 7 5 2" xfId="21530" xr:uid="{00000000-0005-0000-0000-00000E2A0000}"/>
    <cellStyle name="Normal 29 2 7 6" xfId="15024" xr:uid="{00000000-0005-0000-0000-00000F2A0000}"/>
    <cellStyle name="Normal 29 2 8" xfId="2851" xr:uid="{00000000-0005-0000-0000-0000102A0000}"/>
    <cellStyle name="Normal 29 2 8 2" xfId="9634" xr:uid="{00000000-0005-0000-0000-0000112A0000}"/>
    <cellStyle name="Normal 29 2 8 2 2" xfId="18384" xr:uid="{00000000-0005-0000-0000-0000122A0000}"/>
    <cellStyle name="Normal 29 2 8 3" xfId="8032" xr:uid="{00000000-0005-0000-0000-0000132A0000}"/>
    <cellStyle name="Normal 29 2 8 3 2" xfId="16785" xr:uid="{00000000-0005-0000-0000-0000142A0000}"/>
    <cellStyle name="Normal 29 2 8 4" xfId="11244" xr:uid="{00000000-0005-0000-0000-0000152A0000}"/>
    <cellStyle name="Normal 29 2 8 4 2" xfId="19931" xr:uid="{00000000-0005-0000-0000-0000162A0000}"/>
    <cellStyle name="Normal 29 2 8 5" xfId="12851" xr:uid="{00000000-0005-0000-0000-0000172A0000}"/>
    <cellStyle name="Normal 29 2 8 5 2" xfId="21531" xr:uid="{00000000-0005-0000-0000-0000182A0000}"/>
    <cellStyle name="Normal 29 2 8 6" xfId="15025" xr:uid="{00000000-0005-0000-0000-0000192A0000}"/>
    <cellStyle name="Normal 29 2 9" xfId="9612" xr:uid="{00000000-0005-0000-0000-00001A2A0000}"/>
    <cellStyle name="Normal 29 2 9 2" xfId="18362" xr:uid="{00000000-0005-0000-0000-00001B2A0000}"/>
    <cellStyle name="Normal 29 3" xfId="2852" xr:uid="{00000000-0005-0000-0000-00001C2A0000}"/>
    <cellStyle name="Normal 3" xfId="92" xr:uid="{00000000-0005-0000-0000-00001D2A0000}"/>
    <cellStyle name="Normal 3 10" xfId="5090" xr:uid="{00000000-0005-0000-0000-00001E2A0000}"/>
    <cellStyle name="Normal 3 11" xfId="10605" xr:uid="{00000000-0005-0000-0000-00001F2A0000}"/>
    <cellStyle name="Normal 3 11 2" xfId="19308" xr:uid="{00000000-0005-0000-0000-0000202A0000}"/>
    <cellStyle name="Normal 3 2" xfId="122" xr:uid="{00000000-0005-0000-0000-0000212A0000}"/>
    <cellStyle name="Normal 3 2 10" xfId="2854" xr:uid="{00000000-0005-0000-0000-0000222A0000}"/>
    <cellStyle name="Normal 3 2 10 2" xfId="9635" xr:uid="{00000000-0005-0000-0000-0000232A0000}"/>
    <cellStyle name="Normal 3 2 10 2 2" xfId="18385" xr:uid="{00000000-0005-0000-0000-0000242A0000}"/>
    <cellStyle name="Normal 3 2 10 3" xfId="8033" xr:uid="{00000000-0005-0000-0000-0000252A0000}"/>
    <cellStyle name="Normal 3 2 10 3 2" xfId="16786" xr:uid="{00000000-0005-0000-0000-0000262A0000}"/>
    <cellStyle name="Normal 3 2 10 4" xfId="11245" xr:uid="{00000000-0005-0000-0000-0000272A0000}"/>
    <cellStyle name="Normal 3 2 10 4 2" xfId="19932" xr:uid="{00000000-0005-0000-0000-0000282A0000}"/>
    <cellStyle name="Normal 3 2 10 5" xfId="12852" xr:uid="{00000000-0005-0000-0000-0000292A0000}"/>
    <cellStyle name="Normal 3 2 10 5 2" xfId="21532" xr:uid="{00000000-0005-0000-0000-00002A2A0000}"/>
    <cellStyle name="Normal 3 2 10 6" xfId="15026" xr:uid="{00000000-0005-0000-0000-00002B2A0000}"/>
    <cellStyle name="Normal 3 2 11" xfId="7396" xr:uid="{00000000-0005-0000-0000-00002C2A0000}"/>
    <cellStyle name="Normal 3 2 11 2" xfId="16168" xr:uid="{00000000-0005-0000-0000-00002D2A0000}"/>
    <cellStyle name="Normal 3 2 12" xfId="14732" xr:uid="{00000000-0005-0000-0000-00002E2A0000}"/>
    <cellStyle name="Normal 3 2 2" xfId="2855" xr:uid="{00000000-0005-0000-0000-00002F2A0000}"/>
    <cellStyle name="Normal 3 2 2 2" xfId="2856" xr:uid="{00000000-0005-0000-0000-0000302A0000}"/>
    <cellStyle name="Normal 3 2 2 2 2" xfId="9637" xr:uid="{00000000-0005-0000-0000-0000312A0000}"/>
    <cellStyle name="Normal 3 2 2 2 2 2" xfId="18387" xr:uid="{00000000-0005-0000-0000-0000322A0000}"/>
    <cellStyle name="Normal 3 2 2 2 3" xfId="8035" xr:uid="{00000000-0005-0000-0000-0000332A0000}"/>
    <cellStyle name="Normal 3 2 2 2 3 2" xfId="16788" xr:uid="{00000000-0005-0000-0000-0000342A0000}"/>
    <cellStyle name="Normal 3 2 2 2 4" xfId="11247" xr:uid="{00000000-0005-0000-0000-0000352A0000}"/>
    <cellStyle name="Normal 3 2 2 2 4 2" xfId="19934" xr:uid="{00000000-0005-0000-0000-0000362A0000}"/>
    <cellStyle name="Normal 3 2 2 2 5" xfId="12854" xr:uid="{00000000-0005-0000-0000-0000372A0000}"/>
    <cellStyle name="Normal 3 2 2 2 5 2" xfId="21534" xr:uid="{00000000-0005-0000-0000-0000382A0000}"/>
    <cellStyle name="Normal 3 2 2 2 6" xfId="15028" xr:uid="{00000000-0005-0000-0000-0000392A0000}"/>
    <cellStyle name="Normal 3 2 2 3" xfId="2857" xr:uid="{00000000-0005-0000-0000-00003A2A0000}"/>
    <cellStyle name="Normal 3 2 2 3 2" xfId="9638" xr:uid="{00000000-0005-0000-0000-00003B2A0000}"/>
    <cellStyle name="Normal 3 2 2 3 2 2" xfId="18388" xr:uid="{00000000-0005-0000-0000-00003C2A0000}"/>
    <cellStyle name="Normal 3 2 2 3 3" xfId="8036" xr:uid="{00000000-0005-0000-0000-00003D2A0000}"/>
    <cellStyle name="Normal 3 2 2 3 3 2" xfId="16789" xr:uid="{00000000-0005-0000-0000-00003E2A0000}"/>
    <cellStyle name="Normal 3 2 2 3 4" xfId="11248" xr:uid="{00000000-0005-0000-0000-00003F2A0000}"/>
    <cellStyle name="Normal 3 2 2 3 4 2" xfId="19935" xr:uid="{00000000-0005-0000-0000-0000402A0000}"/>
    <cellStyle name="Normal 3 2 2 3 5" xfId="12855" xr:uid="{00000000-0005-0000-0000-0000412A0000}"/>
    <cellStyle name="Normal 3 2 2 3 5 2" xfId="21535" xr:uid="{00000000-0005-0000-0000-0000422A0000}"/>
    <cellStyle name="Normal 3 2 2 3 6" xfId="15029" xr:uid="{00000000-0005-0000-0000-0000432A0000}"/>
    <cellStyle name="Normal 3 2 2 4" xfId="2858" xr:uid="{00000000-0005-0000-0000-0000442A0000}"/>
    <cellStyle name="Normal 3 2 2 4 2" xfId="9639" xr:uid="{00000000-0005-0000-0000-0000452A0000}"/>
    <cellStyle name="Normal 3 2 2 4 2 2" xfId="18389" xr:uid="{00000000-0005-0000-0000-0000462A0000}"/>
    <cellStyle name="Normal 3 2 2 4 3" xfId="8037" xr:uid="{00000000-0005-0000-0000-0000472A0000}"/>
    <cellStyle name="Normal 3 2 2 4 3 2" xfId="16790" xr:uid="{00000000-0005-0000-0000-0000482A0000}"/>
    <cellStyle name="Normal 3 2 2 4 4" xfId="11249" xr:uid="{00000000-0005-0000-0000-0000492A0000}"/>
    <cellStyle name="Normal 3 2 2 4 4 2" xfId="19936" xr:uid="{00000000-0005-0000-0000-00004A2A0000}"/>
    <cellStyle name="Normal 3 2 2 4 5" xfId="12856" xr:uid="{00000000-0005-0000-0000-00004B2A0000}"/>
    <cellStyle name="Normal 3 2 2 4 5 2" xfId="21536" xr:uid="{00000000-0005-0000-0000-00004C2A0000}"/>
    <cellStyle name="Normal 3 2 2 4 6" xfId="15030" xr:uid="{00000000-0005-0000-0000-00004D2A0000}"/>
    <cellStyle name="Normal 3 2 2 5" xfId="9636" xr:uid="{00000000-0005-0000-0000-00004E2A0000}"/>
    <cellStyle name="Normal 3 2 2 5 2" xfId="18386" xr:uid="{00000000-0005-0000-0000-00004F2A0000}"/>
    <cellStyle name="Normal 3 2 2 6" xfId="8034" xr:uid="{00000000-0005-0000-0000-0000502A0000}"/>
    <cellStyle name="Normal 3 2 2 6 2" xfId="16787" xr:uid="{00000000-0005-0000-0000-0000512A0000}"/>
    <cellStyle name="Normal 3 2 2 7" xfId="11246" xr:uid="{00000000-0005-0000-0000-0000522A0000}"/>
    <cellStyle name="Normal 3 2 2 7 2" xfId="19933" xr:uid="{00000000-0005-0000-0000-0000532A0000}"/>
    <cellStyle name="Normal 3 2 2 8" xfId="12853" xr:uid="{00000000-0005-0000-0000-0000542A0000}"/>
    <cellStyle name="Normal 3 2 2 8 2" xfId="21533" xr:uid="{00000000-0005-0000-0000-0000552A0000}"/>
    <cellStyle name="Normal 3 2 2 9" xfId="15027" xr:uid="{00000000-0005-0000-0000-0000562A0000}"/>
    <cellStyle name="Normal 3 2 3" xfId="2859" xr:uid="{00000000-0005-0000-0000-0000572A0000}"/>
    <cellStyle name="Normal 3 2 3 2" xfId="2860" xr:uid="{00000000-0005-0000-0000-0000582A0000}"/>
    <cellStyle name="Normal 3 2 3 2 2" xfId="9641" xr:uid="{00000000-0005-0000-0000-0000592A0000}"/>
    <cellStyle name="Normal 3 2 3 2 2 2" xfId="18391" xr:uid="{00000000-0005-0000-0000-00005A2A0000}"/>
    <cellStyle name="Normal 3 2 3 2 3" xfId="8039" xr:uid="{00000000-0005-0000-0000-00005B2A0000}"/>
    <cellStyle name="Normal 3 2 3 2 3 2" xfId="16792" xr:uid="{00000000-0005-0000-0000-00005C2A0000}"/>
    <cellStyle name="Normal 3 2 3 2 4" xfId="11251" xr:uid="{00000000-0005-0000-0000-00005D2A0000}"/>
    <cellStyle name="Normal 3 2 3 2 4 2" xfId="19938" xr:uid="{00000000-0005-0000-0000-00005E2A0000}"/>
    <cellStyle name="Normal 3 2 3 2 5" xfId="12858" xr:uid="{00000000-0005-0000-0000-00005F2A0000}"/>
    <cellStyle name="Normal 3 2 3 2 5 2" xfId="21538" xr:uid="{00000000-0005-0000-0000-0000602A0000}"/>
    <cellStyle name="Normal 3 2 3 2 6" xfId="15032" xr:uid="{00000000-0005-0000-0000-0000612A0000}"/>
    <cellStyle name="Normal 3 2 3 3" xfId="2861" xr:uid="{00000000-0005-0000-0000-0000622A0000}"/>
    <cellStyle name="Normal 3 2 3 3 2" xfId="9642" xr:uid="{00000000-0005-0000-0000-0000632A0000}"/>
    <cellStyle name="Normal 3 2 3 3 2 2" xfId="18392" xr:uid="{00000000-0005-0000-0000-0000642A0000}"/>
    <cellStyle name="Normal 3 2 3 3 3" xfId="8040" xr:uid="{00000000-0005-0000-0000-0000652A0000}"/>
    <cellStyle name="Normal 3 2 3 3 3 2" xfId="16793" xr:uid="{00000000-0005-0000-0000-0000662A0000}"/>
    <cellStyle name="Normal 3 2 3 3 4" xfId="11252" xr:uid="{00000000-0005-0000-0000-0000672A0000}"/>
    <cellStyle name="Normal 3 2 3 3 4 2" xfId="19939" xr:uid="{00000000-0005-0000-0000-0000682A0000}"/>
    <cellStyle name="Normal 3 2 3 3 5" xfId="12859" xr:uid="{00000000-0005-0000-0000-0000692A0000}"/>
    <cellStyle name="Normal 3 2 3 3 5 2" xfId="21539" xr:uid="{00000000-0005-0000-0000-00006A2A0000}"/>
    <cellStyle name="Normal 3 2 3 3 6" xfId="15033" xr:uid="{00000000-0005-0000-0000-00006B2A0000}"/>
    <cellStyle name="Normal 3 2 3 4" xfId="2862" xr:uid="{00000000-0005-0000-0000-00006C2A0000}"/>
    <cellStyle name="Normal 3 2 3 4 2" xfId="9643" xr:uid="{00000000-0005-0000-0000-00006D2A0000}"/>
    <cellStyle name="Normal 3 2 3 4 2 2" xfId="18393" xr:uid="{00000000-0005-0000-0000-00006E2A0000}"/>
    <cellStyle name="Normal 3 2 3 4 3" xfId="8041" xr:uid="{00000000-0005-0000-0000-00006F2A0000}"/>
    <cellStyle name="Normal 3 2 3 4 3 2" xfId="16794" xr:uid="{00000000-0005-0000-0000-0000702A0000}"/>
    <cellStyle name="Normal 3 2 3 4 4" xfId="11253" xr:uid="{00000000-0005-0000-0000-0000712A0000}"/>
    <cellStyle name="Normal 3 2 3 4 4 2" xfId="19940" xr:uid="{00000000-0005-0000-0000-0000722A0000}"/>
    <cellStyle name="Normal 3 2 3 4 5" xfId="12860" xr:uid="{00000000-0005-0000-0000-0000732A0000}"/>
    <cellStyle name="Normal 3 2 3 4 5 2" xfId="21540" xr:uid="{00000000-0005-0000-0000-0000742A0000}"/>
    <cellStyle name="Normal 3 2 3 4 6" xfId="15034" xr:uid="{00000000-0005-0000-0000-0000752A0000}"/>
    <cellStyle name="Normal 3 2 3 5" xfId="9640" xr:uid="{00000000-0005-0000-0000-0000762A0000}"/>
    <cellStyle name="Normal 3 2 3 5 2" xfId="18390" xr:uid="{00000000-0005-0000-0000-0000772A0000}"/>
    <cellStyle name="Normal 3 2 3 6" xfId="8038" xr:uid="{00000000-0005-0000-0000-0000782A0000}"/>
    <cellStyle name="Normal 3 2 3 6 2" xfId="16791" xr:uid="{00000000-0005-0000-0000-0000792A0000}"/>
    <cellStyle name="Normal 3 2 3 7" xfId="11250" xr:uid="{00000000-0005-0000-0000-00007A2A0000}"/>
    <cellStyle name="Normal 3 2 3 7 2" xfId="19937" xr:uid="{00000000-0005-0000-0000-00007B2A0000}"/>
    <cellStyle name="Normal 3 2 3 8" xfId="12857" xr:uid="{00000000-0005-0000-0000-00007C2A0000}"/>
    <cellStyle name="Normal 3 2 3 8 2" xfId="21537" xr:uid="{00000000-0005-0000-0000-00007D2A0000}"/>
    <cellStyle name="Normal 3 2 3 9" xfId="15031" xr:uid="{00000000-0005-0000-0000-00007E2A0000}"/>
    <cellStyle name="Normal 3 2 4" xfId="2863" xr:uid="{00000000-0005-0000-0000-00007F2A0000}"/>
    <cellStyle name="Normal 3 2 4 2" xfId="2864" xr:uid="{00000000-0005-0000-0000-0000802A0000}"/>
    <cellStyle name="Normal 3 2 4 2 2" xfId="2865" xr:uid="{00000000-0005-0000-0000-0000812A0000}"/>
    <cellStyle name="Normal 3 2 4 2 2 2" xfId="2866" xr:uid="{00000000-0005-0000-0000-0000822A0000}"/>
    <cellStyle name="Normal 3 2 4 2 2 2 2" xfId="9645" xr:uid="{00000000-0005-0000-0000-0000832A0000}"/>
    <cellStyle name="Normal 3 2 4 2 2 2 2 2" xfId="18395" xr:uid="{00000000-0005-0000-0000-0000842A0000}"/>
    <cellStyle name="Normal 3 2 4 2 2 2 3" xfId="8043" xr:uid="{00000000-0005-0000-0000-0000852A0000}"/>
    <cellStyle name="Normal 3 2 4 2 2 2 3 2" xfId="16796" xr:uid="{00000000-0005-0000-0000-0000862A0000}"/>
    <cellStyle name="Normal 3 2 4 2 2 2 4" xfId="11255" xr:uid="{00000000-0005-0000-0000-0000872A0000}"/>
    <cellStyle name="Normal 3 2 4 2 2 2 4 2" xfId="19942" xr:uid="{00000000-0005-0000-0000-0000882A0000}"/>
    <cellStyle name="Normal 3 2 4 2 2 2 5" xfId="12862" xr:uid="{00000000-0005-0000-0000-0000892A0000}"/>
    <cellStyle name="Normal 3 2 4 2 2 2 5 2" xfId="21542" xr:uid="{00000000-0005-0000-0000-00008A2A0000}"/>
    <cellStyle name="Normal 3 2 4 2 2 2 6" xfId="15036" xr:uid="{00000000-0005-0000-0000-00008B2A0000}"/>
    <cellStyle name="Normal 3 2 4 2 2 3" xfId="2867" xr:uid="{00000000-0005-0000-0000-00008C2A0000}"/>
    <cellStyle name="Normal 3 2 4 2 2 3 2" xfId="9646" xr:uid="{00000000-0005-0000-0000-00008D2A0000}"/>
    <cellStyle name="Normal 3 2 4 2 2 3 2 2" xfId="18396" xr:uid="{00000000-0005-0000-0000-00008E2A0000}"/>
    <cellStyle name="Normal 3 2 4 2 2 3 3" xfId="8044" xr:uid="{00000000-0005-0000-0000-00008F2A0000}"/>
    <cellStyle name="Normal 3 2 4 2 2 3 3 2" xfId="16797" xr:uid="{00000000-0005-0000-0000-0000902A0000}"/>
    <cellStyle name="Normal 3 2 4 2 2 3 4" xfId="11256" xr:uid="{00000000-0005-0000-0000-0000912A0000}"/>
    <cellStyle name="Normal 3 2 4 2 2 3 4 2" xfId="19943" xr:uid="{00000000-0005-0000-0000-0000922A0000}"/>
    <cellStyle name="Normal 3 2 4 2 2 3 5" xfId="12863" xr:uid="{00000000-0005-0000-0000-0000932A0000}"/>
    <cellStyle name="Normal 3 2 4 2 2 3 5 2" xfId="21543" xr:uid="{00000000-0005-0000-0000-0000942A0000}"/>
    <cellStyle name="Normal 3 2 4 2 2 3 6" xfId="15037" xr:uid="{00000000-0005-0000-0000-0000952A0000}"/>
    <cellStyle name="Normal 3 2 4 2 2 4" xfId="2868" xr:uid="{00000000-0005-0000-0000-0000962A0000}"/>
    <cellStyle name="Normal 3 2 4 2 2 4 2" xfId="9647" xr:uid="{00000000-0005-0000-0000-0000972A0000}"/>
    <cellStyle name="Normal 3 2 4 2 2 4 2 2" xfId="18397" xr:uid="{00000000-0005-0000-0000-0000982A0000}"/>
    <cellStyle name="Normal 3 2 4 2 2 4 3" xfId="8045" xr:uid="{00000000-0005-0000-0000-0000992A0000}"/>
    <cellStyle name="Normal 3 2 4 2 2 4 3 2" xfId="16798" xr:uid="{00000000-0005-0000-0000-00009A2A0000}"/>
    <cellStyle name="Normal 3 2 4 2 2 4 4" xfId="11257" xr:uid="{00000000-0005-0000-0000-00009B2A0000}"/>
    <cellStyle name="Normal 3 2 4 2 2 4 4 2" xfId="19944" xr:uid="{00000000-0005-0000-0000-00009C2A0000}"/>
    <cellStyle name="Normal 3 2 4 2 2 4 5" xfId="12864" xr:uid="{00000000-0005-0000-0000-00009D2A0000}"/>
    <cellStyle name="Normal 3 2 4 2 2 4 5 2" xfId="21544" xr:uid="{00000000-0005-0000-0000-00009E2A0000}"/>
    <cellStyle name="Normal 3 2 4 2 2 4 6" xfId="15038" xr:uid="{00000000-0005-0000-0000-00009F2A0000}"/>
    <cellStyle name="Normal 3 2 4 2 3" xfId="2869" xr:uid="{00000000-0005-0000-0000-0000A02A0000}"/>
    <cellStyle name="Normal 3 2 4 2 4" xfId="2870" xr:uid="{00000000-0005-0000-0000-0000A12A0000}"/>
    <cellStyle name="Normal 3 2 4 2 5" xfId="9644" xr:uid="{00000000-0005-0000-0000-0000A22A0000}"/>
    <cellStyle name="Normal 3 2 4 2 5 2" xfId="18394" xr:uid="{00000000-0005-0000-0000-0000A32A0000}"/>
    <cellStyle name="Normal 3 2 4 2 6" xfId="8042" xr:uid="{00000000-0005-0000-0000-0000A42A0000}"/>
    <cellStyle name="Normal 3 2 4 2 6 2" xfId="16795" xr:uid="{00000000-0005-0000-0000-0000A52A0000}"/>
    <cellStyle name="Normal 3 2 4 2 7" xfId="11254" xr:uid="{00000000-0005-0000-0000-0000A62A0000}"/>
    <cellStyle name="Normal 3 2 4 2 7 2" xfId="19941" xr:uid="{00000000-0005-0000-0000-0000A72A0000}"/>
    <cellStyle name="Normal 3 2 4 2 8" xfId="12861" xr:uid="{00000000-0005-0000-0000-0000A82A0000}"/>
    <cellStyle name="Normal 3 2 4 2 8 2" xfId="21541" xr:uid="{00000000-0005-0000-0000-0000A92A0000}"/>
    <cellStyle name="Normal 3 2 4 2 9" xfId="15035" xr:uid="{00000000-0005-0000-0000-0000AA2A0000}"/>
    <cellStyle name="Normal 3 2 4 3" xfId="2871" xr:uid="{00000000-0005-0000-0000-0000AB2A0000}"/>
    <cellStyle name="Normal 3 2 4 3 2" xfId="2872" xr:uid="{00000000-0005-0000-0000-0000AC2A0000}"/>
    <cellStyle name="Normal 3 2 4 3 2 2" xfId="9649" xr:uid="{00000000-0005-0000-0000-0000AD2A0000}"/>
    <cellStyle name="Normal 3 2 4 3 2 2 2" xfId="18399" xr:uid="{00000000-0005-0000-0000-0000AE2A0000}"/>
    <cellStyle name="Normal 3 2 4 3 2 3" xfId="8047" xr:uid="{00000000-0005-0000-0000-0000AF2A0000}"/>
    <cellStyle name="Normal 3 2 4 3 2 3 2" xfId="16800" xr:uid="{00000000-0005-0000-0000-0000B02A0000}"/>
    <cellStyle name="Normal 3 2 4 3 2 4" xfId="11259" xr:uid="{00000000-0005-0000-0000-0000B12A0000}"/>
    <cellStyle name="Normal 3 2 4 3 2 4 2" xfId="19946" xr:uid="{00000000-0005-0000-0000-0000B22A0000}"/>
    <cellStyle name="Normal 3 2 4 3 2 5" xfId="12866" xr:uid="{00000000-0005-0000-0000-0000B32A0000}"/>
    <cellStyle name="Normal 3 2 4 3 2 5 2" xfId="21546" xr:uid="{00000000-0005-0000-0000-0000B42A0000}"/>
    <cellStyle name="Normal 3 2 4 3 2 6" xfId="15040" xr:uid="{00000000-0005-0000-0000-0000B52A0000}"/>
    <cellStyle name="Normal 3 2 4 3 3" xfId="2873" xr:uid="{00000000-0005-0000-0000-0000B62A0000}"/>
    <cellStyle name="Normal 3 2 4 3 3 2" xfId="9650" xr:uid="{00000000-0005-0000-0000-0000B72A0000}"/>
    <cellStyle name="Normal 3 2 4 3 3 2 2" xfId="18400" xr:uid="{00000000-0005-0000-0000-0000B82A0000}"/>
    <cellStyle name="Normal 3 2 4 3 3 3" xfId="8048" xr:uid="{00000000-0005-0000-0000-0000B92A0000}"/>
    <cellStyle name="Normal 3 2 4 3 3 3 2" xfId="16801" xr:uid="{00000000-0005-0000-0000-0000BA2A0000}"/>
    <cellStyle name="Normal 3 2 4 3 3 4" xfId="11260" xr:uid="{00000000-0005-0000-0000-0000BB2A0000}"/>
    <cellStyle name="Normal 3 2 4 3 3 4 2" xfId="19947" xr:uid="{00000000-0005-0000-0000-0000BC2A0000}"/>
    <cellStyle name="Normal 3 2 4 3 3 5" xfId="12867" xr:uid="{00000000-0005-0000-0000-0000BD2A0000}"/>
    <cellStyle name="Normal 3 2 4 3 3 5 2" xfId="21547" xr:uid="{00000000-0005-0000-0000-0000BE2A0000}"/>
    <cellStyle name="Normal 3 2 4 3 3 6" xfId="15041" xr:uid="{00000000-0005-0000-0000-0000BF2A0000}"/>
    <cellStyle name="Normal 3 2 4 3 4" xfId="2874" xr:uid="{00000000-0005-0000-0000-0000C02A0000}"/>
    <cellStyle name="Normal 3 2 4 3 4 2" xfId="9651" xr:uid="{00000000-0005-0000-0000-0000C12A0000}"/>
    <cellStyle name="Normal 3 2 4 3 4 2 2" xfId="18401" xr:uid="{00000000-0005-0000-0000-0000C22A0000}"/>
    <cellStyle name="Normal 3 2 4 3 4 3" xfId="8049" xr:uid="{00000000-0005-0000-0000-0000C32A0000}"/>
    <cellStyle name="Normal 3 2 4 3 4 3 2" xfId="16802" xr:uid="{00000000-0005-0000-0000-0000C42A0000}"/>
    <cellStyle name="Normal 3 2 4 3 4 4" xfId="11261" xr:uid="{00000000-0005-0000-0000-0000C52A0000}"/>
    <cellStyle name="Normal 3 2 4 3 4 4 2" xfId="19948" xr:uid="{00000000-0005-0000-0000-0000C62A0000}"/>
    <cellStyle name="Normal 3 2 4 3 4 5" xfId="12868" xr:uid="{00000000-0005-0000-0000-0000C72A0000}"/>
    <cellStyle name="Normal 3 2 4 3 4 5 2" xfId="21548" xr:uid="{00000000-0005-0000-0000-0000C82A0000}"/>
    <cellStyle name="Normal 3 2 4 3 4 6" xfId="15042" xr:uid="{00000000-0005-0000-0000-0000C92A0000}"/>
    <cellStyle name="Normal 3 2 4 3 5" xfId="9648" xr:uid="{00000000-0005-0000-0000-0000CA2A0000}"/>
    <cellStyle name="Normal 3 2 4 3 5 2" xfId="18398" xr:uid="{00000000-0005-0000-0000-0000CB2A0000}"/>
    <cellStyle name="Normal 3 2 4 3 6" xfId="8046" xr:uid="{00000000-0005-0000-0000-0000CC2A0000}"/>
    <cellStyle name="Normal 3 2 4 3 6 2" xfId="16799" xr:uid="{00000000-0005-0000-0000-0000CD2A0000}"/>
    <cellStyle name="Normal 3 2 4 3 7" xfId="11258" xr:uid="{00000000-0005-0000-0000-0000CE2A0000}"/>
    <cellStyle name="Normal 3 2 4 3 7 2" xfId="19945" xr:uid="{00000000-0005-0000-0000-0000CF2A0000}"/>
    <cellStyle name="Normal 3 2 4 3 8" xfId="12865" xr:uid="{00000000-0005-0000-0000-0000D02A0000}"/>
    <cellStyle name="Normal 3 2 4 3 8 2" xfId="21545" xr:uid="{00000000-0005-0000-0000-0000D12A0000}"/>
    <cellStyle name="Normal 3 2 4 3 9" xfId="15039" xr:uid="{00000000-0005-0000-0000-0000D22A0000}"/>
    <cellStyle name="Normal 3 2 4 4" xfId="2875" xr:uid="{00000000-0005-0000-0000-0000D32A0000}"/>
    <cellStyle name="Normal 3 2 4 4 2" xfId="2876" xr:uid="{00000000-0005-0000-0000-0000D42A0000}"/>
    <cellStyle name="Normal 3 2 4 4 2 2" xfId="9653" xr:uid="{00000000-0005-0000-0000-0000D52A0000}"/>
    <cellStyle name="Normal 3 2 4 4 2 2 2" xfId="18403" xr:uid="{00000000-0005-0000-0000-0000D62A0000}"/>
    <cellStyle name="Normal 3 2 4 4 2 3" xfId="8051" xr:uid="{00000000-0005-0000-0000-0000D72A0000}"/>
    <cellStyle name="Normal 3 2 4 4 2 3 2" xfId="16804" xr:uid="{00000000-0005-0000-0000-0000D82A0000}"/>
    <cellStyle name="Normal 3 2 4 4 2 4" xfId="11263" xr:uid="{00000000-0005-0000-0000-0000D92A0000}"/>
    <cellStyle name="Normal 3 2 4 4 2 4 2" xfId="19950" xr:uid="{00000000-0005-0000-0000-0000DA2A0000}"/>
    <cellStyle name="Normal 3 2 4 4 2 5" xfId="12870" xr:uid="{00000000-0005-0000-0000-0000DB2A0000}"/>
    <cellStyle name="Normal 3 2 4 4 2 5 2" xfId="21550" xr:uid="{00000000-0005-0000-0000-0000DC2A0000}"/>
    <cellStyle name="Normal 3 2 4 4 2 6" xfId="15044" xr:uid="{00000000-0005-0000-0000-0000DD2A0000}"/>
    <cellStyle name="Normal 3 2 4 4 3" xfId="2877" xr:uid="{00000000-0005-0000-0000-0000DE2A0000}"/>
    <cellStyle name="Normal 3 2 4 4 3 2" xfId="9654" xr:uid="{00000000-0005-0000-0000-0000DF2A0000}"/>
    <cellStyle name="Normal 3 2 4 4 3 2 2" xfId="18404" xr:uid="{00000000-0005-0000-0000-0000E02A0000}"/>
    <cellStyle name="Normal 3 2 4 4 3 3" xfId="8052" xr:uid="{00000000-0005-0000-0000-0000E12A0000}"/>
    <cellStyle name="Normal 3 2 4 4 3 3 2" xfId="16805" xr:uid="{00000000-0005-0000-0000-0000E22A0000}"/>
    <cellStyle name="Normal 3 2 4 4 3 4" xfId="11264" xr:uid="{00000000-0005-0000-0000-0000E32A0000}"/>
    <cellStyle name="Normal 3 2 4 4 3 4 2" xfId="19951" xr:uid="{00000000-0005-0000-0000-0000E42A0000}"/>
    <cellStyle name="Normal 3 2 4 4 3 5" xfId="12871" xr:uid="{00000000-0005-0000-0000-0000E52A0000}"/>
    <cellStyle name="Normal 3 2 4 4 3 5 2" xfId="21551" xr:uid="{00000000-0005-0000-0000-0000E62A0000}"/>
    <cellStyle name="Normal 3 2 4 4 3 6" xfId="15045" xr:uid="{00000000-0005-0000-0000-0000E72A0000}"/>
    <cellStyle name="Normal 3 2 4 4 4" xfId="2878" xr:uid="{00000000-0005-0000-0000-0000E82A0000}"/>
    <cellStyle name="Normal 3 2 4 4 4 2" xfId="9655" xr:uid="{00000000-0005-0000-0000-0000E92A0000}"/>
    <cellStyle name="Normal 3 2 4 4 4 2 2" xfId="18405" xr:uid="{00000000-0005-0000-0000-0000EA2A0000}"/>
    <cellStyle name="Normal 3 2 4 4 4 3" xfId="8053" xr:uid="{00000000-0005-0000-0000-0000EB2A0000}"/>
    <cellStyle name="Normal 3 2 4 4 4 3 2" xfId="16806" xr:uid="{00000000-0005-0000-0000-0000EC2A0000}"/>
    <cellStyle name="Normal 3 2 4 4 4 4" xfId="11265" xr:uid="{00000000-0005-0000-0000-0000ED2A0000}"/>
    <cellStyle name="Normal 3 2 4 4 4 4 2" xfId="19952" xr:uid="{00000000-0005-0000-0000-0000EE2A0000}"/>
    <cellStyle name="Normal 3 2 4 4 4 5" xfId="12872" xr:uid="{00000000-0005-0000-0000-0000EF2A0000}"/>
    <cellStyle name="Normal 3 2 4 4 4 5 2" xfId="21552" xr:uid="{00000000-0005-0000-0000-0000F02A0000}"/>
    <cellStyle name="Normal 3 2 4 4 4 6" xfId="15046" xr:uid="{00000000-0005-0000-0000-0000F12A0000}"/>
    <cellStyle name="Normal 3 2 4 4 5" xfId="9652" xr:uid="{00000000-0005-0000-0000-0000F22A0000}"/>
    <cellStyle name="Normal 3 2 4 4 5 2" xfId="18402" xr:uid="{00000000-0005-0000-0000-0000F32A0000}"/>
    <cellStyle name="Normal 3 2 4 4 6" xfId="8050" xr:uid="{00000000-0005-0000-0000-0000F42A0000}"/>
    <cellStyle name="Normal 3 2 4 4 6 2" xfId="16803" xr:uid="{00000000-0005-0000-0000-0000F52A0000}"/>
    <cellStyle name="Normal 3 2 4 4 7" xfId="11262" xr:uid="{00000000-0005-0000-0000-0000F62A0000}"/>
    <cellStyle name="Normal 3 2 4 4 7 2" xfId="19949" xr:uid="{00000000-0005-0000-0000-0000F72A0000}"/>
    <cellStyle name="Normal 3 2 4 4 8" xfId="12869" xr:uid="{00000000-0005-0000-0000-0000F82A0000}"/>
    <cellStyle name="Normal 3 2 4 4 8 2" xfId="21549" xr:uid="{00000000-0005-0000-0000-0000F92A0000}"/>
    <cellStyle name="Normal 3 2 4 4 9" xfId="15043" xr:uid="{00000000-0005-0000-0000-0000FA2A0000}"/>
    <cellStyle name="Normal 3 2 4 5" xfId="2879" xr:uid="{00000000-0005-0000-0000-0000FB2A0000}"/>
    <cellStyle name="Normal 3 2 4 5 2" xfId="9656" xr:uid="{00000000-0005-0000-0000-0000FC2A0000}"/>
    <cellStyle name="Normal 3 2 4 5 2 2" xfId="18406" xr:uid="{00000000-0005-0000-0000-0000FD2A0000}"/>
    <cellStyle name="Normal 3 2 4 5 3" xfId="8054" xr:uid="{00000000-0005-0000-0000-0000FE2A0000}"/>
    <cellStyle name="Normal 3 2 4 5 3 2" xfId="16807" xr:uid="{00000000-0005-0000-0000-0000FF2A0000}"/>
    <cellStyle name="Normal 3 2 4 5 4" xfId="11266" xr:uid="{00000000-0005-0000-0000-0000002B0000}"/>
    <cellStyle name="Normal 3 2 4 5 4 2" xfId="19953" xr:uid="{00000000-0005-0000-0000-0000012B0000}"/>
    <cellStyle name="Normal 3 2 4 5 5" xfId="12873" xr:uid="{00000000-0005-0000-0000-0000022B0000}"/>
    <cellStyle name="Normal 3 2 4 5 5 2" xfId="21553" xr:uid="{00000000-0005-0000-0000-0000032B0000}"/>
    <cellStyle name="Normal 3 2 4 5 6" xfId="15047" xr:uid="{00000000-0005-0000-0000-0000042B0000}"/>
    <cellStyle name="Normal 3 2 4 6" xfId="2880" xr:uid="{00000000-0005-0000-0000-0000052B0000}"/>
    <cellStyle name="Normal 3 2 4 6 2" xfId="9657" xr:uid="{00000000-0005-0000-0000-0000062B0000}"/>
    <cellStyle name="Normal 3 2 4 6 2 2" xfId="18407" xr:uid="{00000000-0005-0000-0000-0000072B0000}"/>
    <cellStyle name="Normal 3 2 4 6 3" xfId="8055" xr:uid="{00000000-0005-0000-0000-0000082B0000}"/>
    <cellStyle name="Normal 3 2 4 6 3 2" xfId="16808" xr:uid="{00000000-0005-0000-0000-0000092B0000}"/>
    <cellStyle name="Normal 3 2 4 6 4" xfId="11267" xr:uid="{00000000-0005-0000-0000-00000A2B0000}"/>
    <cellStyle name="Normal 3 2 4 6 4 2" xfId="19954" xr:uid="{00000000-0005-0000-0000-00000B2B0000}"/>
    <cellStyle name="Normal 3 2 4 6 5" xfId="12874" xr:uid="{00000000-0005-0000-0000-00000C2B0000}"/>
    <cellStyle name="Normal 3 2 4 6 5 2" xfId="21554" xr:uid="{00000000-0005-0000-0000-00000D2B0000}"/>
    <cellStyle name="Normal 3 2 4 6 6" xfId="15048" xr:uid="{00000000-0005-0000-0000-00000E2B0000}"/>
    <cellStyle name="Normal 3 2 4 7" xfId="2881" xr:uid="{00000000-0005-0000-0000-00000F2B0000}"/>
    <cellStyle name="Normal 3 2 4 7 2" xfId="9658" xr:uid="{00000000-0005-0000-0000-0000102B0000}"/>
    <cellStyle name="Normal 3 2 4 7 2 2" xfId="18408" xr:uid="{00000000-0005-0000-0000-0000112B0000}"/>
    <cellStyle name="Normal 3 2 4 7 3" xfId="8056" xr:uid="{00000000-0005-0000-0000-0000122B0000}"/>
    <cellStyle name="Normal 3 2 4 7 3 2" xfId="16809" xr:uid="{00000000-0005-0000-0000-0000132B0000}"/>
    <cellStyle name="Normal 3 2 4 7 4" xfId="11268" xr:uid="{00000000-0005-0000-0000-0000142B0000}"/>
    <cellStyle name="Normal 3 2 4 7 4 2" xfId="19955" xr:uid="{00000000-0005-0000-0000-0000152B0000}"/>
    <cellStyle name="Normal 3 2 4 7 5" xfId="12875" xr:uid="{00000000-0005-0000-0000-0000162B0000}"/>
    <cellStyle name="Normal 3 2 4 7 5 2" xfId="21555" xr:uid="{00000000-0005-0000-0000-0000172B0000}"/>
    <cellStyle name="Normal 3 2 4 7 6" xfId="15049" xr:uid="{00000000-0005-0000-0000-0000182B0000}"/>
    <cellStyle name="Normal 3 2 5" xfId="2882" xr:uid="{00000000-0005-0000-0000-0000192B0000}"/>
    <cellStyle name="Normal 3 2 6" xfId="2883" xr:uid="{00000000-0005-0000-0000-00001A2B0000}"/>
    <cellStyle name="Normal 3 2 7" xfId="2884" xr:uid="{00000000-0005-0000-0000-00001B2B0000}"/>
    <cellStyle name="Normal 3 2 7 2" xfId="9659" xr:uid="{00000000-0005-0000-0000-00001C2B0000}"/>
    <cellStyle name="Normal 3 2 7 2 2" xfId="18409" xr:uid="{00000000-0005-0000-0000-00001D2B0000}"/>
    <cellStyle name="Normal 3 2 7 3" xfId="8057" xr:uid="{00000000-0005-0000-0000-00001E2B0000}"/>
    <cellStyle name="Normal 3 2 7 3 2" xfId="16810" xr:uid="{00000000-0005-0000-0000-00001F2B0000}"/>
    <cellStyle name="Normal 3 2 7 4" xfId="11269" xr:uid="{00000000-0005-0000-0000-0000202B0000}"/>
    <cellStyle name="Normal 3 2 7 4 2" xfId="19956" xr:uid="{00000000-0005-0000-0000-0000212B0000}"/>
    <cellStyle name="Normal 3 2 7 5" xfId="12876" xr:uid="{00000000-0005-0000-0000-0000222B0000}"/>
    <cellStyle name="Normal 3 2 7 5 2" xfId="21556" xr:uid="{00000000-0005-0000-0000-0000232B0000}"/>
    <cellStyle name="Normal 3 2 7 6" xfId="15050" xr:uid="{00000000-0005-0000-0000-0000242B0000}"/>
    <cellStyle name="Normal 3 2 8" xfId="2885" xr:uid="{00000000-0005-0000-0000-0000252B0000}"/>
    <cellStyle name="Normal 3 2 8 2" xfId="9660" xr:uid="{00000000-0005-0000-0000-0000262B0000}"/>
    <cellStyle name="Normal 3 2 8 2 2" xfId="18410" xr:uid="{00000000-0005-0000-0000-0000272B0000}"/>
    <cellStyle name="Normal 3 2 8 3" xfId="8058" xr:uid="{00000000-0005-0000-0000-0000282B0000}"/>
    <cellStyle name="Normal 3 2 8 3 2" xfId="16811" xr:uid="{00000000-0005-0000-0000-0000292B0000}"/>
    <cellStyle name="Normal 3 2 8 4" xfId="11270" xr:uid="{00000000-0005-0000-0000-00002A2B0000}"/>
    <cellStyle name="Normal 3 2 8 4 2" xfId="19957" xr:uid="{00000000-0005-0000-0000-00002B2B0000}"/>
    <cellStyle name="Normal 3 2 8 5" xfId="12877" xr:uid="{00000000-0005-0000-0000-00002C2B0000}"/>
    <cellStyle name="Normal 3 2 8 5 2" xfId="21557" xr:uid="{00000000-0005-0000-0000-00002D2B0000}"/>
    <cellStyle name="Normal 3 2 8 6" xfId="15051" xr:uid="{00000000-0005-0000-0000-00002E2B0000}"/>
    <cellStyle name="Normal 3 2 9" xfId="2886" xr:uid="{00000000-0005-0000-0000-00002F2B0000}"/>
    <cellStyle name="Normal 3 2 9 2" xfId="9661" xr:uid="{00000000-0005-0000-0000-0000302B0000}"/>
    <cellStyle name="Normal 3 2 9 2 2" xfId="18411" xr:uid="{00000000-0005-0000-0000-0000312B0000}"/>
    <cellStyle name="Normal 3 2 9 3" xfId="8059" xr:uid="{00000000-0005-0000-0000-0000322B0000}"/>
    <cellStyle name="Normal 3 2 9 3 2" xfId="16812" xr:uid="{00000000-0005-0000-0000-0000332B0000}"/>
    <cellStyle name="Normal 3 2 9 4" xfId="11271" xr:uid="{00000000-0005-0000-0000-0000342B0000}"/>
    <cellStyle name="Normal 3 2 9 4 2" xfId="19958" xr:uid="{00000000-0005-0000-0000-0000352B0000}"/>
    <cellStyle name="Normal 3 2 9 5" xfId="12878" xr:uid="{00000000-0005-0000-0000-0000362B0000}"/>
    <cellStyle name="Normal 3 2 9 5 2" xfId="21558" xr:uid="{00000000-0005-0000-0000-0000372B0000}"/>
    <cellStyle name="Normal 3 2 9 6" xfId="15052" xr:uid="{00000000-0005-0000-0000-0000382B0000}"/>
    <cellStyle name="Normal 3 3" xfId="125" xr:uid="{00000000-0005-0000-0000-0000392B0000}"/>
    <cellStyle name="Normal 3 3 10" xfId="14067" xr:uid="{00000000-0005-0000-0000-00003A2B0000}"/>
    <cellStyle name="Normal 3 3 2" xfId="2888" xr:uid="{00000000-0005-0000-0000-00003B2B0000}"/>
    <cellStyle name="Normal 3 3 2 2" xfId="2889" xr:uid="{00000000-0005-0000-0000-00003C2B0000}"/>
    <cellStyle name="Normal 3 3 2 2 2" xfId="9663" xr:uid="{00000000-0005-0000-0000-00003D2B0000}"/>
    <cellStyle name="Normal 3 3 2 2 2 2" xfId="18413" xr:uid="{00000000-0005-0000-0000-00003E2B0000}"/>
    <cellStyle name="Normal 3 3 2 2 3" xfId="8061" xr:uid="{00000000-0005-0000-0000-00003F2B0000}"/>
    <cellStyle name="Normal 3 3 2 2 3 2" xfId="16814" xr:uid="{00000000-0005-0000-0000-0000402B0000}"/>
    <cellStyle name="Normal 3 3 2 2 4" xfId="11273" xr:uid="{00000000-0005-0000-0000-0000412B0000}"/>
    <cellStyle name="Normal 3 3 2 2 4 2" xfId="19960" xr:uid="{00000000-0005-0000-0000-0000422B0000}"/>
    <cellStyle name="Normal 3 3 2 2 5" xfId="12880" xr:uid="{00000000-0005-0000-0000-0000432B0000}"/>
    <cellStyle name="Normal 3 3 2 2 5 2" xfId="21560" xr:uid="{00000000-0005-0000-0000-0000442B0000}"/>
    <cellStyle name="Normal 3 3 2 2 6" xfId="15054" xr:uid="{00000000-0005-0000-0000-0000452B0000}"/>
    <cellStyle name="Normal 3 3 2 3" xfId="2890" xr:uid="{00000000-0005-0000-0000-0000462B0000}"/>
    <cellStyle name="Normal 3 3 2 3 2" xfId="9664" xr:uid="{00000000-0005-0000-0000-0000472B0000}"/>
    <cellStyle name="Normal 3 3 2 3 2 2" xfId="18414" xr:uid="{00000000-0005-0000-0000-0000482B0000}"/>
    <cellStyle name="Normal 3 3 2 3 3" xfId="8062" xr:uid="{00000000-0005-0000-0000-0000492B0000}"/>
    <cellStyle name="Normal 3 3 2 3 3 2" xfId="16815" xr:uid="{00000000-0005-0000-0000-00004A2B0000}"/>
    <cellStyle name="Normal 3 3 2 3 4" xfId="11274" xr:uid="{00000000-0005-0000-0000-00004B2B0000}"/>
    <cellStyle name="Normal 3 3 2 3 4 2" xfId="19961" xr:uid="{00000000-0005-0000-0000-00004C2B0000}"/>
    <cellStyle name="Normal 3 3 2 3 5" xfId="12881" xr:uid="{00000000-0005-0000-0000-00004D2B0000}"/>
    <cellStyle name="Normal 3 3 2 3 5 2" xfId="21561" xr:uid="{00000000-0005-0000-0000-00004E2B0000}"/>
    <cellStyle name="Normal 3 3 2 3 6" xfId="15055" xr:uid="{00000000-0005-0000-0000-00004F2B0000}"/>
    <cellStyle name="Normal 3 3 2 4" xfId="2891" xr:uid="{00000000-0005-0000-0000-0000502B0000}"/>
    <cellStyle name="Normal 3 3 2 4 2" xfId="9665" xr:uid="{00000000-0005-0000-0000-0000512B0000}"/>
    <cellStyle name="Normal 3 3 2 4 2 2" xfId="18415" xr:uid="{00000000-0005-0000-0000-0000522B0000}"/>
    <cellStyle name="Normal 3 3 2 4 3" xfId="8063" xr:uid="{00000000-0005-0000-0000-0000532B0000}"/>
    <cellStyle name="Normal 3 3 2 4 3 2" xfId="16816" xr:uid="{00000000-0005-0000-0000-0000542B0000}"/>
    <cellStyle name="Normal 3 3 2 4 4" xfId="11275" xr:uid="{00000000-0005-0000-0000-0000552B0000}"/>
    <cellStyle name="Normal 3 3 2 4 4 2" xfId="19962" xr:uid="{00000000-0005-0000-0000-0000562B0000}"/>
    <cellStyle name="Normal 3 3 2 4 5" xfId="12882" xr:uid="{00000000-0005-0000-0000-0000572B0000}"/>
    <cellStyle name="Normal 3 3 2 4 5 2" xfId="21562" xr:uid="{00000000-0005-0000-0000-0000582B0000}"/>
    <cellStyle name="Normal 3 3 2 4 6" xfId="15056" xr:uid="{00000000-0005-0000-0000-0000592B0000}"/>
    <cellStyle name="Normal 3 3 2 5" xfId="9662" xr:uid="{00000000-0005-0000-0000-00005A2B0000}"/>
    <cellStyle name="Normal 3 3 2 5 2" xfId="18412" xr:uid="{00000000-0005-0000-0000-00005B2B0000}"/>
    <cellStyle name="Normal 3 3 2 6" xfId="8060" xr:uid="{00000000-0005-0000-0000-00005C2B0000}"/>
    <cellStyle name="Normal 3 3 2 6 2" xfId="16813" xr:uid="{00000000-0005-0000-0000-00005D2B0000}"/>
    <cellStyle name="Normal 3 3 2 7" xfId="11272" xr:uid="{00000000-0005-0000-0000-00005E2B0000}"/>
    <cellStyle name="Normal 3 3 2 7 2" xfId="19959" xr:uid="{00000000-0005-0000-0000-00005F2B0000}"/>
    <cellStyle name="Normal 3 3 2 8" xfId="12879" xr:uid="{00000000-0005-0000-0000-0000602B0000}"/>
    <cellStyle name="Normal 3 3 2 8 2" xfId="21559" xr:uid="{00000000-0005-0000-0000-0000612B0000}"/>
    <cellStyle name="Normal 3 3 2 9" xfId="15053" xr:uid="{00000000-0005-0000-0000-0000622B0000}"/>
    <cellStyle name="Normal 3 3 3" xfId="2892" xr:uid="{00000000-0005-0000-0000-0000632B0000}"/>
    <cellStyle name="Normal 3 3 3 2" xfId="2893" xr:uid="{00000000-0005-0000-0000-0000642B0000}"/>
    <cellStyle name="Normal 3 3 3 2 2" xfId="9667" xr:uid="{00000000-0005-0000-0000-0000652B0000}"/>
    <cellStyle name="Normal 3 3 3 2 2 2" xfId="18417" xr:uid="{00000000-0005-0000-0000-0000662B0000}"/>
    <cellStyle name="Normal 3 3 3 2 3" xfId="8065" xr:uid="{00000000-0005-0000-0000-0000672B0000}"/>
    <cellStyle name="Normal 3 3 3 2 3 2" xfId="16818" xr:uid="{00000000-0005-0000-0000-0000682B0000}"/>
    <cellStyle name="Normal 3 3 3 2 4" xfId="11277" xr:uid="{00000000-0005-0000-0000-0000692B0000}"/>
    <cellStyle name="Normal 3 3 3 2 4 2" xfId="19964" xr:uid="{00000000-0005-0000-0000-00006A2B0000}"/>
    <cellStyle name="Normal 3 3 3 2 5" xfId="12884" xr:uid="{00000000-0005-0000-0000-00006B2B0000}"/>
    <cellStyle name="Normal 3 3 3 2 5 2" xfId="21564" xr:uid="{00000000-0005-0000-0000-00006C2B0000}"/>
    <cellStyle name="Normal 3 3 3 2 6" xfId="15058" xr:uid="{00000000-0005-0000-0000-00006D2B0000}"/>
    <cellStyle name="Normal 3 3 3 3" xfId="2894" xr:uid="{00000000-0005-0000-0000-00006E2B0000}"/>
    <cellStyle name="Normal 3 3 3 3 2" xfId="9668" xr:uid="{00000000-0005-0000-0000-00006F2B0000}"/>
    <cellStyle name="Normal 3 3 3 3 2 2" xfId="18418" xr:uid="{00000000-0005-0000-0000-0000702B0000}"/>
    <cellStyle name="Normal 3 3 3 3 3" xfId="8066" xr:uid="{00000000-0005-0000-0000-0000712B0000}"/>
    <cellStyle name="Normal 3 3 3 3 3 2" xfId="16819" xr:uid="{00000000-0005-0000-0000-0000722B0000}"/>
    <cellStyle name="Normal 3 3 3 3 4" xfId="11278" xr:uid="{00000000-0005-0000-0000-0000732B0000}"/>
    <cellStyle name="Normal 3 3 3 3 4 2" xfId="19965" xr:uid="{00000000-0005-0000-0000-0000742B0000}"/>
    <cellStyle name="Normal 3 3 3 3 5" xfId="12885" xr:uid="{00000000-0005-0000-0000-0000752B0000}"/>
    <cellStyle name="Normal 3 3 3 3 5 2" xfId="21565" xr:uid="{00000000-0005-0000-0000-0000762B0000}"/>
    <cellStyle name="Normal 3 3 3 3 6" xfId="15059" xr:uid="{00000000-0005-0000-0000-0000772B0000}"/>
    <cellStyle name="Normal 3 3 3 4" xfId="2895" xr:uid="{00000000-0005-0000-0000-0000782B0000}"/>
    <cellStyle name="Normal 3 3 3 4 2" xfId="9669" xr:uid="{00000000-0005-0000-0000-0000792B0000}"/>
    <cellStyle name="Normal 3 3 3 4 2 2" xfId="18419" xr:uid="{00000000-0005-0000-0000-00007A2B0000}"/>
    <cellStyle name="Normal 3 3 3 4 3" xfId="8067" xr:uid="{00000000-0005-0000-0000-00007B2B0000}"/>
    <cellStyle name="Normal 3 3 3 4 3 2" xfId="16820" xr:uid="{00000000-0005-0000-0000-00007C2B0000}"/>
    <cellStyle name="Normal 3 3 3 4 4" xfId="11279" xr:uid="{00000000-0005-0000-0000-00007D2B0000}"/>
    <cellStyle name="Normal 3 3 3 4 4 2" xfId="19966" xr:uid="{00000000-0005-0000-0000-00007E2B0000}"/>
    <cellStyle name="Normal 3 3 3 4 5" xfId="12886" xr:uid="{00000000-0005-0000-0000-00007F2B0000}"/>
    <cellStyle name="Normal 3 3 3 4 5 2" xfId="21566" xr:uid="{00000000-0005-0000-0000-0000802B0000}"/>
    <cellStyle name="Normal 3 3 3 4 6" xfId="15060" xr:uid="{00000000-0005-0000-0000-0000812B0000}"/>
    <cellStyle name="Normal 3 3 3 5" xfId="9666" xr:uid="{00000000-0005-0000-0000-0000822B0000}"/>
    <cellStyle name="Normal 3 3 3 5 2" xfId="18416" xr:uid="{00000000-0005-0000-0000-0000832B0000}"/>
    <cellStyle name="Normal 3 3 3 6" xfId="8064" xr:uid="{00000000-0005-0000-0000-0000842B0000}"/>
    <cellStyle name="Normal 3 3 3 6 2" xfId="16817" xr:uid="{00000000-0005-0000-0000-0000852B0000}"/>
    <cellStyle name="Normal 3 3 3 7" xfId="11276" xr:uid="{00000000-0005-0000-0000-0000862B0000}"/>
    <cellStyle name="Normal 3 3 3 7 2" xfId="19963" xr:uid="{00000000-0005-0000-0000-0000872B0000}"/>
    <cellStyle name="Normal 3 3 3 8" xfId="12883" xr:uid="{00000000-0005-0000-0000-0000882B0000}"/>
    <cellStyle name="Normal 3 3 3 8 2" xfId="21563" xr:uid="{00000000-0005-0000-0000-0000892B0000}"/>
    <cellStyle name="Normal 3 3 3 9" xfId="15057" xr:uid="{00000000-0005-0000-0000-00008A2B0000}"/>
    <cellStyle name="Normal 3 3 4" xfId="2896" xr:uid="{00000000-0005-0000-0000-00008B2B0000}"/>
    <cellStyle name="Normal 3 3 4 2" xfId="9670" xr:uid="{00000000-0005-0000-0000-00008C2B0000}"/>
    <cellStyle name="Normal 3 3 4 2 2" xfId="18420" xr:uid="{00000000-0005-0000-0000-00008D2B0000}"/>
    <cellStyle name="Normal 3 3 4 3" xfId="8068" xr:uid="{00000000-0005-0000-0000-00008E2B0000}"/>
    <cellStyle name="Normal 3 3 4 3 2" xfId="16821" xr:uid="{00000000-0005-0000-0000-00008F2B0000}"/>
    <cellStyle name="Normal 3 3 4 4" xfId="11280" xr:uid="{00000000-0005-0000-0000-0000902B0000}"/>
    <cellStyle name="Normal 3 3 4 4 2" xfId="19967" xr:uid="{00000000-0005-0000-0000-0000912B0000}"/>
    <cellStyle name="Normal 3 3 4 5" xfId="12887" xr:uid="{00000000-0005-0000-0000-0000922B0000}"/>
    <cellStyle name="Normal 3 3 4 5 2" xfId="21567" xr:uid="{00000000-0005-0000-0000-0000932B0000}"/>
    <cellStyle name="Normal 3 3 4 6" xfId="15061" xr:uid="{00000000-0005-0000-0000-0000942B0000}"/>
    <cellStyle name="Normal 3 3 5" xfId="2897" xr:uid="{00000000-0005-0000-0000-0000952B0000}"/>
    <cellStyle name="Normal 3 3 5 2" xfId="9671" xr:uid="{00000000-0005-0000-0000-0000962B0000}"/>
    <cellStyle name="Normal 3 3 5 2 2" xfId="18421" xr:uid="{00000000-0005-0000-0000-0000972B0000}"/>
    <cellStyle name="Normal 3 3 5 3" xfId="8069" xr:uid="{00000000-0005-0000-0000-0000982B0000}"/>
    <cellStyle name="Normal 3 3 5 3 2" xfId="16822" xr:uid="{00000000-0005-0000-0000-0000992B0000}"/>
    <cellStyle name="Normal 3 3 5 4" xfId="11281" xr:uid="{00000000-0005-0000-0000-00009A2B0000}"/>
    <cellStyle name="Normal 3 3 5 4 2" xfId="19968" xr:uid="{00000000-0005-0000-0000-00009B2B0000}"/>
    <cellStyle name="Normal 3 3 5 5" xfId="12888" xr:uid="{00000000-0005-0000-0000-00009C2B0000}"/>
    <cellStyle name="Normal 3 3 5 5 2" xfId="21568" xr:uid="{00000000-0005-0000-0000-00009D2B0000}"/>
    <cellStyle name="Normal 3 3 5 6" xfId="15062" xr:uid="{00000000-0005-0000-0000-00009E2B0000}"/>
    <cellStyle name="Normal 3 3 6" xfId="2898" xr:uid="{00000000-0005-0000-0000-00009F2B0000}"/>
    <cellStyle name="Normal 3 3 6 2" xfId="9672" xr:uid="{00000000-0005-0000-0000-0000A02B0000}"/>
    <cellStyle name="Normal 3 3 6 2 2" xfId="18422" xr:uid="{00000000-0005-0000-0000-0000A12B0000}"/>
    <cellStyle name="Normal 3 3 6 3" xfId="8070" xr:uid="{00000000-0005-0000-0000-0000A22B0000}"/>
    <cellStyle name="Normal 3 3 6 3 2" xfId="16823" xr:uid="{00000000-0005-0000-0000-0000A32B0000}"/>
    <cellStyle name="Normal 3 3 6 4" xfId="11282" xr:uid="{00000000-0005-0000-0000-0000A42B0000}"/>
    <cellStyle name="Normal 3 3 6 4 2" xfId="19969" xr:uid="{00000000-0005-0000-0000-0000A52B0000}"/>
    <cellStyle name="Normal 3 3 6 5" xfId="12889" xr:uid="{00000000-0005-0000-0000-0000A62B0000}"/>
    <cellStyle name="Normal 3 3 6 5 2" xfId="21569" xr:uid="{00000000-0005-0000-0000-0000A72B0000}"/>
    <cellStyle name="Normal 3 3 6 6" xfId="15063" xr:uid="{00000000-0005-0000-0000-0000A82B0000}"/>
    <cellStyle name="Normal 3 3 7" xfId="2899" xr:uid="{00000000-0005-0000-0000-0000A92B0000}"/>
    <cellStyle name="Normal 3 3 7 2" xfId="9673" xr:uid="{00000000-0005-0000-0000-0000AA2B0000}"/>
    <cellStyle name="Normal 3 3 7 2 2" xfId="18423" xr:uid="{00000000-0005-0000-0000-0000AB2B0000}"/>
    <cellStyle name="Normal 3 3 7 3" xfId="8071" xr:uid="{00000000-0005-0000-0000-0000AC2B0000}"/>
    <cellStyle name="Normal 3 3 7 3 2" xfId="16824" xr:uid="{00000000-0005-0000-0000-0000AD2B0000}"/>
    <cellStyle name="Normal 3 3 7 4" xfId="11283" xr:uid="{00000000-0005-0000-0000-0000AE2B0000}"/>
    <cellStyle name="Normal 3 3 7 4 2" xfId="19970" xr:uid="{00000000-0005-0000-0000-0000AF2B0000}"/>
    <cellStyle name="Normal 3 3 7 5" xfId="12890" xr:uid="{00000000-0005-0000-0000-0000B02B0000}"/>
    <cellStyle name="Normal 3 3 7 5 2" xfId="21570" xr:uid="{00000000-0005-0000-0000-0000B12B0000}"/>
    <cellStyle name="Normal 3 3 7 6" xfId="15064" xr:uid="{00000000-0005-0000-0000-0000B22B0000}"/>
    <cellStyle name="Normal 3 3 8" xfId="2887" xr:uid="{00000000-0005-0000-0000-0000B32B0000}"/>
    <cellStyle name="Normal 3 3 9" xfId="10616" xr:uid="{00000000-0005-0000-0000-0000B42B0000}"/>
    <cellStyle name="Normal 3 3 9 2" xfId="19319" xr:uid="{00000000-0005-0000-0000-0000B52B0000}"/>
    <cellStyle name="Normal 3 4" xfId="2900" xr:uid="{00000000-0005-0000-0000-0000B62B0000}"/>
    <cellStyle name="Normal 3 4 2" xfId="2901" xr:uid="{00000000-0005-0000-0000-0000B72B0000}"/>
    <cellStyle name="Normal 3 4 3" xfId="2902" xr:uid="{00000000-0005-0000-0000-0000B82B0000}"/>
    <cellStyle name="Normal 3 5" xfId="2903" xr:uid="{00000000-0005-0000-0000-0000B92B0000}"/>
    <cellStyle name="Normal 3 5 2" xfId="2904" xr:uid="{00000000-0005-0000-0000-0000BA2B0000}"/>
    <cellStyle name="Normal 3 5 2 2" xfId="9674" xr:uid="{00000000-0005-0000-0000-0000BB2B0000}"/>
    <cellStyle name="Normal 3 5 2 2 2" xfId="18424" xr:uid="{00000000-0005-0000-0000-0000BC2B0000}"/>
    <cellStyle name="Normal 3 5 2 3" xfId="8072" xr:uid="{00000000-0005-0000-0000-0000BD2B0000}"/>
    <cellStyle name="Normal 3 5 2 3 2" xfId="16825" xr:uid="{00000000-0005-0000-0000-0000BE2B0000}"/>
    <cellStyle name="Normal 3 5 2 4" xfId="11284" xr:uid="{00000000-0005-0000-0000-0000BF2B0000}"/>
    <cellStyle name="Normal 3 5 2 4 2" xfId="19971" xr:uid="{00000000-0005-0000-0000-0000C02B0000}"/>
    <cellStyle name="Normal 3 5 2 5" xfId="12891" xr:uid="{00000000-0005-0000-0000-0000C12B0000}"/>
    <cellStyle name="Normal 3 5 2 5 2" xfId="21571" xr:uid="{00000000-0005-0000-0000-0000C22B0000}"/>
    <cellStyle name="Normal 3 5 2 6" xfId="15065" xr:uid="{00000000-0005-0000-0000-0000C32B0000}"/>
    <cellStyle name="Normal 3 5 3" xfId="2905" xr:uid="{00000000-0005-0000-0000-0000C42B0000}"/>
    <cellStyle name="Normal 3 5 3 2" xfId="9675" xr:uid="{00000000-0005-0000-0000-0000C52B0000}"/>
    <cellStyle name="Normal 3 5 3 2 2" xfId="18425" xr:uid="{00000000-0005-0000-0000-0000C62B0000}"/>
    <cellStyle name="Normal 3 5 3 3" xfId="8073" xr:uid="{00000000-0005-0000-0000-0000C72B0000}"/>
    <cellStyle name="Normal 3 5 3 3 2" xfId="16826" xr:uid="{00000000-0005-0000-0000-0000C82B0000}"/>
    <cellStyle name="Normal 3 5 3 4" xfId="11285" xr:uid="{00000000-0005-0000-0000-0000C92B0000}"/>
    <cellStyle name="Normal 3 5 3 4 2" xfId="19972" xr:uid="{00000000-0005-0000-0000-0000CA2B0000}"/>
    <cellStyle name="Normal 3 5 3 5" xfId="12892" xr:uid="{00000000-0005-0000-0000-0000CB2B0000}"/>
    <cellStyle name="Normal 3 5 3 5 2" xfId="21572" xr:uid="{00000000-0005-0000-0000-0000CC2B0000}"/>
    <cellStyle name="Normal 3 5 3 6" xfId="15066" xr:uid="{00000000-0005-0000-0000-0000CD2B0000}"/>
    <cellStyle name="Normal 3 5 4" xfId="2906" xr:uid="{00000000-0005-0000-0000-0000CE2B0000}"/>
    <cellStyle name="Normal 3 5 4 2" xfId="9676" xr:uid="{00000000-0005-0000-0000-0000CF2B0000}"/>
    <cellStyle name="Normal 3 5 4 2 2" xfId="18426" xr:uid="{00000000-0005-0000-0000-0000D02B0000}"/>
    <cellStyle name="Normal 3 5 4 3" xfId="8074" xr:uid="{00000000-0005-0000-0000-0000D12B0000}"/>
    <cellStyle name="Normal 3 5 4 3 2" xfId="16827" xr:uid="{00000000-0005-0000-0000-0000D22B0000}"/>
    <cellStyle name="Normal 3 5 4 4" xfId="11286" xr:uid="{00000000-0005-0000-0000-0000D32B0000}"/>
    <cellStyle name="Normal 3 5 4 4 2" xfId="19973" xr:uid="{00000000-0005-0000-0000-0000D42B0000}"/>
    <cellStyle name="Normal 3 5 4 5" xfId="12893" xr:uid="{00000000-0005-0000-0000-0000D52B0000}"/>
    <cellStyle name="Normal 3 5 4 5 2" xfId="21573" xr:uid="{00000000-0005-0000-0000-0000D62B0000}"/>
    <cellStyle name="Normal 3 5 4 6" xfId="15067" xr:uid="{00000000-0005-0000-0000-0000D72B0000}"/>
    <cellStyle name="Normal 3 5 5" xfId="2907" xr:uid="{00000000-0005-0000-0000-0000D82B0000}"/>
    <cellStyle name="Normal 3 5 5 2" xfId="9677" xr:uid="{00000000-0005-0000-0000-0000D92B0000}"/>
    <cellStyle name="Normal 3 5 5 2 2" xfId="18427" xr:uid="{00000000-0005-0000-0000-0000DA2B0000}"/>
    <cellStyle name="Normal 3 5 5 3" xfId="8075" xr:uid="{00000000-0005-0000-0000-0000DB2B0000}"/>
    <cellStyle name="Normal 3 5 5 3 2" xfId="16828" xr:uid="{00000000-0005-0000-0000-0000DC2B0000}"/>
    <cellStyle name="Normal 3 5 5 4" xfId="11287" xr:uid="{00000000-0005-0000-0000-0000DD2B0000}"/>
    <cellStyle name="Normal 3 5 5 4 2" xfId="19974" xr:uid="{00000000-0005-0000-0000-0000DE2B0000}"/>
    <cellStyle name="Normal 3 5 5 5" xfId="12894" xr:uid="{00000000-0005-0000-0000-0000DF2B0000}"/>
    <cellStyle name="Normal 3 5 5 5 2" xfId="21574" xr:uid="{00000000-0005-0000-0000-0000E02B0000}"/>
    <cellStyle name="Normal 3 5 5 6" xfId="15068" xr:uid="{00000000-0005-0000-0000-0000E12B0000}"/>
    <cellStyle name="Normal 3 6" xfId="2908" xr:uid="{00000000-0005-0000-0000-0000E22B0000}"/>
    <cellStyle name="Normal 3 6 2" xfId="2909" xr:uid="{00000000-0005-0000-0000-0000E32B0000}"/>
    <cellStyle name="Normal 3 6 2 2" xfId="9678" xr:uid="{00000000-0005-0000-0000-0000E42B0000}"/>
    <cellStyle name="Normal 3 6 2 2 2" xfId="18428" xr:uid="{00000000-0005-0000-0000-0000E52B0000}"/>
    <cellStyle name="Normal 3 6 2 3" xfId="8076" xr:uid="{00000000-0005-0000-0000-0000E62B0000}"/>
    <cellStyle name="Normal 3 6 2 3 2" xfId="16829" xr:uid="{00000000-0005-0000-0000-0000E72B0000}"/>
    <cellStyle name="Normal 3 6 2 4" xfId="11288" xr:uid="{00000000-0005-0000-0000-0000E82B0000}"/>
    <cellStyle name="Normal 3 6 2 4 2" xfId="19975" xr:uid="{00000000-0005-0000-0000-0000E92B0000}"/>
    <cellStyle name="Normal 3 6 2 5" xfId="12895" xr:uid="{00000000-0005-0000-0000-0000EA2B0000}"/>
    <cellStyle name="Normal 3 6 2 5 2" xfId="21575" xr:uid="{00000000-0005-0000-0000-0000EB2B0000}"/>
    <cellStyle name="Normal 3 6 2 6" xfId="15069" xr:uid="{00000000-0005-0000-0000-0000EC2B0000}"/>
    <cellStyle name="Normal 3 6 3" xfId="2910" xr:uid="{00000000-0005-0000-0000-0000ED2B0000}"/>
    <cellStyle name="Normal 3 6 3 2" xfId="9679" xr:uid="{00000000-0005-0000-0000-0000EE2B0000}"/>
    <cellStyle name="Normal 3 6 3 2 2" xfId="18429" xr:uid="{00000000-0005-0000-0000-0000EF2B0000}"/>
    <cellStyle name="Normal 3 6 3 3" xfId="8077" xr:uid="{00000000-0005-0000-0000-0000F02B0000}"/>
    <cellStyle name="Normal 3 6 3 3 2" xfId="16830" xr:uid="{00000000-0005-0000-0000-0000F12B0000}"/>
    <cellStyle name="Normal 3 6 3 4" xfId="11289" xr:uid="{00000000-0005-0000-0000-0000F22B0000}"/>
    <cellStyle name="Normal 3 6 3 4 2" xfId="19976" xr:uid="{00000000-0005-0000-0000-0000F32B0000}"/>
    <cellStyle name="Normal 3 6 3 5" xfId="12896" xr:uid="{00000000-0005-0000-0000-0000F42B0000}"/>
    <cellStyle name="Normal 3 6 3 5 2" xfId="21576" xr:uid="{00000000-0005-0000-0000-0000F52B0000}"/>
    <cellStyle name="Normal 3 6 3 6" xfId="15070" xr:uid="{00000000-0005-0000-0000-0000F62B0000}"/>
    <cellStyle name="Normal 3 6 4" xfId="2911" xr:uid="{00000000-0005-0000-0000-0000F72B0000}"/>
    <cellStyle name="Normal 3 6 4 2" xfId="9680" xr:uid="{00000000-0005-0000-0000-0000F82B0000}"/>
    <cellStyle name="Normal 3 6 4 2 2" xfId="18430" xr:uid="{00000000-0005-0000-0000-0000F92B0000}"/>
    <cellStyle name="Normal 3 6 4 3" xfId="8078" xr:uid="{00000000-0005-0000-0000-0000FA2B0000}"/>
    <cellStyle name="Normal 3 6 4 3 2" xfId="16831" xr:uid="{00000000-0005-0000-0000-0000FB2B0000}"/>
    <cellStyle name="Normal 3 6 4 4" xfId="11290" xr:uid="{00000000-0005-0000-0000-0000FC2B0000}"/>
    <cellStyle name="Normal 3 6 4 4 2" xfId="19977" xr:uid="{00000000-0005-0000-0000-0000FD2B0000}"/>
    <cellStyle name="Normal 3 6 4 5" xfId="12897" xr:uid="{00000000-0005-0000-0000-0000FE2B0000}"/>
    <cellStyle name="Normal 3 6 4 5 2" xfId="21577" xr:uid="{00000000-0005-0000-0000-0000FF2B0000}"/>
    <cellStyle name="Normal 3 6 4 6" xfId="15071" xr:uid="{00000000-0005-0000-0000-0000002C0000}"/>
    <cellStyle name="Normal 3 6 5" xfId="2912" xr:uid="{00000000-0005-0000-0000-0000012C0000}"/>
    <cellStyle name="Normal 3 6 5 2" xfId="9681" xr:uid="{00000000-0005-0000-0000-0000022C0000}"/>
    <cellStyle name="Normal 3 6 5 2 2" xfId="18431" xr:uid="{00000000-0005-0000-0000-0000032C0000}"/>
    <cellStyle name="Normal 3 6 5 3" xfId="8079" xr:uid="{00000000-0005-0000-0000-0000042C0000}"/>
    <cellStyle name="Normal 3 6 5 3 2" xfId="16832" xr:uid="{00000000-0005-0000-0000-0000052C0000}"/>
    <cellStyle name="Normal 3 6 5 4" xfId="11291" xr:uid="{00000000-0005-0000-0000-0000062C0000}"/>
    <cellStyle name="Normal 3 6 5 4 2" xfId="19978" xr:uid="{00000000-0005-0000-0000-0000072C0000}"/>
    <cellStyle name="Normal 3 6 5 5" xfId="12898" xr:uid="{00000000-0005-0000-0000-0000082C0000}"/>
    <cellStyle name="Normal 3 6 5 5 2" xfId="21578" xr:uid="{00000000-0005-0000-0000-0000092C0000}"/>
    <cellStyle name="Normal 3 6 5 6" xfId="15072" xr:uid="{00000000-0005-0000-0000-00000A2C0000}"/>
    <cellStyle name="Normal 3 7" xfId="2913" xr:uid="{00000000-0005-0000-0000-00000B2C0000}"/>
    <cellStyle name="Normal 3 8" xfId="2914" xr:uid="{00000000-0005-0000-0000-00000C2C0000}"/>
    <cellStyle name="Normal 3 9" xfId="2853" xr:uid="{00000000-0005-0000-0000-00000D2C0000}"/>
    <cellStyle name="Normal 3 9 2" xfId="10455" xr:uid="{00000000-0005-0000-0000-00000E2C0000}"/>
    <cellStyle name="Normal 3 9 2 2" xfId="19202" xr:uid="{00000000-0005-0000-0000-00000F2C0000}"/>
    <cellStyle name="Normal 30" xfId="2915" xr:uid="{00000000-0005-0000-0000-0000102C0000}"/>
    <cellStyle name="Normal 30 2" xfId="2916" xr:uid="{00000000-0005-0000-0000-0000112C0000}"/>
    <cellStyle name="Normal 30 2 10" xfId="9682" xr:uid="{00000000-0005-0000-0000-0000122C0000}"/>
    <cellStyle name="Normal 30 2 10 2" xfId="18432" xr:uid="{00000000-0005-0000-0000-0000132C0000}"/>
    <cellStyle name="Normal 30 2 11" xfId="8080" xr:uid="{00000000-0005-0000-0000-0000142C0000}"/>
    <cellStyle name="Normal 30 2 11 2" xfId="16833" xr:uid="{00000000-0005-0000-0000-0000152C0000}"/>
    <cellStyle name="Normal 30 2 12" xfId="11292" xr:uid="{00000000-0005-0000-0000-0000162C0000}"/>
    <cellStyle name="Normal 30 2 12 2" xfId="19979" xr:uid="{00000000-0005-0000-0000-0000172C0000}"/>
    <cellStyle name="Normal 30 2 13" xfId="12899" xr:uid="{00000000-0005-0000-0000-0000182C0000}"/>
    <cellStyle name="Normal 30 2 13 2" xfId="21579" xr:uid="{00000000-0005-0000-0000-0000192C0000}"/>
    <cellStyle name="Normal 30 2 14" xfId="15073" xr:uid="{00000000-0005-0000-0000-00001A2C0000}"/>
    <cellStyle name="Normal 30 2 2" xfId="2917" xr:uid="{00000000-0005-0000-0000-00001B2C0000}"/>
    <cellStyle name="Normal 30 2 2 2" xfId="2918" xr:uid="{00000000-0005-0000-0000-00001C2C0000}"/>
    <cellStyle name="Normal 30 2 2 2 2" xfId="9684" xr:uid="{00000000-0005-0000-0000-00001D2C0000}"/>
    <cellStyle name="Normal 30 2 2 2 2 2" xfId="18434" xr:uid="{00000000-0005-0000-0000-00001E2C0000}"/>
    <cellStyle name="Normal 30 2 2 2 3" xfId="8082" xr:uid="{00000000-0005-0000-0000-00001F2C0000}"/>
    <cellStyle name="Normal 30 2 2 2 3 2" xfId="16835" xr:uid="{00000000-0005-0000-0000-0000202C0000}"/>
    <cellStyle name="Normal 30 2 2 2 4" xfId="11294" xr:uid="{00000000-0005-0000-0000-0000212C0000}"/>
    <cellStyle name="Normal 30 2 2 2 4 2" xfId="19981" xr:uid="{00000000-0005-0000-0000-0000222C0000}"/>
    <cellStyle name="Normal 30 2 2 2 5" xfId="12901" xr:uid="{00000000-0005-0000-0000-0000232C0000}"/>
    <cellStyle name="Normal 30 2 2 2 5 2" xfId="21581" xr:uid="{00000000-0005-0000-0000-0000242C0000}"/>
    <cellStyle name="Normal 30 2 2 2 6" xfId="15075" xr:uid="{00000000-0005-0000-0000-0000252C0000}"/>
    <cellStyle name="Normal 30 2 2 3" xfId="2919" xr:uid="{00000000-0005-0000-0000-0000262C0000}"/>
    <cellStyle name="Normal 30 2 2 3 2" xfId="9685" xr:uid="{00000000-0005-0000-0000-0000272C0000}"/>
    <cellStyle name="Normal 30 2 2 3 2 2" xfId="18435" xr:uid="{00000000-0005-0000-0000-0000282C0000}"/>
    <cellStyle name="Normal 30 2 2 3 3" xfId="8083" xr:uid="{00000000-0005-0000-0000-0000292C0000}"/>
    <cellStyle name="Normal 30 2 2 3 3 2" xfId="16836" xr:uid="{00000000-0005-0000-0000-00002A2C0000}"/>
    <cellStyle name="Normal 30 2 2 3 4" xfId="11295" xr:uid="{00000000-0005-0000-0000-00002B2C0000}"/>
    <cellStyle name="Normal 30 2 2 3 4 2" xfId="19982" xr:uid="{00000000-0005-0000-0000-00002C2C0000}"/>
    <cellStyle name="Normal 30 2 2 3 5" xfId="12902" xr:uid="{00000000-0005-0000-0000-00002D2C0000}"/>
    <cellStyle name="Normal 30 2 2 3 5 2" xfId="21582" xr:uid="{00000000-0005-0000-0000-00002E2C0000}"/>
    <cellStyle name="Normal 30 2 2 3 6" xfId="15076" xr:uid="{00000000-0005-0000-0000-00002F2C0000}"/>
    <cellStyle name="Normal 30 2 2 4" xfId="2920" xr:uid="{00000000-0005-0000-0000-0000302C0000}"/>
    <cellStyle name="Normal 30 2 2 4 2" xfId="9686" xr:uid="{00000000-0005-0000-0000-0000312C0000}"/>
    <cellStyle name="Normal 30 2 2 4 2 2" xfId="18436" xr:uid="{00000000-0005-0000-0000-0000322C0000}"/>
    <cellStyle name="Normal 30 2 2 4 3" xfId="8084" xr:uid="{00000000-0005-0000-0000-0000332C0000}"/>
    <cellStyle name="Normal 30 2 2 4 3 2" xfId="16837" xr:uid="{00000000-0005-0000-0000-0000342C0000}"/>
    <cellStyle name="Normal 30 2 2 4 4" xfId="11296" xr:uid="{00000000-0005-0000-0000-0000352C0000}"/>
    <cellStyle name="Normal 30 2 2 4 4 2" xfId="19983" xr:uid="{00000000-0005-0000-0000-0000362C0000}"/>
    <cellStyle name="Normal 30 2 2 4 5" xfId="12903" xr:uid="{00000000-0005-0000-0000-0000372C0000}"/>
    <cellStyle name="Normal 30 2 2 4 5 2" xfId="21583" xr:uid="{00000000-0005-0000-0000-0000382C0000}"/>
    <cellStyle name="Normal 30 2 2 4 6" xfId="15077" xr:uid="{00000000-0005-0000-0000-0000392C0000}"/>
    <cellStyle name="Normal 30 2 2 5" xfId="9683" xr:uid="{00000000-0005-0000-0000-00003A2C0000}"/>
    <cellStyle name="Normal 30 2 2 5 2" xfId="18433" xr:uid="{00000000-0005-0000-0000-00003B2C0000}"/>
    <cellStyle name="Normal 30 2 2 6" xfId="8081" xr:uid="{00000000-0005-0000-0000-00003C2C0000}"/>
    <cellStyle name="Normal 30 2 2 6 2" xfId="16834" xr:uid="{00000000-0005-0000-0000-00003D2C0000}"/>
    <cellStyle name="Normal 30 2 2 7" xfId="11293" xr:uid="{00000000-0005-0000-0000-00003E2C0000}"/>
    <cellStyle name="Normal 30 2 2 7 2" xfId="19980" xr:uid="{00000000-0005-0000-0000-00003F2C0000}"/>
    <cellStyle name="Normal 30 2 2 8" xfId="12900" xr:uid="{00000000-0005-0000-0000-0000402C0000}"/>
    <cellStyle name="Normal 30 2 2 8 2" xfId="21580" xr:uid="{00000000-0005-0000-0000-0000412C0000}"/>
    <cellStyle name="Normal 30 2 2 9" xfId="15074" xr:uid="{00000000-0005-0000-0000-0000422C0000}"/>
    <cellStyle name="Normal 30 2 3" xfId="2921" xr:uid="{00000000-0005-0000-0000-0000432C0000}"/>
    <cellStyle name="Normal 30 2 3 2" xfId="2922" xr:uid="{00000000-0005-0000-0000-0000442C0000}"/>
    <cellStyle name="Normal 30 2 3 2 2" xfId="9688" xr:uid="{00000000-0005-0000-0000-0000452C0000}"/>
    <cellStyle name="Normal 30 2 3 2 2 2" xfId="18438" xr:uid="{00000000-0005-0000-0000-0000462C0000}"/>
    <cellStyle name="Normal 30 2 3 2 3" xfId="8086" xr:uid="{00000000-0005-0000-0000-0000472C0000}"/>
    <cellStyle name="Normal 30 2 3 2 3 2" xfId="16839" xr:uid="{00000000-0005-0000-0000-0000482C0000}"/>
    <cellStyle name="Normal 30 2 3 2 4" xfId="11298" xr:uid="{00000000-0005-0000-0000-0000492C0000}"/>
    <cellStyle name="Normal 30 2 3 2 4 2" xfId="19985" xr:uid="{00000000-0005-0000-0000-00004A2C0000}"/>
    <cellStyle name="Normal 30 2 3 2 5" xfId="12905" xr:uid="{00000000-0005-0000-0000-00004B2C0000}"/>
    <cellStyle name="Normal 30 2 3 2 5 2" xfId="21585" xr:uid="{00000000-0005-0000-0000-00004C2C0000}"/>
    <cellStyle name="Normal 30 2 3 2 6" xfId="15079" xr:uid="{00000000-0005-0000-0000-00004D2C0000}"/>
    <cellStyle name="Normal 30 2 3 3" xfId="2923" xr:uid="{00000000-0005-0000-0000-00004E2C0000}"/>
    <cellStyle name="Normal 30 2 3 3 2" xfId="9689" xr:uid="{00000000-0005-0000-0000-00004F2C0000}"/>
    <cellStyle name="Normal 30 2 3 3 2 2" xfId="18439" xr:uid="{00000000-0005-0000-0000-0000502C0000}"/>
    <cellStyle name="Normal 30 2 3 3 3" xfId="8087" xr:uid="{00000000-0005-0000-0000-0000512C0000}"/>
    <cellStyle name="Normal 30 2 3 3 3 2" xfId="16840" xr:uid="{00000000-0005-0000-0000-0000522C0000}"/>
    <cellStyle name="Normal 30 2 3 3 4" xfId="11299" xr:uid="{00000000-0005-0000-0000-0000532C0000}"/>
    <cellStyle name="Normal 30 2 3 3 4 2" xfId="19986" xr:uid="{00000000-0005-0000-0000-0000542C0000}"/>
    <cellStyle name="Normal 30 2 3 3 5" xfId="12906" xr:uid="{00000000-0005-0000-0000-0000552C0000}"/>
    <cellStyle name="Normal 30 2 3 3 5 2" xfId="21586" xr:uid="{00000000-0005-0000-0000-0000562C0000}"/>
    <cellStyle name="Normal 30 2 3 3 6" xfId="15080" xr:uid="{00000000-0005-0000-0000-0000572C0000}"/>
    <cellStyle name="Normal 30 2 3 4" xfId="2924" xr:uid="{00000000-0005-0000-0000-0000582C0000}"/>
    <cellStyle name="Normal 30 2 3 4 2" xfId="9690" xr:uid="{00000000-0005-0000-0000-0000592C0000}"/>
    <cellStyle name="Normal 30 2 3 4 2 2" xfId="18440" xr:uid="{00000000-0005-0000-0000-00005A2C0000}"/>
    <cellStyle name="Normal 30 2 3 4 3" xfId="8088" xr:uid="{00000000-0005-0000-0000-00005B2C0000}"/>
    <cellStyle name="Normal 30 2 3 4 3 2" xfId="16841" xr:uid="{00000000-0005-0000-0000-00005C2C0000}"/>
    <cellStyle name="Normal 30 2 3 4 4" xfId="11300" xr:uid="{00000000-0005-0000-0000-00005D2C0000}"/>
    <cellStyle name="Normal 30 2 3 4 4 2" xfId="19987" xr:uid="{00000000-0005-0000-0000-00005E2C0000}"/>
    <cellStyle name="Normal 30 2 3 4 5" xfId="12907" xr:uid="{00000000-0005-0000-0000-00005F2C0000}"/>
    <cellStyle name="Normal 30 2 3 4 5 2" xfId="21587" xr:uid="{00000000-0005-0000-0000-0000602C0000}"/>
    <cellStyle name="Normal 30 2 3 4 6" xfId="15081" xr:uid="{00000000-0005-0000-0000-0000612C0000}"/>
    <cellStyle name="Normal 30 2 3 5" xfId="9687" xr:uid="{00000000-0005-0000-0000-0000622C0000}"/>
    <cellStyle name="Normal 30 2 3 5 2" xfId="18437" xr:uid="{00000000-0005-0000-0000-0000632C0000}"/>
    <cellStyle name="Normal 30 2 3 6" xfId="8085" xr:uid="{00000000-0005-0000-0000-0000642C0000}"/>
    <cellStyle name="Normal 30 2 3 6 2" xfId="16838" xr:uid="{00000000-0005-0000-0000-0000652C0000}"/>
    <cellStyle name="Normal 30 2 3 7" xfId="11297" xr:uid="{00000000-0005-0000-0000-0000662C0000}"/>
    <cellStyle name="Normal 30 2 3 7 2" xfId="19984" xr:uid="{00000000-0005-0000-0000-0000672C0000}"/>
    <cellStyle name="Normal 30 2 3 8" xfId="12904" xr:uid="{00000000-0005-0000-0000-0000682C0000}"/>
    <cellStyle name="Normal 30 2 3 8 2" xfId="21584" xr:uid="{00000000-0005-0000-0000-0000692C0000}"/>
    <cellStyle name="Normal 30 2 3 9" xfId="15078" xr:uid="{00000000-0005-0000-0000-00006A2C0000}"/>
    <cellStyle name="Normal 30 2 4" xfId="2925" xr:uid="{00000000-0005-0000-0000-00006B2C0000}"/>
    <cellStyle name="Normal 30 2 4 2" xfId="2926" xr:uid="{00000000-0005-0000-0000-00006C2C0000}"/>
    <cellStyle name="Normal 30 2 4 2 2" xfId="2927" xr:uid="{00000000-0005-0000-0000-00006D2C0000}"/>
    <cellStyle name="Normal 30 2 4 2 2 2" xfId="2928" xr:uid="{00000000-0005-0000-0000-00006E2C0000}"/>
    <cellStyle name="Normal 30 2 4 2 2 2 2" xfId="9692" xr:uid="{00000000-0005-0000-0000-00006F2C0000}"/>
    <cellStyle name="Normal 30 2 4 2 2 2 2 2" xfId="18442" xr:uid="{00000000-0005-0000-0000-0000702C0000}"/>
    <cellStyle name="Normal 30 2 4 2 2 2 3" xfId="8090" xr:uid="{00000000-0005-0000-0000-0000712C0000}"/>
    <cellStyle name="Normal 30 2 4 2 2 2 3 2" xfId="16843" xr:uid="{00000000-0005-0000-0000-0000722C0000}"/>
    <cellStyle name="Normal 30 2 4 2 2 2 4" xfId="11302" xr:uid="{00000000-0005-0000-0000-0000732C0000}"/>
    <cellStyle name="Normal 30 2 4 2 2 2 4 2" xfId="19989" xr:uid="{00000000-0005-0000-0000-0000742C0000}"/>
    <cellStyle name="Normal 30 2 4 2 2 2 5" xfId="12909" xr:uid="{00000000-0005-0000-0000-0000752C0000}"/>
    <cellStyle name="Normal 30 2 4 2 2 2 5 2" xfId="21589" xr:uid="{00000000-0005-0000-0000-0000762C0000}"/>
    <cellStyle name="Normal 30 2 4 2 2 2 6" xfId="15083" xr:uid="{00000000-0005-0000-0000-0000772C0000}"/>
    <cellStyle name="Normal 30 2 4 2 2 3" xfId="2929" xr:uid="{00000000-0005-0000-0000-0000782C0000}"/>
    <cellStyle name="Normal 30 2 4 2 2 3 2" xfId="9693" xr:uid="{00000000-0005-0000-0000-0000792C0000}"/>
    <cellStyle name="Normal 30 2 4 2 2 3 2 2" xfId="18443" xr:uid="{00000000-0005-0000-0000-00007A2C0000}"/>
    <cellStyle name="Normal 30 2 4 2 2 3 3" xfId="8091" xr:uid="{00000000-0005-0000-0000-00007B2C0000}"/>
    <cellStyle name="Normal 30 2 4 2 2 3 3 2" xfId="16844" xr:uid="{00000000-0005-0000-0000-00007C2C0000}"/>
    <cellStyle name="Normal 30 2 4 2 2 3 4" xfId="11303" xr:uid="{00000000-0005-0000-0000-00007D2C0000}"/>
    <cellStyle name="Normal 30 2 4 2 2 3 4 2" xfId="19990" xr:uid="{00000000-0005-0000-0000-00007E2C0000}"/>
    <cellStyle name="Normal 30 2 4 2 2 3 5" xfId="12910" xr:uid="{00000000-0005-0000-0000-00007F2C0000}"/>
    <cellStyle name="Normal 30 2 4 2 2 3 5 2" xfId="21590" xr:uid="{00000000-0005-0000-0000-0000802C0000}"/>
    <cellStyle name="Normal 30 2 4 2 2 3 6" xfId="15084" xr:uid="{00000000-0005-0000-0000-0000812C0000}"/>
    <cellStyle name="Normal 30 2 4 2 2 4" xfId="2930" xr:uid="{00000000-0005-0000-0000-0000822C0000}"/>
    <cellStyle name="Normal 30 2 4 2 2 4 2" xfId="9694" xr:uid="{00000000-0005-0000-0000-0000832C0000}"/>
    <cellStyle name="Normal 30 2 4 2 2 4 2 2" xfId="18444" xr:uid="{00000000-0005-0000-0000-0000842C0000}"/>
    <cellStyle name="Normal 30 2 4 2 2 4 3" xfId="8092" xr:uid="{00000000-0005-0000-0000-0000852C0000}"/>
    <cellStyle name="Normal 30 2 4 2 2 4 3 2" xfId="16845" xr:uid="{00000000-0005-0000-0000-0000862C0000}"/>
    <cellStyle name="Normal 30 2 4 2 2 4 4" xfId="11304" xr:uid="{00000000-0005-0000-0000-0000872C0000}"/>
    <cellStyle name="Normal 30 2 4 2 2 4 4 2" xfId="19991" xr:uid="{00000000-0005-0000-0000-0000882C0000}"/>
    <cellStyle name="Normal 30 2 4 2 2 4 5" xfId="12911" xr:uid="{00000000-0005-0000-0000-0000892C0000}"/>
    <cellStyle name="Normal 30 2 4 2 2 4 5 2" xfId="21591" xr:uid="{00000000-0005-0000-0000-00008A2C0000}"/>
    <cellStyle name="Normal 30 2 4 2 2 4 6" xfId="15085" xr:uid="{00000000-0005-0000-0000-00008B2C0000}"/>
    <cellStyle name="Normal 30 2 4 2 3" xfId="2931" xr:uid="{00000000-0005-0000-0000-00008C2C0000}"/>
    <cellStyle name="Normal 30 2 4 2 4" xfId="2932" xr:uid="{00000000-0005-0000-0000-00008D2C0000}"/>
    <cellStyle name="Normal 30 2 4 2 5" xfId="9691" xr:uid="{00000000-0005-0000-0000-00008E2C0000}"/>
    <cellStyle name="Normal 30 2 4 2 5 2" xfId="18441" xr:uid="{00000000-0005-0000-0000-00008F2C0000}"/>
    <cellStyle name="Normal 30 2 4 2 6" xfId="8089" xr:uid="{00000000-0005-0000-0000-0000902C0000}"/>
    <cellStyle name="Normal 30 2 4 2 6 2" xfId="16842" xr:uid="{00000000-0005-0000-0000-0000912C0000}"/>
    <cellStyle name="Normal 30 2 4 2 7" xfId="11301" xr:uid="{00000000-0005-0000-0000-0000922C0000}"/>
    <cellStyle name="Normal 30 2 4 2 7 2" xfId="19988" xr:uid="{00000000-0005-0000-0000-0000932C0000}"/>
    <cellStyle name="Normal 30 2 4 2 8" xfId="12908" xr:uid="{00000000-0005-0000-0000-0000942C0000}"/>
    <cellStyle name="Normal 30 2 4 2 8 2" xfId="21588" xr:uid="{00000000-0005-0000-0000-0000952C0000}"/>
    <cellStyle name="Normal 30 2 4 2 9" xfId="15082" xr:uid="{00000000-0005-0000-0000-0000962C0000}"/>
    <cellStyle name="Normal 30 2 4 3" xfId="2933" xr:uid="{00000000-0005-0000-0000-0000972C0000}"/>
    <cellStyle name="Normal 30 2 4 3 2" xfId="2934" xr:uid="{00000000-0005-0000-0000-0000982C0000}"/>
    <cellStyle name="Normal 30 2 4 3 2 2" xfId="9696" xr:uid="{00000000-0005-0000-0000-0000992C0000}"/>
    <cellStyle name="Normal 30 2 4 3 2 2 2" xfId="18446" xr:uid="{00000000-0005-0000-0000-00009A2C0000}"/>
    <cellStyle name="Normal 30 2 4 3 2 3" xfId="8094" xr:uid="{00000000-0005-0000-0000-00009B2C0000}"/>
    <cellStyle name="Normal 30 2 4 3 2 3 2" xfId="16847" xr:uid="{00000000-0005-0000-0000-00009C2C0000}"/>
    <cellStyle name="Normal 30 2 4 3 2 4" xfId="11306" xr:uid="{00000000-0005-0000-0000-00009D2C0000}"/>
    <cellStyle name="Normal 30 2 4 3 2 4 2" xfId="19993" xr:uid="{00000000-0005-0000-0000-00009E2C0000}"/>
    <cellStyle name="Normal 30 2 4 3 2 5" xfId="12913" xr:uid="{00000000-0005-0000-0000-00009F2C0000}"/>
    <cellStyle name="Normal 30 2 4 3 2 5 2" xfId="21593" xr:uid="{00000000-0005-0000-0000-0000A02C0000}"/>
    <cellStyle name="Normal 30 2 4 3 2 6" xfId="15087" xr:uid="{00000000-0005-0000-0000-0000A12C0000}"/>
    <cellStyle name="Normal 30 2 4 3 3" xfId="2935" xr:uid="{00000000-0005-0000-0000-0000A22C0000}"/>
    <cellStyle name="Normal 30 2 4 3 3 2" xfId="9697" xr:uid="{00000000-0005-0000-0000-0000A32C0000}"/>
    <cellStyle name="Normal 30 2 4 3 3 2 2" xfId="18447" xr:uid="{00000000-0005-0000-0000-0000A42C0000}"/>
    <cellStyle name="Normal 30 2 4 3 3 3" xfId="8095" xr:uid="{00000000-0005-0000-0000-0000A52C0000}"/>
    <cellStyle name="Normal 30 2 4 3 3 3 2" xfId="16848" xr:uid="{00000000-0005-0000-0000-0000A62C0000}"/>
    <cellStyle name="Normal 30 2 4 3 3 4" xfId="11307" xr:uid="{00000000-0005-0000-0000-0000A72C0000}"/>
    <cellStyle name="Normal 30 2 4 3 3 4 2" xfId="19994" xr:uid="{00000000-0005-0000-0000-0000A82C0000}"/>
    <cellStyle name="Normal 30 2 4 3 3 5" xfId="12914" xr:uid="{00000000-0005-0000-0000-0000A92C0000}"/>
    <cellStyle name="Normal 30 2 4 3 3 5 2" xfId="21594" xr:uid="{00000000-0005-0000-0000-0000AA2C0000}"/>
    <cellStyle name="Normal 30 2 4 3 3 6" xfId="15088" xr:uid="{00000000-0005-0000-0000-0000AB2C0000}"/>
    <cellStyle name="Normal 30 2 4 3 4" xfId="2936" xr:uid="{00000000-0005-0000-0000-0000AC2C0000}"/>
    <cellStyle name="Normal 30 2 4 3 4 2" xfId="9698" xr:uid="{00000000-0005-0000-0000-0000AD2C0000}"/>
    <cellStyle name="Normal 30 2 4 3 4 2 2" xfId="18448" xr:uid="{00000000-0005-0000-0000-0000AE2C0000}"/>
    <cellStyle name="Normal 30 2 4 3 4 3" xfId="8096" xr:uid="{00000000-0005-0000-0000-0000AF2C0000}"/>
    <cellStyle name="Normal 30 2 4 3 4 3 2" xfId="16849" xr:uid="{00000000-0005-0000-0000-0000B02C0000}"/>
    <cellStyle name="Normal 30 2 4 3 4 4" xfId="11308" xr:uid="{00000000-0005-0000-0000-0000B12C0000}"/>
    <cellStyle name="Normal 30 2 4 3 4 4 2" xfId="19995" xr:uid="{00000000-0005-0000-0000-0000B22C0000}"/>
    <cellStyle name="Normal 30 2 4 3 4 5" xfId="12915" xr:uid="{00000000-0005-0000-0000-0000B32C0000}"/>
    <cellStyle name="Normal 30 2 4 3 4 5 2" xfId="21595" xr:uid="{00000000-0005-0000-0000-0000B42C0000}"/>
    <cellStyle name="Normal 30 2 4 3 4 6" xfId="15089" xr:uid="{00000000-0005-0000-0000-0000B52C0000}"/>
    <cellStyle name="Normal 30 2 4 3 5" xfId="9695" xr:uid="{00000000-0005-0000-0000-0000B62C0000}"/>
    <cellStyle name="Normal 30 2 4 3 5 2" xfId="18445" xr:uid="{00000000-0005-0000-0000-0000B72C0000}"/>
    <cellStyle name="Normal 30 2 4 3 6" xfId="8093" xr:uid="{00000000-0005-0000-0000-0000B82C0000}"/>
    <cellStyle name="Normal 30 2 4 3 6 2" xfId="16846" xr:uid="{00000000-0005-0000-0000-0000B92C0000}"/>
    <cellStyle name="Normal 30 2 4 3 7" xfId="11305" xr:uid="{00000000-0005-0000-0000-0000BA2C0000}"/>
    <cellStyle name="Normal 30 2 4 3 7 2" xfId="19992" xr:uid="{00000000-0005-0000-0000-0000BB2C0000}"/>
    <cellStyle name="Normal 30 2 4 3 8" xfId="12912" xr:uid="{00000000-0005-0000-0000-0000BC2C0000}"/>
    <cellStyle name="Normal 30 2 4 3 8 2" xfId="21592" xr:uid="{00000000-0005-0000-0000-0000BD2C0000}"/>
    <cellStyle name="Normal 30 2 4 3 9" xfId="15086" xr:uid="{00000000-0005-0000-0000-0000BE2C0000}"/>
    <cellStyle name="Normal 30 2 4 4" xfId="2937" xr:uid="{00000000-0005-0000-0000-0000BF2C0000}"/>
    <cellStyle name="Normal 30 2 4 4 2" xfId="2938" xr:uid="{00000000-0005-0000-0000-0000C02C0000}"/>
    <cellStyle name="Normal 30 2 4 4 2 2" xfId="9700" xr:uid="{00000000-0005-0000-0000-0000C12C0000}"/>
    <cellStyle name="Normal 30 2 4 4 2 2 2" xfId="18450" xr:uid="{00000000-0005-0000-0000-0000C22C0000}"/>
    <cellStyle name="Normal 30 2 4 4 2 3" xfId="8098" xr:uid="{00000000-0005-0000-0000-0000C32C0000}"/>
    <cellStyle name="Normal 30 2 4 4 2 3 2" xfId="16851" xr:uid="{00000000-0005-0000-0000-0000C42C0000}"/>
    <cellStyle name="Normal 30 2 4 4 2 4" xfId="11310" xr:uid="{00000000-0005-0000-0000-0000C52C0000}"/>
    <cellStyle name="Normal 30 2 4 4 2 4 2" xfId="19997" xr:uid="{00000000-0005-0000-0000-0000C62C0000}"/>
    <cellStyle name="Normal 30 2 4 4 2 5" xfId="12917" xr:uid="{00000000-0005-0000-0000-0000C72C0000}"/>
    <cellStyle name="Normal 30 2 4 4 2 5 2" xfId="21597" xr:uid="{00000000-0005-0000-0000-0000C82C0000}"/>
    <cellStyle name="Normal 30 2 4 4 2 6" xfId="15091" xr:uid="{00000000-0005-0000-0000-0000C92C0000}"/>
    <cellStyle name="Normal 30 2 4 4 3" xfId="2939" xr:uid="{00000000-0005-0000-0000-0000CA2C0000}"/>
    <cellStyle name="Normal 30 2 4 4 3 2" xfId="9701" xr:uid="{00000000-0005-0000-0000-0000CB2C0000}"/>
    <cellStyle name="Normal 30 2 4 4 3 2 2" xfId="18451" xr:uid="{00000000-0005-0000-0000-0000CC2C0000}"/>
    <cellStyle name="Normal 30 2 4 4 3 3" xfId="8099" xr:uid="{00000000-0005-0000-0000-0000CD2C0000}"/>
    <cellStyle name="Normal 30 2 4 4 3 3 2" xfId="16852" xr:uid="{00000000-0005-0000-0000-0000CE2C0000}"/>
    <cellStyle name="Normal 30 2 4 4 3 4" xfId="11311" xr:uid="{00000000-0005-0000-0000-0000CF2C0000}"/>
    <cellStyle name="Normal 30 2 4 4 3 4 2" xfId="19998" xr:uid="{00000000-0005-0000-0000-0000D02C0000}"/>
    <cellStyle name="Normal 30 2 4 4 3 5" xfId="12918" xr:uid="{00000000-0005-0000-0000-0000D12C0000}"/>
    <cellStyle name="Normal 30 2 4 4 3 5 2" xfId="21598" xr:uid="{00000000-0005-0000-0000-0000D22C0000}"/>
    <cellStyle name="Normal 30 2 4 4 3 6" xfId="15092" xr:uid="{00000000-0005-0000-0000-0000D32C0000}"/>
    <cellStyle name="Normal 30 2 4 4 4" xfId="2940" xr:uid="{00000000-0005-0000-0000-0000D42C0000}"/>
    <cellStyle name="Normal 30 2 4 4 4 2" xfId="9702" xr:uid="{00000000-0005-0000-0000-0000D52C0000}"/>
    <cellStyle name="Normal 30 2 4 4 4 2 2" xfId="18452" xr:uid="{00000000-0005-0000-0000-0000D62C0000}"/>
    <cellStyle name="Normal 30 2 4 4 4 3" xfId="8100" xr:uid="{00000000-0005-0000-0000-0000D72C0000}"/>
    <cellStyle name="Normal 30 2 4 4 4 3 2" xfId="16853" xr:uid="{00000000-0005-0000-0000-0000D82C0000}"/>
    <cellStyle name="Normal 30 2 4 4 4 4" xfId="11312" xr:uid="{00000000-0005-0000-0000-0000D92C0000}"/>
    <cellStyle name="Normal 30 2 4 4 4 4 2" xfId="19999" xr:uid="{00000000-0005-0000-0000-0000DA2C0000}"/>
    <cellStyle name="Normal 30 2 4 4 4 5" xfId="12919" xr:uid="{00000000-0005-0000-0000-0000DB2C0000}"/>
    <cellStyle name="Normal 30 2 4 4 4 5 2" xfId="21599" xr:uid="{00000000-0005-0000-0000-0000DC2C0000}"/>
    <cellStyle name="Normal 30 2 4 4 4 6" xfId="15093" xr:uid="{00000000-0005-0000-0000-0000DD2C0000}"/>
    <cellStyle name="Normal 30 2 4 4 5" xfId="9699" xr:uid="{00000000-0005-0000-0000-0000DE2C0000}"/>
    <cellStyle name="Normal 30 2 4 4 5 2" xfId="18449" xr:uid="{00000000-0005-0000-0000-0000DF2C0000}"/>
    <cellStyle name="Normal 30 2 4 4 6" xfId="8097" xr:uid="{00000000-0005-0000-0000-0000E02C0000}"/>
    <cellStyle name="Normal 30 2 4 4 6 2" xfId="16850" xr:uid="{00000000-0005-0000-0000-0000E12C0000}"/>
    <cellStyle name="Normal 30 2 4 4 7" xfId="11309" xr:uid="{00000000-0005-0000-0000-0000E22C0000}"/>
    <cellStyle name="Normal 30 2 4 4 7 2" xfId="19996" xr:uid="{00000000-0005-0000-0000-0000E32C0000}"/>
    <cellStyle name="Normal 30 2 4 4 8" xfId="12916" xr:uid="{00000000-0005-0000-0000-0000E42C0000}"/>
    <cellStyle name="Normal 30 2 4 4 8 2" xfId="21596" xr:uid="{00000000-0005-0000-0000-0000E52C0000}"/>
    <cellStyle name="Normal 30 2 4 4 9" xfId="15090" xr:uid="{00000000-0005-0000-0000-0000E62C0000}"/>
    <cellStyle name="Normal 30 2 4 5" xfId="2941" xr:uid="{00000000-0005-0000-0000-0000E72C0000}"/>
    <cellStyle name="Normal 30 2 4 5 2" xfId="9703" xr:uid="{00000000-0005-0000-0000-0000E82C0000}"/>
    <cellStyle name="Normal 30 2 4 5 2 2" xfId="18453" xr:uid="{00000000-0005-0000-0000-0000E92C0000}"/>
    <cellStyle name="Normal 30 2 4 5 3" xfId="8101" xr:uid="{00000000-0005-0000-0000-0000EA2C0000}"/>
    <cellStyle name="Normal 30 2 4 5 3 2" xfId="16854" xr:uid="{00000000-0005-0000-0000-0000EB2C0000}"/>
    <cellStyle name="Normal 30 2 4 5 4" xfId="11313" xr:uid="{00000000-0005-0000-0000-0000EC2C0000}"/>
    <cellStyle name="Normal 30 2 4 5 4 2" xfId="20000" xr:uid="{00000000-0005-0000-0000-0000ED2C0000}"/>
    <cellStyle name="Normal 30 2 4 5 5" xfId="12920" xr:uid="{00000000-0005-0000-0000-0000EE2C0000}"/>
    <cellStyle name="Normal 30 2 4 5 5 2" xfId="21600" xr:uid="{00000000-0005-0000-0000-0000EF2C0000}"/>
    <cellStyle name="Normal 30 2 4 5 6" xfId="15094" xr:uid="{00000000-0005-0000-0000-0000F02C0000}"/>
    <cellStyle name="Normal 30 2 4 6" xfId="2942" xr:uid="{00000000-0005-0000-0000-0000F12C0000}"/>
    <cellStyle name="Normal 30 2 4 6 2" xfId="9704" xr:uid="{00000000-0005-0000-0000-0000F22C0000}"/>
    <cellStyle name="Normal 30 2 4 6 2 2" xfId="18454" xr:uid="{00000000-0005-0000-0000-0000F32C0000}"/>
    <cellStyle name="Normal 30 2 4 6 3" xfId="8102" xr:uid="{00000000-0005-0000-0000-0000F42C0000}"/>
    <cellStyle name="Normal 30 2 4 6 3 2" xfId="16855" xr:uid="{00000000-0005-0000-0000-0000F52C0000}"/>
    <cellStyle name="Normal 30 2 4 6 4" xfId="11314" xr:uid="{00000000-0005-0000-0000-0000F62C0000}"/>
    <cellStyle name="Normal 30 2 4 6 4 2" xfId="20001" xr:uid="{00000000-0005-0000-0000-0000F72C0000}"/>
    <cellStyle name="Normal 30 2 4 6 5" xfId="12921" xr:uid="{00000000-0005-0000-0000-0000F82C0000}"/>
    <cellStyle name="Normal 30 2 4 6 5 2" xfId="21601" xr:uid="{00000000-0005-0000-0000-0000F92C0000}"/>
    <cellStyle name="Normal 30 2 4 6 6" xfId="15095" xr:uid="{00000000-0005-0000-0000-0000FA2C0000}"/>
    <cellStyle name="Normal 30 2 4 7" xfId="2943" xr:uid="{00000000-0005-0000-0000-0000FB2C0000}"/>
    <cellStyle name="Normal 30 2 4 7 2" xfId="9705" xr:uid="{00000000-0005-0000-0000-0000FC2C0000}"/>
    <cellStyle name="Normal 30 2 4 7 2 2" xfId="18455" xr:uid="{00000000-0005-0000-0000-0000FD2C0000}"/>
    <cellStyle name="Normal 30 2 4 7 3" xfId="8103" xr:uid="{00000000-0005-0000-0000-0000FE2C0000}"/>
    <cellStyle name="Normal 30 2 4 7 3 2" xfId="16856" xr:uid="{00000000-0005-0000-0000-0000FF2C0000}"/>
    <cellStyle name="Normal 30 2 4 7 4" xfId="11315" xr:uid="{00000000-0005-0000-0000-0000002D0000}"/>
    <cellStyle name="Normal 30 2 4 7 4 2" xfId="20002" xr:uid="{00000000-0005-0000-0000-0000012D0000}"/>
    <cellStyle name="Normal 30 2 4 7 5" xfId="12922" xr:uid="{00000000-0005-0000-0000-0000022D0000}"/>
    <cellStyle name="Normal 30 2 4 7 5 2" xfId="21602" xr:uid="{00000000-0005-0000-0000-0000032D0000}"/>
    <cellStyle name="Normal 30 2 4 7 6" xfId="15096" xr:uid="{00000000-0005-0000-0000-0000042D0000}"/>
    <cellStyle name="Normal 30 2 5" xfId="2944" xr:uid="{00000000-0005-0000-0000-0000052D0000}"/>
    <cellStyle name="Normal 30 2 6" xfId="2945" xr:uid="{00000000-0005-0000-0000-0000062D0000}"/>
    <cellStyle name="Normal 30 2 7" xfId="2946" xr:uid="{00000000-0005-0000-0000-0000072D0000}"/>
    <cellStyle name="Normal 30 2 7 2" xfId="9706" xr:uid="{00000000-0005-0000-0000-0000082D0000}"/>
    <cellStyle name="Normal 30 2 7 2 2" xfId="18456" xr:uid="{00000000-0005-0000-0000-0000092D0000}"/>
    <cellStyle name="Normal 30 2 7 3" xfId="8104" xr:uid="{00000000-0005-0000-0000-00000A2D0000}"/>
    <cellStyle name="Normal 30 2 7 3 2" xfId="16857" xr:uid="{00000000-0005-0000-0000-00000B2D0000}"/>
    <cellStyle name="Normal 30 2 7 4" xfId="11316" xr:uid="{00000000-0005-0000-0000-00000C2D0000}"/>
    <cellStyle name="Normal 30 2 7 4 2" xfId="20003" xr:uid="{00000000-0005-0000-0000-00000D2D0000}"/>
    <cellStyle name="Normal 30 2 7 5" xfId="12923" xr:uid="{00000000-0005-0000-0000-00000E2D0000}"/>
    <cellStyle name="Normal 30 2 7 5 2" xfId="21603" xr:uid="{00000000-0005-0000-0000-00000F2D0000}"/>
    <cellStyle name="Normal 30 2 7 6" xfId="15097" xr:uid="{00000000-0005-0000-0000-0000102D0000}"/>
    <cellStyle name="Normal 30 2 8" xfId="2947" xr:uid="{00000000-0005-0000-0000-0000112D0000}"/>
    <cellStyle name="Normal 30 2 8 2" xfId="9707" xr:uid="{00000000-0005-0000-0000-0000122D0000}"/>
    <cellStyle name="Normal 30 2 8 2 2" xfId="18457" xr:uid="{00000000-0005-0000-0000-0000132D0000}"/>
    <cellStyle name="Normal 30 2 8 3" xfId="8105" xr:uid="{00000000-0005-0000-0000-0000142D0000}"/>
    <cellStyle name="Normal 30 2 8 3 2" xfId="16858" xr:uid="{00000000-0005-0000-0000-0000152D0000}"/>
    <cellStyle name="Normal 30 2 8 4" xfId="11317" xr:uid="{00000000-0005-0000-0000-0000162D0000}"/>
    <cellStyle name="Normal 30 2 8 4 2" xfId="20004" xr:uid="{00000000-0005-0000-0000-0000172D0000}"/>
    <cellStyle name="Normal 30 2 8 5" xfId="12924" xr:uid="{00000000-0005-0000-0000-0000182D0000}"/>
    <cellStyle name="Normal 30 2 8 5 2" xfId="21604" xr:uid="{00000000-0005-0000-0000-0000192D0000}"/>
    <cellStyle name="Normal 30 2 8 6" xfId="15098" xr:uid="{00000000-0005-0000-0000-00001A2D0000}"/>
    <cellStyle name="Normal 30 2 9" xfId="2948" xr:uid="{00000000-0005-0000-0000-00001B2D0000}"/>
    <cellStyle name="Normal 30 2 9 2" xfId="9708" xr:uid="{00000000-0005-0000-0000-00001C2D0000}"/>
    <cellStyle name="Normal 30 2 9 2 2" xfId="18458" xr:uid="{00000000-0005-0000-0000-00001D2D0000}"/>
    <cellStyle name="Normal 30 2 9 3" xfId="8106" xr:uid="{00000000-0005-0000-0000-00001E2D0000}"/>
    <cellStyle name="Normal 30 2 9 3 2" xfId="16859" xr:uid="{00000000-0005-0000-0000-00001F2D0000}"/>
    <cellStyle name="Normal 30 2 9 4" xfId="11318" xr:uid="{00000000-0005-0000-0000-0000202D0000}"/>
    <cellStyle name="Normal 30 2 9 4 2" xfId="20005" xr:uid="{00000000-0005-0000-0000-0000212D0000}"/>
    <cellStyle name="Normal 30 2 9 5" xfId="12925" xr:uid="{00000000-0005-0000-0000-0000222D0000}"/>
    <cellStyle name="Normal 30 2 9 5 2" xfId="21605" xr:uid="{00000000-0005-0000-0000-0000232D0000}"/>
    <cellStyle name="Normal 30 2 9 6" xfId="15099" xr:uid="{00000000-0005-0000-0000-0000242D0000}"/>
    <cellStyle name="Normal 30 3" xfId="2949" xr:uid="{00000000-0005-0000-0000-0000252D0000}"/>
    <cellStyle name="Normal 30 3 2" xfId="2950" xr:uid="{00000000-0005-0000-0000-0000262D0000}"/>
    <cellStyle name="Normal 30 3 2 2" xfId="9710" xr:uid="{00000000-0005-0000-0000-0000272D0000}"/>
    <cellStyle name="Normal 30 3 2 2 2" xfId="18460" xr:uid="{00000000-0005-0000-0000-0000282D0000}"/>
    <cellStyle name="Normal 30 3 2 3" xfId="8108" xr:uid="{00000000-0005-0000-0000-0000292D0000}"/>
    <cellStyle name="Normal 30 3 2 3 2" xfId="16861" xr:uid="{00000000-0005-0000-0000-00002A2D0000}"/>
    <cellStyle name="Normal 30 3 2 4" xfId="11320" xr:uid="{00000000-0005-0000-0000-00002B2D0000}"/>
    <cellStyle name="Normal 30 3 2 4 2" xfId="20007" xr:uid="{00000000-0005-0000-0000-00002C2D0000}"/>
    <cellStyle name="Normal 30 3 2 5" xfId="12927" xr:uid="{00000000-0005-0000-0000-00002D2D0000}"/>
    <cellStyle name="Normal 30 3 2 5 2" xfId="21607" xr:uid="{00000000-0005-0000-0000-00002E2D0000}"/>
    <cellStyle name="Normal 30 3 2 6" xfId="15101" xr:uid="{00000000-0005-0000-0000-00002F2D0000}"/>
    <cellStyle name="Normal 30 3 3" xfId="2951" xr:uid="{00000000-0005-0000-0000-0000302D0000}"/>
    <cellStyle name="Normal 30 3 3 2" xfId="9711" xr:uid="{00000000-0005-0000-0000-0000312D0000}"/>
    <cellStyle name="Normal 30 3 3 2 2" xfId="18461" xr:uid="{00000000-0005-0000-0000-0000322D0000}"/>
    <cellStyle name="Normal 30 3 3 3" xfId="8109" xr:uid="{00000000-0005-0000-0000-0000332D0000}"/>
    <cellStyle name="Normal 30 3 3 3 2" xfId="16862" xr:uid="{00000000-0005-0000-0000-0000342D0000}"/>
    <cellStyle name="Normal 30 3 3 4" xfId="11321" xr:uid="{00000000-0005-0000-0000-0000352D0000}"/>
    <cellStyle name="Normal 30 3 3 4 2" xfId="20008" xr:uid="{00000000-0005-0000-0000-0000362D0000}"/>
    <cellStyle name="Normal 30 3 3 5" xfId="12928" xr:uid="{00000000-0005-0000-0000-0000372D0000}"/>
    <cellStyle name="Normal 30 3 3 5 2" xfId="21608" xr:uid="{00000000-0005-0000-0000-0000382D0000}"/>
    <cellStyle name="Normal 30 3 3 6" xfId="15102" xr:uid="{00000000-0005-0000-0000-0000392D0000}"/>
    <cellStyle name="Normal 30 3 4" xfId="2952" xr:uid="{00000000-0005-0000-0000-00003A2D0000}"/>
    <cellStyle name="Normal 30 3 4 2" xfId="9712" xr:uid="{00000000-0005-0000-0000-00003B2D0000}"/>
    <cellStyle name="Normal 30 3 4 2 2" xfId="18462" xr:uid="{00000000-0005-0000-0000-00003C2D0000}"/>
    <cellStyle name="Normal 30 3 4 3" xfId="8110" xr:uid="{00000000-0005-0000-0000-00003D2D0000}"/>
    <cellStyle name="Normal 30 3 4 3 2" xfId="16863" xr:uid="{00000000-0005-0000-0000-00003E2D0000}"/>
    <cellStyle name="Normal 30 3 4 4" xfId="11322" xr:uid="{00000000-0005-0000-0000-00003F2D0000}"/>
    <cellStyle name="Normal 30 3 4 4 2" xfId="20009" xr:uid="{00000000-0005-0000-0000-0000402D0000}"/>
    <cellStyle name="Normal 30 3 4 5" xfId="12929" xr:uid="{00000000-0005-0000-0000-0000412D0000}"/>
    <cellStyle name="Normal 30 3 4 5 2" xfId="21609" xr:uid="{00000000-0005-0000-0000-0000422D0000}"/>
    <cellStyle name="Normal 30 3 4 6" xfId="15103" xr:uid="{00000000-0005-0000-0000-0000432D0000}"/>
    <cellStyle name="Normal 30 3 5" xfId="9709" xr:uid="{00000000-0005-0000-0000-0000442D0000}"/>
    <cellStyle name="Normal 30 3 5 2" xfId="18459" xr:uid="{00000000-0005-0000-0000-0000452D0000}"/>
    <cellStyle name="Normal 30 3 6" xfId="8107" xr:uid="{00000000-0005-0000-0000-0000462D0000}"/>
    <cellStyle name="Normal 30 3 6 2" xfId="16860" xr:uid="{00000000-0005-0000-0000-0000472D0000}"/>
    <cellStyle name="Normal 30 3 7" xfId="11319" xr:uid="{00000000-0005-0000-0000-0000482D0000}"/>
    <cellStyle name="Normal 30 3 7 2" xfId="20006" xr:uid="{00000000-0005-0000-0000-0000492D0000}"/>
    <cellStyle name="Normal 30 3 8" xfId="12926" xr:uid="{00000000-0005-0000-0000-00004A2D0000}"/>
    <cellStyle name="Normal 30 3 8 2" xfId="21606" xr:uid="{00000000-0005-0000-0000-00004B2D0000}"/>
    <cellStyle name="Normal 30 3 9" xfId="15100" xr:uid="{00000000-0005-0000-0000-00004C2D0000}"/>
    <cellStyle name="Normal 30 4" xfId="2953" xr:uid="{00000000-0005-0000-0000-00004D2D0000}"/>
    <cellStyle name="Normal 31" xfId="2954" xr:uid="{00000000-0005-0000-0000-00004E2D0000}"/>
    <cellStyle name="Normal 31 2" xfId="2955" xr:uid="{00000000-0005-0000-0000-00004F2D0000}"/>
    <cellStyle name="Normal 31 2 10" xfId="9713" xr:uid="{00000000-0005-0000-0000-0000502D0000}"/>
    <cellStyle name="Normal 31 2 10 2" xfId="18463" xr:uid="{00000000-0005-0000-0000-0000512D0000}"/>
    <cellStyle name="Normal 31 2 11" xfId="8111" xr:uid="{00000000-0005-0000-0000-0000522D0000}"/>
    <cellStyle name="Normal 31 2 11 2" xfId="16864" xr:uid="{00000000-0005-0000-0000-0000532D0000}"/>
    <cellStyle name="Normal 31 2 12" xfId="11323" xr:uid="{00000000-0005-0000-0000-0000542D0000}"/>
    <cellStyle name="Normal 31 2 12 2" xfId="20010" xr:uid="{00000000-0005-0000-0000-0000552D0000}"/>
    <cellStyle name="Normal 31 2 13" xfId="12930" xr:uid="{00000000-0005-0000-0000-0000562D0000}"/>
    <cellStyle name="Normal 31 2 13 2" xfId="21610" xr:uid="{00000000-0005-0000-0000-0000572D0000}"/>
    <cellStyle name="Normal 31 2 14" xfId="15104" xr:uid="{00000000-0005-0000-0000-0000582D0000}"/>
    <cellStyle name="Normal 31 2 2" xfId="2956" xr:uid="{00000000-0005-0000-0000-0000592D0000}"/>
    <cellStyle name="Normal 31 2 2 2" xfId="2957" xr:uid="{00000000-0005-0000-0000-00005A2D0000}"/>
    <cellStyle name="Normal 31 2 2 2 2" xfId="9715" xr:uid="{00000000-0005-0000-0000-00005B2D0000}"/>
    <cellStyle name="Normal 31 2 2 2 2 2" xfId="18465" xr:uid="{00000000-0005-0000-0000-00005C2D0000}"/>
    <cellStyle name="Normal 31 2 2 2 3" xfId="8113" xr:uid="{00000000-0005-0000-0000-00005D2D0000}"/>
    <cellStyle name="Normal 31 2 2 2 3 2" xfId="16866" xr:uid="{00000000-0005-0000-0000-00005E2D0000}"/>
    <cellStyle name="Normal 31 2 2 2 4" xfId="11325" xr:uid="{00000000-0005-0000-0000-00005F2D0000}"/>
    <cellStyle name="Normal 31 2 2 2 4 2" xfId="20012" xr:uid="{00000000-0005-0000-0000-0000602D0000}"/>
    <cellStyle name="Normal 31 2 2 2 5" xfId="12932" xr:uid="{00000000-0005-0000-0000-0000612D0000}"/>
    <cellStyle name="Normal 31 2 2 2 5 2" xfId="21612" xr:uid="{00000000-0005-0000-0000-0000622D0000}"/>
    <cellStyle name="Normal 31 2 2 2 6" xfId="15106" xr:uid="{00000000-0005-0000-0000-0000632D0000}"/>
    <cellStyle name="Normal 31 2 2 3" xfId="2958" xr:uid="{00000000-0005-0000-0000-0000642D0000}"/>
    <cellStyle name="Normal 31 2 2 3 2" xfId="9716" xr:uid="{00000000-0005-0000-0000-0000652D0000}"/>
    <cellStyle name="Normal 31 2 2 3 2 2" xfId="18466" xr:uid="{00000000-0005-0000-0000-0000662D0000}"/>
    <cellStyle name="Normal 31 2 2 3 3" xfId="8114" xr:uid="{00000000-0005-0000-0000-0000672D0000}"/>
    <cellStyle name="Normal 31 2 2 3 3 2" xfId="16867" xr:uid="{00000000-0005-0000-0000-0000682D0000}"/>
    <cellStyle name="Normal 31 2 2 3 4" xfId="11326" xr:uid="{00000000-0005-0000-0000-0000692D0000}"/>
    <cellStyle name="Normal 31 2 2 3 4 2" xfId="20013" xr:uid="{00000000-0005-0000-0000-00006A2D0000}"/>
    <cellStyle name="Normal 31 2 2 3 5" xfId="12933" xr:uid="{00000000-0005-0000-0000-00006B2D0000}"/>
    <cellStyle name="Normal 31 2 2 3 5 2" xfId="21613" xr:uid="{00000000-0005-0000-0000-00006C2D0000}"/>
    <cellStyle name="Normal 31 2 2 3 6" xfId="15107" xr:uid="{00000000-0005-0000-0000-00006D2D0000}"/>
    <cellStyle name="Normal 31 2 2 4" xfId="2959" xr:uid="{00000000-0005-0000-0000-00006E2D0000}"/>
    <cellStyle name="Normal 31 2 2 4 2" xfId="9717" xr:uid="{00000000-0005-0000-0000-00006F2D0000}"/>
    <cellStyle name="Normal 31 2 2 4 2 2" xfId="18467" xr:uid="{00000000-0005-0000-0000-0000702D0000}"/>
    <cellStyle name="Normal 31 2 2 4 3" xfId="8115" xr:uid="{00000000-0005-0000-0000-0000712D0000}"/>
    <cellStyle name="Normal 31 2 2 4 3 2" xfId="16868" xr:uid="{00000000-0005-0000-0000-0000722D0000}"/>
    <cellStyle name="Normal 31 2 2 4 4" xfId="11327" xr:uid="{00000000-0005-0000-0000-0000732D0000}"/>
    <cellStyle name="Normal 31 2 2 4 4 2" xfId="20014" xr:uid="{00000000-0005-0000-0000-0000742D0000}"/>
    <cellStyle name="Normal 31 2 2 4 5" xfId="12934" xr:uid="{00000000-0005-0000-0000-0000752D0000}"/>
    <cellStyle name="Normal 31 2 2 4 5 2" xfId="21614" xr:uid="{00000000-0005-0000-0000-0000762D0000}"/>
    <cellStyle name="Normal 31 2 2 4 6" xfId="15108" xr:uid="{00000000-0005-0000-0000-0000772D0000}"/>
    <cellStyle name="Normal 31 2 2 5" xfId="9714" xr:uid="{00000000-0005-0000-0000-0000782D0000}"/>
    <cellStyle name="Normal 31 2 2 5 2" xfId="18464" xr:uid="{00000000-0005-0000-0000-0000792D0000}"/>
    <cellStyle name="Normal 31 2 2 6" xfId="8112" xr:uid="{00000000-0005-0000-0000-00007A2D0000}"/>
    <cellStyle name="Normal 31 2 2 6 2" xfId="16865" xr:uid="{00000000-0005-0000-0000-00007B2D0000}"/>
    <cellStyle name="Normal 31 2 2 7" xfId="11324" xr:uid="{00000000-0005-0000-0000-00007C2D0000}"/>
    <cellStyle name="Normal 31 2 2 7 2" xfId="20011" xr:uid="{00000000-0005-0000-0000-00007D2D0000}"/>
    <cellStyle name="Normal 31 2 2 8" xfId="12931" xr:uid="{00000000-0005-0000-0000-00007E2D0000}"/>
    <cellStyle name="Normal 31 2 2 8 2" xfId="21611" xr:uid="{00000000-0005-0000-0000-00007F2D0000}"/>
    <cellStyle name="Normal 31 2 2 9" xfId="15105" xr:uid="{00000000-0005-0000-0000-0000802D0000}"/>
    <cellStyle name="Normal 31 2 3" xfId="2960" xr:uid="{00000000-0005-0000-0000-0000812D0000}"/>
    <cellStyle name="Normal 31 2 3 2" xfId="2961" xr:uid="{00000000-0005-0000-0000-0000822D0000}"/>
    <cellStyle name="Normal 31 2 3 2 2" xfId="9719" xr:uid="{00000000-0005-0000-0000-0000832D0000}"/>
    <cellStyle name="Normal 31 2 3 2 2 2" xfId="18469" xr:uid="{00000000-0005-0000-0000-0000842D0000}"/>
    <cellStyle name="Normal 31 2 3 2 3" xfId="8117" xr:uid="{00000000-0005-0000-0000-0000852D0000}"/>
    <cellStyle name="Normal 31 2 3 2 3 2" xfId="16870" xr:uid="{00000000-0005-0000-0000-0000862D0000}"/>
    <cellStyle name="Normal 31 2 3 2 4" xfId="11329" xr:uid="{00000000-0005-0000-0000-0000872D0000}"/>
    <cellStyle name="Normal 31 2 3 2 4 2" xfId="20016" xr:uid="{00000000-0005-0000-0000-0000882D0000}"/>
    <cellStyle name="Normal 31 2 3 2 5" xfId="12936" xr:uid="{00000000-0005-0000-0000-0000892D0000}"/>
    <cellStyle name="Normal 31 2 3 2 5 2" xfId="21616" xr:uid="{00000000-0005-0000-0000-00008A2D0000}"/>
    <cellStyle name="Normal 31 2 3 2 6" xfId="15110" xr:uid="{00000000-0005-0000-0000-00008B2D0000}"/>
    <cellStyle name="Normal 31 2 3 3" xfId="2962" xr:uid="{00000000-0005-0000-0000-00008C2D0000}"/>
    <cellStyle name="Normal 31 2 3 3 2" xfId="9720" xr:uid="{00000000-0005-0000-0000-00008D2D0000}"/>
    <cellStyle name="Normal 31 2 3 3 2 2" xfId="18470" xr:uid="{00000000-0005-0000-0000-00008E2D0000}"/>
    <cellStyle name="Normal 31 2 3 3 3" xfId="8118" xr:uid="{00000000-0005-0000-0000-00008F2D0000}"/>
    <cellStyle name="Normal 31 2 3 3 3 2" xfId="16871" xr:uid="{00000000-0005-0000-0000-0000902D0000}"/>
    <cellStyle name="Normal 31 2 3 3 4" xfId="11330" xr:uid="{00000000-0005-0000-0000-0000912D0000}"/>
    <cellStyle name="Normal 31 2 3 3 4 2" xfId="20017" xr:uid="{00000000-0005-0000-0000-0000922D0000}"/>
    <cellStyle name="Normal 31 2 3 3 5" xfId="12937" xr:uid="{00000000-0005-0000-0000-0000932D0000}"/>
    <cellStyle name="Normal 31 2 3 3 5 2" xfId="21617" xr:uid="{00000000-0005-0000-0000-0000942D0000}"/>
    <cellStyle name="Normal 31 2 3 3 6" xfId="15111" xr:uid="{00000000-0005-0000-0000-0000952D0000}"/>
    <cellStyle name="Normal 31 2 3 4" xfId="2963" xr:uid="{00000000-0005-0000-0000-0000962D0000}"/>
    <cellStyle name="Normal 31 2 3 4 2" xfId="9721" xr:uid="{00000000-0005-0000-0000-0000972D0000}"/>
    <cellStyle name="Normal 31 2 3 4 2 2" xfId="18471" xr:uid="{00000000-0005-0000-0000-0000982D0000}"/>
    <cellStyle name="Normal 31 2 3 4 3" xfId="8119" xr:uid="{00000000-0005-0000-0000-0000992D0000}"/>
    <cellStyle name="Normal 31 2 3 4 3 2" xfId="16872" xr:uid="{00000000-0005-0000-0000-00009A2D0000}"/>
    <cellStyle name="Normal 31 2 3 4 4" xfId="11331" xr:uid="{00000000-0005-0000-0000-00009B2D0000}"/>
    <cellStyle name="Normal 31 2 3 4 4 2" xfId="20018" xr:uid="{00000000-0005-0000-0000-00009C2D0000}"/>
    <cellStyle name="Normal 31 2 3 4 5" xfId="12938" xr:uid="{00000000-0005-0000-0000-00009D2D0000}"/>
    <cellStyle name="Normal 31 2 3 4 5 2" xfId="21618" xr:uid="{00000000-0005-0000-0000-00009E2D0000}"/>
    <cellStyle name="Normal 31 2 3 4 6" xfId="15112" xr:uid="{00000000-0005-0000-0000-00009F2D0000}"/>
    <cellStyle name="Normal 31 2 3 5" xfId="9718" xr:uid="{00000000-0005-0000-0000-0000A02D0000}"/>
    <cellStyle name="Normal 31 2 3 5 2" xfId="18468" xr:uid="{00000000-0005-0000-0000-0000A12D0000}"/>
    <cellStyle name="Normal 31 2 3 6" xfId="8116" xr:uid="{00000000-0005-0000-0000-0000A22D0000}"/>
    <cellStyle name="Normal 31 2 3 6 2" xfId="16869" xr:uid="{00000000-0005-0000-0000-0000A32D0000}"/>
    <cellStyle name="Normal 31 2 3 7" xfId="11328" xr:uid="{00000000-0005-0000-0000-0000A42D0000}"/>
    <cellStyle name="Normal 31 2 3 7 2" xfId="20015" xr:uid="{00000000-0005-0000-0000-0000A52D0000}"/>
    <cellStyle name="Normal 31 2 3 8" xfId="12935" xr:uid="{00000000-0005-0000-0000-0000A62D0000}"/>
    <cellStyle name="Normal 31 2 3 8 2" xfId="21615" xr:uid="{00000000-0005-0000-0000-0000A72D0000}"/>
    <cellStyle name="Normal 31 2 3 9" xfId="15109" xr:uid="{00000000-0005-0000-0000-0000A82D0000}"/>
    <cellStyle name="Normal 31 2 4" xfId="2964" xr:uid="{00000000-0005-0000-0000-0000A92D0000}"/>
    <cellStyle name="Normal 31 2 4 2" xfId="2965" xr:uid="{00000000-0005-0000-0000-0000AA2D0000}"/>
    <cellStyle name="Normal 31 2 4 2 2" xfId="2966" xr:uid="{00000000-0005-0000-0000-0000AB2D0000}"/>
    <cellStyle name="Normal 31 2 4 2 2 2" xfId="2967" xr:uid="{00000000-0005-0000-0000-0000AC2D0000}"/>
    <cellStyle name="Normal 31 2 4 2 2 2 2" xfId="9723" xr:uid="{00000000-0005-0000-0000-0000AD2D0000}"/>
    <cellStyle name="Normal 31 2 4 2 2 2 2 2" xfId="18473" xr:uid="{00000000-0005-0000-0000-0000AE2D0000}"/>
    <cellStyle name="Normal 31 2 4 2 2 2 3" xfId="8121" xr:uid="{00000000-0005-0000-0000-0000AF2D0000}"/>
    <cellStyle name="Normal 31 2 4 2 2 2 3 2" xfId="16874" xr:uid="{00000000-0005-0000-0000-0000B02D0000}"/>
    <cellStyle name="Normal 31 2 4 2 2 2 4" xfId="11333" xr:uid="{00000000-0005-0000-0000-0000B12D0000}"/>
    <cellStyle name="Normal 31 2 4 2 2 2 4 2" xfId="20020" xr:uid="{00000000-0005-0000-0000-0000B22D0000}"/>
    <cellStyle name="Normal 31 2 4 2 2 2 5" xfId="12940" xr:uid="{00000000-0005-0000-0000-0000B32D0000}"/>
    <cellStyle name="Normal 31 2 4 2 2 2 5 2" xfId="21620" xr:uid="{00000000-0005-0000-0000-0000B42D0000}"/>
    <cellStyle name="Normal 31 2 4 2 2 2 6" xfId="15114" xr:uid="{00000000-0005-0000-0000-0000B52D0000}"/>
    <cellStyle name="Normal 31 2 4 2 2 3" xfId="2968" xr:uid="{00000000-0005-0000-0000-0000B62D0000}"/>
    <cellStyle name="Normal 31 2 4 2 2 3 2" xfId="9724" xr:uid="{00000000-0005-0000-0000-0000B72D0000}"/>
    <cellStyle name="Normal 31 2 4 2 2 3 2 2" xfId="18474" xr:uid="{00000000-0005-0000-0000-0000B82D0000}"/>
    <cellStyle name="Normal 31 2 4 2 2 3 3" xfId="8122" xr:uid="{00000000-0005-0000-0000-0000B92D0000}"/>
    <cellStyle name="Normal 31 2 4 2 2 3 3 2" xfId="16875" xr:uid="{00000000-0005-0000-0000-0000BA2D0000}"/>
    <cellStyle name="Normal 31 2 4 2 2 3 4" xfId="11334" xr:uid="{00000000-0005-0000-0000-0000BB2D0000}"/>
    <cellStyle name="Normal 31 2 4 2 2 3 4 2" xfId="20021" xr:uid="{00000000-0005-0000-0000-0000BC2D0000}"/>
    <cellStyle name="Normal 31 2 4 2 2 3 5" xfId="12941" xr:uid="{00000000-0005-0000-0000-0000BD2D0000}"/>
    <cellStyle name="Normal 31 2 4 2 2 3 5 2" xfId="21621" xr:uid="{00000000-0005-0000-0000-0000BE2D0000}"/>
    <cellStyle name="Normal 31 2 4 2 2 3 6" xfId="15115" xr:uid="{00000000-0005-0000-0000-0000BF2D0000}"/>
    <cellStyle name="Normal 31 2 4 2 2 4" xfId="2969" xr:uid="{00000000-0005-0000-0000-0000C02D0000}"/>
    <cellStyle name="Normal 31 2 4 2 2 4 2" xfId="9725" xr:uid="{00000000-0005-0000-0000-0000C12D0000}"/>
    <cellStyle name="Normal 31 2 4 2 2 4 2 2" xfId="18475" xr:uid="{00000000-0005-0000-0000-0000C22D0000}"/>
    <cellStyle name="Normal 31 2 4 2 2 4 3" xfId="8123" xr:uid="{00000000-0005-0000-0000-0000C32D0000}"/>
    <cellStyle name="Normal 31 2 4 2 2 4 3 2" xfId="16876" xr:uid="{00000000-0005-0000-0000-0000C42D0000}"/>
    <cellStyle name="Normal 31 2 4 2 2 4 4" xfId="11335" xr:uid="{00000000-0005-0000-0000-0000C52D0000}"/>
    <cellStyle name="Normal 31 2 4 2 2 4 4 2" xfId="20022" xr:uid="{00000000-0005-0000-0000-0000C62D0000}"/>
    <cellStyle name="Normal 31 2 4 2 2 4 5" xfId="12942" xr:uid="{00000000-0005-0000-0000-0000C72D0000}"/>
    <cellStyle name="Normal 31 2 4 2 2 4 5 2" xfId="21622" xr:uid="{00000000-0005-0000-0000-0000C82D0000}"/>
    <cellStyle name="Normal 31 2 4 2 2 4 6" xfId="15116" xr:uid="{00000000-0005-0000-0000-0000C92D0000}"/>
    <cellStyle name="Normal 31 2 4 2 3" xfId="2970" xr:uid="{00000000-0005-0000-0000-0000CA2D0000}"/>
    <cellStyle name="Normal 31 2 4 2 4" xfId="2971" xr:uid="{00000000-0005-0000-0000-0000CB2D0000}"/>
    <cellStyle name="Normal 31 2 4 2 5" xfId="9722" xr:uid="{00000000-0005-0000-0000-0000CC2D0000}"/>
    <cellStyle name="Normal 31 2 4 2 5 2" xfId="18472" xr:uid="{00000000-0005-0000-0000-0000CD2D0000}"/>
    <cellStyle name="Normal 31 2 4 2 6" xfId="8120" xr:uid="{00000000-0005-0000-0000-0000CE2D0000}"/>
    <cellStyle name="Normal 31 2 4 2 6 2" xfId="16873" xr:uid="{00000000-0005-0000-0000-0000CF2D0000}"/>
    <cellStyle name="Normal 31 2 4 2 7" xfId="11332" xr:uid="{00000000-0005-0000-0000-0000D02D0000}"/>
    <cellStyle name="Normal 31 2 4 2 7 2" xfId="20019" xr:uid="{00000000-0005-0000-0000-0000D12D0000}"/>
    <cellStyle name="Normal 31 2 4 2 8" xfId="12939" xr:uid="{00000000-0005-0000-0000-0000D22D0000}"/>
    <cellStyle name="Normal 31 2 4 2 8 2" xfId="21619" xr:uid="{00000000-0005-0000-0000-0000D32D0000}"/>
    <cellStyle name="Normal 31 2 4 2 9" xfId="15113" xr:uid="{00000000-0005-0000-0000-0000D42D0000}"/>
    <cellStyle name="Normal 31 2 4 3" xfId="2972" xr:uid="{00000000-0005-0000-0000-0000D52D0000}"/>
    <cellStyle name="Normal 31 2 4 3 2" xfId="2973" xr:uid="{00000000-0005-0000-0000-0000D62D0000}"/>
    <cellStyle name="Normal 31 2 4 3 2 2" xfId="9727" xr:uid="{00000000-0005-0000-0000-0000D72D0000}"/>
    <cellStyle name="Normal 31 2 4 3 2 2 2" xfId="18477" xr:uid="{00000000-0005-0000-0000-0000D82D0000}"/>
    <cellStyle name="Normal 31 2 4 3 2 3" xfId="8125" xr:uid="{00000000-0005-0000-0000-0000D92D0000}"/>
    <cellStyle name="Normal 31 2 4 3 2 3 2" xfId="16878" xr:uid="{00000000-0005-0000-0000-0000DA2D0000}"/>
    <cellStyle name="Normal 31 2 4 3 2 4" xfId="11337" xr:uid="{00000000-0005-0000-0000-0000DB2D0000}"/>
    <cellStyle name="Normal 31 2 4 3 2 4 2" xfId="20024" xr:uid="{00000000-0005-0000-0000-0000DC2D0000}"/>
    <cellStyle name="Normal 31 2 4 3 2 5" xfId="12944" xr:uid="{00000000-0005-0000-0000-0000DD2D0000}"/>
    <cellStyle name="Normal 31 2 4 3 2 5 2" xfId="21624" xr:uid="{00000000-0005-0000-0000-0000DE2D0000}"/>
    <cellStyle name="Normal 31 2 4 3 2 6" xfId="15118" xr:uid="{00000000-0005-0000-0000-0000DF2D0000}"/>
    <cellStyle name="Normal 31 2 4 3 3" xfId="2974" xr:uid="{00000000-0005-0000-0000-0000E02D0000}"/>
    <cellStyle name="Normal 31 2 4 3 3 2" xfId="9728" xr:uid="{00000000-0005-0000-0000-0000E12D0000}"/>
    <cellStyle name="Normal 31 2 4 3 3 2 2" xfId="18478" xr:uid="{00000000-0005-0000-0000-0000E22D0000}"/>
    <cellStyle name="Normal 31 2 4 3 3 3" xfId="8126" xr:uid="{00000000-0005-0000-0000-0000E32D0000}"/>
    <cellStyle name="Normal 31 2 4 3 3 3 2" xfId="16879" xr:uid="{00000000-0005-0000-0000-0000E42D0000}"/>
    <cellStyle name="Normal 31 2 4 3 3 4" xfId="11338" xr:uid="{00000000-0005-0000-0000-0000E52D0000}"/>
    <cellStyle name="Normal 31 2 4 3 3 4 2" xfId="20025" xr:uid="{00000000-0005-0000-0000-0000E62D0000}"/>
    <cellStyle name="Normal 31 2 4 3 3 5" xfId="12945" xr:uid="{00000000-0005-0000-0000-0000E72D0000}"/>
    <cellStyle name="Normal 31 2 4 3 3 5 2" xfId="21625" xr:uid="{00000000-0005-0000-0000-0000E82D0000}"/>
    <cellStyle name="Normal 31 2 4 3 3 6" xfId="15119" xr:uid="{00000000-0005-0000-0000-0000E92D0000}"/>
    <cellStyle name="Normal 31 2 4 3 4" xfId="2975" xr:uid="{00000000-0005-0000-0000-0000EA2D0000}"/>
    <cellStyle name="Normal 31 2 4 3 4 2" xfId="9729" xr:uid="{00000000-0005-0000-0000-0000EB2D0000}"/>
    <cellStyle name="Normal 31 2 4 3 4 2 2" xfId="18479" xr:uid="{00000000-0005-0000-0000-0000EC2D0000}"/>
    <cellStyle name="Normal 31 2 4 3 4 3" xfId="8127" xr:uid="{00000000-0005-0000-0000-0000ED2D0000}"/>
    <cellStyle name="Normal 31 2 4 3 4 3 2" xfId="16880" xr:uid="{00000000-0005-0000-0000-0000EE2D0000}"/>
    <cellStyle name="Normal 31 2 4 3 4 4" xfId="11339" xr:uid="{00000000-0005-0000-0000-0000EF2D0000}"/>
    <cellStyle name="Normal 31 2 4 3 4 4 2" xfId="20026" xr:uid="{00000000-0005-0000-0000-0000F02D0000}"/>
    <cellStyle name="Normal 31 2 4 3 4 5" xfId="12946" xr:uid="{00000000-0005-0000-0000-0000F12D0000}"/>
    <cellStyle name="Normal 31 2 4 3 4 5 2" xfId="21626" xr:uid="{00000000-0005-0000-0000-0000F22D0000}"/>
    <cellStyle name="Normal 31 2 4 3 4 6" xfId="15120" xr:uid="{00000000-0005-0000-0000-0000F32D0000}"/>
    <cellStyle name="Normal 31 2 4 3 5" xfId="9726" xr:uid="{00000000-0005-0000-0000-0000F42D0000}"/>
    <cellStyle name="Normal 31 2 4 3 5 2" xfId="18476" xr:uid="{00000000-0005-0000-0000-0000F52D0000}"/>
    <cellStyle name="Normal 31 2 4 3 6" xfId="8124" xr:uid="{00000000-0005-0000-0000-0000F62D0000}"/>
    <cellStyle name="Normal 31 2 4 3 6 2" xfId="16877" xr:uid="{00000000-0005-0000-0000-0000F72D0000}"/>
    <cellStyle name="Normal 31 2 4 3 7" xfId="11336" xr:uid="{00000000-0005-0000-0000-0000F82D0000}"/>
    <cellStyle name="Normal 31 2 4 3 7 2" xfId="20023" xr:uid="{00000000-0005-0000-0000-0000F92D0000}"/>
    <cellStyle name="Normal 31 2 4 3 8" xfId="12943" xr:uid="{00000000-0005-0000-0000-0000FA2D0000}"/>
    <cellStyle name="Normal 31 2 4 3 8 2" xfId="21623" xr:uid="{00000000-0005-0000-0000-0000FB2D0000}"/>
    <cellStyle name="Normal 31 2 4 3 9" xfId="15117" xr:uid="{00000000-0005-0000-0000-0000FC2D0000}"/>
    <cellStyle name="Normal 31 2 4 4" xfId="2976" xr:uid="{00000000-0005-0000-0000-0000FD2D0000}"/>
    <cellStyle name="Normal 31 2 4 4 2" xfId="2977" xr:uid="{00000000-0005-0000-0000-0000FE2D0000}"/>
    <cellStyle name="Normal 31 2 4 4 2 2" xfId="9731" xr:uid="{00000000-0005-0000-0000-0000FF2D0000}"/>
    <cellStyle name="Normal 31 2 4 4 2 2 2" xfId="18481" xr:uid="{00000000-0005-0000-0000-0000002E0000}"/>
    <cellStyle name="Normal 31 2 4 4 2 3" xfId="8129" xr:uid="{00000000-0005-0000-0000-0000012E0000}"/>
    <cellStyle name="Normal 31 2 4 4 2 3 2" xfId="16882" xr:uid="{00000000-0005-0000-0000-0000022E0000}"/>
    <cellStyle name="Normal 31 2 4 4 2 4" xfId="11341" xr:uid="{00000000-0005-0000-0000-0000032E0000}"/>
    <cellStyle name="Normal 31 2 4 4 2 4 2" xfId="20028" xr:uid="{00000000-0005-0000-0000-0000042E0000}"/>
    <cellStyle name="Normal 31 2 4 4 2 5" xfId="12948" xr:uid="{00000000-0005-0000-0000-0000052E0000}"/>
    <cellStyle name="Normal 31 2 4 4 2 5 2" xfId="21628" xr:uid="{00000000-0005-0000-0000-0000062E0000}"/>
    <cellStyle name="Normal 31 2 4 4 2 6" xfId="15122" xr:uid="{00000000-0005-0000-0000-0000072E0000}"/>
    <cellStyle name="Normal 31 2 4 4 3" xfId="2978" xr:uid="{00000000-0005-0000-0000-0000082E0000}"/>
    <cellStyle name="Normal 31 2 4 4 3 2" xfId="9732" xr:uid="{00000000-0005-0000-0000-0000092E0000}"/>
    <cellStyle name="Normal 31 2 4 4 3 2 2" xfId="18482" xr:uid="{00000000-0005-0000-0000-00000A2E0000}"/>
    <cellStyle name="Normal 31 2 4 4 3 3" xfId="8130" xr:uid="{00000000-0005-0000-0000-00000B2E0000}"/>
    <cellStyle name="Normal 31 2 4 4 3 3 2" xfId="16883" xr:uid="{00000000-0005-0000-0000-00000C2E0000}"/>
    <cellStyle name="Normal 31 2 4 4 3 4" xfId="11342" xr:uid="{00000000-0005-0000-0000-00000D2E0000}"/>
    <cellStyle name="Normal 31 2 4 4 3 4 2" xfId="20029" xr:uid="{00000000-0005-0000-0000-00000E2E0000}"/>
    <cellStyle name="Normal 31 2 4 4 3 5" xfId="12949" xr:uid="{00000000-0005-0000-0000-00000F2E0000}"/>
    <cellStyle name="Normal 31 2 4 4 3 5 2" xfId="21629" xr:uid="{00000000-0005-0000-0000-0000102E0000}"/>
    <cellStyle name="Normal 31 2 4 4 3 6" xfId="15123" xr:uid="{00000000-0005-0000-0000-0000112E0000}"/>
    <cellStyle name="Normal 31 2 4 4 4" xfId="2979" xr:uid="{00000000-0005-0000-0000-0000122E0000}"/>
    <cellStyle name="Normal 31 2 4 4 4 2" xfId="9733" xr:uid="{00000000-0005-0000-0000-0000132E0000}"/>
    <cellStyle name="Normal 31 2 4 4 4 2 2" xfId="18483" xr:uid="{00000000-0005-0000-0000-0000142E0000}"/>
    <cellStyle name="Normal 31 2 4 4 4 3" xfId="8131" xr:uid="{00000000-0005-0000-0000-0000152E0000}"/>
    <cellStyle name="Normal 31 2 4 4 4 3 2" xfId="16884" xr:uid="{00000000-0005-0000-0000-0000162E0000}"/>
    <cellStyle name="Normal 31 2 4 4 4 4" xfId="11343" xr:uid="{00000000-0005-0000-0000-0000172E0000}"/>
    <cellStyle name="Normal 31 2 4 4 4 4 2" xfId="20030" xr:uid="{00000000-0005-0000-0000-0000182E0000}"/>
    <cellStyle name="Normal 31 2 4 4 4 5" xfId="12950" xr:uid="{00000000-0005-0000-0000-0000192E0000}"/>
    <cellStyle name="Normal 31 2 4 4 4 5 2" xfId="21630" xr:uid="{00000000-0005-0000-0000-00001A2E0000}"/>
    <cellStyle name="Normal 31 2 4 4 4 6" xfId="15124" xr:uid="{00000000-0005-0000-0000-00001B2E0000}"/>
    <cellStyle name="Normal 31 2 4 4 5" xfId="9730" xr:uid="{00000000-0005-0000-0000-00001C2E0000}"/>
    <cellStyle name="Normal 31 2 4 4 5 2" xfId="18480" xr:uid="{00000000-0005-0000-0000-00001D2E0000}"/>
    <cellStyle name="Normal 31 2 4 4 6" xfId="8128" xr:uid="{00000000-0005-0000-0000-00001E2E0000}"/>
    <cellStyle name="Normal 31 2 4 4 6 2" xfId="16881" xr:uid="{00000000-0005-0000-0000-00001F2E0000}"/>
    <cellStyle name="Normal 31 2 4 4 7" xfId="11340" xr:uid="{00000000-0005-0000-0000-0000202E0000}"/>
    <cellStyle name="Normal 31 2 4 4 7 2" xfId="20027" xr:uid="{00000000-0005-0000-0000-0000212E0000}"/>
    <cellStyle name="Normal 31 2 4 4 8" xfId="12947" xr:uid="{00000000-0005-0000-0000-0000222E0000}"/>
    <cellStyle name="Normal 31 2 4 4 8 2" xfId="21627" xr:uid="{00000000-0005-0000-0000-0000232E0000}"/>
    <cellStyle name="Normal 31 2 4 4 9" xfId="15121" xr:uid="{00000000-0005-0000-0000-0000242E0000}"/>
    <cellStyle name="Normal 31 2 4 5" xfId="2980" xr:uid="{00000000-0005-0000-0000-0000252E0000}"/>
    <cellStyle name="Normal 31 2 4 5 2" xfId="9734" xr:uid="{00000000-0005-0000-0000-0000262E0000}"/>
    <cellStyle name="Normal 31 2 4 5 2 2" xfId="18484" xr:uid="{00000000-0005-0000-0000-0000272E0000}"/>
    <cellStyle name="Normal 31 2 4 5 3" xfId="8132" xr:uid="{00000000-0005-0000-0000-0000282E0000}"/>
    <cellStyle name="Normal 31 2 4 5 3 2" xfId="16885" xr:uid="{00000000-0005-0000-0000-0000292E0000}"/>
    <cellStyle name="Normal 31 2 4 5 4" xfId="11344" xr:uid="{00000000-0005-0000-0000-00002A2E0000}"/>
    <cellStyle name="Normal 31 2 4 5 4 2" xfId="20031" xr:uid="{00000000-0005-0000-0000-00002B2E0000}"/>
    <cellStyle name="Normal 31 2 4 5 5" xfId="12951" xr:uid="{00000000-0005-0000-0000-00002C2E0000}"/>
    <cellStyle name="Normal 31 2 4 5 5 2" xfId="21631" xr:uid="{00000000-0005-0000-0000-00002D2E0000}"/>
    <cellStyle name="Normal 31 2 4 5 6" xfId="15125" xr:uid="{00000000-0005-0000-0000-00002E2E0000}"/>
    <cellStyle name="Normal 31 2 4 6" xfId="2981" xr:uid="{00000000-0005-0000-0000-00002F2E0000}"/>
    <cellStyle name="Normal 31 2 4 6 2" xfId="9735" xr:uid="{00000000-0005-0000-0000-0000302E0000}"/>
    <cellStyle name="Normal 31 2 4 6 2 2" xfId="18485" xr:uid="{00000000-0005-0000-0000-0000312E0000}"/>
    <cellStyle name="Normal 31 2 4 6 3" xfId="8133" xr:uid="{00000000-0005-0000-0000-0000322E0000}"/>
    <cellStyle name="Normal 31 2 4 6 3 2" xfId="16886" xr:uid="{00000000-0005-0000-0000-0000332E0000}"/>
    <cellStyle name="Normal 31 2 4 6 4" xfId="11345" xr:uid="{00000000-0005-0000-0000-0000342E0000}"/>
    <cellStyle name="Normal 31 2 4 6 4 2" xfId="20032" xr:uid="{00000000-0005-0000-0000-0000352E0000}"/>
    <cellStyle name="Normal 31 2 4 6 5" xfId="12952" xr:uid="{00000000-0005-0000-0000-0000362E0000}"/>
    <cellStyle name="Normal 31 2 4 6 5 2" xfId="21632" xr:uid="{00000000-0005-0000-0000-0000372E0000}"/>
    <cellStyle name="Normal 31 2 4 6 6" xfId="15126" xr:uid="{00000000-0005-0000-0000-0000382E0000}"/>
    <cellStyle name="Normal 31 2 4 7" xfId="2982" xr:uid="{00000000-0005-0000-0000-0000392E0000}"/>
    <cellStyle name="Normal 31 2 4 7 2" xfId="9736" xr:uid="{00000000-0005-0000-0000-00003A2E0000}"/>
    <cellStyle name="Normal 31 2 4 7 2 2" xfId="18486" xr:uid="{00000000-0005-0000-0000-00003B2E0000}"/>
    <cellStyle name="Normal 31 2 4 7 3" xfId="8134" xr:uid="{00000000-0005-0000-0000-00003C2E0000}"/>
    <cellStyle name="Normal 31 2 4 7 3 2" xfId="16887" xr:uid="{00000000-0005-0000-0000-00003D2E0000}"/>
    <cellStyle name="Normal 31 2 4 7 4" xfId="11346" xr:uid="{00000000-0005-0000-0000-00003E2E0000}"/>
    <cellStyle name="Normal 31 2 4 7 4 2" xfId="20033" xr:uid="{00000000-0005-0000-0000-00003F2E0000}"/>
    <cellStyle name="Normal 31 2 4 7 5" xfId="12953" xr:uid="{00000000-0005-0000-0000-0000402E0000}"/>
    <cellStyle name="Normal 31 2 4 7 5 2" xfId="21633" xr:uid="{00000000-0005-0000-0000-0000412E0000}"/>
    <cellStyle name="Normal 31 2 4 7 6" xfId="15127" xr:uid="{00000000-0005-0000-0000-0000422E0000}"/>
    <cellStyle name="Normal 31 2 5" xfId="2983" xr:uid="{00000000-0005-0000-0000-0000432E0000}"/>
    <cellStyle name="Normal 31 2 6" xfId="2984" xr:uid="{00000000-0005-0000-0000-0000442E0000}"/>
    <cellStyle name="Normal 31 2 7" xfId="2985" xr:uid="{00000000-0005-0000-0000-0000452E0000}"/>
    <cellStyle name="Normal 31 2 7 2" xfId="9737" xr:uid="{00000000-0005-0000-0000-0000462E0000}"/>
    <cellStyle name="Normal 31 2 7 2 2" xfId="18487" xr:uid="{00000000-0005-0000-0000-0000472E0000}"/>
    <cellStyle name="Normal 31 2 7 3" xfId="8135" xr:uid="{00000000-0005-0000-0000-0000482E0000}"/>
    <cellStyle name="Normal 31 2 7 3 2" xfId="16888" xr:uid="{00000000-0005-0000-0000-0000492E0000}"/>
    <cellStyle name="Normal 31 2 7 4" xfId="11347" xr:uid="{00000000-0005-0000-0000-00004A2E0000}"/>
    <cellStyle name="Normal 31 2 7 4 2" xfId="20034" xr:uid="{00000000-0005-0000-0000-00004B2E0000}"/>
    <cellStyle name="Normal 31 2 7 5" xfId="12954" xr:uid="{00000000-0005-0000-0000-00004C2E0000}"/>
    <cellStyle name="Normal 31 2 7 5 2" xfId="21634" xr:uid="{00000000-0005-0000-0000-00004D2E0000}"/>
    <cellStyle name="Normal 31 2 7 6" xfId="15128" xr:uid="{00000000-0005-0000-0000-00004E2E0000}"/>
    <cellStyle name="Normal 31 2 8" xfId="2986" xr:uid="{00000000-0005-0000-0000-00004F2E0000}"/>
    <cellStyle name="Normal 31 2 8 2" xfId="9738" xr:uid="{00000000-0005-0000-0000-0000502E0000}"/>
    <cellStyle name="Normal 31 2 8 2 2" xfId="18488" xr:uid="{00000000-0005-0000-0000-0000512E0000}"/>
    <cellStyle name="Normal 31 2 8 3" xfId="8136" xr:uid="{00000000-0005-0000-0000-0000522E0000}"/>
    <cellStyle name="Normal 31 2 8 3 2" xfId="16889" xr:uid="{00000000-0005-0000-0000-0000532E0000}"/>
    <cellStyle name="Normal 31 2 8 4" xfId="11348" xr:uid="{00000000-0005-0000-0000-0000542E0000}"/>
    <cellStyle name="Normal 31 2 8 4 2" xfId="20035" xr:uid="{00000000-0005-0000-0000-0000552E0000}"/>
    <cellStyle name="Normal 31 2 8 5" xfId="12955" xr:uid="{00000000-0005-0000-0000-0000562E0000}"/>
    <cellStyle name="Normal 31 2 8 5 2" xfId="21635" xr:uid="{00000000-0005-0000-0000-0000572E0000}"/>
    <cellStyle name="Normal 31 2 8 6" xfId="15129" xr:uid="{00000000-0005-0000-0000-0000582E0000}"/>
    <cellStyle name="Normal 31 2 9" xfId="2987" xr:uid="{00000000-0005-0000-0000-0000592E0000}"/>
    <cellStyle name="Normal 31 2 9 2" xfId="9739" xr:uid="{00000000-0005-0000-0000-00005A2E0000}"/>
    <cellStyle name="Normal 31 2 9 2 2" xfId="18489" xr:uid="{00000000-0005-0000-0000-00005B2E0000}"/>
    <cellStyle name="Normal 31 2 9 3" xfId="8137" xr:uid="{00000000-0005-0000-0000-00005C2E0000}"/>
    <cellStyle name="Normal 31 2 9 3 2" xfId="16890" xr:uid="{00000000-0005-0000-0000-00005D2E0000}"/>
    <cellStyle name="Normal 31 2 9 4" xfId="11349" xr:uid="{00000000-0005-0000-0000-00005E2E0000}"/>
    <cellStyle name="Normal 31 2 9 4 2" xfId="20036" xr:uid="{00000000-0005-0000-0000-00005F2E0000}"/>
    <cellStyle name="Normal 31 2 9 5" xfId="12956" xr:uid="{00000000-0005-0000-0000-0000602E0000}"/>
    <cellStyle name="Normal 31 2 9 5 2" xfId="21636" xr:uid="{00000000-0005-0000-0000-0000612E0000}"/>
    <cellStyle name="Normal 31 2 9 6" xfId="15130" xr:uid="{00000000-0005-0000-0000-0000622E0000}"/>
    <cellStyle name="Normal 31 3" xfId="2988" xr:uid="{00000000-0005-0000-0000-0000632E0000}"/>
    <cellStyle name="Normal 31 3 2" xfId="2989" xr:uid="{00000000-0005-0000-0000-0000642E0000}"/>
    <cellStyle name="Normal 31 3 2 2" xfId="9741" xr:uid="{00000000-0005-0000-0000-0000652E0000}"/>
    <cellStyle name="Normal 31 3 2 2 2" xfId="18491" xr:uid="{00000000-0005-0000-0000-0000662E0000}"/>
    <cellStyle name="Normal 31 3 2 3" xfId="8139" xr:uid="{00000000-0005-0000-0000-0000672E0000}"/>
    <cellStyle name="Normal 31 3 2 3 2" xfId="16892" xr:uid="{00000000-0005-0000-0000-0000682E0000}"/>
    <cellStyle name="Normal 31 3 2 4" xfId="11351" xr:uid="{00000000-0005-0000-0000-0000692E0000}"/>
    <cellStyle name="Normal 31 3 2 4 2" xfId="20038" xr:uid="{00000000-0005-0000-0000-00006A2E0000}"/>
    <cellStyle name="Normal 31 3 2 5" xfId="12958" xr:uid="{00000000-0005-0000-0000-00006B2E0000}"/>
    <cellStyle name="Normal 31 3 2 5 2" xfId="21638" xr:uid="{00000000-0005-0000-0000-00006C2E0000}"/>
    <cellStyle name="Normal 31 3 2 6" xfId="15132" xr:uid="{00000000-0005-0000-0000-00006D2E0000}"/>
    <cellStyle name="Normal 31 3 3" xfId="2990" xr:uid="{00000000-0005-0000-0000-00006E2E0000}"/>
    <cellStyle name="Normal 31 3 3 2" xfId="9742" xr:uid="{00000000-0005-0000-0000-00006F2E0000}"/>
    <cellStyle name="Normal 31 3 3 2 2" xfId="18492" xr:uid="{00000000-0005-0000-0000-0000702E0000}"/>
    <cellStyle name="Normal 31 3 3 3" xfId="8140" xr:uid="{00000000-0005-0000-0000-0000712E0000}"/>
    <cellStyle name="Normal 31 3 3 3 2" xfId="16893" xr:uid="{00000000-0005-0000-0000-0000722E0000}"/>
    <cellStyle name="Normal 31 3 3 4" xfId="11352" xr:uid="{00000000-0005-0000-0000-0000732E0000}"/>
    <cellStyle name="Normal 31 3 3 4 2" xfId="20039" xr:uid="{00000000-0005-0000-0000-0000742E0000}"/>
    <cellStyle name="Normal 31 3 3 5" xfId="12959" xr:uid="{00000000-0005-0000-0000-0000752E0000}"/>
    <cellStyle name="Normal 31 3 3 5 2" xfId="21639" xr:uid="{00000000-0005-0000-0000-0000762E0000}"/>
    <cellStyle name="Normal 31 3 3 6" xfId="15133" xr:uid="{00000000-0005-0000-0000-0000772E0000}"/>
    <cellStyle name="Normal 31 3 4" xfId="2991" xr:uid="{00000000-0005-0000-0000-0000782E0000}"/>
    <cellStyle name="Normal 31 3 4 2" xfId="9743" xr:uid="{00000000-0005-0000-0000-0000792E0000}"/>
    <cellStyle name="Normal 31 3 4 2 2" xfId="18493" xr:uid="{00000000-0005-0000-0000-00007A2E0000}"/>
    <cellStyle name="Normal 31 3 4 3" xfId="8141" xr:uid="{00000000-0005-0000-0000-00007B2E0000}"/>
    <cellStyle name="Normal 31 3 4 3 2" xfId="16894" xr:uid="{00000000-0005-0000-0000-00007C2E0000}"/>
    <cellStyle name="Normal 31 3 4 4" xfId="11353" xr:uid="{00000000-0005-0000-0000-00007D2E0000}"/>
    <cellStyle name="Normal 31 3 4 4 2" xfId="20040" xr:uid="{00000000-0005-0000-0000-00007E2E0000}"/>
    <cellStyle name="Normal 31 3 4 5" xfId="12960" xr:uid="{00000000-0005-0000-0000-00007F2E0000}"/>
    <cellStyle name="Normal 31 3 4 5 2" xfId="21640" xr:uid="{00000000-0005-0000-0000-0000802E0000}"/>
    <cellStyle name="Normal 31 3 4 6" xfId="15134" xr:uid="{00000000-0005-0000-0000-0000812E0000}"/>
    <cellStyle name="Normal 31 3 5" xfId="9740" xr:uid="{00000000-0005-0000-0000-0000822E0000}"/>
    <cellStyle name="Normal 31 3 5 2" xfId="18490" xr:uid="{00000000-0005-0000-0000-0000832E0000}"/>
    <cellStyle name="Normal 31 3 6" xfId="8138" xr:uid="{00000000-0005-0000-0000-0000842E0000}"/>
    <cellStyle name="Normal 31 3 6 2" xfId="16891" xr:uid="{00000000-0005-0000-0000-0000852E0000}"/>
    <cellStyle name="Normal 31 3 7" xfId="11350" xr:uid="{00000000-0005-0000-0000-0000862E0000}"/>
    <cellStyle name="Normal 31 3 7 2" xfId="20037" xr:uid="{00000000-0005-0000-0000-0000872E0000}"/>
    <cellStyle name="Normal 31 3 8" xfId="12957" xr:uid="{00000000-0005-0000-0000-0000882E0000}"/>
    <cellStyle name="Normal 31 3 8 2" xfId="21637" xr:uid="{00000000-0005-0000-0000-0000892E0000}"/>
    <cellStyle name="Normal 31 3 9" xfId="15131" xr:uid="{00000000-0005-0000-0000-00008A2E0000}"/>
    <cellStyle name="Normal 31 4" xfId="2992" xr:uid="{00000000-0005-0000-0000-00008B2E0000}"/>
    <cellStyle name="Normal 32" xfId="2993" xr:uid="{00000000-0005-0000-0000-00008C2E0000}"/>
    <cellStyle name="Normal 32 2" xfId="2994" xr:uid="{00000000-0005-0000-0000-00008D2E0000}"/>
    <cellStyle name="Normal 32 2 10" xfId="9744" xr:uid="{00000000-0005-0000-0000-00008E2E0000}"/>
    <cellStyle name="Normal 32 2 10 2" xfId="18494" xr:uid="{00000000-0005-0000-0000-00008F2E0000}"/>
    <cellStyle name="Normal 32 2 11" xfId="8142" xr:uid="{00000000-0005-0000-0000-0000902E0000}"/>
    <cellStyle name="Normal 32 2 11 2" xfId="16895" xr:uid="{00000000-0005-0000-0000-0000912E0000}"/>
    <cellStyle name="Normal 32 2 12" xfId="11354" xr:uid="{00000000-0005-0000-0000-0000922E0000}"/>
    <cellStyle name="Normal 32 2 12 2" xfId="20041" xr:uid="{00000000-0005-0000-0000-0000932E0000}"/>
    <cellStyle name="Normal 32 2 13" xfId="12961" xr:uid="{00000000-0005-0000-0000-0000942E0000}"/>
    <cellStyle name="Normal 32 2 13 2" xfId="21641" xr:uid="{00000000-0005-0000-0000-0000952E0000}"/>
    <cellStyle name="Normal 32 2 14" xfId="15135" xr:uid="{00000000-0005-0000-0000-0000962E0000}"/>
    <cellStyle name="Normal 32 2 2" xfId="2995" xr:uid="{00000000-0005-0000-0000-0000972E0000}"/>
    <cellStyle name="Normal 32 2 2 2" xfId="2996" xr:uid="{00000000-0005-0000-0000-0000982E0000}"/>
    <cellStyle name="Normal 32 2 2 2 2" xfId="9746" xr:uid="{00000000-0005-0000-0000-0000992E0000}"/>
    <cellStyle name="Normal 32 2 2 2 2 2" xfId="18496" xr:uid="{00000000-0005-0000-0000-00009A2E0000}"/>
    <cellStyle name="Normal 32 2 2 2 3" xfId="8144" xr:uid="{00000000-0005-0000-0000-00009B2E0000}"/>
    <cellStyle name="Normal 32 2 2 2 3 2" xfId="16897" xr:uid="{00000000-0005-0000-0000-00009C2E0000}"/>
    <cellStyle name="Normal 32 2 2 2 4" xfId="11356" xr:uid="{00000000-0005-0000-0000-00009D2E0000}"/>
    <cellStyle name="Normal 32 2 2 2 4 2" xfId="20043" xr:uid="{00000000-0005-0000-0000-00009E2E0000}"/>
    <cellStyle name="Normal 32 2 2 2 5" xfId="12963" xr:uid="{00000000-0005-0000-0000-00009F2E0000}"/>
    <cellStyle name="Normal 32 2 2 2 5 2" xfId="21643" xr:uid="{00000000-0005-0000-0000-0000A02E0000}"/>
    <cellStyle name="Normal 32 2 2 2 6" xfId="15137" xr:uid="{00000000-0005-0000-0000-0000A12E0000}"/>
    <cellStyle name="Normal 32 2 2 3" xfId="2997" xr:uid="{00000000-0005-0000-0000-0000A22E0000}"/>
    <cellStyle name="Normal 32 2 2 3 2" xfId="9747" xr:uid="{00000000-0005-0000-0000-0000A32E0000}"/>
    <cellStyle name="Normal 32 2 2 3 2 2" xfId="18497" xr:uid="{00000000-0005-0000-0000-0000A42E0000}"/>
    <cellStyle name="Normal 32 2 2 3 3" xfId="8145" xr:uid="{00000000-0005-0000-0000-0000A52E0000}"/>
    <cellStyle name="Normal 32 2 2 3 3 2" xfId="16898" xr:uid="{00000000-0005-0000-0000-0000A62E0000}"/>
    <cellStyle name="Normal 32 2 2 3 4" xfId="11357" xr:uid="{00000000-0005-0000-0000-0000A72E0000}"/>
    <cellStyle name="Normal 32 2 2 3 4 2" xfId="20044" xr:uid="{00000000-0005-0000-0000-0000A82E0000}"/>
    <cellStyle name="Normal 32 2 2 3 5" xfId="12964" xr:uid="{00000000-0005-0000-0000-0000A92E0000}"/>
    <cellStyle name="Normal 32 2 2 3 5 2" xfId="21644" xr:uid="{00000000-0005-0000-0000-0000AA2E0000}"/>
    <cellStyle name="Normal 32 2 2 3 6" xfId="15138" xr:uid="{00000000-0005-0000-0000-0000AB2E0000}"/>
    <cellStyle name="Normal 32 2 2 4" xfId="2998" xr:uid="{00000000-0005-0000-0000-0000AC2E0000}"/>
    <cellStyle name="Normal 32 2 2 4 2" xfId="9748" xr:uid="{00000000-0005-0000-0000-0000AD2E0000}"/>
    <cellStyle name="Normal 32 2 2 4 2 2" xfId="18498" xr:uid="{00000000-0005-0000-0000-0000AE2E0000}"/>
    <cellStyle name="Normal 32 2 2 4 3" xfId="8146" xr:uid="{00000000-0005-0000-0000-0000AF2E0000}"/>
    <cellStyle name="Normal 32 2 2 4 3 2" xfId="16899" xr:uid="{00000000-0005-0000-0000-0000B02E0000}"/>
    <cellStyle name="Normal 32 2 2 4 4" xfId="11358" xr:uid="{00000000-0005-0000-0000-0000B12E0000}"/>
    <cellStyle name="Normal 32 2 2 4 4 2" xfId="20045" xr:uid="{00000000-0005-0000-0000-0000B22E0000}"/>
    <cellStyle name="Normal 32 2 2 4 5" xfId="12965" xr:uid="{00000000-0005-0000-0000-0000B32E0000}"/>
    <cellStyle name="Normal 32 2 2 4 5 2" xfId="21645" xr:uid="{00000000-0005-0000-0000-0000B42E0000}"/>
    <cellStyle name="Normal 32 2 2 4 6" xfId="15139" xr:uid="{00000000-0005-0000-0000-0000B52E0000}"/>
    <cellStyle name="Normal 32 2 2 5" xfId="9745" xr:uid="{00000000-0005-0000-0000-0000B62E0000}"/>
    <cellStyle name="Normal 32 2 2 5 2" xfId="18495" xr:uid="{00000000-0005-0000-0000-0000B72E0000}"/>
    <cellStyle name="Normal 32 2 2 6" xfId="8143" xr:uid="{00000000-0005-0000-0000-0000B82E0000}"/>
    <cellStyle name="Normal 32 2 2 6 2" xfId="16896" xr:uid="{00000000-0005-0000-0000-0000B92E0000}"/>
    <cellStyle name="Normal 32 2 2 7" xfId="11355" xr:uid="{00000000-0005-0000-0000-0000BA2E0000}"/>
    <cellStyle name="Normal 32 2 2 7 2" xfId="20042" xr:uid="{00000000-0005-0000-0000-0000BB2E0000}"/>
    <cellStyle name="Normal 32 2 2 8" xfId="12962" xr:uid="{00000000-0005-0000-0000-0000BC2E0000}"/>
    <cellStyle name="Normal 32 2 2 8 2" xfId="21642" xr:uid="{00000000-0005-0000-0000-0000BD2E0000}"/>
    <cellStyle name="Normal 32 2 2 9" xfId="15136" xr:uid="{00000000-0005-0000-0000-0000BE2E0000}"/>
    <cellStyle name="Normal 32 2 3" xfId="2999" xr:uid="{00000000-0005-0000-0000-0000BF2E0000}"/>
    <cellStyle name="Normal 32 2 3 2" xfId="3000" xr:uid="{00000000-0005-0000-0000-0000C02E0000}"/>
    <cellStyle name="Normal 32 2 3 2 2" xfId="9750" xr:uid="{00000000-0005-0000-0000-0000C12E0000}"/>
    <cellStyle name="Normal 32 2 3 2 2 2" xfId="18500" xr:uid="{00000000-0005-0000-0000-0000C22E0000}"/>
    <cellStyle name="Normal 32 2 3 2 3" xfId="8148" xr:uid="{00000000-0005-0000-0000-0000C32E0000}"/>
    <cellStyle name="Normal 32 2 3 2 3 2" xfId="16901" xr:uid="{00000000-0005-0000-0000-0000C42E0000}"/>
    <cellStyle name="Normal 32 2 3 2 4" xfId="11360" xr:uid="{00000000-0005-0000-0000-0000C52E0000}"/>
    <cellStyle name="Normal 32 2 3 2 4 2" xfId="20047" xr:uid="{00000000-0005-0000-0000-0000C62E0000}"/>
    <cellStyle name="Normal 32 2 3 2 5" xfId="12967" xr:uid="{00000000-0005-0000-0000-0000C72E0000}"/>
    <cellStyle name="Normal 32 2 3 2 5 2" xfId="21647" xr:uid="{00000000-0005-0000-0000-0000C82E0000}"/>
    <cellStyle name="Normal 32 2 3 2 6" xfId="15141" xr:uid="{00000000-0005-0000-0000-0000C92E0000}"/>
    <cellStyle name="Normal 32 2 3 3" xfId="3001" xr:uid="{00000000-0005-0000-0000-0000CA2E0000}"/>
    <cellStyle name="Normal 32 2 3 3 2" xfId="9751" xr:uid="{00000000-0005-0000-0000-0000CB2E0000}"/>
    <cellStyle name="Normal 32 2 3 3 2 2" xfId="18501" xr:uid="{00000000-0005-0000-0000-0000CC2E0000}"/>
    <cellStyle name="Normal 32 2 3 3 3" xfId="8149" xr:uid="{00000000-0005-0000-0000-0000CD2E0000}"/>
    <cellStyle name="Normal 32 2 3 3 3 2" xfId="16902" xr:uid="{00000000-0005-0000-0000-0000CE2E0000}"/>
    <cellStyle name="Normal 32 2 3 3 4" xfId="11361" xr:uid="{00000000-0005-0000-0000-0000CF2E0000}"/>
    <cellStyle name="Normal 32 2 3 3 4 2" xfId="20048" xr:uid="{00000000-0005-0000-0000-0000D02E0000}"/>
    <cellStyle name="Normal 32 2 3 3 5" xfId="12968" xr:uid="{00000000-0005-0000-0000-0000D12E0000}"/>
    <cellStyle name="Normal 32 2 3 3 5 2" xfId="21648" xr:uid="{00000000-0005-0000-0000-0000D22E0000}"/>
    <cellStyle name="Normal 32 2 3 3 6" xfId="15142" xr:uid="{00000000-0005-0000-0000-0000D32E0000}"/>
    <cellStyle name="Normal 32 2 3 4" xfId="3002" xr:uid="{00000000-0005-0000-0000-0000D42E0000}"/>
    <cellStyle name="Normal 32 2 3 4 2" xfId="9752" xr:uid="{00000000-0005-0000-0000-0000D52E0000}"/>
    <cellStyle name="Normal 32 2 3 4 2 2" xfId="18502" xr:uid="{00000000-0005-0000-0000-0000D62E0000}"/>
    <cellStyle name="Normal 32 2 3 4 3" xfId="8150" xr:uid="{00000000-0005-0000-0000-0000D72E0000}"/>
    <cellStyle name="Normal 32 2 3 4 3 2" xfId="16903" xr:uid="{00000000-0005-0000-0000-0000D82E0000}"/>
    <cellStyle name="Normal 32 2 3 4 4" xfId="11362" xr:uid="{00000000-0005-0000-0000-0000D92E0000}"/>
    <cellStyle name="Normal 32 2 3 4 4 2" xfId="20049" xr:uid="{00000000-0005-0000-0000-0000DA2E0000}"/>
    <cellStyle name="Normal 32 2 3 4 5" xfId="12969" xr:uid="{00000000-0005-0000-0000-0000DB2E0000}"/>
    <cellStyle name="Normal 32 2 3 4 5 2" xfId="21649" xr:uid="{00000000-0005-0000-0000-0000DC2E0000}"/>
    <cellStyle name="Normal 32 2 3 4 6" xfId="15143" xr:uid="{00000000-0005-0000-0000-0000DD2E0000}"/>
    <cellStyle name="Normal 32 2 3 5" xfId="9749" xr:uid="{00000000-0005-0000-0000-0000DE2E0000}"/>
    <cellStyle name="Normal 32 2 3 5 2" xfId="18499" xr:uid="{00000000-0005-0000-0000-0000DF2E0000}"/>
    <cellStyle name="Normal 32 2 3 6" xfId="8147" xr:uid="{00000000-0005-0000-0000-0000E02E0000}"/>
    <cellStyle name="Normal 32 2 3 6 2" xfId="16900" xr:uid="{00000000-0005-0000-0000-0000E12E0000}"/>
    <cellStyle name="Normal 32 2 3 7" xfId="11359" xr:uid="{00000000-0005-0000-0000-0000E22E0000}"/>
    <cellStyle name="Normal 32 2 3 7 2" xfId="20046" xr:uid="{00000000-0005-0000-0000-0000E32E0000}"/>
    <cellStyle name="Normal 32 2 3 8" xfId="12966" xr:uid="{00000000-0005-0000-0000-0000E42E0000}"/>
    <cellStyle name="Normal 32 2 3 8 2" xfId="21646" xr:uid="{00000000-0005-0000-0000-0000E52E0000}"/>
    <cellStyle name="Normal 32 2 3 9" xfId="15140" xr:uid="{00000000-0005-0000-0000-0000E62E0000}"/>
    <cellStyle name="Normal 32 2 4" xfId="3003" xr:uid="{00000000-0005-0000-0000-0000E72E0000}"/>
    <cellStyle name="Normal 32 2 4 2" xfId="3004" xr:uid="{00000000-0005-0000-0000-0000E82E0000}"/>
    <cellStyle name="Normal 32 2 4 2 2" xfId="3005" xr:uid="{00000000-0005-0000-0000-0000E92E0000}"/>
    <cellStyle name="Normal 32 2 4 2 2 2" xfId="3006" xr:uid="{00000000-0005-0000-0000-0000EA2E0000}"/>
    <cellStyle name="Normal 32 2 4 2 2 2 2" xfId="9754" xr:uid="{00000000-0005-0000-0000-0000EB2E0000}"/>
    <cellStyle name="Normal 32 2 4 2 2 2 2 2" xfId="18504" xr:uid="{00000000-0005-0000-0000-0000EC2E0000}"/>
    <cellStyle name="Normal 32 2 4 2 2 2 3" xfId="8152" xr:uid="{00000000-0005-0000-0000-0000ED2E0000}"/>
    <cellStyle name="Normal 32 2 4 2 2 2 3 2" xfId="16905" xr:uid="{00000000-0005-0000-0000-0000EE2E0000}"/>
    <cellStyle name="Normal 32 2 4 2 2 2 4" xfId="11364" xr:uid="{00000000-0005-0000-0000-0000EF2E0000}"/>
    <cellStyle name="Normal 32 2 4 2 2 2 4 2" xfId="20051" xr:uid="{00000000-0005-0000-0000-0000F02E0000}"/>
    <cellStyle name="Normal 32 2 4 2 2 2 5" xfId="12971" xr:uid="{00000000-0005-0000-0000-0000F12E0000}"/>
    <cellStyle name="Normal 32 2 4 2 2 2 5 2" xfId="21651" xr:uid="{00000000-0005-0000-0000-0000F22E0000}"/>
    <cellStyle name="Normal 32 2 4 2 2 2 6" xfId="15145" xr:uid="{00000000-0005-0000-0000-0000F32E0000}"/>
    <cellStyle name="Normal 32 2 4 2 2 3" xfId="3007" xr:uid="{00000000-0005-0000-0000-0000F42E0000}"/>
    <cellStyle name="Normal 32 2 4 2 2 3 2" xfId="9755" xr:uid="{00000000-0005-0000-0000-0000F52E0000}"/>
    <cellStyle name="Normal 32 2 4 2 2 3 2 2" xfId="18505" xr:uid="{00000000-0005-0000-0000-0000F62E0000}"/>
    <cellStyle name="Normal 32 2 4 2 2 3 3" xfId="8153" xr:uid="{00000000-0005-0000-0000-0000F72E0000}"/>
    <cellStyle name="Normal 32 2 4 2 2 3 3 2" xfId="16906" xr:uid="{00000000-0005-0000-0000-0000F82E0000}"/>
    <cellStyle name="Normal 32 2 4 2 2 3 4" xfId="11365" xr:uid="{00000000-0005-0000-0000-0000F92E0000}"/>
    <cellStyle name="Normal 32 2 4 2 2 3 4 2" xfId="20052" xr:uid="{00000000-0005-0000-0000-0000FA2E0000}"/>
    <cellStyle name="Normal 32 2 4 2 2 3 5" xfId="12972" xr:uid="{00000000-0005-0000-0000-0000FB2E0000}"/>
    <cellStyle name="Normal 32 2 4 2 2 3 5 2" xfId="21652" xr:uid="{00000000-0005-0000-0000-0000FC2E0000}"/>
    <cellStyle name="Normal 32 2 4 2 2 3 6" xfId="15146" xr:uid="{00000000-0005-0000-0000-0000FD2E0000}"/>
    <cellStyle name="Normal 32 2 4 2 2 4" xfId="3008" xr:uid="{00000000-0005-0000-0000-0000FE2E0000}"/>
    <cellStyle name="Normal 32 2 4 2 2 4 2" xfId="9756" xr:uid="{00000000-0005-0000-0000-0000FF2E0000}"/>
    <cellStyle name="Normal 32 2 4 2 2 4 2 2" xfId="18506" xr:uid="{00000000-0005-0000-0000-0000002F0000}"/>
    <cellStyle name="Normal 32 2 4 2 2 4 3" xfId="8154" xr:uid="{00000000-0005-0000-0000-0000012F0000}"/>
    <cellStyle name="Normal 32 2 4 2 2 4 3 2" xfId="16907" xr:uid="{00000000-0005-0000-0000-0000022F0000}"/>
    <cellStyle name="Normal 32 2 4 2 2 4 4" xfId="11366" xr:uid="{00000000-0005-0000-0000-0000032F0000}"/>
    <cellStyle name="Normal 32 2 4 2 2 4 4 2" xfId="20053" xr:uid="{00000000-0005-0000-0000-0000042F0000}"/>
    <cellStyle name="Normal 32 2 4 2 2 4 5" xfId="12973" xr:uid="{00000000-0005-0000-0000-0000052F0000}"/>
    <cellStyle name="Normal 32 2 4 2 2 4 5 2" xfId="21653" xr:uid="{00000000-0005-0000-0000-0000062F0000}"/>
    <cellStyle name="Normal 32 2 4 2 2 4 6" xfId="15147" xr:uid="{00000000-0005-0000-0000-0000072F0000}"/>
    <cellStyle name="Normal 32 2 4 2 3" xfId="3009" xr:uid="{00000000-0005-0000-0000-0000082F0000}"/>
    <cellStyle name="Normal 32 2 4 2 4" xfId="3010" xr:uid="{00000000-0005-0000-0000-0000092F0000}"/>
    <cellStyle name="Normal 32 2 4 2 5" xfId="9753" xr:uid="{00000000-0005-0000-0000-00000A2F0000}"/>
    <cellStyle name="Normal 32 2 4 2 5 2" xfId="18503" xr:uid="{00000000-0005-0000-0000-00000B2F0000}"/>
    <cellStyle name="Normal 32 2 4 2 6" xfId="8151" xr:uid="{00000000-0005-0000-0000-00000C2F0000}"/>
    <cellStyle name="Normal 32 2 4 2 6 2" xfId="16904" xr:uid="{00000000-0005-0000-0000-00000D2F0000}"/>
    <cellStyle name="Normal 32 2 4 2 7" xfId="11363" xr:uid="{00000000-0005-0000-0000-00000E2F0000}"/>
    <cellStyle name="Normal 32 2 4 2 7 2" xfId="20050" xr:uid="{00000000-0005-0000-0000-00000F2F0000}"/>
    <cellStyle name="Normal 32 2 4 2 8" xfId="12970" xr:uid="{00000000-0005-0000-0000-0000102F0000}"/>
    <cellStyle name="Normal 32 2 4 2 8 2" xfId="21650" xr:uid="{00000000-0005-0000-0000-0000112F0000}"/>
    <cellStyle name="Normal 32 2 4 2 9" xfId="15144" xr:uid="{00000000-0005-0000-0000-0000122F0000}"/>
    <cellStyle name="Normal 32 2 4 3" xfId="3011" xr:uid="{00000000-0005-0000-0000-0000132F0000}"/>
    <cellStyle name="Normal 32 2 4 3 2" xfId="3012" xr:uid="{00000000-0005-0000-0000-0000142F0000}"/>
    <cellStyle name="Normal 32 2 4 3 2 2" xfId="9758" xr:uid="{00000000-0005-0000-0000-0000152F0000}"/>
    <cellStyle name="Normal 32 2 4 3 2 2 2" xfId="18508" xr:uid="{00000000-0005-0000-0000-0000162F0000}"/>
    <cellStyle name="Normal 32 2 4 3 2 3" xfId="8156" xr:uid="{00000000-0005-0000-0000-0000172F0000}"/>
    <cellStyle name="Normal 32 2 4 3 2 3 2" xfId="16909" xr:uid="{00000000-0005-0000-0000-0000182F0000}"/>
    <cellStyle name="Normal 32 2 4 3 2 4" xfId="11368" xr:uid="{00000000-0005-0000-0000-0000192F0000}"/>
    <cellStyle name="Normal 32 2 4 3 2 4 2" xfId="20055" xr:uid="{00000000-0005-0000-0000-00001A2F0000}"/>
    <cellStyle name="Normal 32 2 4 3 2 5" xfId="12975" xr:uid="{00000000-0005-0000-0000-00001B2F0000}"/>
    <cellStyle name="Normal 32 2 4 3 2 5 2" xfId="21655" xr:uid="{00000000-0005-0000-0000-00001C2F0000}"/>
    <cellStyle name="Normal 32 2 4 3 2 6" xfId="15149" xr:uid="{00000000-0005-0000-0000-00001D2F0000}"/>
    <cellStyle name="Normal 32 2 4 3 3" xfId="3013" xr:uid="{00000000-0005-0000-0000-00001E2F0000}"/>
    <cellStyle name="Normal 32 2 4 3 3 2" xfId="9759" xr:uid="{00000000-0005-0000-0000-00001F2F0000}"/>
    <cellStyle name="Normal 32 2 4 3 3 2 2" xfId="18509" xr:uid="{00000000-0005-0000-0000-0000202F0000}"/>
    <cellStyle name="Normal 32 2 4 3 3 3" xfId="8157" xr:uid="{00000000-0005-0000-0000-0000212F0000}"/>
    <cellStyle name="Normal 32 2 4 3 3 3 2" xfId="16910" xr:uid="{00000000-0005-0000-0000-0000222F0000}"/>
    <cellStyle name="Normal 32 2 4 3 3 4" xfId="11369" xr:uid="{00000000-0005-0000-0000-0000232F0000}"/>
    <cellStyle name="Normal 32 2 4 3 3 4 2" xfId="20056" xr:uid="{00000000-0005-0000-0000-0000242F0000}"/>
    <cellStyle name="Normal 32 2 4 3 3 5" xfId="12976" xr:uid="{00000000-0005-0000-0000-0000252F0000}"/>
    <cellStyle name="Normal 32 2 4 3 3 5 2" xfId="21656" xr:uid="{00000000-0005-0000-0000-0000262F0000}"/>
    <cellStyle name="Normal 32 2 4 3 3 6" xfId="15150" xr:uid="{00000000-0005-0000-0000-0000272F0000}"/>
    <cellStyle name="Normal 32 2 4 3 4" xfId="3014" xr:uid="{00000000-0005-0000-0000-0000282F0000}"/>
    <cellStyle name="Normal 32 2 4 3 4 2" xfId="9760" xr:uid="{00000000-0005-0000-0000-0000292F0000}"/>
    <cellStyle name="Normal 32 2 4 3 4 2 2" xfId="18510" xr:uid="{00000000-0005-0000-0000-00002A2F0000}"/>
    <cellStyle name="Normal 32 2 4 3 4 3" xfId="8158" xr:uid="{00000000-0005-0000-0000-00002B2F0000}"/>
    <cellStyle name="Normal 32 2 4 3 4 3 2" xfId="16911" xr:uid="{00000000-0005-0000-0000-00002C2F0000}"/>
    <cellStyle name="Normal 32 2 4 3 4 4" xfId="11370" xr:uid="{00000000-0005-0000-0000-00002D2F0000}"/>
    <cellStyle name="Normal 32 2 4 3 4 4 2" xfId="20057" xr:uid="{00000000-0005-0000-0000-00002E2F0000}"/>
    <cellStyle name="Normal 32 2 4 3 4 5" xfId="12977" xr:uid="{00000000-0005-0000-0000-00002F2F0000}"/>
    <cellStyle name="Normal 32 2 4 3 4 5 2" xfId="21657" xr:uid="{00000000-0005-0000-0000-0000302F0000}"/>
    <cellStyle name="Normal 32 2 4 3 4 6" xfId="15151" xr:uid="{00000000-0005-0000-0000-0000312F0000}"/>
    <cellStyle name="Normal 32 2 4 3 5" xfId="9757" xr:uid="{00000000-0005-0000-0000-0000322F0000}"/>
    <cellStyle name="Normal 32 2 4 3 5 2" xfId="18507" xr:uid="{00000000-0005-0000-0000-0000332F0000}"/>
    <cellStyle name="Normal 32 2 4 3 6" xfId="8155" xr:uid="{00000000-0005-0000-0000-0000342F0000}"/>
    <cellStyle name="Normal 32 2 4 3 6 2" xfId="16908" xr:uid="{00000000-0005-0000-0000-0000352F0000}"/>
    <cellStyle name="Normal 32 2 4 3 7" xfId="11367" xr:uid="{00000000-0005-0000-0000-0000362F0000}"/>
    <cellStyle name="Normal 32 2 4 3 7 2" xfId="20054" xr:uid="{00000000-0005-0000-0000-0000372F0000}"/>
    <cellStyle name="Normal 32 2 4 3 8" xfId="12974" xr:uid="{00000000-0005-0000-0000-0000382F0000}"/>
    <cellStyle name="Normal 32 2 4 3 8 2" xfId="21654" xr:uid="{00000000-0005-0000-0000-0000392F0000}"/>
    <cellStyle name="Normal 32 2 4 3 9" xfId="15148" xr:uid="{00000000-0005-0000-0000-00003A2F0000}"/>
    <cellStyle name="Normal 32 2 4 4" xfId="3015" xr:uid="{00000000-0005-0000-0000-00003B2F0000}"/>
    <cellStyle name="Normal 32 2 4 4 2" xfId="3016" xr:uid="{00000000-0005-0000-0000-00003C2F0000}"/>
    <cellStyle name="Normal 32 2 4 4 2 2" xfId="9762" xr:uid="{00000000-0005-0000-0000-00003D2F0000}"/>
    <cellStyle name="Normal 32 2 4 4 2 2 2" xfId="18512" xr:uid="{00000000-0005-0000-0000-00003E2F0000}"/>
    <cellStyle name="Normal 32 2 4 4 2 3" xfId="8160" xr:uid="{00000000-0005-0000-0000-00003F2F0000}"/>
    <cellStyle name="Normal 32 2 4 4 2 3 2" xfId="16913" xr:uid="{00000000-0005-0000-0000-0000402F0000}"/>
    <cellStyle name="Normal 32 2 4 4 2 4" xfId="11372" xr:uid="{00000000-0005-0000-0000-0000412F0000}"/>
    <cellStyle name="Normal 32 2 4 4 2 4 2" xfId="20059" xr:uid="{00000000-0005-0000-0000-0000422F0000}"/>
    <cellStyle name="Normal 32 2 4 4 2 5" xfId="12979" xr:uid="{00000000-0005-0000-0000-0000432F0000}"/>
    <cellStyle name="Normal 32 2 4 4 2 5 2" xfId="21659" xr:uid="{00000000-0005-0000-0000-0000442F0000}"/>
    <cellStyle name="Normal 32 2 4 4 2 6" xfId="15153" xr:uid="{00000000-0005-0000-0000-0000452F0000}"/>
    <cellStyle name="Normal 32 2 4 4 3" xfId="3017" xr:uid="{00000000-0005-0000-0000-0000462F0000}"/>
    <cellStyle name="Normal 32 2 4 4 3 2" xfId="9763" xr:uid="{00000000-0005-0000-0000-0000472F0000}"/>
    <cellStyle name="Normal 32 2 4 4 3 2 2" xfId="18513" xr:uid="{00000000-0005-0000-0000-0000482F0000}"/>
    <cellStyle name="Normal 32 2 4 4 3 3" xfId="8161" xr:uid="{00000000-0005-0000-0000-0000492F0000}"/>
    <cellStyle name="Normal 32 2 4 4 3 3 2" xfId="16914" xr:uid="{00000000-0005-0000-0000-00004A2F0000}"/>
    <cellStyle name="Normal 32 2 4 4 3 4" xfId="11373" xr:uid="{00000000-0005-0000-0000-00004B2F0000}"/>
    <cellStyle name="Normal 32 2 4 4 3 4 2" xfId="20060" xr:uid="{00000000-0005-0000-0000-00004C2F0000}"/>
    <cellStyle name="Normal 32 2 4 4 3 5" xfId="12980" xr:uid="{00000000-0005-0000-0000-00004D2F0000}"/>
    <cellStyle name="Normal 32 2 4 4 3 5 2" xfId="21660" xr:uid="{00000000-0005-0000-0000-00004E2F0000}"/>
    <cellStyle name="Normal 32 2 4 4 3 6" xfId="15154" xr:uid="{00000000-0005-0000-0000-00004F2F0000}"/>
    <cellStyle name="Normal 32 2 4 4 4" xfId="3018" xr:uid="{00000000-0005-0000-0000-0000502F0000}"/>
    <cellStyle name="Normal 32 2 4 4 4 2" xfId="9764" xr:uid="{00000000-0005-0000-0000-0000512F0000}"/>
    <cellStyle name="Normal 32 2 4 4 4 2 2" xfId="18514" xr:uid="{00000000-0005-0000-0000-0000522F0000}"/>
    <cellStyle name="Normal 32 2 4 4 4 3" xfId="8162" xr:uid="{00000000-0005-0000-0000-0000532F0000}"/>
    <cellStyle name="Normal 32 2 4 4 4 3 2" xfId="16915" xr:uid="{00000000-0005-0000-0000-0000542F0000}"/>
    <cellStyle name="Normal 32 2 4 4 4 4" xfId="11374" xr:uid="{00000000-0005-0000-0000-0000552F0000}"/>
    <cellStyle name="Normal 32 2 4 4 4 4 2" xfId="20061" xr:uid="{00000000-0005-0000-0000-0000562F0000}"/>
    <cellStyle name="Normal 32 2 4 4 4 5" xfId="12981" xr:uid="{00000000-0005-0000-0000-0000572F0000}"/>
    <cellStyle name="Normal 32 2 4 4 4 5 2" xfId="21661" xr:uid="{00000000-0005-0000-0000-0000582F0000}"/>
    <cellStyle name="Normal 32 2 4 4 4 6" xfId="15155" xr:uid="{00000000-0005-0000-0000-0000592F0000}"/>
    <cellStyle name="Normal 32 2 4 4 5" xfId="9761" xr:uid="{00000000-0005-0000-0000-00005A2F0000}"/>
    <cellStyle name="Normal 32 2 4 4 5 2" xfId="18511" xr:uid="{00000000-0005-0000-0000-00005B2F0000}"/>
    <cellStyle name="Normal 32 2 4 4 6" xfId="8159" xr:uid="{00000000-0005-0000-0000-00005C2F0000}"/>
    <cellStyle name="Normal 32 2 4 4 6 2" xfId="16912" xr:uid="{00000000-0005-0000-0000-00005D2F0000}"/>
    <cellStyle name="Normal 32 2 4 4 7" xfId="11371" xr:uid="{00000000-0005-0000-0000-00005E2F0000}"/>
    <cellStyle name="Normal 32 2 4 4 7 2" xfId="20058" xr:uid="{00000000-0005-0000-0000-00005F2F0000}"/>
    <cellStyle name="Normal 32 2 4 4 8" xfId="12978" xr:uid="{00000000-0005-0000-0000-0000602F0000}"/>
    <cellStyle name="Normal 32 2 4 4 8 2" xfId="21658" xr:uid="{00000000-0005-0000-0000-0000612F0000}"/>
    <cellStyle name="Normal 32 2 4 4 9" xfId="15152" xr:uid="{00000000-0005-0000-0000-0000622F0000}"/>
    <cellStyle name="Normal 32 2 4 5" xfId="3019" xr:uid="{00000000-0005-0000-0000-0000632F0000}"/>
    <cellStyle name="Normal 32 2 4 5 2" xfId="9765" xr:uid="{00000000-0005-0000-0000-0000642F0000}"/>
    <cellStyle name="Normal 32 2 4 5 2 2" xfId="18515" xr:uid="{00000000-0005-0000-0000-0000652F0000}"/>
    <cellStyle name="Normal 32 2 4 5 3" xfId="8163" xr:uid="{00000000-0005-0000-0000-0000662F0000}"/>
    <cellStyle name="Normal 32 2 4 5 3 2" xfId="16916" xr:uid="{00000000-0005-0000-0000-0000672F0000}"/>
    <cellStyle name="Normal 32 2 4 5 4" xfId="11375" xr:uid="{00000000-0005-0000-0000-0000682F0000}"/>
    <cellStyle name="Normal 32 2 4 5 4 2" xfId="20062" xr:uid="{00000000-0005-0000-0000-0000692F0000}"/>
    <cellStyle name="Normal 32 2 4 5 5" xfId="12982" xr:uid="{00000000-0005-0000-0000-00006A2F0000}"/>
    <cellStyle name="Normal 32 2 4 5 5 2" xfId="21662" xr:uid="{00000000-0005-0000-0000-00006B2F0000}"/>
    <cellStyle name="Normal 32 2 4 5 6" xfId="15156" xr:uid="{00000000-0005-0000-0000-00006C2F0000}"/>
    <cellStyle name="Normal 32 2 4 6" xfId="3020" xr:uid="{00000000-0005-0000-0000-00006D2F0000}"/>
    <cellStyle name="Normal 32 2 4 6 2" xfId="9766" xr:uid="{00000000-0005-0000-0000-00006E2F0000}"/>
    <cellStyle name="Normal 32 2 4 6 2 2" xfId="18516" xr:uid="{00000000-0005-0000-0000-00006F2F0000}"/>
    <cellStyle name="Normal 32 2 4 6 3" xfId="8164" xr:uid="{00000000-0005-0000-0000-0000702F0000}"/>
    <cellStyle name="Normal 32 2 4 6 3 2" xfId="16917" xr:uid="{00000000-0005-0000-0000-0000712F0000}"/>
    <cellStyle name="Normal 32 2 4 6 4" xfId="11376" xr:uid="{00000000-0005-0000-0000-0000722F0000}"/>
    <cellStyle name="Normal 32 2 4 6 4 2" xfId="20063" xr:uid="{00000000-0005-0000-0000-0000732F0000}"/>
    <cellStyle name="Normal 32 2 4 6 5" xfId="12983" xr:uid="{00000000-0005-0000-0000-0000742F0000}"/>
    <cellStyle name="Normal 32 2 4 6 5 2" xfId="21663" xr:uid="{00000000-0005-0000-0000-0000752F0000}"/>
    <cellStyle name="Normal 32 2 4 6 6" xfId="15157" xr:uid="{00000000-0005-0000-0000-0000762F0000}"/>
    <cellStyle name="Normal 32 2 4 7" xfId="3021" xr:uid="{00000000-0005-0000-0000-0000772F0000}"/>
    <cellStyle name="Normal 32 2 4 7 2" xfId="9767" xr:uid="{00000000-0005-0000-0000-0000782F0000}"/>
    <cellStyle name="Normal 32 2 4 7 2 2" xfId="18517" xr:uid="{00000000-0005-0000-0000-0000792F0000}"/>
    <cellStyle name="Normal 32 2 4 7 3" xfId="8165" xr:uid="{00000000-0005-0000-0000-00007A2F0000}"/>
    <cellStyle name="Normal 32 2 4 7 3 2" xfId="16918" xr:uid="{00000000-0005-0000-0000-00007B2F0000}"/>
    <cellStyle name="Normal 32 2 4 7 4" xfId="11377" xr:uid="{00000000-0005-0000-0000-00007C2F0000}"/>
    <cellStyle name="Normal 32 2 4 7 4 2" xfId="20064" xr:uid="{00000000-0005-0000-0000-00007D2F0000}"/>
    <cellStyle name="Normal 32 2 4 7 5" xfId="12984" xr:uid="{00000000-0005-0000-0000-00007E2F0000}"/>
    <cellStyle name="Normal 32 2 4 7 5 2" xfId="21664" xr:uid="{00000000-0005-0000-0000-00007F2F0000}"/>
    <cellStyle name="Normal 32 2 4 7 6" xfId="15158" xr:uid="{00000000-0005-0000-0000-0000802F0000}"/>
    <cellStyle name="Normal 32 2 5" xfId="3022" xr:uid="{00000000-0005-0000-0000-0000812F0000}"/>
    <cellStyle name="Normal 32 2 6" xfId="3023" xr:uid="{00000000-0005-0000-0000-0000822F0000}"/>
    <cellStyle name="Normal 32 2 7" xfId="3024" xr:uid="{00000000-0005-0000-0000-0000832F0000}"/>
    <cellStyle name="Normal 32 2 7 2" xfId="9768" xr:uid="{00000000-0005-0000-0000-0000842F0000}"/>
    <cellStyle name="Normal 32 2 7 2 2" xfId="18518" xr:uid="{00000000-0005-0000-0000-0000852F0000}"/>
    <cellStyle name="Normal 32 2 7 3" xfId="8166" xr:uid="{00000000-0005-0000-0000-0000862F0000}"/>
    <cellStyle name="Normal 32 2 7 3 2" xfId="16919" xr:uid="{00000000-0005-0000-0000-0000872F0000}"/>
    <cellStyle name="Normal 32 2 7 4" xfId="11378" xr:uid="{00000000-0005-0000-0000-0000882F0000}"/>
    <cellStyle name="Normal 32 2 7 4 2" xfId="20065" xr:uid="{00000000-0005-0000-0000-0000892F0000}"/>
    <cellStyle name="Normal 32 2 7 5" xfId="12985" xr:uid="{00000000-0005-0000-0000-00008A2F0000}"/>
    <cellStyle name="Normal 32 2 7 5 2" xfId="21665" xr:uid="{00000000-0005-0000-0000-00008B2F0000}"/>
    <cellStyle name="Normal 32 2 7 6" xfId="15159" xr:uid="{00000000-0005-0000-0000-00008C2F0000}"/>
    <cellStyle name="Normal 32 2 8" xfId="3025" xr:uid="{00000000-0005-0000-0000-00008D2F0000}"/>
    <cellStyle name="Normal 32 2 8 2" xfId="9769" xr:uid="{00000000-0005-0000-0000-00008E2F0000}"/>
    <cellStyle name="Normal 32 2 8 2 2" xfId="18519" xr:uid="{00000000-0005-0000-0000-00008F2F0000}"/>
    <cellStyle name="Normal 32 2 8 3" xfId="8167" xr:uid="{00000000-0005-0000-0000-0000902F0000}"/>
    <cellStyle name="Normal 32 2 8 3 2" xfId="16920" xr:uid="{00000000-0005-0000-0000-0000912F0000}"/>
    <cellStyle name="Normal 32 2 8 4" xfId="11379" xr:uid="{00000000-0005-0000-0000-0000922F0000}"/>
    <cellStyle name="Normal 32 2 8 4 2" xfId="20066" xr:uid="{00000000-0005-0000-0000-0000932F0000}"/>
    <cellStyle name="Normal 32 2 8 5" xfId="12986" xr:uid="{00000000-0005-0000-0000-0000942F0000}"/>
    <cellStyle name="Normal 32 2 8 5 2" xfId="21666" xr:uid="{00000000-0005-0000-0000-0000952F0000}"/>
    <cellStyle name="Normal 32 2 8 6" xfId="15160" xr:uid="{00000000-0005-0000-0000-0000962F0000}"/>
    <cellStyle name="Normal 32 2 9" xfId="3026" xr:uid="{00000000-0005-0000-0000-0000972F0000}"/>
    <cellStyle name="Normal 32 2 9 2" xfId="9770" xr:uid="{00000000-0005-0000-0000-0000982F0000}"/>
    <cellStyle name="Normal 32 2 9 2 2" xfId="18520" xr:uid="{00000000-0005-0000-0000-0000992F0000}"/>
    <cellStyle name="Normal 32 2 9 3" xfId="8168" xr:uid="{00000000-0005-0000-0000-00009A2F0000}"/>
    <cellStyle name="Normal 32 2 9 3 2" xfId="16921" xr:uid="{00000000-0005-0000-0000-00009B2F0000}"/>
    <cellStyle name="Normal 32 2 9 4" xfId="11380" xr:uid="{00000000-0005-0000-0000-00009C2F0000}"/>
    <cellStyle name="Normal 32 2 9 4 2" xfId="20067" xr:uid="{00000000-0005-0000-0000-00009D2F0000}"/>
    <cellStyle name="Normal 32 2 9 5" xfId="12987" xr:uid="{00000000-0005-0000-0000-00009E2F0000}"/>
    <cellStyle name="Normal 32 2 9 5 2" xfId="21667" xr:uid="{00000000-0005-0000-0000-00009F2F0000}"/>
    <cellStyle name="Normal 32 2 9 6" xfId="15161" xr:uid="{00000000-0005-0000-0000-0000A02F0000}"/>
    <cellStyle name="Normal 32 3" xfId="3027" xr:uid="{00000000-0005-0000-0000-0000A12F0000}"/>
    <cellStyle name="Normal 32 3 2" xfId="3028" xr:uid="{00000000-0005-0000-0000-0000A22F0000}"/>
    <cellStyle name="Normal 32 3 2 2" xfId="9772" xr:uid="{00000000-0005-0000-0000-0000A32F0000}"/>
    <cellStyle name="Normal 32 3 2 2 2" xfId="18522" xr:uid="{00000000-0005-0000-0000-0000A42F0000}"/>
    <cellStyle name="Normal 32 3 2 3" xfId="8170" xr:uid="{00000000-0005-0000-0000-0000A52F0000}"/>
    <cellStyle name="Normal 32 3 2 3 2" xfId="16923" xr:uid="{00000000-0005-0000-0000-0000A62F0000}"/>
    <cellStyle name="Normal 32 3 2 4" xfId="11382" xr:uid="{00000000-0005-0000-0000-0000A72F0000}"/>
    <cellStyle name="Normal 32 3 2 4 2" xfId="20069" xr:uid="{00000000-0005-0000-0000-0000A82F0000}"/>
    <cellStyle name="Normal 32 3 2 5" xfId="12989" xr:uid="{00000000-0005-0000-0000-0000A92F0000}"/>
    <cellStyle name="Normal 32 3 2 5 2" xfId="21669" xr:uid="{00000000-0005-0000-0000-0000AA2F0000}"/>
    <cellStyle name="Normal 32 3 2 6" xfId="15163" xr:uid="{00000000-0005-0000-0000-0000AB2F0000}"/>
    <cellStyle name="Normal 32 3 3" xfId="3029" xr:uid="{00000000-0005-0000-0000-0000AC2F0000}"/>
    <cellStyle name="Normal 32 3 3 2" xfId="9773" xr:uid="{00000000-0005-0000-0000-0000AD2F0000}"/>
    <cellStyle name="Normal 32 3 3 2 2" xfId="18523" xr:uid="{00000000-0005-0000-0000-0000AE2F0000}"/>
    <cellStyle name="Normal 32 3 3 3" xfId="8171" xr:uid="{00000000-0005-0000-0000-0000AF2F0000}"/>
    <cellStyle name="Normal 32 3 3 3 2" xfId="16924" xr:uid="{00000000-0005-0000-0000-0000B02F0000}"/>
    <cellStyle name="Normal 32 3 3 4" xfId="11383" xr:uid="{00000000-0005-0000-0000-0000B12F0000}"/>
    <cellStyle name="Normal 32 3 3 4 2" xfId="20070" xr:uid="{00000000-0005-0000-0000-0000B22F0000}"/>
    <cellStyle name="Normal 32 3 3 5" xfId="12990" xr:uid="{00000000-0005-0000-0000-0000B32F0000}"/>
    <cellStyle name="Normal 32 3 3 5 2" xfId="21670" xr:uid="{00000000-0005-0000-0000-0000B42F0000}"/>
    <cellStyle name="Normal 32 3 3 6" xfId="15164" xr:uid="{00000000-0005-0000-0000-0000B52F0000}"/>
    <cellStyle name="Normal 32 3 4" xfId="3030" xr:uid="{00000000-0005-0000-0000-0000B62F0000}"/>
    <cellStyle name="Normal 32 3 4 2" xfId="9774" xr:uid="{00000000-0005-0000-0000-0000B72F0000}"/>
    <cellStyle name="Normal 32 3 4 2 2" xfId="18524" xr:uid="{00000000-0005-0000-0000-0000B82F0000}"/>
    <cellStyle name="Normal 32 3 4 3" xfId="8172" xr:uid="{00000000-0005-0000-0000-0000B92F0000}"/>
    <cellStyle name="Normal 32 3 4 3 2" xfId="16925" xr:uid="{00000000-0005-0000-0000-0000BA2F0000}"/>
    <cellStyle name="Normal 32 3 4 4" xfId="11384" xr:uid="{00000000-0005-0000-0000-0000BB2F0000}"/>
    <cellStyle name="Normal 32 3 4 4 2" xfId="20071" xr:uid="{00000000-0005-0000-0000-0000BC2F0000}"/>
    <cellStyle name="Normal 32 3 4 5" xfId="12991" xr:uid="{00000000-0005-0000-0000-0000BD2F0000}"/>
    <cellStyle name="Normal 32 3 4 5 2" xfId="21671" xr:uid="{00000000-0005-0000-0000-0000BE2F0000}"/>
    <cellStyle name="Normal 32 3 4 6" xfId="15165" xr:uid="{00000000-0005-0000-0000-0000BF2F0000}"/>
    <cellStyle name="Normal 32 3 5" xfId="9771" xr:uid="{00000000-0005-0000-0000-0000C02F0000}"/>
    <cellStyle name="Normal 32 3 5 2" xfId="18521" xr:uid="{00000000-0005-0000-0000-0000C12F0000}"/>
    <cellStyle name="Normal 32 3 6" xfId="8169" xr:uid="{00000000-0005-0000-0000-0000C22F0000}"/>
    <cellStyle name="Normal 32 3 6 2" xfId="16922" xr:uid="{00000000-0005-0000-0000-0000C32F0000}"/>
    <cellStyle name="Normal 32 3 7" xfId="11381" xr:uid="{00000000-0005-0000-0000-0000C42F0000}"/>
    <cellStyle name="Normal 32 3 7 2" xfId="20068" xr:uid="{00000000-0005-0000-0000-0000C52F0000}"/>
    <cellStyle name="Normal 32 3 8" xfId="12988" xr:uid="{00000000-0005-0000-0000-0000C62F0000}"/>
    <cellStyle name="Normal 32 3 8 2" xfId="21668" xr:uid="{00000000-0005-0000-0000-0000C72F0000}"/>
    <cellStyle name="Normal 32 3 9" xfId="15162" xr:uid="{00000000-0005-0000-0000-0000C82F0000}"/>
    <cellStyle name="Normal 32 4" xfId="3031" xr:uid="{00000000-0005-0000-0000-0000C92F0000}"/>
    <cellStyle name="Normal 33" xfId="3032" xr:uid="{00000000-0005-0000-0000-0000CA2F0000}"/>
    <cellStyle name="Normal 33 2" xfId="3033" xr:uid="{00000000-0005-0000-0000-0000CB2F0000}"/>
    <cellStyle name="Normal 33 2 2" xfId="3034" xr:uid="{00000000-0005-0000-0000-0000CC2F0000}"/>
    <cellStyle name="Normal 33 2 2 2" xfId="9776" xr:uid="{00000000-0005-0000-0000-0000CD2F0000}"/>
    <cellStyle name="Normal 33 2 2 2 2" xfId="18526" xr:uid="{00000000-0005-0000-0000-0000CE2F0000}"/>
    <cellStyle name="Normal 33 2 2 3" xfId="8174" xr:uid="{00000000-0005-0000-0000-0000CF2F0000}"/>
    <cellStyle name="Normal 33 2 2 3 2" xfId="16927" xr:uid="{00000000-0005-0000-0000-0000D02F0000}"/>
    <cellStyle name="Normal 33 2 2 4" xfId="11386" xr:uid="{00000000-0005-0000-0000-0000D12F0000}"/>
    <cellStyle name="Normal 33 2 2 4 2" xfId="20073" xr:uid="{00000000-0005-0000-0000-0000D22F0000}"/>
    <cellStyle name="Normal 33 2 2 5" xfId="12993" xr:uid="{00000000-0005-0000-0000-0000D32F0000}"/>
    <cellStyle name="Normal 33 2 2 5 2" xfId="21673" xr:uid="{00000000-0005-0000-0000-0000D42F0000}"/>
    <cellStyle name="Normal 33 2 2 6" xfId="15167" xr:uid="{00000000-0005-0000-0000-0000D52F0000}"/>
    <cellStyle name="Normal 33 2 3" xfId="3035" xr:uid="{00000000-0005-0000-0000-0000D62F0000}"/>
    <cellStyle name="Normal 33 2 3 2" xfId="9777" xr:uid="{00000000-0005-0000-0000-0000D72F0000}"/>
    <cellStyle name="Normal 33 2 3 2 2" xfId="18527" xr:uid="{00000000-0005-0000-0000-0000D82F0000}"/>
    <cellStyle name="Normal 33 2 3 3" xfId="8175" xr:uid="{00000000-0005-0000-0000-0000D92F0000}"/>
    <cellStyle name="Normal 33 2 3 3 2" xfId="16928" xr:uid="{00000000-0005-0000-0000-0000DA2F0000}"/>
    <cellStyle name="Normal 33 2 3 4" xfId="11387" xr:uid="{00000000-0005-0000-0000-0000DB2F0000}"/>
    <cellStyle name="Normal 33 2 3 4 2" xfId="20074" xr:uid="{00000000-0005-0000-0000-0000DC2F0000}"/>
    <cellStyle name="Normal 33 2 3 5" xfId="12994" xr:uid="{00000000-0005-0000-0000-0000DD2F0000}"/>
    <cellStyle name="Normal 33 2 3 5 2" xfId="21674" xr:uid="{00000000-0005-0000-0000-0000DE2F0000}"/>
    <cellStyle name="Normal 33 2 3 6" xfId="15168" xr:uid="{00000000-0005-0000-0000-0000DF2F0000}"/>
    <cellStyle name="Normal 33 2 4" xfId="3036" xr:uid="{00000000-0005-0000-0000-0000E02F0000}"/>
    <cellStyle name="Normal 33 2 4 2" xfId="9778" xr:uid="{00000000-0005-0000-0000-0000E12F0000}"/>
    <cellStyle name="Normal 33 2 4 2 2" xfId="18528" xr:uid="{00000000-0005-0000-0000-0000E22F0000}"/>
    <cellStyle name="Normal 33 2 4 3" xfId="8176" xr:uid="{00000000-0005-0000-0000-0000E32F0000}"/>
    <cellStyle name="Normal 33 2 4 3 2" xfId="16929" xr:uid="{00000000-0005-0000-0000-0000E42F0000}"/>
    <cellStyle name="Normal 33 2 4 4" xfId="11388" xr:uid="{00000000-0005-0000-0000-0000E52F0000}"/>
    <cellStyle name="Normal 33 2 4 4 2" xfId="20075" xr:uid="{00000000-0005-0000-0000-0000E62F0000}"/>
    <cellStyle name="Normal 33 2 4 5" xfId="12995" xr:uid="{00000000-0005-0000-0000-0000E72F0000}"/>
    <cellStyle name="Normal 33 2 4 5 2" xfId="21675" xr:uid="{00000000-0005-0000-0000-0000E82F0000}"/>
    <cellStyle name="Normal 33 2 4 6" xfId="15169" xr:uid="{00000000-0005-0000-0000-0000E92F0000}"/>
    <cellStyle name="Normal 33 2 5" xfId="9775" xr:uid="{00000000-0005-0000-0000-0000EA2F0000}"/>
    <cellStyle name="Normal 33 2 5 2" xfId="18525" xr:uid="{00000000-0005-0000-0000-0000EB2F0000}"/>
    <cellStyle name="Normal 33 2 6" xfId="8173" xr:uid="{00000000-0005-0000-0000-0000EC2F0000}"/>
    <cellStyle name="Normal 33 2 6 2" xfId="16926" xr:uid="{00000000-0005-0000-0000-0000ED2F0000}"/>
    <cellStyle name="Normal 33 2 7" xfId="11385" xr:uid="{00000000-0005-0000-0000-0000EE2F0000}"/>
    <cellStyle name="Normal 33 2 7 2" xfId="20072" xr:uid="{00000000-0005-0000-0000-0000EF2F0000}"/>
    <cellStyle name="Normal 33 2 8" xfId="12992" xr:uid="{00000000-0005-0000-0000-0000F02F0000}"/>
    <cellStyle name="Normal 33 2 8 2" xfId="21672" xr:uid="{00000000-0005-0000-0000-0000F12F0000}"/>
    <cellStyle name="Normal 33 2 9" xfId="15166" xr:uid="{00000000-0005-0000-0000-0000F22F0000}"/>
    <cellStyle name="Normal 33 3" xfId="3037" xr:uid="{00000000-0005-0000-0000-0000F32F0000}"/>
    <cellStyle name="Normal 34" xfId="3038" xr:uid="{00000000-0005-0000-0000-0000F42F0000}"/>
    <cellStyle name="Normal 34 2" xfId="3039" xr:uid="{00000000-0005-0000-0000-0000F52F0000}"/>
    <cellStyle name="Normal 34 2 2" xfId="3040" xr:uid="{00000000-0005-0000-0000-0000F62F0000}"/>
    <cellStyle name="Normal 34 2 2 2" xfId="9780" xr:uid="{00000000-0005-0000-0000-0000F72F0000}"/>
    <cellStyle name="Normal 34 2 2 2 2" xfId="18530" xr:uid="{00000000-0005-0000-0000-0000F82F0000}"/>
    <cellStyle name="Normal 34 2 2 3" xfId="8178" xr:uid="{00000000-0005-0000-0000-0000F92F0000}"/>
    <cellStyle name="Normal 34 2 2 3 2" xfId="16931" xr:uid="{00000000-0005-0000-0000-0000FA2F0000}"/>
    <cellStyle name="Normal 34 2 2 4" xfId="11390" xr:uid="{00000000-0005-0000-0000-0000FB2F0000}"/>
    <cellStyle name="Normal 34 2 2 4 2" xfId="20077" xr:uid="{00000000-0005-0000-0000-0000FC2F0000}"/>
    <cellStyle name="Normal 34 2 2 5" xfId="12997" xr:uid="{00000000-0005-0000-0000-0000FD2F0000}"/>
    <cellStyle name="Normal 34 2 2 5 2" xfId="21677" xr:uid="{00000000-0005-0000-0000-0000FE2F0000}"/>
    <cellStyle name="Normal 34 2 2 6" xfId="15171" xr:uid="{00000000-0005-0000-0000-0000FF2F0000}"/>
    <cellStyle name="Normal 34 2 3" xfId="3041" xr:uid="{00000000-0005-0000-0000-000000300000}"/>
    <cellStyle name="Normal 34 2 3 2" xfId="9781" xr:uid="{00000000-0005-0000-0000-000001300000}"/>
    <cellStyle name="Normal 34 2 3 2 2" xfId="18531" xr:uid="{00000000-0005-0000-0000-000002300000}"/>
    <cellStyle name="Normal 34 2 3 3" xfId="8179" xr:uid="{00000000-0005-0000-0000-000003300000}"/>
    <cellStyle name="Normal 34 2 3 3 2" xfId="16932" xr:uid="{00000000-0005-0000-0000-000004300000}"/>
    <cellStyle name="Normal 34 2 3 4" xfId="11391" xr:uid="{00000000-0005-0000-0000-000005300000}"/>
    <cellStyle name="Normal 34 2 3 4 2" xfId="20078" xr:uid="{00000000-0005-0000-0000-000006300000}"/>
    <cellStyle name="Normal 34 2 3 5" xfId="12998" xr:uid="{00000000-0005-0000-0000-000007300000}"/>
    <cellStyle name="Normal 34 2 3 5 2" xfId="21678" xr:uid="{00000000-0005-0000-0000-000008300000}"/>
    <cellStyle name="Normal 34 2 3 6" xfId="15172" xr:uid="{00000000-0005-0000-0000-000009300000}"/>
    <cellStyle name="Normal 34 2 4" xfId="3042" xr:uid="{00000000-0005-0000-0000-00000A300000}"/>
    <cellStyle name="Normal 34 2 4 2" xfId="9782" xr:uid="{00000000-0005-0000-0000-00000B300000}"/>
    <cellStyle name="Normal 34 2 4 2 2" xfId="18532" xr:uid="{00000000-0005-0000-0000-00000C300000}"/>
    <cellStyle name="Normal 34 2 4 3" xfId="8180" xr:uid="{00000000-0005-0000-0000-00000D300000}"/>
    <cellStyle name="Normal 34 2 4 3 2" xfId="16933" xr:uid="{00000000-0005-0000-0000-00000E300000}"/>
    <cellStyle name="Normal 34 2 4 4" xfId="11392" xr:uid="{00000000-0005-0000-0000-00000F300000}"/>
    <cellStyle name="Normal 34 2 4 4 2" xfId="20079" xr:uid="{00000000-0005-0000-0000-000010300000}"/>
    <cellStyle name="Normal 34 2 4 5" xfId="12999" xr:uid="{00000000-0005-0000-0000-000011300000}"/>
    <cellStyle name="Normal 34 2 4 5 2" xfId="21679" xr:uid="{00000000-0005-0000-0000-000012300000}"/>
    <cellStyle name="Normal 34 2 4 6" xfId="15173" xr:uid="{00000000-0005-0000-0000-000013300000}"/>
    <cellStyle name="Normal 34 2 5" xfId="9779" xr:uid="{00000000-0005-0000-0000-000014300000}"/>
    <cellStyle name="Normal 34 2 5 2" xfId="18529" xr:uid="{00000000-0005-0000-0000-000015300000}"/>
    <cellStyle name="Normal 34 2 6" xfId="8177" xr:uid="{00000000-0005-0000-0000-000016300000}"/>
    <cellStyle name="Normal 34 2 6 2" xfId="16930" xr:uid="{00000000-0005-0000-0000-000017300000}"/>
    <cellStyle name="Normal 34 2 7" xfId="11389" xr:uid="{00000000-0005-0000-0000-000018300000}"/>
    <cellStyle name="Normal 34 2 7 2" xfId="20076" xr:uid="{00000000-0005-0000-0000-000019300000}"/>
    <cellStyle name="Normal 34 2 8" xfId="12996" xr:uid="{00000000-0005-0000-0000-00001A300000}"/>
    <cellStyle name="Normal 34 2 8 2" xfId="21676" xr:uid="{00000000-0005-0000-0000-00001B300000}"/>
    <cellStyle name="Normal 34 2 9" xfId="15170" xr:uid="{00000000-0005-0000-0000-00001C300000}"/>
    <cellStyle name="Normal 34 3" xfId="3043" xr:uid="{00000000-0005-0000-0000-00001D300000}"/>
    <cellStyle name="Normal 35" xfId="3044" xr:uid="{00000000-0005-0000-0000-00001E300000}"/>
    <cellStyle name="Normal 35 2" xfId="3045" xr:uid="{00000000-0005-0000-0000-00001F300000}"/>
    <cellStyle name="Normal 35 2 10" xfId="13000" xr:uid="{00000000-0005-0000-0000-000020300000}"/>
    <cellStyle name="Normal 35 2 10 2" xfId="21680" xr:uid="{00000000-0005-0000-0000-000021300000}"/>
    <cellStyle name="Normal 35 2 11" xfId="15174" xr:uid="{00000000-0005-0000-0000-000022300000}"/>
    <cellStyle name="Normal 35 2 2" xfId="3046" xr:uid="{00000000-0005-0000-0000-000023300000}"/>
    <cellStyle name="Normal 35 2 2 2" xfId="3047" xr:uid="{00000000-0005-0000-0000-000024300000}"/>
    <cellStyle name="Normal 35 2 2 2 2" xfId="9785" xr:uid="{00000000-0005-0000-0000-000025300000}"/>
    <cellStyle name="Normal 35 2 2 2 2 2" xfId="18535" xr:uid="{00000000-0005-0000-0000-000026300000}"/>
    <cellStyle name="Normal 35 2 2 2 3" xfId="8183" xr:uid="{00000000-0005-0000-0000-000027300000}"/>
    <cellStyle name="Normal 35 2 2 2 3 2" xfId="16936" xr:uid="{00000000-0005-0000-0000-000028300000}"/>
    <cellStyle name="Normal 35 2 2 2 4" xfId="11395" xr:uid="{00000000-0005-0000-0000-000029300000}"/>
    <cellStyle name="Normal 35 2 2 2 4 2" xfId="20082" xr:uid="{00000000-0005-0000-0000-00002A300000}"/>
    <cellStyle name="Normal 35 2 2 2 5" xfId="13002" xr:uid="{00000000-0005-0000-0000-00002B300000}"/>
    <cellStyle name="Normal 35 2 2 2 5 2" xfId="21682" xr:uid="{00000000-0005-0000-0000-00002C300000}"/>
    <cellStyle name="Normal 35 2 2 2 6" xfId="15176" xr:uid="{00000000-0005-0000-0000-00002D300000}"/>
    <cellStyle name="Normal 35 2 2 3" xfId="3048" xr:uid="{00000000-0005-0000-0000-00002E300000}"/>
    <cellStyle name="Normal 35 2 2 3 2" xfId="9786" xr:uid="{00000000-0005-0000-0000-00002F300000}"/>
    <cellStyle name="Normal 35 2 2 3 2 2" xfId="18536" xr:uid="{00000000-0005-0000-0000-000030300000}"/>
    <cellStyle name="Normal 35 2 2 3 3" xfId="8184" xr:uid="{00000000-0005-0000-0000-000031300000}"/>
    <cellStyle name="Normal 35 2 2 3 3 2" xfId="16937" xr:uid="{00000000-0005-0000-0000-000032300000}"/>
    <cellStyle name="Normal 35 2 2 3 4" xfId="11396" xr:uid="{00000000-0005-0000-0000-000033300000}"/>
    <cellStyle name="Normal 35 2 2 3 4 2" xfId="20083" xr:uid="{00000000-0005-0000-0000-000034300000}"/>
    <cellStyle name="Normal 35 2 2 3 5" xfId="13003" xr:uid="{00000000-0005-0000-0000-000035300000}"/>
    <cellStyle name="Normal 35 2 2 3 5 2" xfId="21683" xr:uid="{00000000-0005-0000-0000-000036300000}"/>
    <cellStyle name="Normal 35 2 2 3 6" xfId="15177" xr:uid="{00000000-0005-0000-0000-000037300000}"/>
    <cellStyle name="Normal 35 2 2 4" xfId="3049" xr:uid="{00000000-0005-0000-0000-000038300000}"/>
    <cellStyle name="Normal 35 2 2 4 2" xfId="9787" xr:uid="{00000000-0005-0000-0000-000039300000}"/>
    <cellStyle name="Normal 35 2 2 4 2 2" xfId="18537" xr:uid="{00000000-0005-0000-0000-00003A300000}"/>
    <cellStyle name="Normal 35 2 2 4 3" xfId="8185" xr:uid="{00000000-0005-0000-0000-00003B300000}"/>
    <cellStyle name="Normal 35 2 2 4 3 2" xfId="16938" xr:uid="{00000000-0005-0000-0000-00003C300000}"/>
    <cellStyle name="Normal 35 2 2 4 4" xfId="11397" xr:uid="{00000000-0005-0000-0000-00003D300000}"/>
    <cellStyle name="Normal 35 2 2 4 4 2" xfId="20084" xr:uid="{00000000-0005-0000-0000-00003E300000}"/>
    <cellStyle name="Normal 35 2 2 4 5" xfId="13004" xr:uid="{00000000-0005-0000-0000-00003F300000}"/>
    <cellStyle name="Normal 35 2 2 4 5 2" xfId="21684" xr:uid="{00000000-0005-0000-0000-000040300000}"/>
    <cellStyle name="Normal 35 2 2 4 6" xfId="15178" xr:uid="{00000000-0005-0000-0000-000041300000}"/>
    <cellStyle name="Normal 35 2 2 5" xfId="9784" xr:uid="{00000000-0005-0000-0000-000042300000}"/>
    <cellStyle name="Normal 35 2 2 5 2" xfId="18534" xr:uid="{00000000-0005-0000-0000-000043300000}"/>
    <cellStyle name="Normal 35 2 2 6" xfId="8182" xr:uid="{00000000-0005-0000-0000-000044300000}"/>
    <cellStyle name="Normal 35 2 2 6 2" xfId="16935" xr:uid="{00000000-0005-0000-0000-000045300000}"/>
    <cellStyle name="Normal 35 2 2 7" xfId="11394" xr:uid="{00000000-0005-0000-0000-000046300000}"/>
    <cellStyle name="Normal 35 2 2 7 2" xfId="20081" xr:uid="{00000000-0005-0000-0000-000047300000}"/>
    <cellStyle name="Normal 35 2 2 8" xfId="13001" xr:uid="{00000000-0005-0000-0000-000048300000}"/>
    <cellStyle name="Normal 35 2 2 8 2" xfId="21681" xr:uid="{00000000-0005-0000-0000-000049300000}"/>
    <cellStyle name="Normal 35 2 2 9" xfId="15175" xr:uid="{00000000-0005-0000-0000-00004A300000}"/>
    <cellStyle name="Normal 35 2 3" xfId="3050" xr:uid="{00000000-0005-0000-0000-00004B300000}"/>
    <cellStyle name="Normal 35 2 3 2" xfId="3051" xr:uid="{00000000-0005-0000-0000-00004C300000}"/>
    <cellStyle name="Normal 35 2 3 2 2" xfId="9789" xr:uid="{00000000-0005-0000-0000-00004D300000}"/>
    <cellStyle name="Normal 35 2 3 2 2 2" xfId="18539" xr:uid="{00000000-0005-0000-0000-00004E300000}"/>
    <cellStyle name="Normal 35 2 3 2 3" xfId="8187" xr:uid="{00000000-0005-0000-0000-00004F300000}"/>
    <cellStyle name="Normal 35 2 3 2 3 2" xfId="16940" xr:uid="{00000000-0005-0000-0000-000050300000}"/>
    <cellStyle name="Normal 35 2 3 2 4" xfId="11399" xr:uid="{00000000-0005-0000-0000-000051300000}"/>
    <cellStyle name="Normal 35 2 3 2 4 2" xfId="20086" xr:uid="{00000000-0005-0000-0000-000052300000}"/>
    <cellStyle name="Normal 35 2 3 2 5" xfId="13006" xr:uid="{00000000-0005-0000-0000-000053300000}"/>
    <cellStyle name="Normal 35 2 3 2 5 2" xfId="21686" xr:uid="{00000000-0005-0000-0000-000054300000}"/>
    <cellStyle name="Normal 35 2 3 2 6" xfId="15180" xr:uid="{00000000-0005-0000-0000-000055300000}"/>
    <cellStyle name="Normal 35 2 3 3" xfId="3052" xr:uid="{00000000-0005-0000-0000-000056300000}"/>
    <cellStyle name="Normal 35 2 3 3 2" xfId="9790" xr:uid="{00000000-0005-0000-0000-000057300000}"/>
    <cellStyle name="Normal 35 2 3 3 2 2" xfId="18540" xr:uid="{00000000-0005-0000-0000-000058300000}"/>
    <cellStyle name="Normal 35 2 3 3 3" xfId="8188" xr:uid="{00000000-0005-0000-0000-000059300000}"/>
    <cellStyle name="Normal 35 2 3 3 3 2" xfId="16941" xr:uid="{00000000-0005-0000-0000-00005A300000}"/>
    <cellStyle name="Normal 35 2 3 3 4" xfId="11400" xr:uid="{00000000-0005-0000-0000-00005B300000}"/>
    <cellStyle name="Normal 35 2 3 3 4 2" xfId="20087" xr:uid="{00000000-0005-0000-0000-00005C300000}"/>
    <cellStyle name="Normal 35 2 3 3 5" xfId="13007" xr:uid="{00000000-0005-0000-0000-00005D300000}"/>
    <cellStyle name="Normal 35 2 3 3 5 2" xfId="21687" xr:uid="{00000000-0005-0000-0000-00005E300000}"/>
    <cellStyle name="Normal 35 2 3 3 6" xfId="15181" xr:uid="{00000000-0005-0000-0000-00005F300000}"/>
    <cellStyle name="Normal 35 2 3 4" xfId="3053" xr:uid="{00000000-0005-0000-0000-000060300000}"/>
    <cellStyle name="Normal 35 2 3 4 2" xfId="9791" xr:uid="{00000000-0005-0000-0000-000061300000}"/>
    <cellStyle name="Normal 35 2 3 4 2 2" xfId="18541" xr:uid="{00000000-0005-0000-0000-000062300000}"/>
    <cellStyle name="Normal 35 2 3 4 3" xfId="8189" xr:uid="{00000000-0005-0000-0000-000063300000}"/>
    <cellStyle name="Normal 35 2 3 4 3 2" xfId="16942" xr:uid="{00000000-0005-0000-0000-000064300000}"/>
    <cellStyle name="Normal 35 2 3 4 4" xfId="11401" xr:uid="{00000000-0005-0000-0000-000065300000}"/>
    <cellStyle name="Normal 35 2 3 4 4 2" xfId="20088" xr:uid="{00000000-0005-0000-0000-000066300000}"/>
    <cellStyle name="Normal 35 2 3 4 5" xfId="13008" xr:uid="{00000000-0005-0000-0000-000067300000}"/>
    <cellStyle name="Normal 35 2 3 4 5 2" xfId="21688" xr:uid="{00000000-0005-0000-0000-000068300000}"/>
    <cellStyle name="Normal 35 2 3 4 6" xfId="15182" xr:uid="{00000000-0005-0000-0000-000069300000}"/>
    <cellStyle name="Normal 35 2 3 5" xfId="9788" xr:uid="{00000000-0005-0000-0000-00006A300000}"/>
    <cellStyle name="Normal 35 2 3 5 2" xfId="18538" xr:uid="{00000000-0005-0000-0000-00006B300000}"/>
    <cellStyle name="Normal 35 2 3 6" xfId="8186" xr:uid="{00000000-0005-0000-0000-00006C300000}"/>
    <cellStyle name="Normal 35 2 3 6 2" xfId="16939" xr:uid="{00000000-0005-0000-0000-00006D300000}"/>
    <cellStyle name="Normal 35 2 3 7" xfId="11398" xr:uid="{00000000-0005-0000-0000-00006E300000}"/>
    <cellStyle name="Normal 35 2 3 7 2" xfId="20085" xr:uid="{00000000-0005-0000-0000-00006F300000}"/>
    <cellStyle name="Normal 35 2 3 8" xfId="13005" xr:uid="{00000000-0005-0000-0000-000070300000}"/>
    <cellStyle name="Normal 35 2 3 8 2" xfId="21685" xr:uid="{00000000-0005-0000-0000-000071300000}"/>
    <cellStyle name="Normal 35 2 3 9" xfId="15179" xr:uid="{00000000-0005-0000-0000-000072300000}"/>
    <cellStyle name="Normal 35 2 4" xfId="3054" xr:uid="{00000000-0005-0000-0000-000073300000}"/>
    <cellStyle name="Normal 35 2 4 2" xfId="9792" xr:uid="{00000000-0005-0000-0000-000074300000}"/>
    <cellStyle name="Normal 35 2 4 2 2" xfId="18542" xr:uid="{00000000-0005-0000-0000-000075300000}"/>
    <cellStyle name="Normal 35 2 4 3" xfId="8190" xr:uid="{00000000-0005-0000-0000-000076300000}"/>
    <cellStyle name="Normal 35 2 4 3 2" xfId="16943" xr:uid="{00000000-0005-0000-0000-000077300000}"/>
    <cellStyle name="Normal 35 2 4 4" xfId="11402" xr:uid="{00000000-0005-0000-0000-000078300000}"/>
    <cellStyle name="Normal 35 2 4 4 2" xfId="20089" xr:uid="{00000000-0005-0000-0000-000079300000}"/>
    <cellStyle name="Normal 35 2 4 5" xfId="13009" xr:uid="{00000000-0005-0000-0000-00007A300000}"/>
    <cellStyle name="Normal 35 2 4 5 2" xfId="21689" xr:uid="{00000000-0005-0000-0000-00007B300000}"/>
    <cellStyle name="Normal 35 2 4 6" xfId="15183" xr:uid="{00000000-0005-0000-0000-00007C300000}"/>
    <cellStyle name="Normal 35 2 5" xfId="3055" xr:uid="{00000000-0005-0000-0000-00007D300000}"/>
    <cellStyle name="Normal 35 2 5 2" xfId="9793" xr:uid="{00000000-0005-0000-0000-00007E300000}"/>
    <cellStyle name="Normal 35 2 5 2 2" xfId="18543" xr:uid="{00000000-0005-0000-0000-00007F300000}"/>
    <cellStyle name="Normal 35 2 5 3" xfId="8191" xr:uid="{00000000-0005-0000-0000-000080300000}"/>
    <cellStyle name="Normal 35 2 5 3 2" xfId="16944" xr:uid="{00000000-0005-0000-0000-000081300000}"/>
    <cellStyle name="Normal 35 2 5 4" xfId="11403" xr:uid="{00000000-0005-0000-0000-000082300000}"/>
    <cellStyle name="Normal 35 2 5 4 2" xfId="20090" xr:uid="{00000000-0005-0000-0000-000083300000}"/>
    <cellStyle name="Normal 35 2 5 5" xfId="13010" xr:uid="{00000000-0005-0000-0000-000084300000}"/>
    <cellStyle name="Normal 35 2 5 5 2" xfId="21690" xr:uid="{00000000-0005-0000-0000-000085300000}"/>
    <cellStyle name="Normal 35 2 5 6" xfId="15184" xr:uid="{00000000-0005-0000-0000-000086300000}"/>
    <cellStyle name="Normal 35 2 6" xfId="3056" xr:uid="{00000000-0005-0000-0000-000087300000}"/>
    <cellStyle name="Normal 35 2 6 2" xfId="9794" xr:uid="{00000000-0005-0000-0000-000088300000}"/>
    <cellStyle name="Normal 35 2 6 2 2" xfId="18544" xr:uid="{00000000-0005-0000-0000-000089300000}"/>
    <cellStyle name="Normal 35 2 6 3" xfId="8192" xr:uid="{00000000-0005-0000-0000-00008A300000}"/>
    <cellStyle name="Normal 35 2 6 3 2" xfId="16945" xr:uid="{00000000-0005-0000-0000-00008B300000}"/>
    <cellStyle name="Normal 35 2 6 4" xfId="11404" xr:uid="{00000000-0005-0000-0000-00008C300000}"/>
    <cellStyle name="Normal 35 2 6 4 2" xfId="20091" xr:uid="{00000000-0005-0000-0000-00008D300000}"/>
    <cellStyle name="Normal 35 2 6 5" xfId="13011" xr:uid="{00000000-0005-0000-0000-00008E300000}"/>
    <cellStyle name="Normal 35 2 6 5 2" xfId="21691" xr:uid="{00000000-0005-0000-0000-00008F300000}"/>
    <cellStyle name="Normal 35 2 6 6" xfId="15185" xr:uid="{00000000-0005-0000-0000-000090300000}"/>
    <cellStyle name="Normal 35 2 7" xfId="9783" xr:uid="{00000000-0005-0000-0000-000091300000}"/>
    <cellStyle name="Normal 35 2 7 2" xfId="18533" xr:uid="{00000000-0005-0000-0000-000092300000}"/>
    <cellStyle name="Normal 35 2 8" xfId="8181" xr:uid="{00000000-0005-0000-0000-000093300000}"/>
    <cellStyle name="Normal 35 2 8 2" xfId="16934" xr:uid="{00000000-0005-0000-0000-000094300000}"/>
    <cellStyle name="Normal 35 2 9" xfId="11393" xr:uid="{00000000-0005-0000-0000-000095300000}"/>
    <cellStyle name="Normal 35 2 9 2" xfId="20080" xr:uid="{00000000-0005-0000-0000-000096300000}"/>
    <cellStyle name="Normal 35 3" xfId="3057" xr:uid="{00000000-0005-0000-0000-000097300000}"/>
    <cellStyle name="Normal 35 3 2" xfId="3058" xr:uid="{00000000-0005-0000-0000-000098300000}"/>
    <cellStyle name="Normal 35 3 2 2" xfId="9796" xr:uid="{00000000-0005-0000-0000-000099300000}"/>
    <cellStyle name="Normal 35 3 2 2 2" xfId="18546" xr:uid="{00000000-0005-0000-0000-00009A300000}"/>
    <cellStyle name="Normal 35 3 2 3" xfId="8194" xr:uid="{00000000-0005-0000-0000-00009B300000}"/>
    <cellStyle name="Normal 35 3 2 3 2" xfId="16947" xr:uid="{00000000-0005-0000-0000-00009C300000}"/>
    <cellStyle name="Normal 35 3 2 4" xfId="11406" xr:uid="{00000000-0005-0000-0000-00009D300000}"/>
    <cellStyle name="Normal 35 3 2 4 2" xfId="20093" xr:uid="{00000000-0005-0000-0000-00009E300000}"/>
    <cellStyle name="Normal 35 3 2 5" xfId="13013" xr:uid="{00000000-0005-0000-0000-00009F300000}"/>
    <cellStyle name="Normal 35 3 2 5 2" xfId="21693" xr:uid="{00000000-0005-0000-0000-0000A0300000}"/>
    <cellStyle name="Normal 35 3 2 6" xfId="15187" xr:uid="{00000000-0005-0000-0000-0000A1300000}"/>
    <cellStyle name="Normal 35 3 3" xfId="3059" xr:uid="{00000000-0005-0000-0000-0000A2300000}"/>
    <cellStyle name="Normal 35 3 3 2" xfId="9797" xr:uid="{00000000-0005-0000-0000-0000A3300000}"/>
    <cellStyle name="Normal 35 3 3 2 2" xfId="18547" xr:uid="{00000000-0005-0000-0000-0000A4300000}"/>
    <cellStyle name="Normal 35 3 3 3" xfId="8195" xr:uid="{00000000-0005-0000-0000-0000A5300000}"/>
    <cellStyle name="Normal 35 3 3 3 2" xfId="16948" xr:uid="{00000000-0005-0000-0000-0000A6300000}"/>
    <cellStyle name="Normal 35 3 3 4" xfId="11407" xr:uid="{00000000-0005-0000-0000-0000A7300000}"/>
    <cellStyle name="Normal 35 3 3 4 2" xfId="20094" xr:uid="{00000000-0005-0000-0000-0000A8300000}"/>
    <cellStyle name="Normal 35 3 3 5" xfId="13014" xr:uid="{00000000-0005-0000-0000-0000A9300000}"/>
    <cellStyle name="Normal 35 3 3 5 2" xfId="21694" xr:uid="{00000000-0005-0000-0000-0000AA300000}"/>
    <cellStyle name="Normal 35 3 3 6" xfId="15188" xr:uid="{00000000-0005-0000-0000-0000AB300000}"/>
    <cellStyle name="Normal 35 3 4" xfId="3060" xr:uid="{00000000-0005-0000-0000-0000AC300000}"/>
    <cellStyle name="Normal 35 3 4 2" xfId="9798" xr:uid="{00000000-0005-0000-0000-0000AD300000}"/>
    <cellStyle name="Normal 35 3 4 2 2" xfId="18548" xr:uid="{00000000-0005-0000-0000-0000AE300000}"/>
    <cellStyle name="Normal 35 3 4 3" xfId="8196" xr:uid="{00000000-0005-0000-0000-0000AF300000}"/>
    <cellStyle name="Normal 35 3 4 3 2" xfId="16949" xr:uid="{00000000-0005-0000-0000-0000B0300000}"/>
    <cellStyle name="Normal 35 3 4 4" xfId="11408" xr:uid="{00000000-0005-0000-0000-0000B1300000}"/>
    <cellStyle name="Normal 35 3 4 4 2" xfId="20095" xr:uid="{00000000-0005-0000-0000-0000B2300000}"/>
    <cellStyle name="Normal 35 3 4 5" xfId="13015" xr:uid="{00000000-0005-0000-0000-0000B3300000}"/>
    <cellStyle name="Normal 35 3 4 5 2" xfId="21695" xr:uid="{00000000-0005-0000-0000-0000B4300000}"/>
    <cellStyle name="Normal 35 3 4 6" xfId="15189" xr:uid="{00000000-0005-0000-0000-0000B5300000}"/>
    <cellStyle name="Normal 35 3 5" xfId="9795" xr:uid="{00000000-0005-0000-0000-0000B6300000}"/>
    <cellStyle name="Normal 35 3 5 2" xfId="18545" xr:uid="{00000000-0005-0000-0000-0000B7300000}"/>
    <cellStyle name="Normal 35 3 6" xfId="8193" xr:uid="{00000000-0005-0000-0000-0000B8300000}"/>
    <cellStyle name="Normal 35 3 6 2" xfId="16946" xr:uid="{00000000-0005-0000-0000-0000B9300000}"/>
    <cellStyle name="Normal 35 3 7" xfId="11405" xr:uid="{00000000-0005-0000-0000-0000BA300000}"/>
    <cellStyle name="Normal 35 3 7 2" xfId="20092" xr:uid="{00000000-0005-0000-0000-0000BB300000}"/>
    <cellStyle name="Normal 35 3 8" xfId="13012" xr:uid="{00000000-0005-0000-0000-0000BC300000}"/>
    <cellStyle name="Normal 35 3 8 2" xfId="21692" xr:uid="{00000000-0005-0000-0000-0000BD300000}"/>
    <cellStyle name="Normal 35 3 9" xfId="15186" xr:uid="{00000000-0005-0000-0000-0000BE300000}"/>
    <cellStyle name="Normal 35 4" xfId="3061" xr:uid="{00000000-0005-0000-0000-0000BF300000}"/>
    <cellStyle name="Normal 36" xfId="3062" xr:uid="{00000000-0005-0000-0000-0000C0300000}"/>
    <cellStyle name="Normal 36 2" xfId="3063" xr:uid="{00000000-0005-0000-0000-0000C1300000}"/>
    <cellStyle name="Normal 36 2 10" xfId="13016" xr:uid="{00000000-0005-0000-0000-0000C2300000}"/>
    <cellStyle name="Normal 36 2 10 2" xfId="21696" xr:uid="{00000000-0005-0000-0000-0000C3300000}"/>
    <cellStyle name="Normal 36 2 11" xfId="15190" xr:uid="{00000000-0005-0000-0000-0000C4300000}"/>
    <cellStyle name="Normal 36 2 2" xfId="3064" xr:uid="{00000000-0005-0000-0000-0000C5300000}"/>
    <cellStyle name="Normal 36 2 2 2" xfId="3065" xr:uid="{00000000-0005-0000-0000-0000C6300000}"/>
    <cellStyle name="Normal 36 2 2 2 2" xfId="9801" xr:uid="{00000000-0005-0000-0000-0000C7300000}"/>
    <cellStyle name="Normal 36 2 2 2 2 2" xfId="18551" xr:uid="{00000000-0005-0000-0000-0000C8300000}"/>
    <cellStyle name="Normal 36 2 2 2 3" xfId="8199" xr:uid="{00000000-0005-0000-0000-0000C9300000}"/>
    <cellStyle name="Normal 36 2 2 2 3 2" xfId="16952" xr:uid="{00000000-0005-0000-0000-0000CA300000}"/>
    <cellStyle name="Normal 36 2 2 2 4" xfId="11411" xr:uid="{00000000-0005-0000-0000-0000CB300000}"/>
    <cellStyle name="Normal 36 2 2 2 4 2" xfId="20098" xr:uid="{00000000-0005-0000-0000-0000CC300000}"/>
    <cellStyle name="Normal 36 2 2 2 5" xfId="13018" xr:uid="{00000000-0005-0000-0000-0000CD300000}"/>
    <cellStyle name="Normal 36 2 2 2 5 2" xfId="21698" xr:uid="{00000000-0005-0000-0000-0000CE300000}"/>
    <cellStyle name="Normal 36 2 2 2 6" xfId="15192" xr:uid="{00000000-0005-0000-0000-0000CF300000}"/>
    <cellStyle name="Normal 36 2 2 3" xfId="3066" xr:uid="{00000000-0005-0000-0000-0000D0300000}"/>
    <cellStyle name="Normal 36 2 2 3 2" xfId="9802" xr:uid="{00000000-0005-0000-0000-0000D1300000}"/>
    <cellStyle name="Normal 36 2 2 3 2 2" xfId="18552" xr:uid="{00000000-0005-0000-0000-0000D2300000}"/>
    <cellStyle name="Normal 36 2 2 3 3" xfId="8200" xr:uid="{00000000-0005-0000-0000-0000D3300000}"/>
    <cellStyle name="Normal 36 2 2 3 3 2" xfId="16953" xr:uid="{00000000-0005-0000-0000-0000D4300000}"/>
    <cellStyle name="Normal 36 2 2 3 4" xfId="11412" xr:uid="{00000000-0005-0000-0000-0000D5300000}"/>
    <cellStyle name="Normal 36 2 2 3 4 2" xfId="20099" xr:uid="{00000000-0005-0000-0000-0000D6300000}"/>
    <cellStyle name="Normal 36 2 2 3 5" xfId="13019" xr:uid="{00000000-0005-0000-0000-0000D7300000}"/>
    <cellStyle name="Normal 36 2 2 3 5 2" xfId="21699" xr:uid="{00000000-0005-0000-0000-0000D8300000}"/>
    <cellStyle name="Normal 36 2 2 3 6" xfId="15193" xr:uid="{00000000-0005-0000-0000-0000D9300000}"/>
    <cellStyle name="Normal 36 2 2 4" xfId="3067" xr:uid="{00000000-0005-0000-0000-0000DA300000}"/>
    <cellStyle name="Normal 36 2 2 4 2" xfId="9803" xr:uid="{00000000-0005-0000-0000-0000DB300000}"/>
    <cellStyle name="Normal 36 2 2 4 2 2" xfId="18553" xr:uid="{00000000-0005-0000-0000-0000DC300000}"/>
    <cellStyle name="Normal 36 2 2 4 3" xfId="8201" xr:uid="{00000000-0005-0000-0000-0000DD300000}"/>
    <cellStyle name="Normal 36 2 2 4 3 2" xfId="16954" xr:uid="{00000000-0005-0000-0000-0000DE300000}"/>
    <cellStyle name="Normal 36 2 2 4 4" xfId="11413" xr:uid="{00000000-0005-0000-0000-0000DF300000}"/>
    <cellStyle name="Normal 36 2 2 4 4 2" xfId="20100" xr:uid="{00000000-0005-0000-0000-0000E0300000}"/>
    <cellStyle name="Normal 36 2 2 4 5" xfId="13020" xr:uid="{00000000-0005-0000-0000-0000E1300000}"/>
    <cellStyle name="Normal 36 2 2 4 5 2" xfId="21700" xr:uid="{00000000-0005-0000-0000-0000E2300000}"/>
    <cellStyle name="Normal 36 2 2 4 6" xfId="15194" xr:uid="{00000000-0005-0000-0000-0000E3300000}"/>
    <cellStyle name="Normal 36 2 2 5" xfId="9800" xr:uid="{00000000-0005-0000-0000-0000E4300000}"/>
    <cellStyle name="Normal 36 2 2 5 2" xfId="18550" xr:uid="{00000000-0005-0000-0000-0000E5300000}"/>
    <cellStyle name="Normal 36 2 2 6" xfId="8198" xr:uid="{00000000-0005-0000-0000-0000E6300000}"/>
    <cellStyle name="Normal 36 2 2 6 2" xfId="16951" xr:uid="{00000000-0005-0000-0000-0000E7300000}"/>
    <cellStyle name="Normal 36 2 2 7" xfId="11410" xr:uid="{00000000-0005-0000-0000-0000E8300000}"/>
    <cellStyle name="Normal 36 2 2 7 2" xfId="20097" xr:uid="{00000000-0005-0000-0000-0000E9300000}"/>
    <cellStyle name="Normal 36 2 2 8" xfId="13017" xr:uid="{00000000-0005-0000-0000-0000EA300000}"/>
    <cellStyle name="Normal 36 2 2 8 2" xfId="21697" xr:uid="{00000000-0005-0000-0000-0000EB300000}"/>
    <cellStyle name="Normal 36 2 2 9" xfId="15191" xr:uid="{00000000-0005-0000-0000-0000EC300000}"/>
    <cellStyle name="Normal 36 2 3" xfId="3068" xr:uid="{00000000-0005-0000-0000-0000ED300000}"/>
    <cellStyle name="Normal 36 2 3 2" xfId="3069" xr:uid="{00000000-0005-0000-0000-0000EE300000}"/>
    <cellStyle name="Normal 36 2 3 2 2" xfId="9805" xr:uid="{00000000-0005-0000-0000-0000EF300000}"/>
    <cellStyle name="Normal 36 2 3 2 2 2" xfId="18555" xr:uid="{00000000-0005-0000-0000-0000F0300000}"/>
    <cellStyle name="Normal 36 2 3 2 3" xfId="8203" xr:uid="{00000000-0005-0000-0000-0000F1300000}"/>
    <cellStyle name="Normal 36 2 3 2 3 2" xfId="16956" xr:uid="{00000000-0005-0000-0000-0000F2300000}"/>
    <cellStyle name="Normal 36 2 3 2 4" xfId="11415" xr:uid="{00000000-0005-0000-0000-0000F3300000}"/>
    <cellStyle name="Normal 36 2 3 2 4 2" xfId="20102" xr:uid="{00000000-0005-0000-0000-0000F4300000}"/>
    <cellStyle name="Normal 36 2 3 2 5" xfId="13022" xr:uid="{00000000-0005-0000-0000-0000F5300000}"/>
    <cellStyle name="Normal 36 2 3 2 5 2" xfId="21702" xr:uid="{00000000-0005-0000-0000-0000F6300000}"/>
    <cellStyle name="Normal 36 2 3 2 6" xfId="15196" xr:uid="{00000000-0005-0000-0000-0000F7300000}"/>
    <cellStyle name="Normal 36 2 3 3" xfId="3070" xr:uid="{00000000-0005-0000-0000-0000F8300000}"/>
    <cellStyle name="Normal 36 2 3 3 2" xfId="9806" xr:uid="{00000000-0005-0000-0000-0000F9300000}"/>
    <cellStyle name="Normal 36 2 3 3 2 2" xfId="18556" xr:uid="{00000000-0005-0000-0000-0000FA300000}"/>
    <cellStyle name="Normal 36 2 3 3 3" xfId="8204" xr:uid="{00000000-0005-0000-0000-0000FB300000}"/>
    <cellStyle name="Normal 36 2 3 3 3 2" xfId="16957" xr:uid="{00000000-0005-0000-0000-0000FC300000}"/>
    <cellStyle name="Normal 36 2 3 3 4" xfId="11416" xr:uid="{00000000-0005-0000-0000-0000FD300000}"/>
    <cellStyle name="Normal 36 2 3 3 4 2" xfId="20103" xr:uid="{00000000-0005-0000-0000-0000FE300000}"/>
    <cellStyle name="Normal 36 2 3 3 5" xfId="13023" xr:uid="{00000000-0005-0000-0000-0000FF300000}"/>
    <cellStyle name="Normal 36 2 3 3 5 2" xfId="21703" xr:uid="{00000000-0005-0000-0000-000000310000}"/>
    <cellStyle name="Normal 36 2 3 3 6" xfId="15197" xr:uid="{00000000-0005-0000-0000-000001310000}"/>
    <cellStyle name="Normal 36 2 3 4" xfId="3071" xr:uid="{00000000-0005-0000-0000-000002310000}"/>
    <cellStyle name="Normal 36 2 3 4 2" xfId="9807" xr:uid="{00000000-0005-0000-0000-000003310000}"/>
    <cellStyle name="Normal 36 2 3 4 2 2" xfId="18557" xr:uid="{00000000-0005-0000-0000-000004310000}"/>
    <cellStyle name="Normal 36 2 3 4 3" xfId="8205" xr:uid="{00000000-0005-0000-0000-000005310000}"/>
    <cellStyle name="Normal 36 2 3 4 3 2" xfId="16958" xr:uid="{00000000-0005-0000-0000-000006310000}"/>
    <cellStyle name="Normal 36 2 3 4 4" xfId="11417" xr:uid="{00000000-0005-0000-0000-000007310000}"/>
    <cellStyle name="Normal 36 2 3 4 4 2" xfId="20104" xr:uid="{00000000-0005-0000-0000-000008310000}"/>
    <cellStyle name="Normal 36 2 3 4 5" xfId="13024" xr:uid="{00000000-0005-0000-0000-000009310000}"/>
    <cellStyle name="Normal 36 2 3 4 5 2" xfId="21704" xr:uid="{00000000-0005-0000-0000-00000A310000}"/>
    <cellStyle name="Normal 36 2 3 4 6" xfId="15198" xr:uid="{00000000-0005-0000-0000-00000B310000}"/>
    <cellStyle name="Normal 36 2 3 5" xfId="9804" xr:uid="{00000000-0005-0000-0000-00000C310000}"/>
    <cellStyle name="Normal 36 2 3 5 2" xfId="18554" xr:uid="{00000000-0005-0000-0000-00000D310000}"/>
    <cellStyle name="Normal 36 2 3 6" xfId="8202" xr:uid="{00000000-0005-0000-0000-00000E310000}"/>
    <cellStyle name="Normal 36 2 3 6 2" xfId="16955" xr:uid="{00000000-0005-0000-0000-00000F310000}"/>
    <cellStyle name="Normal 36 2 3 7" xfId="11414" xr:uid="{00000000-0005-0000-0000-000010310000}"/>
    <cellStyle name="Normal 36 2 3 7 2" xfId="20101" xr:uid="{00000000-0005-0000-0000-000011310000}"/>
    <cellStyle name="Normal 36 2 3 8" xfId="13021" xr:uid="{00000000-0005-0000-0000-000012310000}"/>
    <cellStyle name="Normal 36 2 3 8 2" xfId="21701" xr:uid="{00000000-0005-0000-0000-000013310000}"/>
    <cellStyle name="Normal 36 2 3 9" xfId="15195" xr:uid="{00000000-0005-0000-0000-000014310000}"/>
    <cellStyle name="Normal 36 2 4" xfId="3072" xr:uid="{00000000-0005-0000-0000-000015310000}"/>
    <cellStyle name="Normal 36 2 4 2" xfId="9808" xr:uid="{00000000-0005-0000-0000-000016310000}"/>
    <cellStyle name="Normal 36 2 4 2 2" xfId="18558" xr:uid="{00000000-0005-0000-0000-000017310000}"/>
    <cellStyle name="Normal 36 2 4 3" xfId="8206" xr:uid="{00000000-0005-0000-0000-000018310000}"/>
    <cellStyle name="Normal 36 2 4 3 2" xfId="16959" xr:uid="{00000000-0005-0000-0000-000019310000}"/>
    <cellStyle name="Normal 36 2 4 4" xfId="11418" xr:uid="{00000000-0005-0000-0000-00001A310000}"/>
    <cellStyle name="Normal 36 2 4 4 2" xfId="20105" xr:uid="{00000000-0005-0000-0000-00001B310000}"/>
    <cellStyle name="Normal 36 2 4 5" xfId="13025" xr:uid="{00000000-0005-0000-0000-00001C310000}"/>
    <cellStyle name="Normal 36 2 4 5 2" xfId="21705" xr:uid="{00000000-0005-0000-0000-00001D310000}"/>
    <cellStyle name="Normal 36 2 4 6" xfId="15199" xr:uid="{00000000-0005-0000-0000-00001E310000}"/>
    <cellStyle name="Normal 36 2 5" xfId="3073" xr:uid="{00000000-0005-0000-0000-00001F310000}"/>
    <cellStyle name="Normal 36 2 5 2" xfId="9809" xr:uid="{00000000-0005-0000-0000-000020310000}"/>
    <cellStyle name="Normal 36 2 5 2 2" xfId="18559" xr:uid="{00000000-0005-0000-0000-000021310000}"/>
    <cellStyle name="Normal 36 2 5 3" xfId="8207" xr:uid="{00000000-0005-0000-0000-000022310000}"/>
    <cellStyle name="Normal 36 2 5 3 2" xfId="16960" xr:uid="{00000000-0005-0000-0000-000023310000}"/>
    <cellStyle name="Normal 36 2 5 4" xfId="11419" xr:uid="{00000000-0005-0000-0000-000024310000}"/>
    <cellStyle name="Normal 36 2 5 4 2" xfId="20106" xr:uid="{00000000-0005-0000-0000-000025310000}"/>
    <cellStyle name="Normal 36 2 5 5" xfId="13026" xr:uid="{00000000-0005-0000-0000-000026310000}"/>
    <cellStyle name="Normal 36 2 5 5 2" xfId="21706" xr:uid="{00000000-0005-0000-0000-000027310000}"/>
    <cellStyle name="Normal 36 2 5 6" xfId="15200" xr:uid="{00000000-0005-0000-0000-000028310000}"/>
    <cellStyle name="Normal 36 2 6" xfId="3074" xr:uid="{00000000-0005-0000-0000-000029310000}"/>
    <cellStyle name="Normal 36 2 6 2" xfId="9810" xr:uid="{00000000-0005-0000-0000-00002A310000}"/>
    <cellStyle name="Normal 36 2 6 2 2" xfId="18560" xr:uid="{00000000-0005-0000-0000-00002B310000}"/>
    <cellStyle name="Normal 36 2 6 3" xfId="8208" xr:uid="{00000000-0005-0000-0000-00002C310000}"/>
    <cellStyle name="Normal 36 2 6 3 2" xfId="16961" xr:uid="{00000000-0005-0000-0000-00002D310000}"/>
    <cellStyle name="Normal 36 2 6 4" xfId="11420" xr:uid="{00000000-0005-0000-0000-00002E310000}"/>
    <cellStyle name="Normal 36 2 6 4 2" xfId="20107" xr:uid="{00000000-0005-0000-0000-00002F310000}"/>
    <cellStyle name="Normal 36 2 6 5" xfId="13027" xr:uid="{00000000-0005-0000-0000-000030310000}"/>
    <cellStyle name="Normal 36 2 6 5 2" xfId="21707" xr:uid="{00000000-0005-0000-0000-000031310000}"/>
    <cellStyle name="Normal 36 2 6 6" xfId="15201" xr:uid="{00000000-0005-0000-0000-000032310000}"/>
    <cellStyle name="Normal 36 2 7" xfId="9799" xr:uid="{00000000-0005-0000-0000-000033310000}"/>
    <cellStyle name="Normal 36 2 7 2" xfId="18549" xr:uid="{00000000-0005-0000-0000-000034310000}"/>
    <cellStyle name="Normal 36 2 8" xfId="8197" xr:uid="{00000000-0005-0000-0000-000035310000}"/>
    <cellStyle name="Normal 36 2 8 2" xfId="16950" xr:uid="{00000000-0005-0000-0000-000036310000}"/>
    <cellStyle name="Normal 36 2 9" xfId="11409" xr:uid="{00000000-0005-0000-0000-000037310000}"/>
    <cellStyle name="Normal 36 2 9 2" xfId="20096" xr:uid="{00000000-0005-0000-0000-000038310000}"/>
    <cellStyle name="Normal 36 3" xfId="3075" xr:uid="{00000000-0005-0000-0000-000039310000}"/>
    <cellStyle name="Normal 36 3 2" xfId="3076" xr:uid="{00000000-0005-0000-0000-00003A310000}"/>
    <cellStyle name="Normal 36 3 2 2" xfId="9812" xr:uid="{00000000-0005-0000-0000-00003B310000}"/>
    <cellStyle name="Normal 36 3 2 2 2" xfId="18562" xr:uid="{00000000-0005-0000-0000-00003C310000}"/>
    <cellStyle name="Normal 36 3 2 3" xfId="8210" xr:uid="{00000000-0005-0000-0000-00003D310000}"/>
    <cellStyle name="Normal 36 3 2 3 2" xfId="16963" xr:uid="{00000000-0005-0000-0000-00003E310000}"/>
    <cellStyle name="Normal 36 3 2 4" xfId="11422" xr:uid="{00000000-0005-0000-0000-00003F310000}"/>
    <cellStyle name="Normal 36 3 2 4 2" xfId="20109" xr:uid="{00000000-0005-0000-0000-000040310000}"/>
    <cellStyle name="Normal 36 3 2 5" xfId="13029" xr:uid="{00000000-0005-0000-0000-000041310000}"/>
    <cellStyle name="Normal 36 3 2 5 2" xfId="21709" xr:uid="{00000000-0005-0000-0000-000042310000}"/>
    <cellStyle name="Normal 36 3 2 6" xfId="15203" xr:uid="{00000000-0005-0000-0000-000043310000}"/>
    <cellStyle name="Normal 36 3 3" xfId="3077" xr:uid="{00000000-0005-0000-0000-000044310000}"/>
    <cellStyle name="Normal 36 3 3 2" xfId="9813" xr:uid="{00000000-0005-0000-0000-000045310000}"/>
    <cellStyle name="Normal 36 3 3 2 2" xfId="18563" xr:uid="{00000000-0005-0000-0000-000046310000}"/>
    <cellStyle name="Normal 36 3 3 3" xfId="8211" xr:uid="{00000000-0005-0000-0000-000047310000}"/>
    <cellStyle name="Normal 36 3 3 3 2" xfId="16964" xr:uid="{00000000-0005-0000-0000-000048310000}"/>
    <cellStyle name="Normal 36 3 3 4" xfId="11423" xr:uid="{00000000-0005-0000-0000-000049310000}"/>
    <cellStyle name="Normal 36 3 3 4 2" xfId="20110" xr:uid="{00000000-0005-0000-0000-00004A310000}"/>
    <cellStyle name="Normal 36 3 3 5" xfId="13030" xr:uid="{00000000-0005-0000-0000-00004B310000}"/>
    <cellStyle name="Normal 36 3 3 5 2" xfId="21710" xr:uid="{00000000-0005-0000-0000-00004C310000}"/>
    <cellStyle name="Normal 36 3 3 6" xfId="15204" xr:uid="{00000000-0005-0000-0000-00004D310000}"/>
    <cellStyle name="Normal 36 3 4" xfId="3078" xr:uid="{00000000-0005-0000-0000-00004E310000}"/>
    <cellStyle name="Normal 36 3 4 2" xfId="9814" xr:uid="{00000000-0005-0000-0000-00004F310000}"/>
    <cellStyle name="Normal 36 3 4 2 2" xfId="18564" xr:uid="{00000000-0005-0000-0000-000050310000}"/>
    <cellStyle name="Normal 36 3 4 3" xfId="8212" xr:uid="{00000000-0005-0000-0000-000051310000}"/>
    <cellStyle name="Normal 36 3 4 3 2" xfId="16965" xr:uid="{00000000-0005-0000-0000-000052310000}"/>
    <cellStyle name="Normal 36 3 4 4" xfId="11424" xr:uid="{00000000-0005-0000-0000-000053310000}"/>
    <cellStyle name="Normal 36 3 4 4 2" xfId="20111" xr:uid="{00000000-0005-0000-0000-000054310000}"/>
    <cellStyle name="Normal 36 3 4 5" xfId="13031" xr:uid="{00000000-0005-0000-0000-000055310000}"/>
    <cellStyle name="Normal 36 3 4 5 2" xfId="21711" xr:uid="{00000000-0005-0000-0000-000056310000}"/>
    <cellStyle name="Normal 36 3 4 6" xfId="15205" xr:uid="{00000000-0005-0000-0000-000057310000}"/>
    <cellStyle name="Normal 36 3 5" xfId="9811" xr:uid="{00000000-0005-0000-0000-000058310000}"/>
    <cellStyle name="Normal 36 3 5 2" xfId="18561" xr:uid="{00000000-0005-0000-0000-000059310000}"/>
    <cellStyle name="Normal 36 3 6" xfId="8209" xr:uid="{00000000-0005-0000-0000-00005A310000}"/>
    <cellStyle name="Normal 36 3 6 2" xfId="16962" xr:uid="{00000000-0005-0000-0000-00005B310000}"/>
    <cellStyle name="Normal 36 3 7" xfId="11421" xr:uid="{00000000-0005-0000-0000-00005C310000}"/>
    <cellStyle name="Normal 36 3 7 2" xfId="20108" xr:uid="{00000000-0005-0000-0000-00005D310000}"/>
    <cellStyle name="Normal 36 3 8" xfId="13028" xr:uid="{00000000-0005-0000-0000-00005E310000}"/>
    <cellStyle name="Normal 36 3 8 2" xfId="21708" xr:uid="{00000000-0005-0000-0000-00005F310000}"/>
    <cellStyle name="Normal 36 3 9" xfId="15202" xr:uid="{00000000-0005-0000-0000-000060310000}"/>
    <cellStyle name="Normal 36 4" xfId="3079" xr:uid="{00000000-0005-0000-0000-000061310000}"/>
    <cellStyle name="Normal 366" xfId="142" xr:uid="{00000000-0005-0000-0000-000062310000}"/>
    <cellStyle name="Normal 366 2" xfId="145" xr:uid="{00000000-0005-0000-0000-000063310000}"/>
    <cellStyle name="Normal 366 2 2" xfId="10470" xr:uid="{00000000-0005-0000-0000-000064310000}"/>
    <cellStyle name="Normal 366 2 2 2" xfId="19213" xr:uid="{00000000-0005-0000-0000-000065310000}"/>
    <cellStyle name="Normal 366 2 3" xfId="10628" xr:uid="{00000000-0005-0000-0000-000066310000}"/>
    <cellStyle name="Normal 366 2 3 2" xfId="19331" xr:uid="{00000000-0005-0000-0000-000067310000}"/>
    <cellStyle name="Normal 366 2 4" xfId="13887" xr:uid="{00000000-0005-0000-0000-000068310000}"/>
    <cellStyle name="Normal 366 3" xfId="10467" xr:uid="{00000000-0005-0000-0000-000069310000}"/>
    <cellStyle name="Normal 366 3 2" xfId="19210" xr:uid="{00000000-0005-0000-0000-00006A310000}"/>
    <cellStyle name="Normal 366 4" xfId="10625" xr:uid="{00000000-0005-0000-0000-00006B310000}"/>
    <cellStyle name="Normal 366 4 2" xfId="19328" xr:uid="{00000000-0005-0000-0000-00006C310000}"/>
    <cellStyle name="Normal 366 5" xfId="14522" xr:uid="{00000000-0005-0000-0000-00006D310000}"/>
    <cellStyle name="Normal 367" xfId="141" xr:uid="{00000000-0005-0000-0000-00006E310000}"/>
    <cellStyle name="Normal 367 2" xfId="144" xr:uid="{00000000-0005-0000-0000-00006F310000}"/>
    <cellStyle name="Normal 367 2 2" xfId="10469" xr:uid="{00000000-0005-0000-0000-000070310000}"/>
    <cellStyle name="Normal 367 2 2 2" xfId="19212" xr:uid="{00000000-0005-0000-0000-000071310000}"/>
    <cellStyle name="Normal 367 2 3" xfId="10627" xr:uid="{00000000-0005-0000-0000-000072310000}"/>
    <cellStyle name="Normal 367 2 3 2" xfId="19330" xr:uid="{00000000-0005-0000-0000-000073310000}"/>
    <cellStyle name="Normal 367 2 4" xfId="14693" xr:uid="{00000000-0005-0000-0000-000074310000}"/>
    <cellStyle name="Normal 367 3" xfId="10466" xr:uid="{00000000-0005-0000-0000-000075310000}"/>
    <cellStyle name="Normal 367 3 2" xfId="19209" xr:uid="{00000000-0005-0000-0000-000076310000}"/>
    <cellStyle name="Normal 367 4" xfId="10624" xr:uid="{00000000-0005-0000-0000-000077310000}"/>
    <cellStyle name="Normal 367 4 2" xfId="19327" xr:uid="{00000000-0005-0000-0000-000078310000}"/>
    <cellStyle name="Normal 367 5" xfId="14523" xr:uid="{00000000-0005-0000-0000-000079310000}"/>
    <cellStyle name="Normal 37" xfId="3080" xr:uid="{00000000-0005-0000-0000-00007A310000}"/>
    <cellStyle name="Normal 37 2" xfId="3081" xr:uid="{00000000-0005-0000-0000-00007B310000}"/>
    <cellStyle name="Normal 37 2 10" xfId="13032" xr:uid="{00000000-0005-0000-0000-00007C310000}"/>
    <cellStyle name="Normal 37 2 10 2" xfId="21712" xr:uid="{00000000-0005-0000-0000-00007D310000}"/>
    <cellStyle name="Normal 37 2 11" xfId="15206" xr:uid="{00000000-0005-0000-0000-00007E310000}"/>
    <cellStyle name="Normal 37 2 2" xfId="3082" xr:uid="{00000000-0005-0000-0000-00007F310000}"/>
    <cellStyle name="Normal 37 2 2 2" xfId="3083" xr:uid="{00000000-0005-0000-0000-000080310000}"/>
    <cellStyle name="Normal 37 2 2 2 2" xfId="9817" xr:uid="{00000000-0005-0000-0000-000081310000}"/>
    <cellStyle name="Normal 37 2 2 2 2 2" xfId="18567" xr:uid="{00000000-0005-0000-0000-000082310000}"/>
    <cellStyle name="Normal 37 2 2 2 3" xfId="8215" xr:uid="{00000000-0005-0000-0000-000083310000}"/>
    <cellStyle name="Normal 37 2 2 2 3 2" xfId="16968" xr:uid="{00000000-0005-0000-0000-000084310000}"/>
    <cellStyle name="Normal 37 2 2 2 4" xfId="11427" xr:uid="{00000000-0005-0000-0000-000085310000}"/>
    <cellStyle name="Normal 37 2 2 2 4 2" xfId="20114" xr:uid="{00000000-0005-0000-0000-000086310000}"/>
    <cellStyle name="Normal 37 2 2 2 5" xfId="13034" xr:uid="{00000000-0005-0000-0000-000087310000}"/>
    <cellStyle name="Normal 37 2 2 2 5 2" xfId="21714" xr:uid="{00000000-0005-0000-0000-000088310000}"/>
    <cellStyle name="Normal 37 2 2 2 6" xfId="15208" xr:uid="{00000000-0005-0000-0000-000089310000}"/>
    <cellStyle name="Normal 37 2 2 3" xfId="3084" xr:uid="{00000000-0005-0000-0000-00008A310000}"/>
    <cellStyle name="Normal 37 2 2 3 2" xfId="9818" xr:uid="{00000000-0005-0000-0000-00008B310000}"/>
    <cellStyle name="Normal 37 2 2 3 2 2" xfId="18568" xr:uid="{00000000-0005-0000-0000-00008C310000}"/>
    <cellStyle name="Normal 37 2 2 3 3" xfId="8216" xr:uid="{00000000-0005-0000-0000-00008D310000}"/>
    <cellStyle name="Normal 37 2 2 3 3 2" xfId="16969" xr:uid="{00000000-0005-0000-0000-00008E310000}"/>
    <cellStyle name="Normal 37 2 2 3 4" xfId="11428" xr:uid="{00000000-0005-0000-0000-00008F310000}"/>
    <cellStyle name="Normal 37 2 2 3 4 2" xfId="20115" xr:uid="{00000000-0005-0000-0000-000090310000}"/>
    <cellStyle name="Normal 37 2 2 3 5" xfId="13035" xr:uid="{00000000-0005-0000-0000-000091310000}"/>
    <cellStyle name="Normal 37 2 2 3 5 2" xfId="21715" xr:uid="{00000000-0005-0000-0000-000092310000}"/>
    <cellStyle name="Normal 37 2 2 3 6" xfId="15209" xr:uid="{00000000-0005-0000-0000-000093310000}"/>
    <cellStyle name="Normal 37 2 2 4" xfId="3085" xr:uid="{00000000-0005-0000-0000-000094310000}"/>
    <cellStyle name="Normal 37 2 2 4 2" xfId="9819" xr:uid="{00000000-0005-0000-0000-000095310000}"/>
    <cellStyle name="Normal 37 2 2 4 2 2" xfId="18569" xr:uid="{00000000-0005-0000-0000-000096310000}"/>
    <cellStyle name="Normal 37 2 2 4 3" xfId="8217" xr:uid="{00000000-0005-0000-0000-000097310000}"/>
    <cellStyle name="Normal 37 2 2 4 3 2" xfId="16970" xr:uid="{00000000-0005-0000-0000-000098310000}"/>
    <cellStyle name="Normal 37 2 2 4 4" xfId="11429" xr:uid="{00000000-0005-0000-0000-000099310000}"/>
    <cellStyle name="Normal 37 2 2 4 4 2" xfId="20116" xr:uid="{00000000-0005-0000-0000-00009A310000}"/>
    <cellStyle name="Normal 37 2 2 4 5" xfId="13036" xr:uid="{00000000-0005-0000-0000-00009B310000}"/>
    <cellStyle name="Normal 37 2 2 4 5 2" xfId="21716" xr:uid="{00000000-0005-0000-0000-00009C310000}"/>
    <cellStyle name="Normal 37 2 2 4 6" xfId="15210" xr:uid="{00000000-0005-0000-0000-00009D310000}"/>
    <cellStyle name="Normal 37 2 2 5" xfId="9816" xr:uid="{00000000-0005-0000-0000-00009E310000}"/>
    <cellStyle name="Normal 37 2 2 5 2" xfId="18566" xr:uid="{00000000-0005-0000-0000-00009F310000}"/>
    <cellStyle name="Normal 37 2 2 6" xfId="8214" xr:uid="{00000000-0005-0000-0000-0000A0310000}"/>
    <cellStyle name="Normal 37 2 2 6 2" xfId="16967" xr:uid="{00000000-0005-0000-0000-0000A1310000}"/>
    <cellStyle name="Normal 37 2 2 7" xfId="11426" xr:uid="{00000000-0005-0000-0000-0000A2310000}"/>
    <cellStyle name="Normal 37 2 2 7 2" xfId="20113" xr:uid="{00000000-0005-0000-0000-0000A3310000}"/>
    <cellStyle name="Normal 37 2 2 8" xfId="13033" xr:uid="{00000000-0005-0000-0000-0000A4310000}"/>
    <cellStyle name="Normal 37 2 2 8 2" xfId="21713" xr:uid="{00000000-0005-0000-0000-0000A5310000}"/>
    <cellStyle name="Normal 37 2 2 9" xfId="15207" xr:uid="{00000000-0005-0000-0000-0000A6310000}"/>
    <cellStyle name="Normal 37 2 3" xfId="3086" xr:uid="{00000000-0005-0000-0000-0000A7310000}"/>
    <cellStyle name="Normal 37 2 3 2" xfId="3087" xr:uid="{00000000-0005-0000-0000-0000A8310000}"/>
    <cellStyle name="Normal 37 2 3 2 2" xfId="9821" xr:uid="{00000000-0005-0000-0000-0000A9310000}"/>
    <cellStyle name="Normal 37 2 3 2 2 2" xfId="18571" xr:uid="{00000000-0005-0000-0000-0000AA310000}"/>
    <cellStyle name="Normal 37 2 3 2 3" xfId="8219" xr:uid="{00000000-0005-0000-0000-0000AB310000}"/>
    <cellStyle name="Normal 37 2 3 2 3 2" xfId="16972" xr:uid="{00000000-0005-0000-0000-0000AC310000}"/>
    <cellStyle name="Normal 37 2 3 2 4" xfId="11431" xr:uid="{00000000-0005-0000-0000-0000AD310000}"/>
    <cellStyle name="Normal 37 2 3 2 4 2" xfId="20118" xr:uid="{00000000-0005-0000-0000-0000AE310000}"/>
    <cellStyle name="Normal 37 2 3 2 5" xfId="13038" xr:uid="{00000000-0005-0000-0000-0000AF310000}"/>
    <cellStyle name="Normal 37 2 3 2 5 2" xfId="21718" xr:uid="{00000000-0005-0000-0000-0000B0310000}"/>
    <cellStyle name="Normal 37 2 3 2 6" xfId="15212" xr:uid="{00000000-0005-0000-0000-0000B1310000}"/>
    <cellStyle name="Normal 37 2 3 3" xfId="3088" xr:uid="{00000000-0005-0000-0000-0000B2310000}"/>
    <cellStyle name="Normal 37 2 3 3 2" xfId="9822" xr:uid="{00000000-0005-0000-0000-0000B3310000}"/>
    <cellStyle name="Normal 37 2 3 3 2 2" xfId="18572" xr:uid="{00000000-0005-0000-0000-0000B4310000}"/>
    <cellStyle name="Normal 37 2 3 3 3" xfId="8220" xr:uid="{00000000-0005-0000-0000-0000B5310000}"/>
    <cellStyle name="Normal 37 2 3 3 3 2" xfId="16973" xr:uid="{00000000-0005-0000-0000-0000B6310000}"/>
    <cellStyle name="Normal 37 2 3 3 4" xfId="11432" xr:uid="{00000000-0005-0000-0000-0000B7310000}"/>
    <cellStyle name="Normal 37 2 3 3 4 2" xfId="20119" xr:uid="{00000000-0005-0000-0000-0000B8310000}"/>
    <cellStyle name="Normal 37 2 3 3 5" xfId="13039" xr:uid="{00000000-0005-0000-0000-0000B9310000}"/>
    <cellStyle name="Normal 37 2 3 3 5 2" xfId="21719" xr:uid="{00000000-0005-0000-0000-0000BA310000}"/>
    <cellStyle name="Normal 37 2 3 3 6" xfId="15213" xr:uid="{00000000-0005-0000-0000-0000BB310000}"/>
    <cellStyle name="Normal 37 2 3 4" xfId="3089" xr:uid="{00000000-0005-0000-0000-0000BC310000}"/>
    <cellStyle name="Normal 37 2 3 4 2" xfId="9823" xr:uid="{00000000-0005-0000-0000-0000BD310000}"/>
    <cellStyle name="Normal 37 2 3 4 2 2" xfId="18573" xr:uid="{00000000-0005-0000-0000-0000BE310000}"/>
    <cellStyle name="Normal 37 2 3 4 3" xfId="8221" xr:uid="{00000000-0005-0000-0000-0000BF310000}"/>
    <cellStyle name="Normal 37 2 3 4 3 2" xfId="16974" xr:uid="{00000000-0005-0000-0000-0000C0310000}"/>
    <cellStyle name="Normal 37 2 3 4 4" xfId="11433" xr:uid="{00000000-0005-0000-0000-0000C1310000}"/>
    <cellStyle name="Normal 37 2 3 4 4 2" xfId="20120" xr:uid="{00000000-0005-0000-0000-0000C2310000}"/>
    <cellStyle name="Normal 37 2 3 4 5" xfId="13040" xr:uid="{00000000-0005-0000-0000-0000C3310000}"/>
    <cellStyle name="Normal 37 2 3 4 5 2" xfId="21720" xr:uid="{00000000-0005-0000-0000-0000C4310000}"/>
    <cellStyle name="Normal 37 2 3 4 6" xfId="15214" xr:uid="{00000000-0005-0000-0000-0000C5310000}"/>
    <cellStyle name="Normal 37 2 3 5" xfId="9820" xr:uid="{00000000-0005-0000-0000-0000C6310000}"/>
    <cellStyle name="Normal 37 2 3 5 2" xfId="18570" xr:uid="{00000000-0005-0000-0000-0000C7310000}"/>
    <cellStyle name="Normal 37 2 3 6" xfId="8218" xr:uid="{00000000-0005-0000-0000-0000C8310000}"/>
    <cellStyle name="Normal 37 2 3 6 2" xfId="16971" xr:uid="{00000000-0005-0000-0000-0000C9310000}"/>
    <cellStyle name="Normal 37 2 3 7" xfId="11430" xr:uid="{00000000-0005-0000-0000-0000CA310000}"/>
    <cellStyle name="Normal 37 2 3 7 2" xfId="20117" xr:uid="{00000000-0005-0000-0000-0000CB310000}"/>
    <cellStyle name="Normal 37 2 3 8" xfId="13037" xr:uid="{00000000-0005-0000-0000-0000CC310000}"/>
    <cellStyle name="Normal 37 2 3 8 2" xfId="21717" xr:uid="{00000000-0005-0000-0000-0000CD310000}"/>
    <cellStyle name="Normal 37 2 3 9" xfId="15211" xr:uid="{00000000-0005-0000-0000-0000CE310000}"/>
    <cellStyle name="Normal 37 2 4" xfId="3090" xr:uid="{00000000-0005-0000-0000-0000CF310000}"/>
    <cellStyle name="Normal 37 2 4 2" xfId="9824" xr:uid="{00000000-0005-0000-0000-0000D0310000}"/>
    <cellStyle name="Normal 37 2 4 2 2" xfId="18574" xr:uid="{00000000-0005-0000-0000-0000D1310000}"/>
    <cellStyle name="Normal 37 2 4 3" xfId="8222" xr:uid="{00000000-0005-0000-0000-0000D2310000}"/>
    <cellStyle name="Normal 37 2 4 3 2" xfId="16975" xr:uid="{00000000-0005-0000-0000-0000D3310000}"/>
    <cellStyle name="Normal 37 2 4 4" xfId="11434" xr:uid="{00000000-0005-0000-0000-0000D4310000}"/>
    <cellStyle name="Normal 37 2 4 4 2" xfId="20121" xr:uid="{00000000-0005-0000-0000-0000D5310000}"/>
    <cellStyle name="Normal 37 2 4 5" xfId="13041" xr:uid="{00000000-0005-0000-0000-0000D6310000}"/>
    <cellStyle name="Normal 37 2 4 5 2" xfId="21721" xr:uid="{00000000-0005-0000-0000-0000D7310000}"/>
    <cellStyle name="Normal 37 2 4 6" xfId="15215" xr:uid="{00000000-0005-0000-0000-0000D8310000}"/>
    <cellStyle name="Normal 37 2 5" xfId="3091" xr:uid="{00000000-0005-0000-0000-0000D9310000}"/>
    <cellStyle name="Normal 37 2 5 2" xfId="9825" xr:uid="{00000000-0005-0000-0000-0000DA310000}"/>
    <cellStyle name="Normal 37 2 5 2 2" xfId="18575" xr:uid="{00000000-0005-0000-0000-0000DB310000}"/>
    <cellStyle name="Normal 37 2 5 3" xfId="8223" xr:uid="{00000000-0005-0000-0000-0000DC310000}"/>
    <cellStyle name="Normal 37 2 5 3 2" xfId="16976" xr:uid="{00000000-0005-0000-0000-0000DD310000}"/>
    <cellStyle name="Normal 37 2 5 4" xfId="11435" xr:uid="{00000000-0005-0000-0000-0000DE310000}"/>
    <cellStyle name="Normal 37 2 5 4 2" xfId="20122" xr:uid="{00000000-0005-0000-0000-0000DF310000}"/>
    <cellStyle name="Normal 37 2 5 5" xfId="13042" xr:uid="{00000000-0005-0000-0000-0000E0310000}"/>
    <cellStyle name="Normal 37 2 5 5 2" xfId="21722" xr:uid="{00000000-0005-0000-0000-0000E1310000}"/>
    <cellStyle name="Normal 37 2 5 6" xfId="15216" xr:uid="{00000000-0005-0000-0000-0000E2310000}"/>
    <cellStyle name="Normal 37 2 6" xfId="3092" xr:uid="{00000000-0005-0000-0000-0000E3310000}"/>
    <cellStyle name="Normal 37 2 6 2" xfId="9826" xr:uid="{00000000-0005-0000-0000-0000E4310000}"/>
    <cellStyle name="Normal 37 2 6 2 2" xfId="18576" xr:uid="{00000000-0005-0000-0000-0000E5310000}"/>
    <cellStyle name="Normal 37 2 6 3" xfId="8224" xr:uid="{00000000-0005-0000-0000-0000E6310000}"/>
    <cellStyle name="Normal 37 2 6 3 2" xfId="16977" xr:uid="{00000000-0005-0000-0000-0000E7310000}"/>
    <cellStyle name="Normal 37 2 6 4" xfId="11436" xr:uid="{00000000-0005-0000-0000-0000E8310000}"/>
    <cellStyle name="Normal 37 2 6 4 2" xfId="20123" xr:uid="{00000000-0005-0000-0000-0000E9310000}"/>
    <cellStyle name="Normal 37 2 6 5" xfId="13043" xr:uid="{00000000-0005-0000-0000-0000EA310000}"/>
    <cellStyle name="Normal 37 2 6 5 2" xfId="21723" xr:uid="{00000000-0005-0000-0000-0000EB310000}"/>
    <cellStyle name="Normal 37 2 6 6" xfId="15217" xr:uid="{00000000-0005-0000-0000-0000EC310000}"/>
    <cellStyle name="Normal 37 2 7" xfId="9815" xr:uid="{00000000-0005-0000-0000-0000ED310000}"/>
    <cellStyle name="Normal 37 2 7 2" xfId="18565" xr:uid="{00000000-0005-0000-0000-0000EE310000}"/>
    <cellStyle name="Normal 37 2 8" xfId="8213" xr:uid="{00000000-0005-0000-0000-0000EF310000}"/>
    <cellStyle name="Normal 37 2 8 2" xfId="16966" xr:uid="{00000000-0005-0000-0000-0000F0310000}"/>
    <cellStyle name="Normal 37 2 9" xfId="11425" xr:uid="{00000000-0005-0000-0000-0000F1310000}"/>
    <cellStyle name="Normal 37 2 9 2" xfId="20112" xr:uid="{00000000-0005-0000-0000-0000F2310000}"/>
    <cellStyle name="Normal 37 3" xfId="3093" xr:uid="{00000000-0005-0000-0000-0000F3310000}"/>
    <cellStyle name="Normal 37 3 2" xfId="3094" xr:uid="{00000000-0005-0000-0000-0000F4310000}"/>
    <cellStyle name="Normal 37 3 2 2" xfId="9828" xr:uid="{00000000-0005-0000-0000-0000F5310000}"/>
    <cellStyle name="Normal 37 3 2 2 2" xfId="18578" xr:uid="{00000000-0005-0000-0000-0000F6310000}"/>
    <cellStyle name="Normal 37 3 2 3" xfId="8226" xr:uid="{00000000-0005-0000-0000-0000F7310000}"/>
    <cellStyle name="Normal 37 3 2 3 2" xfId="16979" xr:uid="{00000000-0005-0000-0000-0000F8310000}"/>
    <cellStyle name="Normal 37 3 2 4" xfId="11438" xr:uid="{00000000-0005-0000-0000-0000F9310000}"/>
    <cellStyle name="Normal 37 3 2 4 2" xfId="20125" xr:uid="{00000000-0005-0000-0000-0000FA310000}"/>
    <cellStyle name="Normal 37 3 2 5" xfId="13045" xr:uid="{00000000-0005-0000-0000-0000FB310000}"/>
    <cellStyle name="Normal 37 3 2 5 2" xfId="21725" xr:uid="{00000000-0005-0000-0000-0000FC310000}"/>
    <cellStyle name="Normal 37 3 2 6" xfId="15219" xr:uid="{00000000-0005-0000-0000-0000FD310000}"/>
    <cellStyle name="Normal 37 3 3" xfId="3095" xr:uid="{00000000-0005-0000-0000-0000FE310000}"/>
    <cellStyle name="Normal 37 3 3 2" xfId="9829" xr:uid="{00000000-0005-0000-0000-0000FF310000}"/>
    <cellStyle name="Normal 37 3 3 2 2" xfId="18579" xr:uid="{00000000-0005-0000-0000-000000320000}"/>
    <cellStyle name="Normal 37 3 3 3" xfId="8227" xr:uid="{00000000-0005-0000-0000-000001320000}"/>
    <cellStyle name="Normal 37 3 3 3 2" xfId="16980" xr:uid="{00000000-0005-0000-0000-000002320000}"/>
    <cellStyle name="Normal 37 3 3 4" xfId="11439" xr:uid="{00000000-0005-0000-0000-000003320000}"/>
    <cellStyle name="Normal 37 3 3 4 2" xfId="20126" xr:uid="{00000000-0005-0000-0000-000004320000}"/>
    <cellStyle name="Normal 37 3 3 5" xfId="13046" xr:uid="{00000000-0005-0000-0000-000005320000}"/>
    <cellStyle name="Normal 37 3 3 5 2" xfId="21726" xr:uid="{00000000-0005-0000-0000-000006320000}"/>
    <cellStyle name="Normal 37 3 3 6" xfId="15220" xr:uid="{00000000-0005-0000-0000-000007320000}"/>
    <cellStyle name="Normal 37 3 4" xfId="3096" xr:uid="{00000000-0005-0000-0000-000008320000}"/>
    <cellStyle name="Normal 37 3 4 2" xfId="9830" xr:uid="{00000000-0005-0000-0000-000009320000}"/>
    <cellStyle name="Normal 37 3 4 2 2" xfId="18580" xr:uid="{00000000-0005-0000-0000-00000A320000}"/>
    <cellStyle name="Normal 37 3 4 3" xfId="8228" xr:uid="{00000000-0005-0000-0000-00000B320000}"/>
    <cellStyle name="Normal 37 3 4 3 2" xfId="16981" xr:uid="{00000000-0005-0000-0000-00000C320000}"/>
    <cellStyle name="Normal 37 3 4 4" xfId="11440" xr:uid="{00000000-0005-0000-0000-00000D320000}"/>
    <cellStyle name="Normal 37 3 4 4 2" xfId="20127" xr:uid="{00000000-0005-0000-0000-00000E320000}"/>
    <cellStyle name="Normal 37 3 4 5" xfId="13047" xr:uid="{00000000-0005-0000-0000-00000F320000}"/>
    <cellStyle name="Normal 37 3 4 5 2" xfId="21727" xr:uid="{00000000-0005-0000-0000-000010320000}"/>
    <cellStyle name="Normal 37 3 4 6" xfId="15221" xr:uid="{00000000-0005-0000-0000-000011320000}"/>
    <cellStyle name="Normal 37 3 5" xfId="9827" xr:uid="{00000000-0005-0000-0000-000012320000}"/>
    <cellStyle name="Normal 37 3 5 2" xfId="18577" xr:uid="{00000000-0005-0000-0000-000013320000}"/>
    <cellStyle name="Normal 37 3 6" xfId="8225" xr:uid="{00000000-0005-0000-0000-000014320000}"/>
    <cellStyle name="Normal 37 3 6 2" xfId="16978" xr:uid="{00000000-0005-0000-0000-000015320000}"/>
    <cellStyle name="Normal 37 3 7" xfId="11437" xr:uid="{00000000-0005-0000-0000-000016320000}"/>
    <cellStyle name="Normal 37 3 7 2" xfId="20124" xr:uid="{00000000-0005-0000-0000-000017320000}"/>
    <cellStyle name="Normal 37 3 8" xfId="13044" xr:uid="{00000000-0005-0000-0000-000018320000}"/>
    <cellStyle name="Normal 37 3 8 2" xfId="21724" xr:uid="{00000000-0005-0000-0000-000019320000}"/>
    <cellStyle name="Normal 37 3 9" xfId="15218" xr:uid="{00000000-0005-0000-0000-00001A320000}"/>
    <cellStyle name="Normal 37 4" xfId="3097" xr:uid="{00000000-0005-0000-0000-00001B320000}"/>
    <cellStyle name="Normal 38" xfId="3098" xr:uid="{00000000-0005-0000-0000-00001C320000}"/>
    <cellStyle name="Normal 38 2" xfId="3099" xr:uid="{00000000-0005-0000-0000-00001D320000}"/>
    <cellStyle name="Normal 38 2 10" xfId="13048" xr:uid="{00000000-0005-0000-0000-00001E320000}"/>
    <cellStyle name="Normal 38 2 10 2" xfId="21728" xr:uid="{00000000-0005-0000-0000-00001F320000}"/>
    <cellStyle name="Normal 38 2 11" xfId="15222" xr:uid="{00000000-0005-0000-0000-000020320000}"/>
    <cellStyle name="Normal 38 2 2" xfId="3100" xr:uid="{00000000-0005-0000-0000-000021320000}"/>
    <cellStyle name="Normal 38 2 2 2" xfId="3101" xr:uid="{00000000-0005-0000-0000-000022320000}"/>
    <cellStyle name="Normal 38 2 2 2 2" xfId="9833" xr:uid="{00000000-0005-0000-0000-000023320000}"/>
    <cellStyle name="Normal 38 2 2 2 2 2" xfId="18583" xr:uid="{00000000-0005-0000-0000-000024320000}"/>
    <cellStyle name="Normal 38 2 2 2 3" xfId="8231" xr:uid="{00000000-0005-0000-0000-000025320000}"/>
    <cellStyle name="Normal 38 2 2 2 3 2" xfId="16984" xr:uid="{00000000-0005-0000-0000-000026320000}"/>
    <cellStyle name="Normal 38 2 2 2 4" xfId="11443" xr:uid="{00000000-0005-0000-0000-000027320000}"/>
    <cellStyle name="Normal 38 2 2 2 4 2" xfId="20130" xr:uid="{00000000-0005-0000-0000-000028320000}"/>
    <cellStyle name="Normal 38 2 2 2 5" xfId="13050" xr:uid="{00000000-0005-0000-0000-000029320000}"/>
    <cellStyle name="Normal 38 2 2 2 5 2" xfId="21730" xr:uid="{00000000-0005-0000-0000-00002A320000}"/>
    <cellStyle name="Normal 38 2 2 2 6" xfId="15224" xr:uid="{00000000-0005-0000-0000-00002B320000}"/>
    <cellStyle name="Normal 38 2 2 3" xfId="3102" xr:uid="{00000000-0005-0000-0000-00002C320000}"/>
    <cellStyle name="Normal 38 2 2 3 2" xfId="9834" xr:uid="{00000000-0005-0000-0000-00002D320000}"/>
    <cellStyle name="Normal 38 2 2 3 2 2" xfId="18584" xr:uid="{00000000-0005-0000-0000-00002E320000}"/>
    <cellStyle name="Normal 38 2 2 3 3" xfId="8232" xr:uid="{00000000-0005-0000-0000-00002F320000}"/>
    <cellStyle name="Normal 38 2 2 3 3 2" xfId="16985" xr:uid="{00000000-0005-0000-0000-000030320000}"/>
    <cellStyle name="Normal 38 2 2 3 4" xfId="11444" xr:uid="{00000000-0005-0000-0000-000031320000}"/>
    <cellStyle name="Normal 38 2 2 3 4 2" xfId="20131" xr:uid="{00000000-0005-0000-0000-000032320000}"/>
    <cellStyle name="Normal 38 2 2 3 5" xfId="13051" xr:uid="{00000000-0005-0000-0000-000033320000}"/>
    <cellStyle name="Normal 38 2 2 3 5 2" xfId="21731" xr:uid="{00000000-0005-0000-0000-000034320000}"/>
    <cellStyle name="Normal 38 2 2 3 6" xfId="15225" xr:uid="{00000000-0005-0000-0000-000035320000}"/>
    <cellStyle name="Normal 38 2 2 4" xfId="3103" xr:uid="{00000000-0005-0000-0000-000036320000}"/>
    <cellStyle name="Normal 38 2 2 4 2" xfId="9835" xr:uid="{00000000-0005-0000-0000-000037320000}"/>
    <cellStyle name="Normal 38 2 2 4 2 2" xfId="18585" xr:uid="{00000000-0005-0000-0000-000038320000}"/>
    <cellStyle name="Normal 38 2 2 4 3" xfId="8233" xr:uid="{00000000-0005-0000-0000-000039320000}"/>
    <cellStyle name="Normal 38 2 2 4 3 2" xfId="16986" xr:uid="{00000000-0005-0000-0000-00003A320000}"/>
    <cellStyle name="Normal 38 2 2 4 4" xfId="11445" xr:uid="{00000000-0005-0000-0000-00003B320000}"/>
    <cellStyle name="Normal 38 2 2 4 4 2" xfId="20132" xr:uid="{00000000-0005-0000-0000-00003C320000}"/>
    <cellStyle name="Normal 38 2 2 4 5" xfId="13052" xr:uid="{00000000-0005-0000-0000-00003D320000}"/>
    <cellStyle name="Normal 38 2 2 4 5 2" xfId="21732" xr:uid="{00000000-0005-0000-0000-00003E320000}"/>
    <cellStyle name="Normal 38 2 2 4 6" xfId="15226" xr:uid="{00000000-0005-0000-0000-00003F320000}"/>
    <cellStyle name="Normal 38 2 2 5" xfId="9832" xr:uid="{00000000-0005-0000-0000-000040320000}"/>
    <cellStyle name="Normal 38 2 2 5 2" xfId="18582" xr:uid="{00000000-0005-0000-0000-000041320000}"/>
    <cellStyle name="Normal 38 2 2 6" xfId="8230" xr:uid="{00000000-0005-0000-0000-000042320000}"/>
    <cellStyle name="Normal 38 2 2 6 2" xfId="16983" xr:uid="{00000000-0005-0000-0000-000043320000}"/>
    <cellStyle name="Normal 38 2 2 7" xfId="11442" xr:uid="{00000000-0005-0000-0000-000044320000}"/>
    <cellStyle name="Normal 38 2 2 7 2" xfId="20129" xr:uid="{00000000-0005-0000-0000-000045320000}"/>
    <cellStyle name="Normal 38 2 2 8" xfId="13049" xr:uid="{00000000-0005-0000-0000-000046320000}"/>
    <cellStyle name="Normal 38 2 2 8 2" xfId="21729" xr:uid="{00000000-0005-0000-0000-000047320000}"/>
    <cellStyle name="Normal 38 2 2 9" xfId="15223" xr:uid="{00000000-0005-0000-0000-000048320000}"/>
    <cellStyle name="Normal 38 2 3" xfId="3104" xr:uid="{00000000-0005-0000-0000-000049320000}"/>
    <cellStyle name="Normal 38 2 3 2" xfId="3105" xr:uid="{00000000-0005-0000-0000-00004A320000}"/>
    <cellStyle name="Normal 38 2 3 2 2" xfId="9837" xr:uid="{00000000-0005-0000-0000-00004B320000}"/>
    <cellStyle name="Normal 38 2 3 2 2 2" xfId="18587" xr:uid="{00000000-0005-0000-0000-00004C320000}"/>
    <cellStyle name="Normal 38 2 3 2 3" xfId="8235" xr:uid="{00000000-0005-0000-0000-00004D320000}"/>
    <cellStyle name="Normal 38 2 3 2 3 2" xfId="16988" xr:uid="{00000000-0005-0000-0000-00004E320000}"/>
    <cellStyle name="Normal 38 2 3 2 4" xfId="11447" xr:uid="{00000000-0005-0000-0000-00004F320000}"/>
    <cellStyle name="Normal 38 2 3 2 4 2" xfId="20134" xr:uid="{00000000-0005-0000-0000-000050320000}"/>
    <cellStyle name="Normal 38 2 3 2 5" xfId="13054" xr:uid="{00000000-0005-0000-0000-000051320000}"/>
    <cellStyle name="Normal 38 2 3 2 5 2" xfId="21734" xr:uid="{00000000-0005-0000-0000-000052320000}"/>
    <cellStyle name="Normal 38 2 3 2 6" xfId="15228" xr:uid="{00000000-0005-0000-0000-000053320000}"/>
    <cellStyle name="Normal 38 2 3 3" xfId="3106" xr:uid="{00000000-0005-0000-0000-000054320000}"/>
    <cellStyle name="Normal 38 2 3 3 2" xfId="9838" xr:uid="{00000000-0005-0000-0000-000055320000}"/>
    <cellStyle name="Normal 38 2 3 3 2 2" xfId="18588" xr:uid="{00000000-0005-0000-0000-000056320000}"/>
    <cellStyle name="Normal 38 2 3 3 3" xfId="8236" xr:uid="{00000000-0005-0000-0000-000057320000}"/>
    <cellStyle name="Normal 38 2 3 3 3 2" xfId="16989" xr:uid="{00000000-0005-0000-0000-000058320000}"/>
    <cellStyle name="Normal 38 2 3 3 4" xfId="11448" xr:uid="{00000000-0005-0000-0000-000059320000}"/>
    <cellStyle name="Normal 38 2 3 3 4 2" xfId="20135" xr:uid="{00000000-0005-0000-0000-00005A320000}"/>
    <cellStyle name="Normal 38 2 3 3 5" xfId="13055" xr:uid="{00000000-0005-0000-0000-00005B320000}"/>
    <cellStyle name="Normal 38 2 3 3 5 2" xfId="21735" xr:uid="{00000000-0005-0000-0000-00005C320000}"/>
    <cellStyle name="Normal 38 2 3 3 6" xfId="15229" xr:uid="{00000000-0005-0000-0000-00005D320000}"/>
    <cellStyle name="Normal 38 2 3 4" xfId="3107" xr:uid="{00000000-0005-0000-0000-00005E320000}"/>
    <cellStyle name="Normal 38 2 3 4 2" xfId="9839" xr:uid="{00000000-0005-0000-0000-00005F320000}"/>
    <cellStyle name="Normal 38 2 3 4 2 2" xfId="18589" xr:uid="{00000000-0005-0000-0000-000060320000}"/>
    <cellStyle name="Normal 38 2 3 4 3" xfId="8237" xr:uid="{00000000-0005-0000-0000-000061320000}"/>
    <cellStyle name="Normal 38 2 3 4 3 2" xfId="16990" xr:uid="{00000000-0005-0000-0000-000062320000}"/>
    <cellStyle name="Normal 38 2 3 4 4" xfId="11449" xr:uid="{00000000-0005-0000-0000-000063320000}"/>
    <cellStyle name="Normal 38 2 3 4 4 2" xfId="20136" xr:uid="{00000000-0005-0000-0000-000064320000}"/>
    <cellStyle name="Normal 38 2 3 4 5" xfId="13056" xr:uid="{00000000-0005-0000-0000-000065320000}"/>
    <cellStyle name="Normal 38 2 3 4 5 2" xfId="21736" xr:uid="{00000000-0005-0000-0000-000066320000}"/>
    <cellStyle name="Normal 38 2 3 4 6" xfId="15230" xr:uid="{00000000-0005-0000-0000-000067320000}"/>
    <cellStyle name="Normal 38 2 3 5" xfId="9836" xr:uid="{00000000-0005-0000-0000-000068320000}"/>
    <cellStyle name="Normal 38 2 3 5 2" xfId="18586" xr:uid="{00000000-0005-0000-0000-000069320000}"/>
    <cellStyle name="Normal 38 2 3 6" xfId="8234" xr:uid="{00000000-0005-0000-0000-00006A320000}"/>
    <cellStyle name="Normal 38 2 3 6 2" xfId="16987" xr:uid="{00000000-0005-0000-0000-00006B320000}"/>
    <cellStyle name="Normal 38 2 3 7" xfId="11446" xr:uid="{00000000-0005-0000-0000-00006C320000}"/>
    <cellStyle name="Normal 38 2 3 7 2" xfId="20133" xr:uid="{00000000-0005-0000-0000-00006D320000}"/>
    <cellStyle name="Normal 38 2 3 8" xfId="13053" xr:uid="{00000000-0005-0000-0000-00006E320000}"/>
    <cellStyle name="Normal 38 2 3 8 2" xfId="21733" xr:uid="{00000000-0005-0000-0000-00006F320000}"/>
    <cellStyle name="Normal 38 2 3 9" xfId="15227" xr:uid="{00000000-0005-0000-0000-000070320000}"/>
    <cellStyle name="Normal 38 2 4" xfId="3108" xr:uid="{00000000-0005-0000-0000-000071320000}"/>
    <cellStyle name="Normal 38 2 4 2" xfId="9840" xr:uid="{00000000-0005-0000-0000-000072320000}"/>
    <cellStyle name="Normal 38 2 4 2 2" xfId="18590" xr:uid="{00000000-0005-0000-0000-000073320000}"/>
    <cellStyle name="Normal 38 2 4 3" xfId="8238" xr:uid="{00000000-0005-0000-0000-000074320000}"/>
    <cellStyle name="Normal 38 2 4 3 2" xfId="16991" xr:uid="{00000000-0005-0000-0000-000075320000}"/>
    <cellStyle name="Normal 38 2 4 4" xfId="11450" xr:uid="{00000000-0005-0000-0000-000076320000}"/>
    <cellStyle name="Normal 38 2 4 4 2" xfId="20137" xr:uid="{00000000-0005-0000-0000-000077320000}"/>
    <cellStyle name="Normal 38 2 4 5" xfId="13057" xr:uid="{00000000-0005-0000-0000-000078320000}"/>
    <cellStyle name="Normal 38 2 4 5 2" xfId="21737" xr:uid="{00000000-0005-0000-0000-000079320000}"/>
    <cellStyle name="Normal 38 2 4 6" xfId="15231" xr:uid="{00000000-0005-0000-0000-00007A320000}"/>
    <cellStyle name="Normal 38 2 5" xfId="3109" xr:uid="{00000000-0005-0000-0000-00007B320000}"/>
    <cellStyle name="Normal 38 2 5 2" xfId="9841" xr:uid="{00000000-0005-0000-0000-00007C320000}"/>
    <cellStyle name="Normal 38 2 5 2 2" xfId="18591" xr:uid="{00000000-0005-0000-0000-00007D320000}"/>
    <cellStyle name="Normal 38 2 5 3" xfId="8239" xr:uid="{00000000-0005-0000-0000-00007E320000}"/>
    <cellStyle name="Normal 38 2 5 3 2" xfId="16992" xr:uid="{00000000-0005-0000-0000-00007F320000}"/>
    <cellStyle name="Normal 38 2 5 4" xfId="11451" xr:uid="{00000000-0005-0000-0000-000080320000}"/>
    <cellStyle name="Normal 38 2 5 4 2" xfId="20138" xr:uid="{00000000-0005-0000-0000-000081320000}"/>
    <cellStyle name="Normal 38 2 5 5" xfId="13058" xr:uid="{00000000-0005-0000-0000-000082320000}"/>
    <cellStyle name="Normal 38 2 5 5 2" xfId="21738" xr:uid="{00000000-0005-0000-0000-000083320000}"/>
    <cellStyle name="Normal 38 2 5 6" xfId="15232" xr:uid="{00000000-0005-0000-0000-000084320000}"/>
    <cellStyle name="Normal 38 2 6" xfId="3110" xr:uid="{00000000-0005-0000-0000-000085320000}"/>
    <cellStyle name="Normal 38 2 6 2" xfId="9842" xr:uid="{00000000-0005-0000-0000-000086320000}"/>
    <cellStyle name="Normal 38 2 6 2 2" xfId="18592" xr:uid="{00000000-0005-0000-0000-000087320000}"/>
    <cellStyle name="Normal 38 2 6 3" xfId="8240" xr:uid="{00000000-0005-0000-0000-000088320000}"/>
    <cellStyle name="Normal 38 2 6 3 2" xfId="16993" xr:uid="{00000000-0005-0000-0000-000089320000}"/>
    <cellStyle name="Normal 38 2 6 4" xfId="11452" xr:uid="{00000000-0005-0000-0000-00008A320000}"/>
    <cellStyle name="Normal 38 2 6 4 2" xfId="20139" xr:uid="{00000000-0005-0000-0000-00008B320000}"/>
    <cellStyle name="Normal 38 2 6 5" xfId="13059" xr:uid="{00000000-0005-0000-0000-00008C320000}"/>
    <cellStyle name="Normal 38 2 6 5 2" xfId="21739" xr:uid="{00000000-0005-0000-0000-00008D320000}"/>
    <cellStyle name="Normal 38 2 6 6" xfId="15233" xr:uid="{00000000-0005-0000-0000-00008E320000}"/>
    <cellStyle name="Normal 38 2 7" xfId="9831" xr:uid="{00000000-0005-0000-0000-00008F320000}"/>
    <cellStyle name="Normal 38 2 7 2" xfId="18581" xr:uid="{00000000-0005-0000-0000-000090320000}"/>
    <cellStyle name="Normal 38 2 8" xfId="8229" xr:uid="{00000000-0005-0000-0000-000091320000}"/>
    <cellStyle name="Normal 38 2 8 2" xfId="16982" xr:uid="{00000000-0005-0000-0000-000092320000}"/>
    <cellStyle name="Normal 38 2 9" xfId="11441" xr:uid="{00000000-0005-0000-0000-000093320000}"/>
    <cellStyle name="Normal 38 2 9 2" xfId="20128" xr:uid="{00000000-0005-0000-0000-000094320000}"/>
    <cellStyle name="Normal 38 3" xfId="3111" xr:uid="{00000000-0005-0000-0000-000095320000}"/>
    <cellStyle name="Normal 38 3 2" xfId="3112" xr:uid="{00000000-0005-0000-0000-000096320000}"/>
    <cellStyle name="Normal 38 3 2 2" xfId="9844" xr:uid="{00000000-0005-0000-0000-000097320000}"/>
    <cellStyle name="Normal 38 3 2 2 2" xfId="18594" xr:uid="{00000000-0005-0000-0000-000098320000}"/>
    <cellStyle name="Normal 38 3 2 3" xfId="8242" xr:uid="{00000000-0005-0000-0000-000099320000}"/>
    <cellStyle name="Normal 38 3 2 3 2" xfId="16995" xr:uid="{00000000-0005-0000-0000-00009A320000}"/>
    <cellStyle name="Normal 38 3 2 4" xfId="11454" xr:uid="{00000000-0005-0000-0000-00009B320000}"/>
    <cellStyle name="Normal 38 3 2 4 2" xfId="20141" xr:uid="{00000000-0005-0000-0000-00009C320000}"/>
    <cellStyle name="Normal 38 3 2 5" xfId="13061" xr:uid="{00000000-0005-0000-0000-00009D320000}"/>
    <cellStyle name="Normal 38 3 2 5 2" xfId="21741" xr:uid="{00000000-0005-0000-0000-00009E320000}"/>
    <cellStyle name="Normal 38 3 2 6" xfId="15235" xr:uid="{00000000-0005-0000-0000-00009F320000}"/>
    <cellStyle name="Normal 38 3 3" xfId="3113" xr:uid="{00000000-0005-0000-0000-0000A0320000}"/>
    <cellStyle name="Normal 38 3 3 2" xfId="9845" xr:uid="{00000000-0005-0000-0000-0000A1320000}"/>
    <cellStyle name="Normal 38 3 3 2 2" xfId="18595" xr:uid="{00000000-0005-0000-0000-0000A2320000}"/>
    <cellStyle name="Normal 38 3 3 3" xfId="8243" xr:uid="{00000000-0005-0000-0000-0000A3320000}"/>
    <cellStyle name="Normal 38 3 3 3 2" xfId="16996" xr:uid="{00000000-0005-0000-0000-0000A4320000}"/>
    <cellStyle name="Normal 38 3 3 4" xfId="11455" xr:uid="{00000000-0005-0000-0000-0000A5320000}"/>
    <cellStyle name="Normal 38 3 3 4 2" xfId="20142" xr:uid="{00000000-0005-0000-0000-0000A6320000}"/>
    <cellStyle name="Normal 38 3 3 5" xfId="13062" xr:uid="{00000000-0005-0000-0000-0000A7320000}"/>
    <cellStyle name="Normal 38 3 3 5 2" xfId="21742" xr:uid="{00000000-0005-0000-0000-0000A8320000}"/>
    <cellStyle name="Normal 38 3 3 6" xfId="15236" xr:uid="{00000000-0005-0000-0000-0000A9320000}"/>
    <cellStyle name="Normal 38 3 4" xfId="3114" xr:uid="{00000000-0005-0000-0000-0000AA320000}"/>
    <cellStyle name="Normal 38 3 4 2" xfId="9846" xr:uid="{00000000-0005-0000-0000-0000AB320000}"/>
    <cellStyle name="Normal 38 3 4 2 2" xfId="18596" xr:uid="{00000000-0005-0000-0000-0000AC320000}"/>
    <cellStyle name="Normal 38 3 4 3" xfId="8244" xr:uid="{00000000-0005-0000-0000-0000AD320000}"/>
    <cellStyle name="Normal 38 3 4 3 2" xfId="16997" xr:uid="{00000000-0005-0000-0000-0000AE320000}"/>
    <cellStyle name="Normal 38 3 4 4" xfId="11456" xr:uid="{00000000-0005-0000-0000-0000AF320000}"/>
    <cellStyle name="Normal 38 3 4 4 2" xfId="20143" xr:uid="{00000000-0005-0000-0000-0000B0320000}"/>
    <cellStyle name="Normal 38 3 4 5" xfId="13063" xr:uid="{00000000-0005-0000-0000-0000B1320000}"/>
    <cellStyle name="Normal 38 3 4 5 2" xfId="21743" xr:uid="{00000000-0005-0000-0000-0000B2320000}"/>
    <cellStyle name="Normal 38 3 4 6" xfId="15237" xr:uid="{00000000-0005-0000-0000-0000B3320000}"/>
    <cellStyle name="Normal 38 3 5" xfId="9843" xr:uid="{00000000-0005-0000-0000-0000B4320000}"/>
    <cellStyle name="Normal 38 3 5 2" xfId="18593" xr:uid="{00000000-0005-0000-0000-0000B5320000}"/>
    <cellStyle name="Normal 38 3 6" xfId="8241" xr:uid="{00000000-0005-0000-0000-0000B6320000}"/>
    <cellStyle name="Normal 38 3 6 2" xfId="16994" xr:uid="{00000000-0005-0000-0000-0000B7320000}"/>
    <cellStyle name="Normal 38 3 7" xfId="11453" xr:uid="{00000000-0005-0000-0000-0000B8320000}"/>
    <cellStyle name="Normal 38 3 7 2" xfId="20140" xr:uid="{00000000-0005-0000-0000-0000B9320000}"/>
    <cellStyle name="Normal 38 3 8" xfId="13060" xr:uid="{00000000-0005-0000-0000-0000BA320000}"/>
    <cellStyle name="Normal 38 3 8 2" xfId="21740" xr:uid="{00000000-0005-0000-0000-0000BB320000}"/>
    <cellStyle name="Normal 38 3 9" xfId="15234" xr:uid="{00000000-0005-0000-0000-0000BC320000}"/>
    <cellStyle name="Normal 38 4" xfId="3115" xr:uid="{00000000-0005-0000-0000-0000BD320000}"/>
    <cellStyle name="Normal 39" xfId="3116" xr:uid="{00000000-0005-0000-0000-0000BE320000}"/>
    <cellStyle name="Normal 39 2" xfId="3117" xr:uid="{00000000-0005-0000-0000-0000BF320000}"/>
    <cellStyle name="Normal 39 2 10" xfId="13064" xr:uid="{00000000-0005-0000-0000-0000C0320000}"/>
    <cellStyle name="Normal 39 2 10 2" xfId="21744" xr:uid="{00000000-0005-0000-0000-0000C1320000}"/>
    <cellStyle name="Normal 39 2 11" xfId="15238" xr:uid="{00000000-0005-0000-0000-0000C2320000}"/>
    <cellStyle name="Normal 39 2 2" xfId="3118" xr:uid="{00000000-0005-0000-0000-0000C3320000}"/>
    <cellStyle name="Normal 39 2 2 2" xfId="3119" xr:uid="{00000000-0005-0000-0000-0000C4320000}"/>
    <cellStyle name="Normal 39 2 2 2 2" xfId="9849" xr:uid="{00000000-0005-0000-0000-0000C5320000}"/>
    <cellStyle name="Normal 39 2 2 2 2 2" xfId="18599" xr:uid="{00000000-0005-0000-0000-0000C6320000}"/>
    <cellStyle name="Normal 39 2 2 2 3" xfId="8247" xr:uid="{00000000-0005-0000-0000-0000C7320000}"/>
    <cellStyle name="Normal 39 2 2 2 3 2" xfId="17000" xr:uid="{00000000-0005-0000-0000-0000C8320000}"/>
    <cellStyle name="Normal 39 2 2 2 4" xfId="11459" xr:uid="{00000000-0005-0000-0000-0000C9320000}"/>
    <cellStyle name="Normal 39 2 2 2 4 2" xfId="20146" xr:uid="{00000000-0005-0000-0000-0000CA320000}"/>
    <cellStyle name="Normal 39 2 2 2 5" xfId="13066" xr:uid="{00000000-0005-0000-0000-0000CB320000}"/>
    <cellStyle name="Normal 39 2 2 2 5 2" xfId="21746" xr:uid="{00000000-0005-0000-0000-0000CC320000}"/>
    <cellStyle name="Normal 39 2 2 2 6" xfId="15240" xr:uid="{00000000-0005-0000-0000-0000CD320000}"/>
    <cellStyle name="Normal 39 2 2 3" xfId="3120" xr:uid="{00000000-0005-0000-0000-0000CE320000}"/>
    <cellStyle name="Normal 39 2 2 3 2" xfId="9850" xr:uid="{00000000-0005-0000-0000-0000CF320000}"/>
    <cellStyle name="Normal 39 2 2 3 2 2" xfId="18600" xr:uid="{00000000-0005-0000-0000-0000D0320000}"/>
    <cellStyle name="Normal 39 2 2 3 3" xfId="8248" xr:uid="{00000000-0005-0000-0000-0000D1320000}"/>
    <cellStyle name="Normal 39 2 2 3 3 2" xfId="17001" xr:uid="{00000000-0005-0000-0000-0000D2320000}"/>
    <cellStyle name="Normal 39 2 2 3 4" xfId="11460" xr:uid="{00000000-0005-0000-0000-0000D3320000}"/>
    <cellStyle name="Normal 39 2 2 3 4 2" xfId="20147" xr:uid="{00000000-0005-0000-0000-0000D4320000}"/>
    <cellStyle name="Normal 39 2 2 3 5" xfId="13067" xr:uid="{00000000-0005-0000-0000-0000D5320000}"/>
    <cellStyle name="Normal 39 2 2 3 5 2" xfId="21747" xr:uid="{00000000-0005-0000-0000-0000D6320000}"/>
    <cellStyle name="Normal 39 2 2 3 6" xfId="15241" xr:uid="{00000000-0005-0000-0000-0000D7320000}"/>
    <cellStyle name="Normal 39 2 2 4" xfId="3121" xr:uid="{00000000-0005-0000-0000-0000D8320000}"/>
    <cellStyle name="Normal 39 2 2 4 2" xfId="9851" xr:uid="{00000000-0005-0000-0000-0000D9320000}"/>
    <cellStyle name="Normal 39 2 2 4 2 2" xfId="18601" xr:uid="{00000000-0005-0000-0000-0000DA320000}"/>
    <cellStyle name="Normal 39 2 2 4 3" xfId="8249" xr:uid="{00000000-0005-0000-0000-0000DB320000}"/>
    <cellStyle name="Normal 39 2 2 4 3 2" xfId="17002" xr:uid="{00000000-0005-0000-0000-0000DC320000}"/>
    <cellStyle name="Normal 39 2 2 4 4" xfId="11461" xr:uid="{00000000-0005-0000-0000-0000DD320000}"/>
    <cellStyle name="Normal 39 2 2 4 4 2" xfId="20148" xr:uid="{00000000-0005-0000-0000-0000DE320000}"/>
    <cellStyle name="Normal 39 2 2 4 5" xfId="13068" xr:uid="{00000000-0005-0000-0000-0000DF320000}"/>
    <cellStyle name="Normal 39 2 2 4 5 2" xfId="21748" xr:uid="{00000000-0005-0000-0000-0000E0320000}"/>
    <cellStyle name="Normal 39 2 2 4 6" xfId="15242" xr:uid="{00000000-0005-0000-0000-0000E1320000}"/>
    <cellStyle name="Normal 39 2 2 5" xfId="9848" xr:uid="{00000000-0005-0000-0000-0000E2320000}"/>
    <cellStyle name="Normal 39 2 2 5 2" xfId="18598" xr:uid="{00000000-0005-0000-0000-0000E3320000}"/>
    <cellStyle name="Normal 39 2 2 6" xfId="8246" xr:uid="{00000000-0005-0000-0000-0000E4320000}"/>
    <cellStyle name="Normal 39 2 2 6 2" xfId="16999" xr:uid="{00000000-0005-0000-0000-0000E5320000}"/>
    <cellStyle name="Normal 39 2 2 7" xfId="11458" xr:uid="{00000000-0005-0000-0000-0000E6320000}"/>
    <cellStyle name="Normal 39 2 2 7 2" xfId="20145" xr:uid="{00000000-0005-0000-0000-0000E7320000}"/>
    <cellStyle name="Normal 39 2 2 8" xfId="13065" xr:uid="{00000000-0005-0000-0000-0000E8320000}"/>
    <cellStyle name="Normal 39 2 2 8 2" xfId="21745" xr:uid="{00000000-0005-0000-0000-0000E9320000}"/>
    <cellStyle name="Normal 39 2 2 9" xfId="15239" xr:uid="{00000000-0005-0000-0000-0000EA320000}"/>
    <cellStyle name="Normal 39 2 3" xfId="3122" xr:uid="{00000000-0005-0000-0000-0000EB320000}"/>
    <cellStyle name="Normal 39 2 3 2" xfId="3123" xr:uid="{00000000-0005-0000-0000-0000EC320000}"/>
    <cellStyle name="Normal 39 2 3 2 2" xfId="9853" xr:uid="{00000000-0005-0000-0000-0000ED320000}"/>
    <cellStyle name="Normal 39 2 3 2 2 2" xfId="18603" xr:uid="{00000000-0005-0000-0000-0000EE320000}"/>
    <cellStyle name="Normal 39 2 3 2 3" xfId="8251" xr:uid="{00000000-0005-0000-0000-0000EF320000}"/>
    <cellStyle name="Normal 39 2 3 2 3 2" xfId="17004" xr:uid="{00000000-0005-0000-0000-0000F0320000}"/>
    <cellStyle name="Normal 39 2 3 2 4" xfId="11463" xr:uid="{00000000-0005-0000-0000-0000F1320000}"/>
    <cellStyle name="Normal 39 2 3 2 4 2" xfId="20150" xr:uid="{00000000-0005-0000-0000-0000F2320000}"/>
    <cellStyle name="Normal 39 2 3 2 5" xfId="13070" xr:uid="{00000000-0005-0000-0000-0000F3320000}"/>
    <cellStyle name="Normal 39 2 3 2 5 2" xfId="21750" xr:uid="{00000000-0005-0000-0000-0000F4320000}"/>
    <cellStyle name="Normal 39 2 3 2 6" xfId="15244" xr:uid="{00000000-0005-0000-0000-0000F5320000}"/>
    <cellStyle name="Normal 39 2 3 3" xfId="3124" xr:uid="{00000000-0005-0000-0000-0000F6320000}"/>
    <cellStyle name="Normal 39 2 3 3 2" xfId="9854" xr:uid="{00000000-0005-0000-0000-0000F7320000}"/>
    <cellStyle name="Normal 39 2 3 3 2 2" xfId="18604" xr:uid="{00000000-0005-0000-0000-0000F8320000}"/>
    <cellStyle name="Normal 39 2 3 3 3" xfId="8252" xr:uid="{00000000-0005-0000-0000-0000F9320000}"/>
    <cellStyle name="Normal 39 2 3 3 3 2" xfId="17005" xr:uid="{00000000-0005-0000-0000-0000FA320000}"/>
    <cellStyle name="Normal 39 2 3 3 4" xfId="11464" xr:uid="{00000000-0005-0000-0000-0000FB320000}"/>
    <cellStyle name="Normal 39 2 3 3 4 2" xfId="20151" xr:uid="{00000000-0005-0000-0000-0000FC320000}"/>
    <cellStyle name="Normal 39 2 3 3 5" xfId="13071" xr:uid="{00000000-0005-0000-0000-0000FD320000}"/>
    <cellStyle name="Normal 39 2 3 3 5 2" xfId="21751" xr:uid="{00000000-0005-0000-0000-0000FE320000}"/>
    <cellStyle name="Normal 39 2 3 3 6" xfId="15245" xr:uid="{00000000-0005-0000-0000-0000FF320000}"/>
    <cellStyle name="Normal 39 2 3 4" xfId="3125" xr:uid="{00000000-0005-0000-0000-000000330000}"/>
    <cellStyle name="Normal 39 2 3 4 2" xfId="9855" xr:uid="{00000000-0005-0000-0000-000001330000}"/>
    <cellStyle name="Normal 39 2 3 4 2 2" xfId="18605" xr:uid="{00000000-0005-0000-0000-000002330000}"/>
    <cellStyle name="Normal 39 2 3 4 3" xfId="8253" xr:uid="{00000000-0005-0000-0000-000003330000}"/>
    <cellStyle name="Normal 39 2 3 4 3 2" xfId="17006" xr:uid="{00000000-0005-0000-0000-000004330000}"/>
    <cellStyle name="Normal 39 2 3 4 4" xfId="11465" xr:uid="{00000000-0005-0000-0000-000005330000}"/>
    <cellStyle name="Normal 39 2 3 4 4 2" xfId="20152" xr:uid="{00000000-0005-0000-0000-000006330000}"/>
    <cellStyle name="Normal 39 2 3 4 5" xfId="13072" xr:uid="{00000000-0005-0000-0000-000007330000}"/>
    <cellStyle name="Normal 39 2 3 4 5 2" xfId="21752" xr:uid="{00000000-0005-0000-0000-000008330000}"/>
    <cellStyle name="Normal 39 2 3 4 6" xfId="15246" xr:uid="{00000000-0005-0000-0000-000009330000}"/>
    <cellStyle name="Normal 39 2 3 5" xfId="9852" xr:uid="{00000000-0005-0000-0000-00000A330000}"/>
    <cellStyle name="Normal 39 2 3 5 2" xfId="18602" xr:uid="{00000000-0005-0000-0000-00000B330000}"/>
    <cellStyle name="Normal 39 2 3 6" xfId="8250" xr:uid="{00000000-0005-0000-0000-00000C330000}"/>
    <cellStyle name="Normal 39 2 3 6 2" xfId="17003" xr:uid="{00000000-0005-0000-0000-00000D330000}"/>
    <cellStyle name="Normal 39 2 3 7" xfId="11462" xr:uid="{00000000-0005-0000-0000-00000E330000}"/>
    <cellStyle name="Normal 39 2 3 7 2" xfId="20149" xr:uid="{00000000-0005-0000-0000-00000F330000}"/>
    <cellStyle name="Normal 39 2 3 8" xfId="13069" xr:uid="{00000000-0005-0000-0000-000010330000}"/>
    <cellStyle name="Normal 39 2 3 8 2" xfId="21749" xr:uid="{00000000-0005-0000-0000-000011330000}"/>
    <cellStyle name="Normal 39 2 3 9" xfId="15243" xr:uid="{00000000-0005-0000-0000-000012330000}"/>
    <cellStyle name="Normal 39 2 4" xfId="3126" xr:uid="{00000000-0005-0000-0000-000013330000}"/>
    <cellStyle name="Normal 39 2 4 2" xfId="9856" xr:uid="{00000000-0005-0000-0000-000014330000}"/>
    <cellStyle name="Normal 39 2 4 2 2" xfId="18606" xr:uid="{00000000-0005-0000-0000-000015330000}"/>
    <cellStyle name="Normal 39 2 4 3" xfId="8254" xr:uid="{00000000-0005-0000-0000-000016330000}"/>
    <cellStyle name="Normal 39 2 4 3 2" xfId="17007" xr:uid="{00000000-0005-0000-0000-000017330000}"/>
    <cellStyle name="Normal 39 2 4 4" xfId="11466" xr:uid="{00000000-0005-0000-0000-000018330000}"/>
    <cellStyle name="Normal 39 2 4 4 2" xfId="20153" xr:uid="{00000000-0005-0000-0000-000019330000}"/>
    <cellStyle name="Normal 39 2 4 5" xfId="13073" xr:uid="{00000000-0005-0000-0000-00001A330000}"/>
    <cellStyle name="Normal 39 2 4 5 2" xfId="21753" xr:uid="{00000000-0005-0000-0000-00001B330000}"/>
    <cellStyle name="Normal 39 2 4 6" xfId="15247" xr:uid="{00000000-0005-0000-0000-00001C330000}"/>
    <cellStyle name="Normal 39 2 5" xfId="3127" xr:uid="{00000000-0005-0000-0000-00001D330000}"/>
    <cellStyle name="Normal 39 2 5 2" xfId="9857" xr:uid="{00000000-0005-0000-0000-00001E330000}"/>
    <cellStyle name="Normal 39 2 5 2 2" xfId="18607" xr:uid="{00000000-0005-0000-0000-00001F330000}"/>
    <cellStyle name="Normal 39 2 5 3" xfId="8255" xr:uid="{00000000-0005-0000-0000-000020330000}"/>
    <cellStyle name="Normal 39 2 5 3 2" xfId="17008" xr:uid="{00000000-0005-0000-0000-000021330000}"/>
    <cellStyle name="Normal 39 2 5 4" xfId="11467" xr:uid="{00000000-0005-0000-0000-000022330000}"/>
    <cellStyle name="Normal 39 2 5 4 2" xfId="20154" xr:uid="{00000000-0005-0000-0000-000023330000}"/>
    <cellStyle name="Normal 39 2 5 5" xfId="13074" xr:uid="{00000000-0005-0000-0000-000024330000}"/>
    <cellStyle name="Normal 39 2 5 5 2" xfId="21754" xr:uid="{00000000-0005-0000-0000-000025330000}"/>
    <cellStyle name="Normal 39 2 5 6" xfId="15248" xr:uid="{00000000-0005-0000-0000-000026330000}"/>
    <cellStyle name="Normal 39 2 6" xfId="3128" xr:uid="{00000000-0005-0000-0000-000027330000}"/>
    <cellStyle name="Normal 39 2 6 2" xfId="9858" xr:uid="{00000000-0005-0000-0000-000028330000}"/>
    <cellStyle name="Normal 39 2 6 2 2" xfId="18608" xr:uid="{00000000-0005-0000-0000-000029330000}"/>
    <cellStyle name="Normal 39 2 6 3" xfId="8256" xr:uid="{00000000-0005-0000-0000-00002A330000}"/>
    <cellStyle name="Normal 39 2 6 3 2" xfId="17009" xr:uid="{00000000-0005-0000-0000-00002B330000}"/>
    <cellStyle name="Normal 39 2 6 4" xfId="11468" xr:uid="{00000000-0005-0000-0000-00002C330000}"/>
    <cellStyle name="Normal 39 2 6 4 2" xfId="20155" xr:uid="{00000000-0005-0000-0000-00002D330000}"/>
    <cellStyle name="Normal 39 2 6 5" xfId="13075" xr:uid="{00000000-0005-0000-0000-00002E330000}"/>
    <cellStyle name="Normal 39 2 6 5 2" xfId="21755" xr:uid="{00000000-0005-0000-0000-00002F330000}"/>
    <cellStyle name="Normal 39 2 6 6" xfId="15249" xr:uid="{00000000-0005-0000-0000-000030330000}"/>
    <cellStyle name="Normal 39 2 7" xfId="9847" xr:uid="{00000000-0005-0000-0000-000031330000}"/>
    <cellStyle name="Normal 39 2 7 2" xfId="18597" xr:uid="{00000000-0005-0000-0000-000032330000}"/>
    <cellStyle name="Normal 39 2 8" xfId="8245" xr:uid="{00000000-0005-0000-0000-000033330000}"/>
    <cellStyle name="Normal 39 2 8 2" xfId="16998" xr:uid="{00000000-0005-0000-0000-000034330000}"/>
    <cellStyle name="Normal 39 2 9" xfId="11457" xr:uid="{00000000-0005-0000-0000-000035330000}"/>
    <cellStyle name="Normal 39 2 9 2" xfId="20144" xr:uid="{00000000-0005-0000-0000-000036330000}"/>
    <cellStyle name="Normal 39 3" xfId="3129" xr:uid="{00000000-0005-0000-0000-000037330000}"/>
    <cellStyle name="Normal 39 3 2" xfId="3130" xr:uid="{00000000-0005-0000-0000-000038330000}"/>
    <cellStyle name="Normal 39 3 2 2" xfId="9860" xr:uid="{00000000-0005-0000-0000-000039330000}"/>
    <cellStyle name="Normal 39 3 2 2 2" xfId="18610" xr:uid="{00000000-0005-0000-0000-00003A330000}"/>
    <cellStyle name="Normal 39 3 2 3" xfId="8258" xr:uid="{00000000-0005-0000-0000-00003B330000}"/>
    <cellStyle name="Normal 39 3 2 3 2" xfId="17011" xr:uid="{00000000-0005-0000-0000-00003C330000}"/>
    <cellStyle name="Normal 39 3 2 4" xfId="11470" xr:uid="{00000000-0005-0000-0000-00003D330000}"/>
    <cellStyle name="Normal 39 3 2 4 2" xfId="20157" xr:uid="{00000000-0005-0000-0000-00003E330000}"/>
    <cellStyle name="Normal 39 3 2 5" xfId="13077" xr:uid="{00000000-0005-0000-0000-00003F330000}"/>
    <cellStyle name="Normal 39 3 2 5 2" xfId="21757" xr:uid="{00000000-0005-0000-0000-000040330000}"/>
    <cellStyle name="Normal 39 3 2 6" xfId="15251" xr:uid="{00000000-0005-0000-0000-000041330000}"/>
    <cellStyle name="Normal 39 3 3" xfId="3131" xr:uid="{00000000-0005-0000-0000-000042330000}"/>
    <cellStyle name="Normal 39 3 3 2" xfId="9861" xr:uid="{00000000-0005-0000-0000-000043330000}"/>
    <cellStyle name="Normal 39 3 3 2 2" xfId="18611" xr:uid="{00000000-0005-0000-0000-000044330000}"/>
    <cellStyle name="Normal 39 3 3 3" xfId="8259" xr:uid="{00000000-0005-0000-0000-000045330000}"/>
    <cellStyle name="Normal 39 3 3 3 2" xfId="17012" xr:uid="{00000000-0005-0000-0000-000046330000}"/>
    <cellStyle name="Normal 39 3 3 4" xfId="11471" xr:uid="{00000000-0005-0000-0000-000047330000}"/>
    <cellStyle name="Normal 39 3 3 4 2" xfId="20158" xr:uid="{00000000-0005-0000-0000-000048330000}"/>
    <cellStyle name="Normal 39 3 3 5" xfId="13078" xr:uid="{00000000-0005-0000-0000-000049330000}"/>
    <cellStyle name="Normal 39 3 3 5 2" xfId="21758" xr:uid="{00000000-0005-0000-0000-00004A330000}"/>
    <cellStyle name="Normal 39 3 3 6" xfId="15252" xr:uid="{00000000-0005-0000-0000-00004B330000}"/>
    <cellStyle name="Normal 39 3 4" xfId="3132" xr:uid="{00000000-0005-0000-0000-00004C330000}"/>
    <cellStyle name="Normal 39 3 4 2" xfId="9862" xr:uid="{00000000-0005-0000-0000-00004D330000}"/>
    <cellStyle name="Normal 39 3 4 2 2" xfId="18612" xr:uid="{00000000-0005-0000-0000-00004E330000}"/>
    <cellStyle name="Normal 39 3 4 3" xfId="8260" xr:uid="{00000000-0005-0000-0000-00004F330000}"/>
    <cellStyle name="Normal 39 3 4 3 2" xfId="17013" xr:uid="{00000000-0005-0000-0000-000050330000}"/>
    <cellStyle name="Normal 39 3 4 4" xfId="11472" xr:uid="{00000000-0005-0000-0000-000051330000}"/>
    <cellStyle name="Normal 39 3 4 4 2" xfId="20159" xr:uid="{00000000-0005-0000-0000-000052330000}"/>
    <cellStyle name="Normal 39 3 4 5" xfId="13079" xr:uid="{00000000-0005-0000-0000-000053330000}"/>
    <cellStyle name="Normal 39 3 4 5 2" xfId="21759" xr:uid="{00000000-0005-0000-0000-000054330000}"/>
    <cellStyle name="Normal 39 3 4 6" xfId="15253" xr:uid="{00000000-0005-0000-0000-000055330000}"/>
    <cellStyle name="Normal 39 3 5" xfId="9859" xr:uid="{00000000-0005-0000-0000-000056330000}"/>
    <cellStyle name="Normal 39 3 5 2" xfId="18609" xr:uid="{00000000-0005-0000-0000-000057330000}"/>
    <cellStyle name="Normal 39 3 6" xfId="8257" xr:uid="{00000000-0005-0000-0000-000058330000}"/>
    <cellStyle name="Normal 39 3 6 2" xfId="17010" xr:uid="{00000000-0005-0000-0000-000059330000}"/>
    <cellStyle name="Normal 39 3 7" xfId="11469" xr:uid="{00000000-0005-0000-0000-00005A330000}"/>
    <cellStyle name="Normal 39 3 7 2" xfId="20156" xr:uid="{00000000-0005-0000-0000-00005B330000}"/>
    <cellStyle name="Normal 39 3 8" xfId="13076" xr:uid="{00000000-0005-0000-0000-00005C330000}"/>
    <cellStyle name="Normal 39 3 8 2" xfId="21756" xr:uid="{00000000-0005-0000-0000-00005D330000}"/>
    <cellStyle name="Normal 39 3 9" xfId="15250" xr:uid="{00000000-0005-0000-0000-00005E330000}"/>
    <cellStyle name="Normal 39 4" xfId="3133" xr:uid="{00000000-0005-0000-0000-00005F330000}"/>
    <cellStyle name="Normal 4" xfId="98" xr:uid="{00000000-0005-0000-0000-000060330000}"/>
    <cellStyle name="Normal 4 10" xfId="3134" xr:uid="{00000000-0005-0000-0000-000061330000}"/>
    <cellStyle name="Normal 4 11" xfId="5770" xr:uid="{00000000-0005-0000-0000-000062330000}"/>
    <cellStyle name="Normal 4 2" xfId="132" xr:uid="{00000000-0005-0000-0000-000063330000}"/>
    <cellStyle name="Normal 4 2 2" xfId="3135" xr:uid="{00000000-0005-0000-0000-000064330000}"/>
    <cellStyle name="Normal 4 2 2 2" xfId="3136" xr:uid="{00000000-0005-0000-0000-000065330000}"/>
    <cellStyle name="Normal 4 2 3" xfId="3137" xr:uid="{00000000-0005-0000-0000-000066330000}"/>
    <cellStyle name="Normal 4 2 3 2" xfId="3138" xr:uid="{00000000-0005-0000-0000-000067330000}"/>
    <cellStyle name="Normal 4 2 3 2 2" xfId="3139" xr:uid="{00000000-0005-0000-0000-000068330000}"/>
    <cellStyle name="Normal 4 2 3 2 2 2" xfId="3140" xr:uid="{00000000-0005-0000-0000-000069330000}"/>
    <cellStyle name="Normal 4 2 3 2 2 3" xfId="3141" xr:uid="{00000000-0005-0000-0000-00006A330000}"/>
    <cellStyle name="Normal 4 2 3 2 2 4" xfId="3142" xr:uid="{00000000-0005-0000-0000-00006B330000}"/>
    <cellStyle name="Normal 4 2 3 2 3" xfId="3143" xr:uid="{00000000-0005-0000-0000-00006C330000}"/>
    <cellStyle name="Normal 4 2 3 2 4" xfId="3144" xr:uid="{00000000-0005-0000-0000-00006D330000}"/>
    <cellStyle name="Normal 4 2 3 3" xfId="3145" xr:uid="{00000000-0005-0000-0000-00006E330000}"/>
    <cellStyle name="Normal 4 2 3 4" xfId="3146" xr:uid="{00000000-0005-0000-0000-00006F330000}"/>
    <cellStyle name="Normal 4 2 3 5" xfId="3147" xr:uid="{00000000-0005-0000-0000-000070330000}"/>
    <cellStyle name="Normal 4 2 3 6" xfId="3148" xr:uid="{00000000-0005-0000-0000-000071330000}"/>
    <cellStyle name="Normal 4 2 3 7" xfId="3149" xr:uid="{00000000-0005-0000-0000-000072330000}"/>
    <cellStyle name="Normal 4 2 4" xfId="3150" xr:uid="{00000000-0005-0000-0000-000073330000}"/>
    <cellStyle name="Normal 4 2 4 2" xfId="3151" xr:uid="{00000000-0005-0000-0000-000074330000}"/>
    <cellStyle name="Normal 4 2 4 3" xfId="3152" xr:uid="{00000000-0005-0000-0000-000075330000}"/>
    <cellStyle name="Normal 4 2 4 4" xfId="3153" xr:uid="{00000000-0005-0000-0000-000076330000}"/>
    <cellStyle name="Normal 4 2 5" xfId="3154" xr:uid="{00000000-0005-0000-0000-000077330000}"/>
    <cellStyle name="Normal 4 2 5 2" xfId="3155" xr:uid="{00000000-0005-0000-0000-000078330000}"/>
    <cellStyle name="Normal 4 2 5 3" xfId="3156" xr:uid="{00000000-0005-0000-0000-000079330000}"/>
    <cellStyle name="Normal 4 2 5 4" xfId="3157" xr:uid="{00000000-0005-0000-0000-00007A330000}"/>
    <cellStyle name="Normal 4 3" xfId="3158" xr:uid="{00000000-0005-0000-0000-00007B330000}"/>
    <cellStyle name="Normal 4 3 10" xfId="13080" xr:uid="{00000000-0005-0000-0000-00007C330000}"/>
    <cellStyle name="Normal 4 3 10 2" xfId="21760" xr:uid="{00000000-0005-0000-0000-00007D330000}"/>
    <cellStyle name="Normal 4 3 11" xfId="15254" xr:uid="{00000000-0005-0000-0000-00007E330000}"/>
    <cellStyle name="Normal 4 3 2" xfId="3159" xr:uid="{00000000-0005-0000-0000-00007F330000}"/>
    <cellStyle name="Normal 4 3 2 2" xfId="3160" xr:uid="{00000000-0005-0000-0000-000080330000}"/>
    <cellStyle name="Normal 4 3 2 2 2" xfId="9865" xr:uid="{00000000-0005-0000-0000-000081330000}"/>
    <cellStyle name="Normal 4 3 2 2 2 2" xfId="18615" xr:uid="{00000000-0005-0000-0000-000082330000}"/>
    <cellStyle name="Normal 4 3 2 2 3" xfId="8263" xr:uid="{00000000-0005-0000-0000-000083330000}"/>
    <cellStyle name="Normal 4 3 2 2 3 2" xfId="17016" xr:uid="{00000000-0005-0000-0000-000084330000}"/>
    <cellStyle name="Normal 4 3 2 2 4" xfId="11475" xr:uid="{00000000-0005-0000-0000-000085330000}"/>
    <cellStyle name="Normal 4 3 2 2 4 2" xfId="20162" xr:uid="{00000000-0005-0000-0000-000086330000}"/>
    <cellStyle name="Normal 4 3 2 2 5" xfId="13082" xr:uid="{00000000-0005-0000-0000-000087330000}"/>
    <cellStyle name="Normal 4 3 2 2 5 2" xfId="21762" xr:uid="{00000000-0005-0000-0000-000088330000}"/>
    <cellStyle name="Normal 4 3 2 2 6" xfId="15256" xr:uid="{00000000-0005-0000-0000-000089330000}"/>
    <cellStyle name="Normal 4 3 2 3" xfId="3161" xr:uid="{00000000-0005-0000-0000-00008A330000}"/>
    <cellStyle name="Normal 4 3 2 3 2" xfId="9866" xr:uid="{00000000-0005-0000-0000-00008B330000}"/>
    <cellStyle name="Normal 4 3 2 3 2 2" xfId="18616" xr:uid="{00000000-0005-0000-0000-00008C330000}"/>
    <cellStyle name="Normal 4 3 2 3 3" xfId="8264" xr:uid="{00000000-0005-0000-0000-00008D330000}"/>
    <cellStyle name="Normal 4 3 2 3 3 2" xfId="17017" xr:uid="{00000000-0005-0000-0000-00008E330000}"/>
    <cellStyle name="Normal 4 3 2 3 4" xfId="11476" xr:uid="{00000000-0005-0000-0000-00008F330000}"/>
    <cellStyle name="Normal 4 3 2 3 4 2" xfId="20163" xr:uid="{00000000-0005-0000-0000-000090330000}"/>
    <cellStyle name="Normal 4 3 2 3 5" xfId="13083" xr:uid="{00000000-0005-0000-0000-000091330000}"/>
    <cellStyle name="Normal 4 3 2 3 5 2" xfId="21763" xr:uid="{00000000-0005-0000-0000-000092330000}"/>
    <cellStyle name="Normal 4 3 2 3 6" xfId="15257" xr:uid="{00000000-0005-0000-0000-000093330000}"/>
    <cellStyle name="Normal 4 3 2 4" xfId="3162" xr:uid="{00000000-0005-0000-0000-000094330000}"/>
    <cellStyle name="Normal 4 3 2 4 2" xfId="9867" xr:uid="{00000000-0005-0000-0000-000095330000}"/>
    <cellStyle name="Normal 4 3 2 4 2 2" xfId="18617" xr:uid="{00000000-0005-0000-0000-000096330000}"/>
    <cellStyle name="Normal 4 3 2 4 3" xfId="8265" xr:uid="{00000000-0005-0000-0000-000097330000}"/>
    <cellStyle name="Normal 4 3 2 4 3 2" xfId="17018" xr:uid="{00000000-0005-0000-0000-000098330000}"/>
    <cellStyle name="Normal 4 3 2 4 4" xfId="11477" xr:uid="{00000000-0005-0000-0000-000099330000}"/>
    <cellStyle name="Normal 4 3 2 4 4 2" xfId="20164" xr:uid="{00000000-0005-0000-0000-00009A330000}"/>
    <cellStyle name="Normal 4 3 2 4 5" xfId="13084" xr:uid="{00000000-0005-0000-0000-00009B330000}"/>
    <cellStyle name="Normal 4 3 2 4 5 2" xfId="21764" xr:uid="{00000000-0005-0000-0000-00009C330000}"/>
    <cellStyle name="Normal 4 3 2 4 6" xfId="15258" xr:uid="{00000000-0005-0000-0000-00009D330000}"/>
    <cellStyle name="Normal 4 3 2 5" xfId="9864" xr:uid="{00000000-0005-0000-0000-00009E330000}"/>
    <cellStyle name="Normal 4 3 2 5 2" xfId="18614" xr:uid="{00000000-0005-0000-0000-00009F330000}"/>
    <cellStyle name="Normal 4 3 2 6" xfId="8262" xr:uid="{00000000-0005-0000-0000-0000A0330000}"/>
    <cellStyle name="Normal 4 3 2 6 2" xfId="17015" xr:uid="{00000000-0005-0000-0000-0000A1330000}"/>
    <cellStyle name="Normal 4 3 2 7" xfId="11474" xr:uid="{00000000-0005-0000-0000-0000A2330000}"/>
    <cellStyle name="Normal 4 3 2 7 2" xfId="20161" xr:uid="{00000000-0005-0000-0000-0000A3330000}"/>
    <cellStyle name="Normal 4 3 2 8" xfId="13081" xr:uid="{00000000-0005-0000-0000-0000A4330000}"/>
    <cellStyle name="Normal 4 3 2 8 2" xfId="21761" xr:uid="{00000000-0005-0000-0000-0000A5330000}"/>
    <cellStyle name="Normal 4 3 2 9" xfId="15255" xr:uid="{00000000-0005-0000-0000-0000A6330000}"/>
    <cellStyle name="Normal 4 3 3" xfId="3163" xr:uid="{00000000-0005-0000-0000-0000A7330000}"/>
    <cellStyle name="Normal 4 3 3 2" xfId="3164" xr:uid="{00000000-0005-0000-0000-0000A8330000}"/>
    <cellStyle name="Normal 4 3 3 2 2" xfId="9869" xr:uid="{00000000-0005-0000-0000-0000A9330000}"/>
    <cellStyle name="Normal 4 3 3 2 2 2" xfId="18619" xr:uid="{00000000-0005-0000-0000-0000AA330000}"/>
    <cellStyle name="Normal 4 3 3 2 3" xfId="8267" xr:uid="{00000000-0005-0000-0000-0000AB330000}"/>
    <cellStyle name="Normal 4 3 3 2 3 2" xfId="17020" xr:uid="{00000000-0005-0000-0000-0000AC330000}"/>
    <cellStyle name="Normal 4 3 3 2 4" xfId="11479" xr:uid="{00000000-0005-0000-0000-0000AD330000}"/>
    <cellStyle name="Normal 4 3 3 2 4 2" xfId="20166" xr:uid="{00000000-0005-0000-0000-0000AE330000}"/>
    <cellStyle name="Normal 4 3 3 2 5" xfId="13086" xr:uid="{00000000-0005-0000-0000-0000AF330000}"/>
    <cellStyle name="Normal 4 3 3 2 5 2" xfId="21766" xr:uid="{00000000-0005-0000-0000-0000B0330000}"/>
    <cellStyle name="Normal 4 3 3 2 6" xfId="15260" xr:uid="{00000000-0005-0000-0000-0000B1330000}"/>
    <cellStyle name="Normal 4 3 3 3" xfId="3165" xr:uid="{00000000-0005-0000-0000-0000B2330000}"/>
    <cellStyle name="Normal 4 3 3 3 2" xfId="9870" xr:uid="{00000000-0005-0000-0000-0000B3330000}"/>
    <cellStyle name="Normal 4 3 3 3 2 2" xfId="18620" xr:uid="{00000000-0005-0000-0000-0000B4330000}"/>
    <cellStyle name="Normal 4 3 3 3 3" xfId="8268" xr:uid="{00000000-0005-0000-0000-0000B5330000}"/>
    <cellStyle name="Normal 4 3 3 3 3 2" xfId="17021" xr:uid="{00000000-0005-0000-0000-0000B6330000}"/>
    <cellStyle name="Normal 4 3 3 3 4" xfId="11480" xr:uid="{00000000-0005-0000-0000-0000B7330000}"/>
    <cellStyle name="Normal 4 3 3 3 4 2" xfId="20167" xr:uid="{00000000-0005-0000-0000-0000B8330000}"/>
    <cellStyle name="Normal 4 3 3 3 5" xfId="13087" xr:uid="{00000000-0005-0000-0000-0000B9330000}"/>
    <cellStyle name="Normal 4 3 3 3 5 2" xfId="21767" xr:uid="{00000000-0005-0000-0000-0000BA330000}"/>
    <cellStyle name="Normal 4 3 3 3 6" xfId="15261" xr:uid="{00000000-0005-0000-0000-0000BB330000}"/>
    <cellStyle name="Normal 4 3 3 4" xfId="3166" xr:uid="{00000000-0005-0000-0000-0000BC330000}"/>
    <cellStyle name="Normal 4 3 3 4 2" xfId="9871" xr:uid="{00000000-0005-0000-0000-0000BD330000}"/>
    <cellStyle name="Normal 4 3 3 4 2 2" xfId="18621" xr:uid="{00000000-0005-0000-0000-0000BE330000}"/>
    <cellStyle name="Normal 4 3 3 4 3" xfId="8269" xr:uid="{00000000-0005-0000-0000-0000BF330000}"/>
    <cellStyle name="Normal 4 3 3 4 3 2" xfId="17022" xr:uid="{00000000-0005-0000-0000-0000C0330000}"/>
    <cellStyle name="Normal 4 3 3 4 4" xfId="11481" xr:uid="{00000000-0005-0000-0000-0000C1330000}"/>
    <cellStyle name="Normal 4 3 3 4 4 2" xfId="20168" xr:uid="{00000000-0005-0000-0000-0000C2330000}"/>
    <cellStyle name="Normal 4 3 3 4 5" xfId="13088" xr:uid="{00000000-0005-0000-0000-0000C3330000}"/>
    <cellStyle name="Normal 4 3 3 4 5 2" xfId="21768" xr:uid="{00000000-0005-0000-0000-0000C4330000}"/>
    <cellStyle name="Normal 4 3 3 4 6" xfId="15262" xr:uid="{00000000-0005-0000-0000-0000C5330000}"/>
    <cellStyle name="Normal 4 3 3 5" xfId="9868" xr:uid="{00000000-0005-0000-0000-0000C6330000}"/>
    <cellStyle name="Normal 4 3 3 5 2" xfId="18618" xr:uid="{00000000-0005-0000-0000-0000C7330000}"/>
    <cellStyle name="Normal 4 3 3 6" xfId="8266" xr:uid="{00000000-0005-0000-0000-0000C8330000}"/>
    <cellStyle name="Normal 4 3 3 6 2" xfId="17019" xr:uid="{00000000-0005-0000-0000-0000C9330000}"/>
    <cellStyle name="Normal 4 3 3 7" xfId="11478" xr:uid="{00000000-0005-0000-0000-0000CA330000}"/>
    <cellStyle name="Normal 4 3 3 7 2" xfId="20165" xr:uid="{00000000-0005-0000-0000-0000CB330000}"/>
    <cellStyle name="Normal 4 3 3 8" xfId="13085" xr:uid="{00000000-0005-0000-0000-0000CC330000}"/>
    <cellStyle name="Normal 4 3 3 8 2" xfId="21765" xr:uid="{00000000-0005-0000-0000-0000CD330000}"/>
    <cellStyle name="Normal 4 3 3 9" xfId="15259" xr:uid="{00000000-0005-0000-0000-0000CE330000}"/>
    <cellStyle name="Normal 4 3 4" xfId="3167" xr:uid="{00000000-0005-0000-0000-0000CF330000}"/>
    <cellStyle name="Normal 4 3 4 2" xfId="9872" xr:uid="{00000000-0005-0000-0000-0000D0330000}"/>
    <cellStyle name="Normal 4 3 4 2 2" xfId="18622" xr:uid="{00000000-0005-0000-0000-0000D1330000}"/>
    <cellStyle name="Normal 4 3 4 3" xfId="8270" xr:uid="{00000000-0005-0000-0000-0000D2330000}"/>
    <cellStyle name="Normal 4 3 4 3 2" xfId="17023" xr:uid="{00000000-0005-0000-0000-0000D3330000}"/>
    <cellStyle name="Normal 4 3 4 4" xfId="11482" xr:uid="{00000000-0005-0000-0000-0000D4330000}"/>
    <cellStyle name="Normal 4 3 4 4 2" xfId="20169" xr:uid="{00000000-0005-0000-0000-0000D5330000}"/>
    <cellStyle name="Normal 4 3 4 5" xfId="13089" xr:uid="{00000000-0005-0000-0000-0000D6330000}"/>
    <cellStyle name="Normal 4 3 4 5 2" xfId="21769" xr:uid="{00000000-0005-0000-0000-0000D7330000}"/>
    <cellStyle name="Normal 4 3 4 6" xfId="15263" xr:uid="{00000000-0005-0000-0000-0000D8330000}"/>
    <cellStyle name="Normal 4 3 5" xfId="3168" xr:uid="{00000000-0005-0000-0000-0000D9330000}"/>
    <cellStyle name="Normal 4 3 5 2" xfId="9873" xr:uid="{00000000-0005-0000-0000-0000DA330000}"/>
    <cellStyle name="Normal 4 3 5 2 2" xfId="18623" xr:uid="{00000000-0005-0000-0000-0000DB330000}"/>
    <cellStyle name="Normal 4 3 5 3" xfId="8271" xr:uid="{00000000-0005-0000-0000-0000DC330000}"/>
    <cellStyle name="Normal 4 3 5 3 2" xfId="17024" xr:uid="{00000000-0005-0000-0000-0000DD330000}"/>
    <cellStyle name="Normal 4 3 5 4" xfId="11483" xr:uid="{00000000-0005-0000-0000-0000DE330000}"/>
    <cellStyle name="Normal 4 3 5 4 2" xfId="20170" xr:uid="{00000000-0005-0000-0000-0000DF330000}"/>
    <cellStyle name="Normal 4 3 5 5" xfId="13090" xr:uid="{00000000-0005-0000-0000-0000E0330000}"/>
    <cellStyle name="Normal 4 3 5 5 2" xfId="21770" xr:uid="{00000000-0005-0000-0000-0000E1330000}"/>
    <cellStyle name="Normal 4 3 5 6" xfId="15264" xr:uid="{00000000-0005-0000-0000-0000E2330000}"/>
    <cellStyle name="Normal 4 3 6" xfId="3169" xr:uid="{00000000-0005-0000-0000-0000E3330000}"/>
    <cellStyle name="Normal 4 3 6 2" xfId="9874" xr:uid="{00000000-0005-0000-0000-0000E4330000}"/>
    <cellStyle name="Normal 4 3 6 2 2" xfId="18624" xr:uid="{00000000-0005-0000-0000-0000E5330000}"/>
    <cellStyle name="Normal 4 3 6 3" xfId="8272" xr:uid="{00000000-0005-0000-0000-0000E6330000}"/>
    <cellStyle name="Normal 4 3 6 3 2" xfId="17025" xr:uid="{00000000-0005-0000-0000-0000E7330000}"/>
    <cellStyle name="Normal 4 3 6 4" xfId="11484" xr:uid="{00000000-0005-0000-0000-0000E8330000}"/>
    <cellStyle name="Normal 4 3 6 4 2" xfId="20171" xr:uid="{00000000-0005-0000-0000-0000E9330000}"/>
    <cellStyle name="Normal 4 3 6 5" xfId="13091" xr:uid="{00000000-0005-0000-0000-0000EA330000}"/>
    <cellStyle name="Normal 4 3 6 5 2" xfId="21771" xr:uid="{00000000-0005-0000-0000-0000EB330000}"/>
    <cellStyle name="Normal 4 3 6 6" xfId="15265" xr:uid="{00000000-0005-0000-0000-0000EC330000}"/>
    <cellStyle name="Normal 4 3 7" xfId="9863" xr:uid="{00000000-0005-0000-0000-0000ED330000}"/>
    <cellStyle name="Normal 4 3 7 2" xfId="18613" xr:uid="{00000000-0005-0000-0000-0000EE330000}"/>
    <cellStyle name="Normal 4 3 8" xfId="8261" xr:uid="{00000000-0005-0000-0000-0000EF330000}"/>
    <cellStyle name="Normal 4 3 8 2" xfId="17014" xr:uid="{00000000-0005-0000-0000-0000F0330000}"/>
    <cellStyle name="Normal 4 3 9" xfId="11473" xr:uid="{00000000-0005-0000-0000-0000F1330000}"/>
    <cellStyle name="Normal 4 3 9 2" xfId="20160" xr:uid="{00000000-0005-0000-0000-0000F2330000}"/>
    <cellStyle name="Normal 4 4" xfId="3170" xr:uid="{00000000-0005-0000-0000-0000F3330000}"/>
    <cellStyle name="Normal 4 4 2" xfId="3171" xr:uid="{00000000-0005-0000-0000-0000F4330000}"/>
    <cellStyle name="Normal 4 5" xfId="3172" xr:uid="{00000000-0005-0000-0000-0000F5330000}"/>
    <cellStyle name="Normal 4 5 2" xfId="3173" xr:uid="{00000000-0005-0000-0000-0000F6330000}"/>
    <cellStyle name="Normal 4 5 3" xfId="3174" xr:uid="{00000000-0005-0000-0000-0000F7330000}"/>
    <cellStyle name="Normal 4 5 4" xfId="3175" xr:uid="{00000000-0005-0000-0000-0000F8330000}"/>
    <cellStyle name="Normal 4 6" xfId="3176" xr:uid="{00000000-0005-0000-0000-0000F9330000}"/>
    <cellStyle name="Normal 4 7" xfId="3177" xr:uid="{00000000-0005-0000-0000-0000FA330000}"/>
    <cellStyle name="Normal 4 8" xfId="3178" xr:uid="{00000000-0005-0000-0000-0000FB330000}"/>
    <cellStyle name="Normal 4 9" xfId="3179" xr:uid="{00000000-0005-0000-0000-0000FC330000}"/>
    <cellStyle name="Normal 40" xfId="3180" xr:uid="{00000000-0005-0000-0000-0000FD330000}"/>
    <cellStyle name="Normal 40 2" xfId="3181" xr:uid="{00000000-0005-0000-0000-0000FE330000}"/>
    <cellStyle name="Normal 40 2 10" xfId="13092" xr:uid="{00000000-0005-0000-0000-0000FF330000}"/>
    <cellStyle name="Normal 40 2 10 2" xfId="21772" xr:uid="{00000000-0005-0000-0000-000000340000}"/>
    <cellStyle name="Normal 40 2 11" xfId="15266" xr:uid="{00000000-0005-0000-0000-000001340000}"/>
    <cellStyle name="Normal 40 2 2" xfId="3182" xr:uid="{00000000-0005-0000-0000-000002340000}"/>
    <cellStyle name="Normal 40 2 2 2" xfId="3183" xr:uid="{00000000-0005-0000-0000-000003340000}"/>
    <cellStyle name="Normal 40 2 2 2 2" xfId="9877" xr:uid="{00000000-0005-0000-0000-000004340000}"/>
    <cellStyle name="Normal 40 2 2 2 2 2" xfId="18627" xr:uid="{00000000-0005-0000-0000-000005340000}"/>
    <cellStyle name="Normal 40 2 2 2 3" xfId="8275" xr:uid="{00000000-0005-0000-0000-000006340000}"/>
    <cellStyle name="Normal 40 2 2 2 3 2" xfId="17028" xr:uid="{00000000-0005-0000-0000-000007340000}"/>
    <cellStyle name="Normal 40 2 2 2 4" xfId="11487" xr:uid="{00000000-0005-0000-0000-000008340000}"/>
    <cellStyle name="Normal 40 2 2 2 4 2" xfId="20174" xr:uid="{00000000-0005-0000-0000-000009340000}"/>
    <cellStyle name="Normal 40 2 2 2 5" xfId="13094" xr:uid="{00000000-0005-0000-0000-00000A340000}"/>
    <cellStyle name="Normal 40 2 2 2 5 2" xfId="21774" xr:uid="{00000000-0005-0000-0000-00000B340000}"/>
    <cellStyle name="Normal 40 2 2 2 6" xfId="15268" xr:uid="{00000000-0005-0000-0000-00000C340000}"/>
    <cellStyle name="Normal 40 2 2 3" xfId="3184" xr:uid="{00000000-0005-0000-0000-00000D340000}"/>
    <cellStyle name="Normal 40 2 2 3 2" xfId="9878" xr:uid="{00000000-0005-0000-0000-00000E340000}"/>
    <cellStyle name="Normal 40 2 2 3 2 2" xfId="18628" xr:uid="{00000000-0005-0000-0000-00000F340000}"/>
    <cellStyle name="Normal 40 2 2 3 3" xfId="8276" xr:uid="{00000000-0005-0000-0000-000010340000}"/>
    <cellStyle name="Normal 40 2 2 3 3 2" xfId="17029" xr:uid="{00000000-0005-0000-0000-000011340000}"/>
    <cellStyle name="Normal 40 2 2 3 4" xfId="11488" xr:uid="{00000000-0005-0000-0000-000012340000}"/>
    <cellStyle name="Normal 40 2 2 3 4 2" xfId="20175" xr:uid="{00000000-0005-0000-0000-000013340000}"/>
    <cellStyle name="Normal 40 2 2 3 5" xfId="13095" xr:uid="{00000000-0005-0000-0000-000014340000}"/>
    <cellStyle name="Normal 40 2 2 3 5 2" xfId="21775" xr:uid="{00000000-0005-0000-0000-000015340000}"/>
    <cellStyle name="Normal 40 2 2 3 6" xfId="15269" xr:uid="{00000000-0005-0000-0000-000016340000}"/>
    <cellStyle name="Normal 40 2 2 4" xfId="3185" xr:uid="{00000000-0005-0000-0000-000017340000}"/>
    <cellStyle name="Normal 40 2 2 4 2" xfId="9879" xr:uid="{00000000-0005-0000-0000-000018340000}"/>
    <cellStyle name="Normal 40 2 2 4 2 2" xfId="18629" xr:uid="{00000000-0005-0000-0000-000019340000}"/>
    <cellStyle name="Normal 40 2 2 4 3" xfId="8277" xr:uid="{00000000-0005-0000-0000-00001A340000}"/>
    <cellStyle name="Normal 40 2 2 4 3 2" xfId="17030" xr:uid="{00000000-0005-0000-0000-00001B340000}"/>
    <cellStyle name="Normal 40 2 2 4 4" xfId="11489" xr:uid="{00000000-0005-0000-0000-00001C340000}"/>
    <cellStyle name="Normal 40 2 2 4 4 2" xfId="20176" xr:uid="{00000000-0005-0000-0000-00001D340000}"/>
    <cellStyle name="Normal 40 2 2 4 5" xfId="13096" xr:uid="{00000000-0005-0000-0000-00001E340000}"/>
    <cellStyle name="Normal 40 2 2 4 5 2" xfId="21776" xr:uid="{00000000-0005-0000-0000-00001F340000}"/>
    <cellStyle name="Normal 40 2 2 4 6" xfId="15270" xr:uid="{00000000-0005-0000-0000-000020340000}"/>
    <cellStyle name="Normal 40 2 2 5" xfId="9876" xr:uid="{00000000-0005-0000-0000-000021340000}"/>
    <cellStyle name="Normal 40 2 2 5 2" xfId="18626" xr:uid="{00000000-0005-0000-0000-000022340000}"/>
    <cellStyle name="Normal 40 2 2 6" xfId="8274" xr:uid="{00000000-0005-0000-0000-000023340000}"/>
    <cellStyle name="Normal 40 2 2 6 2" xfId="17027" xr:uid="{00000000-0005-0000-0000-000024340000}"/>
    <cellStyle name="Normal 40 2 2 7" xfId="11486" xr:uid="{00000000-0005-0000-0000-000025340000}"/>
    <cellStyle name="Normal 40 2 2 7 2" xfId="20173" xr:uid="{00000000-0005-0000-0000-000026340000}"/>
    <cellStyle name="Normal 40 2 2 8" xfId="13093" xr:uid="{00000000-0005-0000-0000-000027340000}"/>
    <cellStyle name="Normal 40 2 2 8 2" xfId="21773" xr:uid="{00000000-0005-0000-0000-000028340000}"/>
    <cellStyle name="Normal 40 2 2 9" xfId="15267" xr:uid="{00000000-0005-0000-0000-000029340000}"/>
    <cellStyle name="Normal 40 2 3" xfId="3186" xr:uid="{00000000-0005-0000-0000-00002A340000}"/>
    <cellStyle name="Normal 40 2 3 2" xfId="3187" xr:uid="{00000000-0005-0000-0000-00002B340000}"/>
    <cellStyle name="Normal 40 2 3 2 2" xfId="9881" xr:uid="{00000000-0005-0000-0000-00002C340000}"/>
    <cellStyle name="Normal 40 2 3 2 2 2" xfId="18631" xr:uid="{00000000-0005-0000-0000-00002D340000}"/>
    <cellStyle name="Normal 40 2 3 2 3" xfId="8279" xr:uid="{00000000-0005-0000-0000-00002E340000}"/>
    <cellStyle name="Normal 40 2 3 2 3 2" xfId="17032" xr:uid="{00000000-0005-0000-0000-00002F340000}"/>
    <cellStyle name="Normal 40 2 3 2 4" xfId="11491" xr:uid="{00000000-0005-0000-0000-000030340000}"/>
    <cellStyle name="Normal 40 2 3 2 4 2" xfId="20178" xr:uid="{00000000-0005-0000-0000-000031340000}"/>
    <cellStyle name="Normal 40 2 3 2 5" xfId="13098" xr:uid="{00000000-0005-0000-0000-000032340000}"/>
    <cellStyle name="Normal 40 2 3 2 5 2" xfId="21778" xr:uid="{00000000-0005-0000-0000-000033340000}"/>
    <cellStyle name="Normal 40 2 3 2 6" xfId="15272" xr:uid="{00000000-0005-0000-0000-000034340000}"/>
    <cellStyle name="Normal 40 2 3 3" xfId="3188" xr:uid="{00000000-0005-0000-0000-000035340000}"/>
    <cellStyle name="Normal 40 2 3 3 2" xfId="9882" xr:uid="{00000000-0005-0000-0000-000036340000}"/>
    <cellStyle name="Normal 40 2 3 3 2 2" xfId="18632" xr:uid="{00000000-0005-0000-0000-000037340000}"/>
    <cellStyle name="Normal 40 2 3 3 3" xfId="8280" xr:uid="{00000000-0005-0000-0000-000038340000}"/>
    <cellStyle name="Normal 40 2 3 3 3 2" xfId="17033" xr:uid="{00000000-0005-0000-0000-000039340000}"/>
    <cellStyle name="Normal 40 2 3 3 4" xfId="11492" xr:uid="{00000000-0005-0000-0000-00003A340000}"/>
    <cellStyle name="Normal 40 2 3 3 4 2" xfId="20179" xr:uid="{00000000-0005-0000-0000-00003B340000}"/>
    <cellStyle name="Normal 40 2 3 3 5" xfId="13099" xr:uid="{00000000-0005-0000-0000-00003C340000}"/>
    <cellStyle name="Normal 40 2 3 3 5 2" xfId="21779" xr:uid="{00000000-0005-0000-0000-00003D340000}"/>
    <cellStyle name="Normal 40 2 3 3 6" xfId="15273" xr:uid="{00000000-0005-0000-0000-00003E340000}"/>
    <cellStyle name="Normal 40 2 3 4" xfId="3189" xr:uid="{00000000-0005-0000-0000-00003F340000}"/>
    <cellStyle name="Normal 40 2 3 4 2" xfId="9883" xr:uid="{00000000-0005-0000-0000-000040340000}"/>
    <cellStyle name="Normal 40 2 3 4 2 2" xfId="18633" xr:uid="{00000000-0005-0000-0000-000041340000}"/>
    <cellStyle name="Normal 40 2 3 4 3" xfId="8281" xr:uid="{00000000-0005-0000-0000-000042340000}"/>
    <cellStyle name="Normal 40 2 3 4 3 2" xfId="17034" xr:uid="{00000000-0005-0000-0000-000043340000}"/>
    <cellStyle name="Normal 40 2 3 4 4" xfId="11493" xr:uid="{00000000-0005-0000-0000-000044340000}"/>
    <cellStyle name="Normal 40 2 3 4 4 2" xfId="20180" xr:uid="{00000000-0005-0000-0000-000045340000}"/>
    <cellStyle name="Normal 40 2 3 4 5" xfId="13100" xr:uid="{00000000-0005-0000-0000-000046340000}"/>
    <cellStyle name="Normal 40 2 3 4 5 2" xfId="21780" xr:uid="{00000000-0005-0000-0000-000047340000}"/>
    <cellStyle name="Normal 40 2 3 4 6" xfId="15274" xr:uid="{00000000-0005-0000-0000-000048340000}"/>
    <cellStyle name="Normal 40 2 3 5" xfId="9880" xr:uid="{00000000-0005-0000-0000-000049340000}"/>
    <cellStyle name="Normal 40 2 3 5 2" xfId="18630" xr:uid="{00000000-0005-0000-0000-00004A340000}"/>
    <cellStyle name="Normal 40 2 3 6" xfId="8278" xr:uid="{00000000-0005-0000-0000-00004B340000}"/>
    <cellStyle name="Normal 40 2 3 6 2" xfId="17031" xr:uid="{00000000-0005-0000-0000-00004C340000}"/>
    <cellStyle name="Normal 40 2 3 7" xfId="11490" xr:uid="{00000000-0005-0000-0000-00004D340000}"/>
    <cellStyle name="Normal 40 2 3 7 2" xfId="20177" xr:uid="{00000000-0005-0000-0000-00004E340000}"/>
    <cellStyle name="Normal 40 2 3 8" xfId="13097" xr:uid="{00000000-0005-0000-0000-00004F340000}"/>
    <cellStyle name="Normal 40 2 3 8 2" xfId="21777" xr:uid="{00000000-0005-0000-0000-000050340000}"/>
    <cellStyle name="Normal 40 2 3 9" xfId="15271" xr:uid="{00000000-0005-0000-0000-000051340000}"/>
    <cellStyle name="Normal 40 2 4" xfId="3190" xr:uid="{00000000-0005-0000-0000-000052340000}"/>
    <cellStyle name="Normal 40 2 4 2" xfId="9884" xr:uid="{00000000-0005-0000-0000-000053340000}"/>
    <cellStyle name="Normal 40 2 4 2 2" xfId="18634" xr:uid="{00000000-0005-0000-0000-000054340000}"/>
    <cellStyle name="Normal 40 2 4 3" xfId="8282" xr:uid="{00000000-0005-0000-0000-000055340000}"/>
    <cellStyle name="Normal 40 2 4 3 2" xfId="17035" xr:uid="{00000000-0005-0000-0000-000056340000}"/>
    <cellStyle name="Normal 40 2 4 4" xfId="11494" xr:uid="{00000000-0005-0000-0000-000057340000}"/>
    <cellStyle name="Normal 40 2 4 4 2" xfId="20181" xr:uid="{00000000-0005-0000-0000-000058340000}"/>
    <cellStyle name="Normal 40 2 4 5" xfId="13101" xr:uid="{00000000-0005-0000-0000-000059340000}"/>
    <cellStyle name="Normal 40 2 4 5 2" xfId="21781" xr:uid="{00000000-0005-0000-0000-00005A340000}"/>
    <cellStyle name="Normal 40 2 4 6" xfId="15275" xr:uid="{00000000-0005-0000-0000-00005B340000}"/>
    <cellStyle name="Normal 40 2 5" xfId="3191" xr:uid="{00000000-0005-0000-0000-00005C340000}"/>
    <cellStyle name="Normal 40 2 5 2" xfId="9885" xr:uid="{00000000-0005-0000-0000-00005D340000}"/>
    <cellStyle name="Normal 40 2 5 2 2" xfId="18635" xr:uid="{00000000-0005-0000-0000-00005E340000}"/>
    <cellStyle name="Normal 40 2 5 3" xfId="8283" xr:uid="{00000000-0005-0000-0000-00005F340000}"/>
    <cellStyle name="Normal 40 2 5 3 2" xfId="17036" xr:uid="{00000000-0005-0000-0000-000060340000}"/>
    <cellStyle name="Normal 40 2 5 4" xfId="11495" xr:uid="{00000000-0005-0000-0000-000061340000}"/>
    <cellStyle name="Normal 40 2 5 4 2" xfId="20182" xr:uid="{00000000-0005-0000-0000-000062340000}"/>
    <cellStyle name="Normal 40 2 5 5" xfId="13102" xr:uid="{00000000-0005-0000-0000-000063340000}"/>
    <cellStyle name="Normal 40 2 5 5 2" xfId="21782" xr:uid="{00000000-0005-0000-0000-000064340000}"/>
    <cellStyle name="Normal 40 2 5 6" xfId="15276" xr:uid="{00000000-0005-0000-0000-000065340000}"/>
    <cellStyle name="Normal 40 2 6" xfId="3192" xr:uid="{00000000-0005-0000-0000-000066340000}"/>
    <cellStyle name="Normal 40 2 6 2" xfId="9886" xr:uid="{00000000-0005-0000-0000-000067340000}"/>
    <cellStyle name="Normal 40 2 6 2 2" xfId="18636" xr:uid="{00000000-0005-0000-0000-000068340000}"/>
    <cellStyle name="Normal 40 2 6 3" xfId="8284" xr:uid="{00000000-0005-0000-0000-000069340000}"/>
    <cellStyle name="Normal 40 2 6 3 2" xfId="17037" xr:uid="{00000000-0005-0000-0000-00006A340000}"/>
    <cellStyle name="Normal 40 2 6 4" xfId="11496" xr:uid="{00000000-0005-0000-0000-00006B340000}"/>
    <cellStyle name="Normal 40 2 6 4 2" xfId="20183" xr:uid="{00000000-0005-0000-0000-00006C340000}"/>
    <cellStyle name="Normal 40 2 6 5" xfId="13103" xr:uid="{00000000-0005-0000-0000-00006D340000}"/>
    <cellStyle name="Normal 40 2 6 5 2" xfId="21783" xr:uid="{00000000-0005-0000-0000-00006E340000}"/>
    <cellStyle name="Normal 40 2 6 6" xfId="15277" xr:uid="{00000000-0005-0000-0000-00006F340000}"/>
    <cellStyle name="Normal 40 2 7" xfId="9875" xr:uid="{00000000-0005-0000-0000-000070340000}"/>
    <cellStyle name="Normal 40 2 7 2" xfId="18625" xr:uid="{00000000-0005-0000-0000-000071340000}"/>
    <cellStyle name="Normal 40 2 8" xfId="8273" xr:uid="{00000000-0005-0000-0000-000072340000}"/>
    <cellStyle name="Normal 40 2 8 2" xfId="17026" xr:uid="{00000000-0005-0000-0000-000073340000}"/>
    <cellStyle name="Normal 40 2 9" xfId="11485" xr:uid="{00000000-0005-0000-0000-000074340000}"/>
    <cellStyle name="Normal 40 2 9 2" xfId="20172" xr:uid="{00000000-0005-0000-0000-000075340000}"/>
    <cellStyle name="Normal 40 3" xfId="3193" xr:uid="{00000000-0005-0000-0000-000076340000}"/>
    <cellStyle name="Normal 40 3 2" xfId="3194" xr:uid="{00000000-0005-0000-0000-000077340000}"/>
    <cellStyle name="Normal 40 3 2 2" xfId="9888" xr:uid="{00000000-0005-0000-0000-000078340000}"/>
    <cellStyle name="Normal 40 3 2 2 2" xfId="18638" xr:uid="{00000000-0005-0000-0000-000079340000}"/>
    <cellStyle name="Normal 40 3 2 3" xfId="8286" xr:uid="{00000000-0005-0000-0000-00007A340000}"/>
    <cellStyle name="Normal 40 3 2 3 2" xfId="17039" xr:uid="{00000000-0005-0000-0000-00007B340000}"/>
    <cellStyle name="Normal 40 3 2 4" xfId="11498" xr:uid="{00000000-0005-0000-0000-00007C340000}"/>
    <cellStyle name="Normal 40 3 2 4 2" xfId="20185" xr:uid="{00000000-0005-0000-0000-00007D340000}"/>
    <cellStyle name="Normal 40 3 2 5" xfId="13105" xr:uid="{00000000-0005-0000-0000-00007E340000}"/>
    <cellStyle name="Normal 40 3 2 5 2" xfId="21785" xr:uid="{00000000-0005-0000-0000-00007F340000}"/>
    <cellStyle name="Normal 40 3 2 6" xfId="15279" xr:uid="{00000000-0005-0000-0000-000080340000}"/>
    <cellStyle name="Normal 40 3 3" xfId="3195" xr:uid="{00000000-0005-0000-0000-000081340000}"/>
    <cellStyle name="Normal 40 3 3 2" xfId="9889" xr:uid="{00000000-0005-0000-0000-000082340000}"/>
    <cellStyle name="Normal 40 3 3 2 2" xfId="18639" xr:uid="{00000000-0005-0000-0000-000083340000}"/>
    <cellStyle name="Normal 40 3 3 3" xfId="8287" xr:uid="{00000000-0005-0000-0000-000084340000}"/>
    <cellStyle name="Normal 40 3 3 3 2" xfId="17040" xr:uid="{00000000-0005-0000-0000-000085340000}"/>
    <cellStyle name="Normal 40 3 3 4" xfId="11499" xr:uid="{00000000-0005-0000-0000-000086340000}"/>
    <cellStyle name="Normal 40 3 3 4 2" xfId="20186" xr:uid="{00000000-0005-0000-0000-000087340000}"/>
    <cellStyle name="Normal 40 3 3 5" xfId="13106" xr:uid="{00000000-0005-0000-0000-000088340000}"/>
    <cellStyle name="Normal 40 3 3 5 2" xfId="21786" xr:uid="{00000000-0005-0000-0000-000089340000}"/>
    <cellStyle name="Normal 40 3 3 6" xfId="15280" xr:uid="{00000000-0005-0000-0000-00008A340000}"/>
    <cellStyle name="Normal 40 3 4" xfId="3196" xr:uid="{00000000-0005-0000-0000-00008B340000}"/>
    <cellStyle name="Normal 40 3 4 2" xfId="9890" xr:uid="{00000000-0005-0000-0000-00008C340000}"/>
    <cellStyle name="Normal 40 3 4 2 2" xfId="18640" xr:uid="{00000000-0005-0000-0000-00008D340000}"/>
    <cellStyle name="Normal 40 3 4 3" xfId="8288" xr:uid="{00000000-0005-0000-0000-00008E340000}"/>
    <cellStyle name="Normal 40 3 4 3 2" xfId="17041" xr:uid="{00000000-0005-0000-0000-00008F340000}"/>
    <cellStyle name="Normal 40 3 4 4" xfId="11500" xr:uid="{00000000-0005-0000-0000-000090340000}"/>
    <cellStyle name="Normal 40 3 4 4 2" xfId="20187" xr:uid="{00000000-0005-0000-0000-000091340000}"/>
    <cellStyle name="Normal 40 3 4 5" xfId="13107" xr:uid="{00000000-0005-0000-0000-000092340000}"/>
    <cellStyle name="Normal 40 3 4 5 2" xfId="21787" xr:uid="{00000000-0005-0000-0000-000093340000}"/>
    <cellStyle name="Normal 40 3 4 6" xfId="15281" xr:uid="{00000000-0005-0000-0000-000094340000}"/>
    <cellStyle name="Normal 40 3 5" xfId="9887" xr:uid="{00000000-0005-0000-0000-000095340000}"/>
    <cellStyle name="Normal 40 3 5 2" xfId="18637" xr:uid="{00000000-0005-0000-0000-000096340000}"/>
    <cellStyle name="Normal 40 3 6" xfId="8285" xr:uid="{00000000-0005-0000-0000-000097340000}"/>
    <cellStyle name="Normal 40 3 6 2" xfId="17038" xr:uid="{00000000-0005-0000-0000-000098340000}"/>
    <cellStyle name="Normal 40 3 7" xfId="11497" xr:uid="{00000000-0005-0000-0000-000099340000}"/>
    <cellStyle name="Normal 40 3 7 2" xfId="20184" xr:uid="{00000000-0005-0000-0000-00009A340000}"/>
    <cellStyle name="Normal 40 3 8" xfId="13104" xr:uid="{00000000-0005-0000-0000-00009B340000}"/>
    <cellStyle name="Normal 40 3 8 2" xfId="21784" xr:uid="{00000000-0005-0000-0000-00009C340000}"/>
    <cellStyle name="Normal 40 3 9" xfId="15278" xr:uid="{00000000-0005-0000-0000-00009D340000}"/>
    <cellStyle name="Normal 40 4" xfId="3197" xr:uid="{00000000-0005-0000-0000-00009E340000}"/>
    <cellStyle name="Normal 41" xfId="3198" xr:uid="{00000000-0005-0000-0000-00009F340000}"/>
    <cellStyle name="Normal 41 2" xfId="3199" xr:uid="{00000000-0005-0000-0000-0000A0340000}"/>
    <cellStyle name="Normal 41 2 10" xfId="13108" xr:uid="{00000000-0005-0000-0000-0000A1340000}"/>
    <cellStyle name="Normal 41 2 10 2" xfId="21788" xr:uid="{00000000-0005-0000-0000-0000A2340000}"/>
    <cellStyle name="Normal 41 2 11" xfId="15282" xr:uid="{00000000-0005-0000-0000-0000A3340000}"/>
    <cellStyle name="Normal 41 2 2" xfId="3200" xr:uid="{00000000-0005-0000-0000-0000A4340000}"/>
    <cellStyle name="Normal 41 2 2 2" xfId="3201" xr:uid="{00000000-0005-0000-0000-0000A5340000}"/>
    <cellStyle name="Normal 41 2 2 2 2" xfId="9893" xr:uid="{00000000-0005-0000-0000-0000A6340000}"/>
    <cellStyle name="Normal 41 2 2 2 2 2" xfId="18643" xr:uid="{00000000-0005-0000-0000-0000A7340000}"/>
    <cellStyle name="Normal 41 2 2 2 3" xfId="8291" xr:uid="{00000000-0005-0000-0000-0000A8340000}"/>
    <cellStyle name="Normal 41 2 2 2 3 2" xfId="17044" xr:uid="{00000000-0005-0000-0000-0000A9340000}"/>
    <cellStyle name="Normal 41 2 2 2 4" xfId="11503" xr:uid="{00000000-0005-0000-0000-0000AA340000}"/>
    <cellStyle name="Normal 41 2 2 2 4 2" xfId="20190" xr:uid="{00000000-0005-0000-0000-0000AB340000}"/>
    <cellStyle name="Normal 41 2 2 2 5" xfId="13110" xr:uid="{00000000-0005-0000-0000-0000AC340000}"/>
    <cellStyle name="Normal 41 2 2 2 5 2" xfId="21790" xr:uid="{00000000-0005-0000-0000-0000AD340000}"/>
    <cellStyle name="Normal 41 2 2 2 6" xfId="15284" xr:uid="{00000000-0005-0000-0000-0000AE340000}"/>
    <cellStyle name="Normal 41 2 2 3" xfId="3202" xr:uid="{00000000-0005-0000-0000-0000AF340000}"/>
    <cellStyle name="Normal 41 2 2 3 2" xfId="9894" xr:uid="{00000000-0005-0000-0000-0000B0340000}"/>
    <cellStyle name="Normal 41 2 2 3 2 2" xfId="18644" xr:uid="{00000000-0005-0000-0000-0000B1340000}"/>
    <cellStyle name="Normal 41 2 2 3 3" xfId="8292" xr:uid="{00000000-0005-0000-0000-0000B2340000}"/>
    <cellStyle name="Normal 41 2 2 3 3 2" xfId="17045" xr:uid="{00000000-0005-0000-0000-0000B3340000}"/>
    <cellStyle name="Normal 41 2 2 3 4" xfId="11504" xr:uid="{00000000-0005-0000-0000-0000B4340000}"/>
    <cellStyle name="Normal 41 2 2 3 4 2" xfId="20191" xr:uid="{00000000-0005-0000-0000-0000B5340000}"/>
    <cellStyle name="Normal 41 2 2 3 5" xfId="13111" xr:uid="{00000000-0005-0000-0000-0000B6340000}"/>
    <cellStyle name="Normal 41 2 2 3 5 2" xfId="21791" xr:uid="{00000000-0005-0000-0000-0000B7340000}"/>
    <cellStyle name="Normal 41 2 2 3 6" xfId="15285" xr:uid="{00000000-0005-0000-0000-0000B8340000}"/>
    <cellStyle name="Normal 41 2 2 4" xfId="3203" xr:uid="{00000000-0005-0000-0000-0000B9340000}"/>
    <cellStyle name="Normal 41 2 2 4 2" xfId="9895" xr:uid="{00000000-0005-0000-0000-0000BA340000}"/>
    <cellStyle name="Normal 41 2 2 4 2 2" xfId="18645" xr:uid="{00000000-0005-0000-0000-0000BB340000}"/>
    <cellStyle name="Normal 41 2 2 4 3" xfId="8293" xr:uid="{00000000-0005-0000-0000-0000BC340000}"/>
    <cellStyle name="Normal 41 2 2 4 3 2" xfId="17046" xr:uid="{00000000-0005-0000-0000-0000BD340000}"/>
    <cellStyle name="Normal 41 2 2 4 4" xfId="11505" xr:uid="{00000000-0005-0000-0000-0000BE340000}"/>
    <cellStyle name="Normal 41 2 2 4 4 2" xfId="20192" xr:uid="{00000000-0005-0000-0000-0000BF340000}"/>
    <cellStyle name="Normal 41 2 2 4 5" xfId="13112" xr:uid="{00000000-0005-0000-0000-0000C0340000}"/>
    <cellStyle name="Normal 41 2 2 4 5 2" xfId="21792" xr:uid="{00000000-0005-0000-0000-0000C1340000}"/>
    <cellStyle name="Normal 41 2 2 4 6" xfId="15286" xr:uid="{00000000-0005-0000-0000-0000C2340000}"/>
    <cellStyle name="Normal 41 2 2 5" xfId="9892" xr:uid="{00000000-0005-0000-0000-0000C3340000}"/>
    <cellStyle name="Normal 41 2 2 5 2" xfId="18642" xr:uid="{00000000-0005-0000-0000-0000C4340000}"/>
    <cellStyle name="Normal 41 2 2 6" xfId="8290" xr:uid="{00000000-0005-0000-0000-0000C5340000}"/>
    <cellStyle name="Normal 41 2 2 6 2" xfId="17043" xr:uid="{00000000-0005-0000-0000-0000C6340000}"/>
    <cellStyle name="Normal 41 2 2 7" xfId="11502" xr:uid="{00000000-0005-0000-0000-0000C7340000}"/>
    <cellStyle name="Normal 41 2 2 7 2" xfId="20189" xr:uid="{00000000-0005-0000-0000-0000C8340000}"/>
    <cellStyle name="Normal 41 2 2 8" xfId="13109" xr:uid="{00000000-0005-0000-0000-0000C9340000}"/>
    <cellStyle name="Normal 41 2 2 8 2" xfId="21789" xr:uid="{00000000-0005-0000-0000-0000CA340000}"/>
    <cellStyle name="Normal 41 2 2 9" xfId="15283" xr:uid="{00000000-0005-0000-0000-0000CB340000}"/>
    <cellStyle name="Normal 41 2 3" xfId="3204" xr:uid="{00000000-0005-0000-0000-0000CC340000}"/>
    <cellStyle name="Normal 41 2 3 2" xfId="3205" xr:uid="{00000000-0005-0000-0000-0000CD340000}"/>
    <cellStyle name="Normal 41 2 3 2 2" xfId="9897" xr:uid="{00000000-0005-0000-0000-0000CE340000}"/>
    <cellStyle name="Normal 41 2 3 2 2 2" xfId="18647" xr:uid="{00000000-0005-0000-0000-0000CF340000}"/>
    <cellStyle name="Normal 41 2 3 2 3" xfId="8295" xr:uid="{00000000-0005-0000-0000-0000D0340000}"/>
    <cellStyle name="Normal 41 2 3 2 3 2" xfId="17048" xr:uid="{00000000-0005-0000-0000-0000D1340000}"/>
    <cellStyle name="Normal 41 2 3 2 4" xfId="11507" xr:uid="{00000000-0005-0000-0000-0000D2340000}"/>
    <cellStyle name="Normal 41 2 3 2 4 2" xfId="20194" xr:uid="{00000000-0005-0000-0000-0000D3340000}"/>
    <cellStyle name="Normal 41 2 3 2 5" xfId="13114" xr:uid="{00000000-0005-0000-0000-0000D4340000}"/>
    <cellStyle name="Normal 41 2 3 2 5 2" xfId="21794" xr:uid="{00000000-0005-0000-0000-0000D5340000}"/>
    <cellStyle name="Normal 41 2 3 2 6" xfId="15288" xr:uid="{00000000-0005-0000-0000-0000D6340000}"/>
    <cellStyle name="Normal 41 2 3 3" xfId="3206" xr:uid="{00000000-0005-0000-0000-0000D7340000}"/>
    <cellStyle name="Normal 41 2 3 3 2" xfId="9898" xr:uid="{00000000-0005-0000-0000-0000D8340000}"/>
    <cellStyle name="Normal 41 2 3 3 2 2" xfId="18648" xr:uid="{00000000-0005-0000-0000-0000D9340000}"/>
    <cellStyle name="Normal 41 2 3 3 3" xfId="8296" xr:uid="{00000000-0005-0000-0000-0000DA340000}"/>
    <cellStyle name="Normal 41 2 3 3 3 2" xfId="17049" xr:uid="{00000000-0005-0000-0000-0000DB340000}"/>
    <cellStyle name="Normal 41 2 3 3 4" xfId="11508" xr:uid="{00000000-0005-0000-0000-0000DC340000}"/>
    <cellStyle name="Normal 41 2 3 3 4 2" xfId="20195" xr:uid="{00000000-0005-0000-0000-0000DD340000}"/>
    <cellStyle name="Normal 41 2 3 3 5" xfId="13115" xr:uid="{00000000-0005-0000-0000-0000DE340000}"/>
    <cellStyle name="Normal 41 2 3 3 5 2" xfId="21795" xr:uid="{00000000-0005-0000-0000-0000DF340000}"/>
    <cellStyle name="Normal 41 2 3 3 6" xfId="15289" xr:uid="{00000000-0005-0000-0000-0000E0340000}"/>
    <cellStyle name="Normal 41 2 3 4" xfId="3207" xr:uid="{00000000-0005-0000-0000-0000E1340000}"/>
    <cellStyle name="Normal 41 2 3 4 2" xfId="9899" xr:uid="{00000000-0005-0000-0000-0000E2340000}"/>
    <cellStyle name="Normal 41 2 3 4 2 2" xfId="18649" xr:uid="{00000000-0005-0000-0000-0000E3340000}"/>
    <cellStyle name="Normal 41 2 3 4 3" xfId="8297" xr:uid="{00000000-0005-0000-0000-0000E4340000}"/>
    <cellStyle name="Normal 41 2 3 4 3 2" xfId="17050" xr:uid="{00000000-0005-0000-0000-0000E5340000}"/>
    <cellStyle name="Normal 41 2 3 4 4" xfId="11509" xr:uid="{00000000-0005-0000-0000-0000E6340000}"/>
    <cellStyle name="Normal 41 2 3 4 4 2" xfId="20196" xr:uid="{00000000-0005-0000-0000-0000E7340000}"/>
    <cellStyle name="Normal 41 2 3 4 5" xfId="13116" xr:uid="{00000000-0005-0000-0000-0000E8340000}"/>
    <cellStyle name="Normal 41 2 3 4 5 2" xfId="21796" xr:uid="{00000000-0005-0000-0000-0000E9340000}"/>
    <cellStyle name="Normal 41 2 3 4 6" xfId="15290" xr:uid="{00000000-0005-0000-0000-0000EA340000}"/>
    <cellStyle name="Normal 41 2 3 5" xfId="9896" xr:uid="{00000000-0005-0000-0000-0000EB340000}"/>
    <cellStyle name="Normal 41 2 3 5 2" xfId="18646" xr:uid="{00000000-0005-0000-0000-0000EC340000}"/>
    <cellStyle name="Normal 41 2 3 6" xfId="8294" xr:uid="{00000000-0005-0000-0000-0000ED340000}"/>
    <cellStyle name="Normal 41 2 3 6 2" xfId="17047" xr:uid="{00000000-0005-0000-0000-0000EE340000}"/>
    <cellStyle name="Normal 41 2 3 7" xfId="11506" xr:uid="{00000000-0005-0000-0000-0000EF340000}"/>
    <cellStyle name="Normal 41 2 3 7 2" xfId="20193" xr:uid="{00000000-0005-0000-0000-0000F0340000}"/>
    <cellStyle name="Normal 41 2 3 8" xfId="13113" xr:uid="{00000000-0005-0000-0000-0000F1340000}"/>
    <cellStyle name="Normal 41 2 3 8 2" xfId="21793" xr:uid="{00000000-0005-0000-0000-0000F2340000}"/>
    <cellStyle name="Normal 41 2 3 9" xfId="15287" xr:uid="{00000000-0005-0000-0000-0000F3340000}"/>
    <cellStyle name="Normal 41 2 4" xfId="3208" xr:uid="{00000000-0005-0000-0000-0000F4340000}"/>
    <cellStyle name="Normal 41 2 4 2" xfId="9900" xr:uid="{00000000-0005-0000-0000-0000F5340000}"/>
    <cellStyle name="Normal 41 2 4 2 2" xfId="18650" xr:uid="{00000000-0005-0000-0000-0000F6340000}"/>
    <cellStyle name="Normal 41 2 4 3" xfId="8298" xr:uid="{00000000-0005-0000-0000-0000F7340000}"/>
    <cellStyle name="Normal 41 2 4 3 2" xfId="17051" xr:uid="{00000000-0005-0000-0000-0000F8340000}"/>
    <cellStyle name="Normal 41 2 4 4" xfId="11510" xr:uid="{00000000-0005-0000-0000-0000F9340000}"/>
    <cellStyle name="Normal 41 2 4 4 2" xfId="20197" xr:uid="{00000000-0005-0000-0000-0000FA340000}"/>
    <cellStyle name="Normal 41 2 4 5" xfId="13117" xr:uid="{00000000-0005-0000-0000-0000FB340000}"/>
    <cellStyle name="Normal 41 2 4 5 2" xfId="21797" xr:uid="{00000000-0005-0000-0000-0000FC340000}"/>
    <cellStyle name="Normal 41 2 4 6" xfId="15291" xr:uid="{00000000-0005-0000-0000-0000FD340000}"/>
    <cellStyle name="Normal 41 2 5" xfId="3209" xr:uid="{00000000-0005-0000-0000-0000FE340000}"/>
    <cellStyle name="Normal 41 2 5 2" xfId="9901" xr:uid="{00000000-0005-0000-0000-0000FF340000}"/>
    <cellStyle name="Normal 41 2 5 2 2" xfId="18651" xr:uid="{00000000-0005-0000-0000-000000350000}"/>
    <cellStyle name="Normal 41 2 5 3" xfId="8299" xr:uid="{00000000-0005-0000-0000-000001350000}"/>
    <cellStyle name="Normal 41 2 5 3 2" xfId="17052" xr:uid="{00000000-0005-0000-0000-000002350000}"/>
    <cellStyle name="Normal 41 2 5 4" xfId="11511" xr:uid="{00000000-0005-0000-0000-000003350000}"/>
    <cellStyle name="Normal 41 2 5 4 2" xfId="20198" xr:uid="{00000000-0005-0000-0000-000004350000}"/>
    <cellStyle name="Normal 41 2 5 5" xfId="13118" xr:uid="{00000000-0005-0000-0000-000005350000}"/>
    <cellStyle name="Normal 41 2 5 5 2" xfId="21798" xr:uid="{00000000-0005-0000-0000-000006350000}"/>
    <cellStyle name="Normal 41 2 5 6" xfId="15292" xr:uid="{00000000-0005-0000-0000-000007350000}"/>
    <cellStyle name="Normal 41 2 6" xfId="3210" xr:uid="{00000000-0005-0000-0000-000008350000}"/>
    <cellStyle name="Normal 41 2 6 2" xfId="9902" xr:uid="{00000000-0005-0000-0000-000009350000}"/>
    <cellStyle name="Normal 41 2 6 2 2" xfId="18652" xr:uid="{00000000-0005-0000-0000-00000A350000}"/>
    <cellStyle name="Normal 41 2 6 3" xfId="8300" xr:uid="{00000000-0005-0000-0000-00000B350000}"/>
    <cellStyle name="Normal 41 2 6 3 2" xfId="17053" xr:uid="{00000000-0005-0000-0000-00000C350000}"/>
    <cellStyle name="Normal 41 2 6 4" xfId="11512" xr:uid="{00000000-0005-0000-0000-00000D350000}"/>
    <cellStyle name="Normal 41 2 6 4 2" xfId="20199" xr:uid="{00000000-0005-0000-0000-00000E350000}"/>
    <cellStyle name="Normal 41 2 6 5" xfId="13119" xr:uid="{00000000-0005-0000-0000-00000F350000}"/>
    <cellStyle name="Normal 41 2 6 5 2" xfId="21799" xr:uid="{00000000-0005-0000-0000-000010350000}"/>
    <cellStyle name="Normal 41 2 6 6" xfId="15293" xr:uid="{00000000-0005-0000-0000-000011350000}"/>
    <cellStyle name="Normal 41 2 7" xfId="9891" xr:uid="{00000000-0005-0000-0000-000012350000}"/>
    <cellStyle name="Normal 41 2 7 2" xfId="18641" xr:uid="{00000000-0005-0000-0000-000013350000}"/>
    <cellStyle name="Normal 41 2 8" xfId="8289" xr:uid="{00000000-0005-0000-0000-000014350000}"/>
    <cellStyle name="Normal 41 2 8 2" xfId="17042" xr:uid="{00000000-0005-0000-0000-000015350000}"/>
    <cellStyle name="Normal 41 2 9" xfId="11501" xr:uid="{00000000-0005-0000-0000-000016350000}"/>
    <cellStyle name="Normal 41 2 9 2" xfId="20188" xr:uid="{00000000-0005-0000-0000-000017350000}"/>
    <cellStyle name="Normal 41 3" xfId="3211" xr:uid="{00000000-0005-0000-0000-000018350000}"/>
    <cellStyle name="Normal 41 3 2" xfId="3212" xr:uid="{00000000-0005-0000-0000-000019350000}"/>
    <cellStyle name="Normal 41 3 2 2" xfId="9904" xr:uid="{00000000-0005-0000-0000-00001A350000}"/>
    <cellStyle name="Normal 41 3 2 2 2" xfId="18654" xr:uid="{00000000-0005-0000-0000-00001B350000}"/>
    <cellStyle name="Normal 41 3 2 3" xfId="8302" xr:uid="{00000000-0005-0000-0000-00001C350000}"/>
    <cellStyle name="Normal 41 3 2 3 2" xfId="17055" xr:uid="{00000000-0005-0000-0000-00001D350000}"/>
    <cellStyle name="Normal 41 3 2 4" xfId="11514" xr:uid="{00000000-0005-0000-0000-00001E350000}"/>
    <cellStyle name="Normal 41 3 2 4 2" xfId="20201" xr:uid="{00000000-0005-0000-0000-00001F350000}"/>
    <cellStyle name="Normal 41 3 2 5" xfId="13121" xr:uid="{00000000-0005-0000-0000-000020350000}"/>
    <cellStyle name="Normal 41 3 2 5 2" xfId="21801" xr:uid="{00000000-0005-0000-0000-000021350000}"/>
    <cellStyle name="Normal 41 3 2 6" xfId="15295" xr:uid="{00000000-0005-0000-0000-000022350000}"/>
    <cellStyle name="Normal 41 3 3" xfId="3213" xr:uid="{00000000-0005-0000-0000-000023350000}"/>
    <cellStyle name="Normal 41 3 3 2" xfId="9905" xr:uid="{00000000-0005-0000-0000-000024350000}"/>
    <cellStyle name="Normal 41 3 3 2 2" xfId="18655" xr:uid="{00000000-0005-0000-0000-000025350000}"/>
    <cellStyle name="Normal 41 3 3 3" xfId="8303" xr:uid="{00000000-0005-0000-0000-000026350000}"/>
    <cellStyle name="Normal 41 3 3 3 2" xfId="17056" xr:uid="{00000000-0005-0000-0000-000027350000}"/>
    <cellStyle name="Normal 41 3 3 4" xfId="11515" xr:uid="{00000000-0005-0000-0000-000028350000}"/>
    <cellStyle name="Normal 41 3 3 4 2" xfId="20202" xr:uid="{00000000-0005-0000-0000-000029350000}"/>
    <cellStyle name="Normal 41 3 3 5" xfId="13122" xr:uid="{00000000-0005-0000-0000-00002A350000}"/>
    <cellStyle name="Normal 41 3 3 5 2" xfId="21802" xr:uid="{00000000-0005-0000-0000-00002B350000}"/>
    <cellStyle name="Normal 41 3 3 6" xfId="15296" xr:uid="{00000000-0005-0000-0000-00002C350000}"/>
    <cellStyle name="Normal 41 3 4" xfId="3214" xr:uid="{00000000-0005-0000-0000-00002D350000}"/>
    <cellStyle name="Normal 41 3 4 2" xfId="9906" xr:uid="{00000000-0005-0000-0000-00002E350000}"/>
    <cellStyle name="Normal 41 3 4 2 2" xfId="18656" xr:uid="{00000000-0005-0000-0000-00002F350000}"/>
    <cellStyle name="Normal 41 3 4 3" xfId="8304" xr:uid="{00000000-0005-0000-0000-000030350000}"/>
    <cellStyle name="Normal 41 3 4 3 2" xfId="17057" xr:uid="{00000000-0005-0000-0000-000031350000}"/>
    <cellStyle name="Normal 41 3 4 4" xfId="11516" xr:uid="{00000000-0005-0000-0000-000032350000}"/>
    <cellStyle name="Normal 41 3 4 4 2" xfId="20203" xr:uid="{00000000-0005-0000-0000-000033350000}"/>
    <cellStyle name="Normal 41 3 4 5" xfId="13123" xr:uid="{00000000-0005-0000-0000-000034350000}"/>
    <cellStyle name="Normal 41 3 4 5 2" xfId="21803" xr:uid="{00000000-0005-0000-0000-000035350000}"/>
    <cellStyle name="Normal 41 3 4 6" xfId="15297" xr:uid="{00000000-0005-0000-0000-000036350000}"/>
    <cellStyle name="Normal 41 3 5" xfId="9903" xr:uid="{00000000-0005-0000-0000-000037350000}"/>
    <cellStyle name="Normal 41 3 5 2" xfId="18653" xr:uid="{00000000-0005-0000-0000-000038350000}"/>
    <cellStyle name="Normal 41 3 6" xfId="8301" xr:uid="{00000000-0005-0000-0000-000039350000}"/>
    <cellStyle name="Normal 41 3 6 2" xfId="17054" xr:uid="{00000000-0005-0000-0000-00003A350000}"/>
    <cellStyle name="Normal 41 3 7" xfId="11513" xr:uid="{00000000-0005-0000-0000-00003B350000}"/>
    <cellStyle name="Normal 41 3 7 2" xfId="20200" xr:uid="{00000000-0005-0000-0000-00003C350000}"/>
    <cellStyle name="Normal 41 3 8" xfId="13120" xr:uid="{00000000-0005-0000-0000-00003D350000}"/>
    <cellStyle name="Normal 41 3 8 2" xfId="21800" xr:uid="{00000000-0005-0000-0000-00003E350000}"/>
    <cellStyle name="Normal 41 3 9" xfId="15294" xr:uid="{00000000-0005-0000-0000-00003F350000}"/>
    <cellStyle name="Normal 41 4" xfId="3215" xr:uid="{00000000-0005-0000-0000-000040350000}"/>
    <cellStyle name="Normal 42" xfId="3216" xr:uid="{00000000-0005-0000-0000-000041350000}"/>
    <cellStyle name="Normal 42 2" xfId="3217" xr:uid="{00000000-0005-0000-0000-000042350000}"/>
    <cellStyle name="Normal 42 2 10" xfId="13124" xr:uid="{00000000-0005-0000-0000-000043350000}"/>
    <cellStyle name="Normal 42 2 10 2" xfId="21804" xr:uid="{00000000-0005-0000-0000-000044350000}"/>
    <cellStyle name="Normal 42 2 11" xfId="15298" xr:uid="{00000000-0005-0000-0000-000045350000}"/>
    <cellStyle name="Normal 42 2 2" xfId="3218" xr:uid="{00000000-0005-0000-0000-000046350000}"/>
    <cellStyle name="Normal 42 2 2 2" xfId="3219" xr:uid="{00000000-0005-0000-0000-000047350000}"/>
    <cellStyle name="Normal 42 2 2 2 2" xfId="9909" xr:uid="{00000000-0005-0000-0000-000048350000}"/>
    <cellStyle name="Normal 42 2 2 2 2 2" xfId="18659" xr:uid="{00000000-0005-0000-0000-000049350000}"/>
    <cellStyle name="Normal 42 2 2 2 3" xfId="8307" xr:uid="{00000000-0005-0000-0000-00004A350000}"/>
    <cellStyle name="Normal 42 2 2 2 3 2" xfId="17060" xr:uid="{00000000-0005-0000-0000-00004B350000}"/>
    <cellStyle name="Normal 42 2 2 2 4" xfId="11519" xr:uid="{00000000-0005-0000-0000-00004C350000}"/>
    <cellStyle name="Normal 42 2 2 2 4 2" xfId="20206" xr:uid="{00000000-0005-0000-0000-00004D350000}"/>
    <cellStyle name="Normal 42 2 2 2 5" xfId="13126" xr:uid="{00000000-0005-0000-0000-00004E350000}"/>
    <cellStyle name="Normal 42 2 2 2 5 2" xfId="21806" xr:uid="{00000000-0005-0000-0000-00004F350000}"/>
    <cellStyle name="Normal 42 2 2 2 6" xfId="15300" xr:uid="{00000000-0005-0000-0000-000050350000}"/>
    <cellStyle name="Normal 42 2 2 3" xfId="3220" xr:uid="{00000000-0005-0000-0000-000051350000}"/>
    <cellStyle name="Normal 42 2 2 3 2" xfId="9910" xr:uid="{00000000-0005-0000-0000-000052350000}"/>
    <cellStyle name="Normal 42 2 2 3 2 2" xfId="18660" xr:uid="{00000000-0005-0000-0000-000053350000}"/>
    <cellStyle name="Normal 42 2 2 3 3" xfId="8308" xr:uid="{00000000-0005-0000-0000-000054350000}"/>
    <cellStyle name="Normal 42 2 2 3 3 2" xfId="17061" xr:uid="{00000000-0005-0000-0000-000055350000}"/>
    <cellStyle name="Normal 42 2 2 3 4" xfId="11520" xr:uid="{00000000-0005-0000-0000-000056350000}"/>
    <cellStyle name="Normal 42 2 2 3 4 2" xfId="20207" xr:uid="{00000000-0005-0000-0000-000057350000}"/>
    <cellStyle name="Normal 42 2 2 3 5" xfId="13127" xr:uid="{00000000-0005-0000-0000-000058350000}"/>
    <cellStyle name="Normal 42 2 2 3 5 2" xfId="21807" xr:uid="{00000000-0005-0000-0000-000059350000}"/>
    <cellStyle name="Normal 42 2 2 3 6" xfId="15301" xr:uid="{00000000-0005-0000-0000-00005A350000}"/>
    <cellStyle name="Normal 42 2 2 4" xfId="3221" xr:uid="{00000000-0005-0000-0000-00005B350000}"/>
    <cellStyle name="Normal 42 2 2 4 2" xfId="9911" xr:uid="{00000000-0005-0000-0000-00005C350000}"/>
    <cellStyle name="Normal 42 2 2 4 2 2" xfId="18661" xr:uid="{00000000-0005-0000-0000-00005D350000}"/>
    <cellStyle name="Normal 42 2 2 4 3" xfId="8309" xr:uid="{00000000-0005-0000-0000-00005E350000}"/>
    <cellStyle name="Normal 42 2 2 4 3 2" xfId="17062" xr:uid="{00000000-0005-0000-0000-00005F350000}"/>
    <cellStyle name="Normal 42 2 2 4 4" xfId="11521" xr:uid="{00000000-0005-0000-0000-000060350000}"/>
    <cellStyle name="Normal 42 2 2 4 4 2" xfId="20208" xr:uid="{00000000-0005-0000-0000-000061350000}"/>
    <cellStyle name="Normal 42 2 2 4 5" xfId="13128" xr:uid="{00000000-0005-0000-0000-000062350000}"/>
    <cellStyle name="Normal 42 2 2 4 5 2" xfId="21808" xr:uid="{00000000-0005-0000-0000-000063350000}"/>
    <cellStyle name="Normal 42 2 2 4 6" xfId="15302" xr:uid="{00000000-0005-0000-0000-000064350000}"/>
    <cellStyle name="Normal 42 2 2 5" xfId="9908" xr:uid="{00000000-0005-0000-0000-000065350000}"/>
    <cellStyle name="Normal 42 2 2 5 2" xfId="18658" xr:uid="{00000000-0005-0000-0000-000066350000}"/>
    <cellStyle name="Normal 42 2 2 6" xfId="8306" xr:uid="{00000000-0005-0000-0000-000067350000}"/>
    <cellStyle name="Normal 42 2 2 6 2" xfId="17059" xr:uid="{00000000-0005-0000-0000-000068350000}"/>
    <cellStyle name="Normal 42 2 2 7" xfId="11518" xr:uid="{00000000-0005-0000-0000-000069350000}"/>
    <cellStyle name="Normal 42 2 2 7 2" xfId="20205" xr:uid="{00000000-0005-0000-0000-00006A350000}"/>
    <cellStyle name="Normal 42 2 2 8" xfId="13125" xr:uid="{00000000-0005-0000-0000-00006B350000}"/>
    <cellStyle name="Normal 42 2 2 8 2" xfId="21805" xr:uid="{00000000-0005-0000-0000-00006C350000}"/>
    <cellStyle name="Normal 42 2 2 9" xfId="15299" xr:uid="{00000000-0005-0000-0000-00006D350000}"/>
    <cellStyle name="Normal 42 2 3" xfId="3222" xr:uid="{00000000-0005-0000-0000-00006E350000}"/>
    <cellStyle name="Normal 42 2 3 2" xfId="3223" xr:uid="{00000000-0005-0000-0000-00006F350000}"/>
    <cellStyle name="Normal 42 2 3 2 2" xfId="9913" xr:uid="{00000000-0005-0000-0000-000070350000}"/>
    <cellStyle name="Normal 42 2 3 2 2 2" xfId="18663" xr:uid="{00000000-0005-0000-0000-000071350000}"/>
    <cellStyle name="Normal 42 2 3 2 3" xfId="8311" xr:uid="{00000000-0005-0000-0000-000072350000}"/>
    <cellStyle name="Normal 42 2 3 2 3 2" xfId="17064" xr:uid="{00000000-0005-0000-0000-000073350000}"/>
    <cellStyle name="Normal 42 2 3 2 4" xfId="11523" xr:uid="{00000000-0005-0000-0000-000074350000}"/>
    <cellStyle name="Normal 42 2 3 2 4 2" xfId="20210" xr:uid="{00000000-0005-0000-0000-000075350000}"/>
    <cellStyle name="Normal 42 2 3 2 5" xfId="13130" xr:uid="{00000000-0005-0000-0000-000076350000}"/>
    <cellStyle name="Normal 42 2 3 2 5 2" xfId="21810" xr:uid="{00000000-0005-0000-0000-000077350000}"/>
    <cellStyle name="Normal 42 2 3 2 6" xfId="15304" xr:uid="{00000000-0005-0000-0000-000078350000}"/>
    <cellStyle name="Normal 42 2 3 3" xfId="3224" xr:uid="{00000000-0005-0000-0000-000079350000}"/>
    <cellStyle name="Normal 42 2 3 3 2" xfId="9914" xr:uid="{00000000-0005-0000-0000-00007A350000}"/>
    <cellStyle name="Normal 42 2 3 3 2 2" xfId="18664" xr:uid="{00000000-0005-0000-0000-00007B350000}"/>
    <cellStyle name="Normal 42 2 3 3 3" xfId="8312" xr:uid="{00000000-0005-0000-0000-00007C350000}"/>
    <cellStyle name="Normal 42 2 3 3 3 2" xfId="17065" xr:uid="{00000000-0005-0000-0000-00007D350000}"/>
    <cellStyle name="Normal 42 2 3 3 4" xfId="11524" xr:uid="{00000000-0005-0000-0000-00007E350000}"/>
    <cellStyle name="Normal 42 2 3 3 4 2" xfId="20211" xr:uid="{00000000-0005-0000-0000-00007F350000}"/>
    <cellStyle name="Normal 42 2 3 3 5" xfId="13131" xr:uid="{00000000-0005-0000-0000-000080350000}"/>
    <cellStyle name="Normal 42 2 3 3 5 2" xfId="21811" xr:uid="{00000000-0005-0000-0000-000081350000}"/>
    <cellStyle name="Normal 42 2 3 3 6" xfId="15305" xr:uid="{00000000-0005-0000-0000-000082350000}"/>
    <cellStyle name="Normal 42 2 3 4" xfId="3225" xr:uid="{00000000-0005-0000-0000-000083350000}"/>
    <cellStyle name="Normal 42 2 3 4 2" xfId="9915" xr:uid="{00000000-0005-0000-0000-000084350000}"/>
    <cellStyle name="Normal 42 2 3 4 2 2" xfId="18665" xr:uid="{00000000-0005-0000-0000-000085350000}"/>
    <cellStyle name="Normal 42 2 3 4 3" xfId="8313" xr:uid="{00000000-0005-0000-0000-000086350000}"/>
    <cellStyle name="Normal 42 2 3 4 3 2" xfId="17066" xr:uid="{00000000-0005-0000-0000-000087350000}"/>
    <cellStyle name="Normal 42 2 3 4 4" xfId="11525" xr:uid="{00000000-0005-0000-0000-000088350000}"/>
    <cellStyle name="Normal 42 2 3 4 4 2" xfId="20212" xr:uid="{00000000-0005-0000-0000-000089350000}"/>
    <cellStyle name="Normal 42 2 3 4 5" xfId="13132" xr:uid="{00000000-0005-0000-0000-00008A350000}"/>
    <cellStyle name="Normal 42 2 3 4 5 2" xfId="21812" xr:uid="{00000000-0005-0000-0000-00008B350000}"/>
    <cellStyle name="Normal 42 2 3 4 6" xfId="15306" xr:uid="{00000000-0005-0000-0000-00008C350000}"/>
    <cellStyle name="Normal 42 2 3 5" xfId="9912" xr:uid="{00000000-0005-0000-0000-00008D350000}"/>
    <cellStyle name="Normal 42 2 3 5 2" xfId="18662" xr:uid="{00000000-0005-0000-0000-00008E350000}"/>
    <cellStyle name="Normal 42 2 3 6" xfId="8310" xr:uid="{00000000-0005-0000-0000-00008F350000}"/>
    <cellStyle name="Normal 42 2 3 6 2" xfId="17063" xr:uid="{00000000-0005-0000-0000-000090350000}"/>
    <cellStyle name="Normal 42 2 3 7" xfId="11522" xr:uid="{00000000-0005-0000-0000-000091350000}"/>
    <cellStyle name="Normal 42 2 3 7 2" xfId="20209" xr:uid="{00000000-0005-0000-0000-000092350000}"/>
    <cellStyle name="Normal 42 2 3 8" xfId="13129" xr:uid="{00000000-0005-0000-0000-000093350000}"/>
    <cellStyle name="Normal 42 2 3 8 2" xfId="21809" xr:uid="{00000000-0005-0000-0000-000094350000}"/>
    <cellStyle name="Normal 42 2 3 9" xfId="15303" xr:uid="{00000000-0005-0000-0000-000095350000}"/>
    <cellStyle name="Normal 42 2 4" xfId="3226" xr:uid="{00000000-0005-0000-0000-000096350000}"/>
    <cellStyle name="Normal 42 2 4 2" xfId="9916" xr:uid="{00000000-0005-0000-0000-000097350000}"/>
    <cellStyle name="Normal 42 2 4 2 2" xfId="18666" xr:uid="{00000000-0005-0000-0000-000098350000}"/>
    <cellStyle name="Normal 42 2 4 3" xfId="8314" xr:uid="{00000000-0005-0000-0000-000099350000}"/>
    <cellStyle name="Normal 42 2 4 3 2" xfId="17067" xr:uid="{00000000-0005-0000-0000-00009A350000}"/>
    <cellStyle name="Normal 42 2 4 4" xfId="11526" xr:uid="{00000000-0005-0000-0000-00009B350000}"/>
    <cellStyle name="Normal 42 2 4 4 2" xfId="20213" xr:uid="{00000000-0005-0000-0000-00009C350000}"/>
    <cellStyle name="Normal 42 2 4 5" xfId="13133" xr:uid="{00000000-0005-0000-0000-00009D350000}"/>
    <cellStyle name="Normal 42 2 4 5 2" xfId="21813" xr:uid="{00000000-0005-0000-0000-00009E350000}"/>
    <cellStyle name="Normal 42 2 4 6" xfId="15307" xr:uid="{00000000-0005-0000-0000-00009F350000}"/>
    <cellStyle name="Normal 42 2 5" xfId="3227" xr:uid="{00000000-0005-0000-0000-0000A0350000}"/>
    <cellStyle name="Normal 42 2 5 2" xfId="9917" xr:uid="{00000000-0005-0000-0000-0000A1350000}"/>
    <cellStyle name="Normal 42 2 5 2 2" xfId="18667" xr:uid="{00000000-0005-0000-0000-0000A2350000}"/>
    <cellStyle name="Normal 42 2 5 3" xfId="8315" xr:uid="{00000000-0005-0000-0000-0000A3350000}"/>
    <cellStyle name="Normal 42 2 5 3 2" xfId="17068" xr:uid="{00000000-0005-0000-0000-0000A4350000}"/>
    <cellStyle name="Normal 42 2 5 4" xfId="11527" xr:uid="{00000000-0005-0000-0000-0000A5350000}"/>
    <cellStyle name="Normal 42 2 5 4 2" xfId="20214" xr:uid="{00000000-0005-0000-0000-0000A6350000}"/>
    <cellStyle name="Normal 42 2 5 5" xfId="13134" xr:uid="{00000000-0005-0000-0000-0000A7350000}"/>
    <cellStyle name="Normal 42 2 5 5 2" xfId="21814" xr:uid="{00000000-0005-0000-0000-0000A8350000}"/>
    <cellStyle name="Normal 42 2 5 6" xfId="15308" xr:uid="{00000000-0005-0000-0000-0000A9350000}"/>
    <cellStyle name="Normal 42 2 6" xfId="3228" xr:uid="{00000000-0005-0000-0000-0000AA350000}"/>
    <cellStyle name="Normal 42 2 6 2" xfId="9918" xr:uid="{00000000-0005-0000-0000-0000AB350000}"/>
    <cellStyle name="Normal 42 2 6 2 2" xfId="18668" xr:uid="{00000000-0005-0000-0000-0000AC350000}"/>
    <cellStyle name="Normal 42 2 6 3" xfId="8316" xr:uid="{00000000-0005-0000-0000-0000AD350000}"/>
    <cellStyle name="Normal 42 2 6 3 2" xfId="17069" xr:uid="{00000000-0005-0000-0000-0000AE350000}"/>
    <cellStyle name="Normal 42 2 6 4" xfId="11528" xr:uid="{00000000-0005-0000-0000-0000AF350000}"/>
    <cellStyle name="Normal 42 2 6 4 2" xfId="20215" xr:uid="{00000000-0005-0000-0000-0000B0350000}"/>
    <cellStyle name="Normal 42 2 6 5" xfId="13135" xr:uid="{00000000-0005-0000-0000-0000B1350000}"/>
    <cellStyle name="Normal 42 2 6 5 2" xfId="21815" xr:uid="{00000000-0005-0000-0000-0000B2350000}"/>
    <cellStyle name="Normal 42 2 6 6" xfId="15309" xr:uid="{00000000-0005-0000-0000-0000B3350000}"/>
    <cellStyle name="Normal 42 2 7" xfId="9907" xr:uid="{00000000-0005-0000-0000-0000B4350000}"/>
    <cellStyle name="Normal 42 2 7 2" xfId="18657" xr:uid="{00000000-0005-0000-0000-0000B5350000}"/>
    <cellStyle name="Normal 42 2 8" xfId="8305" xr:uid="{00000000-0005-0000-0000-0000B6350000}"/>
    <cellStyle name="Normal 42 2 8 2" xfId="17058" xr:uid="{00000000-0005-0000-0000-0000B7350000}"/>
    <cellStyle name="Normal 42 2 9" xfId="11517" xr:uid="{00000000-0005-0000-0000-0000B8350000}"/>
    <cellStyle name="Normal 42 2 9 2" xfId="20204" xr:uid="{00000000-0005-0000-0000-0000B9350000}"/>
    <cellStyle name="Normal 42 3" xfId="3229" xr:uid="{00000000-0005-0000-0000-0000BA350000}"/>
    <cellStyle name="Normal 42 3 2" xfId="3230" xr:uid="{00000000-0005-0000-0000-0000BB350000}"/>
    <cellStyle name="Normal 42 3 2 2" xfId="9920" xr:uid="{00000000-0005-0000-0000-0000BC350000}"/>
    <cellStyle name="Normal 42 3 2 2 2" xfId="18670" xr:uid="{00000000-0005-0000-0000-0000BD350000}"/>
    <cellStyle name="Normal 42 3 2 3" xfId="8318" xr:uid="{00000000-0005-0000-0000-0000BE350000}"/>
    <cellStyle name="Normal 42 3 2 3 2" xfId="17071" xr:uid="{00000000-0005-0000-0000-0000BF350000}"/>
    <cellStyle name="Normal 42 3 2 4" xfId="11530" xr:uid="{00000000-0005-0000-0000-0000C0350000}"/>
    <cellStyle name="Normal 42 3 2 4 2" xfId="20217" xr:uid="{00000000-0005-0000-0000-0000C1350000}"/>
    <cellStyle name="Normal 42 3 2 5" xfId="13137" xr:uid="{00000000-0005-0000-0000-0000C2350000}"/>
    <cellStyle name="Normal 42 3 2 5 2" xfId="21817" xr:uid="{00000000-0005-0000-0000-0000C3350000}"/>
    <cellStyle name="Normal 42 3 2 6" xfId="15311" xr:uid="{00000000-0005-0000-0000-0000C4350000}"/>
    <cellStyle name="Normal 42 3 3" xfId="3231" xr:uid="{00000000-0005-0000-0000-0000C5350000}"/>
    <cellStyle name="Normal 42 3 3 2" xfId="9921" xr:uid="{00000000-0005-0000-0000-0000C6350000}"/>
    <cellStyle name="Normal 42 3 3 2 2" xfId="18671" xr:uid="{00000000-0005-0000-0000-0000C7350000}"/>
    <cellStyle name="Normal 42 3 3 3" xfId="8319" xr:uid="{00000000-0005-0000-0000-0000C8350000}"/>
    <cellStyle name="Normal 42 3 3 3 2" xfId="17072" xr:uid="{00000000-0005-0000-0000-0000C9350000}"/>
    <cellStyle name="Normal 42 3 3 4" xfId="11531" xr:uid="{00000000-0005-0000-0000-0000CA350000}"/>
    <cellStyle name="Normal 42 3 3 4 2" xfId="20218" xr:uid="{00000000-0005-0000-0000-0000CB350000}"/>
    <cellStyle name="Normal 42 3 3 5" xfId="13138" xr:uid="{00000000-0005-0000-0000-0000CC350000}"/>
    <cellStyle name="Normal 42 3 3 5 2" xfId="21818" xr:uid="{00000000-0005-0000-0000-0000CD350000}"/>
    <cellStyle name="Normal 42 3 3 6" xfId="15312" xr:uid="{00000000-0005-0000-0000-0000CE350000}"/>
    <cellStyle name="Normal 42 3 4" xfId="3232" xr:uid="{00000000-0005-0000-0000-0000CF350000}"/>
    <cellStyle name="Normal 42 3 4 2" xfId="9922" xr:uid="{00000000-0005-0000-0000-0000D0350000}"/>
    <cellStyle name="Normal 42 3 4 2 2" xfId="18672" xr:uid="{00000000-0005-0000-0000-0000D1350000}"/>
    <cellStyle name="Normal 42 3 4 3" xfId="8320" xr:uid="{00000000-0005-0000-0000-0000D2350000}"/>
    <cellStyle name="Normal 42 3 4 3 2" xfId="17073" xr:uid="{00000000-0005-0000-0000-0000D3350000}"/>
    <cellStyle name="Normal 42 3 4 4" xfId="11532" xr:uid="{00000000-0005-0000-0000-0000D4350000}"/>
    <cellStyle name="Normal 42 3 4 4 2" xfId="20219" xr:uid="{00000000-0005-0000-0000-0000D5350000}"/>
    <cellStyle name="Normal 42 3 4 5" xfId="13139" xr:uid="{00000000-0005-0000-0000-0000D6350000}"/>
    <cellStyle name="Normal 42 3 4 5 2" xfId="21819" xr:uid="{00000000-0005-0000-0000-0000D7350000}"/>
    <cellStyle name="Normal 42 3 4 6" xfId="15313" xr:uid="{00000000-0005-0000-0000-0000D8350000}"/>
    <cellStyle name="Normal 42 3 5" xfId="9919" xr:uid="{00000000-0005-0000-0000-0000D9350000}"/>
    <cellStyle name="Normal 42 3 5 2" xfId="18669" xr:uid="{00000000-0005-0000-0000-0000DA350000}"/>
    <cellStyle name="Normal 42 3 6" xfId="8317" xr:uid="{00000000-0005-0000-0000-0000DB350000}"/>
    <cellStyle name="Normal 42 3 6 2" xfId="17070" xr:uid="{00000000-0005-0000-0000-0000DC350000}"/>
    <cellStyle name="Normal 42 3 7" xfId="11529" xr:uid="{00000000-0005-0000-0000-0000DD350000}"/>
    <cellStyle name="Normal 42 3 7 2" xfId="20216" xr:uid="{00000000-0005-0000-0000-0000DE350000}"/>
    <cellStyle name="Normal 42 3 8" xfId="13136" xr:uid="{00000000-0005-0000-0000-0000DF350000}"/>
    <cellStyle name="Normal 42 3 8 2" xfId="21816" xr:uid="{00000000-0005-0000-0000-0000E0350000}"/>
    <cellStyle name="Normal 42 3 9" xfId="15310" xr:uid="{00000000-0005-0000-0000-0000E1350000}"/>
    <cellStyle name="Normal 42 4" xfId="3233" xr:uid="{00000000-0005-0000-0000-0000E2350000}"/>
    <cellStyle name="Normal 43" xfId="3234" xr:uid="{00000000-0005-0000-0000-0000E3350000}"/>
    <cellStyle name="Normal 43 2" xfId="3235" xr:uid="{00000000-0005-0000-0000-0000E4350000}"/>
    <cellStyle name="Normal 44" xfId="3236" xr:uid="{00000000-0005-0000-0000-0000E5350000}"/>
    <cellStyle name="Normal 44 2" xfId="3237" xr:uid="{00000000-0005-0000-0000-0000E6350000}"/>
    <cellStyle name="Normal 45" xfId="3238" xr:uid="{00000000-0005-0000-0000-0000E7350000}"/>
    <cellStyle name="Normal 45 2" xfId="3239" xr:uid="{00000000-0005-0000-0000-0000E8350000}"/>
    <cellStyle name="Normal 45 2 2" xfId="3240" xr:uid="{00000000-0005-0000-0000-0000E9350000}"/>
    <cellStyle name="Normal 45 2 2 2" xfId="9924" xr:uid="{00000000-0005-0000-0000-0000EA350000}"/>
    <cellStyle name="Normal 45 2 2 2 2" xfId="18674" xr:uid="{00000000-0005-0000-0000-0000EB350000}"/>
    <cellStyle name="Normal 45 2 2 3" xfId="8322" xr:uid="{00000000-0005-0000-0000-0000EC350000}"/>
    <cellStyle name="Normal 45 2 2 3 2" xfId="17075" xr:uid="{00000000-0005-0000-0000-0000ED350000}"/>
    <cellStyle name="Normal 45 2 2 4" xfId="11534" xr:uid="{00000000-0005-0000-0000-0000EE350000}"/>
    <cellStyle name="Normal 45 2 2 4 2" xfId="20221" xr:uid="{00000000-0005-0000-0000-0000EF350000}"/>
    <cellStyle name="Normal 45 2 2 5" xfId="13141" xr:uid="{00000000-0005-0000-0000-0000F0350000}"/>
    <cellStyle name="Normal 45 2 2 5 2" xfId="21821" xr:uid="{00000000-0005-0000-0000-0000F1350000}"/>
    <cellStyle name="Normal 45 2 2 6" xfId="15315" xr:uid="{00000000-0005-0000-0000-0000F2350000}"/>
    <cellStyle name="Normal 45 2 3" xfId="3241" xr:uid="{00000000-0005-0000-0000-0000F3350000}"/>
    <cellStyle name="Normal 45 2 3 2" xfId="9925" xr:uid="{00000000-0005-0000-0000-0000F4350000}"/>
    <cellStyle name="Normal 45 2 3 2 2" xfId="18675" xr:uid="{00000000-0005-0000-0000-0000F5350000}"/>
    <cellStyle name="Normal 45 2 3 3" xfId="8323" xr:uid="{00000000-0005-0000-0000-0000F6350000}"/>
    <cellStyle name="Normal 45 2 3 3 2" xfId="17076" xr:uid="{00000000-0005-0000-0000-0000F7350000}"/>
    <cellStyle name="Normal 45 2 3 4" xfId="11535" xr:uid="{00000000-0005-0000-0000-0000F8350000}"/>
    <cellStyle name="Normal 45 2 3 4 2" xfId="20222" xr:uid="{00000000-0005-0000-0000-0000F9350000}"/>
    <cellStyle name="Normal 45 2 3 5" xfId="13142" xr:uid="{00000000-0005-0000-0000-0000FA350000}"/>
    <cellStyle name="Normal 45 2 3 5 2" xfId="21822" xr:uid="{00000000-0005-0000-0000-0000FB350000}"/>
    <cellStyle name="Normal 45 2 3 6" xfId="15316" xr:uid="{00000000-0005-0000-0000-0000FC350000}"/>
    <cellStyle name="Normal 45 2 4" xfId="3242" xr:uid="{00000000-0005-0000-0000-0000FD350000}"/>
    <cellStyle name="Normal 45 2 4 2" xfId="9926" xr:uid="{00000000-0005-0000-0000-0000FE350000}"/>
    <cellStyle name="Normal 45 2 4 2 2" xfId="18676" xr:uid="{00000000-0005-0000-0000-0000FF350000}"/>
    <cellStyle name="Normal 45 2 4 3" xfId="8324" xr:uid="{00000000-0005-0000-0000-000000360000}"/>
    <cellStyle name="Normal 45 2 4 3 2" xfId="17077" xr:uid="{00000000-0005-0000-0000-000001360000}"/>
    <cellStyle name="Normal 45 2 4 4" xfId="11536" xr:uid="{00000000-0005-0000-0000-000002360000}"/>
    <cellStyle name="Normal 45 2 4 4 2" xfId="20223" xr:uid="{00000000-0005-0000-0000-000003360000}"/>
    <cellStyle name="Normal 45 2 4 5" xfId="13143" xr:uid="{00000000-0005-0000-0000-000004360000}"/>
    <cellStyle name="Normal 45 2 4 5 2" xfId="21823" xr:uid="{00000000-0005-0000-0000-000005360000}"/>
    <cellStyle name="Normal 45 2 4 6" xfId="15317" xr:uid="{00000000-0005-0000-0000-000006360000}"/>
    <cellStyle name="Normal 45 2 5" xfId="9923" xr:uid="{00000000-0005-0000-0000-000007360000}"/>
    <cellStyle name="Normal 45 2 5 2" xfId="18673" xr:uid="{00000000-0005-0000-0000-000008360000}"/>
    <cellStyle name="Normal 45 2 6" xfId="8321" xr:uid="{00000000-0005-0000-0000-000009360000}"/>
    <cellStyle name="Normal 45 2 6 2" xfId="17074" xr:uid="{00000000-0005-0000-0000-00000A360000}"/>
    <cellStyle name="Normal 45 2 7" xfId="11533" xr:uid="{00000000-0005-0000-0000-00000B360000}"/>
    <cellStyle name="Normal 45 2 7 2" xfId="20220" xr:uid="{00000000-0005-0000-0000-00000C360000}"/>
    <cellStyle name="Normal 45 2 8" xfId="13140" xr:uid="{00000000-0005-0000-0000-00000D360000}"/>
    <cellStyle name="Normal 45 2 8 2" xfId="21820" xr:uid="{00000000-0005-0000-0000-00000E360000}"/>
    <cellStyle name="Normal 45 2 9" xfId="15314" xr:uid="{00000000-0005-0000-0000-00000F360000}"/>
    <cellStyle name="Normal 45 3" xfId="3243" xr:uid="{00000000-0005-0000-0000-000010360000}"/>
    <cellStyle name="Normal 46" xfId="3244" xr:uid="{00000000-0005-0000-0000-000011360000}"/>
    <cellStyle name="Normal 46 10" xfId="13144" xr:uid="{00000000-0005-0000-0000-000012360000}"/>
    <cellStyle name="Normal 46 10 2" xfId="21824" xr:uid="{00000000-0005-0000-0000-000013360000}"/>
    <cellStyle name="Normal 46 11" xfId="15318" xr:uid="{00000000-0005-0000-0000-000014360000}"/>
    <cellStyle name="Normal 46 2" xfId="3245" xr:uid="{00000000-0005-0000-0000-000015360000}"/>
    <cellStyle name="Normal 46 2 2" xfId="3246" xr:uid="{00000000-0005-0000-0000-000016360000}"/>
    <cellStyle name="Normal 46 2 2 2" xfId="9929" xr:uid="{00000000-0005-0000-0000-000017360000}"/>
    <cellStyle name="Normal 46 2 2 2 2" xfId="18679" xr:uid="{00000000-0005-0000-0000-000018360000}"/>
    <cellStyle name="Normal 46 2 2 3" xfId="8327" xr:uid="{00000000-0005-0000-0000-000019360000}"/>
    <cellStyle name="Normal 46 2 2 3 2" xfId="17080" xr:uid="{00000000-0005-0000-0000-00001A360000}"/>
    <cellStyle name="Normal 46 2 2 4" xfId="11539" xr:uid="{00000000-0005-0000-0000-00001B360000}"/>
    <cellStyle name="Normal 46 2 2 4 2" xfId="20226" xr:uid="{00000000-0005-0000-0000-00001C360000}"/>
    <cellStyle name="Normal 46 2 2 5" xfId="13146" xr:uid="{00000000-0005-0000-0000-00001D360000}"/>
    <cellStyle name="Normal 46 2 2 5 2" xfId="21826" xr:uid="{00000000-0005-0000-0000-00001E360000}"/>
    <cellStyle name="Normal 46 2 2 6" xfId="15320" xr:uid="{00000000-0005-0000-0000-00001F360000}"/>
    <cellStyle name="Normal 46 2 3" xfId="3247" xr:uid="{00000000-0005-0000-0000-000020360000}"/>
    <cellStyle name="Normal 46 2 3 2" xfId="9930" xr:uid="{00000000-0005-0000-0000-000021360000}"/>
    <cellStyle name="Normal 46 2 3 2 2" xfId="18680" xr:uid="{00000000-0005-0000-0000-000022360000}"/>
    <cellStyle name="Normal 46 2 3 3" xfId="8328" xr:uid="{00000000-0005-0000-0000-000023360000}"/>
    <cellStyle name="Normal 46 2 3 3 2" xfId="17081" xr:uid="{00000000-0005-0000-0000-000024360000}"/>
    <cellStyle name="Normal 46 2 3 4" xfId="11540" xr:uid="{00000000-0005-0000-0000-000025360000}"/>
    <cellStyle name="Normal 46 2 3 4 2" xfId="20227" xr:uid="{00000000-0005-0000-0000-000026360000}"/>
    <cellStyle name="Normal 46 2 3 5" xfId="13147" xr:uid="{00000000-0005-0000-0000-000027360000}"/>
    <cellStyle name="Normal 46 2 3 5 2" xfId="21827" xr:uid="{00000000-0005-0000-0000-000028360000}"/>
    <cellStyle name="Normal 46 2 3 6" xfId="15321" xr:uid="{00000000-0005-0000-0000-000029360000}"/>
    <cellStyle name="Normal 46 2 4" xfId="3248" xr:uid="{00000000-0005-0000-0000-00002A360000}"/>
    <cellStyle name="Normal 46 2 4 2" xfId="9931" xr:uid="{00000000-0005-0000-0000-00002B360000}"/>
    <cellStyle name="Normal 46 2 4 2 2" xfId="18681" xr:uid="{00000000-0005-0000-0000-00002C360000}"/>
    <cellStyle name="Normal 46 2 4 3" xfId="8329" xr:uid="{00000000-0005-0000-0000-00002D360000}"/>
    <cellStyle name="Normal 46 2 4 3 2" xfId="17082" xr:uid="{00000000-0005-0000-0000-00002E360000}"/>
    <cellStyle name="Normal 46 2 4 4" xfId="11541" xr:uid="{00000000-0005-0000-0000-00002F360000}"/>
    <cellStyle name="Normal 46 2 4 4 2" xfId="20228" xr:uid="{00000000-0005-0000-0000-000030360000}"/>
    <cellStyle name="Normal 46 2 4 5" xfId="13148" xr:uid="{00000000-0005-0000-0000-000031360000}"/>
    <cellStyle name="Normal 46 2 4 5 2" xfId="21828" xr:uid="{00000000-0005-0000-0000-000032360000}"/>
    <cellStyle name="Normal 46 2 4 6" xfId="15322" xr:uid="{00000000-0005-0000-0000-000033360000}"/>
    <cellStyle name="Normal 46 2 5" xfId="9928" xr:uid="{00000000-0005-0000-0000-000034360000}"/>
    <cellStyle name="Normal 46 2 5 2" xfId="18678" xr:uid="{00000000-0005-0000-0000-000035360000}"/>
    <cellStyle name="Normal 46 2 6" xfId="8326" xr:uid="{00000000-0005-0000-0000-000036360000}"/>
    <cellStyle name="Normal 46 2 6 2" xfId="17079" xr:uid="{00000000-0005-0000-0000-000037360000}"/>
    <cellStyle name="Normal 46 2 7" xfId="11538" xr:uid="{00000000-0005-0000-0000-000038360000}"/>
    <cellStyle name="Normal 46 2 7 2" xfId="20225" xr:uid="{00000000-0005-0000-0000-000039360000}"/>
    <cellStyle name="Normal 46 2 8" xfId="13145" xr:uid="{00000000-0005-0000-0000-00003A360000}"/>
    <cellStyle name="Normal 46 2 8 2" xfId="21825" xr:uid="{00000000-0005-0000-0000-00003B360000}"/>
    <cellStyle name="Normal 46 2 9" xfId="15319" xr:uid="{00000000-0005-0000-0000-00003C360000}"/>
    <cellStyle name="Normal 46 3" xfId="3249" xr:uid="{00000000-0005-0000-0000-00003D360000}"/>
    <cellStyle name="Normal 46 3 2" xfId="3250" xr:uid="{00000000-0005-0000-0000-00003E360000}"/>
    <cellStyle name="Normal 46 3 2 2" xfId="9933" xr:uid="{00000000-0005-0000-0000-00003F360000}"/>
    <cellStyle name="Normal 46 3 2 2 2" xfId="18683" xr:uid="{00000000-0005-0000-0000-000040360000}"/>
    <cellStyle name="Normal 46 3 2 3" xfId="8331" xr:uid="{00000000-0005-0000-0000-000041360000}"/>
    <cellStyle name="Normal 46 3 2 3 2" xfId="17084" xr:uid="{00000000-0005-0000-0000-000042360000}"/>
    <cellStyle name="Normal 46 3 2 4" xfId="11543" xr:uid="{00000000-0005-0000-0000-000043360000}"/>
    <cellStyle name="Normal 46 3 2 4 2" xfId="20230" xr:uid="{00000000-0005-0000-0000-000044360000}"/>
    <cellStyle name="Normal 46 3 2 5" xfId="13150" xr:uid="{00000000-0005-0000-0000-000045360000}"/>
    <cellStyle name="Normal 46 3 2 5 2" xfId="21830" xr:uid="{00000000-0005-0000-0000-000046360000}"/>
    <cellStyle name="Normal 46 3 2 6" xfId="15324" xr:uid="{00000000-0005-0000-0000-000047360000}"/>
    <cellStyle name="Normal 46 3 3" xfId="3251" xr:uid="{00000000-0005-0000-0000-000048360000}"/>
    <cellStyle name="Normal 46 3 3 2" xfId="9934" xr:uid="{00000000-0005-0000-0000-000049360000}"/>
    <cellStyle name="Normal 46 3 3 2 2" xfId="18684" xr:uid="{00000000-0005-0000-0000-00004A360000}"/>
    <cellStyle name="Normal 46 3 3 3" xfId="8332" xr:uid="{00000000-0005-0000-0000-00004B360000}"/>
    <cellStyle name="Normal 46 3 3 3 2" xfId="17085" xr:uid="{00000000-0005-0000-0000-00004C360000}"/>
    <cellStyle name="Normal 46 3 3 4" xfId="11544" xr:uid="{00000000-0005-0000-0000-00004D360000}"/>
    <cellStyle name="Normal 46 3 3 4 2" xfId="20231" xr:uid="{00000000-0005-0000-0000-00004E360000}"/>
    <cellStyle name="Normal 46 3 3 5" xfId="13151" xr:uid="{00000000-0005-0000-0000-00004F360000}"/>
    <cellStyle name="Normal 46 3 3 5 2" xfId="21831" xr:uid="{00000000-0005-0000-0000-000050360000}"/>
    <cellStyle name="Normal 46 3 3 6" xfId="15325" xr:uid="{00000000-0005-0000-0000-000051360000}"/>
    <cellStyle name="Normal 46 3 4" xfId="3252" xr:uid="{00000000-0005-0000-0000-000052360000}"/>
    <cellStyle name="Normal 46 3 4 2" xfId="9935" xr:uid="{00000000-0005-0000-0000-000053360000}"/>
    <cellStyle name="Normal 46 3 4 2 2" xfId="18685" xr:uid="{00000000-0005-0000-0000-000054360000}"/>
    <cellStyle name="Normal 46 3 4 3" xfId="8333" xr:uid="{00000000-0005-0000-0000-000055360000}"/>
    <cellStyle name="Normal 46 3 4 3 2" xfId="17086" xr:uid="{00000000-0005-0000-0000-000056360000}"/>
    <cellStyle name="Normal 46 3 4 4" xfId="11545" xr:uid="{00000000-0005-0000-0000-000057360000}"/>
    <cellStyle name="Normal 46 3 4 4 2" xfId="20232" xr:uid="{00000000-0005-0000-0000-000058360000}"/>
    <cellStyle name="Normal 46 3 4 5" xfId="13152" xr:uid="{00000000-0005-0000-0000-000059360000}"/>
    <cellStyle name="Normal 46 3 4 5 2" xfId="21832" xr:uid="{00000000-0005-0000-0000-00005A360000}"/>
    <cellStyle name="Normal 46 3 4 6" xfId="15326" xr:uid="{00000000-0005-0000-0000-00005B360000}"/>
    <cellStyle name="Normal 46 3 5" xfId="9932" xr:uid="{00000000-0005-0000-0000-00005C360000}"/>
    <cellStyle name="Normal 46 3 5 2" xfId="18682" xr:uid="{00000000-0005-0000-0000-00005D360000}"/>
    <cellStyle name="Normal 46 3 6" xfId="8330" xr:uid="{00000000-0005-0000-0000-00005E360000}"/>
    <cellStyle name="Normal 46 3 6 2" xfId="17083" xr:uid="{00000000-0005-0000-0000-00005F360000}"/>
    <cellStyle name="Normal 46 3 7" xfId="11542" xr:uid="{00000000-0005-0000-0000-000060360000}"/>
    <cellStyle name="Normal 46 3 7 2" xfId="20229" xr:uid="{00000000-0005-0000-0000-000061360000}"/>
    <cellStyle name="Normal 46 3 8" xfId="13149" xr:uid="{00000000-0005-0000-0000-000062360000}"/>
    <cellStyle name="Normal 46 3 8 2" xfId="21829" xr:uid="{00000000-0005-0000-0000-000063360000}"/>
    <cellStyle name="Normal 46 3 9" xfId="15323" xr:uid="{00000000-0005-0000-0000-000064360000}"/>
    <cellStyle name="Normal 46 4" xfId="3253" xr:uid="{00000000-0005-0000-0000-000065360000}"/>
    <cellStyle name="Normal 46 4 2" xfId="9936" xr:uid="{00000000-0005-0000-0000-000066360000}"/>
    <cellStyle name="Normal 46 4 2 2" xfId="18686" xr:uid="{00000000-0005-0000-0000-000067360000}"/>
    <cellStyle name="Normal 46 4 3" xfId="8334" xr:uid="{00000000-0005-0000-0000-000068360000}"/>
    <cellStyle name="Normal 46 4 3 2" xfId="17087" xr:uid="{00000000-0005-0000-0000-000069360000}"/>
    <cellStyle name="Normal 46 4 4" xfId="11546" xr:uid="{00000000-0005-0000-0000-00006A360000}"/>
    <cellStyle name="Normal 46 4 4 2" xfId="20233" xr:uid="{00000000-0005-0000-0000-00006B360000}"/>
    <cellStyle name="Normal 46 4 5" xfId="13153" xr:uid="{00000000-0005-0000-0000-00006C360000}"/>
    <cellStyle name="Normal 46 4 5 2" xfId="21833" xr:uid="{00000000-0005-0000-0000-00006D360000}"/>
    <cellStyle name="Normal 46 4 6" xfId="15327" xr:uid="{00000000-0005-0000-0000-00006E360000}"/>
    <cellStyle name="Normal 46 5" xfId="3254" xr:uid="{00000000-0005-0000-0000-00006F360000}"/>
    <cellStyle name="Normal 46 5 2" xfId="9937" xr:uid="{00000000-0005-0000-0000-000070360000}"/>
    <cellStyle name="Normal 46 5 2 2" xfId="18687" xr:uid="{00000000-0005-0000-0000-000071360000}"/>
    <cellStyle name="Normal 46 5 3" xfId="8335" xr:uid="{00000000-0005-0000-0000-000072360000}"/>
    <cellStyle name="Normal 46 5 3 2" xfId="17088" xr:uid="{00000000-0005-0000-0000-000073360000}"/>
    <cellStyle name="Normal 46 5 4" xfId="11547" xr:uid="{00000000-0005-0000-0000-000074360000}"/>
    <cellStyle name="Normal 46 5 4 2" xfId="20234" xr:uid="{00000000-0005-0000-0000-000075360000}"/>
    <cellStyle name="Normal 46 5 5" xfId="13154" xr:uid="{00000000-0005-0000-0000-000076360000}"/>
    <cellStyle name="Normal 46 5 5 2" xfId="21834" xr:uid="{00000000-0005-0000-0000-000077360000}"/>
    <cellStyle name="Normal 46 5 6" xfId="15328" xr:uid="{00000000-0005-0000-0000-000078360000}"/>
    <cellStyle name="Normal 46 6" xfId="3255" xr:uid="{00000000-0005-0000-0000-000079360000}"/>
    <cellStyle name="Normal 46 6 2" xfId="9938" xr:uid="{00000000-0005-0000-0000-00007A360000}"/>
    <cellStyle name="Normal 46 6 2 2" xfId="18688" xr:uid="{00000000-0005-0000-0000-00007B360000}"/>
    <cellStyle name="Normal 46 6 3" xfId="8336" xr:uid="{00000000-0005-0000-0000-00007C360000}"/>
    <cellStyle name="Normal 46 6 3 2" xfId="17089" xr:uid="{00000000-0005-0000-0000-00007D360000}"/>
    <cellStyle name="Normal 46 6 4" xfId="11548" xr:uid="{00000000-0005-0000-0000-00007E360000}"/>
    <cellStyle name="Normal 46 6 4 2" xfId="20235" xr:uid="{00000000-0005-0000-0000-00007F360000}"/>
    <cellStyle name="Normal 46 6 5" xfId="13155" xr:uid="{00000000-0005-0000-0000-000080360000}"/>
    <cellStyle name="Normal 46 6 5 2" xfId="21835" xr:uid="{00000000-0005-0000-0000-000081360000}"/>
    <cellStyle name="Normal 46 6 6" xfId="15329" xr:uid="{00000000-0005-0000-0000-000082360000}"/>
    <cellStyle name="Normal 46 7" xfId="9927" xr:uid="{00000000-0005-0000-0000-000083360000}"/>
    <cellStyle name="Normal 46 7 2" xfId="18677" xr:uid="{00000000-0005-0000-0000-000084360000}"/>
    <cellStyle name="Normal 46 8" xfId="8325" xr:uid="{00000000-0005-0000-0000-000085360000}"/>
    <cellStyle name="Normal 46 8 2" xfId="17078" xr:uid="{00000000-0005-0000-0000-000086360000}"/>
    <cellStyle name="Normal 46 9" xfId="11537" xr:uid="{00000000-0005-0000-0000-000087360000}"/>
    <cellStyle name="Normal 46 9 2" xfId="20224" xr:uid="{00000000-0005-0000-0000-000088360000}"/>
    <cellStyle name="Normal 47" xfId="3256" xr:uid="{00000000-0005-0000-0000-000089360000}"/>
    <cellStyle name="Normal 47 10" xfId="13156" xr:uid="{00000000-0005-0000-0000-00008A360000}"/>
    <cellStyle name="Normal 47 10 2" xfId="21836" xr:uid="{00000000-0005-0000-0000-00008B360000}"/>
    <cellStyle name="Normal 47 11" xfId="15330" xr:uid="{00000000-0005-0000-0000-00008C360000}"/>
    <cellStyle name="Normal 47 2" xfId="3257" xr:uid="{00000000-0005-0000-0000-00008D360000}"/>
    <cellStyle name="Normal 47 2 2" xfId="3258" xr:uid="{00000000-0005-0000-0000-00008E360000}"/>
    <cellStyle name="Normal 47 2 2 2" xfId="9941" xr:uid="{00000000-0005-0000-0000-00008F360000}"/>
    <cellStyle name="Normal 47 2 2 2 2" xfId="18691" xr:uid="{00000000-0005-0000-0000-000090360000}"/>
    <cellStyle name="Normal 47 2 2 3" xfId="8339" xr:uid="{00000000-0005-0000-0000-000091360000}"/>
    <cellStyle name="Normal 47 2 2 3 2" xfId="17092" xr:uid="{00000000-0005-0000-0000-000092360000}"/>
    <cellStyle name="Normal 47 2 2 4" xfId="11551" xr:uid="{00000000-0005-0000-0000-000093360000}"/>
    <cellStyle name="Normal 47 2 2 4 2" xfId="20238" xr:uid="{00000000-0005-0000-0000-000094360000}"/>
    <cellStyle name="Normal 47 2 2 5" xfId="13158" xr:uid="{00000000-0005-0000-0000-000095360000}"/>
    <cellStyle name="Normal 47 2 2 5 2" xfId="21838" xr:uid="{00000000-0005-0000-0000-000096360000}"/>
    <cellStyle name="Normal 47 2 2 6" xfId="15332" xr:uid="{00000000-0005-0000-0000-000097360000}"/>
    <cellStyle name="Normal 47 2 3" xfId="3259" xr:uid="{00000000-0005-0000-0000-000098360000}"/>
    <cellStyle name="Normal 47 2 3 2" xfId="9942" xr:uid="{00000000-0005-0000-0000-000099360000}"/>
    <cellStyle name="Normal 47 2 3 2 2" xfId="18692" xr:uid="{00000000-0005-0000-0000-00009A360000}"/>
    <cellStyle name="Normal 47 2 3 3" xfId="8340" xr:uid="{00000000-0005-0000-0000-00009B360000}"/>
    <cellStyle name="Normal 47 2 3 3 2" xfId="17093" xr:uid="{00000000-0005-0000-0000-00009C360000}"/>
    <cellStyle name="Normal 47 2 3 4" xfId="11552" xr:uid="{00000000-0005-0000-0000-00009D360000}"/>
    <cellStyle name="Normal 47 2 3 4 2" xfId="20239" xr:uid="{00000000-0005-0000-0000-00009E360000}"/>
    <cellStyle name="Normal 47 2 3 5" xfId="13159" xr:uid="{00000000-0005-0000-0000-00009F360000}"/>
    <cellStyle name="Normal 47 2 3 5 2" xfId="21839" xr:uid="{00000000-0005-0000-0000-0000A0360000}"/>
    <cellStyle name="Normal 47 2 3 6" xfId="15333" xr:uid="{00000000-0005-0000-0000-0000A1360000}"/>
    <cellStyle name="Normal 47 2 4" xfId="3260" xr:uid="{00000000-0005-0000-0000-0000A2360000}"/>
    <cellStyle name="Normal 47 2 4 2" xfId="9943" xr:uid="{00000000-0005-0000-0000-0000A3360000}"/>
    <cellStyle name="Normal 47 2 4 2 2" xfId="18693" xr:uid="{00000000-0005-0000-0000-0000A4360000}"/>
    <cellStyle name="Normal 47 2 4 3" xfId="8341" xr:uid="{00000000-0005-0000-0000-0000A5360000}"/>
    <cellStyle name="Normal 47 2 4 3 2" xfId="17094" xr:uid="{00000000-0005-0000-0000-0000A6360000}"/>
    <cellStyle name="Normal 47 2 4 4" xfId="11553" xr:uid="{00000000-0005-0000-0000-0000A7360000}"/>
    <cellStyle name="Normal 47 2 4 4 2" xfId="20240" xr:uid="{00000000-0005-0000-0000-0000A8360000}"/>
    <cellStyle name="Normal 47 2 4 5" xfId="13160" xr:uid="{00000000-0005-0000-0000-0000A9360000}"/>
    <cellStyle name="Normal 47 2 4 5 2" xfId="21840" xr:uid="{00000000-0005-0000-0000-0000AA360000}"/>
    <cellStyle name="Normal 47 2 4 6" xfId="15334" xr:uid="{00000000-0005-0000-0000-0000AB360000}"/>
    <cellStyle name="Normal 47 2 5" xfId="9940" xr:uid="{00000000-0005-0000-0000-0000AC360000}"/>
    <cellStyle name="Normal 47 2 5 2" xfId="18690" xr:uid="{00000000-0005-0000-0000-0000AD360000}"/>
    <cellStyle name="Normal 47 2 6" xfId="8338" xr:uid="{00000000-0005-0000-0000-0000AE360000}"/>
    <cellStyle name="Normal 47 2 6 2" xfId="17091" xr:uid="{00000000-0005-0000-0000-0000AF360000}"/>
    <cellStyle name="Normal 47 2 7" xfId="11550" xr:uid="{00000000-0005-0000-0000-0000B0360000}"/>
    <cellStyle name="Normal 47 2 7 2" xfId="20237" xr:uid="{00000000-0005-0000-0000-0000B1360000}"/>
    <cellStyle name="Normal 47 2 8" xfId="13157" xr:uid="{00000000-0005-0000-0000-0000B2360000}"/>
    <cellStyle name="Normal 47 2 8 2" xfId="21837" xr:uid="{00000000-0005-0000-0000-0000B3360000}"/>
    <cellStyle name="Normal 47 2 9" xfId="15331" xr:uid="{00000000-0005-0000-0000-0000B4360000}"/>
    <cellStyle name="Normal 47 3" xfId="3261" xr:uid="{00000000-0005-0000-0000-0000B5360000}"/>
    <cellStyle name="Normal 47 3 2" xfId="3262" xr:uid="{00000000-0005-0000-0000-0000B6360000}"/>
    <cellStyle name="Normal 47 3 2 2" xfId="9945" xr:uid="{00000000-0005-0000-0000-0000B7360000}"/>
    <cellStyle name="Normal 47 3 2 2 2" xfId="18695" xr:uid="{00000000-0005-0000-0000-0000B8360000}"/>
    <cellStyle name="Normal 47 3 2 3" xfId="8343" xr:uid="{00000000-0005-0000-0000-0000B9360000}"/>
    <cellStyle name="Normal 47 3 2 3 2" xfId="17096" xr:uid="{00000000-0005-0000-0000-0000BA360000}"/>
    <cellStyle name="Normal 47 3 2 4" xfId="11555" xr:uid="{00000000-0005-0000-0000-0000BB360000}"/>
    <cellStyle name="Normal 47 3 2 4 2" xfId="20242" xr:uid="{00000000-0005-0000-0000-0000BC360000}"/>
    <cellStyle name="Normal 47 3 2 5" xfId="13162" xr:uid="{00000000-0005-0000-0000-0000BD360000}"/>
    <cellStyle name="Normal 47 3 2 5 2" xfId="21842" xr:uid="{00000000-0005-0000-0000-0000BE360000}"/>
    <cellStyle name="Normal 47 3 2 6" xfId="15336" xr:uid="{00000000-0005-0000-0000-0000BF360000}"/>
    <cellStyle name="Normal 47 3 3" xfId="3263" xr:uid="{00000000-0005-0000-0000-0000C0360000}"/>
    <cellStyle name="Normal 47 3 3 2" xfId="9946" xr:uid="{00000000-0005-0000-0000-0000C1360000}"/>
    <cellStyle name="Normal 47 3 3 2 2" xfId="18696" xr:uid="{00000000-0005-0000-0000-0000C2360000}"/>
    <cellStyle name="Normal 47 3 3 3" xfId="8344" xr:uid="{00000000-0005-0000-0000-0000C3360000}"/>
    <cellStyle name="Normal 47 3 3 3 2" xfId="17097" xr:uid="{00000000-0005-0000-0000-0000C4360000}"/>
    <cellStyle name="Normal 47 3 3 4" xfId="11556" xr:uid="{00000000-0005-0000-0000-0000C5360000}"/>
    <cellStyle name="Normal 47 3 3 4 2" xfId="20243" xr:uid="{00000000-0005-0000-0000-0000C6360000}"/>
    <cellStyle name="Normal 47 3 3 5" xfId="13163" xr:uid="{00000000-0005-0000-0000-0000C7360000}"/>
    <cellStyle name="Normal 47 3 3 5 2" xfId="21843" xr:uid="{00000000-0005-0000-0000-0000C8360000}"/>
    <cellStyle name="Normal 47 3 3 6" xfId="15337" xr:uid="{00000000-0005-0000-0000-0000C9360000}"/>
    <cellStyle name="Normal 47 3 4" xfId="3264" xr:uid="{00000000-0005-0000-0000-0000CA360000}"/>
    <cellStyle name="Normal 47 3 4 2" xfId="9947" xr:uid="{00000000-0005-0000-0000-0000CB360000}"/>
    <cellStyle name="Normal 47 3 4 2 2" xfId="18697" xr:uid="{00000000-0005-0000-0000-0000CC360000}"/>
    <cellStyle name="Normal 47 3 4 3" xfId="8345" xr:uid="{00000000-0005-0000-0000-0000CD360000}"/>
    <cellStyle name="Normal 47 3 4 3 2" xfId="17098" xr:uid="{00000000-0005-0000-0000-0000CE360000}"/>
    <cellStyle name="Normal 47 3 4 4" xfId="11557" xr:uid="{00000000-0005-0000-0000-0000CF360000}"/>
    <cellStyle name="Normal 47 3 4 4 2" xfId="20244" xr:uid="{00000000-0005-0000-0000-0000D0360000}"/>
    <cellStyle name="Normal 47 3 4 5" xfId="13164" xr:uid="{00000000-0005-0000-0000-0000D1360000}"/>
    <cellStyle name="Normal 47 3 4 5 2" xfId="21844" xr:uid="{00000000-0005-0000-0000-0000D2360000}"/>
    <cellStyle name="Normal 47 3 4 6" xfId="15338" xr:uid="{00000000-0005-0000-0000-0000D3360000}"/>
    <cellStyle name="Normal 47 3 5" xfId="9944" xr:uid="{00000000-0005-0000-0000-0000D4360000}"/>
    <cellStyle name="Normal 47 3 5 2" xfId="18694" xr:uid="{00000000-0005-0000-0000-0000D5360000}"/>
    <cellStyle name="Normal 47 3 6" xfId="8342" xr:uid="{00000000-0005-0000-0000-0000D6360000}"/>
    <cellStyle name="Normal 47 3 6 2" xfId="17095" xr:uid="{00000000-0005-0000-0000-0000D7360000}"/>
    <cellStyle name="Normal 47 3 7" xfId="11554" xr:uid="{00000000-0005-0000-0000-0000D8360000}"/>
    <cellStyle name="Normal 47 3 7 2" xfId="20241" xr:uid="{00000000-0005-0000-0000-0000D9360000}"/>
    <cellStyle name="Normal 47 3 8" xfId="13161" xr:uid="{00000000-0005-0000-0000-0000DA360000}"/>
    <cellStyle name="Normal 47 3 8 2" xfId="21841" xr:uid="{00000000-0005-0000-0000-0000DB360000}"/>
    <cellStyle name="Normal 47 3 9" xfId="15335" xr:uid="{00000000-0005-0000-0000-0000DC360000}"/>
    <cellStyle name="Normal 47 4" xfId="3265" xr:uid="{00000000-0005-0000-0000-0000DD360000}"/>
    <cellStyle name="Normal 47 4 2" xfId="9948" xr:uid="{00000000-0005-0000-0000-0000DE360000}"/>
    <cellStyle name="Normal 47 4 2 2" xfId="18698" xr:uid="{00000000-0005-0000-0000-0000DF360000}"/>
    <cellStyle name="Normal 47 4 3" xfId="8346" xr:uid="{00000000-0005-0000-0000-0000E0360000}"/>
    <cellStyle name="Normal 47 4 3 2" xfId="17099" xr:uid="{00000000-0005-0000-0000-0000E1360000}"/>
    <cellStyle name="Normal 47 4 4" xfId="11558" xr:uid="{00000000-0005-0000-0000-0000E2360000}"/>
    <cellStyle name="Normal 47 4 4 2" xfId="20245" xr:uid="{00000000-0005-0000-0000-0000E3360000}"/>
    <cellStyle name="Normal 47 4 5" xfId="13165" xr:uid="{00000000-0005-0000-0000-0000E4360000}"/>
    <cellStyle name="Normal 47 4 5 2" xfId="21845" xr:uid="{00000000-0005-0000-0000-0000E5360000}"/>
    <cellStyle name="Normal 47 4 6" xfId="15339" xr:uid="{00000000-0005-0000-0000-0000E6360000}"/>
    <cellStyle name="Normal 47 5" xfId="3266" xr:uid="{00000000-0005-0000-0000-0000E7360000}"/>
    <cellStyle name="Normal 47 5 2" xfId="9949" xr:uid="{00000000-0005-0000-0000-0000E8360000}"/>
    <cellStyle name="Normal 47 5 2 2" xfId="18699" xr:uid="{00000000-0005-0000-0000-0000E9360000}"/>
    <cellStyle name="Normal 47 5 3" xfId="8347" xr:uid="{00000000-0005-0000-0000-0000EA360000}"/>
    <cellStyle name="Normal 47 5 3 2" xfId="17100" xr:uid="{00000000-0005-0000-0000-0000EB360000}"/>
    <cellStyle name="Normal 47 5 4" xfId="11559" xr:uid="{00000000-0005-0000-0000-0000EC360000}"/>
    <cellStyle name="Normal 47 5 4 2" xfId="20246" xr:uid="{00000000-0005-0000-0000-0000ED360000}"/>
    <cellStyle name="Normal 47 5 5" xfId="13166" xr:uid="{00000000-0005-0000-0000-0000EE360000}"/>
    <cellStyle name="Normal 47 5 5 2" xfId="21846" xr:uid="{00000000-0005-0000-0000-0000EF360000}"/>
    <cellStyle name="Normal 47 5 6" xfId="15340" xr:uid="{00000000-0005-0000-0000-0000F0360000}"/>
    <cellStyle name="Normal 47 6" xfId="3267" xr:uid="{00000000-0005-0000-0000-0000F1360000}"/>
    <cellStyle name="Normal 47 6 2" xfId="9950" xr:uid="{00000000-0005-0000-0000-0000F2360000}"/>
    <cellStyle name="Normal 47 6 2 2" xfId="18700" xr:uid="{00000000-0005-0000-0000-0000F3360000}"/>
    <cellStyle name="Normal 47 6 3" xfId="8348" xr:uid="{00000000-0005-0000-0000-0000F4360000}"/>
    <cellStyle name="Normal 47 6 3 2" xfId="17101" xr:uid="{00000000-0005-0000-0000-0000F5360000}"/>
    <cellStyle name="Normal 47 6 4" xfId="11560" xr:uid="{00000000-0005-0000-0000-0000F6360000}"/>
    <cellStyle name="Normal 47 6 4 2" xfId="20247" xr:uid="{00000000-0005-0000-0000-0000F7360000}"/>
    <cellStyle name="Normal 47 6 5" xfId="13167" xr:uid="{00000000-0005-0000-0000-0000F8360000}"/>
    <cellStyle name="Normal 47 6 5 2" xfId="21847" xr:uid="{00000000-0005-0000-0000-0000F9360000}"/>
    <cellStyle name="Normal 47 6 6" xfId="15341" xr:uid="{00000000-0005-0000-0000-0000FA360000}"/>
    <cellStyle name="Normal 47 7" xfId="9939" xr:uid="{00000000-0005-0000-0000-0000FB360000}"/>
    <cellStyle name="Normal 47 7 2" xfId="18689" xr:uid="{00000000-0005-0000-0000-0000FC360000}"/>
    <cellStyle name="Normal 47 8" xfId="8337" xr:uid="{00000000-0005-0000-0000-0000FD360000}"/>
    <cellStyle name="Normal 47 8 2" xfId="17090" xr:uid="{00000000-0005-0000-0000-0000FE360000}"/>
    <cellStyle name="Normal 47 9" xfId="11549" xr:uid="{00000000-0005-0000-0000-0000FF360000}"/>
    <cellStyle name="Normal 47 9 2" xfId="20236" xr:uid="{00000000-0005-0000-0000-000000370000}"/>
    <cellStyle name="Normal 471 2" xfId="4901" xr:uid="{00000000-0005-0000-0000-000001370000}"/>
    <cellStyle name="Normal 471 2 2" xfId="10449" xr:uid="{00000000-0005-0000-0000-000002370000}"/>
    <cellStyle name="Normal 471 2 2 2" xfId="19199" xr:uid="{00000000-0005-0000-0000-000003370000}"/>
    <cellStyle name="Normal 471 2 3" xfId="9035" xr:uid="{00000000-0005-0000-0000-000004370000}"/>
    <cellStyle name="Normal 471 2 3 2" xfId="17785" xr:uid="{00000000-0005-0000-0000-000005370000}"/>
    <cellStyle name="Normal 471 2 4" xfId="12240" xr:uid="{00000000-0005-0000-0000-000006370000}"/>
    <cellStyle name="Normal 471 2 4 2" xfId="20925" xr:uid="{00000000-0005-0000-0000-000007370000}"/>
    <cellStyle name="Normal 471 2 5" xfId="13849" xr:uid="{00000000-0005-0000-0000-000008370000}"/>
    <cellStyle name="Normal 471 2 5 2" xfId="22526" xr:uid="{00000000-0005-0000-0000-000009370000}"/>
    <cellStyle name="Normal 471 2 6" xfId="16042" xr:uid="{00000000-0005-0000-0000-00000A370000}"/>
    <cellStyle name="Normal 48" xfId="3268" xr:uid="{00000000-0005-0000-0000-00000B370000}"/>
    <cellStyle name="Normal 48 10" xfId="13168" xr:uid="{00000000-0005-0000-0000-00000C370000}"/>
    <cellStyle name="Normal 48 10 2" xfId="21848" xr:uid="{00000000-0005-0000-0000-00000D370000}"/>
    <cellStyle name="Normal 48 11" xfId="15342" xr:uid="{00000000-0005-0000-0000-00000E370000}"/>
    <cellStyle name="Normal 48 2" xfId="3269" xr:uid="{00000000-0005-0000-0000-00000F370000}"/>
    <cellStyle name="Normal 48 2 2" xfId="3270" xr:uid="{00000000-0005-0000-0000-000010370000}"/>
    <cellStyle name="Normal 48 2 2 2" xfId="9953" xr:uid="{00000000-0005-0000-0000-000011370000}"/>
    <cellStyle name="Normal 48 2 2 2 2" xfId="18703" xr:uid="{00000000-0005-0000-0000-000012370000}"/>
    <cellStyle name="Normal 48 2 2 3" xfId="8351" xr:uid="{00000000-0005-0000-0000-000013370000}"/>
    <cellStyle name="Normal 48 2 2 3 2" xfId="17104" xr:uid="{00000000-0005-0000-0000-000014370000}"/>
    <cellStyle name="Normal 48 2 2 4" xfId="11563" xr:uid="{00000000-0005-0000-0000-000015370000}"/>
    <cellStyle name="Normal 48 2 2 4 2" xfId="20250" xr:uid="{00000000-0005-0000-0000-000016370000}"/>
    <cellStyle name="Normal 48 2 2 5" xfId="13170" xr:uid="{00000000-0005-0000-0000-000017370000}"/>
    <cellStyle name="Normal 48 2 2 5 2" xfId="21850" xr:uid="{00000000-0005-0000-0000-000018370000}"/>
    <cellStyle name="Normal 48 2 2 6" xfId="15344" xr:uid="{00000000-0005-0000-0000-000019370000}"/>
    <cellStyle name="Normal 48 2 3" xfId="3271" xr:uid="{00000000-0005-0000-0000-00001A370000}"/>
    <cellStyle name="Normal 48 2 3 2" xfId="9954" xr:uid="{00000000-0005-0000-0000-00001B370000}"/>
    <cellStyle name="Normal 48 2 3 2 2" xfId="18704" xr:uid="{00000000-0005-0000-0000-00001C370000}"/>
    <cellStyle name="Normal 48 2 3 3" xfId="8352" xr:uid="{00000000-0005-0000-0000-00001D370000}"/>
    <cellStyle name="Normal 48 2 3 3 2" xfId="17105" xr:uid="{00000000-0005-0000-0000-00001E370000}"/>
    <cellStyle name="Normal 48 2 3 4" xfId="11564" xr:uid="{00000000-0005-0000-0000-00001F370000}"/>
    <cellStyle name="Normal 48 2 3 4 2" xfId="20251" xr:uid="{00000000-0005-0000-0000-000020370000}"/>
    <cellStyle name="Normal 48 2 3 5" xfId="13171" xr:uid="{00000000-0005-0000-0000-000021370000}"/>
    <cellStyle name="Normal 48 2 3 5 2" xfId="21851" xr:uid="{00000000-0005-0000-0000-000022370000}"/>
    <cellStyle name="Normal 48 2 3 6" xfId="15345" xr:uid="{00000000-0005-0000-0000-000023370000}"/>
    <cellStyle name="Normal 48 2 4" xfId="3272" xr:uid="{00000000-0005-0000-0000-000024370000}"/>
    <cellStyle name="Normal 48 2 4 2" xfId="9955" xr:uid="{00000000-0005-0000-0000-000025370000}"/>
    <cellStyle name="Normal 48 2 4 2 2" xfId="18705" xr:uid="{00000000-0005-0000-0000-000026370000}"/>
    <cellStyle name="Normal 48 2 4 3" xfId="8353" xr:uid="{00000000-0005-0000-0000-000027370000}"/>
    <cellStyle name="Normal 48 2 4 3 2" xfId="17106" xr:uid="{00000000-0005-0000-0000-000028370000}"/>
    <cellStyle name="Normal 48 2 4 4" xfId="11565" xr:uid="{00000000-0005-0000-0000-000029370000}"/>
    <cellStyle name="Normal 48 2 4 4 2" xfId="20252" xr:uid="{00000000-0005-0000-0000-00002A370000}"/>
    <cellStyle name="Normal 48 2 4 5" xfId="13172" xr:uid="{00000000-0005-0000-0000-00002B370000}"/>
    <cellStyle name="Normal 48 2 4 5 2" xfId="21852" xr:uid="{00000000-0005-0000-0000-00002C370000}"/>
    <cellStyle name="Normal 48 2 4 6" xfId="15346" xr:uid="{00000000-0005-0000-0000-00002D370000}"/>
    <cellStyle name="Normal 48 2 5" xfId="9952" xr:uid="{00000000-0005-0000-0000-00002E370000}"/>
    <cellStyle name="Normal 48 2 5 2" xfId="18702" xr:uid="{00000000-0005-0000-0000-00002F370000}"/>
    <cellStyle name="Normal 48 2 6" xfId="8350" xr:uid="{00000000-0005-0000-0000-000030370000}"/>
    <cellStyle name="Normal 48 2 6 2" xfId="17103" xr:uid="{00000000-0005-0000-0000-000031370000}"/>
    <cellStyle name="Normal 48 2 7" xfId="11562" xr:uid="{00000000-0005-0000-0000-000032370000}"/>
    <cellStyle name="Normal 48 2 7 2" xfId="20249" xr:uid="{00000000-0005-0000-0000-000033370000}"/>
    <cellStyle name="Normal 48 2 8" xfId="13169" xr:uid="{00000000-0005-0000-0000-000034370000}"/>
    <cellStyle name="Normal 48 2 8 2" xfId="21849" xr:uid="{00000000-0005-0000-0000-000035370000}"/>
    <cellStyle name="Normal 48 2 9" xfId="15343" xr:uid="{00000000-0005-0000-0000-000036370000}"/>
    <cellStyle name="Normal 48 3" xfId="3273" xr:uid="{00000000-0005-0000-0000-000037370000}"/>
    <cellStyle name="Normal 48 3 2" xfId="3274" xr:uid="{00000000-0005-0000-0000-000038370000}"/>
    <cellStyle name="Normal 48 3 2 2" xfId="9957" xr:uid="{00000000-0005-0000-0000-000039370000}"/>
    <cellStyle name="Normal 48 3 2 2 2" xfId="18707" xr:uid="{00000000-0005-0000-0000-00003A370000}"/>
    <cellStyle name="Normal 48 3 2 3" xfId="8355" xr:uid="{00000000-0005-0000-0000-00003B370000}"/>
    <cellStyle name="Normal 48 3 2 3 2" xfId="17108" xr:uid="{00000000-0005-0000-0000-00003C370000}"/>
    <cellStyle name="Normal 48 3 2 4" xfId="11567" xr:uid="{00000000-0005-0000-0000-00003D370000}"/>
    <cellStyle name="Normal 48 3 2 4 2" xfId="20254" xr:uid="{00000000-0005-0000-0000-00003E370000}"/>
    <cellStyle name="Normal 48 3 2 5" xfId="13174" xr:uid="{00000000-0005-0000-0000-00003F370000}"/>
    <cellStyle name="Normal 48 3 2 5 2" xfId="21854" xr:uid="{00000000-0005-0000-0000-000040370000}"/>
    <cellStyle name="Normal 48 3 2 6" xfId="15348" xr:uid="{00000000-0005-0000-0000-000041370000}"/>
    <cellStyle name="Normal 48 3 3" xfId="3275" xr:uid="{00000000-0005-0000-0000-000042370000}"/>
    <cellStyle name="Normal 48 3 3 2" xfId="9958" xr:uid="{00000000-0005-0000-0000-000043370000}"/>
    <cellStyle name="Normal 48 3 3 2 2" xfId="18708" xr:uid="{00000000-0005-0000-0000-000044370000}"/>
    <cellStyle name="Normal 48 3 3 3" xfId="8356" xr:uid="{00000000-0005-0000-0000-000045370000}"/>
    <cellStyle name="Normal 48 3 3 3 2" xfId="17109" xr:uid="{00000000-0005-0000-0000-000046370000}"/>
    <cellStyle name="Normal 48 3 3 4" xfId="11568" xr:uid="{00000000-0005-0000-0000-000047370000}"/>
    <cellStyle name="Normal 48 3 3 4 2" xfId="20255" xr:uid="{00000000-0005-0000-0000-000048370000}"/>
    <cellStyle name="Normal 48 3 3 5" xfId="13175" xr:uid="{00000000-0005-0000-0000-000049370000}"/>
    <cellStyle name="Normal 48 3 3 5 2" xfId="21855" xr:uid="{00000000-0005-0000-0000-00004A370000}"/>
    <cellStyle name="Normal 48 3 3 6" xfId="15349" xr:uid="{00000000-0005-0000-0000-00004B370000}"/>
    <cellStyle name="Normal 48 3 4" xfId="3276" xr:uid="{00000000-0005-0000-0000-00004C370000}"/>
    <cellStyle name="Normal 48 3 4 2" xfId="9959" xr:uid="{00000000-0005-0000-0000-00004D370000}"/>
    <cellStyle name="Normal 48 3 4 2 2" xfId="18709" xr:uid="{00000000-0005-0000-0000-00004E370000}"/>
    <cellStyle name="Normal 48 3 4 3" xfId="8357" xr:uid="{00000000-0005-0000-0000-00004F370000}"/>
    <cellStyle name="Normal 48 3 4 3 2" xfId="17110" xr:uid="{00000000-0005-0000-0000-000050370000}"/>
    <cellStyle name="Normal 48 3 4 4" xfId="11569" xr:uid="{00000000-0005-0000-0000-000051370000}"/>
    <cellStyle name="Normal 48 3 4 4 2" xfId="20256" xr:uid="{00000000-0005-0000-0000-000052370000}"/>
    <cellStyle name="Normal 48 3 4 5" xfId="13176" xr:uid="{00000000-0005-0000-0000-000053370000}"/>
    <cellStyle name="Normal 48 3 4 5 2" xfId="21856" xr:uid="{00000000-0005-0000-0000-000054370000}"/>
    <cellStyle name="Normal 48 3 4 6" xfId="15350" xr:uid="{00000000-0005-0000-0000-000055370000}"/>
    <cellStyle name="Normal 48 3 5" xfId="9956" xr:uid="{00000000-0005-0000-0000-000056370000}"/>
    <cellStyle name="Normal 48 3 5 2" xfId="18706" xr:uid="{00000000-0005-0000-0000-000057370000}"/>
    <cellStyle name="Normal 48 3 6" xfId="8354" xr:uid="{00000000-0005-0000-0000-000058370000}"/>
    <cellStyle name="Normal 48 3 6 2" xfId="17107" xr:uid="{00000000-0005-0000-0000-000059370000}"/>
    <cellStyle name="Normal 48 3 7" xfId="11566" xr:uid="{00000000-0005-0000-0000-00005A370000}"/>
    <cellStyle name="Normal 48 3 7 2" xfId="20253" xr:uid="{00000000-0005-0000-0000-00005B370000}"/>
    <cellStyle name="Normal 48 3 8" xfId="13173" xr:uid="{00000000-0005-0000-0000-00005C370000}"/>
    <cellStyle name="Normal 48 3 8 2" xfId="21853" xr:uid="{00000000-0005-0000-0000-00005D370000}"/>
    <cellStyle name="Normal 48 3 9" xfId="15347" xr:uid="{00000000-0005-0000-0000-00005E370000}"/>
    <cellStyle name="Normal 48 4" xfId="3277" xr:uid="{00000000-0005-0000-0000-00005F370000}"/>
    <cellStyle name="Normal 48 4 2" xfId="9960" xr:uid="{00000000-0005-0000-0000-000060370000}"/>
    <cellStyle name="Normal 48 4 2 2" xfId="18710" xr:uid="{00000000-0005-0000-0000-000061370000}"/>
    <cellStyle name="Normal 48 4 3" xfId="8358" xr:uid="{00000000-0005-0000-0000-000062370000}"/>
    <cellStyle name="Normal 48 4 3 2" xfId="17111" xr:uid="{00000000-0005-0000-0000-000063370000}"/>
    <cellStyle name="Normal 48 4 4" xfId="11570" xr:uid="{00000000-0005-0000-0000-000064370000}"/>
    <cellStyle name="Normal 48 4 4 2" xfId="20257" xr:uid="{00000000-0005-0000-0000-000065370000}"/>
    <cellStyle name="Normal 48 4 5" xfId="13177" xr:uid="{00000000-0005-0000-0000-000066370000}"/>
    <cellStyle name="Normal 48 4 5 2" xfId="21857" xr:uid="{00000000-0005-0000-0000-000067370000}"/>
    <cellStyle name="Normal 48 4 6" xfId="15351" xr:uid="{00000000-0005-0000-0000-000068370000}"/>
    <cellStyle name="Normal 48 5" xfId="3278" xr:uid="{00000000-0005-0000-0000-000069370000}"/>
    <cellStyle name="Normal 48 5 2" xfId="9961" xr:uid="{00000000-0005-0000-0000-00006A370000}"/>
    <cellStyle name="Normal 48 5 2 2" xfId="18711" xr:uid="{00000000-0005-0000-0000-00006B370000}"/>
    <cellStyle name="Normal 48 5 3" xfId="8359" xr:uid="{00000000-0005-0000-0000-00006C370000}"/>
    <cellStyle name="Normal 48 5 3 2" xfId="17112" xr:uid="{00000000-0005-0000-0000-00006D370000}"/>
    <cellStyle name="Normal 48 5 4" xfId="11571" xr:uid="{00000000-0005-0000-0000-00006E370000}"/>
    <cellStyle name="Normal 48 5 4 2" xfId="20258" xr:uid="{00000000-0005-0000-0000-00006F370000}"/>
    <cellStyle name="Normal 48 5 5" xfId="13178" xr:uid="{00000000-0005-0000-0000-000070370000}"/>
    <cellStyle name="Normal 48 5 5 2" xfId="21858" xr:uid="{00000000-0005-0000-0000-000071370000}"/>
    <cellStyle name="Normal 48 5 6" xfId="15352" xr:uid="{00000000-0005-0000-0000-000072370000}"/>
    <cellStyle name="Normal 48 6" xfId="3279" xr:uid="{00000000-0005-0000-0000-000073370000}"/>
    <cellStyle name="Normal 48 6 2" xfId="9962" xr:uid="{00000000-0005-0000-0000-000074370000}"/>
    <cellStyle name="Normal 48 6 2 2" xfId="18712" xr:uid="{00000000-0005-0000-0000-000075370000}"/>
    <cellStyle name="Normal 48 6 3" xfId="8360" xr:uid="{00000000-0005-0000-0000-000076370000}"/>
    <cellStyle name="Normal 48 6 3 2" xfId="17113" xr:uid="{00000000-0005-0000-0000-000077370000}"/>
    <cellStyle name="Normal 48 6 4" xfId="11572" xr:uid="{00000000-0005-0000-0000-000078370000}"/>
    <cellStyle name="Normal 48 6 4 2" xfId="20259" xr:uid="{00000000-0005-0000-0000-000079370000}"/>
    <cellStyle name="Normal 48 6 5" xfId="13179" xr:uid="{00000000-0005-0000-0000-00007A370000}"/>
    <cellStyle name="Normal 48 6 5 2" xfId="21859" xr:uid="{00000000-0005-0000-0000-00007B370000}"/>
    <cellStyle name="Normal 48 6 6" xfId="15353" xr:uid="{00000000-0005-0000-0000-00007C370000}"/>
    <cellStyle name="Normal 48 7" xfId="9951" xr:uid="{00000000-0005-0000-0000-00007D370000}"/>
    <cellStyle name="Normal 48 7 2" xfId="18701" xr:uid="{00000000-0005-0000-0000-00007E370000}"/>
    <cellStyle name="Normal 48 8" xfId="8349" xr:uid="{00000000-0005-0000-0000-00007F370000}"/>
    <cellStyle name="Normal 48 8 2" xfId="17102" xr:uid="{00000000-0005-0000-0000-000080370000}"/>
    <cellStyle name="Normal 48 9" xfId="11561" xr:uid="{00000000-0005-0000-0000-000081370000}"/>
    <cellStyle name="Normal 48 9 2" xfId="20248" xr:uid="{00000000-0005-0000-0000-000082370000}"/>
    <cellStyle name="Normal 49" xfId="3280" xr:uid="{00000000-0005-0000-0000-000083370000}"/>
    <cellStyle name="Normal 49 10" xfId="13180" xr:uid="{00000000-0005-0000-0000-000084370000}"/>
    <cellStyle name="Normal 49 10 2" xfId="21860" xr:uid="{00000000-0005-0000-0000-000085370000}"/>
    <cellStyle name="Normal 49 11" xfId="15354" xr:uid="{00000000-0005-0000-0000-000086370000}"/>
    <cellStyle name="Normal 49 2" xfId="3281" xr:uid="{00000000-0005-0000-0000-000087370000}"/>
    <cellStyle name="Normal 49 2 2" xfId="3282" xr:uid="{00000000-0005-0000-0000-000088370000}"/>
    <cellStyle name="Normal 49 2 2 2" xfId="9965" xr:uid="{00000000-0005-0000-0000-000089370000}"/>
    <cellStyle name="Normal 49 2 2 2 2" xfId="18715" xr:uid="{00000000-0005-0000-0000-00008A370000}"/>
    <cellStyle name="Normal 49 2 2 3" xfId="8363" xr:uid="{00000000-0005-0000-0000-00008B370000}"/>
    <cellStyle name="Normal 49 2 2 3 2" xfId="17116" xr:uid="{00000000-0005-0000-0000-00008C370000}"/>
    <cellStyle name="Normal 49 2 2 4" xfId="11575" xr:uid="{00000000-0005-0000-0000-00008D370000}"/>
    <cellStyle name="Normal 49 2 2 4 2" xfId="20262" xr:uid="{00000000-0005-0000-0000-00008E370000}"/>
    <cellStyle name="Normal 49 2 2 5" xfId="13182" xr:uid="{00000000-0005-0000-0000-00008F370000}"/>
    <cellStyle name="Normal 49 2 2 5 2" xfId="21862" xr:uid="{00000000-0005-0000-0000-000090370000}"/>
    <cellStyle name="Normal 49 2 2 6" xfId="15356" xr:uid="{00000000-0005-0000-0000-000091370000}"/>
    <cellStyle name="Normal 49 2 3" xfId="3283" xr:uid="{00000000-0005-0000-0000-000092370000}"/>
    <cellStyle name="Normal 49 2 3 2" xfId="9966" xr:uid="{00000000-0005-0000-0000-000093370000}"/>
    <cellStyle name="Normal 49 2 3 2 2" xfId="18716" xr:uid="{00000000-0005-0000-0000-000094370000}"/>
    <cellStyle name="Normal 49 2 3 3" xfId="8364" xr:uid="{00000000-0005-0000-0000-000095370000}"/>
    <cellStyle name="Normal 49 2 3 3 2" xfId="17117" xr:uid="{00000000-0005-0000-0000-000096370000}"/>
    <cellStyle name="Normal 49 2 3 4" xfId="11576" xr:uid="{00000000-0005-0000-0000-000097370000}"/>
    <cellStyle name="Normal 49 2 3 4 2" xfId="20263" xr:uid="{00000000-0005-0000-0000-000098370000}"/>
    <cellStyle name="Normal 49 2 3 5" xfId="13183" xr:uid="{00000000-0005-0000-0000-000099370000}"/>
    <cellStyle name="Normal 49 2 3 5 2" xfId="21863" xr:uid="{00000000-0005-0000-0000-00009A370000}"/>
    <cellStyle name="Normal 49 2 3 6" xfId="15357" xr:uid="{00000000-0005-0000-0000-00009B370000}"/>
    <cellStyle name="Normal 49 2 4" xfId="3284" xr:uid="{00000000-0005-0000-0000-00009C370000}"/>
    <cellStyle name="Normal 49 2 4 2" xfId="9967" xr:uid="{00000000-0005-0000-0000-00009D370000}"/>
    <cellStyle name="Normal 49 2 4 2 2" xfId="18717" xr:uid="{00000000-0005-0000-0000-00009E370000}"/>
    <cellStyle name="Normal 49 2 4 3" xfId="8365" xr:uid="{00000000-0005-0000-0000-00009F370000}"/>
    <cellStyle name="Normal 49 2 4 3 2" xfId="17118" xr:uid="{00000000-0005-0000-0000-0000A0370000}"/>
    <cellStyle name="Normal 49 2 4 4" xfId="11577" xr:uid="{00000000-0005-0000-0000-0000A1370000}"/>
    <cellStyle name="Normal 49 2 4 4 2" xfId="20264" xr:uid="{00000000-0005-0000-0000-0000A2370000}"/>
    <cellStyle name="Normal 49 2 4 5" xfId="13184" xr:uid="{00000000-0005-0000-0000-0000A3370000}"/>
    <cellStyle name="Normal 49 2 4 5 2" xfId="21864" xr:uid="{00000000-0005-0000-0000-0000A4370000}"/>
    <cellStyle name="Normal 49 2 4 6" xfId="15358" xr:uid="{00000000-0005-0000-0000-0000A5370000}"/>
    <cellStyle name="Normal 49 2 5" xfId="9964" xr:uid="{00000000-0005-0000-0000-0000A6370000}"/>
    <cellStyle name="Normal 49 2 5 2" xfId="18714" xr:uid="{00000000-0005-0000-0000-0000A7370000}"/>
    <cellStyle name="Normal 49 2 6" xfId="8362" xr:uid="{00000000-0005-0000-0000-0000A8370000}"/>
    <cellStyle name="Normal 49 2 6 2" xfId="17115" xr:uid="{00000000-0005-0000-0000-0000A9370000}"/>
    <cellStyle name="Normal 49 2 7" xfId="11574" xr:uid="{00000000-0005-0000-0000-0000AA370000}"/>
    <cellStyle name="Normal 49 2 7 2" xfId="20261" xr:uid="{00000000-0005-0000-0000-0000AB370000}"/>
    <cellStyle name="Normal 49 2 8" xfId="13181" xr:uid="{00000000-0005-0000-0000-0000AC370000}"/>
    <cellStyle name="Normal 49 2 8 2" xfId="21861" xr:uid="{00000000-0005-0000-0000-0000AD370000}"/>
    <cellStyle name="Normal 49 2 9" xfId="15355" xr:uid="{00000000-0005-0000-0000-0000AE370000}"/>
    <cellStyle name="Normal 49 3" xfId="3285" xr:uid="{00000000-0005-0000-0000-0000AF370000}"/>
    <cellStyle name="Normal 49 3 2" xfId="3286" xr:uid="{00000000-0005-0000-0000-0000B0370000}"/>
    <cellStyle name="Normal 49 3 2 2" xfId="9969" xr:uid="{00000000-0005-0000-0000-0000B1370000}"/>
    <cellStyle name="Normal 49 3 2 2 2" xfId="18719" xr:uid="{00000000-0005-0000-0000-0000B2370000}"/>
    <cellStyle name="Normal 49 3 2 3" xfId="8367" xr:uid="{00000000-0005-0000-0000-0000B3370000}"/>
    <cellStyle name="Normal 49 3 2 3 2" xfId="17120" xr:uid="{00000000-0005-0000-0000-0000B4370000}"/>
    <cellStyle name="Normal 49 3 2 4" xfId="11579" xr:uid="{00000000-0005-0000-0000-0000B5370000}"/>
    <cellStyle name="Normal 49 3 2 4 2" xfId="20266" xr:uid="{00000000-0005-0000-0000-0000B6370000}"/>
    <cellStyle name="Normal 49 3 2 5" xfId="13186" xr:uid="{00000000-0005-0000-0000-0000B7370000}"/>
    <cellStyle name="Normal 49 3 2 5 2" xfId="21866" xr:uid="{00000000-0005-0000-0000-0000B8370000}"/>
    <cellStyle name="Normal 49 3 2 6" xfId="15360" xr:uid="{00000000-0005-0000-0000-0000B9370000}"/>
    <cellStyle name="Normal 49 3 3" xfId="3287" xr:uid="{00000000-0005-0000-0000-0000BA370000}"/>
    <cellStyle name="Normal 49 3 3 2" xfId="9970" xr:uid="{00000000-0005-0000-0000-0000BB370000}"/>
    <cellStyle name="Normal 49 3 3 2 2" xfId="18720" xr:uid="{00000000-0005-0000-0000-0000BC370000}"/>
    <cellStyle name="Normal 49 3 3 3" xfId="8368" xr:uid="{00000000-0005-0000-0000-0000BD370000}"/>
    <cellStyle name="Normal 49 3 3 3 2" xfId="17121" xr:uid="{00000000-0005-0000-0000-0000BE370000}"/>
    <cellStyle name="Normal 49 3 3 4" xfId="11580" xr:uid="{00000000-0005-0000-0000-0000BF370000}"/>
    <cellStyle name="Normal 49 3 3 4 2" xfId="20267" xr:uid="{00000000-0005-0000-0000-0000C0370000}"/>
    <cellStyle name="Normal 49 3 3 5" xfId="13187" xr:uid="{00000000-0005-0000-0000-0000C1370000}"/>
    <cellStyle name="Normal 49 3 3 5 2" xfId="21867" xr:uid="{00000000-0005-0000-0000-0000C2370000}"/>
    <cellStyle name="Normal 49 3 3 6" xfId="15361" xr:uid="{00000000-0005-0000-0000-0000C3370000}"/>
    <cellStyle name="Normal 49 3 4" xfId="3288" xr:uid="{00000000-0005-0000-0000-0000C4370000}"/>
    <cellStyle name="Normal 49 3 4 2" xfId="9971" xr:uid="{00000000-0005-0000-0000-0000C5370000}"/>
    <cellStyle name="Normal 49 3 4 2 2" xfId="18721" xr:uid="{00000000-0005-0000-0000-0000C6370000}"/>
    <cellStyle name="Normal 49 3 4 3" xfId="8369" xr:uid="{00000000-0005-0000-0000-0000C7370000}"/>
    <cellStyle name="Normal 49 3 4 3 2" xfId="17122" xr:uid="{00000000-0005-0000-0000-0000C8370000}"/>
    <cellStyle name="Normal 49 3 4 4" xfId="11581" xr:uid="{00000000-0005-0000-0000-0000C9370000}"/>
    <cellStyle name="Normal 49 3 4 4 2" xfId="20268" xr:uid="{00000000-0005-0000-0000-0000CA370000}"/>
    <cellStyle name="Normal 49 3 4 5" xfId="13188" xr:uid="{00000000-0005-0000-0000-0000CB370000}"/>
    <cellStyle name="Normal 49 3 4 5 2" xfId="21868" xr:uid="{00000000-0005-0000-0000-0000CC370000}"/>
    <cellStyle name="Normal 49 3 4 6" xfId="15362" xr:uid="{00000000-0005-0000-0000-0000CD370000}"/>
    <cellStyle name="Normal 49 3 5" xfId="9968" xr:uid="{00000000-0005-0000-0000-0000CE370000}"/>
    <cellStyle name="Normal 49 3 5 2" xfId="18718" xr:uid="{00000000-0005-0000-0000-0000CF370000}"/>
    <cellStyle name="Normal 49 3 6" xfId="8366" xr:uid="{00000000-0005-0000-0000-0000D0370000}"/>
    <cellStyle name="Normal 49 3 6 2" xfId="17119" xr:uid="{00000000-0005-0000-0000-0000D1370000}"/>
    <cellStyle name="Normal 49 3 7" xfId="11578" xr:uid="{00000000-0005-0000-0000-0000D2370000}"/>
    <cellStyle name="Normal 49 3 7 2" xfId="20265" xr:uid="{00000000-0005-0000-0000-0000D3370000}"/>
    <cellStyle name="Normal 49 3 8" xfId="13185" xr:uid="{00000000-0005-0000-0000-0000D4370000}"/>
    <cellStyle name="Normal 49 3 8 2" xfId="21865" xr:uid="{00000000-0005-0000-0000-0000D5370000}"/>
    <cellStyle name="Normal 49 3 9" xfId="15359" xr:uid="{00000000-0005-0000-0000-0000D6370000}"/>
    <cellStyle name="Normal 49 4" xfId="3289" xr:uid="{00000000-0005-0000-0000-0000D7370000}"/>
    <cellStyle name="Normal 49 4 2" xfId="9972" xr:uid="{00000000-0005-0000-0000-0000D8370000}"/>
    <cellStyle name="Normal 49 4 2 2" xfId="18722" xr:uid="{00000000-0005-0000-0000-0000D9370000}"/>
    <cellStyle name="Normal 49 4 3" xfId="8370" xr:uid="{00000000-0005-0000-0000-0000DA370000}"/>
    <cellStyle name="Normal 49 4 3 2" xfId="17123" xr:uid="{00000000-0005-0000-0000-0000DB370000}"/>
    <cellStyle name="Normal 49 4 4" xfId="11582" xr:uid="{00000000-0005-0000-0000-0000DC370000}"/>
    <cellStyle name="Normal 49 4 4 2" xfId="20269" xr:uid="{00000000-0005-0000-0000-0000DD370000}"/>
    <cellStyle name="Normal 49 4 5" xfId="13189" xr:uid="{00000000-0005-0000-0000-0000DE370000}"/>
    <cellStyle name="Normal 49 4 5 2" xfId="21869" xr:uid="{00000000-0005-0000-0000-0000DF370000}"/>
    <cellStyle name="Normal 49 4 6" xfId="15363" xr:uid="{00000000-0005-0000-0000-0000E0370000}"/>
    <cellStyle name="Normal 49 5" xfId="3290" xr:uid="{00000000-0005-0000-0000-0000E1370000}"/>
    <cellStyle name="Normal 49 5 2" xfId="9973" xr:uid="{00000000-0005-0000-0000-0000E2370000}"/>
    <cellStyle name="Normal 49 5 2 2" xfId="18723" xr:uid="{00000000-0005-0000-0000-0000E3370000}"/>
    <cellStyle name="Normal 49 5 3" xfId="8371" xr:uid="{00000000-0005-0000-0000-0000E4370000}"/>
    <cellStyle name="Normal 49 5 3 2" xfId="17124" xr:uid="{00000000-0005-0000-0000-0000E5370000}"/>
    <cellStyle name="Normal 49 5 4" xfId="11583" xr:uid="{00000000-0005-0000-0000-0000E6370000}"/>
    <cellStyle name="Normal 49 5 4 2" xfId="20270" xr:uid="{00000000-0005-0000-0000-0000E7370000}"/>
    <cellStyle name="Normal 49 5 5" xfId="13190" xr:uid="{00000000-0005-0000-0000-0000E8370000}"/>
    <cellStyle name="Normal 49 5 5 2" xfId="21870" xr:uid="{00000000-0005-0000-0000-0000E9370000}"/>
    <cellStyle name="Normal 49 5 6" xfId="15364" xr:uid="{00000000-0005-0000-0000-0000EA370000}"/>
    <cellStyle name="Normal 49 6" xfId="3291" xr:uid="{00000000-0005-0000-0000-0000EB370000}"/>
    <cellStyle name="Normal 49 6 2" xfId="9974" xr:uid="{00000000-0005-0000-0000-0000EC370000}"/>
    <cellStyle name="Normal 49 6 2 2" xfId="18724" xr:uid="{00000000-0005-0000-0000-0000ED370000}"/>
    <cellStyle name="Normal 49 6 3" xfId="8372" xr:uid="{00000000-0005-0000-0000-0000EE370000}"/>
    <cellStyle name="Normal 49 6 3 2" xfId="17125" xr:uid="{00000000-0005-0000-0000-0000EF370000}"/>
    <cellStyle name="Normal 49 6 4" xfId="11584" xr:uid="{00000000-0005-0000-0000-0000F0370000}"/>
    <cellStyle name="Normal 49 6 4 2" xfId="20271" xr:uid="{00000000-0005-0000-0000-0000F1370000}"/>
    <cellStyle name="Normal 49 6 5" xfId="13191" xr:uid="{00000000-0005-0000-0000-0000F2370000}"/>
    <cellStyle name="Normal 49 6 5 2" xfId="21871" xr:uid="{00000000-0005-0000-0000-0000F3370000}"/>
    <cellStyle name="Normal 49 6 6" xfId="15365" xr:uid="{00000000-0005-0000-0000-0000F4370000}"/>
    <cellStyle name="Normal 49 7" xfId="9963" xr:uid="{00000000-0005-0000-0000-0000F5370000}"/>
    <cellStyle name="Normal 49 7 2" xfId="18713" xr:uid="{00000000-0005-0000-0000-0000F6370000}"/>
    <cellStyle name="Normal 49 8" xfId="8361" xr:uid="{00000000-0005-0000-0000-0000F7370000}"/>
    <cellStyle name="Normal 49 8 2" xfId="17114" xr:uid="{00000000-0005-0000-0000-0000F8370000}"/>
    <cellStyle name="Normal 49 9" xfId="11573" xr:uid="{00000000-0005-0000-0000-0000F9370000}"/>
    <cellStyle name="Normal 49 9 2" xfId="20260" xr:uid="{00000000-0005-0000-0000-0000FA370000}"/>
    <cellStyle name="Normal 5" xfId="118" xr:uid="{00000000-0005-0000-0000-0000FB370000}"/>
    <cellStyle name="Normal 5 2" xfId="134" xr:uid="{00000000-0005-0000-0000-0000FC370000}"/>
    <cellStyle name="Normal 5 2 10" xfId="3293" xr:uid="{00000000-0005-0000-0000-0000FD370000}"/>
    <cellStyle name="Normal 5 2 10 2" xfId="9975" xr:uid="{00000000-0005-0000-0000-0000FE370000}"/>
    <cellStyle name="Normal 5 2 10 2 2" xfId="18725" xr:uid="{00000000-0005-0000-0000-0000FF370000}"/>
    <cellStyle name="Normal 5 2 10 3" xfId="11585" xr:uid="{00000000-0005-0000-0000-000000380000}"/>
    <cellStyle name="Normal 5 2 10 3 2" xfId="20272" xr:uid="{00000000-0005-0000-0000-000001380000}"/>
    <cellStyle name="Normal 5 2 10 4" xfId="15366" xr:uid="{00000000-0005-0000-0000-000002380000}"/>
    <cellStyle name="Normal 5 2 11" xfId="8373" xr:uid="{00000000-0005-0000-0000-000003380000}"/>
    <cellStyle name="Normal 5 2 11 2" xfId="17126" xr:uid="{00000000-0005-0000-0000-000004380000}"/>
    <cellStyle name="Normal 5 2 12" xfId="13192" xr:uid="{00000000-0005-0000-0000-000005380000}"/>
    <cellStyle name="Normal 5 2 12 2" xfId="21872" xr:uid="{00000000-0005-0000-0000-000006380000}"/>
    <cellStyle name="Normal 5 2 2" xfId="3294" xr:uid="{00000000-0005-0000-0000-000007380000}"/>
    <cellStyle name="Normal 5 2 2 2" xfId="3295" xr:uid="{00000000-0005-0000-0000-000008380000}"/>
    <cellStyle name="Normal 5 2 2 2 2" xfId="9977" xr:uid="{00000000-0005-0000-0000-000009380000}"/>
    <cellStyle name="Normal 5 2 2 2 2 2" xfId="18727" xr:uid="{00000000-0005-0000-0000-00000A380000}"/>
    <cellStyle name="Normal 5 2 2 2 3" xfId="8375" xr:uid="{00000000-0005-0000-0000-00000B380000}"/>
    <cellStyle name="Normal 5 2 2 2 3 2" xfId="17128" xr:uid="{00000000-0005-0000-0000-00000C380000}"/>
    <cellStyle name="Normal 5 2 2 2 4" xfId="11587" xr:uid="{00000000-0005-0000-0000-00000D380000}"/>
    <cellStyle name="Normal 5 2 2 2 4 2" xfId="20274" xr:uid="{00000000-0005-0000-0000-00000E380000}"/>
    <cellStyle name="Normal 5 2 2 2 5" xfId="13194" xr:uid="{00000000-0005-0000-0000-00000F380000}"/>
    <cellStyle name="Normal 5 2 2 2 5 2" xfId="21874" xr:uid="{00000000-0005-0000-0000-000010380000}"/>
    <cellStyle name="Normal 5 2 2 2 6" xfId="15368" xr:uid="{00000000-0005-0000-0000-000011380000}"/>
    <cellStyle name="Normal 5 2 2 3" xfId="3296" xr:uid="{00000000-0005-0000-0000-000012380000}"/>
    <cellStyle name="Normal 5 2 2 3 2" xfId="9978" xr:uid="{00000000-0005-0000-0000-000013380000}"/>
    <cellStyle name="Normal 5 2 2 3 2 2" xfId="18728" xr:uid="{00000000-0005-0000-0000-000014380000}"/>
    <cellStyle name="Normal 5 2 2 3 3" xfId="8376" xr:uid="{00000000-0005-0000-0000-000015380000}"/>
    <cellStyle name="Normal 5 2 2 3 3 2" xfId="17129" xr:uid="{00000000-0005-0000-0000-000016380000}"/>
    <cellStyle name="Normal 5 2 2 3 4" xfId="11588" xr:uid="{00000000-0005-0000-0000-000017380000}"/>
    <cellStyle name="Normal 5 2 2 3 4 2" xfId="20275" xr:uid="{00000000-0005-0000-0000-000018380000}"/>
    <cellStyle name="Normal 5 2 2 3 5" xfId="13195" xr:uid="{00000000-0005-0000-0000-000019380000}"/>
    <cellStyle name="Normal 5 2 2 3 5 2" xfId="21875" xr:uid="{00000000-0005-0000-0000-00001A380000}"/>
    <cellStyle name="Normal 5 2 2 3 6" xfId="15369" xr:uid="{00000000-0005-0000-0000-00001B380000}"/>
    <cellStyle name="Normal 5 2 2 4" xfId="3297" xr:uid="{00000000-0005-0000-0000-00001C380000}"/>
    <cellStyle name="Normal 5 2 2 4 2" xfId="9979" xr:uid="{00000000-0005-0000-0000-00001D380000}"/>
    <cellStyle name="Normal 5 2 2 4 2 2" xfId="18729" xr:uid="{00000000-0005-0000-0000-00001E380000}"/>
    <cellStyle name="Normal 5 2 2 4 3" xfId="8377" xr:uid="{00000000-0005-0000-0000-00001F380000}"/>
    <cellStyle name="Normal 5 2 2 4 3 2" xfId="17130" xr:uid="{00000000-0005-0000-0000-000020380000}"/>
    <cellStyle name="Normal 5 2 2 4 4" xfId="11589" xr:uid="{00000000-0005-0000-0000-000021380000}"/>
    <cellStyle name="Normal 5 2 2 4 4 2" xfId="20276" xr:uid="{00000000-0005-0000-0000-000022380000}"/>
    <cellStyle name="Normal 5 2 2 4 5" xfId="13196" xr:uid="{00000000-0005-0000-0000-000023380000}"/>
    <cellStyle name="Normal 5 2 2 4 5 2" xfId="21876" xr:uid="{00000000-0005-0000-0000-000024380000}"/>
    <cellStyle name="Normal 5 2 2 4 6" xfId="15370" xr:uid="{00000000-0005-0000-0000-000025380000}"/>
    <cellStyle name="Normal 5 2 2 5" xfId="9976" xr:uid="{00000000-0005-0000-0000-000026380000}"/>
    <cellStyle name="Normal 5 2 2 5 2" xfId="18726" xr:uid="{00000000-0005-0000-0000-000027380000}"/>
    <cellStyle name="Normal 5 2 2 6" xfId="8374" xr:uid="{00000000-0005-0000-0000-000028380000}"/>
    <cellStyle name="Normal 5 2 2 6 2" xfId="17127" xr:uid="{00000000-0005-0000-0000-000029380000}"/>
    <cellStyle name="Normal 5 2 2 7" xfId="11586" xr:uid="{00000000-0005-0000-0000-00002A380000}"/>
    <cellStyle name="Normal 5 2 2 7 2" xfId="20273" xr:uid="{00000000-0005-0000-0000-00002B380000}"/>
    <cellStyle name="Normal 5 2 2 8" xfId="13193" xr:uid="{00000000-0005-0000-0000-00002C380000}"/>
    <cellStyle name="Normal 5 2 2 8 2" xfId="21873" xr:uid="{00000000-0005-0000-0000-00002D380000}"/>
    <cellStyle name="Normal 5 2 2 9" xfId="15367" xr:uid="{00000000-0005-0000-0000-00002E380000}"/>
    <cellStyle name="Normal 5 2 3" xfId="3298" xr:uid="{00000000-0005-0000-0000-00002F380000}"/>
    <cellStyle name="Normal 5 2 3 2" xfId="3299" xr:uid="{00000000-0005-0000-0000-000030380000}"/>
    <cellStyle name="Normal 5 2 3 2 2" xfId="9981" xr:uid="{00000000-0005-0000-0000-000031380000}"/>
    <cellStyle name="Normal 5 2 3 2 2 2" xfId="18731" xr:uid="{00000000-0005-0000-0000-000032380000}"/>
    <cellStyle name="Normal 5 2 3 2 3" xfId="8379" xr:uid="{00000000-0005-0000-0000-000033380000}"/>
    <cellStyle name="Normal 5 2 3 2 3 2" xfId="17132" xr:uid="{00000000-0005-0000-0000-000034380000}"/>
    <cellStyle name="Normal 5 2 3 2 4" xfId="11591" xr:uid="{00000000-0005-0000-0000-000035380000}"/>
    <cellStyle name="Normal 5 2 3 2 4 2" xfId="20278" xr:uid="{00000000-0005-0000-0000-000036380000}"/>
    <cellStyle name="Normal 5 2 3 2 5" xfId="13198" xr:uid="{00000000-0005-0000-0000-000037380000}"/>
    <cellStyle name="Normal 5 2 3 2 5 2" xfId="21878" xr:uid="{00000000-0005-0000-0000-000038380000}"/>
    <cellStyle name="Normal 5 2 3 2 6" xfId="15372" xr:uid="{00000000-0005-0000-0000-000039380000}"/>
    <cellStyle name="Normal 5 2 3 3" xfId="3300" xr:uid="{00000000-0005-0000-0000-00003A380000}"/>
    <cellStyle name="Normal 5 2 3 3 2" xfId="9982" xr:uid="{00000000-0005-0000-0000-00003B380000}"/>
    <cellStyle name="Normal 5 2 3 3 2 2" xfId="18732" xr:uid="{00000000-0005-0000-0000-00003C380000}"/>
    <cellStyle name="Normal 5 2 3 3 3" xfId="8380" xr:uid="{00000000-0005-0000-0000-00003D380000}"/>
    <cellStyle name="Normal 5 2 3 3 3 2" xfId="17133" xr:uid="{00000000-0005-0000-0000-00003E380000}"/>
    <cellStyle name="Normal 5 2 3 3 4" xfId="11592" xr:uid="{00000000-0005-0000-0000-00003F380000}"/>
    <cellStyle name="Normal 5 2 3 3 4 2" xfId="20279" xr:uid="{00000000-0005-0000-0000-000040380000}"/>
    <cellStyle name="Normal 5 2 3 3 5" xfId="13199" xr:uid="{00000000-0005-0000-0000-000041380000}"/>
    <cellStyle name="Normal 5 2 3 3 5 2" xfId="21879" xr:uid="{00000000-0005-0000-0000-000042380000}"/>
    <cellStyle name="Normal 5 2 3 3 6" xfId="15373" xr:uid="{00000000-0005-0000-0000-000043380000}"/>
    <cellStyle name="Normal 5 2 3 4" xfId="3301" xr:uid="{00000000-0005-0000-0000-000044380000}"/>
    <cellStyle name="Normal 5 2 3 4 2" xfId="9983" xr:uid="{00000000-0005-0000-0000-000045380000}"/>
    <cellStyle name="Normal 5 2 3 4 2 2" xfId="18733" xr:uid="{00000000-0005-0000-0000-000046380000}"/>
    <cellStyle name="Normal 5 2 3 4 3" xfId="8381" xr:uid="{00000000-0005-0000-0000-000047380000}"/>
    <cellStyle name="Normal 5 2 3 4 3 2" xfId="17134" xr:uid="{00000000-0005-0000-0000-000048380000}"/>
    <cellStyle name="Normal 5 2 3 4 4" xfId="11593" xr:uid="{00000000-0005-0000-0000-000049380000}"/>
    <cellStyle name="Normal 5 2 3 4 4 2" xfId="20280" xr:uid="{00000000-0005-0000-0000-00004A380000}"/>
    <cellStyle name="Normal 5 2 3 4 5" xfId="13200" xr:uid="{00000000-0005-0000-0000-00004B380000}"/>
    <cellStyle name="Normal 5 2 3 4 5 2" xfId="21880" xr:uid="{00000000-0005-0000-0000-00004C380000}"/>
    <cellStyle name="Normal 5 2 3 4 6" xfId="15374" xr:uid="{00000000-0005-0000-0000-00004D380000}"/>
    <cellStyle name="Normal 5 2 3 5" xfId="9980" xr:uid="{00000000-0005-0000-0000-00004E380000}"/>
    <cellStyle name="Normal 5 2 3 5 2" xfId="18730" xr:uid="{00000000-0005-0000-0000-00004F380000}"/>
    <cellStyle name="Normal 5 2 3 6" xfId="8378" xr:uid="{00000000-0005-0000-0000-000050380000}"/>
    <cellStyle name="Normal 5 2 3 6 2" xfId="17131" xr:uid="{00000000-0005-0000-0000-000051380000}"/>
    <cellStyle name="Normal 5 2 3 7" xfId="11590" xr:uid="{00000000-0005-0000-0000-000052380000}"/>
    <cellStyle name="Normal 5 2 3 7 2" xfId="20277" xr:uid="{00000000-0005-0000-0000-000053380000}"/>
    <cellStyle name="Normal 5 2 3 8" xfId="13197" xr:uid="{00000000-0005-0000-0000-000054380000}"/>
    <cellStyle name="Normal 5 2 3 8 2" xfId="21877" xr:uid="{00000000-0005-0000-0000-000055380000}"/>
    <cellStyle name="Normal 5 2 3 9" xfId="15371" xr:uid="{00000000-0005-0000-0000-000056380000}"/>
    <cellStyle name="Normal 5 2 4" xfId="3302" xr:uid="{00000000-0005-0000-0000-000057380000}"/>
    <cellStyle name="Normal 5 2 4 2" xfId="3303" xr:uid="{00000000-0005-0000-0000-000058380000}"/>
    <cellStyle name="Normal 5 2 4 2 2" xfId="3304" xr:uid="{00000000-0005-0000-0000-000059380000}"/>
    <cellStyle name="Normal 5 2 4 2 2 2" xfId="3305" xr:uid="{00000000-0005-0000-0000-00005A380000}"/>
    <cellStyle name="Normal 5 2 4 2 2 2 2" xfId="9985" xr:uid="{00000000-0005-0000-0000-00005B380000}"/>
    <cellStyle name="Normal 5 2 4 2 2 2 2 2" xfId="18735" xr:uid="{00000000-0005-0000-0000-00005C380000}"/>
    <cellStyle name="Normal 5 2 4 2 2 2 3" xfId="8383" xr:uid="{00000000-0005-0000-0000-00005D380000}"/>
    <cellStyle name="Normal 5 2 4 2 2 2 3 2" xfId="17136" xr:uid="{00000000-0005-0000-0000-00005E380000}"/>
    <cellStyle name="Normal 5 2 4 2 2 2 4" xfId="11595" xr:uid="{00000000-0005-0000-0000-00005F380000}"/>
    <cellStyle name="Normal 5 2 4 2 2 2 4 2" xfId="20282" xr:uid="{00000000-0005-0000-0000-000060380000}"/>
    <cellStyle name="Normal 5 2 4 2 2 2 5" xfId="13202" xr:uid="{00000000-0005-0000-0000-000061380000}"/>
    <cellStyle name="Normal 5 2 4 2 2 2 5 2" xfId="21882" xr:uid="{00000000-0005-0000-0000-000062380000}"/>
    <cellStyle name="Normal 5 2 4 2 2 2 6" xfId="15376" xr:uid="{00000000-0005-0000-0000-000063380000}"/>
    <cellStyle name="Normal 5 2 4 2 2 3" xfId="3306" xr:uid="{00000000-0005-0000-0000-000064380000}"/>
    <cellStyle name="Normal 5 2 4 2 2 3 2" xfId="9986" xr:uid="{00000000-0005-0000-0000-000065380000}"/>
    <cellStyle name="Normal 5 2 4 2 2 3 2 2" xfId="18736" xr:uid="{00000000-0005-0000-0000-000066380000}"/>
    <cellStyle name="Normal 5 2 4 2 2 3 3" xfId="8384" xr:uid="{00000000-0005-0000-0000-000067380000}"/>
    <cellStyle name="Normal 5 2 4 2 2 3 3 2" xfId="17137" xr:uid="{00000000-0005-0000-0000-000068380000}"/>
    <cellStyle name="Normal 5 2 4 2 2 3 4" xfId="11596" xr:uid="{00000000-0005-0000-0000-000069380000}"/>
    <cellStyle name="Normal 5 2 4 2 2 3 4 2" xfId="20283" xr:uid="{00000000-0005-0000-0000-00006A380000}"/>
    <cellStyle name="Normal 5 2 4 2 2 3 5" xfId="13203" xr:uid="{00000000-0005-0000-0000-00006B380000}"/>
    <cellStyle name="Normal 5 2 4 2 2 3 5 2" xfId="21883" xr:uid="{00000000-0005-0000-0000-00006C380000}"/>
    <cellStyle name="Normal 5 2 4 2 2 3 6" xfId="15377" xr:uid="{00000000-0005-0000-0000-00006D380000}"/>
    <cellStyle name="Normal 5 2 4 2 2 4" xfId="3307" xr:uid="{00000000-0005-0000-0000-00006E380000}"/>
    <cellStyle name="Normal 5 2 4 2 2 4 2" xfId="9987" xr:uid="{00000000-0005-0000-0000-00006F380000}"/>
    <cellStyle name="Normal 5 2 4 2 2 4 2 2" xfId="18737" xr:uid="{00000000-0005-0000-0000-000070380000}"/>
    <cellStyle name="Normal 5 2 4 2 2 4 3" xfId="8385" xr:uid="{00000000-0005-0000-0000-000071380000}"/>
    <cellStyle name="Normal 5 2 4 2 2 4 3 2" xfId="17138" xr:uid="{00000000-0005-0000-0000-000072380000}"/>
    <cellStyle name="Normal 5 2 4 2 2 4 4" xfId="11597" xr:uid="{00000000-0005-0000-0000-000073380000}"/>
    <cellStyle name="Normal 5 2 4 2 2 4 4 2" xfId="20284" xr:uid="{00000000-0005-0000-0000-000074380000}"/>
    <cellStyle name="Normal 5 2 4 2 2 4 5" xfId="13204" xr:uid="{00000000-0005-0000-0000-000075380000}"/>
    <cellStyle name="Normal 5 2 4 2 2 4 5 2" xfId="21884" xr:uid="{00000000-0005-0000-0000-000076380000}"/>
    <cellStyle name="Normal 5 2 4 2 2 4 6" xfId="15378" xr:uid="{00000000-0005-0000-0000-000077380000}"/>
    <cellStyle name="Normal 5 2 4 2 3" xfId="3308" xr:uid="{00000000-0005-0000-0000-000078380000}"/>
    <cellStyle name="Normal 5 2 4 2 4" xfId="3309" xr:uid="{00000000-0005-0000-0000-000079380000}"/>
    <cellStyle name="Normal 5 2 4 2 5" xfId="9984" xr:uid="{00000000-0005-0000-0000-00007A380000}"/>
    <cellStyle name="Normal 5 2 4 2 5 2" xfId="18734" xr:uid="{00000000-0005-0000-0000-00007B380000}"/>
    <cellStyle name="Normal 5 2 4 2 6" xfId="8382" xr:uid="{00000000-0005-0000-0000-00007C380000}"/>
    <cellStyle name="Normal 5 2 4 2 6 2" xfId="17135" xr:uid="{00000000-0005-0000-0000-00007D380000}"/>
    <cellStyle name="Normal 5 2 4 2 7" xfId="11594" xr:uid="{00000000-0005-0000-0000-00007E380000}"/>
    <cellStyle name="Normal 5 2 4 2 7 2" xfId="20281" xr:uid="{00000000-0005-0000-0000-00007F380000}"/>
    <cellStyle name="Normal 5 2 4 2 8" xfId="13201" xr:uid="{00000000-0005-0000-0000-000080380000}"/>
    <cellStyle name="Normal 5 2 4 2 8 2" xfId="21881" xr:uid="{00000000-0005-0000-0000-000081380000}"/>
    <cellStyle name="Normal 5 2 4 2 9" xfId="15375" xr:uid="{00000000-0005-0000-0000-000082380000}"/>
    <cellStyle name="Normal 5 2 4 3" xfId="3310" xr:uid="{00000000-0005-0000-0000-000083380000}"/>
    <cellStyle name="Normal 5 2 4 3 2" xfId="3311" xr:uid="{00000000-0005-0000-0000-000084380000}"/>
    <cellStyle name="Normal 5 2 4 3 2 2" xfId="9989" xr:uid="{00000000-0005-0000-0000-000085380000}"/>
    <cellStyle name="Normal 5 2 4 3 2 2 2" xfId="18739" xr:uid="{00000000-0005-0000-0000-000086380000}"/>
    <cellStyle name="Normal 5 2 4 3 2 3" xfId="8387" xr:uid="{00000000-0005-0000-0000-000087380000}"/>
    <cellStyle name="Normal 5 2 4 3 2 3 2" xfId="17140" xr:uid="{00000000-0005-0000-0000-000088380000}"/>
    <cellStyle name="Normal 5 2 4 3 2 4" xfId="11599" xr:uid="{00000000-0005-0000-0000-000089380000}"/>
    <cellStyle name="Normal 5 2 4 3 2 4 2" xfId="20286" xr:uid="{00000000-0005-0000-0000-00008A380000}"/>
    <cellStyle name="Normal 5 2 4 3 2 5" xfId="13206" xr:uid="{00000000-0005-0000-0000-00008B380000}"/>
    <cellStyle name="Normal 5 2 4 3 2 5 2" xfId="21886" xr:uid="{00000000-0005-0000-0000-00008C380000}"/>
    <cellStyle name="Normal 5 2 4 3 2 6" xfId="15380" xr:uid="{00000000-0005-0000-0000-00008D380000}"/>
    <cellStyle name="Normal 5 2 4 3 3" xfId="3312" xr:uid="{00000000-0005-0000-0000-00008E380000}"/>
    <cellStyle name="Normal 5 2 4 3 3 2" xfId="9990" xr:uid="{00000000-0005-0000-0000-00008F380000}"/>
    <cellStyle name="Normal 5 2 4 3 3 2 2" xfId="18740" xr:uid="{00000000-0005-0000-0000-000090380000}"/>
    <cellStyle name="Normal 5 2 4 3 3 3" xfId="8388" xr:uid="{00000000-0005-0000-0000-000091380000}"/>
    <cellStyle name="Normal 5 2 4 3 3 3 2" xfId="17141" xr:uid="{00000000-0005-0000-0000-000092380000}"/>
    <cellStyle name="Normal 5 2 4 3 3 4" xfId="11600" xr:uid="{00000000-0005-0000-0000-000093380000}"/>
    <cellStyle name="Normal 5 2 4 3 3 4 2" xfId="20287" xr:uid="{00000000-0005-0000-0000-000094380000}"/>
    <cellStyle name="Normal 5 2 4 3 3 5" xfId="13207" xr:uid="{00000000-0005-0000-0000-000095380000}"/>
    <cellStyle name="Normal 5 2 4 3 3 5 2" xfId="21887" xr:uid="{00000000-0005-0000-0000-000096380000}"/>
    <cellStyle name="Normal 5 2 4 3 3 6" xfId="15381" xr:uid="{00000000-0005-0000-0000-000097380000}"/>
    <cellStyle name="Normal 5 2 4 3 4" xfId="3313" xr:uid="{00000000-0005-0000-0000-000098380000}"/>
    <cellStyle name="Normal 5 2 4 3 4 2" xfId="9991" xr:uid="{00000000-0005-0000-0000-000099380000}"/>
    <cellStyle name="Normal 5 2 4 3 4 2 2" xfId="18741" xr:uid="{00000000-0005-0000-0000-00009A380000}"/>
    <cellStyle name="Normal 5 2 4 3 4 3" xfId="8389" xr:uid="{00000000-0005-0000-0000-00009B380000}"/>
    <cellStyle name="Normal 5 2 4 3 4 3 2" xfId="17142" xr:uid="{00000000-0005-0000-0000-00009C380000}"/>
    <cellStyle name="Normal 5 2 4 3 4 4" xfId="11601" xr:uid="{00000000-0005-0000-0000-00009D380000}"/>
    <cellStyle name="Normal 5 2 4 3 4 4 2" xfId="20288" xr:uid="{00000000-0005-0000-0000-00009E380000}"/>
    <cellStyle name="Normal 5 2 4 3 4 5" xfId="13208" xr:uid="{00000000-0005-0000-0000-00009F380000}"/>
    <cellStyle name="Normal 5 2 4 3 4 5 2" xfId="21888" xr:uid="{00000000-0005-0000-0000-0000A0380000}"/>
    <cellStyle name="Normal 5 2 4 3 4 6" xfId="15382" xr:uid="{00000000-0005-0000-0000-0000A1380000}"/>
    <cellStyle name="Normal 5 2 4 3 5" xfId="9988" xr:uid="{00000000-0005-0000-0000-0000A2380000}"/>
    <cellStyle name="Normal 5 2 4 3 5 2" xfId="18738" xr:uid="{00000000-0005-0000-0000-0000A3380000}"/>
    <cellStyle name="Normal 5 2 4 3 6" xfId="8386" xr:uid="{00000000-0005-0000-0000-0000A4380000}"/>
    <cellStyle name="Normal 5 2 4 3 6 2" xfId="17139" xr:uid="{00000000-0005-0000-0000-0000A5380000}"/>
    <cellStyle name="Normal 5 2 4 3 7" xfId="11598" xr:uid="{00000000-0005-0000-0000-0000A6380000}"/>
    <cellStyle name="Normal 5 2 4 3 7 2" xfId="20285" xr:uid="{00000000-0005-0000-0000-0000A7380000}"/>
    <cellStyle name="Normal 5 2 4 3 8" xfId="13205" xr:uid="{00000000-0005-0000-0000-0000A8380000}"/>
    <cellStyle name="Normal 5 2 4 3 8 2" xfId="21885" xr:uid="{00000000-0005-0000-0000-0000A9380000}"/>
    <cellStyle name="Normal 5 2 4 3 9" xfId="15379" xr:uid="{00000000-0005-0000-0000-0000AA380000}"/>
    <cellStyle name="Normal 5 2 4 4" xfId="3314" xr:uid="{00000000-0005-0000-0000-0000AB380000}"/>
    <cellStyle name="Normal 5 2 4 4 2" xfId="3315" xr:uid="{00000000-0005-0000-0000-0000AC380000}"/>
    <cellStyle name="Normal 5 2 4 4 2 2" xfId="9993" xr:uid="{00000000-0005-0000-0000-0000AD380000}"/>
    <cellStyle name="Normal 5 2 4 4 2 2 2" xfId="18743" xr:uid="{00000000-0005-0000-0000-0000AE380000}"/>
    <cellStyle name="Normal 5 2 4 4 2 3" xfId="8391" xr:uid="{00000000-0005-0000-0000-0000AF380000}"/>
    <cellStyle name="Normal 5 2 4 4 2 3 2" xfId="17144" xr:uid="{00000000-0005-0000-0000-0000B0380000}"/>
    <cellStyle name="Normal 5 2 4 4 2 4" xfId="11603" xr:uid="{00000000-0005-0000-0000-0000B1380000}"/>
    <cellStyle name="Normal 5 2 4 4 2 4 2" xfId="20290" xr:uid="{00000000-0005-0000-0000-0000B2380000}"/>
    <cellStyle name="Normal 5 2 4 4 2 5" xfId="13210" xr:uid="{00000000-0005-0000-0000-0000B3380000}"/>
    <cellStyle name="Normal 5 2 4 4 2 5 2" xfId="21890" xr:uid="{00000000-0005-0000-0000-0000B4380000}"/>
    <cellStyle name="Normal 5 2 4 4 2 6" xfId="15384" xr:uid="{00000000-0005-0000-0000-0000B5380000}"/>
    <cellStyle name="Normal 5 2 4 4 3" xfId="3316" xr:uid="{00000000-0005-0000-0000-0000B6380000}"/>
    <cellStyle name="Normal 5 2 4 4 3 2" xfId="9994" xr:uid="{00000000-0005-0000-0000-0000B7380000}"/>
    <cellStyle name="Normal 5 2 4 4 3 2 2" xfId="18744" xr:uid="{00000000-0005-0000-0000-0000B8380000}"/>
    <cellStyle name="Normal 5 2 4 4 3 3" xfId="8392" xr:uid="{00000000-0005-0000-0000-0000B9380000}"/>
    <cellStyle name="Normal 5 2 4 4 3 3 2" xfId="17145" xr:uid="{00000000-0005-0000-0000-0000BA380000}"/>
    <cellStyle name="Normal 5 2 4 4 3 4" xfId="11604" xr:uid="{00000000-0005-0000-0000-0000BB380000}"/>
    <cellStyle name="Normal 5 2 4 4 3 4 2" xfId="20291" xr:uid="{00000000-0005-0000-0000-0000BC380000}"/>
    <cellStyle name="Normal 5 2 4 4 3 5" xfId="13211" xr:uid="{00000000-0005-0000-0000-0000BD380000}"/>
    <cellStyle name="Normal 5 2 4 4 3 5 2" xfId="21891" xr:uid="{00000000-0005-0000-0000-0000BE380000}"/>
    <cellStyle name="Normal 5 2 4 4 3 6" xfId="15385" xr:uid="{00000000-0005-0000-0000-0000BF380000}"/>
    <cellStyle name="Normal 5 2 4 4 4" xfId="3317" xr:uid="{00000000-0005-0000-0000-0000C0380000}"/>
    <cellStyle name="Normal 5 2 4 4 4 2" xfId="9995" xr:uid="{00000000-0005-0000-0000-0000C1380000}"/>
    <cellStyle name="Normal 5 2 4 4 4 2 2" xfId="18745" xr:uid="{00000000-0005-0000-0000-0000C2380000}"/>
    <cellStyle name="Normal 5 2 4 4 4 3" xfId="8393" xr:uid="{00000000-0005-0000-0000-0000C3380000}"/>
    <cellStyle name="Normal 5 2 4 4 4 3 2" xfId="17146" xr:uid="{00000000-0005-0000-0000-0000C4380000}"/>
    <cellStyle name="Normal 5 2 4 4 4 4" xfId="11605" xr:uid="{00000000-0005-0000-0000-0000C5380000}"/>
    <cellStyle name="Normal 5 2 4 4 4 4 2" xfId="20292" xr:uid="{00000000-0005-0000-0000-0000C6380000}"/>
    <cellStyle name="Normal 5 2 4 4 4 5" xfId="13212" xr:uid="{00000000-0005-0000-0000-0000C7380000}"/>
    <cellStyle name="Normal 5 2 4 4 4 5 2" xfId="21892" xr:uid="{00000000-0005-0000-0000-0000C8380000}"/>
    <cellStyle name="Normal 5 2 4 4 4 6" xfId="15386" xr:uid="{00000000-0005-0000-0000-0000C9380000}"/>
    <cellStyle name="Normal 5 2 4 4 5" xfId="9992" xr:uid="{00000000-0005-0000-0000-0000CA380000}"/>
    <cellStyle name="Normal 5 2 4 4 5 2" xfId="18742" xr:uid="{00000000-0005-0000-0000-0000CB380000}"/>
    <cellStyle name="Normal 5 2 4 4 6" xfId="8390" xr:uid="{00000000-0005-0000-0000-0000CC380000}"/>
    <cellStyle name="Normal 5 2 4 4 6 2" xfId="17143" xr:uid="{00000000-0005-0000-0000-0000CD380000}"/>
    <cellStyle name="Normal 5 2 4 4 7" xfId="11602" xr:uid="{00000000-0005-0000-0000-0000CE380000}"/>
    <cellStyle name="Normal 5 2 4 4 7 2" xfId="20289" xr:uid="{00000000-0005-0000-0000-0000CF380000}"/>
    <cellStyle name="Normal 5 2 4 4 8" xfId="13209" xr:uid="{00000000-0005-0000-0000-0000D0380000}"/>
    <cellStyle name="Normal 5 2 4 4 8 2" xfId="21889" xr:uid="{00000000-0005-0000-0000-0000D1380000}"/>
    <cellStyle name="Normal 5 2 4 4 9" xfId="15383" xr:uid="{00000000-0005-0000-0000-0000D2380000}"/>
    <cellStyle name="Normal 5 2 4 5" xfId="3318" xr:uid="{00000000-0005-0000-0000-0000D3380000}"/>
    <cellStyle name="Normal 5 2 4 5 2" xfId="9996" xr:uid="{00000000-0005-0000-0000-0000D4380000}"/>
    <cellStyle name="Normal 5 2 4 5 2 2" xfId="18746" xr:uid="{00000000-0005-0000-0000-0000D5380000}"/>
    <cellStyle name="Normal 5 2 4 5 3" xfId="8394" xr:uid="{00000000-0005-0000-0000-0000D6380000}"/>
    <cellStyle name="Normal 5 2 4 5 3 2" xfId="17147" xr:uid="{00000000-0005-0000-0000-0000D7380000}"/>
    <cellStyle name="Normal 5 2 4 5 4" xfId="11606" xr:uid="{00000000-0005-0000-0000-0000D8380000}"/>
    <cellStyle name="Normal 5 2 4 5 4 2" xfId="20293" xr:uid="{00000000-0005-0000-0000-0000D9380000}"/>
    <cellStyle name="Normal 5 2 4 5 5" xfId="13213" xr:uid="{00000000-0005-0000-0000-0000DA380000}"/>
    <cellStyle name="Normal 5 2 4 5 5 2" xfId="21893" xr:uid="{00000000-0005-0000-0000-0000DB380000}"/>
    <cellStyle name="Normal 5 2 4 5 6" xfId="15387" xr:uid="{00000000-0005-0000-0000-0000DC380000}"/>
    <cellStyle name="Normal 5 2 4 6" xfId="3319" xr:uid="{00000000-0005-0000-0000-0000DD380000}"/>
    <cellStyle name="Normal 5 2 4 6 2" xfId="9997" xr:uid="{00000000-0005-0000-0000-0000DE380000}"/>
    <cellStyle name="Normal 5 2 4 6 2 2" xfId="18747" xr:uid="{00000000-0005-0000-0000-0000DF380000}"/>
    <cellStyle name="Normal 5 2 4 6 3" xfId="8395" xr:uid="{00000000-0005-0000-0000-0000E0380000}"/>
    <cellStyle name="Normal 5 2 4 6 3 2" xfId="17148" xr:uid="{00000000-0005-0000-0000-0000E1380000}"/>
    <cellStyle name="Normal 5 2 4 6 4" xfId="11607" xr:uid="{00000000-0005-0000-0000-0000E2380000}"/>
    <cellStyle name="Normal 5 2 4 6 4 2" xfId="20294" xr:uid="{00000000-0005-0000-0000-0000E3380000}"/>
    <cellStyle name="Normal 5 2 4 6 5" xfId="13214" xr:uid="{00000000-0005-0000-0000-0000E4380000}"/>
    <cellStyle name="Normal 5 2 4 6 5 2" xfId="21894" xr:uid="{00000000-0005-0000-0000-0000E5380000}"/>
    <cellStyle name="Normal 5 2 4 6 6" xfId="15388" xr:uid="{00000000-0005-0000-0000-0000E6380000}"/>
    <cellStyle name="Normal 5 2 4 7" xfId="3320" xr:uid="{00000000-0005-0000-0000-0000E7380000}"/>
    <cellStyle name="Normal 5 2 4 7 2" xfId="9998" xr:uid="{00000000-0005-0000-0000-0000E8380000}"/>
    <cellStyle name="Normal 5 2 4 7 2 2" xfId="18748" xr:uid="{00000000-0005-0000-0000-0000E9380000}"/>
    <cellStyle name="Normal 5 2 4 7 3" xfId="8396" xr:uid="{00000000-0005-0000-0000-0000EA380000}"/>
    <cellStyle name="Normal 5 2 4 7 3 2" xfId="17149" xr:uid="{00000000-0005-0000-0000-0000EB380000}"/>
    <cellStyle name="Normal 5 2 4 7 4" xfId="11608" xr:uid="{00000000-0005-0000-0000-0000EC380000}"/>
    <cellStyle name="Normal 5 2 4 7 4 2" xfId="20295" xr:uid="{00000000-0005-0000-0000-0000ED380000}"/>
    <cellStyle name="Normal 5 2 4 7 5" xfId="13215" xr:uid="{00000000-0005-0000-0000-0000EE380000}"/>
    <cellStyle name="Normal 5 2 4 7 5 2" xfId="21895" xr:uid="{00000000-0005-0000-0000-0000EF380000}"/>
    <cellStyle name="Normal 5 2 4 7 6" xfId="15389" xr:uid="{00000000-0005-0000-0000-0000F0380000}"/>
    <cellStyle name="Normal 5 2 5" xfId="3321" xr:uid="{00000000-0005-0000-0000-0000F1380000}"/>
    <cellStyle name="Normal 5 2 6" xfId="3322" xr:uid="{00000000-0005-0000-0000-0000F2380000}"/>
    <cellStyle name="Normal 5 2 7" xfId="3323" xr:uid="{00000000-0005-0000-0000-0000F3380000}"/>
    <cellStyle name="Normal 5 2 7 2" xfId="9999" xr:uid="{00000000-0005-0000-0000-0000F4380000}"/>
    <cellStyle name="Normal 5 2 7 2 2" xfId="18749" xr:uid="{00000000-0005-0000-0000-0000F5380000}"/>
    <cellStyle name="Normal 5 2 7 3" xfId="8397" xr:uid="{00000000-0005-0000-0000-0000F6380000}"/>
    <cellStyle name="Normal 5 2 7 3 2" xfId="17150" xr:uid="{00000000-0005-0000-0000-0000F7380000}"/>
    <cellStyle name="Normal 5 2 7 4" xfId="11609" xr:uid="{00000000-0005-0000-0000-0000F8380000}"/>
    <cellStyle name="Normal 5 2 7 4 2" xfId="20296" xr:uid="{00000000-0005-0000-0000-0000F9380000}"/>
    <cellStyle name="Normal 5 2 7 5" xfId="13216" xr:uid="{00000000-0005-0000-0000-0000FA380000}"/>
    <cellStyle name="Normal 5 2 7 5 2" xfId="21896" xr:uid="{00000000-0005-0000-0000-0000FB380000}"/>
    <cellStyle name="Normal 5 2 7 6" xfId="15390" xr:uid="{00000000-0005-0000-0000-0000FC380000}"/>
    <cellStyle name="Normal 5 2 8" xfId="3324" xr:uid="{00000000-0005-0000-0000-0000FD380000}"/>
    <cellStyle name="Normal 5 2 8 2" xfId="10000" xr:uid="{00000000-0005-0000-0000-0000FE380000}"/>
    <cellStyle name="Normal 5 2 8 2 2" xfId="18750" xr:uid="{00000000-0005-0000-0000-0000FF380000}"/>
    <cellStyle name="Normal 5 2 8 3" xfId="8398" xr:uid="{00000000-0005-0000-0000-000000390000}"/>
    <cellStyle name="Normal 5 2 8 3 2" xfId="17151" xr:uid="{00000000-0005-0000-0000-000001390000}"/>
    <cellStyle name="Normal 5 2 8 4" xfId="11610" xr:uid="{00000000-0005-0000-0000-000002390000}"/>
    <cellStyle name="Normal 5 2 8 4 2" xfId="20297" xr:uid="{00000000-0005-0000-0000-000003390000}"/>
    <cellStyle name="Normal 5 2 8 5" xfId="13217" xr:uid="{00000000-0005-0000-0000-000004390000}"/>
    <cellStyle name="Normal 5 2 8 5 2" xfId="21897" xr:uid="{00000000-0005-0000-0000-000005390000}"/>
    <cellStyle name="Normal 5 2 8 6" xfId="15391" xr:uid="{00000000-0005-0000-0000-000006390000}"/>
    <cellStyle name="Normal 5 2 9" xfId="3325" xr:uid="{00000000-0005-0000-0000-000007390000}"/>
    <cellStyle name="Normal 5 2 9 2" xfId="10001" xr:uid="{00000000-0005-0000-0000-000008390000}"/>
    <cellStyle name="Normal 5 2 9 2 2" xfId="18751" xr:uid="{00000000-0005-0000-0000-000009390000}"/>
    <cellStyle name="Normal 5 2 9 3" xfId="8399" xr:uid="{00000000-0005-0000-0000-00000A390000}"/>
    <cellStyle name="Normal 5 2 9 3 2" xfId="17152" xr:uid="{00000000-0005-0000-0000-00000B390000}"/>
    <cellStyle name="Normal 5 2 9 4" xfId="11611" xr:uid="{00000000-0005-0000-0000-00000C390000}"/>
    <cellStyle name="Normal 5 2 9 4 2" xfId="20298" xr:uid="{00000000-0005-0000-0000-00000D390000}"/>
    <cellStyle name="Normal 5 2 9 5" xfId="13218" xr:uid="{00000000-0005-0000-0000-00000E390000}"/>
    <cellStyle name="Normal 5 2 9 5 2" xfId="21898" xr:uid="{00000000-0005-0000-0000-00000F390000}"/>
    <cellStyle name="Normal 5 2 9 6" xfId="15392" xr:uid="{00000000-0005-0000-0000-000010390000}"/>
    <cellStyle name="Normal 5 3" xfId="3326" xr:uid="{00000000-0005-0000-0000-000011390000}"/>
    <cellStyle name="Normal 5 3 2" xfId="3327" xr:uid="{00000000-0005-0000-0000-000012390000}"/>
    <cellStyle name="Normal 5 3 2 2" xfId="10003" xr:uid="{00000000-0005-0000-0000-000013390000}"/>
    <cellStyle name="Normal 5 3 2 2 2" xfId="18753" xr:uid="{00000000-0005-0000-0000-000014390000}"/>
    <cellStyle name="Normal 5 3 2 3" xfId="8401" xr:uid="{00000000-0005-0000-0000-000015390000}"/>
    <cellStyle name="Normal 5 3 2 3 2" xfId="17154" xr:uid="{00000000-0005-0000-0000-000016390000}"/>
    <cellStyle name="Normal 5 3 2 4" xfId="11613" xr:uid="{00000000-0005-0000-0000-000017390000}"/>
    <cellStyle name="Normal 5 3 2 4 2" xfId="20300" xr:uid="{00000000-0005-0000-0000-000018390000}"/>
    <cellStyle name="Normal 5 3 2 5" xfId="13220" xr:uid="{00000000-0005-0000-0000-000019390000}"/>
    <cellStyle name="Normal 5 3 2 5 2" xfId="21900" xr:uid="{00000000-0005-0000-0000-00001A390000}"/>
    <cellStyle name="Normal 5 3 2 6" xfId="15394" xr:uid="{00000000-0005-0000-0000-00001B390000}"/>
    <cellStyle name="Normal 5 3 3" xfId="3328" xr:uid="{00000000-0005-0000-0000-00001C390000}"/>
    <cellStyle name="Normal 5 3 3 2" xfId="10004" xr:uid="{00000000-0005-0000-0000-00001D390000}"/>
    <cellStyle name="Normal 5 3 3 2 2" xfId="18754" xr:uid="{00000000-0005-0000-0000-00001E390000}"/>
    <cellStyle name="Normal 5 3 3 3" xfId="8402" xr:uid="{00000000-0005-0000-0000-00001F390000}"/>
    <cellStyle name="Normal 5 3 3 3 2" xfId="17155" xr:uid="{00000000-0005-0000-0000-000020390000}"/>
    <cellStyle name="Normal 5 3 3 4" xfId="11614" xr:uid="{00000000-0005-0000-0000-000021390000}"/>
    <cellStyle name="Normal 5 3 3 4 2" xfId="20301" xr:uid="{00000000-0005-0000-0000-000022390000}"/>
    <cellStyle name="Normal 5 3 3 5" xfId="13221" xr:uid="{00000000-0005-0000-0000-000023390000}"/>
    <cellStyle name="Normal 5 3 3 5 2" xfId="21901" xr:uid="{00000000-0005-0000-0000-000024390000}"/>
    <cellStyle name="Normal 5 3 3 6" xfId="15395" xr:uid="{00000000-0005-0000-0000-000025390000}"/>
    <cellStyle name="Normal 5 3 4" xfId="3329" xr:uid="{00000000-0005-0000-0000-000026390000}"/>
    <cellStyle name="Normal 5 3 4 2" xfId="10005" xr:uid="{00000000-0005-0000-0000-000027390000}"/>
    <cellStyle name="Normal 5 3 4 2 2" xfId="18755" xr:uid="{00000000-0005-0000-0000-000028390000}"/>
    <cellStyle name="Normal 5 3 4 3" xfId="8403" xr:uid="{00000000-0005-0000-0000-000029390000}"/>
    <cellStyle name="Normal 5 3 4 3 2" xfId="17156" xr:uid="{00000000-0005-0000-0000-00002A390000}"/>
    <cellStyle name="Normal 5 3 4 4" xfId="11615" xr:uid="{00000000-0005-0000-0000-00002B390000}"/>
    <cellStyle name="Normal 5 3 4 4 2" xfId="20302" xr:uid="{00000000-0005-0000-0000-00002C390000}"/>
    <cellStyle name="Normal 5 3 4 5" xfId="13222" xr:uid="{00000000-0005-0000-0000-00002D390000}"/>
    <cellStyle name="Normal 5 3 4 5 2" xfId="21902" xr:uid="{00000000-0005-0000-0000-00002E390000}"/>
    <cellStyle name="Normal 5 3 4 6" xfId="15396" xr:uid="{00000000-0005-0000-0000-00002F390000}"/>
    <cellStyle name="Normal 5 3 5" xfId="10002" xr:uid="{00000000-0005-0000-0000-000030390000}"/>
    <cellStyle name="Normal 5 3 5 2" xfId="18752" xr:uid="{00000000-0005-0000-0000-000031390000}"/>
    <cellStyle name="Normal 5 3 6" xfId="8400" xr:uid="{00000000-0005-0000-0000-000032390000}"/>
    <cellStyle name="Normal 5 3 6 2" xfId="17153" xr:uid="{00000000-0005-0000-0000-000033390000}"/>
    <cellStyle name="Normal 5 3 7" xfId="11612" xr:uid="{00000000-0005-0000-0000-000034390000}"/>
    <cellStyle name="Normal 5 3 7 2" xfId="20299" xr:uid="{00000000-0005-0000-0000-000035390000}"/>
    <cellStyle name="Normal 5 3 8" xfId="13219" xr:uid="{00000000-0005-0000-0000-000036390000}"/>
    <cellStyle name="Normal 5 3 8 2" xfId="21899" xr:uid="{00000000-0005-0000-0000-000037390000}"/>
    <cellStyle name="Normal 5 3 9" xfId="15393" xr:uid="{00000000-0005-0000-0000-000038390000}"/>
    <cellStyle name="Normal 5 4" xfId="3330" xr:uid="{00000000-0005-0000-0000-000039390000}"/>
    <cellStyle name="Normal 5 4 2" xfId="3331" xr:uid="{00000000-0005-0000-0000-00003A390000}"/>
    <cellStyle name="Normal 5 4 2 2" xfId="10007" xr:uid="{00000000-0005-0000-0000-00003B390000}"/>
    <cellStyle name="Normal 5 4 2 2 2" xfId="18757" xr:uid="{00000000-0005-0000-0000-00003C390000}"/>
    <cellStyle name="Normal 5 4 2 3" xfId="8405" xr:uid="{00000000-0005-0000-0000-00003D390000}"/>
    <cellStyle name="Normal 5 4 2 3 2" xfId="17158" xr:uid="{00000000-0005-0000-0000-00003E390000}"/>
    <cellStyle name="Normal 5 4 2 4" xfId="11617" xr:uid="{00000000-0005-0000-0000-00003F390000}"/>
    <cellStyle name="Normal 5 4 2 4 2" xfId="20304" xr:uid="{00000000-0005-0000-0000-000040390000}"/>
    <cellStyle name="Normal 5 4 2 5" xfId="13224" xr:uid="{00000000-0005-0000-0000-000041390000}"/>
    <cellStyle name="Normal 5 4 2 5 2" xfId="21904" xr:uid="{00000000-0005-0000-0000-000042390000}"/>
    <cellStyle name="Normal 5 4 2 6" xfId="15398" xr:uid="{00000000-0005-0000-0000-000043390000}"/>
    <cellStyle name="Normal 5 4 3" xfId="3332" xr:uid="{00000000-0005-0000-0000-000044390000}"/>
    <cellStyle name="Normal 5 4 3 2" xfId="10008" xr:uid="{00000000-0005-0000-0000-000045390000}"/>
    <cellStyle name="Normal 5 4 3 2 2" xfId="18758" xr:uid="{00000000-0005-0000-0000-000046390000}"/>
    <cellStyle name="Normal 5 4 3 3" xfId="8406" xr:uid="{00000000-0005-0000-0000-000047390000}"/>
    <cellStyle name="Normal 5 4 3 3 2" xfId="17159" xr:uid="{00000000-0005-0000-0000-000048390000}"/>
    <cellStyle name="Normal 5 4 3 4" xfId="11618" xr:uid="{00000000-0005-0000-0000-000049390000}"/>
    <cellStyle name="Normal 5 4 3 4 2" xfId="20305" xr:uid="{00000000-0005-0000-0000-00004A390000}"/>
    <cellStyle name="Normal 5 4 3 5" xfId="13225" xr:uid="{00000000-0005-0000-0000-00004B390000}"/>
    <cellStyle name="Normal 5 4 3 5 2" xfId="21905" xr:uid="{00000000-0005-0000-0000-00004C390000}"/>
    <cellStyle name="Normal 5 4 3 6" xfId="15399" xr:uid="{00000000-0005-0000-0000-00004D390000}"/>
    <cellStyle name="Normal 5 4 4" xfId="3333" xr:uid="{00000000-0005-0000-0000-00004E390000}"/>
    <cellStyle name="Normal 5 4 4 2" xfId="10009" xr:uid="{00000000-0005-0000-0000-00004F390000}"/>
    <cellStyle name="Normal 5 4 4 2 2" xfId="18759" xr:uid="{00000000-0005-0000-0000-000050390000}"/>
    <cellStyle name="Normal 5 4 4 3" xfId="8407" xr:uid="{00000000-0005-0000-0000-000051390000}"/>
    <cellStyle name="Normal 5 4 4 3 2" xfId="17160" xr:uid="{00000000-0005-0000-0000-000052390000}"/>
    <cellStyle name="Normal 5 4 4 4" xfId="11619" xr:uid="{00000000-0005-0000-0000-000053390000}"/>
    <cellStyle name="Normal 5 4 4 4 2" xfId="20306" xr:uid="{00000000-0005-0000-0000-000054390000}"/>
    <cellStyle name="Normal 5 4 4 5" xfId="13226" xr:uid="{00000000-0005-0000-0000-000055390000}"/>
    <cellStyle name="Normal 5 4 4 5 2" xfId="21906" xr:uid="{00000000-0005-0000-0000-000056390000}"/>
    <cellStyle name="Normal 5 4 4 6" xfId="15400" xr:uid="{00000000-0005-0000-0000-000057390000}"/>
    <cellStyle name="Normal 5 4 5" xfId="10006" xr:uid="{00000000-0005-0000-0000-000058390000}"/>
    <cellStyle name="Normal 5 4 5 2" xfId="18756" xr:uid="{00000000-0005-0000-0000-000059390000}"/>
    <cellStyle name="Normal 5 4 6" xfId="8404" xr:uid="{00000000-0005-0000-0000-00005A390000}"/>
    <cellStyle name="Normal 5 4 6 2" xfId="17157" xr:uid="{00000000-0005-0000-0000-00005B390000}"/>
    <cellStyle name="Normal 5 4 7" xfId="11616" xr:uid="{00000000-0005-0000-0000-00005C390000}"/>
    <cellStyle name="Normal 5 4 7 2" xfId="20303" xr:uid="{00000000-0005-0000-0000-00005D390000}"/>
    <cellStyle name="Normal 5 4 8" xfId="13223" xr:uid="{00000000-0005-0000-0000-00005E390000}"/>
    <cellStyle name="Normal 5 4 8 2" xfId="21903" xr:uid="{00000000-0005-0000-0000-00005F390000}"/>
    <cellStyle name="Normal 5 4 9" xfId="15397" xr:uid="{00000000-0005-0000-0000-000060390000}"/>
    <cellStyle name="Normal 5 5" xfId="3334" xr:uid="{00000000-0005-0000-0000-000061390000}"/>
    <cellStyle name="Normal 5 6" xfId="3292" xr:uid="{00000000-0005-0000-0000-000062390000}"/>
    <cellStyle name="Normal 5 6 2" xfId="10461" xr:uid="{00000000-0005-0000-0000-000063390000}"/>
    <cellStyle name="Normal 5 7" xfId="5810" xr:uid="{00000000-0005-0000-0000-000064390000}"/>
    <cellStyle name="Normal 5 8" xfId="10614" xr:uid="{00000000-0005-0000-0000-000065390000}"/>
    <cellStyle name="Normal 5 8 2" xfId="19317" xr:uid="{00000000-0005-0000-0000-000066390000}"/>
    <cellStyle name="Normal 5 9" xfId="13888" xr:uid="{00000000-0005-0000-0000-000067390000}"/>
    <cellStyle name="Normal 50" xfId="3335" xr:uid="{00000000-0005-0000-0000-000068390000}"/>
    <cellStyle name="Normal 50 10" xfId="13227" xr:uid="{00000000-0005-0000-0000-000069390000}"/>
    <cellStyle name="Normal 50 10 2" xfId="21907" xr:uid="{00000000-0005-0000-0000-00006A390000}"/>
    <cellStyle name="Normal 50 11" xfId="15401" xr:uid="{00000000-0005-0000-0000-00006B390000}"/>
    <cellStyle name="Normal 50 2" xfId="3336" xr:uid="{00000000-0005-0000-0000-00006C390000}"/>
    <cellStyle name="Normal 50 2 2" xfId="3337" xr:uid="{00000000-0005-0000-0000-00006D390000}"/>
    <cellStyle name="Normal 50 2 2 2" xfId="10012" xr:uid="{00000000-0005-0000-0000-00006E390000}"/>
    <cellStyle name="Normal 50 2 2 2 2" xfId="18762" xr:uid="{00000000-0005-0000-0000-00006F390000}"/>
    <cellStyle name="Normal 50 2 2 3" xfId="8410" xr:uid="{00000000-0005-0000-0000-000070390000}"/>
    <cellStyle name="Normal 50 2 2 3 2" xfId="17163" xr:uid="{00000000-0005-0000-0000-000071390000}"/>
    <cellStyle name="Normal 50 2 2 4" xfId="11622" xr:uid="{00000000-0005-0000-0000-000072390000}"/>
    <cellStyle name="Normal 50 2 2 4 2" xfId="20309" xr:uid="{00000000-0005-0000-0000-000073390000}"/>
    <cellStyle name="Normal 50 2 2 5" xfId="13229" xr:uid="{00000000-0005-0000-0000-000074390000}"/>
    <cellStyle name="Normal 50 2 2 5 2" xfId="21909" xr:uid="{00000000-0005-0000-0000-000075390000}"/>
    <cellStyle name="Normal 50 2 2 6" xfId="15403" xr:uid="{00000000-0005-0000-0000-000076390000}"/>
    <cellStyle name="Normal 50 2 3" xfId="3338" xr:uid="{00000000-0005-0000-0000-000077390000}"/>
    <cellStyle name="Normal 50 2 3 2" xfId="10013" xr:uid="{00000000-0005-0000-0000-000078390000}"/>
    <cellStyle name="Normal 50 2 3 2 2" xfId="18763" xr:uid="{00000000-0005-0000-0000-000079390000}"/>
    <cellStyle name="Normal 50 2 3 3" xfId="8411" xr:uid="{00000000-0005-0000-0000-00007A390000}"/>
    <cellStyle name="Normal 50 2 3 3 2" xfId="17164" xr:uid="{00000000-0005-0000-0000-00007B390000}"/>
    <cellStyle name="Normal 50 2 3 4" xfId="11623" xr:uid="{00000000-0005-0000-0000-00007C390000}"/>
    <cellStyle name="Normal 50 2 3 4 2" xfId="20310" xr:uid="{00000000-0005-0000-0000-00007D390000}"/>
    <cellStyle name="Normal 50 2 3 5" xfId="13230" xr:uid="{00000000-0005-0000-0000-00007E390000}"/>
    <cellStyle name="Normal 50 2 3 5 2" xfId="21910" xr:uid="{00000000-0005-0000-0000-00007F390000}"/>
    <cellStyle name="Normal 50 2 3 6" xfId="15404" xr:uid="{00000000-0005-0000-0000-000080390000}"/>
    <cellStyle name="Normal 50 2 4" xfId="3339" xr:uid="{00000000-0005-0000-0000-000081390000}"/>
    <cellStyle name="Normal 50 2 4 2" xfId="10014" xr:uid="{00000000-0005-0000-0000-000082390000}"/>
    <cellStyle name="Normal 50 2 4 2 2" xfId="18764" xr:uid="{00000000-0005-0000-0000-000083390000}"/>
    <cellStyle name="Normal 50 2 4 3" xfId="8412" xr:uid="{00000000-0005-0000-0000-000084390000}"/>
    <cellStyle name="Normal 50 2 4 3 2" xfId="17165" xr:uid="{00000000-0005-0000-0000-000085390000}"/>
    <cellStyle name="Normal 50 2 4 4" xfId="11624" xr:uid="{00000000-0005-0000-0000-000086390000}"/>
    <cellStyle name="Normal 50 2 4 4 2" xfId="20311" xr:uid="{00000000-0005-0000-0000-000087390000}"/>
    <cellStyle name="Normal 50 2 4 5" xfId="13231" xr:uid="{00000000-0005-0000-0000-000088390000}"/>
    <cellStyle name="Normal 50 2 4 5 2" xfId="21911" xr:uid="{00000000-0005-0000-0000-000089390000}"/>
    <cellStyle name="Normal 50 2 4 6" xfId="15405" xr:uid="{00000000-0005-0000-0000-00008A390000}"/>
    <cellStyle name="Normal 50 2 5" xfId="10011" xr:uid="{00000000-0005-0000-0000-00008B390000}"/>
    <cellStyle name="Normal 50 2 5 2" xfId="18761" xr:uid="{00000000-0005-0000-0000-00008C390000}"/>
    <cellStyle name="Normal 50 2 6" xfId="8409" xr:uid="{00000000-0005-0000-0000-00008D390000}"/>
    <cellStyle name="Normal 50 2 6 2" xfId="17162" xr:uid="{00000000-0005-0000-0000-00008E390000}"/>
    <cellStyle name="Normal 50 2 7" xfId="11621" xr:uid="{00000000-0005-0000-0000-00008F390000}"/>
    <cellStyle name="Normal 50 2 7 2" xfId="20308" xr:uid="{00000000-0005-0000-0000-000090390000}"/>
    <cellStyle name="Normal 50 2 8" xfId="13228" xr:uid="{00000000-0005-0000-0000-000091390000}"/>
    <cellStyle name="Normal 50 2 8 2" xfId="21908" xr:uid="{00000000-0005-0000-0000-000092390000}"/>
    <cellStyle name="Normal 50 2 9" xfId="15402" xr:uid="{00000000-0005-0000-0000-000093390000}"/>
    <cellStyle name="Normal 50 3" xfId="3340" xr:uid="{00000000-0005-0000-0000-000094390000}"/>
    <cellStyle name="Normal 50 3 2" xfId="3341" xr:uid="{00000000-0005-0000-0000-000095390000}"/>
    <cellStyle name="Normal 50 3 2 2" xfId="10016" xr:uid="{00000000-0005-0000-0000-000096390000}"/>
    <cellStyle name="Normal 50 3 2 2 2" xfId="18766" xr:uid="{00000000-0005-0000-0000-000097390000}"/>
    <cellStyle name="Normal 50 3 2 3" xfId="8414" xr:uid="{00000000-0005-0000-0000-000098390000}"/>
    <cellStyle name="Normal 50 3 2 3 2" xfId="17167" xr:uid="{00000000-0005-0000-0000-000099390000}"/>
    <cellStyle name="Normal 50 3 2 4" xfId="11626" xr:uid="{00000000-0005-0000-0000-00009A390000}"/>
    <cellStyle name="Normal 50 3 2 4 2" xfId="20313" xr:uid="{00000000-0005-0000-0000-00009B390000}"/>
    <cellStyle name="Normal 50 3 2 5" xfId="13233" xr:uid="{00000000-0005-0000-0000-00009C390000}"/>
    <cellStyle name="Normal 50 3 2 5 2" xfId="21913" xr:uid="{00000000-0005-0000-0000-00009D390000}"/>
    <cellStyle name="Normal 50 3 2 6" xfId="15407" xr:uid="{00000000-0005-0000-0000-00009E390000}"/>
    <cellStyle name="Normal 50 3 3" xfId="3342" xr:uid="{00000000-0005-0000-0000-00009F390000}"/>
    <cellStyle name="Normal 50 3 3 2" xfId="10017" xr:uid="{00000000-0005-0000-0000-0000A0390000}"/>
    <cellStyle name="Normal 50 3 3 2 2" xfId="18767" xr:uid="{00000000-0005-0000-0000-0000A1390000}"/>
    <cellStyle name="Normal 50 3 3 3" xfId="8415" xr:uid="{00000000-0005-0000-0000-0000A2390000}"/>
    <cellStyle name="Normal 50 3 3 3 2" xfId="17168" xr:uid="{00000000-0005-0000-0000-0000A3390000}"/>
    <cellStyle name="Normal 50 3 3 4" xfId="11627" xr:uid="{00000000-0005-0000-0000-0000A4390000}"/>
    <cellStyle name="Normal 50 3 3 4 2" xfId="20314" xr:uid="{00000000-0005-0000-0000-0000A5390000}"/>
    <cellStyle name="Normal 50 3 3 5" xfId="13234" xr:uid="{00000000-0005-0000-0000-0000A6390000}"/>
    <cellStyle name="Normal 50 3 3 5 2" xfId="21914" xr:uid="{00000000-0005-0000-0000-0000A7390000}"/>
    <cellStyle name="Normal 50 3 3 6" xfId="15408" xr:uid="{00000000-0005-0000-0000-0000A8390000}"/>
    <cellStyle name="Normal 50 3 4" xfId="3343" xr:uid="{00000000-0005-0000-0000-0000A9390000}"/>
    <cellStyle name="Normal 50 3 4 2" xfId="10018" xr:uid="{00000000-0005-0000-0000-0000AA390000}"/>
    <cellStyle name="Normal 50 3 4 2 2" xfId="18768" xr:uid="{00000000-0005-0000-0000-0000AB390000}"/>
    <cellStyle name="Normal 50 3 4 3" xfId="8416" xr:uid="{00000000-0005-0000-0000-0000AC390000}"/>
    <cellStyle name="Normal 50 3 4 3 2" xfId="17169" xr:uid="{00000000-0005-0000-0000-0000AD390000}"/>
    <cellStyle name="Normal 50 3 4 4" xfId="11628" xr:uid="{00000000-0005-0000-0000-0000AE390000}"/>
    <cellStyle name="Normal 50 3 4 4 2" xfId="20315" xr:uid="{00000000-0005-0000-0000-0000AF390000}"/>
    <cellStyle name="Normal 50 3 4 5" xfId="13235" xr:uid="{00000000-0005-0000-0000-0000B0390000}"/>
    <cellStyle name="Normal 50 3 4 5 2" xfId="21915" xr:uid="{00000000-0005-0000-0000-0000B1390000}"/>
    <cellStyle name="Normal 50 3 4 6" xfId="15409" xr:uid="{00000000-0005-0000-0000-0000B2390000}"/>
    <cellStyle name="Normal 50 3 5" xfId="10015" xr:uid="{00000000-0005-0000-0000-0000B3390000}"/>
    <cellStyle name="Normal 50 3 5 2" xfId="18765" xr:uid="{00000000-0005-0000-0000-0000B4390000}"/>
    <cellStyle name="Normal 50 3 6" xfId="8413" xr:uid="{00000000-0005-0000-0000-0000B5390000}"/>
    <cellStyle name="Normal 50 3 6 2" xfId="17166" xr:uid="{00000000-0005-0000-0000-0000B6390000}"/>
    <cellStyle name="Normal 50 3 7" xfId="11625" xr:uid="{00000000-0005-0000-0000-0000B7390000}"/>
    <cellStyle name="Normal 50 3 7 2" xfId="20312" xr:uid="{00000000-0005-0000-0000-0000B8390000}"/>
    <cellStyle name="Normal 50 3 8" xfId="13232" xr:uid="{00000000-0005-0000-0000-0000B9390000}"/>
    <cellStyle name="Normal 50 3 8 2" xfId="21912" xr:uid="{00000000-0005-0000-0000-0000BA390000}"/>
    <cellStyle name="Normal 50 3 9" xfId="15406" xr:uid="{00000000-0005-0000-0000-0000BB390000}"/>
    <cellStyle name="Normal 50 4" xfId="3344" xr:uid="{00000000-0005-0000-0000-0000BC390000}"/>
    <cellStyle name="Normal 50 4 2" xfId="10019" xr:uid="{00000000-0005-0000-0000-0000BD390000}"/>
    <cellStyle name="Normal 50 4 2 2" xfId="18769" xr:uid="{00000000-0005-0000-0000-0000BE390000}"/>
    <cellStyle name="Normal 50 4 3" xfId="8417" xr:uid="{00000000-0005-0000-0000-0000BF390000}"/>
    <cellStyle name="Normal 50 4 3 2" xfId="17170" xr:uid="{00000000-0005-0000-0000-0000C0390000}"/>
    <cellStyle name="Normal 50 4 4" xfId="11629" xr:uid="{00000000-0005-0000-0000-0000C1390000}"/>
    <cellStyle name="Normal 50 4 4 2" xfId="20316" xr:uid="{00000000-0005-0000-0000-0000C2390000}"/>
    <cellStyle name="Normal 50 4 5" xfId="13236" xr:uid="{00000000-0005-0000-0000-0000C3390000}"/>
    <cellStyle name="Normal 50 4 5 2" xfId="21916" xr:uid="{00000000-0005-0000-0000-0000C4390000}"/>
    <cellStyle name="Normal 50 4 6" xfId="15410" xr:uid="{00000000-0005-0000-0000-0000C5390000}"/>
    <cellStyle name="Normal 50 5" xfId="3345" xr:uid="{00000000-0005-0000-0000-0000C6390000}"/>
    <cellStyle name="Normal 50 5 2" xfId="10020" xr:uid="{00000000-0005-0000-0000-0000C7390000}"/>
    <cellStyle name="Normal 50 5 2 2" xfId="18770" xr:uid="{00000000-0005-0000-0000-0000C8390000}"/>
    <cellStyle name="Normal 50 5 3" xfId="8418" xr:uid="{00000000-0005-0000-0000-0000C9390000}"/>
    <cellStyle name="Normal 50 5 3 2" xfId="17171" xr:uid="{00000000-0005-0000-0000-0000CA390000}"/>
    <cellStyle name="Normal 50 5 4" xfId="11630" xr:uid="{00000000-0005-0000-0000-0000CB390000}"/>
    <cellStyle name="Normal 50 5 4 2" xfId="20317" xr:uid="{00000000-0005-0000-0000-0000CC390000}"/>
    <cellStyle name="Normal 50 5 5" xfId="13237" xr:uid="{00000000-0005-0000-0000-0000CD390000}"/>
    <cellStyle name="Normal 50 5 5 2" xfId="21917" xr:uid="{00000000-0005-0000-0000-0000CE390000}"/>
    <cellStyle name="Normal 50 5 6" xfId="15411" xr:uid="{00000000-0005-0000-0000-0000CF390000}"/>
    <cellStyle name="Normal 50 6" xfId="3346" xr:uid="{00000000-0005-0000-0000-0000D0390000}"/>
    <cellStyle name="Normal 50 6 2" xfId="10021" xr:uid="{00000000-0005-0000-0000-0000D1390000}"/>
    <cellStyle name="Normal 50 6 2 2" xfId="18771" xr:uid="{00000000-0005-0000-0000-0000D2390000}"/>
    <cellStyle name="Normal 50 6 3" xfId="8419" xr:uid="{00000000-0005-0000-0000-0000D3390000}"/>
    <cellStyle name="Normal 50 6 3 2" xfId="17172" xr:uid="{00000000-0005-0000-0000-0000D4390000}"/>
    <cellStyle name="Normal 50 6 4" xfId="11631" xr:uid="{00000000-0005-0000-0000-0000D5390000}"/>
    <cellStyle name="Normal 50 6 4 2" xfId="20318" xr:uid="{00000000-0005-0000-0000-0000D6390000}"/>
    <cellStyle name="Normal 50 6 5" xfId="13238" xr:uid="{00000000-0005-0000-0000-0000D7390000}"/>
    <cellStyle name="Normal 50 6 5 2" xfId="21918" xr:uid="{00000000-0005-0000-0000-0000D8390000}"/>
    <cellStyle name="Normal 50 6 6" xfId="15412" xr:uid="{00000000-0005-0000-0000-0000D9390000}"/>
    <cellStyle name="Normal 50 7" xfId="10010" xr:uid="{00000000-0005-0000-0000-0000DA390000}"/>
    <cellStyle name="Normal 50 7 2" xfId="18760" xr:uid="{00000000-0005-0000-0000-0000DB390000}"/>
    <cellStyle name="Normal 50 8" xfId="8408" xr:uid="{00000000-0005-0000-0000-0000DC390000}"/>
    <cellStyle name="Normal 50 8 2" xfId="17161" xr:uid="{00000000-0005-0000-0000-0000DD390000}"/>
    <cellStyle name="Normal 50 9" xfId="11620" xr:uid="{00000000-0005-0000-0000-0000DE390000}"/>
    <cellStyle name="Normal 50 9 2" xfId="20307" xr:uid="{00000000-0005-0000-0000-0000DF390000}"/>
    <cellStyle name="Normal 51" xfId="3347" xr:uid="{00000000-0005-0000-0000-0000E0390000}"/>
    <cellStyle name="Normal 51 10" xfId="13239" xr:uid="{00000000-0005-0000-0000-0000E1390000}"/>
    <cellStyle name="Normal 51 10 2" xfId="21919" xr:uid="{00000000-0005-0000-0000-0000E2390000}"/>
    <cellStyle name="Normal 51 11" xfId="15413" xr:uid="{00000000-0005-0000-0000-0000E3390000}"/>
    <cellStyle name="Normal 51 2" xfId="3348" xr:uid="{00000000-0005-0000-0000-0000E4390000}"/>
    <cellStyle name="Normal 51 2 2" xfId="3349" xr:uid="{00000000-0005-0000-0000-0000E5390000}"/>
    <cellStyle name="Normal 51 2 2 2" xfId="10024" xr:uid="{00000000-0005-0000-0000-0000E6390000}"/>
    <cellStyle name="Normal 51 2 2 2 2" xfId="18774" xr:uid="{00000000-0005-0000-0000-0000E7390000}"/>
    <cellStyle name="Normal 51 2 2 3" xfId="8422" xr:uid="{00000000-0005-0000-0000-0000E8390000}"/>
    <cellStyle name="Normal 51 2 2 3 2" xfId="17175" xr:uid="{00000000-0005-0000-0000-0000E9390000}"/>
    <cellStyle name="Normal 51 2 2 4" xfId="11634" xr:uid="{00000000-0005-0000-0000-0000EA390000}"/>
    <cellStyle name="Normal 51 2 2 4 2" xfId="20321" xr:uid="{00000000-0005-0000-0000-0000EB390000}"/>
    <cellStyle name="Normal 51 2 2 5" xfId="13241" xr:uid="{00000000-0005-0000-0000-0000EC390000}"/>
    <cellStyle name="Normal 51 2 2 5 2" xfId="21921" xr:uid="{00000000-0005-0000-0000-0000ED390000}"/>
    <cellStyle name="Normal 51 2 2 6" xfId="15415" xr:uid="{00000000-0005-0000-0000-0000EE390000}"/>
    <cellStyle name="Normal 51 2 3" xfId="3350" xr:uid="{00000000-0005-0000-0000-0000EF390000}"/>
    <cellStyle name="Normal 51 2 3 2" xfId="10025" xr:uid="{00000000-0005-0000-0000-0000F0390000}"/>
    <cellStyle name="Normal 51 2 3 2 2" xfId="18775" xr:uid="{00000000-0005-0000-0000-0000F1390000}"/>
    <cellStyle name="Normal 51 2 3 3" xfId="8423" xr:uid="{00000000-0005-0000-0000-0000F2390000}"/>
    <cellStyle name="Normal 51 2 3 3 2" xfId="17176" xr:uid="{00000000-0005-0000-0000-0000F3390000}"/>
    <cellStyle name="Normal 51 2 3 4" xfId="11635" xr:uid="{00000000-0005-0000-0000-0000F4390000}"/>
    <cellStyle name="Normal 51 2 3 4 2" xfId="20322" xr:uid="{00000000-0005-0000-0000-0000F5390000}"/>
    <cellStyle name="Normal 51 2 3 5" xfId="13242" xr:uid="{00000000-0005-0000-0000-0000F6390000}"/>
    <cellStyle name="Normal 51 2 3 5 2" xfId="21922" xr:uid="{00000000-0005-0000-0000-0000F7390000}"/>
    <cellStyle name="Normal 51 2 3 6" xfId="15416" xr:uid="{00000000-0005-0000-0000-0000F8390000}"/>
    <cellStyle name="Normal 51 2 4" xfId="3351" xr:uid="{00000000-0005-0000-0000-0000F9390000}"/>
    <cellStyle name="Normal 51 2 4 2" xfId="10026" xr:uid="{00000000-0005-0000-0000-0000FA390000}"/>
    <cellStyle name="Normal 51 2 4 2 2" xfId="18776" xr:uid="{00000000-0005-0000-0000-0000FB390000}"/>
    <cellStyle name="Normal 51 2 4 3" xfId="8424" xr:uid="{00000000-0005-0000-0000-0000FC390000}"/>
    <cellStyle name="Normal 51 2 4 3 2" xfId="17177" xr:uid="{00000000-0005-0000-0000-0000FD390000}"/>
    <cellStyle name="Normal 51 2 4 4" xfId="11636" xr:uid="{00000000-0005-0000-0000-0000FE390000}"/>
    <cellStyle name="Normal 51 2 4 4 2" xfId="20323" xr:uid="{00000000-0005-0000-0000-0000FF390000}"/>
    <cellStyle name="Normal 51 2 4 5" xfId="13243" xr:uid="{00000000-0005-0000-0000-0000003A0000}"/>
    <cellStyle name="Normal 51 2 4 5 2" xfId="21923" xr:uid="{00000000-0005-0000-0000-0000013A0000}"/>
    <cellStyle name="Normal 51 2 4 6" xfId="15417" xr:uid="{00000000-0005-0000-0000-0000023A0000}"/>
    <cellStyle name="Normal 51 2 5" xfId="10023" xr:uid="{00000000-0005-0000-0000-0000033A0000}"/>
    <cellStyle name="Normal 51 2 5 2" xfId="18773" xr:uid="{00000000-0005-0000-0000-0000043A0000}"/>
    <cellStyle name="Normal 51 2 6" xfId="8421" xr:uid="{00000000-0005-0000-0000-0000053A0000}"/>
    <cellStyle name="Normal 51 2 6 2" xfId="17174" xr:uid="{00000000-0005-0000-0000-0000063A0000}"/>
    <cellStyle name="Normal 51 2 7" xfId="11633" xr:uid="{00000000-0005-0000-0000-0000073A0000}"/>
    <cellStyle name="Normal 51 2 7 2" xfId="20320" xr:uid="{00000000-0005-0000-0000-0000083A0000}"/>
    <cellStyle name="Normal 51 2 8" xfId="13240" xr:uid="{00000000-0005-0000-0000-0000093A0000}"/>
    <cellStyle name="Normal 51 2 8 2" xfId="21920" xr:uid="{00000000-0005-0000-0000-00000A3A0000}"/>
    <cellStyle name="Normal 51 2 9" xfId="15414" xr:uid="{00000000-0005-0000-0000-00000B3A0000}"/>
    <cellStyle name="Normal 51 3" xfId="3352" xr:uid="{00000000-0005-0000-0000-00000C3A0000}"/>
    <cellStyle name="Normal 51 3 2" xfId="3353" xr:uid="{00000000-0005-0000-0000-00000D3A0000}"/>
    <cellStyle name="Normal 51 3 2 2" xfId="10028" xr:uid="{00000000-0005-0000-0000-00000E3A0000}"/>
    <cellStyle name="Normal 51 3 2 2 2" xfId="18778" xr:uid="{00000000-0005-0000-0000-00000F3A0000}"/>
    <cellStyle name="Normal 51 3 2 3" xfId="8426" xr:uid="{00000000-0005-0000-0000-0000103A0000}"/>
    <cellStyle name="Normal 51 3 2 3 2" xfId="17179" xr:uid="{00000000-0005-0000-0000-0000113A0000}"/>
    <cellStyle name="Normal 51 3 2 4" xfId="11638" xr:uid="{00000000-0005-0000-0000-0000123A0000}"/>
    <cellStyle name="Normal 51 3 2 4 2" xfId="20325" xr:uid="{00000000-0005-0000-0000-0000133A0000}"/>
    <cellStyle name="Normal 51 3 2 5" xfId="13245" xr:uid="{00000000-0005-0000-0000-0000143A0000}"/>
    <cellStyle name="Normal 51 3 2 5 2" xfId="21925" xr:uid="{00000000-0005-0000-0000-0000153A0000}"/>
    <cellStyle name="Normal 51 3 2 6" xfId="15419" xr:uid="{00000000-0005-0000-0000-0000163A0000}"/>
    <cellStyle name="Normal 51 3 3" xfId="3354" xr:uid="{00000000-0005-0000-0000-0000173A0000}"/>
    <cellStyle name="Normal 51 3 3 2" xfId="10029" xr:uid="{00000000-0005-0000-0000-0000183A0000}"/>
    <cellStyle name="Normal 51 3 3 2 2" xfId="18779" xr:uid="{00000000-0005-0000-0000-0000193A0000}"/>
    <cellStyle name="Normal 51 3 3 3" xfId="8427" xr:uid="{00000000-0005-0000-0000-00001A3A0000}"/>
    <cellStyle name="Normal 51 3 3 3 2" xfId="17180" xr:uid="{00000000-0005-0000-0000-00001B3A0000}"/>
    <cellStyle name="Normal 51 3 3 4" xfId="11639" xr:uid="{00000000-0005-0000-0000-00001C3A0000}"/>
    <cellStyle name="Normal 51 3 3 4 2" xfId="20326" xr:uid="{00000000-0005-0000-0000-00001D3A0000}"/>
    <cellStyle name="Normal 51 3 3 5" xfId="13246" xr:uid="{00000000-0005-0000-0000-00001E3A0000}"/>
    <cellStyle name="Normal 51 3 3 5 2" xfId="21926" xr:uid="{00000000-0005-0000-0000-00001F3A0000}"/>
    <cellStyle name="Normal 51 3 3 6" xfId="15420" xr:uid="{00000000-0005-0000-0000-0000203A0000}"/>
    <cellStyle name="Normal 51 3 4" xfId="3355" xr:uid="{00000000-0005-0000-0000-0000213A0000}"/>
    <cellStyle name="Normal 51 3 4 2" xfId="10030" xr:uid="{00000000-0005-0000-0000-0000223A0000}"/>
    <cellStyle name="Normal 51 3 4 2 2" xfId="18780" xr:uid="{00000000-0005-0000-0000-0000233A0000}"/>
    <cellStyle name="Normal 51 3 4 3" xfId="8428" xr:uid="{00000000-0005-0000-0000-0000243A0000}"/>
    <cellStyle name="Normal 51 3 4 3 2" xfId="17181" xr:uid="{00000000-0005-0000-0000-0000253A0000}"/>
    <cellStyle name="Normal 51 3 4 4" xfId="11640" xr:uid="{00000000-0005-0000-0000-0000263A0000}"/>
    <cellStyle name="Normal 51 3 4 4 2" xfId="20327" xr:uid="{00000000-0005-0000-0000-0000273A0000}"/>
    <cellStyle name="Normal 51 3 4 5" xfId="13247" xr:uid="{00000000-0005-0000-0000-0000283A0000}"/>
    <cellStyle name="Normal 51 3 4 5 2" xfId="21927" xr:uid="{00000000-0005-0000-0000-0000293A0000}"/>
    <cellStyle name="Normal 51 3 4 6" xfId="15421" xr:uid="{00000000-0005-0000-0000-00002A3A0000}"/>
    <cellStyle name="Normal 51 3 5" xfId="10027" xr:uid="{00000000-0005-0000-0000-00002B3A0000}"/>
    <cellStyle name="Normal 51 3 5 2" xfId="18777" xr:uid="{00000000-0005-0000-0000-00002C3A0000}"/>
    <cellStyle name="Normal 51 3 6" xfId="8425" xr:uid="{00000000-0005-0000-0000-00002D3A0000}"/>
    <cellStyle name="Normal 51 3 6 2" xfId="17178" xr:uid="{00000000-0005-0000-0000-00002E3A0000}"/>
    <cellStyle name="Normal 51 3 7" xfId="11637" xr:uid="{00000000-0005-0000-0000-00002F3A0000}"/>
    <cellStyle name="Normal 51 3 7 2" xfId="20324" xr:uid="{00000000-0005-0000-0000-0000303A0000}"/>
    <cellStyle name="Normal 51 3 8" xfId="13244" xr:uid="{00000000-0005-0000-0000-0000313A0000}"/>
    <cellStyle name="Normal 51 3 8 2" xfId="21924" xr:uid="{00000000-0005-0000-0000-0000323A0000}"/>
    <cellStyle name="Normal 51 3 9" xfId="15418" xr:uid="{00000000-0005-0000-0000-0000333A0000}"/>
    <cellStyle name="Normal 51 4" xfId="3356" xr:uid="{00000000-0005-0000-0000-0000343A0000}"/>
    <cellStyle name="Normal 51 4 2" xfId="10031" xr:uid="{00000000-0005-0000-0000-0000353A0000}"/>
    <cellStyle name="Normal 51 4 2 2" xfId="18781" xr:uid="{00000000-0005-0000-0000-0000363A0000}"/>
    <cellStyle name="Normal 51 4 3" xfId="8429" xr:uid="{00000000-0005-0000-0000-0000373A0000}"/>
    <cellStyle name="Normal 51 4 3 2" xfId="17182" xr:uid="{00000000-0005-0000-0000-0000383A0000}"/>
    <cellStyle name="Normal 51 4 4" xfId="11641" xr:uid="{00000000-0005-0000-0000-0000393A0000}"/>
    <cellStyle name="Normal 51 4 4 2" xfId="20328" xr:uid="{00000000-0005-0000-0000-00003A3A0000}"/>
    <cellStyle name="Normal 51 4 5" xfId="13248" xr:uid="{00000000-0005-0000-0000-00003B3A0000}"/>
    <cellStyle name="Normal 51 4 5 2" xfId="21928" xr:uid="{00000000-0005-0000-0000-00003C3A0000}"/>
    <cellStyle name="Normal 51 4 6" xfId="15422" xr:uid="{00000000-0005-0000-0000-00003D3A0000}"/>
    <cellStyle name="Normal 51 5" xfId="3357" xr:uid="{00000000-0005-0000-0000-00003E3A0000}"/>
    <cellStyle name="Normal 51 5 2" xfId="10032" xr:uid="{00000000-0005-0000-0000-00003F3A0000}"/>
    <cellStyle name="Normal 51 5 2 2" xfId="18782" xr:uid="{00000000-0005-0000-0000-0000403A0000}"/>
    <cellStyle name="Normal 51 5 3" xfId="8430" xr:uid="{00000000-0005-0000-0000-0000413A0000}"/>
    <cellStyle name="Normal 51 5 3 2" xfId="17183" xr:uid="{00000000-0005-0000-0000-0000423A0000}"/>
    <cellStyle name="Normal 51 5 4" xfId="11642" xr:uid="{00000000-0005-0000-0000-0000433A0000}"/>
    <cellStyle name="Normal 51 5 4 2" xfId="20329" xr:uid="{00000000-0005-0000-0000-0000443A0000}"/>
    <cellStyle name="Normal 51 5 5" xfId="13249" xr:uid="{00000000-0005-0000-0000-0000453A0000}"/>
    <cellStyle name="Normal 51 5 5 2" xfId="21929" xr:uid="{00000000-0005-0000-0000-0000463A0000}"/>
    <cellStyle name="Normal 51 5 6" xfId="15423" xr:uid="{00000000-0005-0000-0000-0000473A0000}"/>
    <cellStyle name="Normal 51 6" xfId="3358" xr:uid="{00000000-0005-0000-0000-0000483A0000}"/>
    <cellStyle name="Normal 51 6 2" xfId="10033" xr:uid="{00000000-0005-0000-0000-0000493A0000}"/>
    <cellStyle name="Normal 51 6 2 2" xfId="18783" xr:uid="{00000000-0005-0000-0000-00004A3A0000}"/>
    <cellStyle name="Normal 51 6 3" xfId="8431" xr:uid="{00000000-0005-0000-0000-00004B3A0000}"/>
    <cellStyle name="Normal 51 6 3 2" xfId="17184" xr:uid="{00000000-0005-0000-0000-00004C3A0000}"/>
    <cellStyle name="Normal 51 6 4" xfId="11643" xr:uid="{00000000-0005-0000-0000-00004D3A0000}"/>
    <cellStyle name="Normal 51 6 4 2" xfId="20330" xr:uid="{00000000-0005-0000-0000-00004E3A0000}"/>
    <cellStyle name="Normal 51 6 5" xfId="13250" xr:uid="{00000000-0005-0000-0000-00004F3A0000}"/>
    <cellStyle name="Normal 51 6 5 2" xfId="21930" xr:uid="{00000000-0005-0000-0000-0000503A0000}"/>
    <cellStyle name="Normal 51 6 6" xfId="15424" xr:uid="{00000000-0005-0000-0000-0000513A0000}"/>
    <cellStyle name="Normal 51 7" xfId="10022" xr:uid="{00000000-0005-0000-0000-0000523A0000}"/>
    <cellStyle name="Normal 51 7 2" xfId="18772" xr:uid="{00000000-0005-0000-0000-0000533A0000}"/>
    <cellStyle name="Normal 51 8" xfId="8420" xr:uid="{00000000-0005-0000-0000-0000543A0000}"/>
    <cellStyle name="Normal 51 8 2" xfId="17173" xr:uid="{00000000-0005-0000-0000-0000553A0000}"/>
    <cellStyle name="Normal 51 9" xfId="11632" xr:uid="{00000000-0005-0000-0000-0000563A0000}"/>
    <cellStyle name="Normal 51 9 2" xfId="20319" xr:uid="{00000000-0005-0000-0000-0000573A0000}"/>
    <cellStyle name="Normal 52" xfId="3359" xr:uid="{00000000-0005-0000-0000-0000583A0000}"/>
    <cellStyle name="Normal 52 10" xfId="13251" xr:uid="{00000000-0005-0000-0000-0000593A0000}"/>
    <cellStyle name="Normal 52 10 2" xfId="21931" xr:uid="{00000000-0005-0000-0000-00005A3A0000}"/>
    <cellStyle name="Normal 52 11" xfId="15425" xr:uid="{00000000-0005-0000-0000-00005B3A0000}"/>
    <cellStyle name="Normal 52 2" xfId="3360" xr:uid="{00000000-0005-0000-0000-00005C3A0000}"/>
    <cellStyle name="Normal 52 2 2" xfId="3361" xr:uid="{00000000-0005-0000-0000-00005D3A0000}"/>
    <cellStyle name="Normal 52 2 2 2" xfId="10036" xr:uid="{00000000-0005-0000-0000-00005E3A0000}"/>
    <cellStyle name="Normal 52 2 2 2 2" xfId="18786" xr:uid="{00000000-0005-0000-0000-00005F3A0000}"/>
    <cellStyle name="Normal 52 2 2 3" xfId="8434" xr:uid="{00000000-0005-0000-0000-0000603A0000}"/>
    <cellStyle name="Normal 52 2 2 3 2" xfId="17187" xr:uid="{00000000-0005-0000-0000-0000613A0000}"/>
    <cellStyle name="Normal 52 2 2 4" xfId="11646" xr:uid="{00000000-0005-0000-0000-0000623A0000}"/>
    <cellStyle name="Normal 52 2 2 4 2" xfId="20333" xr:uid="{00000000-0005-0000-0000-0000633A0000}"/>
    <cellStyle name="Normal 52 2 2 5" xfId="13253" xr:uid="{00000000-0005-0000-0000-0000643A0000}"/>
    <cellStyle name="Normal 52 2 2 5 2" xfId="21933" xr:uid="{00000000-0005-0000-0000-0000653A0000}"/>
    <cellStyle name="Normal 52 2 2 6" xfId="15427" xr:uid="{00000000-0005-0000-0000-0000663A0000}"/>
    <cellStyle name="Normal 52 2 3" xfId="3362" xr:uid="{00000000-0005-0000-0000-0000673A0000}"/>
    <cellStyle name="Normal 52 2 3 2" xfId="10037" xr:uid="{00000000-0005-0000-0000-0000683A0000}"/>
    <cellStyle name="Normal 52 2 3 2 2" xfId="18787" xr:uid="{00000000-0005-0000-0000-0000693A0000}"/>
    <cellStyle name="Normal 52 2 3 3" xfId="8435" xr:uid="{00000000-0005-0000-0000-00006A3A0000}"/>
    <cellStyle name="Normal 52 2 3 3 2" xfId="17188" xr:uid="{00000000-0005-0000-0000-00006B3A0000}"/>
    <cellStyle name="Normal 52 2 3 4" xfId="11647" xr:uid="{00000000-0005-0000-0000-00006C3A0000}"/>
    <cellStyle name="Normal 52 2 3 4 2" xfId="20334" xr:uid="{00000000-0005-0000-0000-00006D3A0000}"/>
    <cellStyle name="Normal 52 2 3 5" xfId="13254" xr:uid="{00000000-0005-0000-0000-00006E3A0000}"/>
    <cellStyle name="Normal 52 2 3 5 2" xfId="21934" xr:uid="{00000000-0005-0000-0000-00006F3A0000}"/>
    <cellStyle name="Normal 52 2 3 6" xfId="15428" xr:uid="{00000000-0005-0000-0000-0000703A0000}"/>
    <cellStyle name="Normal 52 2 4" xfId="3363" xr:uid="{00000000-0005-0000-0000-0000713A0000}"/>
    <cellStyle name="Normal 52 2 4 2" xfId="10038" xr:uid="{00000000-0005-0000-0000-0000723A0000}"/>
    <cellStyle name="Normal 52 2 4 2 2" xfId="18788" xr:uid="{00000000-0005-0000-0000-0000733A0000}"/>
    <cellStyle name="Normal 52 2 4 3" xfId="8436" xr:uid="{00000000-0005-0000-0000-0000743A0000}"/>
    <cellStyle name="Normal 52 2 4 3 2" xfId="17189" xr:uid="{00000000-0005-0000-0000-0000753A0000}"/>
    <cellStyle name="Normal 52 2 4 4" xfId="11648" xr:uid="{00000000-0005-0000-0000-0000763A0000}"/>
    <cellStyle name="Normal 52 2 4 4 2" xfId="20335" xr:uid="{00000000-0005-0000-0000-0000773A0000}"/>
    <cellStyle name="Normal 52 2 4 5" xfId="13255" xr:uid="{00000000-0005-0000-0000-0000783A0000}"/>
    <cellStyle name="Normal 52 2 4 5 2" xfId="21935" xr:uid="{00000000-0005-0000-0000-0000793A0000}"/>
    <cellStyle name="Normal 52 2 4 6" xfId="15429" xr:uid="{00000000-0005-0000-0000-00007A3A0000}"/>
    <cellStyle name="Normal 52 2 5" xfId="10035" xr:uid="{00000000-0005-0000-0000-00007B3A0000}"/>
    <cellStyle name="Normal 52 2 5 2" xfId="18785" xr:uid="{00000000-0005-0000-0000-00007C3A0000}"/>
    <cellStyle name="Normal 52 2 6" xfId="8433" xr:uid="{00000000-0005-0000-0000-00007D3A0000}"/>
    <cellStyle name="Normal 52 2 6 2" xfId="17186" xr:uid="{00000000-0005-0000-0000-00007E3A0000}"/>
    <cellStyle name="Normal 52 2 7" xfId="11645" xr:uid="{00000000-0005-0000-0000-00007F3A0000}"/>
    <cellStyle name="Normal 52 2 7 2" xfId="20332" xr:uid="{00000000-0005-0000-0000-0000803A0000}"/>
    <cellStyle name="Normal 52 2 8" xfId="13252" xr:uid="{00000000-0005-0000-0000-0000813A0000}"/>
    <cellStyle name="Normal 52 2 8 2" xfId="21932" xr:uid="{00000000-0005-0000-0000-0000823A0000}"/>
    <cellStyle name="Normal 52 2 9" xfId="15426" xr:uid="{00000000-0005-0000-0000-0000833A0000}"/>
    <cellStyle name="Normal 52 3" xfId="3364" xr:uid="{00000000-0005-0000-0000-0000843A0000}"/>
    <cellStyle name="Normal 52 3 2" xfId="3365" xr:uid="{00000000-0005-0000-0000-0000853A0000}"/>
    <cellStyle name="Normal 52 3 2 2" xfId="10040" xr:uid="{00000000-0005-0000-0000-0000863A0000}"/>
    <cellStyle name="Normal 52 3 2 2 2" xfId="18790" xr:uid="{00000000-0005-0000-0000-0000873A0000}"/>
    <cellStyle name="Normal 52 3 2 3" xfId="8438" xr:uid="{00000000-0005-0000-0000-0000883A0000}"/>
    <cellStyle name="Normal 52 3 2 3 2" xfId="17191" xr:uid="{00000000-0005-0000-0000-0000893A0000}"/>
    <cellStyle name="Normal 52 3 2 4" xfId="11650" xr:uid="{00000000-0005-0000-0000-00008A3A0000}"/>
    <cellStyle name="Normal 52 3 2 4 2" xfId="20337" xr:uid="{00000000-0005-0000-0000-00008B3A0000}"/>
    <cellStyle name="Normal 52 3 2 5" xfId="13257" xr:uid="{00000000-0005-0000-0000-00008C3A0000}"/>
    <cellStyle name="Normal 52 3 2 5 2" xfId="21937" xr:uid="{00000000-0005-0000-0000-00008D3A0000}"/>
    <cellStyle name="Normal 52 3 2 6" xfId="15431" xr:uid="{00000000-0005-0000-0000-00008E3A0000}"/>
    <cellStyle name="Normal 52 3 3" xfId="3366" xr:uid="{00000000-0005-0000-0000-00008F3A0000}"/>
    <cellStyle name="Normal 52 3 3 2" xfId="10041" xr:uid="{00000000-0005-0000-0000-0000903A0000}"/>
    <cellStyle name="Normal 52 3 3 2 2" xfId="18791" xr:uid="{00000000-0005-0000-0000-0000913A0000}"/>
    <cellStyle name="Normal 52 3 3 3" xfId="8439" xr:uid="{00000000-0005-0000-0000-0000923A0000}"/>
    <cellStyle name="Normal 52 3 3 3 2" xfId="17192" xr:uid="{00000000-0005-0000-0000-0000933A0000}"/>
    <cellStyle name="Normal 52 3 3 4" xfId="11651" xr:uid="{00000000-0005-0000-0000-0000943A0000}"/>
    <cellStyle name="Normal 52 3 3 4 2" xfId="20338" xr:uid="{00000000-0005-0000-0000-0000953A0000}"/>
    <cellStyle name="Normal 52 3 3 5" xfId="13258" xr:uid="{00000000-0005-0000-0000-0000963A0000}"/>
    <cellStyle name="Normal 52 3 3 5 2" xfId="21938" xr:uid="{00000000-0005-0000-0000-0000973A0000}"/>
    <cellStyle name="Normal 52 3 3 6" xfId="15432" xr:uid="{00000000-0005-0000-0000-0000983A0000}"/>
    <cellStyle name="Normal 52 3 4" xfId="3367" xr:uid="{00000000-0005-0000-0000-0000993A0000}"/>
    <cellStyle name="Normal 52 3 4 2" xfId="10042" xr:uid="{00000000-0005-0000-0000-00009A3A0000}"/>
    <cellStyle name="Normal 52 3 4 2 2" xfId="18792" xr:uid="{00000000-0005-0000-0000-00009B3A0000}"/>
    <cellStyle name="Normal 52 3 4 3" xfId="8440" xr:uid="{00000000-0005-0000-0000-00009C3A0000}"/>
    <cellStyle name="Normal 52 3 4 3 2" xfId="17193" xr:uid="{00000000-0005-0000-0000-00009D3A0000}"/>
    <cellStyle name="Normal 52 3 4 4" xfId="11652" xr:uid="{00000000-0005-0000-0000-00009E3A0000}"/>
    <cellStyle name="Normal 52 3 4 4 2" xfId="20339" xr:uid="{00000000-0005-0000-0000-00009F3A0000}"/>
    <cellStyle name="Normal 52 3 4 5" xfId="13259" xr:uid="{00000000-0005-0000-0000-0000A03A0000}"/>
    <cellStyle name="Normal 52 3 4 5 2" xfId="21939" xr:uid="{00000000-0005-0000-0000-0000A13A0000}"/>
    <cellStyle name="Normal 52 3 4 6" xfId="15433" xr:uid="{00000000-0005-0000-0000-0000A23A0000}"/>
    <cellStyle name="Normal 52 3 5" xfId="10039" xr:uid="{00000000-0005-0000-0000-0000A33A0000}"/>
    <cellStyle name="Normal 52 3 5 2" xfId="18789" xr:uid="{00000000-0005-0000-0000-0000A43A0000}"/>
    <cellStyle name="Normal 52 3 6" xfId="8437" xr:uid="{00000000-0005-0000-0000-0000A53A0000}"/>
    <cellStyle name="Normal 52 3 6 2" xfId="17190" xr:uid="{00000000-0005-0000-0000-0000A63A0000}"/>
    <cellStyle name="Normal 52 3 7" xfId="11649" xr:uid="{00000000-0005-0000-0000-0000A73A0000}"/>
    <cellStyle name="Normal 52 3 7 2" xfId="20336" xr:uid="{00000000-0005-0000-0000-0000A83A0000}"/>
    <cellStyle name="Normal 52 3 8" xfId="13256" xr:uid="{00000000-0005-0000-0000-0000A93A0000}"/>
    <cellStyle name="Normal 52 3 8 2" xfId="21936" xr:uid="{00000000-0005-0000-0000-0000AA3A0000}"/>
    <cellStyle name="Normal 52 3 9" xfId="15430" xr:uid="{00000000-0005-0000-0000-0000AB3A0000}"/>
    <cellStyle name="Normal 52 4" xfId="3368" xr:uid="{00000000-0005-0000-0000-0000AC3A0000}"/>
    <cellStyle name="Normal 52 4 2" xfId="10043" xr:uid="{00000000-0005-0000-0000-0000AD3A0000}"/>
    <cellStyle name="Normal 52 4 2 2" xfId="18793" xr:uid="{00000000-0005-0000-0000-0000AE3A0000}"/>
    <cellStyle name="Normal 52 4 3" xfId="8441" xr:uid="{00000000-0005-0000-0000-0000AF3A0000}"/>
    <cellStyle name="Normal 52 4 3 2" xfId="17194" xr:uid="{00000000-0005-0000-0000-0000B03A0000}"/>
    <cellStyle name="Normal 52 4 4" xfId="11653" xr:uid="{00000000-0005-0000-0000-0000B13A0000}"/>
    <cellStyle name="Normal 52 4 4 2" xfId="20340" xr:uid="{00000000-0005-0000-0000-0000B23A0000}"/>
    <cellStyle name="Normal 52 4 5" xfId="13260" xr:uid="{00000000-0005-0000-0000-0000B33A0000}"/>
    <cellStyle name="Normal 52 4 5 2" xfId="21940" xr:uid="{00000000-0005-0000-0000-0000B43A0000}"/>
    <cellStyle name="Normal 52 4 6" xfId="15434" xr:uid="{00000000-0005-0000-0000-0000B53A0000}"/>
    <cellStyle name="Normal 52 5" xfId="3369" xr:uid="{00000000-0005-0000-0000-0000B63A0000}"/>
    <cellStyle name="Normal 52 5 2" xfId="10044" xr:uid="{00000000-0005-0000-0000-0000B73A0000}"/>
    <cellStyle name="Normal 52 5 2 2" xfId="18794" xr:uid="{00000000-0005-0000-0000-0000B83A0000}"/>
    <cellStyle name="Normal 52 5 3" xfId="8442" xr:uid="{00000000-0005-0000-0000-0000B93A0000}"/>
    <cellStyle name="Normal 52 5 3 2" xfId="17195" xr:uid="{00000000-0005-0000-0000-0000BA3A0000}"/>
    <cellStyle name="Normal 52 5 4" xfId="11654" xr:uid="{00000000-0005-0000-0000-0000BB3A0000}"/>
    <cellStyle name="Normal 52 5 4 2" xfId="20341" xr:uid="{00000000-0005-0000-0000-0000BC3A0000}"/>
    <cellStyle name="Normal 52 5 5" xfId="13261" xr:uid="{00000000-0005-0000-0000-0000BD3A0000}"/>
    <cellStyle name="Normal 52 5 5 2" xfId="21941" xr:uid="{00000000-0005-0000-0000-0000BE3A0000}"/>
    <cellStyle name="Normal 52 5 6" xfId="15435" xr:uid="{00000000-0005-0000-0000-0000BF3A0000}"/>
    <cellStyle name="Normal 52 6" xfId="3370" xr:uid="{00000000-0005-0000-0000-0000C03A0000}"/>
    <cellStyle name="Normal 52 6 2" xfId="10045" xr:uid="{00000000-0005-0000-0000-0000C13A0000}"/>
    <cellStyle name="Normal 52 6 2 2" xfId="18795" xr:uid="{00000000-0005-0000-0000-0000C23A0000}"/>
    <cellStyle name="Normal 52 6 3" xfId="8443" xr:uid="{00000000-0005-0000-0000-0000C33A0000}"/>
    <cellStyle name="Normal 52 6 3 2" xfId="17196" xr:uid="{00000000-0005-0000-0000-0000C43A0000}"/>
    <cellStyle name="Normal 52 6 4" xfId="11655" xr:uid="{00000000-0005-0000-0000-0000C53A0000}"/>
    <cellStyle name="Normal 52 6 4 2" xfId="20342" xr:uid="{00000000-0005-0000-0000-0000C63A0000}"/>
    <cellStyle name="Normal 52 6 5" xfId="13262" xr:uid="{00000000-0005-0000-0000-0000C73A0000}"/>
    <cellStyle name="Normal 52 6 5 2" xfId="21942" xr:uid="{00000000-0005-0000-0000-0000C83A0000}"/>
    <cellStyle name="Normal 52 6 6" xfId="15436" xr:uid="{00000000-0005-0000-0000-0000C93A0000}"/>
    <cellStyle name="Normal 52 7" xfId="10034" xr:uid="{00000000-0005-0000-0000-0000CA3A0000}"/>
    <cellStyle name="Normal 52 7 2" xfId="18784" xr:uid="{00000000-0005-0000-0000-0000CB3A0000}"/>
    <cellStyle name="Normal 52 8" xfId="8432" xr:uid="{00000000-0005-0000-0000-0000CC3A0000}"/>
    <cellStyle name="Normal 52 8 2" xfId="17185" xr:uid="{00000000-0005-0000-0000-0000CD3A0000}"/>
    <cellStyle name="Normal 52 9" xfId="11644" xr:uid="{00000000-0005-0000-0000-0000CE3A0000}"/>
    <cellStyle name="Normal 52 9 2" xfId="20331" xr:uid="{00000000-0005-0000-0000-0000CF3A0000}"/>
    <cellStyle name="Normal 53" xfId="3371" xr:uid="{00000000-0005-0000-0000-0000D03A0000}"/>
    <cellStyle name="Normal 53 10" xfId="13263" xr:uid="{00000000-0005-0000-0000-0000D13A0000}"/>
    <cellStyle name="Normal 53 10 2" xfId="21943" xr:uid="{00000000-0005-0000-0000-0000D23A0000}"/>
    <cellStyle name="Normal 53 11" xfId="15437" xr:uid="{00000000-0005-0000-0000-0000D33A0000}"/>
    <cellStyle name="Normal 53 2" xfId="3372" xr:uid="{00000000-0005-0000-0000-0000D43A0000}"/>
    <cellStyle name="Normal 53 2 2" xfId="3373" xr:uid="{00000000-0005-0000-0000-0000D53A0000}"/>
    <cellStyle name="Normal 53 2 2 2" xfId="10048" xr:uid="{00000000-0005-0000-0000-0000D63A0000}"/>
    <cellStyle name="Normal 53 2 2 2 2" xfId="18798" xr:uid="{00000000-0005-0000-0000-0000D73A0000}"/>
    <cellStyle name="Normal 53 2 2 3" xfId="8446" xr:uid="{00000000-0005-0000-0000-0000D83A0000}"/>
    <cellStyle name="Normal 53 2 2 3 2" xfId="17199" xr:uid="{00000000-0005-0000-0000-0000D93A0000}"/>
    <cellStyle name="Normal 53 2 2 4" xfId="11658" xr:uid="{00000000-0005-0000-0000-0000DA3A0000}"/>
    <cellStyle name="Normal 53 2 2 4 2" xfId="20345" xr:uid="{00000000-0005-0000-0000-0000DB3A0000}"/>
    <cellStyle name="Normal 53 2 2 5" xfId="13265" xr:uid="{00000000-0005-0000-0000-0000DC3A0000}"/>
    <cellStyle name="Normal 53 2 2 5 2" xfId="21945" xr:uid="{00000000-0005-0000-0000-0000DD3A0000}"/>
    <cellStyle name="Normal 53 2 2 6" xfId="15439" xr:uid="{00000000-0005-0000-0000-0000DE3A0000}"/>
    <cellStyle name="Normal 53 2 3" xfId="3374" xr:uid="{00000000-0005-0000-0000-0000DF3A0000}"/>
    <cellStyle name="Normal 53 2 3 2" xfId="10049" xr:uid="{00000000-0005-0000-0000-0000E03A0000}"/>
    <cellStyle name="Normal 53 2 3 2 2" xfId="18799" xr:uid="{00000000-0005-0000-0000-0000E13A0000}"/>
    <cellStyle name="Normal 53 2 3 3" xfId="8447" xr:uid="{00000000-0005-0000-0000-0000E23A0000}"/>
    <cellStyle name="Normal 53 2 3 3 2" xfId="17200" xr:uid="{00000000-0005-0000-0000-0000E33A0000}"/>
    <cellStyle name="Normal 53 2 3 4" xfId="11659" xr:uid="{00000000-0005-0000-0000-0000E43A0000}"/>
    <cellStyle name="Normal 53 2 3 4 2" xfId="20346" xr:uid="{00000000-0005-0000-0000-0000E53A0000}"/>
    <cellStyle name="Normal 53 2 3 5" xfId="13266" xr:uid="{00000000-0005-0000-0000-0000E63A0000}"/>
    <cellStyle name="Normal 53 2 3 5 2" xfId="21946" xr:uid="{00000000-0005-0000-0000-0000E73A0000}"/>
    <cellStyle name="Normal 53 2 3 6" xfId="15440" xr:uid="{00000000-0005-0000-0000-0000E83A0000}"/>
    <cellStyle name="Normal 53 2 4" xfId="3375" xr:uid="{00000000-0005-0000-0000-0000E93A0000}"/>
    <cellStyle name="Normal 53 2 4 2" xfId="10050" xr:uid="{00000000-0005-0000-0000-0000EA3A0000}"/>
    <cellStyle name="Normal 53 2 4 2 2" xfId="18800" xr:uid="{00000000-0005-0000-0000-0000EB3A0000}"/>
    <cellStyle name="Normal 53 2 4 3" xfId="8448" xr:uid="{00000000-0005-0000-0000-0000EC3A0000}"/>
    <cellStyle name="Normal 53 2 4 3 2" xfId="17201" xr:uid="{00000000-0005-0000-0000-0000ED3A0000}"/>
    <cellStyle name="Normal 53 2 4 4" xfId="11660" xr:uid="{00000000-0005-0000-0000-0000EE3A0000}"/>
    <cellStyle name="Normal 53 2 4 4 2" xfId="20347" xr:uid="{00000000-0005-0000-0000-0000EF3A0000}"/>
    <cellStyle name="Normal 53 2 4 5" xfId="13267" xr:uid="{00000000-0005-0000-0000-0000F03A0000}"/>
    <cellStyle name="Normal 53 2 4 5 2" xfId="21947" xr:uid="{00000000-0005-0000-0000-0000F13A0000}"/>
    <cellStyle name="Normal 53 2 4 6" xfId="15441" xr:uid="{00000000-0005-0000-0000-0000F23A0000}"/>
    <cellStyle name="Normal 53 2 5" xfId="10047" xr:uid="{00000000-0005-0000-0000-0000F33A0000}"/>
    <cellStyle name="Normal 53 2 5 2" xfId="18797" xr:uid="{00000000-0005-0000-0000-0000F43A0000}"/>
    <cellStyle name="Normal 53 2 6" xfId="8445" xr:uid="{00000000-0005-0000-0000-0000F53A0000}"/>
    <cellStyle name="Normal 53 2 6 2" xfId="17198" xr:uid="{00000000-0005-0000-0000-0000F63A0000}"/>
    <cellStyle name="Normal 53 2 7" xfId="11657" xr:uid="{00000000-0005-0000-0000-0000F73A0000}"/>
    <cellStyle name="Normal 53 2 7 2" xfId="20344" xr:uid="{00000000-0005-0000-0000-0000F83A0000}"/>
    <cellStyle name="Normal 53 2 8" xfId="13264" xr:uid="{00000000-0005-0000-0000-0000F93A0000}"/>
    <cellStyle name="Normal 53 2 8 2" xfId="21944" xr:uid="{00000000-0005-0000-0000-0000FA3A0000}"/>
    <cellStyle name="Normal 53 2 9" xfId="15438" xr:uid="{00000000-0005-0000-0000-0000FB3A0000}"/>
    <cellStyle name="Normal 53 3" xfId="3376" xr:uid="{00000000-0005-0000-0000-0000FC3A0000}"/>
    <cellStyle name="Normal 53 3 2" xfId="3377" xr:uid="{00000000-0005-0000-0000-0000FD3A0000}"/>
    <cellStyle name="Normal 53 3 2 2" xfId="10052" xr:uid="{00000000-0005-0000-0000-0000FE3A0000}"/>
    <cellStyle name="Normal 53 3 2 2 2" xfId="18802" xr:uid="{00000000-0005-0000-0000-0000FF3A0000}"/>
    <cellStyle name="Normal 53 3 2 3" xfId="8450" xr:uid="{00000000-0005-0000-0000-0000003B0000}"/>
    <cellStyle name="Normal 53 3 2 3 2" xfId="17203" xr:uid="{00000000-0005-0000-0000-0000013B0000}"/>
    <cellStyle name="Normal 53 3 2 4" xfId="11662" xr:uid="{00000000-0005-0000-0000-0000023B0000}"/>
    <cellStyle name="Normal 53 3 2 4 2" xfId="20349" xr:uid="{00000000-0005-0000-0000-0000033B0000}"/>
    <cellStyle name="Normal 53 3 2 5" xfId="13269" xr:uid="{00000000-0005-0000-0000-0000043B0000}"/>
    <cellStyle name="Normal 53 3 2 5 2" xfId="21949" xr:uid="{00000000-0005-0000-0000-0000053B0000}"/>
    <cellStyle name="Normal 53 3 2 6" xfId="15443" xr:uid="{00000000-0005-0000-0000-0000063B0000}"/>
    <cellStyle name="Normal 53 3 3" xfId="3378" xr:uid="{00000000-0005-0000-0000-0000073B0000}"/>
    <cellStyle name="Normal 53 3 3 2" xfId="10053" xr:uid="{00000000-0005-0000-0000-0000083B0000}"/>
    <cellStyle name="Normal 53 3 3 2 2" xfId="18803" xr:uid="{00000000-0005-0000-0000-0000093B0000}"/>
    <cellStyle name="Normal 53 3 3 3" xfId="8451" xr:uid="{00000000-0005-0000-0000-00000A3B0000}"/>
    <cellStyle name="Normal 53 3 3 3 2" xfId="17204" xr:uid="{00000000-0005-0000-0000-00000B3B0000}"/>
    <cellStyle name="Normal 53 3 3 4" xfId="11663" xr:uid="{00000000-0005-0000-0000-00000C3B0000}"/>
    <cellStyle name="Normal 53 3 3 4 2" xfId="20350" xr:uid="{00000000-0005-0000-0000-00000D3B0000}"/>
    <cellStyle name="Normal 53 3 3 5" xfId="13270" xr:uid="{00000000-0005-0000-0000-00000E3B0000}"/>
    <cellStyle name="Normal 53 3 3 5 2" xfId="21950" xr:uid="{00000000-0005-0000-0000-00000F3B0000}"/>
    <cellStyle name="Normal 53 3 3 6" xfId="15444" xr:uid="{00000000-0005-0000-0000-0000103B0000}"/>
    <cellStyle name="Normal 53 3 4" xfId="3379" xr:uid="{00000000-0005-0000-0000-0000113B0000}"/>
    <cellStyle name="Normal 53 3 4 2" xfId="10054" xr:uid="{00000000-0005-0000-0000-0000123B0000}"/>
    <cellStyle name="Normal 53 3 4 2 2" xfId="18804" xr:uid="{00000000-0005-0000-0000-0000133B0000}"/>
    <cellStyle name="Normal 53 3 4 3" xfId="8452" xr:uid="{00000000-0005-0000-0000-0000143B0000}"/>
    <cellStyle name="Normal 53 3 4 3 2" xfId="17205" xr:uid="{00000000-0005-0000-0000-0000153B0000}"/>
    <cellStyle name="Normal 53 3 4 4" xfId="11664" xr:uid="{00000000-0005-0000-0000-0000163B0000}"/>
    <cellStyle name="Normal 53 3 4 4 2" xfId="20351" xr:uid="{00000000-0005-0000-0000-0000173B0000}"/>
    <cellStyle name="Normal 53 3 4 5" xfId="13271" xr:uid="{00000000-0005-0000-0000-0000183B0000}"/>
    <cellStyle name="Normal 53 3 4 5 2" xfId="21951" xr:uid="{00000000-0005-0000-0000-0000193B0000}"/>
    <cellStyle name="Normal 53 3 4 6" xfId="15445" xr:uid="{00000000-0005-0000-0000-00001A3B0000}"/>
    <cellStyle name="Normal 53 3 5" xfId="10051" xr:uid="{00000000-0005-0000-0000-00001B3B0000}"/>
    <cellStyle name="Normal 53 3 5 2" xfId="18801" xr:uid="{00000000-0005-0000-0000-00001C3B0000}"/>
    <cellStyle name="Normal 53 3 6" xfId="8449" xr:uid="{00000000-0005-0000-0000-00001D3B0000}"/>
    <cellStyle name="Normal 53 3 6 2" xfId="17202" xr:uid="{00000000-0005-0000-0000-00001E3B0000}"/>
    <cellStyle name="Normal 53 3 7" xfId="11661" xr:uid="{00000000-0005-0000-0000-00001F3B0000}"/>
    <cellStyle name="Normal 53 3 7 2" xfId="20348" xr:uid="{00000000-0005-0000-0000-0000203B0000}"/>
    <cellStyle name="Normal 53 3 8" xfId="13268" xr:uid="{00000000-0005-0000-0000-0000213B0000}"/>
    <cellStyle name="Normal 53 3 8 2" xfId="21948" xr:uid="{00000000-0005-0000-0000-0000223B0000}"/>
    <cellStyle name="Normal 53 3 9" xfId="15442" xr:uid="{00000000-0005-0000-0000-0000233B0000}"/>
    <cellStyle name="Normal 53 4" xfId="3380" xr:uid="{00000000-0005-0000-0000-0000243B0000}"/>
    <cellStyle name="Normal 53 4 2" xfId="10055" xr:uid="{00000000-0005-0000-0000-0000253B0000}"/>
    <cellStyle name="Normal 53 4 2 2" xfId="18805" xr:uid="{00000000-0005-0000-0000-0000263B0000}"/>
    <cellStyle name="Normal 53 4 3" xfId="8453" xr:uid="{00000000-0005-0000-0000-0000273B0000}"/>
    <cellStyle name="Normal 53 4 3 2" xfId="17206" xr:uid="{00000000-0005-0000-0000-0000283B0000}"/>
    <cellStyle name="Normal 53 4 4" xfId="11665" xr:uid="{00000000-0005-0000-0000-0000293B0000}"/>
    <cellStyle name="Normal 53 4 4 2" xfId="20352" xr:uid="{00000000-0005-0000-0000-00002A3B0000}"/>
    <cellStyle name="Normal 53 4 5" xfId="13272" xr:uid="{00000000-0005-0000-0000-00002B3B0000}"/>
    <cellStyle name="Normal 53 4 5 2" xfId="21952" xr:uid="{00000000-0005-0000-0000-00002C3B0000}"/>
    <cellStyle name="Normal 53 4 6" xfId="15446" xr:uid="{00000000-0005-0000-0000-00002D3B0000}"/>
    <cellStyle name="Normal 53 5" xfId="3381" xr:uid="{00000000-0005-0000-0000-00002E3B0000}"/>
    <cellStyle name="Normal 53 5 2" xfId="10056" xr:uid="{00000000-0005-0000-0000-00002F3B0000}"/>
    <cellStyle name="Normal 53 5 2 2" xfId="18806" xr:uid="{00000000-0005-0000-0000-0000303B0000}"/>
    <cellStyle name="Normal 53 5 3" xfId="8454" xr:uid="{00000000-0005-0000-0000-0000313B0000}"/>
    <cellStyle name="Normal 53 5 3 2" xfId="17207" xr:uid="{00000000-0005-0000-0000-0000323B0000}"/>
    <cellStyle name="Normal 53 5 4" xfId="11666" xr:uid="{00000000-0005-0000-0000-0000333B0000}"/>
    <cellStyle name="Normal 53 5 4 2" xfId="20353" xr:uid="{00000000-0005-0000-0000-0000343B0000}"/>
    <cellStyle name="Normal 53 5 5" xfId="13273" xr:uid="{00000000-0005-0000-0000-0000353B0000}"/>
    <cellStyle name="Normal 53 5 5 2" xfId="21953" xr:uid="{00000000-0005-0000-0000-0000363B0000}"/>
    <cellStyle name="Normal 53 5 6" xfId="15447" xr:uid="{00000000-0005-0000-0000-0000373B0000}"/>
    <cellStyle name="Normal 53 6" xfId="3382" xr:uid="{00000000-0005-0000-0000-0000383B0000}"/>
    <cellStyle name="Normal 53 6 2" xfId="10057" xr:uid="{00000000-0005-0000-0000-0000393B0000}"/>
    <cellStyle name="Normal 53 6 2 2" xfId="18807" xr:uid="{00000000-0005-0000-0000-00003A3B0000}"/>
    <cellStyle name="Normal 53 6 3" xfId="8455" xr:uid="{00000000-0005-0000-0000-00003B3B0000}"/>
    <cellStyle name="Normal 53 6 3 2" xfId="17208" xr:uid="{00000000-0005-0000-0000-00003C3B0000}"/>
    <cellStyle name="Normal 53 6 4" xfId="11667" xr:uid="{00000000-0005-0000-0000-00003D3B0000}"/>
    <cellStyle name="Normal 53 6 4 2" xfId="20354" xr:uid="{00000000-0005-0000-0000-00003E3B0000}"/>
    <cellStyle name="Normal 53 6 5" xfId="13274" xr:uid="{00000000-0005-0000-0000-00003F3B0000}"/>
    <cellStyle name="Normal 53 6 5 2" xfId="21954" xr:uid="{00000000-0005-0000-0000-0000403B0000}"/>
    <cellStyle name="Normal 53 6 6" xfId="15448" xr:uid="{00000000-0005-0000-0000-0000413B0000}"/>
    <cellStyle name="Normal 53 7" xfId="10046" xr:uid="{00000000-0005-0000-0000-0000423B0000}"/>
    <cellStyle name="Normal 53 7 2" xfId="18796" xr:uid="{00000000-0005-0000-0000-0000433B0000}"/>
    <cellStyle name="Normal 53 8" xfId="8444" xr:uid="{00000000-0005-0000-0000-0000443B0000}"/>
    <cellStyle name="Normal 53 8 2" xfId="17197" xr:uid="{00000000-0005-0000-0000-0000453B0000}"/>
    <cellStyle name="Normal 53 9" xfId="11656" xr:uid="{00000000-0005-0000-0000-0000463B0000}"/>
    <cellStyle name="Normal 53 9 2" xfId="20343" xr:uid="{00000000-0005-0000-0000-0000473B0000}"/>
    <cellStyle name="Normal 54" xfId="3383" xr:uid="{00000000-0005-0000-0000-0000483B0000}"/>
    <cellStyle name="Normal 54 10" xfId="13275" xr:uid="{00000000-0005-0000-0000-0000493B0000}"/>
    <cellStyle name="Normal 54 10 2" xfId="21955" xr:uid="{00000000-0005-0000-0000-00004A3B0000}"/>
    <cellStyle name="Normal 54 11" xfId="15449" xr:uid="{00000000-0005-0000-0000-00004B3B0000}"/>
    <cellStyle name="Normal 54 2" xfId="3384" xr:uid="{00000000-0005-0000-0000-00004C3B0000}"/>
    <cellStyle name="Normal 54 2 2" xfId="3385" xr:uid="{00000000-0005-0000-0000-00004D3B0000}"/>
    <cellStyle name="Normal 54 2 2 2" xfId="10060" xr:uid="{00000000-0005-0000-0000-00004E3B0000}"/>
    <cellStyle name="Normal 54 2 2 2 2" xfId="18810" xr:uid="{00000000-0005-0000-0000-00004F3B0000}"/>
    <cellStyle name="Normal 54 2 2 3" xfId="8458" xr:uid="{00000000-0005-0000-0000-0000503B0000}"/>
    <cellStyle name="Normal 54 2 2 3 2" xfId="17211" xr:uid="{00000000-0005-0000-0000-0000513B0000}"/>
    <cellStyle name="Normal 54 2 2 4" xfId="11670" xr:uid="{00000000-0005-0000-0000-0000523B0000}"/>
    <cellStyle name="Normal 54 2 2 4 2" xfId="20357" xr:uid="{00000000-0005-0000-0000-0000533B0000}"/>
    <cellStyle name="Normal 54 2 2 5" xfId="13277" xr:uid="{00000000-0005-0000-0000-0000543B0000}"/>
    <cellStyle name="Normal 54 2 2 5 2" xfId="21957" xr:uid="{00000000-0005-0000-0000-0000553B0000}"/>
    <cellStyle name="Normal 54 2 2 6" xfId="15451" xr:uid="{00000000-0005-0000-0000-0000563B0000}"/>
    <cellStyle name="Normal 54 2 3" xfId="3386" xr:uid="{00000000-0005-0000-0000-0000573B0000}"/>
    <cellStyle name="Normal 54 2 3 2" xfId="10061" xr:uid="{00000000-0005-0000-0000-0000583B0000}"/>
    <cellStyle name="Normal 54 2 3 2 2" xfId="18811" xr:uid="{00000000-0005-0000-0000-0000593B0000}"/>
    <cellStyle name="Normal 54 2 3 3" xfId="8459" xr:uid="{00000000-0005-0000-0000-00005A3B0000}"/>
    <cellStyle name="Normal 54 2 3 3 2" xfId="17212" xr:uid="{00000000-0005-0000-0000-00005B3B0000}"/>
    <cellStyle name="Normal 54 2 3 4" xfId="11671" xr:uid="{00000000-0005-0000-0000-00005C3B0000}"/>
    <cellStyle name="Normal 54 2 3 4 2" xfId="20358" xr:uid="{00000000-0005-0000-0000-00005D3B0000}"/>
    <cellStyle name="Normal 54 2 3 5" xfId="13278" xr:uid="{00000000-0005-0000-0000-00005E3B0000}"/>
    <cellStyle name="Normal 54 2 3 5 2" xfId="21958" xr:uid="{00000000-0005-0000-0000-00005F3B0000}"/>
    <cellStyle name="Normal 54 2 3 6" xfId="15452" xr:uid="{00000000-0005-0000-0000-0000603B0000}"/>
    <cellStyle name="Normal 54 2 4" xfId="3387" xr:uid="{00000000-0005-0000-0000-0000613B0000}"/>
    <cellStyle name="Normal 54 2 4 2" xfId="10062" xr:uid="{00000000-0005-0000-0000-0000623B0000}"/>
    <cellStyle name="Normal 54 2 4 2 2" xfId="18812" xr:uid="{00000000-0005-0000-0000-0000633B0000}"/>
    <cellStyle name="Normal 54 2 4 3" xfId="8460" xr:uid="{00000000-0005-0000-0000-0000643B0000}"/>
    <cellStyle name="Normal 54 2 4 3 2" xfId="17213" xr:uid="{00000000-0005-0000-0000-0000653B0000}"/>
    <cellStyle name="Normal 54 2 4 4" xfId="11672" xr:uid="{00000000-0005-0000-0000-0000663B0000}"/>
    <cellStyle name="Normal 54 2 4 4 2" xfId="20359" xr:uid="{00000000-0005-0000-0000-0000673B0000}"/>
    <cellStyle name="Normal 54 2 4 5" xfId="13279" xr:uid="{00000000-0005-0000-0000-0000683B0000}"/>
    <cellStyle name="Normal 54 2 4 5 2" xfId="21959" xr:uid="{00000000-0005-0000-0000-0000693B0000}"/>
    <cellStyle name="Normal 54 2 4 6" xfId="15453" xr:uid="{00000000-0005-0000-0000-00006A3B0000}"/>
    <cellStyle name="Normal 54 2 5" xfId="10059" xr:uid="{00000000-0005-0000-0000-00006B3B0000}"/>
    <cellStyle name="Normal 54 2 5 2" xfId="18809" xr:uid="{00000000-0005-0000-0000-00006C3B0000}"/>
    <cellStyle name="Normal 54 2 6" xfId="8457" xr:uid="{00000000-0005-0000-0000-00006D3B0000}"/>
    <cellStyle name="Normal 54 2 6 2" xfId="17210" xr:uid="{00000000-0005-0000-0000-00006E3B0000}"/>
    <cellStyle name="Normal 54 2 7" xfId="11669" xr:uid="{00000000-0005-0000-0000-00006F3B0000}"/>
    <cellStyle name="Normal 54 2 7 2" xfId="20356" xr:uid="{00000000-0005-0000-0000-0000703B0000}"/>
    <cellStyle name="Normal 54 2 8" xfId="13276" xr:uid="{00000000-0005-0000-0000-0000713B0000}"/>
    <cellStyle name="Normal 54 2 8 2" xfId="21956" xr:uid="{00000000-0005-0000-0000-0000723B0000}"/>
    <cellStyle name="Normal 54 2 9" xfId="15450" xr:uid="{00000000-0005-0000-0000-0000733B0000}"/>
    <cellStyle name="Normal 54 3" xfId="3388" xr:uid="{00000000-0005-0000-0000-0000743B0000}"/>
    <cellStyle name="Normal 54 3 2" xfId="3389" xr:uid="{00000000-0005-0000-0000-0000753B0000}"/>
    <cellStyle name="Normal 54 3 2 2" xfId="10064" xr:uid="{00000000-0005-0000-0000-0000763B0000}"/>
    <cellStyle name="Normal 54 3 2 2 2" xfId="18814" xr:uid="{00000000-0005-0000-0000-0000773B0000}"/>
    <cellStyle name="Normal 54 3 2 3" xfId="8462" xr:uid="{00000000-0005-0000-0000-0000783B0000}"/>
    <cellStyle name="Normal 54 3 2 3 2" xfId="17215" xr:uid="{00000000-0005-0000-0000-0000793B0000}"/>
    <cellStyle name="Normal 54 3 2 4" xfId="11674" xr:uid="{00000000-0005-0000-0000-00007A3B0000}"/>
    <cellStyle name="Normal 54 3 2 4 2" xfId="20361" xr:uid="{00000000-0005-0000-0000-00007B3B0000}"/>
    <cellStyle name="Normal 54 3 2 5" xfId="13281" xr:uid="{00000000-0005-0000-0000-00007C3B0000}"/>
    <cellStyle name="Normal 54 3 2 5 2" xfId="21961" xr:uid="{00000000-0005-0000-0000-00007D3B0000}"/>
    <cellStyle name="Normal 54 3 2 6" xfId="15455" xr:uid="{00000000-0005-0000-0000-00007E3B0000}"/>
    <cellStyle name="Normal 54 3 3" xfId="3390" xr:uid="{00000000-0005-0000-0000-00007F3B0000}"/>
    <cellStyle name="Normal 54 3 3 2" xfId="10065" xr:uid="{00000000-0005-0000-0000-0000803B0000}"/>
    <cellStyle name="Normal 54 3 3 2 2" xfId="18815" xr:uid="{00000000-0005-0000-0000-0000813B0000}"/>
    <cellStyle name="Normal 54 3 3 3" xfId="8463" xr:uid="{00000000-0005-0000-0000-0000823B0000}"/>
    <cellStyle name="Normal 54 3 3 3 2" xfId="17216" xr:uid="{00000000-0005-0000-0000-0000833B0000}"/>
    <cellStyle name="Normal 54 3 3 4" xfId="11675" xr:uid="{00000000-0005-0000-0000-0000843B0000}"/>
    <cellStyle name="Normal 54 3 3 4 2" xfId="20362" xr:uid="{00000000-0005-0000-0000-0000853B0000}"/>
    <cellStyle name="Normal 54 3 3 5" xfId="13282" xr:uid="{00000000-0005-0000-0000-0000863B0000}"/>
    <cellStyle name="Normal 54 3 3 5 2" xfId="21962" xr:uid="{00000000-0005-0000-0000-0000873B0000}"/>
    <cellStyle name="Normal 54 3 3 6" xfId="15456" xr:uid="{00000000-0005-0000-0000-0000883B0000}"/>
    <cellStyle name="Normal 54 3 4" xfId="3391" xr:uid="{00000000-0005-0000-0000-0000893B0000}"/>
    <cellStyle name="Normal 54 3 4 2" xfId="10066" xr:uid="{00000000-0005-0000-0000-00008A3B0000}"/>
    <cellStyle name="Normal 54 3 4 2 2" xfId="18816" xr:uid="{00000000-0005-0000-0000-00008B3B0000}"/>
    <cellStyle name="Normal 54 3 4 3" xfId="8464" xr:uid="{00000000-0005-0000-0000-00008C3B0000}"/>
    <cellStyle name="Normal 54 3 4 3 2" xfId="17217" xr:uid="{00000000-0005-0000-0000-00008D3B0000}"/>
    <cellStyle name="Normal 54 3 4 4" xfId="11676" xr:uid="{00000000-0005-0000-0000-00008E3B0000}"/>
    <cellStyle name="Normal 54 3 4 4 2" xfId="20363" xr:uid="{00000000-0005-0000-0000-00008F3B0000}"/>
    <cellStyle name="Normal 54 3 4 5" xfId="13283" xr:uid="{00000000-0005-0000-0000-0000903B0000}"/>
    <cellStyle name="Normal 54 3 4 5 2" xfId="21963" xr:uid="{00000000-0005-0000-0000-0000913B0000}"/>
    <cellStyle name="Normal 54 3 4 6" xfId="15457" xr:uid="{00000000-0005-0000-0000-0000923B0000}"/>
    <cellStyle name="Normal 54 3 5" xfId="10063" xr:uid="{00000000-0005-0000-0000-0000933B0000}"/>
    <cellStyle name="Normal 54 3 5 2" xfId="18813" xr:uid="{00000000-0005-0000-0000-0000943B0000}"/>
    <cellStyle name="Normal 54 3 6" xfId="8461" xr:uid="{00000000-0005-0000-0000-0000953B0000}"/>
    <cellStyle name="Normal 54 3 6 2" xfId="17214" xr:uid="{00000000-0005-0000-0000-0000963B0000}"/>
    <cellStyle name="Normal 54 3 7" xfId="11673" xr:uid="{00000000-0005-0000-0000-0000973B0000}"/>
    <cellStyle name="Normal 54 3 7 2" xfId="20360" xr:uid="{00000000-0005-0000-0000-0000983B0000}"/>
    <cellStyle name="Normal 54 3 8" xfId="13280" xr:uid="{00000000-0005-0000-0000-0000993B0000}"/>
    <cellStyle name="Normal 54 3 8 2" xfId="21960" xr:uid="{00000000-0005-0000-0000-00009A3B0000}"/>
    <cellStyle name="Normal 54 3 9" xfId="15454" xr:uid="{00000000-0005-0000-0000-00009B3B0000}"/>
    <cellStyle name="Normal 54 4" xfId="3392" xr:uid="{00000000-0005-0000-0000-00009C3B0000}"/>
    <cellStyle name="Normal 54 4 2" xfId="10067" xr:uid="{00000000-0005-0000-0000-00009D3B0000}"/>
    <cellStyle name="Normal 54 4 2 2" xfId="18817" xr:uid="{00000000-0005-0000-0000-00009E3B0000}"/>
    <cellStyle name="Normal 54 4 3" xfId="8465" xr:uid="{00000000-0005-0000-0000-00009F3B0000}"/>
    <cellStyle name="Normal 54 4 3 2" xfId="17218" xr:uid="{00000000-0005-0000-0000-0000A03B0000}"/>
    <cellStyle name="Normal 54 4 4" xfId="11677" xr:uid="{00000000-0005-0000-0000-0000A13B0000}"/>
    <cellStyle name="Normal 54 4 4 2" xfId="20364" xr:uid="{00000000-0005-0000-0000-0000A23B0000}"/>
    <cellStyle name="Normal 54 4 5" xfId="13284" xr:uid="{00000000-0005-0000-0000-0000A33B0000}"/>
    <cellStyle name="Normal 54 4 5 2" xfId="21964" xr:uid="{00000000-0005-0000-0000-0000A43B0000}"/>
    <cellStyle name="Normal 54 4 6" xfId="15458" xr:uid="{00000000-0005-0000-0000-0000A53B0000}"/>
    <cellStyle name="Normal 54 5" xfId="3393" xr:uid="{00000000-0005-0000-0000-0000A63B0000}"/>
    <cellStyle name="Normal 54 5 2" xfId="10068" xr:uid="{00000000-0005-0000-0000-0000A73B0000}"/>
    <cellStyle name="Normal 54 5 2 2" xfId="18818" xr:uid="{00000000-0005-0000-0000-0000A83B0000}"/>
    <cellStyle name="Normal 54 5 3" xfId="8466" xr:uid="{00000000-0005-0000-0000-0000A93B0000}"/>
    <cellStyle name="Normal 54 5 3 2" xfId="17219" xr:uid="{00000000-0005-0000-0000-0000AA3B0000}"/>
    <cellStyle name="Normal 54 5 4" xfId="11678" xr:uid="{00000000-0005-0000-0000-0000AB3B0000}"/>
    <cellStyle name="Normal 54 5 4 2" xfId="20365" xr:uid="{00000000-0005-0000-0000-0000AC3B0000}"/>
    <cellStyle name="Normal 54 5 5" xfId="13285" xr:uid="{00000000-0005-0000-0000-0000AD3B0000}"/>
    <cellStyle name="Normal 54 5 5 2" xfId="21965" xr:uid="{00000000-0005-0000-0000-0000AE3B0000}"/>
    <cellStyle name="Normal 54 5 6" xfId="15459" xr:uid="{00000000-0005-0000-0000-0000AF3B0000}"/>
    <cellStyle name="Normal 54 6" xfId="3394" xr:uid="{00000000-0005-0000-0000-0000B03B0000}"/>
    <cellStyle name="Normal 54 6 2" xfId="10069" xr:uid="{00000000-0005-0000-0000-0000B13B0000}"/>
    <cellStyle name="Normal 54 6 2 2" xfId="18819" xr:uid="{00000000-0005-0000-0000-0000B23B0000}"/>
    <cellStyle name="Normal 54 6 3" xfId="8467" xr:uid="{00000000-0005-0000-0000-0000B33B0000}"/>
    <cellStyle name="Normal 54 6 3 2" xfId="17220" xr:uid="{00000000-0005-0000-0000-0000B43B0000}"/>
    <cellStyle name="Normal 54 6 4" xfId="11679" xr:uid="{00000000-0005-0000-0000-0000B53B0000}"/>
    <cellStyle name="Normal 54 6 4 2" xfId="20366" xr:uid="{00000000-0005-0000-0000-0000B63B0000}"/>
    <cellStyle name="Normal 54 6 5" xfId="13286" xr:uid="{00000000-0005-0000-0000-0000B73B0000}"/>
    <cellStyle name="Normal 54 6 5 2" xfId="21966" xr:uid="{00000000-0005-0000-0000-0000B83B0000}"/>
    <cellStyle name="Normal 54 6 6" xfId="15460" xr:uid="{00000000-0005-0000-0000-0000B93B0000}"/>
    <cellStyle name="Normal 54 7" xfId="10058" xr:uid="{00000000-0005-0000-0000-0000BA3B0000}"/>
    <cellStyle name="Normal 54 7 2" xfId="18808" xr:uid="{00000000-0005-0000-0000-0000BB3B0000}"/>
    <cellStyle name="Normal 54 8" xfId="8456" xr:uid="{00000000-0005-0000-0000-0000BC3B0000}"/>
    <cellStyle name="Normal 54 8 2" xfId="17209" xr:uid="{00000000-0005-0000-0000-0000BD3B0000}"/>
    <cellStyle name="Normal 54 9" xfId="11668" xr:uid="{00000000-0005-0000-0000-0000BE3B0000}"/>
    <cellStyle name="Normal 54 9 2" xfId="20355" xr:uid="{00000000-0005-0000-0000-0000BF3B0000}"/>
    <cellStyle name="Normal 55" xfId="3395" xr:uid="{00000000-0005-0000-0000-0000C03B0000}"/>
    <cellStyle name="Normal 55 10" xfId="13287" xr:uid="{00000000-0005-0000-0000-0000C13B0000}"/>
    <cellStyle name="Normal 55 10 2" xfId="21967" xr:uid="{00000000-0005-0000-0000-0000C23B0000}"/>
    <cellStyle name="Normal 55 11" xfId="15461" xr:uid="{00000000-0005-0000-0000-0000C33B0000}"/>
    <cellStyle name="Normal 55 2" xfId="3396" xr:uid="{00000000-0005-0000-0000-0000C43B0000}"/>
    <cellStyle name="Normal 55 2 2" xfId="3397" xr:uid="{00000000-0005-0000-0000-0000C53B0000}"/>
    <cellStyle name="Normal 55 2 2 2" xfId="10072" xr:uid="{00000000-0005-0000-0000-0000C63B0000}"/>
    <cellStyle name="Normal 55 2 2 2 2" xfId="18822" xr:uid="{00000000-0005-0000-0000-0000C73B0000}"/>
    <cellStyle name="Normal 55 2 2 3" xfId="8470" xr:uid="{00000000-0005-0000-0000-0000C83B0000}"/>
    <cellStyle name="Normal 55 2 2 3 2" xfId="17223" xr:uid="{00000000-0005-0000-0000-0000C93B0000}"/>
    <cellStyle name="Normal 55 2 2 4" xfId="11682" xr:uid="{00000000-0005-0000-0000-0000CA3B0000}"/>
    <cellStyle name="Normal 55 2 2 4 2" xfId="20369" xr:uid="{00000000-0005-0000-0000-0000CB3B0000}"/>
    <cellStyle name="Normal 55 2 2 5" xfId="13289" xr:uid="{00000000-0005-0000-0000-0000CC3B0000}"/>
    <cellStyle name="Normal 55 2 2 5 2" xfId="21969" xr:uid="{00000000-0005-0000-0000-0000CD3B0000}"/>
    <cellStyle name="Normal 55 2 2 6" xfId="15463" xr:uid="{00000000-0005-0000-0000-0000CE3B0000}"/>
    <cellStyle name="Normal 55 2 3" xfId="3398" xr:uid="{00000000-0005-0000-0000-0000CF3B0000}"/>
    <cellStyle name="Normal 55 2 3 2" xfId="10073" xr:uid="{00000000-0005-0000-0000-0000D03B0000}"/>
    <cellStyle name="Normal 55 2 3 2 2" xfId="18823" xr:uid="{00000000-0005-0000-0000-0000D13B0000}"/>
    <cellStyle name="Normal 55 2 3 3" xfId="8471" xr:uid="{00000000-0005-0000-0000-0000D23B0000}"/>
    <cellStyle name="Normal 55 2 3 3 2" xfId="17224" xr:uid="{00000000-0005-0000-0000-0000D33B0000}"/>
    <cellStyle name="Normal 55 2 3 4" xfId="11683" xr:uid="{00000000-0005-0000-0000-0000D43B0000}"/>
    <cellStyle name="Normal 55 2 3 4 2" xfId="20370" xr:uid="{00000000-0005-0000-0000-0000D53B0000}"/>
    <cellStyle name="Normal 55 2 3 5" xfId="13290" xr:uid="{00000000-0005-0000-0000-0000D63B0000}"/>
    <cellStyle name="Normal 55 2 3 5 2" xfId="21970" xr:uid="{00000000-0005-0000-0000-0000D73B0000}"/>
    <cellStyle name="Normal 55 2 3 6" xfId="15464" xr:uid="{00000000-0005-0000-0000-0000D83B0000}"/>
    <cellStyle name="Normal 55 2 4" xfId="3399" xr:uid="{00000000-0005-0000-0000-0000D93B0000}"/>
    <cellStyle name="Normal 55 2 4 2" xfId="10074" xr:uid="{00000000-0005-0000-0000-0000DA3B0000}"/>
    <cellStyle name="Normal 55 2 4 2 2" xfId="18824" xr:uid="{00000000-0005-0000-0000-0000DB3B0000}"/>
    <cellStyle name="Normal 55 2 4 3" xfId="8472" xr:uid="{00000000-0005-0000-0000-0000DC3B0000}"/>
    <cellStyle name="Normal 55 2 4 3 2" xfId="17225" xr:uid="{00000000-0005-0000-0000-0000DD3B0000}"/>
    <cellStyle name="Normal 55 2 4 4" xfId="11684" xr:uid="{00000000-0005-0000-0000-0000DE3B0000}"/>
    <cellStyle name="Normal 55 2 4 4 2" xfId="20371" xr:uid="{00000000-0005-0000-0000-0000DF3B0000}"/>
    <cellStyle name="Normal 55 2 4 5" xfId="13291" xr:uid="{00000000-0005-0000-0000-0000E03B0000}"/>
    <cellStyle name="Normal 55 2 4 5 2" xfId="21971" xr:uid="{00000000-0005-0000-0000-0000E13B0000}"/>
    <cellStyle name="Normal 55 2 4 6" xfId="15465" xr:uid="{00000000-0005-0000-0000-0000E23B0000}"/>
    <cellStyle name="Normal 55 2 5" xfId="10071" xr:uid="{00000000-0005-0000-0000-0000E33B0000}"/>
    <cellStyle name="Normal 55 2 5 2" xfId="18821" xr:uid="{00000000-0005-0000-0000-0000E43B0000}"/>
    <cellStyle name="Normal 55 2 6" xfId="8469" xr:uid="{00000000-0005-0000-0000-0000E53B0000}"/>
    <cellStyle name="Normal 55 2 6 2" xfId="17222" xr:uid="{00000000-0005-0000-0000-0000E63B0000}"/>
    <cellStyle name="Normal 55 2 7" xfId="11681" xr:uid="{00000000-0005-0000-0000-0000E73B0000}"/>
    <cellStyle name="Normal 55 2 7 2" xfId="20368" xr:uid="{00000000-0005-0000-0000-0000E83B0000}"/>
    <cellStyle name="Normal 55 2 8" xfId="13288" xr:uid="{00000000-0005-0000-0000-0000E93B0000}"/>
    <cellStyle name="Normal 55 2 8 2" xfId="21968" xr:uid="{00000000-0005-0000-0000-0000EA3B0000}"/>
    <cellStyle name="Normal 55 2 9" xfId="15462" xr:uid="{00000000-0005-0000-0000-0000EB3B0000}"/>
    <cellStyle name="Normal 55 3" xfId="3400" xr:uid="{00000000-0005-0000-0000-0000EC3B0000}"/>
    <cellStyle name="Normal 55 3 2" xfId="3401" xr:uid="{00000000-0005-0000-0000-0000ED3B0000}"/>
    <cellStyle name="Normal 55 3 2 2" xfId="10076" xr:uid="{00000000-0005-0000-0000-0000EE3B0000}"/>
    <cellStyle name="Normal 55 3 2 2 2" xfId="18826" xr:uid="{00000000-0005-0000-0000-0000EF3B0000}"/>
    <cellStyle name="Normal 55 3 2 3" xfId="8474" xr:uid="{00000000-0005-0000-0000-0000F03B0000}"/>
    <cellStyle name="Normal 55 3 2 3 2" xfId="17227" xr:uid="{00000000-0005-0000-0000-0000F13B0000}"/>
    <cellStyle name="Normal 55 3 2 4" xfId="11686" xr:uid="{00000000-0005-0000-0000-0000F23B0000}"/>
    <cellStyle name="Normal 55 3 2 4 2" xfId="20373" xr:uid="{00000000-0005-0000-0000-0000F33B0000}"/>
    <cellStyle name="Normal 55 3 2 5" xfId="13293" xr:uid="{00000000-0005-0000-0000-0000F43B0000}"/>
    <cellStyle name="Normal 55 3 2 5 2" xfId="21973" xr:uid="{00000000-0005-0000-0000-0000F53B0000}"/>
    <cellStyle name="Normal 55 3 2 6" xfId="15467" xr:uid="{00000000-0005-0000-0000-0000F63B0000}"/>
    <cellStyle name="Normal 55 3 3" xfId="3402" xr:uid="{00000000-0005-0000-0000-0000F73B0000}"/>
    <cellStyle name="Normal 55 3 3 2" xfId="10077" xr:uid="{00000000-0005-0000-0000-0000F83B0000}"/>
    <cellStyle name="Normal 55 3 3 2 2" xfId="18827" xr:uid="{00000000-0005-0000-0000-0000F93B0000}"/>
    <cellStyle name="Normal 55 3 3 3" xfId="8475" xr:uid="{00000000-0005-0000-0000-0000FA3B0000}"/>
    <cellStyle name="Normal 55 3 3 3 2" xfId="17228" xr:uid="{00000000-0005-0000-0000-0000FB3B0000}"/>
    <cellStyle name="Normal 55 3 3 4" xfId="11687" xr:uid="{00000000-0005-0000-0000-0000FC3B0000}"/>
    <cellStyle name="Normal 55 3 3 4 2" xfId="20374" xr:uid="{00000000-0005-0000-0000-0000FD3B0000}"/>
    <cellStyle name="Normal 55 3 3 5" xfId="13294" xr:uid="{00000000-0005-0000-0000-0000FE3B0000}"/>
    <cellStyle name="Normal 55 3 3 5 2" xfId="21974" xr:uid="{00000000-0005-0000-0000-0000FF3B0000}"/>
    <cellStyle name="Normal 55 3 3 6" xfId="15468" xr:uid="{00000000-0005-0000-0000-0000003C0000}"/>
    <cellStyle name="Normal 55 3 4" xfId="3403" xr:uid="{00000000-0005-0000-0000-0000013C0000}"/>
    <cellStyle name="Normal 55 3 4 2" xfId="10078" xr:uid="{00000000-0005-0000-0000-0000023C0000}"/>
    <cellStyle name="Normal 55 3 4 2 2" xfId="18828" xr:uid="{00000000-0005-0000-0000-0000033C0000}"/>
    <cellStyle name="Normal 55 3 4 3" xfId="8476" xr:uid="{00000000-0005-0000-0000-0000043C0000}"/>
    <cellStyle name="Normal 55 3 4 3 2" xfId="17229" xr:uid="{00000000-0005-0000-0000-0000053C0000}"/>
    <cellStyle name="Normal 55 3 4 4" xfId="11688" xr:uid="{00000000-0005-0000-0000-0000063C0000}"/>
    <cellStyle name="Normal 55 3 4 4 2" xfId="20375" xr:uid="{00000000-0005-0000-0000-0000073C0000}"/>
    <cellStyle name="Normal 55 3 4 5" xfId="13295" xr:uid="{00000000-0005-0000-0000-0000083C0000}"/>
    <cellStyle name="Normal 55 3 4 5 2" xfId="21975" xr:uid="{00000000-0005-0000-0000-0000093C0000}"/>
    <cellStyle name="Normal 55 3 4 6" xfId="15469" xr:uid="{00000000-0005-0000-0000-00000A3C0000}"/>
    <cellStyle name="Normal 55 3 5" xfId="10075" xr:uid="{00000000-0005-0000-0000-00000B3C0000}"/>
    <cellStyle name="Normal 55 3 5 2" xfId="18825" xr:uid="{00000000-0005-0000-0000-00000C3C0000}"/>
    <cellStyle name="Normal 55 3 6" xfId="8473" xr:uid="{00000000-0005-0000-0000-00000D3C0000}"/>
    <cellStyle name="Normal 55 3 6 2" xfId="17226" xr:uid="{00000000-0005-0000-0000-00000E3C0000}"/>
    <cellStyle name="Normal 55 3 7" xfId="11685" xr:uid="{00000000-0005-0000-0000-00000F3C0000}"/>
    <cellStyle name="Normal 55 3 7 2" xfId="20372" xr:uid="{00000000-0005-0000-0000-0000103C0000}"/>
    <cellStyle name="Normal 55 3 8" xfId="13292" xr:uid="{00000000-0005-0000-0000-0000113C0000}"/>
    <cellStyle name="Normal 55 3 8 2" xfId="21972" xr:uid="{00000000-0005-0000-0000-0000123C0000}"/>
    <cellStyle name="Normal 55 3 9" xfId="15466" xr:uid="{00000000-0005-0000-0000-0000133C0000}"/>
    <cellStyle name="Normal 55 4" xfId="3404" xr:uid="{00000000-0005-0000-0000-0000143C0000}"/>
    <cellStyle name="Normal 55 4 2" xfId="10079" xr:uid="{00000000-0005-0000-0000-0000153C0000}"/>
    <cellStyle name="Normal 55 4 2 2" xfId="18829" xr:uid="{00000000-0005-0000-0000-0000163C0000}"/>
    <cellStyle name="Normal 55 4 3" xfId="8477" xr:uid="{00000000-0005-0000-0000-0000173C0000}"/>
    <cellStyle name="Normal 55 4 3 2" xfId="17230" xr:uid="{00000000-0005-0000-0000-0000183C0000}"/>
    <cellStyle name="Normal 55 4 4" xfId="11689" xr:uid="{00000000-0005-0000-0000-0000193C0000}"/>
    <cellStyle name="Normal 55 4 4 2" xfId="20376" xr:uid="{00000000-0005-0000-0000-00001A3C0000}"/>
    <cellStyle name="Normal 55 4 5" xfId="13296" xr:uid="{00000000-0005-0000-0000-00001B3C0000}"/>
    <cellStyle name="Normal 55 4 5 2" xfId="21976" xr:uid="{00000000-0005-0000-0000-00001C3C0000}"/>
    <cellStyle name="Normal 55 4 6" xfId="15470" xr:uid="{00000000-0005-0000-0000-00001D3C0000}"/>
    <cellStyle name="Normal 55 5" xfId="3405" xr:uid="{00000000-0005-0000-0000-00001E3C0000}"/>
    <cellStyle name="Normal 55 5 2" xfId="10080" xr:uid="{00000000-0005-0000-0000-00001F3C0000}"/>
    <cellStyle name="Normal 55 5 2 2" xfId="18830" xr:uid="{00000000-0005-0000-0000-0000203C0000}"/>
    <cellStyle name="Normal 55 5 3" xfId="8478" xr:uid="{00000000-0005-0000-0000-0000213C0000}"/>
    <cellStyle name="Normal 55 5 3 2" xfId="17231" xr:uid="{00000000-0005-0000-0000-0000223C0000}"/>
    <cellStyle name="Normal 55 5 4" xfId="11690" xr:uid="{00000000-0005-0000-0000-0000233C0000}"/>
    <cellStyle name="Normal 55 5 4 2" xfId="20377" xr:uid="{00000000-0005-0000-0000-0000243C0000}"/>
    <cellStyle name="Normal 55 5 5" xfId="13297" xr:uid="{00000000-0005-0000-0000-0000253C0000}"/>
    <cellStyle name="Normal 55 5 5 2" xfId="21977" xr:uid="{00000000-0005-0000-0000-0000263C0000}"/>
    <cellStyle name="Normal 55 5 6" xfId="15471" xr:uid="{00000000-0005-0000-0000-0000273C0000}"/>
    <cellStyle name="Normal 55 6" xfId="3406" xr:uid="{00000000-0005-0000-0000-0000283C0000}"/>
    <cellStyle name="Normal 55 6 2" xfId="10081" xr:uid="{00000000-0005-0000-0000-0000293C0000}"/>
    <cellStyle name="Normal 55 6 2 2" xfId="18831" xr:uid="{00000000-0005-0000-0000-00002A3C0000}"/>
    <cellStyle name="Normal 55 6 3" xfId="8479" xr:uid="{00000000-0005-0000-0000-00002B3C0000}"/>
    <cellStyle name="Normal 55 6 3 2" xfId="17232" xr:uid="{00000000-0005-0000-0000-00002C3C0000}"/>
    <cellStyle name="Normal 55 6 4" xfId="11691" xr:uid="{00000000-0005-0000-0000-00002D3C0000}"/>
    <cellStyle name="Normal 55 6 4 2" xfId="20378" xr:uid="{00000000-0005-0000-0000-00002E3C0000}"/>
    <cellStyle name="Normal 55 6 5" xfId="13298" xr:uid="{00000000-0005-0000-0000-00002F3C0000}"/>
    <cellStyle name="Normal 55 6 5 2" xfId="21978" xr:uid="{00000000-0005-0000-0000-0000303C0000}"/>
    <cellStyle name="Normal 55 6 6" xfId="15472" xr:uid="{00000000-0005-0000-0000-0000313C0000}"/>
    <cellStyle name="Normal 55 7" xfId="10070" xr:uid="{00000000-0005-0000-0000-0000323C0000}"/>
    <cellStyle name="Normal 55 7 2" xfId="18820" xr:uid="{00000000-0005-0000-0000-0000333C0000}"/>
    <cellStyle name="Normal 55 8" xfId="8468" xr:uid="{00000000-0005-0000-0000-0000343C0000}"/>
    <cellStyle name="Normal 55 8 2" xfId="17221" xr:uid="{00000000-0005-0000-0000-0000353C0000}"/>
    <cellStyle name="Normal 55 9" xfId="11680" xr:uid="{00000000-0005-0000-0000-0000363C0000}"/>
    <cellStyle name="Normal 55 9 2" xfId="20367" xr:uid="{00000000-0005-0000-0000-0000373C0000}"/>
    <cellStyle name="Normal 56" xfId="3407" xr:uid="{00000000-0005-0000-0000-0000383C0000}"/>
    <cellStyle name="Normal 56 10" xfId="13299" xr:uid="{00000000-0005-0000-0000-0000393C0000}"/>
    <cellStyle name="Normal 56 10 2" xfId="21979" xr:uid="{00000000-0005-0000-0000-00003A3C0000}"/>
    <cellStyle name="Normal 56 11" xfId="15473" xr:uid="{00000000-0005-0000-0000-00003B3C0000}"/>
    <cellStyle name="Normal 56 2" xfId="3408" xr:uid="{00000000-0005-0000-0000-00003C3C0000}"/>
    <cellStyle name="Normal 56 2 2" xfId="3409" xr:uid="{00000000-0005-0000-0000-00003D3C0000}"/>
    <cellStyle name="Normal 56 2 2 2" xfId="10084" xr:uid="{00000000-0005-0000-0000-00003E3C0000}"/>
    <cellStyle name="Normal 56 2 2 2 2" xfId="18834" xr:uid="{00000000-0005-0000-0000-00003F3C0000}"/>
    <cellStyle name="Normal 56 2 2 3" xfId="8482" xr:uid="{00000000-0005-0000-0000-0000403C0000}"/>
    <cellStyle name="Normal 56 2 2 3 2" xfId="17235" xr:uid="{00000000-0005-0000-0000-0000413C0000}"/>
    <cellStyle name="Normal 56 2 2 4" xfId="11694" xr:uid="{00000000-0005-0000-0000-0000423C0000}"/>
    <cellStyle name="Normal 56 2 2 4 2" xfId="20381" xr:uid="{00000000-0005-0000-0000-0000433C0000}"/>
    <cellStyle name="Normal 56 2 2 5" xfId="13301" xr:uid="{00000000-0005-0000-0000-0000443C0000}"/>
    <cellStyle name="Normal 56 2 2 5 2" xfId="21981" xr:uid="{00000000-0005-0000-0000-0000453C0000}"/>
    <cellStyle name="Normal 56 2 2 6" xfId="15475" xr:uid="{00000000-0005-0000-0000-0000463C0000}"/>
    <cellStyle name="Normal 56 2 3" xfId="3410" xr:uid="{00000000-0005-0000-0000-0000473C0000}"/>
    <cellStyle name="Normal 56 2 3 2" xfId="10085" xr:uid="{00000000-0005-0000-0000-0000483C0000}"/>
    <cellStyle name="Normal 56 2 3 2 2" xfId="18835" xr:uid="{00000000-0005-0000-0000-0000493C0000}"/>
    <cellStyle name="Normal 56 2 3 3" xfId="8483" xr:uid="{00000000-0005-0000-0000-00004A3C0000}"/>
    <cellStyle name="Normal 56 2 3 3 2" xfId="17236" xr:uid="{00000000-0005-0000-0000-00004B3C0000}"/>
    <cellStyle name="Normal 56 2 3 4" xfId="11695" xr:uid="{00000000-0005-0000-0000-00004C3C0000}"/>
    <cellStyle name="Normal 56 2 3 4 2" xfId="20382" xr:uid="{00000000-0005-0000-0000-00004D3C0000}"/>
    <cellStyle name="Normal 56 2 3 5" xfId="13302" xr:uid="{00000000-0005-0000-0000-00004E3C0000}"/>
    <cellStyle name="Normal 56 2 3 5 2" xfId="21982" xr:uid="{00000000-0005-0000-0000-00004F3C0000}"/>
    <cellStyle name="Normal 56 2 3 6" xfId="15476" xr:uid="{00000000-0005-0000-0000-0000503C0000}"/>
    <cellStyle name="Normal 56 2 4" xfId="3411" xr:uid="{00000000-0005-0000-0000-0000513C0000}"/>
    <cellStyle name="Normal 56 2 4 2" xfId="10086" xr:uid="{00000000-0005-0000-0000-0000523C0000}"/>
    <cellStyle name="Normal 56 2 4 2 2" xfId="18836" xr:uid="{00000000-0005-0000-0000-0000533C0000}"/>
    <cellStyle name="Normal 56 2 4 3" xfId="8484" xr:uid="{00000000-0005-0000-0000-0000543C0000}"/>
    <cellStyle name="Normal 56 2 4 3 2" xfId="17237" xr:uid="{00000000-0005-0000-0000-0000553C0000}"/>
    <cellStyle name="Normal 56 2 4 4" xfId="11696" xr:uid="{00000000-0005-0000-0000-0000563C0000}"/>
    <cellStyle name="Normal 56 2 4 4 2" xfId="20383" xr:uid="{00000000-0005-0000-0000-0000573C0000}"/>
    <cellStyle name="Normal 56 2 4 5" xfId="13303" xr:uid="{00000000-0005-0000-0000-0000583C0000}"/>
    <cellStyle name="Normal 56 2 4 5 2" xfId="21983" xr:uid="{00000000-0005-0000-0000-0000593C0000}"/>
    <cellStyle name="Normal 56 2 4 6" xfId="15477" xr:uid="{00000000-0005-0000-0000-00005A3C0000}"/>
    <cellStyle name="Normal 56 2 5" xfId="10083" xr:uid="{00000000-0005-0000-0000-00005B3C0000}"/>
    <cellStyle name="Normal 56 2 5 2" xfId="18833" xr:uid="{00000000-0005-0000-0000-00005C3C0000}"/>
    <cellStyle name="Normal 56 2 6" xfId="8481" xr:uid="{00000000-0005-0000-0000-00005D3C0000}"/>
    <cellStyle name="Normal 56 2 6 2" xfId="17234" xr:uid="{00000000-0005-0000-0000-00005E3C0000}"/>
    <cellStyle name="Normal 56 2 7" xfId="11693" xr:uid="{00000000-0005-0000-0000-00005F3C0000}"/>
    <cellStyle name="Normal 56 2 7 2" xfId="20380" xr:uid="{00000000-0005-0000-0000-0000603C0000}"/>
    <cellStyle name="Normal 56 2 8" xfId="13300" xr:uid="{00000000-0005-0000-0000-0000613C0000}"/>
    <cellStyle name="Normal 56 2 8 2" xfId="21980" xr:uid="{00000000-0005-0000-0000-0000623C0000}"/>
    <cellStyle name="Normal 56 2 9" xfId="15474" xr:uid="{00000000-0005-0000-0000-0000633C0000}"/>
    <cellStyle name="Normal 56 3" xfId="3412" xr:uid="{00000000-0005-0000-0000-0000643C0000}"/>
    <cellStyle name="Normal 56 3 2" xfId="3413" xr:uid="{00000000-0005-0000-0000-0000653C0000}"/>
    <cellStyle name="Normal 56 3 2 2" xfId="10088" xr:uid="{00000000-0005-0000-0000-0000663C0000}"/>
    <cellStyle name="Normal 56 3 2 2 2" xfId="18838" xr:uid="{00000000-0005-0000-0000-0000673C0000}"/>
    <cellStyle name="Normal 56 3 2 3" xfId="8486" xr:uid="{00000000-0005-0000-0000-0000683C0000}"/>
    <cellStyle name="Normal 56 3 2 3 2" xfId="17239" xr:uid="{00000000-0005-0000-0000-0000693C0000}"/>
    <cellStyle name="Normal 56 3 2 4" xfId="11698" xr:uid="{00000000-0005-0000-0000-00006A3C0000}"/>
    <cellStyle name="Normal 56 3 2 4 2" xfId="20385" xr:uid="{00000000-0005-0000-0000-00006B3C0000}"/>
    <cellStyle name="Normal 56 3 2 5" xfId="13305" xr:uid="{00000000-0005-0000-0000-00006C3C0000}"/>
    <cellStyle name="Normal 56 3 2 5 2" xfId="21985" xr:uid="{00000000-0005-0000-0000-00006D3C0000}"/>
    <cellStyle name="Normal 56 3 2 6" xfId="15479" xr:uid="{00000000-0005-0000-0000-00006E3C0000}"/>
    <cellStyle name="Normal 56 3 3" xfId="3414" xr:uid="{00000000-0005-0000-0000-00006F3C0000}"/>
    <cellStyle name="Normal 56 3 3 2" xfId="10089" xr:uid="{00000000-0005-0000-0000-0000703C0000}"/>
    <cellStyle name="Normal 56 3 3 2 2" xfId="18839" xr:uid="{00000000-0005-0000-0000-0000713C0000}"/>
    <cellStyle name="Normal 56 3 3 3" xfId="8487" xr:uid="{00000000-0005-0000-0000-0000723C0000}"/>
    <cellStyle name="Normal 56 3 3 3 2" xfId="17240" xr:uid="{00000000-0005-0000-0000-0000733C0000}"/>
    <cellStyle name="Normal 56 3 3 4" xfId="11699" xr:uid="{00000000-0005-0000-0000-0000743C0000}"/>
    <cellStyle name="Normal 56 3 3 4 2" xfId="20386" xr:uid="{00000000-0005-0000-0000-0000753C0000}"/>
    <cellStyle name="Normal 56 3 3 5" xfId="13306" xr:uid="{00000000-0005-0000-0000-0000763C0000}"/>
    <cellStyle name="Normal 56 3 3 5 2" xfId="21986" xr:uid="{00000000-0005-0000-0000-0000773C0000}"/>
    <cellStyle name="Normal 56 3 3 6" xfId="15480" xr:uid="{00000000-0005-0000-0000-0000783C0000}"/>
    <cellStyle name="Normal 56 3 4" xfId="3415" xr:uid="{00000000-0005-0000-0000-0000793C0000}"/>
    <cellStyle name="Normal 56 3 4 2" xfId="10090" xr:uid="{00000000-0005-0000-0000-00007A3C0000}"/>
    <cellStyle name="Normal 56 3 4 2 2" xfId="18840" xr:uid="{00000000-0005-0000-0000-00007B3C0000}"/>
    <cellStyle name="Normal 56 3 4 3" xfId="8488" xr:uid="{00000000-0005-0000-0000-00007C3C0000}"/>
    <cellStyle name="Normal 56 3 4 3 2" xfId="17241" xr:uid="{00000000-0005-0000-0000-00007D3C0000}"/>
    <cellStyle name="Normal 56 3 4 4" xfId="11700" xr:uid="{00000000-0005-0000-0000-00007E3C0000}"/>
    <cellStyle name="Normal 56 3 4 4 2" xfId="20387" xr:uid="{00000000-0005-0000-0000-00007F3C0000}"/>
    <cellStyle name="Normal 56 3 4 5" xfId="13307" xr:uid="{00000000-0005-0000-0000-0000803C0000}"/>
    <cellStyle name="Normal 56 3 4 5 2" xfId="21987" xr:uid="{00000000-0005-0000-0000-0000813C0000}"/>
    <cellStyle name="Normal 56 3 4 6" xfId="15481" xr:uid="{00000000-0005-0000-0000-0000823C0000}"/>
    <cellStyle name="Normal 56 3 5" xfId="10087" xr:uid="{00000000-0005-0000-0000-0000833C0000}"/>
    <cellStyle name="Normal 56 3 5 2" xfId="18837" xr:uid="{00000000-0005-0000-0000-0000843C0000}"/>
    <cellStyle name="Normal 56 3 6" xfId="8485" xr:uid="{00000000-0005-0000-0000-0000853C0000}"/>
    <cellStyle name="Normal 56 3 6 2" xfId="17238" xr:uid="{00000000-0005-0000-0000-0000863C0000}"/>
    <cellStyle name="Normal 56 3 7" xfId="11697" xr:uid="{00000000-0005-0000-0000-0000873C0000}"/>
    <cellStyle name="Normal 56 3 7 2" xfId="20384" xr:uid="{00000000-0005-0000-0000-0000883C0000}"/>
    <cellStyle name="Normal 56 3 8" xfId="13304" xr:uid="{00000000-0005-0000-0000-0000893C0000}"/>
    <cellStyle name="Normal 56 3 8 2" xfId="21984" xr:uid="{00000000-0005-0000-0000-00008A3C0000}"/>
    <cellStyle name="Normal 56 3 9" xfId="15478" xr:uid="{00000000-0005-0000-0000-00008B3C0000}"/>
    <cellStyle name="Normal 56 4" xfId="3416" xr:uid="{00000000-0005-0000-0000-00008C3C0000}"/>
    <cellStyle name="Normal 56 4 2" xfId="10091" xr:uid="{00000000-0005-0000-0000-00008D3C0000}"/>
    <cellStyle name="Normal 56 4 2 2" xfId="18841" xr:uid="{00000000-0005-0000-0000-00008E3C0000}"/>
    <cellStyle name="Normal 56 4 3" xfId="8489" xr:uid="{00000000-0005-0000-0000-00008F3C0000}"/>
    <cellStyle name="Normal 56 4 3 2" xfId="17242" xr:uid="{00000000-0005-0000-0000-0000903C0000}"/>
    <cellStyle name="Normal 56 4 4" xfId="11701" xr:uid="{00000000-0005-0000-0000-0000913C0000}"/>
    <cellStyle name="Normal 56 4 4 2" xfId="20388" xr:uid="{00000000-0005-0000-0000-0000923C0000}"/>
    <cellStyle name="Normal 56 4 5" xfId="13308" xr:uid="{00000000-0005-0000-0000-0000933C0000}"/>
    <cellStyle name="Normal 56 4 5 2" xfId="21988" xr:uid="{00000000-0005-0000-0000-0000943C0000}"/>
    <cellStyle name="Normal 56 4 6" xfId="15482" xr:uid="{00000000-0005-0000-0000-0000953C0000}"/>
    <cellStyle name="Normal 56 5" xfId="3417" xr:uid="{00000000-0005-0000-0000-0000963C0000}"/>
    <cellStyle name="Normal 56 5 2" xfId="10092" xr:uid="{00000000-0005-0000-0000-0000973C0000}"/>
    <cellStyle name="Normal 56 5 2 2" xfId="18842" xr:uid="{00000000-0005-0000-0000-0000983C0000}"/>
    <cellStyle name="Normal 56 5 3" xfId="8490" xr:uid="{00000000-0005-0000-0000-0000993C0000}"/>
    <cellStyle name="Normal 56 5 3 2" xfId="17243" xr:uid="{00000000-0005-0000-0000-00009A3C0000}"/>
    <cellStyle name="Normal 56 5 4" xfId="11702" xr:uid="{00000000-0005-0000-0000-00009B3C0000}"/>
    <cellStyle name="Normal 56 5 4 2" xfId="20389" xr:uid="{00000000-0005-0000-0000-00009C3C0000}"/>
    <cellStyle name="Normal 56 5 5" xfId="13309" xr:uid="{00000000-0005-0000-0000-00009D3C0000}"/>
    <cellStyle name="Normal 56 5 5 2" xfId="21989" xr:uid="{00000000-0005-0000-0000-00009E3C0000}"/>
    <cellStyle name="Normal 56 5 6" xfId="15483" xr:uid="{00000000-0005-0000-0000-00009F3C0000}"/>
    <cellStyle name="Normal 56 6" xfId="3418" xr:uid="{00000000-0005-0000-0000-0000A03C0000}"/>
    <cellStyle name="Normal 56 6 2" xfId="10093" xr:uid="{00000000-0005-0000-0000-0000A13C0000}"/>
    <cellStyle name="Normal 56 6 2 2" xfId="18843" xr:uid="{00000000-0005-0000-0000-0000A23C0000}"/>
    <cellStyle name="Normal 56 6 3" xfId="8491" xr:uid="{00000000-0005-0000-0000-0000A33C0000}"/>
    <cellStyle name="Normal 56 6 3 2" xfId="17244" xr:uid="{00000000-0005-0000-0000-0000A43C0000}"/>
    <cellStyle name="Normal 56 6 4" xfId="11703" xr:uid="{00000000-0005-0000-0000-0000A53C0000}"/>
    <cellStyle name="Normal 56 6 4 2" xfId="20390" xr:uid="{00000000-0005-0000-0000-0000A63C0000}"/>
    <cellStyle name="Normal 56 6 5" xfId="13310" xr:uid="{00000000-0005-0000-0000-0000A73C0000}"/>
    <cellStyle name="Normal 56 6 5 2" xfId="21990" xr:uid="{00000000-0005-0000-0000-0000A83C0000}"/>
    <cellStyle name="Normal 56 6 6" xfId="15484" xr:uid="{00000000-0005-0000-0000-0000A93C0000}"/>
    <cellStyle name="Normal 56 7" xfId="10082" xr:uid="{00000000-0005-0000-0000-0000AA3C0000}"/>
    <cellStyle name="Normal 56 7 2" xfId="18832" xr:uid="{00000000-0005-0000-0000-0000AB3C0000}"/>
    <cellStyle name="Normal 56 8" xfId="8480" xr:uid="{00000000-0005-0000-0000-0000AC3C0000}"/>
    <cellStyle name="Normal 56 8 2" xfId="17233" xr:uid="{00000000-0005-0000-0000-0000AD3C0000}"/>
    <cellStyle name="Normal 56 9" xfId="11692" xr:uid="{00000000-0005-0000-0000-0000AE3C0000}"/>
    <cellStyle name="Normal 56 9 2" xfId="20379" xr:uid="{00000000-0005-0000-0000-0000AF3C0000}"/>
    <cellStyle name="Normal 57" xfId="3419" xr:uid="{00000000-0005-0000-0000-0000B03C0000}"/>
    <cellStyle name="Normal 57 10" xfId="13311" xr:uid="{00000000-0005-0000-0000-0000B13C0000}"/>
    <cellStyle name="Normal 57 10 2" xfId="21991" xr:uid="{00000000-0005-0000-0000-0000B23C0000}"/>
    <cellStyle name="Normal 57 11" xfId="15485" xr:uid="{00000000-0005-0000-0000-0000B33C0000}"/>
    <cellStyle name="Normal 57 2" xfId="3420" xr:uid="{00000000-0005-0000-0000-0000B43C0000}"/>
    <cellStyle name="Normal 57 2 2" xfId="3421" xr:uid="{00000000-0005-0000-0000-0000B53C0000}"/>
    <cellStyle name="Normal 57 2 2 2" xfId="10096" xr:uid="{00000000-0005-0000-0000-0000B63C0000}"/>
    <cellStyle name="Normal 57 2 2 2 2" xfId="18846" xr:uid="{00000000-0005-0000-0000-0000B73C0000}"/>
    <cellStyle name="Normal 57 2 2 3" xfId="8494" xr:uid="{00000000-0005-0000-0000-0000B83C0000}"/>
    <cellStyle name="Normal 57 2 2 3 2" xfId="17247" xr:uid="{00000000-0005-0000-0000-0000B93C0000}"/>
    <cellStyle name="Normal 57 2 2 4" xfId="11706" xr:uid="{00000000-0005-0000-0000-0000BA3C0000}"/>
    <cellStyle name="Normal 57 2 2 4 2" xfId="20393" xr:uid="{00000000-0005-0000-0000-0000BB3C0000}"/>
    <cellStyle name="Normal 57 2 2 5" xfId="13313" xr:uid="{00000000-0005-0000-0000-0000BC3C0000}"/>
    <cellStyle name="Normal 57 2 2 5 2" xfId="21993" xr:uid="{00000000-0005-0000-0000-0000BD3C0000}"/>
    <cellStyle name="Normal 57 2 2 6" xfId="15487" xr:uid="{00000000-0005-0000-0000-0000BE3C0000}"/>
    <cellStyle name="Normal 57 2 3" xfId="3422" xr:uid="{00000000-0005-0000-0000-0000BF3C0000}"/>
    <cellStyle name="Normal 57 2 3 2" xfId="10097" xr:uid="{00000000-0005-0000-0000-0000C03C0000}"/>
    <cellStyle name="Normal 57 2 3 2 2" xfId="18847" xr:uid="{00000000-0005-0000-0000-0000C13C0000}"/>
    <cellStyle name="Normal 57 2 3 3" xfId="8495" xr:uid="{00000000-0005-0000-0000-0000C23C0000}"/>
    <cellStyle name="Normal 57 2 3 3 2" xfId="17248" xr:uid="{00000000-0005-0000-0000-0000C33C0000}"/>
    <cellStyle name="Normal 57 2 3 4" xfId="11707" xr:uid="{00000000-0005-0000-0000-0000C43C0000}"/>
    <cellStyle name="Normal 57 2 3 4 2" xfId="20394" xr:uid="{00000000-0005-0000-0000-0000C53C0000}"/>
    <cellStyle name="Normal 57 2 3 5" xfId="13314" xr:uid="{00000000-0005-0000-0000-0000C63C0000}"/>
    <cellStyle name="Normal 57 2 3 5 2" xfId="21994" xr:uid="{00000000-0005-0000-0000-0000C73C0000}"/>
    <cellStyle name="Normal 57 2 3 6" xfId="15488" xr:uid="{00000000-0005-0000-0000-0000C83C0000}"/>
    <cellStyle name="Normal 57 2 4" xfId="3423" xr:uid="{00000000-0005-0000-0000-0000C93C0000}"/>
    <cellStyle name="Normal 57 2 4 2" xfId="10098" xr:uid="{00000000-0005-0000-0000-0000CA3C0000}"/>
    <cellStyle name="Normal 57 2 4 2 2" xfId="18848" xr:uid="{00000000-0005-0000-0000-0000CB3C0000}"/>
    <cellStyle name="Normal 57 2 4 3" xfId="8496" xr:uid="{00000000-0005-0000-0000-0000CC3C0000}"/>
    <cellStyle name="Normal 57 2 4 3 2" xfId="17249" xr:uid="{00000000-0005-0000-0000-0000CD3C0000}"/>
    <cellStyle name="Normal 57 2 4 4" xfId="11708" xr:uid="{00000000-0005-0000-0000-0000CE3C0000}"/>
    <cellStyle name="Normal 57 2 4 4 2" xfId="20395" xr:uid="{00000000-0005-0000-0000-0000CF3C0000}"/>
    <cellStyle name="Normal 57 2 4 5" xfId="13315" xr:uid="{00000000-0005-0000-0000-0000D03C0000}"/>
    <cellStyle name="Normal 57 2 4 5 2" xfId="21995" xr:uid="{00000000-0005-0000-0000-0000D13C0000}"/>
    <cellStyle name="Normal 57 2 4 6" xfId="15489" xr:uid="{00000000-0005-0000-0000-0000D23C0000}"/>
    <cellStyle name="Normal 57 2 5" xfId="10095" xr:uid="{00000000-0005-0000-0000-0000D33C0000}"/>
    <cellStyle name="Normal 57 2 5 2" xfId="18845" xr:uid="{00000000-0005-0000-0000-0000D43C0000}"/>
    <cellStyle name="Normal 57 2 6" xfId="8493" xr:uid="{00000000-0005-0000-0000-0000D53C0000}"/>
    <cellStyle name="Normal 57 2 6 2" xfId="17246" xr:uid="{00000000-0005-0000-0000-0000D63C0000}"/>
    <cellStyle name="Normal 57 2 7" xfId="11705" xr:uid="{00000000-0005-0000-0000-0000D73C0000}"/>
    <cellStyle name="Normal 57 2 7 2" xfId="20392" xr:uid="{00000000-0005-0000-0000-0000D83C0000}"/>
    <cellStyle name="Normal 57 2 8" xfId="13312" xr:uid="{00000000-0005-0000-0000-0000D93C0000}"/>
    <cellStyle name="Normal 57 2 8 2" xfId="21992" xr:uid="{00000000-0005-0000-0000-0000DA3C0000}"/>
    <cellStyle name="Normal 57 2 9" xfId="15486" xr:uid="{00000000-0005-0000-0000-0000DB3C0000}"/>
    <cellStyle name="Normal 57 3" xfId="3424" xr:uid="{00000000-0005-0000-0000-0000DC3C0000}"/>
    <cellStyle name="Normal 57 3 2" xfId="3425" xr:uid="{00000000-0005-0000-0000-0000DD3C0000}"/>
    <cellStyle name="Normal 57 3 2 2" xfId="10100" xr:uid="{00000000-0005-0000-0000-0000DE3C0000}"/>
    <cellStyle name="Normal 57 3 2 2 2" xfId="18850" xr:uid="{00000000-0005-0000-0000-0000DF3C0000}"/>
    <cellStyle name="Normal 57 3 2 3" xfId="8498" xr:uid="{00000000-0005-0000-0000-0000E03C0000}"/>
    <cellStyle name="Normal 57 3 2 3 2" xfId="17251" xr:uid="{00000000-0005-0000-0000-0000E13C0000}"/>
    <cellStyle name="Normal 57 3 2 4" xfId="11710" xr:uid="{00000000-0005-0000-0000-0000E23C0000}"/>
    <cellStyle name="Normal 57 3 2 4 2" xfId="20397" xr:uid="{00000000-0005-0000-0000-0000E33C0000}"/>
    <cellStyle name="Normal 57 3 2 5" xfId="13317" xr:uid="{00000000-0005-0000-0000-0000E43C0000}"/>
    <cellStyle name="Normal 57 3 2 5 2" xfId="21997" xr:uid="{00000000-0005-0000-0000-0000E53C0000}"/>
    <cellStyle name="Normal 57 3 2 6" xfId="15491" xr:uid="{00000000-0005-0000-0000-0000E63C0000}"/>
    <cellStyle name="Normal 57 3 3" xfId="3426" xr:uid="{00000000-0005-0000-0000-0000E73C0000}"/>
    <cellStyle name="Normal 57 3 3 2" xfId="10101" xr:uid="{00000000-0005-0000-0000-0000E83C0000}"/>
    <cellStyle name="Normal 57 3 3 2 2" xfId="18851" xr:uid="{00000000-0005-0000-0000-0000E93C0000}"/>
    <cellStyle name="Normal 57 3 3 3" xfId="8499" xr:uid="{00000000-0005-0000-0000-0000EA3C0000}"/>
    <cellStyle name="Normal 57 3 3 3 2" xfId="17252" xr:uid="{00000000-0005-0000-0000-0000EB3C0000}"/>
    <cellStyle name="Normal 57 3 3 4" xfId="11711" xr:uid="{00000000-0005-0000-0000-0000EC3C0000}"/>
    <cellStyle name="Normal 57 3 3 4 2" xfId="20398" xr:uid="{00000000-0005-0000-0000-0000ED3C0000}"/>
    <cellStyle name="Normal 57 3 3 5" xfId="13318" xr:uid="{00000000-0005-0000-0000-0000EE3C0000}"/>
    <cellStyle name="Normal 57 3 3 5 2" xfId="21998" xr:uid="{00000000-0005-0000-0000-0000EF3C0000}"/>
    <cellStyle name="Normal 57 3 3 6" xfId="15492" xr:uid="{00000000-0005-0000-0000-0000F03C0000}"/>
    <cellStyle name="Normal 57 3 4" xfId="3427" xr:uid="{00000000-0005-0000-0000-0000F13C0000}"/>
    <cellStyle name="Normal 57 3 4 2" xfId="10102" xr:uid="{00000000-0005-0000-0000-0000F23C0000}"/>
    <cellStyle name="Normal 57 3 4 2 2" xfId="18852" xr:uid="{00000000-0005-0000-0000-0000F33C0000}"/>
    <cellStyle name="Normal 57 3 4 3" xfId="8500" xr:uid="{00000000-0005-0000-0000-0000F43C0000}"/>
    <cellStyle name="Normal 57 3 4 3 2" xfId="17253" xr:uid="{00000000-0005-0000-0000-0000F53C0000}"/>
    <cellStyle name="Normal 57 3 4 4" xfId="11712" xr:uid="{00000000-0005-0000-0000-0000F63C0000}"/>
    <cellStyle name="Normal 57 3 4 4 2" xfId="20399" xr:uid="{00000000-0005-0000-0000-0000F73C0000}"/>
    <cellStyle name="Normal 57 3 4 5" xfId="13319" xr:uid="{00000000-0005-0000-0000-0000F83C0000}"/>
    <cellStyle name="Normal 57 3 4 5 2" xfId="21999" xr:uid="{00000000-0005-0000-0000-0000F93C0000}"/>
    <cellStyle name="Normal 57 3 4 6" xfId="15493" xr:uid="{00000000-0005-0000-0000-0000FA3C0000}"/>
    <cellStyle name="Normal 57 3 5" xfId="10099" xr:uid="{00000000-0005-0000-0000-0000FB3C0000}"/>
    <cellStyle name="Normal 57 3 5 2" xfId="18849" xr:uid="{00000000-0005-0000-0000-0000FC3C0000}"/>
    <cellStyle name="Normal 57 3 6" xfId="8497" xr:uid="{00000000-0005-0000-0000-0000FD3C0000}"/>
    <cellStyle name="Normal 57 3 6 2" xfId="17250" xr:uid="{00000000-0005-0000-0000-0000FE3C0000}"/>
    <cellStyle name="Normal 57 3 7" xfId="11709" xr:uid="{00000000-0005-0000-0000-0000FF3C0000}"/>
    <cellStyle name="Normal 57 3 7 2" xfId="20396" xr:uid="{00000000-0005-0000-0000-0000003D0000}"/>
    <cellStyle name="Normal 57 3 8" xfId="13316" xr:uid="{00000000-0005-0000-0000-0000013D0000}"/>
    <cellStyle name="Normal 57 3 8 2" xfId="21996" xr:uid="{00000000-0005-0000-0000-0000023D0000}"/>
    <cellStyle name="Normal 57 3 9" xfId="15490" xr:uid="{00000000-0005-0000-0000-0000033D0000}"/>
    <cellStyle name="Normal 57 4" xfId="3428" xr:uid="{00000000-0005-0000-0000-0000043D0000}"/>
    <cellStyle name="Normal 57 4 2" xfId="10103" xr:uid="{00000000-0005-0000-0000-0000053D0000}"/>
    <cellStyle name="Normal 57 4 2 2" xfId="18853" xr:uid="{00000000-0005-0000-0000-0000063D0000}"/>
    <cellStyle name="Normal 57 4 3" xfId="8501" xr:uid="{00000000-0005-0000-0000-0000073D0000}"/>
    <cellStyle name="Normal 57 4 3 2" xfId="17254" xr:uid="{00000000-0005-0000-0000-0000083D0000}"/>
    <cellStyle name="Normal 57 4 4" xfId="11713" xr:uid="{00000000-0005-0000-0000-0000093D0000}"/>
    <cellStyle name="Normal 57 4 4 2" xfId="20400" xr:uid="{00000000-0005-0000-0000-00000A3D0000}"/>
    <cellStyle name="Normal 57 4 5" xfId="13320" xr:uid="{00000000-0005-0000-0000-00000B3D0000}"/>
    <cellStyle name="Normal 57 4 5 2" xfId="22000" xr:uid="{00000000-0005-0000-0000-00000C3D0000}"/>
    <cellStyle name="Normal 57 4 6" xfId="15494" xr:uid="{00000000-0005-0000-0000-00000D3D0000}"/>
    <cellStyle name="Normal 57 5" xfId="3429" xr:uid="{00000000-0005-0000-0000-00000E3D0000}"/>
    <cellStyle name="Normal 57 5 2" xfId="10104" xr:uid="{00000000-0005-0000-0000-00000F3D0000}"/>
    <cellStyle name="Normal 57 5 2 2" xfId="18854" xr:uid="{00000000-0005-0000-0000-0000103D0000}"/>
    <cellStyle name="Normal 57 5 3" xfId="8502" xr:uid="{00000000-0005-0000-0000-0000113D0000}"/>
    <cellStyle name="Normal 57 5 3 2" xfId="17255" xr:uid="{00000000-0005-0000-0000-0000123D0000}"/>
    <cellStyle name="Normal 57 5 4" xfId="11714" xr:uid="{00000000-0005-0000-0000-0000133D0000}"/>
    <cellStyle name="Normal 57 5 4 2" xfId="20401" xr:uid="{00000000-0005-0000-0000-0000143D0000}"/>
    <cellStyle name="Normal 57 5 5" xfId="13321" xr:uid="{00000000-0005-0000-0000-0000153D0000}"/>
    <cellStyle name="Normal 57 5 5 2" xfId="22001" xr:uid="{00000000-0005-0000-0000-0000163D0000}"/>
    <cellStyle name="Normal 57 5 6" xfId="15495" xr:uid="{00000000-0005-0000-0000-0000173D0000}"/>
    <cellStyle name="Normal 57 6" xfId="3430" xr:uid="{00000000-0005-0000-0000-0000183D0000}"/>
    <cellStyle name="Normal 57 6 2" xfId="10105" xr:uid="{00000000-0005-0000-0000-0000193D0000}"/>
    <cellStyle name="Normal 57 6 2 2" xfId="18855" xr:uid="{00000000-0005-0000-0000-00001A3D0000}"/>
    <cellStyle name="Normal 57 6 3" xfId="8503" xr:uid="{00000000-0005-0000-0000-00001B3D0000}"/>
    <cellStyle name="Normal 57 6 3 2" xfId="17256" xr:uid="{00000000-0005-0000-0000-00001C3D0000}"/>
    <cellStyle name="Normal 57 6 4" xfId="11715" xr:uid="{00000000-0005-0000-0000-00001D3D0000}"/>
    <cellStyle name="Normal 57 6 4 2" xfId="20402" xr:uid="{00000000-0005-0000-0000-00001E3D0000}"/>
    <cellStyle name="Normal 57 6 5" xfId="13322" xr:uid="{00000000-0005-0000-0000-00001F3D0000}"/>
    <cellStyle name="Normal 57 6 5 2" xfId="22002" xr:uid="{00000000-0005-0000-0000-0000203D0000}"/>
    <cellStyle name="Normal 57 6 6" xfId="15496" xr:uid="{00000000-0005-0000-0000-0000213D0000}"/>
    <cellStyle name="Normal 57 7" xfId="10094" xr:uid="{00000000-0005-0000-0000-0000223D0000}"/>
    <cellStyle name="Normal 57 7 2" xfId="18844" xr:uid="{00000000-0005-0000-0000-0000233D0000}"/>
    <cellStyle name="Normal 57 8" xfId="8492" xr:uid="{00000000-0005-0000-0000-0000243D0000}"/>
    <cellStyle name="Normal 57 8 2" xfId="17245" xr:uid="{00000000-0005-0000-0000-0000253D0000}"/>
    <cellStyle name="Normal 57 9" xfId="11704" xr:uid="{00000000-0005-0000-0000-0000263D0000}"/>
    <cellStyle name="Normal 57 9 2" xfId="20391" xr:uid="{00000000-0005-0000-0000-0000273D0000}"/>
    <cellStyle name="Normal 58" xfId="3431" xr:uid="{00000000-0005-0000-0000-0000283D0000}"/>
    <cellStyle name="Normal 58 10" xfId="13323" xr:uid="{00000000-0005-0000-0000-0000293D0000}"/>
    <cellStyle name="Normal 58 10 2" xfId="22003" xr:uid="{00000000-0005-0000-0000-00002A3D0000}"/>
    <cellStyle name="Normal 58 11" xfId="15497" xr:uid="{00000000-0005-0000-0000-00002B3D0000}"/>
    <cellStyle name="Normal 58 2" xfId="3432" xr:uid="{00000000-0005-0000-0000-00002C3D0000}"/>
    <cellStyle name="Normal 58 2 2" xfId="3433" xr:uid="{00000000-0005-0000-0000-00002D3D0000}"/>
    <cellStyle name="Normal 58 2 2 2" xfId="10108" xr:uid="{00000000-0005-0000-0000-00002E3D0000}"/>
    <cellStyle name="Normal 58 2 2 2 2" xfId="18858" xr:uid="{00000000-0005-0000-0000-00002F3D0000}"/>
    <cellStyle name="Normal 58 2 2 3" xfId="8506" xr:uid="{00000000-0005-0000-0000-0000303D0000}"/>
    <cellStyle name="Normal 58 2 2 3 2" xfId="17259" xr:uid="{00000000-0005-0000-0000-0000313D0000}"/>
    <cellStyle name="Normal 58 2 2 4" xfId="11718" xr:uid="{00000000-0005-0000-0000-0000323D0000}"/>
    <cellStyle name="Normal 58 2 2 4 2" xfId="20405" xr:uid="{00000000-0005-0000-0000-0000333D0000}"/>
    <cellStyle name="Normal 58 2 2 5" xfId="13325" xr:uid="{00000000-0005-0000-0000-0000343D0000}"/>
    <cellStyle name="Normal 58 2 2 5 2" xfId="22005" xr:uid="{00000000-0005-0000-0000-0000353D0000}"/>
    <cellStyle name="Normal 58 2 2 6" xfId="15499" xr:uid="{00000000-0005-0000-0000-0000363D0000}"/>
    <cellStyle name="Normal 58 2 3" xfId="3434" xr:uid="{00000000-0005-0000-0000-0000373D0000}"/>
    <cellStyle name="Normal 58 2 3 2" xfId="10109" xr:uid="{00000000-0005-0000-0000-0000383D0000}"/>
    <cellStyle name="Normal 58 2 3 2 2" xfId="18859" xr:uid="{00000000-0005-0000-0000-0000393D0000}"/>
    <cellStyle name="Normal 58 2 3 3" xfId="8507" xr:uid="{00000000-0005-0000-0000-00003A3D0000}"/>
    <cellStyle name="Normal 58 2 3 3 2" xfId="17260" xr:uid="{00000000-0005-0000-0000-00003B3D0000}"/>
    <cellStyle name="Normal 58 2 3 4" xfId="11719" xr:uid="{00000000-0005-0000-0000-00003C3D0000}"/>
    <cellStyle name="Normal 58 2 3 4 2" xfId="20406" xr:uid="{00000000-0005-0000-0000-00003D3D0000}"/>
    <cellStyle name="Normal 58 2 3 5" xfId="13326" xr:uid="{00000000-0005-0000-0000-00003E3D0000}"/>
    <cellStyle name="Normal 58 2 3 5 2" xfId="22006" xr:uid="{00000000-0005-0000-0000-00003F3D0000}"/>
    <cellStyle name="Normal 58 2 3 6" xfId="15500" xr:uid="{00000000-0005-0000-0000-0000403D0000}"/>
    <cellStyle name="Normal 58 2 4" xfId="3435" xr:uid="{00000000-0005-0000-0000-0000413D0000}"/>
    <cellStyle name="Normal 58 2 4 2" xfId="10110" xr:uid="{00000000-0005-0000-0000-0000423D0000}"/>
    <cellStyle name="Normal 58 2 4 2 2" xfId="18860" xr:uid="{00000000-0005-0000-0000-0000433D0000}"/>
    <cellStyle name="Normal 58 2 4 3" xfId="8508" xr:uid="{00000000-0005-0000-0000-0000443D0000}"/>
    <cellStyle name="Normal 58 2 4 3 2" xfId="17261" xr:uid="{00000000-0005-0000-0000-0000453D0000}"/>
    <cellStyle name="Normal 58 2 4 4" xfId="11720" xr:uid="{00000000-0005-0000-0000-0000463D0000}"/>
    <cellStyle name="Normal 58 2 4 4 2" xfId="20407" xr:uid="{00000000-0005-0000-0000-0000473D0000}"/>
    <cellStyle name="Normal 58 2 4 5" xfId="13327" xr:uid="{00000000-0005-0000-0000-0000483D0000}"/>
    <cellStyle name="Normal 58 2 4 5 2" xfId="22007" xr:uid="{00000000-0005-0000-0000-0000493D0000}"/>
    <cellStyle name="Normal 58 2 4 6" xfId="15501" xr:uid="{00000000-0005-0000-0000-00004A3D0000}"/>
    <cellStyle name="Normal 58 2 5" xfId="10107" xr:uid="{00000000-0005-0000-0000-00004B3D0000}"/>
    <cellStyle name="Normal 58 2 5 2" xfId="18857" xr:uid="{00000000-0005-0000-0000-00004C3D0000}"/>
    <cellStyle name="Normal 58 2 6" xfId="8505" xr:uid="{00000000-0005-0000-0000-00004D3D0000}"/>
    <cellStyle name="Normal 58 2 6 2" xfId="17258" xr:uid="{00000000-0005-0000-0000-00004E3D0000}"/>
    <cellStyle name="Normal 58 2 7" xfId="11717" xr:uid="{00000000-0005-0000-0000-00004F3D0000}"/>
    <cellStyle name="Normal 58 2 7 2" xfId="20404" xr:uid="{00000000-0005-0000-0000-0000503D0000}"/>
    <cellStyle name="Normal 58 2 8" xfId="13324" xr:uid="{00000000-0005-0000-0000-0000513D0000}"/>
    <cellStyle name="Normal 58 2 8 2" xfId="22004" xr:uid="{00000000-0005-0000-0000-0000523D0000}"/>
    <cellStyle name="Normal 58 2 9" xfId="15498" xr:uid="{00000000-0005-0000-0000-0000533D0000}"/>
    <cellStyle name="Normal 58 3" xfId="3436" xr:uid="{00000000-0005-0000-0000-0000543D0000}"/>
    <cellStyle name="Normal 58 3 2" xfId="3437" xr:uid="{00000000-0005-0000-0000-0000553D0000}"/>
    <cellStyle name="Normal 58 3 2 2" xfId="10112" xr:uid="{00000000-0005-0000-0000-0000563D0000}"/>
    <cellStyle name="Normal 58 3 2 2 2" xfId="18862" xr:uid="{00000000-0005-0000-0000-0000573D0000}"/>
    <cellStyle name="Normal 58 3 2 3" xfId="8510" xr:uid="{00000000-0005-0000-0000-0000583D0000}"/>
    <cellStyle name="Normal 58 3 2 3 2" xfId="17263" xr:uid="{00000000-0005-0000-0000-0000593D0000}"/>
    <cellStyle name="Normal 58 3 2 4" xfId="11722" xr:uid="{00000000-0005-0000-0000-00005A3D0000}"/>
    <cellStyle name="Normal 58 3 2 4 2" xfId="20409" xr:uid="{00000000-0005-0000-0000-00005B3D0000}"/>
    <cellStyle name="Normal 58 3 2 5" xfId="13329" xr:uid="{00000000-0005-0000-0000-00005C3D0000}"/>
    <cellStyle name="Normal 58 3 2 5 2" xfId="22009" xr:uid="{00000000-0005-0000-0000-00005D3D0000}"/>
    <cellStyle name="Normal 58 3 2 6" xfId="15503" xr:uid="{00000000-0005-0000-0000-00005E3D0000}"/>
    <cellStyle name="Normal 58 3 3" xfId="3438" xr:uid="{00000000-0005-0000-0000-00005F3D0000}"/>
    <cellStyle name="Normal 58 3 3 2" xfId="10113" xr:uid="{00000000-0005-0000-0000-0000603D0000}"/>
    <cellStyle name="Normal 58 3 3 2 2" xfId="18863" xr:uid="{00000000-0005-0000-0000-0000613D0000}"/>
    <cellStyle name="Normal 58 3 3 3" xfId="8511" xr:uid="{00000000-0005-0000-0000-0000623D0000}"/>
    <cellStyle name="Normal 58 3 3 3 2" xfId="17264" xr:uid="{00000000-0005-0000-0000-0000633D0000}"/>
    <cellStyle name="Normal 58 3 3 4" xfId="11723" xr:uid="{00000000-0005-0000-0000-0000643D0000}"/>
    <cellStyle name="Normal 58 3 3 4 2" xfId="20410" xr:uid="{00000000-0005-0000-0000-0000653D0000}"/>
    <cellStyle name="Normal 58 3 3 5" xfId="13330" xr:uid="{00000000-0005-0000-0000-0000663D0000}"/>
    <cellStyle name="Normal 58 3 3 5 2" xfId="22010" xr:uid="{00000000-0005-0000-0000-0000673D0000}"/>
    <cellStyle name="Normal 58 3 3 6" xfId="15504" xr:uid="{00000000-0005-0000-0000-0000683D0000}"/>
    <cellStyle name="Normal 58 3 4" xfId="3439" xr:uid="{00000000-0005-0000-0000-0000693D0000}"/>
    <cellStyle name="Normal 58 3 4 2" xfId="10114" xr:uid="{00000000-0005-0000-0000-00006A3D0000}"/>
    <cellStyle name="Normal 58 3 4 2 2" xfId="18864" xr:uid="{00000000-0005-0000-0000-00006B3D0000}"/>
    <cellStyle name="Normal 58 3 4 3" xfId="8512" xr:uid="{00000000-0005-0000-0000-00006C3D0000}"/>
    <cellStyle name="Normal 58 3 4 3 2" xfId="17265" xr:uid="{00000000-0005-0000-0000-00006D3D0000}"/>
    <cellStyle name="Normal 58 3 4 4" xfId="11724" xr:uid="{00000000-0005-0000-0000-00006E3D0000}"/>
    <cellStyle name="Normal 58 3 4 4 2" xfId="20411" xr:uid="{00000000-0005-0000-0000-00006F3D0000}"/>
    <cellStyle name="Normal 58 3 4 5" xfId="13331" xr:uid="{00000000-0005-0000-0000-0000703D0000}"/>
    <cellStyle name="Normal 58 3 4 5 2" xfId="22011" xr:uid="{00000000-0005-0000-0000-0000713D0000}"/>
    <cellStyle name="Normal 58 3 4 6" xfId="15505" xr:uid="{00000000-0005-0000-0000-0000723D0000}"/>
    <cellStyle name="Normal 58 3 5" xfId="10111" xr:uid="{00000000-0005-0000-0000-0000733D0000}"/>
    <cellStyle name="Normal 58 3 5 2" xfId="18861" xr:uid="{00000000-0005-0000-0000-0000743D0000}"/>
    <cellStyle name="Normal 58 3 6" xfId="8509" xr:uid="{00000000-0005-0000-0000-0000753D0000}"/>
    <cellStyle name="Normal 58 3 6 2" xfId="17262" xr:uid="{00000000-0005-0000-0000-0000763D0000}"/>
    <cellStyle name="Normal 58 3 7" xfId="11721" xr:uid="{00000000-0005-0000-0000-0000773D0000}"/>
    <cellStyle name="Normal 58 3 7 2" xfId="20408" xr:uid="{00000000-0005-0000-0000-0000783D0000}"/>
    <cellStyle name="Normal 58 3 8" xfId="13328" xr:uid="{00000000-0005-0000-0000-0000793D0000}"/>
    <cellStyle name="Normal 58 3 8 2" xfId="22008" xr:uid="{00000000-0005-0000-0000-00007A3D0000}"/>
    <cellStyle name="Normal 58 3 9" xfId="15502" xr:uid="{00000000-0005-0000-0000-00007B3D0000}"/>
    <cellStyle name="Normal 58 4" xfId="3440" xr:uid="{00000000-0005-0000-0000-00007C3D0000}"/>
    <cellStyle name="Normal 58 4 2" xfId="10115" xr:uid="{00000000-0005-0000-0000-00007D3D0000}"/>
    <cellStyle name="Normal 58 4 2 2" xfId="18865" xr:uid="{00000000-0005-0000-0000-00007E3D0000}"/>
    <cellStyle name="Normal 58 4 3" xfId="8513" xr:uid="{00000000-0005-0000-0000-00007F3D0000}"/>
    <cellStyle name="Normal 58 4 3 2" xfId="17266" xr:uid="{00000000-0005-0000-0000-0000803D0000}"/>
    <cellStyle name="Normal 58 4 4" xfId="11725" xr:uid="{00000000-0005-0000-0000-0000813D0000}"/>
    <cellStyle name="Normal 58 4 4 2" xfId="20412" xr:uid="{00000000-0005-0000-0000-0000823D0000}"/>
    <cellStyle name="Normal 58 4 5" xfId="13332" xr:uid="{00000000-0005-0000-0000-0000833D0000}"/>
    <cellStyle name="Normal 58 4 5 2" xfId="22012" xr:uid="{00000000-0005-0000-0000-0000843D0000}"/>
    <cellStyle name="Normal 58 4 6" xfId="15506" xr:uid="{00000000-0005-0000-0000-0000853D0000}"/>
    <cellStyle name="Normal 58 5" xfId="3441" xr:uid="{00000000-0005-0000-0000-0000863D0000}"/>
    <cellStyle name="Normal 58 5 2" xfId="10116" xr:uid="{00000000-0005-0000-0000-0000873D0000}"/>
    <cellStyle name="Normal 58 5 2 2" xfId="18866" xr:uid="{00000000-0005-0000-0000-0000883D0000}"/>
    <cellStyle name="Normal 58 5 3" xfId="8514" xr:uid="{00000000-0005-0000-0000-0000893D0000}"/>
    <cellStyle name="Normal 58 5 3 2" xfId="17267" xr:uid="{00000000-0005-0000-0000-00008A3D0000}"/>
    <cellStyle name="Normal 58 5 4" xfId="11726" xr:uid="{00000000-0005-0000-0000-00008B3D0000}"/>
    <cellStyle name="Normal 58 5 4 2" xfId="20413" xr:uid="{00000000-0005-0000-0000-00008C3D0000}"/>
    <cellStyle name="Normal 58 5 5" xfId="13333" xr:uid="{00000000-0005-0000-0000-00008D3D0000}"/>
    <cellStyle name="Normal 58 5 5 2" xfId="22013" xr:uid="{00000000-0005-0000-0000-00008E3D0000}"/>
    <cellStyle name="Normal 58 5 6" xfId="15507" xr:uid="{00000000-0005-0000-0000-00008F3D0000}"/>
    <cellStyle name="Normal 58 6" xfId="3442" xr:uid="{00000000-0005-0000-0000-0000903D0000}"/>
    <cellStyle name="Normal 58 6 2" xfId="10117" xr:uid="{00000000-0005-0000-0000-0000913D0000}"/>
    <cellStyle name="Normal 58 6 2 2" xfId="18867" xr:uid="{00000000-0005-0000-0000-0000923D0000}"/>
    <cellStyle name="Normal 58 6 3" xfId="8515" xr:uid="{00000000-0005-0000-0000-0000933D0000}"/>
    <cellStyle name="Normal 58 6 3 2" xfId="17268" xr:uid="{00000000-0005-0000-0000-0000943D0000}"/>
    <cellStyle name="Normal 58 6 4" xfId="11727" xr:uid="{00000000-0005-0000-0000-0000953D0000}"/>
    <cellStyle name="Normal 58 6 4 2" xfId="20414" xr:uid="{00000000-0005-0000-0000-0000963D0000}"/>
    <cellStyle name="Normal 58 6 5" xfId="13334" xr:uid="{00000000-0005-0000-0000-0000973D0000}"/>
    <cellStyle name="Normal 58 6 5 2" xfId="22014" xr:uid="{00000000-0005-0000-0000-0000983D0000}"/>
    <cellStyle name="Normal 58 6 6" xfId="15508" xr:uid="{00000000-0005-0000-0000-0000993D0000}"/>
    <cellStyle name="Normal 58 7" xfId="10106" xr:uid="{00000000-0005-0000-0000-00009A3D0000}"/>
    <cellStyle name="Normal 58 7 2" xfId="18856" xr:uid="{00000000-0005-0000-0000-00009B3D0000}"/>
    <cellStyle name="Normal 58 8" xfId="8504" xr:uid="{00000000-0005-0000-0000-00009C3D0000}"/>
    <cellStyle name="Normal 58 8 2" xfId="17257" xr:uid="{00000000-0005-0000-0000-00009D3D0000}"/>
    <cellStyle name="Normal 58 9" xfId="11716" xr:uid="{00000000-0005-0000-0000-00009E3D0000}"/>
    <cellStyle name="Normal 58 9 2" xfId="20403" xr:uid="{00000000-0005-0000-0000-00009F3D0000}"/>
    <cellStyle name="Normal 59" xfId="3443" xr:uid="{00000000-0005-0000-0000-0000A03D0000}"/>
    <cellStyle name="Normal 59 10" xfId="13335" xr:uid="{00000000-0005-0000-0000-0000A13D0000}"/>
    <cellStyle name="Normal 59 10 2" xfId="22015" xr:uid="{00000000-0005-0000-0000-0000A23D0000}"/>
    <cellStyle name="Normal 59 11" xfId="15509" xr:uid="{00000000-0005-0000-0000-0000A33D0000}"/>
    <cellStyle name="Normal 59 2" xfId="3444" xr:uid="{00000000-0005-0000-0000-0000A43D0000}"/>
    <cellStyle name="Normal 59 2 2" xfId="3445" xr:uid="{00000000-0005-0000-0000-0000A53D0000}"/>
    <cellStyle name="Normal 59 2 2 2" xfId="10120" xr:uid="{00000000-0005-0000-0000-0000A63D0000}"/>
    <cellStyle name="Normal 59 2 2 2 2" xfId="18870" xr:uid="{00000000-0005-0000-0000-0000A73D0000}"/>
    <cellStyle name="Normal 59 2 2 3" xfId="8518" xr:uid="{00000000-0005-0000-0000-0000A83D0000}"/>
    <cellStyle name="Normal 59 2 2 3 2" xfId="17271" xr:uid="{00000000-0005-0000-0000-0000A93D0000}"/>
    <cellStyle name="Normal 59 2 2 4" xfId="11730" xr:uid="{00000000-0005-0000-0000-0000AA3D0000}"/>
    <cellStyle name="Normal 59 2 2 4 2" xfId="20417" xr:uid="{00000000-0005-0000-0000-0000AB3D0000}"/>
    <cellStyle name="Normal 59 2 2 5" xfId="13337" xr:uid="{00000000-0005-0000-0000-0000AC3D0000}"/>
    <cellStyle name="Normal 59 2 2 5 2" xfId="22017" xr:uid="{00000000-0005-0000-0000-0000AD3D0000}"/>
    <cellStyle name="Normal 59 2 2 6" xfId="15511" xr:uid="{00000000-0005-0000-0000-0000AE3D0000}"/>
    <cellStyle name="Normal 59 2 3" xfId="3446" xr:uid="{00000000-0005-0000-0000-0000AF3D0000}"/>
    <cellStyle name="Normal 59 2 3 2" xfId="10121" xr:uid="{00000000-0005-0000-0000-0000B03D0000}"/>
    <cellStyle name="Normal 59 2 3 2 2" xfId="18871" xr:uid="{00000000-0005-0000-0000-0000B13D0000}"/>
    <cellStyle name="Normal 59 2 3 3" xfId="8519" xr:uid="{00000000-0005-0000-0000-0000B23D0000}"/>
    <cellStyle name="Normal 59 2 3 3 2" xfId="17272" xr:uid="{00000000-0005-0000-0000-0000B33D0000}"/>
    <cellStyle name="Normal 59 2 3 4" xfId="11731" xr:uid="{00000000-0005-0000-0000-0000B43D0000}"/>
    <cellStyle name="Normal 59 2 3 4 2" xfId="20418" xr:uid="{00000000-0005-0000-0000-0000B53D0000}"/>
    <cellStyle name="Normal 59 2 3 5" xfId="13338" xr:uid="{00000000-0005-0000-0000-0000B63D0000}"/>
    <cellStyle name="Normal 59 2 3 5 2" xfId="22018" xr:uid="{00000000-0005-0000-0000-0000B73D0000}"/>
    <cellStyle name="Normal 59 2 3 6" xfId="15512" xr:uid="{00000000-0005-0000-0000-0000B83D0000}"/>
    <cellStyle name="Normal 59 2 4" xfId="3447" xr:uid="{00000000-0005-0000-0000-0000B93D0000}"/>
    <cellStyle name="Normal 59 2 4 2" xfId="10122" xr:uid="{00000000-0005-0000-0000-0000BA3D0000}"/>
    <cellStyle name="Normal 59 2 4 2 2" xfId="18872" xr:uid="{00000000-0005-0000-0000-0000BB3D0000}"/>
    <cellStyle name="Normal 59 2 4 3" xfId="8520" xr:uid="{00000000-0005-0000-0000-0000BC3D0000}"/>
    <cellStyle name="Normal 59 2 4 3 2" xfId="17273" xr:uid="{00000000-0005-0000-0000-0000BD3D0000}"/>
    <cellStyle name="Normal 59 2 4 4" xfId="11732" xr:uid="{00000000-0005-0000-0000-0000BE3D0000}"/>
    <cellStyle name="Normal 59 2 4 4 2" xfId="20419" xr:uid="{00000000-0005-0000-0000-0000BF3D0000}"/>
    <cellStyle name="Normal 59 2 4 5" xfId="13339" xr:uid="{00000000-0005-0000-0000-0000C03D0000}"/>
    <cellStyle name="Normal 59 2 4 5 2" xfId="22019" xr:uid="{00000000-0005-0000-0000-0000C13D0000}"/>
    <cellStyle name="Normal 59 2 4 6" xfId="15513" xr:uid="{00000000-0005-0000-0000-0000C23D0000}"/>
    <cellStyle name="Normal 59 2 5" xfId="10119" xr:uid="{00000000-0005-0000-0000-0000C33D0000}"/>
    <cellStyle name="Normal 59 2 5 2" xfId="18869" xr:uid="{00000000-0005-0000-0000-0000C43D0000}"/>
    <cellStyle name="Normal 59 2 6" xfId="8517" xr:uid="{00000000-0005-0000-0000-0000C53D0000}"/>
    <cellStyle name="Normal 59 2 6 2" xfId="17270" xr:uid="{00000000-0005-0000-0000-0000C63D0000}"/>
    <cellStyle name="Normal 59 2 7" xfId="11729" xr:uid="{00000000-0005-0000-0000-0000C73D0000}"/>
    <cellStyle name="Normal 59 2 7 2" xfId="20416" xr:uid="{00000000-0005-0000-0000-0000C83D0000}"/>
    <cellStyle name="Normal 59 2 8" xfId="13336" xr:uid="{00000000-0005-0000-0000-0000C93D0000}"/>
    <cellStyle name="Normal 59 2 8 2" xfId="22016" xr:uid="{00000000-0005-0000-0000-0000CA3D0000}"/>
    <cellStyle name="Normal 59 2 9" xfId="15510" xr:uid="{00000000-0005-0000-0000-0000CB3D0000}"/>
    <cellStyle name="Normal 59 3" xfId="3448" xr:uid="{00000000-0005-0000-0000-0000CC3D0000}"/>
    <cellStyle name="Normal 59 3 2" xfId="3449" xr:uid="{00000000-0005-0000-0000-0000CD3D0000}"/>
    <cellStyle name="Normal 59 3 2 2" xfId="10124" xr:uid="{00000000-0005-0000-0000-0000CE3D0000}"/>
    <cellStyle name="Normal 59 3 2 2 2" xfId="18874" xr:uid="{00000000-0005-0000-0000-0000CF3D0000}"/>
    <cellStyle name="Normal 59 3 2 3" xfId="8522" xr:uid="{00000000-0005-0000-0000-0000D03D0000}"/>
    <cellStyle name="Normal 59 3 2 3 2" xfId="17275" xr:uid="{00000000-0005-0000-0000-0000D13D0000}"/>
    <cellStyle name="Normal 59 3 2 4" xfId="11734" xr:uid="{00000000-0005-0000-0000-0000D23D0000}"/>
    <cellStyle name="Normal 59 3 2 4 2" xfId="20421" xr:uid="{00000000-0005-0000-0000-0000D33D0000}"/>
    <cellStyle name="Normal 59 3 2 5" xfId="13341" xr:uid="{00000000-0005-0000-0000-0000D43D0000}"/>
    <cellStyle name="Normal 59 3 2 5 2" xfId="22021" xr:uid="{00000000-0005-0000-0000-0000D53D0000}"/>
    <cellStyle name="Normal 59 3 2 6" xfId="15515" xr:uid="{00000000-0005-0000-0000-0000D63D0000}"/>
    <cellStyle name="Normal 59 3 3" xfId="3450" xr:uid="{00000000-0005-0000-0000-0000D73D0000}"/>
    <cellStyle name="Normal 59 3 3 2" xfId="10125" xr:uid="{00000000-0005-0000-0000-0000D83D0000}"/>
    <cellStyle name="Normal 59 3 3 2 2" xfId="18875" xr:uid="{00000000-0005-0000-0000-0000D93D0000}"/>
    <cellStyle name="Normal 59 3 3 3" xfId="8523" xr:uid="{00000000-0005-0000-0000-0000DA3D0000}"/>
    <cellStyle name="Normal 59 3 3 3 2" xfId="17276" xr:uid="{00000000-0005-0000-0000-0000DB3D0000}"/>
    <cellStyle name="Normal 59 3 3 4" xfId="11735" xr:uid="{00000000-0005-0000-0000-0000DC3D0000}"/>
    <cellStyle name="Normal 59 3 3 4 2" xfId="20422" xr:uid="{00000000-0005-0000-0000-0000DD3D0000}"/>
    <cellStyle name="Normal 59 3 3 5" xfId="13342" xr:uid="{00000000-0005-0000-0000-0000DE3D0000}"/>
    <cellStyle name="Normal 59 3 3 5 2" xfId="22022" xr:uid="{00000000-0005-0000-0000-0000DF3D0000}"/>
    <cellStyle name="Normal 59 3 3 6" xfId="15516" xr:uid="{00000000-0005-0000-0000-0000E03D0000}"/>
    <cellStyle name="Normal 59 3 4" xfId="3451" xr:uid="{00000000-0005-0000-0000-0000E13D0000}"/>
    <cellStyle name="Normal 59 3 4 2" xfId="10126" xr:uid="{00000000-0005-0000-0000-0000E23D0000}"/>
    <cellStyle name="Normal 59 3 4 2 2" xfId="18876" xr:uid="{00000000-0005-0000-0000-0000E33D0000}"/>
    <cellStyle name="Normal 59 3 4 3" xfId="8524" xr:uid="{00000000-0005-0000-0000-0000E43D0000}"/>
    <cellStyle name="Normal 59 3 4 3 2" xfId="17277" xr:uid="{00000000-0005-0000-0000-0000E53D0000}"/>
    <cellStyle name="Normal 59 3 4 4" xfId="11736" xr:uid="{00000000-0005-0000-0000-0000E63D0000}"/>
    <cellStyle name="Normal 59 3 4 4 2" xfId="20423" xr:uid="{00000000-0005-0000-0000-0000E73D0000}"/>
    <cellStyle name="Normal 59 3 4 5" xfId="13343" xr:uid="{00000000-0005-0000-0000-0000E83D0000}"/>
    <cellStyle name="Normal 59 3 4 5 2" xfId="22023" xr:uid="{00000000-0005-0000-0000-0000E93D0000}"/>
    <cellStyle name="Normal 59 3 4 6" xfId="15517" xr:uid="{00000000-0005-0000-0000-0000EA3D0000}"/>
    <cellStyle name="Normal 59 3 5" xfId="10123" xr:uid="{00000000-0005-0000-0000-0000EB3D0000}"/>
    <cellStyle name="Normal 59 3 5 2" xfId="18873" xr:uid="{00000000-0005-0000-0000-0000EC3D0000}"/>
    <cellStyle name="Normal 59 3 6" xfId="8521" xr:uid="{00000000-0005-0000-0000-0000ED3D0000}"/>
    <cellStyle name="Normal 59 3 6 2" xfId="17274" xr:uid="{00000000-0005-0000-0000-0000EE3D0000}"/>
    <cellStyle name="Normal 59 3 7" xfId="11733" xr:uid="{00000000-0005-0000-0000-0000EF3D0000}"/>
    <cellStyle name="Normal 59 3 7 2" xfId="20420" xr:uid="{00000000-0005-0000-0000-0000F03D0000}"/>
    <cellStyle name="Normal 59 3 8" xfId="13340" xr:uid="{00000000-0005-0000-0000-0000F13D0000}"/>
    <cellStyle name="Normal 59 3 8 2" xfId="22020" xr:uid="{00000000-0005-0000-0000-0000F23D0000}"/>
    <cellStyle name="Normal 59 3 9" xfId="15514" xr:uid="{00000000-0005-0000-0000-0000F33D0000}"/>
    <cellStyle name="Normal 59 4" xfId="3452" xr:uid="{00000000-0005-0000-0000-0000F43D0000}"/>
    <cellStyle name="Normal 59 4 2" xfId="10127" xr:uid="{00000000-0005-0000-0000-0000F53D0000}"/>
    <cellStyle name="Normal 59 4 2 2" xfId="18877" xr:uid="{00000000-0005-0000-0000-0000F63D0000}"/>
    <cellStyle name="Normal 59 4 3" xfId="8525" xr:uid="{00000000-0005-0000-0000-0000F73D0000}"/>
    <cellStyle name="Normal 59 4 3 2" xfId="17278" xr:uid="{00000000-0005-0000-0000-0000F83D0000}"/>
    <cellStyle name="Normal 59 4 4" xfId="11737" xr:uid="{00000000-0005-0000-0000-0000F93D0000}"/>
    <cellStyle name="Normal 59 4 4 2" xfId="20424" xr:uid="{00000000-0005-0000-0000-0000FA3D0000}"/>
    <cellStyle name="Normal 59 4 5" xfId="13344" xr:uid="{00000000-0005-0000-0000-0000FB3D0000}"/>
    <cellStyle name="Normal 59 4 5 2" xfId="22024" xr:uid="{00000000-0005-0000-0000-0000FC3D0000}"/>
    <cellStyle name="Normal 59 4 6" xfId="15518" xr:uid="{00000000-0005-0000-0000-0000FD3D0000}"/>
    <cellStyle name="Normal 59 5" xfId="3453" xr:uid="{00000000-0005-0000-0000-0000FE3D0000}"/>
    <cellStyle name="Normal 59 5 2" xfId="10128" xr:uid="{00000000-0005-0000-0000-0000FF3D0000}"/>
    <cellStyle name="Normal 59 5 2 2" xfId="18878" xr:uid="{00000000-0005-0000-0000-0000003E0000}"/>
    <cellStyle name="Normal 59 5 3" xfId="8526" xr:uid="{00000000-0005-0000-0000-0000013E0000}"/>
    <cellStyle name="Normal 59 5 3 2" xfId="17279" xr:uid="{00000000-0005-0000-0000-0000023E0000}"/>
    <cellStyle name="Normal 59 5 4" xfId="11738" xr:uid="{00000000-0005-0000-0000-0000033E0000}"/>
    <cellStyle name="Normal 59 5 4 2" xfId="20425" xr:uid="{00000000-0005-0000-0000-0000043E0000}"/>
    <cellStyle name="Normal 59 5 5" xfId="13345" xr:uid="{00000000-0005-0000-0000-0000053E0000}"/>
    <cellStyle name="Normal 59 5 5 2" xfId="22025" xr:uid="{00000000-0005-0000-0000-0000063E0000}"/>
    <cellStyle name="Normal 59 5 6" xfId="15519" xr:uid="{00000000-0005-0000-0000-0000073E0000}"/>
    <cellStyle name="Normal 59 6" xfId="3454" xr:uid="{00000000-0005-0000-0000-0000083E0000}"/>
    <cellStyle name="Normal 59 6 2" xfId="10129" xr:uid="{00000000-0005-0000-0000-0000093E0000}"/>
    <cellStyle name="Normal 59 6 2 2" xfId="18879" xr:uid="{00000000-0005-0000-0000-00000A3E0000}"/>
    <cellStyle name="Normal 59 6 3" xfId="8527" xr:uid="{00000000-0005-0000-0000-00000B3E0000}"/>
    <cellStyle name="Normal 59 6 3 2" xfId="17280" xr:uid="{00000000-0005-0000-0000-00000C3E0000}"/>
    <cellStyle name="Normal 59 6 4" xfId="11739" xr:uid="{00000000-0005-0000-0000-00000D3E0000}"/>
    <cellStyle name="Normal 59 6 4 2" xfId="20426" xr:uid="{00000000-0005-0000-0000-00000E3E0000}"/>
    <cellStyle name="Normal 59 6 5" xfId="13346" xr:uid="{00000000-0005-0000-0000-00000F3E0000}"/>
    <cellStyle name="Normal 59 6 5 2" xfId="22026" xr:uid="{00000000-0005-0000-0000-0000103E0000}"/>
    <cellStyle name="Normal 59 6 6" xfId="15520" xr:uid="{00000000-0005-0000-0000-0000113E0000}"/>
    <cellStyle name="Normal 59 7" xfId="10118" xr:uid="{00000000-0005-0000-0000-0000123E0000}"/>
    <cellStyle name="Normal 59 7 2" xfId="18868" xr:uid="{00000000-0005-0000-0000-0000133E0000}"/>
    <cellStyle name="Normal 59 8" xfId="8516" xr:uid="{00000000-0005-0000-0000-0000143E0000}"/>
    <cellStyle name="Normal 59 8 2" xfId="17269" xr:uid="{00000000-0005-0000-0000-0000153E0000}"/>
    <cellStyle name="Normal 59 9" xfId="11728" xr:uid="{00000000-0005-0000-0000-0000163E0000}"/>
    <cellStyle name="Normal 59 9 2" xfId="20415" xr:uid="{00000000-0005-0000-0000-0000173E0000}"/>
    <cellStyle name="Normal 6" xfId="135" xr:uid="{00000000-0005-0000-0000-0000183E0000}"/>
    <cellStyle name="Normal 6 10" xfId="3455" xr:uid="{00000000-0005-0000-0000-0000193E0000}"/>
    <cellStyle name="Normal 6 10 2" xfId="10462" xr:uid="{00000000-0005-0000-0000-00001A3E0000}"/>
    <cellStyle name="Normal 6 10 2 2" xfId="19205" xr:uid="{00000000-0005-0000-0000-00001B3E0000}"/>
    <cellStyle name="Normal 6 11" xfId="7399" xr:uid="{00000000-0005-0000-0000-00001C3E0000}"/>
    <cellStyle name="Normal 6 12" xfId="10620" xr:uid="{00000000-0005-0000-0000-00001D3E0000}"/>
    <cellStyle name="Normal 6 12 2" xfId="19323" xr:uid="{00000000-0005-0000-0000-00001E3E0000}"/>
    <cellStyle name="Normal 6 13" xfId="14068" xr:uid="{00000000-0005-0000-0000-00001F3E0000}"/>
    <cellStyle name="Normal 6 2" xfId="3456" xr:uid="{00000000-0005-0000-0000-0000203E0000}"/>
    <cellStyle name="Normal 6 2 10" xfId="11740" xr:uid="{00000000-0005-0000-0000-0000213E0000}"/>
    <cellStyle name="Normal 6 2 10 2" xfId="20427" xr:uid="{00000000-0005-0000-0000-0000223E0000}"/>
    <cellStyle name="Normal 6 2 11" xfId="13347" xr:uid="{00000000-0005-0000-0000-0000233E0000}"/>
    <cellStyle name="Normal 6 2 11 2" xfId="22027" xr:uid="{00000000-0005-0000-0000-0000243E0000}"/>
    <cellStyle name="Normal 6 2 12" xfId="15521" xr:uid="{00000000-0005-0000-0000-0000253E0000}"/>
    <cellStyle name="Normal 6 2 2" xfId="3457" xr:uid="{00000000-0005-0000-0000-0000263E0000}"/>
    <cellStyle name="Normal 6 2 2 2" xfId="3458" xr:uid="{00000000-0005-0000-0000-0000273E0000}"/>
    <cellStyle name="Normal 6 2 2 2 2" xfId="10132" xr:uid="{00000000-0005-0000-0000-0000283E0000}"/>
    <cellStyle name="Normal 6 2 2 2 2 2" xfId="18882" xr:uid="{00000000-0005-0000-0000-0000293E0000}"/>
    <cellStyle name="Normal 6 2 2 2 3" xfId="8530" xr:uid="{00000000-0005-0000-0000-00002A3E0000}"/>
    <cellStyle name="Normal 6 2 2 2 3 2" xfId="17283" xr:uid="{00000000-0005-0000-0000-00002B3E0000}"/>
    <cellStyle name="Normal 6 2 2 2 4" xfId="11742" xr:uid="{00000000-0005-0000-0000-00002C3E0000}"/>
    <cellStyle name="Normal 6 2 2 2 4 2" xfId="20429" xr:uid="{00000000-0005-0000-0000-00002D3E0000}"/>
    <cellStyle name="Normal 6 2 2 2 5" xfId="13349" xr:uid="{00000000-0005-0000-0000-00002E3E0000}"/>
    <cellStyle name="Normal 6 2 2 2 5 2" xfId="22029" xr:uid="{00000000-0005-0000-0000-00002F3E0000}"/>
    <cellStyle name="Normal 6 2 2 2 6" xfId="15523" xr:uid="{00000000-0005-0000-0000-0000303E0000}"/>
    <cellStyle name="Normal 6 2 2 3" xfId="3459" xr:uid="{00000000-0005-0000-0000-0000313E0000}"/>
    <cellStyle name="Normal 6 2 2 3 2" xfId="10133" xr:uid="{00000000-0005-0000-0000-0000323E0000}"/>
    <cellStyle name="Normal 6 2 2 3 2 2" xfId="18883" xr:uid="{00000000-0005-0000-0000-0000333E0000}"/>
    <cellStyle name="Normal 6 2 2 3 3" xfId="8531" xr:uid="{00000000-0005-0000-0000-0000343E0000}"/>
    <cellStyle name="Normal 6 2 2 3 3 2" xfId="17284" xr:uid="{00000000-0005-0000-0000-0000353E0000}"/>
    <cellStyle name="Normal 6 2 2 3 4" xfId="11743" xr:uid="{00000000-0005-0000-0000-0000363E0000}"/>
    <cellStyle name="Normal 6 2 2 3 4 2" xfId="20430" xr:uid="{00000000-0005-0000-0000-0000373E0000}"/>
    <cellStyle name="Normal 6 2 2 3 5" xfId="13350" xr:uid="{00000000-0005-0000-0000-0000383E0000}"/>
    <cellStyle name="Normal 6 2 2 3 5 2" xfId="22030" xr:uid="{00000000-0005-0000-0000-0000393E0000}"/>
    <cellStyle name="Normal 6 2 2 3 6" xfId="15524" xr:uid="{00000000-0005-0000-0000-00003A3E0000}"/>
    <cellStyle name="Normal 6 2 2 4" xfId="3460" xr:uid="{00000000-0005-0000-0000-00003B3E0000}"/>
    <cellStyle name="Normal 6 2 2 4 2" xfId="10134" xr:uid="{00000000-0005-0000-0000-00003C3E0000}"/>
    <cellStyle name="Normal 6 2 2 4 2 2" xfId="18884" xr:uid="{00000000-0005-0000-0000-00003D3E0000}"/>
    <cellStyle name="Normal 6 2 2 4 3" xfId="8532" xr:uid="{00000000-0005-0000-0000-00003E3E0000}"/>
    <cellStyle name="Normal 6 2 2 4 3 2" xfId="17285" xr:uid="{00000000-0005-0000-0000-00003F3E0000}"/>
    <cellStyle name="Normal 6 2 2 4 4" xfId="11744" xr:uid="{00000000-0005-0000-0000-0000403E0000}"/>
    <cellStyle name="Normal 6 2 2 4 4 2" xfId="20431" xr:uid="{00000000-0005-0000-0000-0000413E0000}"/>
    <cellStyle name="Normal 6 2 2 4 5" xfId="13351" xr:uid="{00000000-0005-0000-0000-0000423E0000}"/>
    <cellStyle name="Normal 6 2 2 4 5 2" xfId="22031" xr:uid="{00000000-0005-0000-0000-0000433E0000}"/>
    <cellStyle name="Normal 6 2 2 4 6" xfId="15525" xr:uid="{00000000-0005-0000-0000-0000443E0000}"/>
    <cellStyle name="Normal 6 2 2 5" xfId="10131" xr:uid="{00000000-0005-0000-0000-0000453E0000}"/>
    <cellStyle name="Normal 6 2 2 5 2" xfId="18881" xr:uid="{00000000-0005-0000-0000-0000463E0000}"/>
    <cellStyle name="Normal 6 2 2 6" xfId="8529" xr:uid="{00000000-0005-0000-0000-0000473E0000}"/>
    <cellStyle name="Normal 6 2 2 6 2" xfId="17282" xr:uid="{00000000-0005-0000-0000-0000483E0000}"/>
    <cellStyle name="Normal 6 2 2 7" xfId="11741" xr:uid="{00000000-0005-0000-0000-0000493E0000}"/>
    <cellStyle name="Normal 6 2 2 7 2" xfId="20428" xr:uid="{00000000-0005-0000-0000-00004A3E0000}"/>
    <cellStyle name="Normal 6 2 2 8" xfId="13348" xr:uid="{00000000-0005-0000-0000-00004B3E0000}"/>
    <cellStyle name="Normal 6 2 2 8 2" xfId="22028" xr:uid="{00000000-0005-0000-0000-00004C3E0000}"/>
    <cellStyle name="Normal 6 2 2 9" xfId="15522" xr:uid="{00000000-0005-0000-0000-00004D3E0000}"/>
    <cellStyle name="Normal 6 2 3" xfId="3461" xr:uid="{00000000-0005-0000-0000-00004E3E0000}"/>
    <cellStyle name="Normal 6 2 3 2" xfId="3462" xr:uid="{00000000-0005-0000-0000-00004F3E0000}"/>
    <cellStyle name="Normal 6 2 3 2 2" xfId="10136" xr:uid="{00000000-0005-0000-0000-0000503E0000}"/>
    <cellStyle name="Normal 6 2 3 2 2 2" xfId="18886" xr:uid="{00000000-0005-0000-0000-0000513E0000}"/>
    <cellStyle name="Normal 6 2 3 2 3" xfId="8534" xr:uid="{00000000-0005-0000-0000-0000523E0000}"/>
    <cellStyle name="Normal 6 2 3 2 3 2" xfId="17287" xr:uid="{00000000-0005-0000-0000-0000533E0000}"/>
    <cellStyle name="Normal 6 2 3 2 4" xfId="11746" xr:uid="{00000000-0005-0000-0000-0000543E0000}"/>
    <cellStyle name="Normal 6 2 3 2 4 2" xfId="20433" xr:uid="{00000000-0005-0000-0000-0000553E0000}"/>
    <cellStyle name="Normal 6 2 3 2 5" xfId="13353" xr:uid="{00000000-0005-0000-0000-0000563E0000}"/>
    <cellStyle name="Normal 6 2 3 2 5 2" xfId="22033" xr:uid="{00000000-0005-0000-0000-0000573E0000}"/>
    <cellStyle name="Normal 6 2 3 2 6" xfId="15527" xr:uid="{00000000-0005-0000-0000-0000583E0000}"/>
    <cellStyle name="Normal 6 2 3 3" xfId="3463" xr:uid="{00000000-0005-0000-0000-0000593E0000}"/>
    <cellStyle name="Normal 6 2 3 3 2" xfId="10137" xr:uid="{00000000-0005-0000-0000-00005A3E0000}"/>
    <cellStyle name="Normal 6 2 3 3 2 2" xfId="18887" xr:uid="{00000000-0005-0000-0000-00005B3E0000}"/>
    <cellStyle name="Normal 6 2 3 3 3" xfId="8535" xr:uid="{00000000-0005-0000-0000-00005C3E0000}"/>
    <cellStyle name="Normal 6 2 3 3 3 2" xfId="17288" xr:uid="{00000000-0005-0000-0000-00005D3E0000}"/>
    <cellStyle name="Normal 6 2 3 3 4" xfId="11747" xr:uid="{00000000-0005-0000-0000-00005E3E0000}"/>
    <cellStyle name="Normal 6 2 3 3 4 2" xfId="20434" xr:uid="{00000000-0005-0000-0000-00005F3E0000}"/>
    <cellStyle name="Normal 6 2 3 3 5" xfId="13354" xr:uid="{00000000-0005-0000-0000-0000603E0000}"/>
    <cellStyle name="Normal 6 2 3 3 5 2" xfId="22034" xr:uid="{00000000-0005-0000-0000-0000613E0000}"/>
    <cellStyle name="Normal 6 2 3 3 6" xfId="15528" xr:uid="{00000000-0005-0000-0000-0000623E0000}"/>
    <cellStyle name="Normal 6 2 3 4" xfId="3464" xr:uid="{00000000-0005-0000-0000-0000633E0000}"/>
    <cellStyle name="Normal 6 2 3 4 2" xfId="10138" xr:uid="{00000000-0005-0000-0000-0000643E0000}"/>
    <cellStyle name="Normal 6 2 3 4 2 2" xfId="18888" xr:uid="{00000000-0005-0000-0000-0000653E0000}"/>
    <cellStyle name="Normal 6 2 3 4 3" xfId="8536" xr:uid="{00000000-0005-0000-0000-0000663E0000}"/>
    <cellStyle name="Normal 6 2 3 4 3 2" xfId="17289" xr:uid="{00000000-0005-0000-0000-0000673E0000}"/>
    <cellStyle name="Normal 6 2 3 4 4" xfId="11748" xr:uid="{00000000-0005-0000-0000-0000683E0000}"/>
    <cellStyle name="Normal 6 2 3 4 4 2" xfId="20435" xr:uid="{00000000-0005-0000-0000-0000693E0000}"/>
    <cellStyle name="Normal 6 2 3 4 5" xfId="13355" xr:uid="{00000000-0005-0000-0000-00006A3E0000}"/>
    <cellStyle name="Normal 6 2 3 4 5 2" xfId="22035" xr:uid="{00000000-0005-0000-0000-00006B3E0000}"/>
    <cellStyle name="Normal 6 2 3 4 6" xfId="15529" xr:uid="{00000000-0005-0000-0000-00006C3E0000}"/>
    <cellStyle name="Normal 6 2 3 5" xfId="10135" xr:uid="{00000000-0005-0000-0000-00006D3E0000}"/>
    <cellStyle name="Normal 6 2 3 5 2" xfId="18885" xr:uid="{00000000-0005-0000-0000-00006E3E0000}"/>
    <cellStyle name="Normal 6 2 3 6" xfId="8533" xr:uid="{00000000-0005-0000-0000-00006F3E0000}"/>
    <cellStyle name="Normal 6 2 3 6 2" xfId="17286" xr:uid="{00000000-0005-0000-0000-0000703E0000}"/>
    <cellStyle name="Normal 6 2 3 7" xfId="11745" xr:uid="{00000000-0005-0000-0000-0000713E0000}"/>
    <cellStyle name="Normal 6 2 3 7 2" xfId="20432" xr:uid="{00000000-0005-0000-0000-0000723E0000}"/>
    <cellStyle name="Normal 6 2 3 8" xfId="13352" xr:uid="{00000000-0005-0000-0000-0000733E0000}"/>
    <cellStyle name="Normal 6 2 3 8 2" xfId="22032" xr:uid="{00000000-0005-0000-0000-0000743E0000}"/>
    <cellStyle name="Normal 6 2 3 9" xfId="15526" xr:uid="{00000000-0005-0000-0000-0000753E0000}"/>
    <cellStyle name="Normal 6 2 4" xfId="3465" xr:uid="{00000000-0005-0000-0000-0000763E0000}"/>
    <cellStyle name="Normal 6 2 4 2" xfId="10139" xr:uid="{00000000-0005-0000-0000-0000773E0000}"/>
    <cellStyle name="Normal 6 2 4 2 2" xfId="18889" xr:uid="{00000000-0005-0000-0000-0000783E0000}"/>
    <cellStyle name="Normal 6 2 4 3" xfId="8537" xr:uid="{00000000-0005-0000-0000-0000793E0000}"/>
    <cellStyle name="Normal 6 2 4 3 2" xfId="17290" xr:uid="{00000000-0005-0000-0000-00007A3E0000}"/>
    <cellStyle name="Normal 6 2 4 4" xfId="11749" xr:uid="{00000000-0005-0000-0000-00007B3E0000}"/>
    <cellStyle name="Normal 6 2 4 4 2" xfId="20436" xr:uid="{00000000-0005-0000-0000-00007C3E0000}"/>
    <cellStyle name="Normal 6 2 4 5" xfId="13356" xr:uid="{00000000-0005-0000-0000-00007D3E0000}"/>
    <cellStyle name="Normal 6 2 4 5 2" xfId="22036" xr:uid="{00000000-0005-0000-0000-00007E3E0000}"/>
    <cellStyle name="Normal 6 2 4 6" xfId="15530" xr:uid="{00000000-0005-0000-0000-00007F3E0000}"/>
    <cellStyle name="Normal 6 2 5" xfId="3466" xr:uid="{00000000-0005-0000-0000-0000803E0000}"/>
    <cellStyle name="Normal 6 2 5 2" xfId="10140" xr:uid="{00000000-0005-0000-0000-0000813E0000}"/>
    <cellStyle name="Normal 6 2 5 2 2" xfId="18890" xr:uid="{00000000-0005-0000-0000-0000823E0000}"/>
    <cellStyle name="Normal 6 2 5 3" xfId="8538" xr:uid="{00000000-0005-0000-0000-0000833E0000}"/>
    <cellStyle name="Normal 6 2 5 3 2" xfId="17291" xr:uid="{00000000-0005-0000-0000-0000843E0000}"/>
    <cellStyle name="Normal 6 2 5 4" xfId="11750" xr:uid="{00000000-0005-0000-0000-0000853E0000}"/>
    <cellStyle name="Normal 6 2 5 4 2" xfId="20437" xr:uid="{00000000-0005-0000-0000-0000863E0000}"/>
    <cellStyle name="Normal 6 2 5 5" xfId="13357" xr:uid="{00000000-0005-0000-0000-0000873E0000}"/>
    <cellStyle name="Normal 6 2 5 5 2" xfId="22037" xr:uid="{00000000-0005-0000-0000-0000883E0000}"/>
    <cellStyle name="Normal 6 2 5 6" xfId="15531" xr:uid="{00000000-0005-0000-0000-0000893E0000}"/>
    <cellStyle name="Normal 6 2 6" xfId="3467" xr:uid="{00000000-0005-0000-0000-00008A3E0000}"/>
    <cellStyle name="Normal 6 2 6 2" xfId="10141" xr:uid="{00000000-0005-0000-0000-00008B3E0000}"/>
    <cellStyle name="Normal 6 2 6 2 2" xfId="18891" xr:uid="{00000000-0005-0000-0000-00008C3E0000}"/>
    <cellStyle name="Normal 6 2 6 3" xfId="8539" xr:uid="{00000000-0005-0000-0000-00008D3E0000}"/>
    <cellStyle name="Normal 6 2 6 3 2" xfId="17292" xr:uid="{00000000-0005-0000-0000-00008E3E0000}"/>
    <cellStyle name="Normal 6 2 6 4" xfId="11751" xr:uid="{00000000-0005-0000-0000-00008F3E0000}"/>
    <cellStyle name="Normal 6 2 6 4 2" xfId="20438" xr:uid="{00000000-0005-0000-0000-0000903E0000}"/>
    <cellStyle name="Normal 6 2 6 5" xfId="13358" xr:uid="{00000000-0005-0000-0000-0000913E0000}"/>
    <cellStyle name="Normal 6 2 6 5 2" xfId="22038" xr:uid="{00000000-0005-0000-0000-0000923E0000}"/>
    <cellStyle name="Normal 6 2 6 6" xfId="15532" xr:uid="{00000000-0005-0000-0000-0000933E0000}"/>
    <cellStyle name="Normal 6 2 7" xfId="4900" xr:uid="{00000000-0005-0000-0000-0000943E0000}"/>
    <cellStyle name="Normal 6 2 8" xfId="10130" xr:uid="{00000000-0005-0000-0000-0000953E0000}"/>
    <cellStyle name="Normal 6 2 8 2" xfId="18880" xr:uid="{00000000-0005-0000-0000-0000963E0000}"/>
    <cellStyle name="Normal 6 2 9" xfId="8528" xr:uid="{00000000-0005-0000-0000-0000973E0000}"/>
    <cellStyle name="Normal 6 2 9 2" xfId="17281" xr:uid="{00000000-0005-0000-0000-0000983E0000}"/>
    <cellStyle name="Normal 6 3" xfId="3468" xr:uid="{00000000-0005-0000-0000-0000993E0000}"/>
    <cellStyle name="Normal 6 3 2" xfId="3469" xr:uid="{00000000-0005-0000-0000-00009A3E0000}"/>
    <cellStyle name="Normal 6 3 2 2" xfId="10143" xr:uid="{00000000-0005-0000-0000-00009B3E0000}"/>
    <cellStyle name="Normal 6 3 2 2 2" xfId="18893" xr:uid="{00000000-0005-0000-0000-00009C3E0000}"/>
    <cellStyle name="Normal 6 3 2 3" xfId="8541" xr:uid="{00000000-0005-0000-0000-00009D3E0000}"/>
    <cellStyle name="Normal 6 3 2 3 2" xfId="17294" xr:uid="{00000000-0005-0000-0000-00009E3E0000}"/>
    <cellStyle name="Normal 6 3 2 4" xfId="11753" xr:uid="{00000000-0005-0000-0000-00009F3E0000}"/>
    <cellStyle name="Normal 6 3 2 4 2" xfId="20440" xr:uid="{00000000-0005-0000-0000-0000A03E0000}"/>
    <cellStyle name="Normal 6 3 2 5" xfId="13360" xr:uid="{00000000-0005-0000-0000-0000A13E0000}"/>
    <cellStyle name="Normal 6 3 2 5 2" xfId="22040" xr:uid="{00000000-0005-0000-0000-0000A23E0000}"/>
    <cellStyle name="Normal 6 3 2 6" xfId="15534" xr:uid="{00000000-0005-0000-0000-0000A33E0000}"/>
    <cellStyle name="Normal 6 3 3" xfId="3470" xr:uid="{00000000-0005-0000-0000-0000A43E0000}"/>
    <cellStyle name="Normal 6 3 3 2" xfId="10144" xr:uid="{00000000-0005-0000-0000-0000A53E0000}"/>
    <cellStyle name="Normal 6 3 3 2 2" xfId="18894" xr:uid="{00000000-0005-0000-0000-0000A63E0000}"/>
    <cellStyle name="Normal 6 3 3 3" xfId="8542" xr:uid="{00000000-0005-0000-0000-0000A73E0000}"/>
    <cellStyle name="Normal 6 3 3 3 2" xfId="17295" xr:uid="{00000000-0005-0000-0000-0000A83E0000}"/>
    <cellStyle name="Normal 6 3 3 4" xfId="11754" xr:uid="{00000000-0005-0000-0000-0000A93E0000}"/>
    <cellStyle name="Normal 6 3 3 4 2" xfId="20441" xr:uid="{00000000-0005-0000-0000-0000AA3E0000}"/>
    <cellStyle name="Normal 6 3 3 5" xfId="13361" xr:uid="{00000000-0005-0000-0000-0000AB3E0000}"/>
    <cellStyle name="Normal 6 3 3 5 2" xfId="22041" xr:uid="{00000000-0005-0000-0000-0000AC3E0000}"/>
    <cellStyle name="Normal 6 3 3 6" xfId="15535" xr:uid="{00000000-0005-0000-0000-0000AD3E0000}"/>
    <cellStyle name="Normal 6 3 4" xfId="3471" xr:uid="{00000000-0005-0000-0000-0000AE3E0000}"/>
    <cellStyle name="Normal 6 3 4 2" xfId="10145" xr:uid="{00000000-0005-0000-0000-0000AF3E0000}"/>
    <cellStyle name="Normal 6 3 4 2 2" xfId="18895" xr:uid="{00000000-0005-0000-0000-0000B03E0000}"/>
    <cellStyle name="Normal 6 3 4 3" xfId="8543" xr:uid="{00000000-0005-0000-0000-0000B13E0000}"/>
    <cellStyle name="Normal 6 3 4 3 2" xfId="17296" xr:uid="{00000000-0005-0000-0000-0000B23E0000}"/>
    <cellStyle name="Normal 6 3 4 4" xfId="11755" xr:uid="{00000000-0005-0000-0000-0000B33E0000}"/>
    <cellStyle name="Normal 6 3 4 4 2" xfId="20442" xr:uid="{00000000-0005-0000-0000-0000B43E0000}"/>
    <cellStyle name="Normal 6 3 4 5" xfId="13362" xr:uid="{00000000-0005-0000-0000-0000B53E0000}"/>
    <cellStyle name="Normal 6 3 4 5 2" xfId="22042" xr:uid="{00000000-0005-0000-0000-0000B63E0000}"/>
    <cellStyle name="Normal 6 3 4 6" xfId="15536" xr:uid="{00000000-0005-0000-0000-0000B73E0000}"/>
    <cellStyle name="Normal 6 3 5" xfId="10142" xr:uid="{00000000-0005-0000-0000-0000B83E0000}"/>
    <cellStyle name="Normal 6 3 5 2" xfId="18892" xr:uid="{00000000-0005-0000-0000-0000B93E0000}"/>
    <cellStyle name="Normal 6 3 6" xfId="8540" xr:uid="{00000000-0005-0000-0000-0000BA3E0000}"/>
    <cellStyle name="Normal 6 3 6 2" xfId="17293" xr:uid="{00000000-0005-0000-0000-0000BB3E0000}"/>
    <cellStyle name="Normal 6 3 7" xfId="11752" xr:uid="{00000000-0005-0000-0000-0000BC3E0000}"/>
    <cellStyle name="Normal 6 3 7 2" xfId="20439" xr:uid="{00000000-0005-0000-0000-0000BD3E0000}"/>
    <cellStyle name="Normal 6 3 8" xfId="13359" xr:uid="{00000000-0005-0000-0000-0000BE3E0000}"/>
    <cellStyle name="Normal 6 3 8 2" xfId="22039" xr:uid="{00000000-0005-0000-0000-0000BF3E0000}"/>
    <cellStyle name="Normal 6 3 9" xfId="15533" xr:uid="{00000000-0005-0000-0000-0000C03E0000}"/>
    <cellStyle name="Normal 6 4" xfId="3472" xr:uid="{00000000-0005-0000-0000-0000C13E0000}"/>
    <cellStyle name="Normal 6 4 2" xfId="3473" xr:uid="{00000000-0005-0000-0000-0000C23E0000}"/>
    <cellStyle name="Normal 6 4 2 2" xfId="10147" xr:uid="{00000000-0005-0000-0000-0000C33E0000}"/>
    <cellStyle name="Normal 6 4 2 2 2" xfId="18897" xr:uid="{00000000-0005-0000-0000-0000C43E0000}"/>
    <cellStyle name="Normal 6 4 2 3" xfId="8545" xr:uid="{00000000-0005-0000-0000-0000C53E0000}"/>
    <cellStyle name="Normal 6 4 2 3 2" xfId="17298" xr:uid="{00000000-0005-0000-0000-0000C63E0000}"/>
    <cellStyle name="Normal 6 4 2 4" xfId="11757" xr:uid="{00000000-0005-0000-0000-0000C73E0000}"/>
    <cellStyle name="Normal 6 4 2 4 2" xfId="20444" xr:uid="{00000000-0005-0000-0000-0000C83E0000}"/>
    <cellStyle name="Normal 6 4 2 5" xfId="13364" xr:uid="{00000000-0005-0000-0000-0000C93E0000}"/>
    <cellStyle name="Normal 6 4 2 5 2" xfId="22044" xr:uid="{00000000-0005-0000-0000-0000CA3E0000}"/>
    <cellStyle name="Normal 6 4 2 6" xfId="15538" xr:uid="{00000000-0005-0000-0000-0000CB3E0000}"/>
    <cellStyle name="Normal 6 4 3" xfId="3474" xr:uid="{00000000-0005-0000-0000-0000CC3E0000}"/>
    <cellStyle name="Normal 6 4 3 2" xfId="10148" xr:uid="{00000000-0005-0000-0000-0000CD3E0000}"/>
    <cellStyle name="Normal 6 4 3 2 2" xfId="18898" xr:uid="{00000000-0005-0000-0000-0000CE3E0000}"/>
    <cellStyle name="Normal 6 4 3 3" xfId="8546" xr:uid="{00000000-0005-0000-0000-0000CF3E0000}"/>
    <cellStyle name="Normal 6 4 3 3 2" xfId="17299" xr:uid="{00000000-0005-0000-0000-0000D03E0000}"/>
    <cellStyle name="Normal 6 4 3 4" xfId="11758" xr:uid="{00000000-0005-0000-0000-0000D13E0000}"/>
    <cellStyle name="Normal 6 4 3 4 2" xfId="20445" xr:uid="{00000000-0005-0000-0000-0000D23E0000}"/>
    <cellStyle name="Normal 6 4 3 5" xfId="13365" xr:uid="{00000000-0005-0000-0000-0000D33E0000}"/>
    <cellStyle name="Normal 6 4 3 5 2" xfId="22045" xr:uid="{00000000-0005-0000-0000-0000D43E0000}"/>
    <cellStyle name="Normal 6 4 3 6" xfId="15539" xr:uid="{00000000-0005-0000-0000-0000D53E0000}"/>
    <cellStyle name="Normal 6 4 4" xfId="3475" xr:uid="{00000000-0005-0000-0000-0000D63E0000}"/>
    <cellStyle name="Normal 6 4 4 2" xfId="10149" xr:uid="{00000000-0005-0000-0000-0000D73E0000}"/>
    <cellStyle name="Normal 6 4 4 2 2" xfId="18899" xr:uid="{00000000-0005-0000-0000-0000D83E0000}"/>
    <cellStyle name="Normal 6 4 4 3" xfId="8547" xr:uid="{00000000-0005-0000-0000-0000D93E0000}"/>
    <cellStyle name="Normal 6 4 4 3 2" xfId="17300" xr:uid="{00000000-0005-0000-0000-0000DA3E0000}"/>
    <cellStyle name="Normal 6 4 4 4" xfId="11759" xr:uid="{00000000-0005-0000-0000-0000DB3E0000}"/>
    <cellStyle name="Normal 6 4 4 4 2" xfId="20446" xr:uid="{00000000-0005-0000-0000-0000DC3E0000}"/>
    <cellStyle name="Normal 6 4 4 5" xfId="13366" xr:uid="{00000000-0005-0000-0000-0000DD3E0000}"/>
    <cellStyle name="Normal 6 4 4 5 2" xfId="22046" xr:uid="{00000000-0005-0000-0000-0000DE3E0000}"/>
    <cellStyle name="Normal 6 4 4 6" xfId="15540" xr:uid="{00000000-0005-0000-0000-0000DF3E0000}"/>
    <cellStyle name="Normal 6 4 5" xfId="10146" xr:uid="{00000000-0005-0000-0000-0000E03E0000}"/>
    <cellStyle name="Normal 6 4 5 2" xfId="18896" xr:uid="{00000000-0005-0000-0000-0000E13E0000}"/>
    <cellStyle name="Normal 6 4 6" xfId="8544" xr:uid="{00000000-0005-0000-0000-0000E23E0000}"/>
    <cellStyle name="Normal 6 4 6 2" xfId="17297" xr:uid="{00000000-0005-0000-0000-0000E33E0000}"/>
    <cellStyle name="Normal 6 4 7" xfId="11756" xr:uid="{00000000-0005-0000-0000-0000E43E0000}"/>
    <cellStyle name="Normal 6 4 7 2" xfId="20443" xr:uid="{00000000-0005-0000-0000-0000E53E0000}"/>
    <cellStyle name="Normal 6 4 8" xfId="13363" xr:uid="{00000000-0005-0000-0000-0000E63E0000}"/>
    <cellStyle name="Normal 6 4 8 2" xfId="22043" xr:uid="{00000000-0005-0000-0000-0000E73E0000}"/>
    <cellStyle name="Normal 6 4 9" xfId="15537" xr:uid="{00000000-0005-0000-0000-0000E83E0000}"/>
    <cellStyle name="Normal 6 5" xfId="3476" xr:uid="{00000000-0005-0000-0000-0000E93E0000}"/>
    <cellStyle name="Normal 6 5 2" xfId="3477" xr:uid="{00000000-0005-0000-0000-0000EA3E0000}"/>
    <cellStyle name="Normal 6 5 2 2" xfId="10151" xr:uid="{00000000-0005-0000-0000-0000EB3E0000}"/>
    <cellStyle name="Normal 6 5 2 2 2" xfId="18901" xr:uid="{00000000-0005-0000-0000-0000EC3E0000}"/>
    <cellStyle name="Normal 6 5 2 3" xfId="8549" xr:uid="{00000000-0005-0000-0000-0000ED3E0000}"/>
    <cellStyle name="Normal 6 5 2 3 2" xfId="17302" xr:uid="{00000000-0005-0000-0000-0000EE3E0000}"/>
    <cellStyle name="Normal 6 5 2 4" xfId="11761" xr:uid="{00000000-0005-0000-0000-0000EF3E0000}"/>
    <cellStyle name="Normal 6 5 2 4 2" xfId="20448" xr:uid="{00000000-0005-0000-0000-0000F03E0000}"/>
    <cellStyle name="Normal 6 5 2 5" xfId="13368" xr:uid="{00000000-0005-0000-0000-0000F13E0000}"/>
    <cellStyle name="Normal 6 5 2 5 2" xfId="22048" xr:uid="{00000000-0005-0000-0000-0000F23E0000}"/>
    <cellStyle name="Normal 6 5 2 6" xfId="15542" xr:uid="{00000000-0005-0000-0000-0000F33E0000}"/>
    <cellStyle name="Normal 6 5 3" xfId="3478" xr:uid="{00000000-0005-0000-0000-0000F43E0000}"/>
    <cellStyle name="Normal 6 5 3 2" xfId="10152" xr:uid="{00000000-0005-0000-0000-0000F53E0000}"/>
    <cellStyle name="Normal 6 5 3 2 2" xfId="18902" xr:uid="{00000000-0005-0000-0000-0000F63E0000}"/>
    <cellStyle name="Normal 6 5 3 3" xfId="8550" xr:uid="{00000000-0005-0000-0000-0000F73E0000}"/>
    <cellStyle name="Normal 6 5 3 3 2" xfId="17303" xr:uid="{00000000-0005-0000-0000-0000F83E0000}"/>
    <cellStyle name="Normal 6 5 3 4" xfId="11762" xr:uid="{00000000-0005-0000-0000-0000F93E0000}"/>
    <cellStyle name="Normal 6 5 3 4 2" xfId="20449" xr:uid="{00000000-0005-0000-0000-0000FA3E0000}"/>
    <cellStyle name="Normal 6 5 3 5" xfId="13369" xr:uid="{00000000-0005-0000-0000-0000FB3E0000}"/>
    <cellStyle name="Normal 6 5 3 5 2" xfId="22049" xr:uid="{00000000-0005-0000-0000-0000FC3E0000}"/>
    <cellStyle name="Normal 6 5 3 6" xfId="15543" xr:uid="{00000000-0005-0000-0000-0000FD3E0000}"/>
    <cellStyle name="Normal 6 5 4" xfId="3479" xr:uid="{00000000-0005-0000-0000-0000FE3E0000}"/>
    <cellStyle name="Normal 6 5 4 2" xfId="10153" xr:uid="{00000000-0005-0000-0000-0000FF3E0000}"/>
    <cellStyle name="Normal 6 5 4 2 2" xfId="18903" xr:uid="{00000000-0005-0000-0000-0000003F0000}"/>
    <cellStyle name="Normal 6 5 4 3" xfId="8551" xr:uid="{00000000-0005-0000-0000-0000013F0000}"/>
    <cellStyle name="Normal 6 5 4 3 2" xfId="17304" xr:uid="{00000000-0005-0000-0000-0000023F0000}"/>
    <cellStyle name="Normal 6 5 4 4" xfId="11763" xr:uid="{00000000-0005-0000-0000-0000033F0000}"/>
    <cellStyle name="Normal 6 5 4 4 2" xfId="20450" xr:uid="{00000000-0005-0000-0000-0000043F0000}"/>
    <cellStyle name="Normal 6 5 4 5" xfId="13370" xr:uid="{00000000-0005-0000-0000-0000053F0000}"/>
    <cellStyle name="Normal 6 5 4 5 2" xfId="22050" xr:uid="{00000000-0005-0000-0000-0000063F0000}"/>
    <cellStyle name="Normal 6 5 4 6" xfId="15544" xr:uid="{00000000-0005-0000-0000-0000073F0000}"/>
    <cellStyle name="Normal 6 5 5" xfId="10150" xr:uid="{00000000-0005-0000-0000-0000083F0000}"/>
    <cellStyle name="Normal 6 5 5 2" xfId="18900" xr:uid="{00000000-0005-0000-0000-0000093F0000}"/>
    <cellStyle name="Normal 6 5 6" xfId="8548" xr:uid="{00000000-0005-0000-0000-00000A3F0000}"/>
    <cellStyle name="Normal 6 5 6 2" xfId="17301" xr:uid="{00000000-0005-0000-0000-00000B3F0000}"/>
    <cellStyle name="Normal 6 5 7" xfId="11760" xr:uid="{00000000-0005-0000-0000-00000C3F0000}"/>
    <cellStyle name="Normal 6 5 7 2" xfId="20447" xr:uid="{00000000-0005-0000-0000-00000D3F0000}"/>
    <cellStyle name="Normal 6 5 8" xfId="13367" xr:uid="{00000000-0005-0000-0000-00000E3F0000}"/>
    <cellStyle name="Normal 6 5 8 2" xfId="22047" xr:uid="{00000000-0005-0000-0000-00000F3F0000}"/>
    <cellStyle name="Normal 6 5 9" xfId="15541" xr:uid="{00000000-0005-0000-0000-0000103F0000}"/>
    <cellStyle name="Normal 6 6" xfId="3480" xr:uid="{00000000-0005-0000-0000-0000113F0000}"/>
    <cellStyle name="Normal 6 6 2" xfId="10154" xr:uid="{00000000-0005-0000-0000-0000123F0000}"/>
    <cellStyle name="Normal 6 6 2 2" xfId="18904" xr:uid="{00000000-0005-0000-0000-0000133F0000}"/>
    <cellStyle name="Normal 6 6 3" xfId="8552" xr:uid="{00000000-0005-0000-0000-0000143F0000}"/>
    <cellStyle name="Normal 6 6 3 2" xfId="17305" xr:uid="{00000000-0005-0000-0000-0000153F0000}"/>
    <cellStyle name="Normal 6 6 4" xfId="11764" xr:uid="{00000000-0005-0000-0000-0000163F0000}"/>
    <cellStyle name="Normal 6 6 4 2" xfId="20451" xr:uid="{00000000-0005-0000-0000-0000173F0000}"/>
    <cellStyle name="Normal 6 6 5" xfId="13371" xr:uid="{00000000-0005-0000-0000-0000183F0000}"/>
    <cellStyle name="Normal 6 6 5 2" xfId="22051" xr:uid="{00000000-0005-0000-0000-0000193F0000}"/>
    <cellStyle name="Normal 6 6 6" xfId="15545" xr:uid="{00000000-0005-0000-0000-00001A3F0000}"/>
    <cellStyle name="Normal 6 7" xfId="3481" xr:uid="{00000000-0005-0000-0000-00001B3F0000}"/>
    <cellStyle name="Normal 6 7 2" xfId="10155" xr:uid="{00000000-0005-0000-0000-00001C3F0000}"/>
    <cellStyle name="Normal 6 7 2 2" xfId="18905" xr:uid="{00000000-0005-0000-0000-00001D3F0000}"/>
    <cellStyle name="Normal 6 7 3" xfId="8553" xr:uid="{00000000-0005-0000-0000-00001E3F0000}"/>
    <cellStyle name="Normal 6 7 3 2" xfId="17306" xr:uid="{00000000-0005-0000-0000-00001F3F0000}"/>
    <cellStyle name="Normal 6 7 4" xfId="11765" xr:uid="{00000000-0005-0000-0000-0000203F0000}"/>
    <cellStyle name="Normal 6 7 4 2" xfId="20452" xr:uid="{00000000-0005-0000-0000-0000213F0000}"/>
    <cellStyle name="Normal 6 7 5" xfId="13372" xr:uid="{00000000-0005-0000-0000-0000223F0000}"/>
    <cellStyle name="Normal 6 7 5 2" xfId="22052" xr:uid="{00000000-0005-0000-0000-0000233F0000}"/>
    <cellStyle name="Normal 6 7 6" xfId="15546" xr:uid="{00000000-0005-0000-0000-0000243F0000}"/>
    <cellStyle name="Normal 6 8" xfId="3482" xr:uid="{00000000-0005-0000-0000-0000253F0000}"/>
    <cellStyle name="Normal 6 8 2" xfId="10156" xr:uid="{00000000-0005-0000-0000-0000263F0000}"/>
    <cellStyle name="Normal 6 8 2 2" xfId="18906" xr:uid="{00000000-0005-0000-0000-0000273F0000}"/>
    <cellStyle name="Normal 6 8 3" xfId="8554" xr:uid="{00000000-0005-0000-0000-0000283F0000}"/>
    <cellStyle name="Normal 6 8 3 2" xfId="17307" xr:uid="{00000000-0005-0000-0000-0000293F0000}"/>
    <cellStyle name="Normal 6 8 4" xfId="11766" xr:uid="{00000000-0005-0000-0000-00002A3F0000}"/>
    <cellStyle name="Normal 6 8 4 2" xfId="20453" xr:uid="{00000000-0005-0000-0000-00002B3F0000}"/>
    <cellStyle name="Normal 6 8 5" xfId="13373" xr:uid="{00000000-0005-0000-0000-00002C3F0000}"/>
    <cellStyle name="Normal 6 8 5 2" xfId="22053" xr:uid="{00000000-0005-0000-0000-00002D3F0000}"/>
    <cellStyle name="Normal 6 8 6" xfId="15547" xr:uid="{00000000-0005-0000-0000-00002E3F0000}"/>
    <cellStyle name="Normal 6 9" xfId="3483" xr:uid="{00000000-0005-0000-0000-00002F3F0000}"/>
    <cellStyle name="Normal 6 9 2" xfId="10157" xr:uid="{00000000-0005-0000-0000-0000303F0000}"/>
    <cellStyle name="Normal 6 9 2 2" xfId="18907" xr:uid="{00000000-0005-0000-0000-0000313F0000}"/>
    <cellStyle name="Normal 6 9 3" xfId="8555" xr:uid="{00000000-0005-0000-0000-0000323F0000}"/>
    <cellStyle name="Normal 6 9 3 2" xfId="17308" xr:uid="{00000000-0005-0000-0000-0000333F0000}"/>
    <cellStyle name="Normal 6 9 4" xfId="11767" xr:uid="{00000000-0005-0000-0000-0000343F0000}"/>
    <cellStyle name="Normal 6 9 4 2" xfId="20454" xr:uid="{00000000-0005-0000-0000-0000353F0000}"/>
    <cellStyle name="Normal 6 9 5" xfId="13374" xr:uid="{00000000-0005-0000-0000-0000363F0000}"/>
    <cellStyle name="Normal 6 9 5 2" xfId="22054" xr:uid="{00000000-0005-0000-0000-0000373F0000}"/>
    <cellStyle name="Normal 6 9 6" xfId="15548" xr:uid="{00000000-0005-0000-0000-0000383F0000}"/>
    <cellStyle name="Normal 60" xfId="3484" xr:uid="{00000000-0005-0000-0000-0000393F0000}"/>
    <cellStyle name="Normal 60 2" xfId="3485" xr:uid="{00000000-0005-0000-0000-00003A3F0000}"/>
    <cellStyle name="Normal 60 2 2" xfId="10159" xr:uid="{00000000-0005-0000-0000-00003B3F0000}"/>
    <cellStyle name="Normal 60 2 2 2" xfId="18909" xr:uid="{00000000-0005-0000-0000-00003C3F0000}"/>
    <cellStyle name="Normal 60 2 3" xfId="8557" xr:uid="{00000000-0005-0000-0000-00003D3F0000}"/>
    <cellStyle name="Normal 60 2 3 2" xfId="17310" xr:uid="{00000000-0005-0000-0000-00003E3F0000}"/>
    <cellStyle name="Normal 60 2 4" xfId="11769" xr:uid="{00000000-0005-0000-0000-00003F3F0000}"/>
    <cellStyle name="Normal 60 2 4 2" xfId="20456" xr:uid="{00000000-0005-0000-0000-0000403F0000}"/>
    <cellStyle name="Normal 60 2 5" xfId="13376" xr:uid="{00000000-0005-0000-0000-0000413F0000}"/>
    <cellStyle name="Normal 60 2 5 2" xfId="22056" xr:uid="{00000000-0005-0000-0000-0000423F0000}"/>
    <cellStyle name="Normal 60 2 6" xfId="15550" xr:uid="{00000000-0005-0000-0000-0000433F0000}"/>
    <cellStyle name="Normal 60 3" xfId="3486" xr:uid="{00000000-0005-0000-0000-0000443F0000}"/>
    <cellStyle name="Normal 60 3 2" xfId="10160" xr:uid="{00000000-0005-0000-0000-0000453F0000}"/>
    <cellStyle name="Normal 60 3 2 2" xfId="18910" xr:uid="{00000000-0005-0000-0000-0000463F0000}"/>
    <cellStyle name="Normal 60 3 3" xfId="8558" xr:uid="{00000000-0005-0000-0000-0000473F0000}"/>
    <cellStyle name="Normal 60 3 3 2" xfId="17311" xr:uid="{00000000-0005-0000-0000-0000483F0000}"/>
    <cellStyle name="Normal 60 3 4" xfId="11770" xr:uid="{00000000-0005-0000-0000-0000493F0000}"/>
    <cellStyle name="Normal 60 3 4 2" xfId="20457" xr:uid="{00000000-0005-0000-0000-00004A3F0000}"/>
    <cellStyle name="Normal 60 3 5" xfId="13377" xr:uid="{00000000-0005-0000-0000-00004B3F0000}"/>
    <cellStyle name="Normal 60 3 5 2" xfId="22057" xr:uid="{00000000-0005-0000-0000-00004C3F0000}"/>
    <cellStyle name="Normal 60 3 6" xfId="15551" xr:uid="{00000000-0005-0000-0000-00004D3F0000}"/>
    <cellStyle name="Normal 60 4" xfId="3487" xr:uid="{00000000-0005-0000-0000-00004E3F0000}"/>
    <cellStyle name="Normal 60 4 2" xfId="10161" xr:uid="{00000000-0005-0000-0000-00004F3F0000}"/>
    <cellStyle name="Normal 60 4 2 2" xfId="18911" xr:uid="{00000000-0005-0000-0000-0000503F0000}"/>
    <cellStyle name="Normal 60 4 3" xfId="8559" xr:uid="{00000000-0005-0000-0000-0000513F0000}"/>
    <cellStyle name="Normal 60 4 3 2" xfId="17312" xr:uid="{00000000-0005-0000-0000-0000523F0000}"/>
    <cellStyle name="Normal 60 4 4" xfId="11771" xr:uid="{00000000-0005-0000-0000-0000533F0000}"/>
    <cellStyle name="Normal 60 4 4 2" xfId="20458" xr:uid="{00000000-0005-0000-0000-0000543F0000}"/>
    <cellStyle name="Normal 60 4 5" xfId="13378" xr:uid="{00000000-0005-0000-0000-0000553F0000}"/>
    <cellStyle name="Normal 60 4 5 2" xfId="22058" xr:uid="{00000000-0005-0000-0000-0000563F0000}"/>
    <cellStyle name="Normal 60 4 6" xfId="15552" xr:uid="{00000000-0005-0000-0000-0000573F0000}"/>
    <cellStyle name="Normal 60 5" xfId="10158" xr:uid="{00000000-0005-0000-0000-0000583F0000}"/>
    <cellStyle name="Normal 60 5 2" xfId="18908" xr:uid="{00000000-0005-0000-0000-0000593F0000}"/>
    <cellStyle name="Normal 60 6" xfId="8556" xr:uid="{00000000-0005-0000-0000-00005A3F0000}"/>
    <cellStyle name="Normal 60 6 2" xfId="17309" xr:uid="{00000000-0005-0000-0000-00005B3F0000}"/>
    <cellStyle name="Normal 60 7" xfId="11768" xr:uid="{00000000-0005-0000-0000-00005C3F0000}"/>
    <cellStyle name="Normal 60 7 2" xfId="20455" xr:uid="{00000000-0005-0000-0000-00005D3F0000}"/>
    <cellStyle name="Normal 60 8" xfId="13375" xr:uid="{00000000-0005-0000-0000-00005E3F0000}"/>
    <cellStyle name="Normal 60 8 2" xfId="22055" xr:uid="{00000000-0005-0000-0000-00005F3F0000}"/>
    <cellStyle name="Normal 60 9" xfId="15549" xr:uid="{00000000-0005-0000-0000-0000603F0000}"/>
    <cellStyle name="Normal 61" xfId="3488" xr:uid="{00000000-0005-0000-0000-0000613F0000}"/>
    <cellStyle name="Normal 61 2" xfId="3489" xr:uid="{00000000-0005-0000-0000-0000623F0000}"/>
    <cellStyle name="Normal 61 2 2" xfId="10163" xr:uid="{00000000-0005-0000-0000-0000633F0000}"/>
    <cellStyle name="Normal 61 2 2 2" xfId="18913" xr:uid="{00000000-0005-0000-0000-0000643F0000}"/>
    <cellStyle name="Normal 61 2 3" xfId="8561" xr:uid="{00000000-0005-0000-0000-0000653F0000}"/>
    <cellStyle name="Normal 61 2 3 2" xfId="17314" xr:uid="{00000000-0005-0000-0000-0000663F0000}"/>
    <cellStyle name="Normal 61 2 4" xfId="11773" xr:uid="{00000000-0005-0000-0000-0000673F0000}"/>
    <cellStyle name="Normal 61 2 4 2" xfId="20460" xr:uid="{00000000-0005-0000-0000-0000683F0000}"/>
    <cellStyle name="Normal 61 2 5" xfId="13380" xr:uid="{00000000-0005-0000-0000-0000693F0000}"/>
    <cellStyle name="Normal 61 2 5 2" xfId="22060" xr:uid="{00000000-0005-0000-0000-00006A3F0000}"/>
    <cellStyle name="Normal 61 2 6" xfId="15554" xr:uid="{00000000-0005-0000-0000-00006B3F0000}"/>
    <cellStyle name="Normal 61 3" xfId="3490" xr:uid="{00000000-0005-0000-0000-00006C3F0000}"/>
    <cellStyle name="Normal 61 3 2" xfId="10164" xr:uid="{00000000-0005-0000-0000-00006D3F0000}"/>
    <cellStyle name="Normal 61 3 2 2" xfId="18914" xr:uid="{00000000-0005-0000-0000-00006E3F0000}"/>
    <cellStyle name="Normal 61 3 3" xfId="8562" xr:uid="{00000000-0005-0000-0000-00006F3F0000}"/>
    <cellStyle name="Normal 61 3 3 2" xfId="17315" xr:uid="{00000000-0005-0000-0000-0000703F0000}"/>
    <cellStyle name="Normal 61 3 4" xfId="11774" xr:uid="{00000000-0005-0000-0000-0000713F0000}"/>
    <cellStyle name="Normal 61 3 4 2" xfId="20461" xr:uid="{00000000-0005-0000-0000-0000723F0000}"/>
    <cellStyle name="Normal 61 3 5" xfId="13381" xr:uid="{00000000-0005-0000-0000-0000733F0000}"/>
    <cellStyle name="Normal 61 3 5 2" xfId="22061" xr:uid="{00000000-0005-0000-0000-0000743F0000}"/>
    <cellStyle name="Normal 61 3 6" xfId="15555" xr:uid="{00000000-0005-0000-0000-0000753F0000}"/>
    <cellStyle name="Normal 61 4" xfId="3491" xr:uid="{00000000-0005-0000-0000-0000763F0000}"/>
    <cellStyle name="Normal 61 4 2" xfId="10165" xr:uid="{00000000-0005-0000-0000-0000773F0000}"/>
    <cellStyle name="Normal 61 4 2 2" xfId="18915" xr:uid="{00000000-0005-0000-0000-0000783F0000}"/>
    <cellStyle name="Normal 61 4 3" xfId="8563" xr:uid="{00000000-0005-0000-0000-0000793F0000}"/>
    <cellStyle name="Normal 61 4 3 2" xfId="17316" xr:uid="{00000000-0005-0000-0000-00007A3F0000}"/>
    <cellStyle name="Normal 61 4 4" xfId="11775" xr:uid="{00000000-0005-0000-0000-00007B3F0000}"/>
    <cellStyle name="Normal 61 4 4 2" xfId="20462" xr:uid="{00000000-0005-0000-0000-00007C3F0000}"/>
    <cellStyle name="Normal 61 4 5" xfId="13382" xr:uid="{00000000-0005-0000-0000-00007D3F0000}"/>
    <cellStyle name="Normal 61 4 5 2" xfId="22062" xr:uid="{00000000-0005-0000-0000-00007E3F0000}"/>
    <cellStyle name="Normal 61 4 6" xfId="15556" xr:uid="{00000000-0005-0000-0000-00007F3F0000}"/>
    <cellStyle name="Normal 61 5" xfId="10162" xr:uid="{00000000-0005-0000-0000-0000803F0000}"/>
    <cellStyle name="Normal 61 5 2" xfId="18912" xr:uid="{00000000-0005-0000-0000-0000813F0000}"/>
    <cellStyle name="Normal 61 6" xfId="8560" xr:uid="{00000000-0005-0000-0000-0000823F0000}"/>
    <cellStyle name="Normal 61 6 2" xfId="17313" xr:uid="{00000000-0005-0000-0000-0000833F0000}"/>
    <cellStyle name="Normal 61 7" xfId="11772" xr:uid="{00000000-0005-0000-0000-0000843F0000}"/>
    <cellStyle name="Normal 61 7 2" xfId="20459" xr:uid="{00000000-0005-0000-0000-0000853F0000}"/>
    <cellStyle name="Normal 61 8" xfId="13379" xr:uid="{00000000-0005-0000-0000-0000863F0000}"/>
    <cellStyle name="Normal 61 8 2" xfId="22059" xr:uid="{00000000-0005-0000-0000-0000873F0000}"/>
    <cellStyle name="Normal 61 9" xfId="15553" xr:uid="{00000000-0005-0000-0000-0000883F0000}"/>
    <cellStyle name="Normal 62" xfId="3492" xr:uid="{00000000-0005-0000-0000-0000893F0000}"/>
    <cellStyle name="Normal 62 2" xfId="3493" xr:uid="{00000000-0005-0000-0000-00008A3F0000}"/>
    <cellStyle name="Normal 62 2 2" xfId="10167" xr:uid="{00000000-0005-0000-0000-00008B3F0000}"/>
    <cellStyle name="Normal 62 2 2 2" xfId="18917" xr:uid="{00000000-0005-0000-0000-00008C3F0000}"/>
    <cellStyle name="Normal 62 2 3" xfId="8565" xr:uid="{00000000-0005-0000-0000-00008D3F0000}"/>
    <cellStyle name="Normal 62 2 3 2" xfId="17318" xr:uid="{00000000-0005-0000-0000-00008E3F0000}"/>
    <cellStyle name="Normal 62 2 4" xfId="11777" xr:uid="{00000000-0005-0000-0000-00008F3F0000}"/>
    <cellStyle name="Normal 62 2 4 2" xfId="20464" xr:uid="{00000000-0005-0000-0000-0000903F0000}"/>
    <cellStyle name="Normal 62 2 5" xfId="13384" xr:uid="{00000000-0005-0000-0000-0000913F0000}"/>
    <cellStyle name="Normal 62 2 5 2" xfId="22064" xr:uid="{00000000-0005-0000-0000-0000923F0000}"/>
    <cellStyle name="Normal 62 2 6" xfId="15558" xr:uid="{00000000-0005-0000-0000-0000933F0000}"/>
    <cellStyle name="Normal 62 3" xfId="3494" xr:uid="{00000000-0005-0000-0000-0000943F0000}"/>
    <cellStyle name="Normal 62 3 2" xfId="10168" xr:uid="{00000000-0005-0000-0000-0000953F0000}"/>
    <cellStyle name="Normal 62 3 2 2" xfId="18918" xr:uid="{00000000-0005-0000-0000-0000963F0000}"/>
    <cellStyle name="Normal 62 3 3" xfId="8566" xr:uid="{00000000-0005-0000-0000-0000973F0000}"/>
    <cellStyle name="Normal 62 3 3 2" xfId="17319" xr:uid="{00000000-0005-0000-0000-0000983F0000}"/>
    <cellStyle name="Normal 62 3 4" xfId="11778" xr:uid="{00000000-0005-0000-0000-0000993F0000}"/>
    <cellStyle name="Normal 62 3 4 2" xfId="20465" xr:uid="{00000000-0005-0000-0000-00009A3F0000}"/>
    <cellStyle name="Normal 62 3 5" xfId="13385" xr:uid="{00000000-0005-0000-0000-00009B3F0000}"/>
    <cellStyle name="Normal 62 3 5 2" xfId="22065" xr:uid="{00000000-0005-0000-0000-00009C3F0000}"/>
    <cellStyle name="Normal 62 3 6" xfId="15559" xr:uid="{00000000-0005-0000-0000-00009D3F0000}"/>
    <cellStyle name="Normal 62 4" xfId="3495" xr:uid="{00000000-0005-0000-0000-00009E3F0000}"/>
    <cellStyle name="Normal 62 4 2" xfId="10169" xr:uid="{00000000-0005-0000-0000-00009F3F0000}"/>
    <cellStyle name="Normal 62 4 2 2" xfId="18919" xr:uid="{00000000-0005-0000-0000-0000A03F0000}"/>
    <cellStyle name="Normal 62 4 3" xfId="8567" xr:uid="{00000000-0005-0000-0000-0000A13F0000}"/>
    <cellStyle name="Normal 62 4 3 2" xfId="17320" xr:uid="{00000000-0005-0000-0000-0000A23F0000}"/>
    <cellStyle name="Normal 62 4 4" xfId="11779" xr:uid="{00000000-0005-0000-0000-0000A33F0000}"/>
    <cellStyle name="Normal 62 4 4 2" xfId="20466" xr:uid="{00000000-0005-0000-0000-0000A43F0000}"/>
    <cellStyle name="Normal 62 4 5" xfId="13386" xr:uid="{00000000-0005-0000-0000-0000A53F0000}"/>
    <cellStyle name="Normal 62 4 5 2" xfId="22066" xr:uid="{00000000-0005-0000-0000-0000A63F0000}"/>
    <cellStyle name="Normal 62 4 6" xfId="15560" xr:uid="{00000000-0005-0000-0000-0000A73F0000}"/>
    <cellStyle name="Normal 62 5" xfId="10166" xr:uid="{00000000-0005-0000-0000-0000A83F0000}"/>
    <cellStyle name="Normal 62 5 2" xfId="18916" xr:uid="{00000000-0005-0000-0000-0000A93F0000}"/>
    <cellStyle name="Normal 62 6" xfId="8564" xr:uid="{00000000-0005-0000-0000-0000AA3F0000}"/>
    <cellStyle name="Normal 62 6 2" xfId="17317" xr:uid="{00000000-0005-0000-0000-0000AB3F0000}"/>
    <cellStyle name="Normal 62 7" xfId="11776" xr:uid="{00000000-0005-0000-0000-0000AC3F0000}"/>
    <cellStyle name="Normal 62 7 2" xfId="20463" xr:uid="{00000000-0005-0000-0000-0000AD3F0000}"/>
    <cellStyle name="Normal 62 8" xfId="13383" xr:uid="{00000000-0005-0000-0000-0000AE3F0000}"/>
    <cellStyle name="Normal 62 8 2" xfId="22063" xr:uid="{00000000-0005-0000-0000-0000AF3F0000}"/>
    <cellStyle name="Normal 62 9" xfId="15557" xr:uid="{00000000-0005-0000-0000-0000B03F0000}"/>
    <cellStyle name="Normal 63" xfId="3496" xr:uid="{00000000-0005-0000-0000-0000B13F0000}"/>
    <cellStyle name="Normal 63 2" xfId="3497" xr:uid="{00000000-0005-0000-0000-0000B23F0000}"/>
    <cellStyle name="Normal 63 2 2" xfId="10171" xr:uid="{00000000-0005-0000-0000-0000B33F0000}"/>
    <cellStyle name="Normal 63 2 2 2" xfId="18921" xr:uid="{00000000-0005-0000-0000-0000B43F0000}"/>
    <cellStyle name="Normal 63 2 3" xfId="8569" xr:uid="{00000000-0005-0000-0000-0000B53F0000}"/>
    <cellStyle name="Normal 63 2 3 2" xfId="17322" xr:uid="{00000000-0005-0000-0000-0000B63F0000}"/>
    <cellStyle name="Normal 63 2 4" xfId="11781" xr:uid="{00000000-0005-0000-0000-0000B73F0000}"/>
    <cellStyle name="Normal 63 2 4 2" xfId="20468" xr:uid="{00000000-0005-0000-0000-0000B83F0000}"/>
    <cellStyle name="Normal 63 2 5" xfId="13388" xr:uid="{00000000-0005-0000-0000-0000B93F0000}"/>
    <cellStyle name="Normal 63 2 5 2" xfId="22068" xr:uid="{00000000-0005-0000-0000-0000BA3F0000}"/>
    <cellStyle name="Normal 63 2 6" xfId="15562" xr:uid="{00000000-0005-0000-0000-0000BB3F0000}"/>
    <cellStyle name="Normal 63 3" xfId="3498" xr:uid="{00000000-0005-0000-0000-0000BC3F0000}"/>
    <cellStyle name="Normal 63 3 2" xfId="10172" xr:uid="{00000000-0005-0000-0000-0000BD3F0000}"/>
    <cellStyle name="Normal 63 3 2 2" xfId="18922" xr:uid="{00000000-0005-0000-0000-0000BE3F0000}"/>
    <cellStyle name="Normal 63 3 3" xfId="8570" xr:uid="{00000000-0005-0000-0000-0000BF3F0000}"/>
    <cellStyle name="Normal 63 3 3 2" xfId="17323" xr:uid="{00000000-0005-0000-0000-0000C03F0000}"/>
    <cellStyle name="Normal 63 3 4" xfId="11782" xr:uid="{00000000-0005-0000-0000-0000C13F0000}"/>
    <cellStyle name="Normal 63 3 4 2" xfId="20469" xr:uid="{00000000-0005-0000-0000-0000C23F0000}"/>
    <cellStyle name="Normal 63 3 5" xfId="13389" xr:uid="{00000000-0005-0000-0000-0000C33F0000}"/>
    <cellStyle name="Normal 63 3 5 2" xfId="22069" xr:uid="{00000000-0005-0000-0000-0000C43F0000}"/>
    <cellStyle name="Normal 63 3 6" xfId="15563" xr:uid="{00000000-0005-0000-0000-0000C53F0000}"/>
    <cellStyle name="Normal 63 4" xfId="3499" xr:uid="{00000000-0005-0000-0000-0000C63F0000}"/>
    <cellStyle name="Normal 63 4 2" xfId="10173" xr:uid="{00000000-0005-0000-0000-0000C73F0000}"/>
    <cellStyle name="Normal 63 4 2 2" xfId="18923" xr:uid="{00000000-0005-0000-0000-0000C83F0000}"/>
    <cellStyle name="Normal 63 4 3" xfId="8571" xr:uid="{00000000-0005-0000-0000-0000C93F0000}"/>
    <cellStyle name="Normal 63 4 3 2" xfId="17324" xr:uid="{00000000-0005-0000-0000-0000CA3F0000}"/>
    <cellStyle name="Normal 63 4 4" xfId="11783" xr:uid="{00000000-0005-0000-0000-0000CB3F0000}"/>
    <cellStyle name="Normal 63 4 4 2" xfId="20470" xr:uid="{00000000-0005-0000-0000-0000CC3F0000}"/>
    <cellStyle name="Normal 63 4 5" xfId="13390" xr:uid="{00000000-0005-0000-0000-0000CD3F0000}"/>
    <cellStyle name="Normal 63 4 5 2" xfId="22070" xr:uid="{00000000-0005-0000-0000-0000CE3F0000}"/>
    <cellStyle name="Normal 63 4 6" xfId="15564" xr:uid="{00000000-0005-0000-0000-0000CF3F0000}"/>
    <cellStyle name="Normal 63 5" xfId="10170" xr:uid="{00000000-0005-0000-0000-0000D03F0000}"/>
    <cellStyle name="Normal 63 5 2" xfId="18920" xr:uid="{00000000-0005-0000-0000-0000D13F0000}"/>
    <cellStyle name="Normal 63 6" xfId="8568" xr:uid="{00000000-0005-0000-0000-0000D23F0000}"/>
    <cellStyle name="Normal 63 6 2" xfId="17321" xr:uid="{00000000-0005-0000-0000-0000D33F0000}"/>
    <cellStyle name="Normal 63 7" xfId="11780" xr:uid="{00000000-0005-0000-0000-0000D43F0000}"/>
    <cellStyle name="Normal 63 7 2" xfId="20467" xr:uid="{00000000-0005-0000-0000-0000D53F0000}"/>
    <cellStyle name="Normal 63 8" xfId="13387" xr:uid="{00000000-0005-0000-0000-0000D63F0000}"/>
    <cellStyle name="Normal 63 8 2" xfId="22067" xr:uid="{00000000-0005-0000-0000-0000D73F0000}"/>
    <cellStyle name="Normal 63 9" xfId="15561" xr:uid="{00000000-0005-0000-0000-0000D83F0000}"/>
    <cellStyle name="Normal 64" xfId="3500" xr:uid="{00000000-0005-0000-0000-0000D93F0000}"/>
    <cellStyle name="Normal 64 2" xfId="3501" xr:uid="{00000000-0005-0000-0000-0000DA3F0000}"/>
    <cellStyle name="Normal 64 2 2" xfId="10175" xr:uid="{00000000-0005-0000-0000-0000DB3F0000}"/>
    <cellStyle name="Normal 64 2 2 2" xfId="18925" xr:uid="{00000000-0005-0000-0000-0000DC3F0000}"/>
    <cellStyle name="Normal 64 2 3" xfId="8573" xr:uid="{00000000-0005-0000-0000-0000DD3F0000}"/>
    <cellStyle name="Normal 64 2 3 2" xfId="17326" xr:uid="{00000000-0005-0000-0000-0000DE3F0000}"/>
    <cellStyle name="Normal 64 2 4" xfId="11785" xr:uid="{00000000-0005-0000-0000-0000DF3F0000}"/>
    <cellStyle name="Normal 64 2 4 2" xfId="20472" xr:uid="{00000000-0005-0000-0000-0000E03F0000}"/>
    <cellStyle name="Normal 64 2 5" xfId="13392" xr:uid="{00000000-0005-0000-0000-0000E13F0000}"/>
    <cellStyle name="Normal 64 2 5 2" xfId="22072" xr:uid="{00000000-0005-0000-0000-0000E23F0000}"/>
    <cellStyle name="Normal 64 2 6" xfId="15566" xr:uid="{00000000-0005-0000-0000-0000E33F0000}"/>
    <cellStyle name="Normal 64 3" xfId="3502" xr:uid="{00000000-0005-0000-0000-0000E43F0000}"/>
    <cellStyle name="Normal 64 3 2" xfId="10176" xr:uid="{00000000-0005-0000-0000-0000E53F0000}"/>
    <cellStyle name="Normal 64 3 2 2" xfId="18926" xr:uid="{00000000-0005-0000-0000-0000E63F0000}"/>
    <cellStyle name="Normal 64 3 3" xfId="8574" xr:uid="{00000000-0005-0000-0000-0000E73F0000}"/>
    <cellStyle name="Normal 64 3 3 2" xfId="17327" xr:uid="{00000000-0005-0000-0000-0000E83F0000}"/>
    <cellStyle name="Normal 64 3 4" xfId="11786" xr:uid="{00000000-0005-0000-0000-0000E93F0000}"/>
    <cellStyle name="Normal 64 3 4 2" xfId="20473" xr:uid="{00000000-0005-0000-0000-0000EA3F0000}"/>
    <cellStyle name="Normal 64 3 5" xfId="13393" xr:uid="{00000000-0005-0000-0000-0000EB3F0000}"/>
    <cellStyle name="Normal 64 3 5 2" xfId="22073" xr:uid="{00000000-0005-0000-0000-0000EC3F0000}"/>
    <cellStyle name="Normal 64 3 6" xfId="15567" xr:uid="{00000000-0005-0000-0000-0000ED3F0000}"/>
    <cellStyle name="Normal 64 4" xfId="3503" xr:uid="{00000000-0005-0000-0000-0000EE3F0000}"/>
    <cellStyle name="Normal 64 4 2" xfId="10177" xr:uid="{00000000-0005-0000-0000-0000EF3F0000}"/>
    <cellStyle name="Normal 64 4 2 2" xfId="18927" xr:uid="{00000000-0005-0000-0000-0000F03F0000}"/>
    <cellStyle name="Normal 64 4 3" xfId="8575" xr:uid="{00000000-0005-0000-0000-0000F13F0000}"/>
    <cellStyle name="Normal 64 4 3 2" xfId="17328" xr:uid="{00000000-0005-0000-0000-0000F23F0000}"/>
    <cellStyle name="Normal 64 4 4" xfId="11787" xr:uid="{00000000-0005-0000-0000-0000F33F0000}"/>
    <cellStyle name="Normal 64 4 4 2" xfId="20474" xr:uid="{00000000-0005-0000-0000-0000F43F0000}"/>
    <cellStyle name="Normal 64 4 5" xfId="13394" xr:uid="{00000000-0005-0000-0000-0000F53F0000}"/>
    <cellStyle name="Normal 64 4 5 2" xfId="22074" xr:uid="{00000000-0005-0000-0000-0000F63F0000}"/>
    <cellStyle name="Normal 64 4 6" xfId="15568" xr:uid="{00000000-0005-0000-0000-0000F73F0000}"/>
    <cellStyle name="Normal 64 5" xfId="10174" xr:uid="{00000000-0005-0000-0000-0000F83F0000}"/>
    <cellStyle name="Normal 64 5 2" xfId="18924" xr:uid="{00000000-0005-0000-0000-0000F93F0000}"/>
    <cellStyle name="Normal 64 6" xfId="8572" xr:uid="{00000000-0005-0000-0000-0000FA3F0000}"/>
    <cellStyle name="Normal 64 6 2" xfId="17325" xr:uid="{00000000-0005-0000-0000-0000FB3F0000}"/>
    <cellStyle name="Normal 64 7" xfId="11784" xr:uid="{00000000-0005-0000-0000-0000FC3F0000}"/>
    <cellStyle name="Normal 64 7 2" xfId="20471" xr:uid="{00000000-0005-0000-0000-0000FD3F0000}"/>
    <cellStyle name="Normal 64 8" xfId="13391" xr:uid="{00000000-0005-0000-0000-0000FE3F0000}"/>
    <cellStyle name="Normal 64 8 2" xfId="22071" xr:uid="{00000000-0005-0000-0000-0000FF3F0000}"/>
    <cellStyle name="Normal 64 9" xfId="15565" xr:uid="{00000000-0005-0000-0000-000000400000}"/>
    <cellStyle name="Normal 65" xfId="3504" xr:uid="{00000000-0005-0000-0000-000001400000}"/>
    <cellStyle name="Normal 65 10" xfId="13395" xr:uid="{00000000-0005-0000-0000-000002400000}"/>
    <cellStyle name="Normal 65 10 2" xfId="22075" xr:uid="{00000000-0005-0000-0000-000003400000}"/>
    <cellStyle name="Normal 65 11" xfId="15569" xr:uid="{00000000-0005-0000-0000-000004400000}"/>
    <cellStyle name="Normal 65 2" xfId="3505" xr:uid="{00000000-0005-0000-0000-000005400000}"/>
    <cellStyle name="Normal 65 2 2" xfId="3506" xr:uid="{00000000-0005-0000-0000-000006400000}"/>
    <cellStyle name="Normal 65 2 2 2" xfId="10180" xr:uid="{00000000-0005-0000-0000-000007400000}"/>
    <cellStyle name="Normal 65 2 2 2 2" xfId="18930" xr:uid="{00000000-0005-0000-0000-000008400000}"/>
    <cellStyle name="Normal 65 2 2 3" xfId="8578" xr:uid="{00000000-0005-0000-0000-000009400000}"/>
    <cellStyle name="Normal 65 2 2 3 2" xfId="17331" xr:uid="{00000000-0005-0000-0000-00000A400000}"/>
    <cellStyle name="Normal 65 2 2 4" xfId="11790" xr:uid="{00000000-0005-0000-0000-00000B400000}"/>
    <cellStyle name="Normal 65 2 2 4 2" xfId="20477" xr:uid="{00000000-0005-0000-0000-00000C400000}"/>
    <cellStyle name="Normal 65 2 2 5" xfId="13397" xr:uid="{00000000-0005-0000-0000-00000D400000}"/>
    <cellStyle name="Normal 65 2 2 5 2" xfId="22077" xr:uid="{00000000-0005-0000-0000-00000E400000}"/>
    <cellStyle name="Normal 65 2 2 6" xfId="15571" xr:uid="{00000000-0005-0000-0000-00000F400000}"/>
    <cellStyle name="Normal 65 2 3" xfId="3507" xr:uid="{00000000-0005-0000-0000-000010400000}"/>
    <cellStyle name="Normal 65 2 3 2" xfId="10181" xr:uid="{00000000-0005-0000-0000-000011400000}"/>
    <cellStyle name="Normal 65 2 3 2 2" xfId="18931" xr:uid="{00000000-0005-0000-0000-000012400000}"/>
    <cellStyle name="Normal 65 2 3 3" xfId="8579" xr:uid="{00000000-0005-0000-0000-000013400000}"/>
    <cellStyle name="Normal 65 2 3 3 2" xfId="17332" xr:uid="{00000000-0005-0000-0000-000014400000}"/>
    <cellStyle name="Normal 65 2 3 4" xfId="11791" xr:uid="{00000000-0005-0000-0000-000015400000}"/>
    <cellStyle name="Normal 65 2 3 4 2" xfId="20478" xr:uid="{00000000-0005-0000-0000-000016400000}"/>
    <cellStyle name="Normal 65 2 3 5" xfId="13398" xr:uid="{00000000-0005-0000-0000-000017400000}"/>
    <cellStyle name="Normal 65 2 3 5 2" xfId="22078" xr:uid="{00000000-0005-0000-0000-000018400000}"/>
    <cellStyle name="Normal 65 2 3 6" xfId="15572" xr:uid="{00000000-0005-0000-0000-000019400000}"/>
    <cellStyle name="Normal 65 2 4" xfId="3508" xr:uid="{00000000-0005-0000-0000-00001A400000}"/>
    <cellStyle name="Normal 65 2 4 2" xfId="10182" xr:uid="{00000000-0005-0000-0000-00001B400000}"/>
    <cellStyle name="Normal 65 2 4 2 2" xfId="18932" xr:uid="{00000000-0005-0000-0000-00001C400000}"/>
    <cellStyle name="Normal 65 2 4 3" xfId="8580" xr:uid="{00000000-0005-0000-0000-00001D400000}"/>
    <cellStyle name="Normal 65 2 4 3 2" xfId="17333" xr:uid="{00000000-0005-0000-0000-00001E400000}"/>
    <cellStyle name="Normal 65 2 4 4" xfId="11792" xr:uid="{00000000-0005-0000-0000-00001F400000}"/>
    <cellStyle name="Normal 65 2 4 4 2" xfId="20479" xr:uid="{00000000-0005-0000-0000-000020400000}"/>
    <cellStyle name="Normal 65 2 4 5" xfId="13399" xr:uid="{00000000-0005-0000-0000-000021400000}"/>
    <cellStyle name="Normal 65 2 4 5 2" xfId="22079" xr:uid="{00000000-0005-0000-0000-000022400000}"/>
    <cellStyle name="Normal 65 2 4 6" xfId="15573" xr:uid="{00000000-0005-0000-0000-000023400000}"/>
    <cellStyle name="Normal 65 2 5" xfId="10179" xr:uid="{00000000-0005-0000-0000-000024400000}"/>
    <cellStyle name="Normal 65 2 5 2" xfId="18929" xr:uid="{00000000-0005-0000-0000-000025400000}"/>
    <cellStyle name="Normal 65 2 6" xfId="8577" xr:uid="{00000000-0005-0000-0000-000026400000}"/>
    <cellStyle name="Normal 65 2 6 2" xfId="17330" xr:uid="{00000000-0005-0000-0000-000027400000}"/>
    <cellStyle name="Normal 65 2 7" xfId="11789" xr:uid="{00000000-0005-0000-0000-000028400000}"/>
    <cellStyle name="Normal 65 2 7 2" xfId="20476" xr:uid="{00000000-0005-0000-0000-000029400000}"/>
    <cellStyle name="Normal 65 2 8" xfId="13396" xr:uid="{00000000-0005-0000-0000-00002A400000}"/>
    <cellStyle name="Normal 65 2 8 2" xfId="22076" xr:uid="{00000000-0005-0000-0000-00002B400000}"/>
    <cellStyle name="Normal 65 2 9" xfId="15570" xr:uid="{00000000-0005-0000-0000-00002C400000}"/>
    <cellStyle name="Normal 65 3" xfId="3509" xr:uid="{00000000-0005-0000-0000-00002D400000}"/>
    <cellStyle name="Normal 65 3 2" xfId="3510" xr:uid="{00000000-0005-0000-0000-00002E400000}"/>
    <cellStyle name="Normal 65 3 2 2" xfId="10184" xr:uid="{00000000-0005-0000-0000-00002F400000}"/>
    <cellStyle name="Normal 65 3 2 2 2" xfId="18934" xr:uid="{00000000-0005-0000-0000-000030400000}"/>
    <cellStyle name="Normal 65 3 2 3" xfId="8582" xr:uid="{00000000-0005-0000-0000-000031400000}"/>
    <cellStyle name="Normal 65 3 2 3 2" xfId="17335" xr:uid="{00000000-0005-0000-0000-000032400000}"/>
    <cellStyle name="Normal 65 3 2 4" xfId="11794" xr:uid="{00000000-0005-0000-0000-000033400000}"/>
    <cellStyle name="Normal 65 3 2 4 2" xfId="20481" xr:uid="{00000000-0005-0000-0000-000034400000}"/>
    <cellStyle name="Normal 65 3 2 5" xfId="13401" xr:uid="{00000000-0005-0000-0000-000035400000}"/>
    <cellStyle name="Normal 65 3 2 5 2" xfId="22081" xr:uid="{00000000-0005-0000-0000-000036400000}"/>
    <cellStyle name="Normal 65 3 2 6" xfId="15575" xr:uid="{00000000-0005-0000-0000-000037400000}"/>
    <cellStyle name="Normal 65 3 3" xfId="3511" xr:uid="{00000000-0005-0000-0000-000038400000}"/>
    <cellStyle name="Normal 65 3 3 2" xfId="10185" xr:uid="{00000000-0005-0000-0000-000039400000}"/>
    <cellStyle name="Normal 65 3 3 2 2" xfId="18935" xr:uid="{00000000-0005-0000-0000-00003A400000}"/>
    <cellStyle name="Normal 65 3 3 3" xfId="8583" xr:uid="{00000000-0005-0000-0000-00003B400000}"/>
    <cellStyle name="Normal 65 3 3 3 2" xfId="17336" xr:uid="{00000000-0005-0000-0000-00003C400000}"/>
    <cellStyle name="Normal 65 3 3 4" xfId="11795" xr:uid="{00000000-0005-0000-0000-00003D400000}"/>
    <cellStyle name="Normal 65 3 3 4 2" xfId="20482" xr:uid="{00000000-0005-0000-0000-00003E400000}"/>
    <cellStyle name="Normal 65 3 3 5" xfId="13402" xr:uid="{00000000-0005-0000-0000-00003F400000}"/>
    <cellStyle name="Normal 65 3 3 5 2" xfId="22082" xr:uid="{00000000-0005-0000-0000-000040400000}"/>
    <cellStyle name="Normal 65 3 3 6" xfId="15576" xr:uid="{00000000-0005-0000-0000-000041400000}"/>
    <cellStyle name="Normal 65 3 4" xfId="3512" xr:uid="{00000000-0005-0000-0000-000042400000}"/>
    <cellStyle name="Normal 65 3 4 2" xfId="10186" xr:uid="{00000000-0005-0000-0000-000043400000}"/>
    <cellStyle name="Normal 65 3 4 2 2" xfId="18936" xr:uid="{00000000-0005-0000-0000-000044400000}"/>
    <cellStyle name="Normal 65 3 4 3" xfId="8584" xr:uid="{00000000-0005-0000-0000-000045400000}"/>
    <cellStyle name="Normal 65 3 4 3 2" xfId="17337" xr:uid="{00000000-0005-0000-0000-000046400000}"/>
    <cellStyle name="Normal 65 3 4 4" xfId="11796" xr:uid="{00000000-0005-0000-0000-000047400000}"/>
    <cellStyle name="Normal 65 3 4 4 2" xfId="20483" xr:uid="{00000000-0005-0000-0000-000048400000}"/>
    <cellStyle name="Normal 65 3 4 5" xfId="13403" xr:uid="{00000000-0005-0000-0000-000049400000}"/>
    <cellStyle name="Normal 65 3 4 5 2" xfId="22083" xr:uid="{00000000-0005-0000-0000-00004A400000}"/>
    <cellStyle name="Normal 65 3 4 6" xfId="15577" xr:uid="{00000000-0005-0000-0000-00004B400000}"/>
    <cellStyle name="Normal 65 3 5" xfId="10183" xr:uid="{00000000-0005-0000-0000-00004C400000}"/>
    <cellStyle name="Normal 65 3 5 2" xfId="18933" xr:uid="{00000000-0005-0000-0000-00004D400000}"/>
    <cellStyle name="Normal 65 3 6" xfId="8581" xr:uid="{00000000-0005-0000-0000-00004E400000}"/>
    <cellStyle name="Normal 65 3 6 2" xfId="17334" xr:uid="{00000000-0005-0000-0000-00004F400000}"/>
    <cellStyle name="Normal 65 3 7" xfId="11793" xr:uid="{00000000-0005-0000-0000-000050400000}"/>
    <cellStyle name="Normal 65 3 7 2" xfId="20480" xr:uid="{00000000-0005-0000-0000-000051400000}"/>
    <cellStyle name="Normal 65 3 8" xfId="13400" xr:uid="{00000000-0005-0000-0000-000052400000}"/>
    <cellStyle name="Normal 65 3 8 2" xfId="22080" xr:uid="{00000000-0005-0000-0000-000053400000}"/>
    <cellStyle name="Normal 65 3 9" xfId="15574" xr:uid="{00000000-0005-0000-0000-000054400000}"/>
    <cellStyle name="Normal 65 4" xfId="3513" xr:uid="{00000000-0005-0000-0000-000055400000}"/>
    <cellStyle name="Normal 65 4 2" xfId="10187" xr:uid="{00000000-0005-0000-0000-000056400000}"/>
    <cellStyle name="Normal 65 4 2 2" xfId="18937" xr:uid="{00000000-0005-0000-0000-000057400000}"/>
    <cellStyle name="Normal 65 4 3" xfId="8585" xr:uid="{00000000-0005-0000-0000-000058400000}"/>
    <cellStyle name="Normal 65 4 3 2" xfId="17338" xr:uid="{00000000-0005-0000-0000-000059400000}"/>
    <cellStyle name="Normal 65 4 4" xfId="11797" xr:uid="{00000000-0005-0000-0000-00005A400000}"/>
    <cellStyle name="Normal 65 4 4 2" xfId="20484" xr:uid="{00000000-0005-0000-0000-00005B400000}"/>
    <cellStyle name="Normal 65 4 5" xfId="13404" xr:uid="{00000000-0005-0000-0000-00005C400000}"/>
    <cellStyle name="Normal 65 4 5 2" xfId="22084" xr:uid="{00000000-0005-0000-0000-00005D400000}"/>
    <cellStyle name="Normal 65 4 6" xfId="15578" xr:uid="{00000000-0005-0000-0000-00005E400000}"/>
    <cellStyle name="Normal 65 5" xfId="3514" xr:uid="{00000000-0005-0000-0000-00005F400000}"/>
    <cellStyle name="Normal 65 5 2" xfId="10188" xr:uid="{00000000-0005-0000-0000-000060400000}"/>
    <cellStyle name="Normal 65 5 2 2" xfId="18938" xr:uid="{00000000-0005-0000-0000-000061400000}"/>
    <cellStyle name="Normal 65 5 3" xfId="8586" xr:uid="{00000000-0005-0000-0000-000062400000}"/>
    <cellStyle name="Normal 65 5 3 2" xfId="17339" xr:uid="{00000000-0005-0000-0000-000063400000}"/>
    <cellStyle name="Normal 65 5 4" xfId="11798" xr:uid="{00000000-0005-0000-0000-000064400000}"/>
    <cellStyle name="Normal 65 5 4 2" xfId="20485" xr:uid="{00000000-0005-0000-0000-000065400000}"/>
    <cellStyle name="Normal 65 5 5" xfId="13405" xr:uid="{00000000-0005-0000-0000-000066400000}"/>
    <cellStyle name="Normal 65 5 5 2" xfId="22085" xr:uid="{00000000-0005-0000-0000-000067400000}"/>
    <cellStyle name="Normal 65 5 6" xfId="15579" xr:uid="{00000000-0005-0000-0000-000068400000}"/>
    <cellStyle name="Normal 65 6" xfId="3515" xr:uid="{00000000-0005-0000-0000-000069400000}"/>
    <cellStyle name="Normal 65 6 2" xfId="10189" xr:uid="{00000000-0005-0000-0000-00006A400000}"/>
    <cellStyle name="Normal 65 6 2 2" xfId="18939" xr:uid="{00000000-0005-0000-0000-00006B400000}"/>
    <cellStyle name="Normal 65 6 3" xfId="8587" xr:uid="{00000000-0005-0000-0000-00006C400000}"/>
    <cellStyle name="Normal 65 6 3 2" xfId="17340" xr:uid="{00000000-0005-0000-0000-00006D400000}"/>
    <cellStyle name="Normal 65 6 4" xfId="11799" xr:uid="{00000000-0005-0000-0000-00006E400000}"/>
    <cellStyle name="Normal 65 6 4 2" xfId="20486" xr:uid="{00000000-0005-0000-0000-00006F400000}"/>
    <cellStyle name="Normal 65 6 5" xfId="13406" xr:uid="{00000000-0005-0000-0000-000070400000}"/>
    <cellStyle name="Normal 65 6 5 2" xfId="22086" xr:uid="{00000000-0005-0000-0000-000071400000}"/>
    <cellStyle name="Normal 65 6 6" xfId="15580" xr:uid="{00000000-0005-0000-0000-000072400000}"/>
    <cellStyle name="Normal 65 7" xfId="10178" xr:uid="{00000000-0005-0000-0000-000073400000}"/>
    <cellStyle name="Normal 65 7 2" xfId="18928" xr:uid="{00000000-0005-0000-0000-000074400000}"/>
    <cellStyle name="Normal 65 8" xfId="8576" xr:uid="{00000000-0005-0000-0000-000075400000}"/>
    <cellStyle name="Normal 65 8 2" xfId="17329" xr:uid="{00000000-0005-0000-0000-000076400000}"/>
    <cellStyle name="Normal 65 9" xfId="11788" xr:uid="{00000000-0005-0000-0000-000077400000}"/>
    <cellStyle name="Normal 65 9 2" xfId="20475" xr:uid="{00000000-0005-0000-0000-000078400000}"/>
    <cellStyle name="Normal 66" xfId="3516" xr:uid="{00000000-0005-0000-0000-000079400000}"/>
    <cellStyle name="Normal 66 2" xfId="3517" xr:uid="{00000000-0005-0000-0000-00007A400000}"/>
    <cellStyle name="Normal 66 2 2" xfId="3518" xr:uid="{00000000-0005-0000-0000-00007B400000}"/>
    <cellStyle name="Normal 66 2 2 2" xfId="10191" xr:uid="{00000000-0005-0000-0000-00007C400000}"/>
    <cellStyle name="Normal 66 2 2 2 2" xfId="18941" xr:uid="{00000000-0005-0000-0000-00007D400000}"/>
    <cellStyle name="Normal 66 2 2 3" xfId="8589" xr:uid="{00000000-0005-0000-0000-00007E400000}"/>
    <cellStyle name="Normal 66 2 2 3 2" xfId="17342" xr:uid="{00000000-0005-0000-0000-00007F400000}"/>
    <cellStyle name="Normal 66 2 2 4" xfId="11801" xr:uid="{00000000-0005-0000-0000-000080400000}"/>
    <cellStyle name="Normal 66 2 2 4 2" xfId="20488" xr:uid="{00000000-0005-0000-0000-000081400000}"/>
    <cellStyle name="Normal 66 2 2 5" xfId="13408" xr:uid="{00000000-0005-0000-0000-000082400000}"/>
    <cellStyle name="Normal 66 2 2 5 2" xfId="22088" xr:uid="{00000000-0005-0000-0000-000083400000}"/>
    <cellStyle name="Normal 66 2 2 6" xfId="15582" xr:uid="{00000000-0005-0000-0000-000084400000}"/>
    <cellStyle name="Normal 66 2 3" xfId="3519" xr:uid="{00000000-0005-0000-0000-000085400000}"/>
    <cellStyle name="Normal 66 2 3 2" xfId="10192" xr:uid="{00000000-0005-0000-0000-000086400000}"/>
    <cellStyle name="Normal 66 2 3 2 2" xfId="18942" xr:uid="{00000000-0005-0000-0000-000087400000}"/>
    <cellStyle name="Normal 66 2 3 3" xfId="8590" xr:uid="{00000000-0005-0000-0000-000088400000}"/>
    <cellStyle name="Normal 66 2 3 3 2" xfId="17343" xr:uid="{00000000-0005-0000-0000-000089400000}"/>
    <cellStyle name="Normal 66 2 3 4" xfId="11802" xr:uid="{00000000-0005-0000-0000-00008A400000}"/>
    <cellStyle name="Normal 66 2 3 4 2" xfId="20489" xr:uid="{00000000-0005-0000-0000-00008B400000}"/>
    <cellStyle name="Normal 66 2 3 5" xfId="13409" xr:uid="{00000000-0005-0000-0000-00008C400000}"/>
    <cellStyle name="Normal 66 2 3 5 2" xfId="22089" xr:uid="{00000000-0005-0000-0000-00008D400000}"/>
    <cellStyle name="Normal 66 2 3 6" xfId="15583" xr:uid="{00000000-0005-0000-0000-00008E400000}"/>
    <cellStyle name="Normal 66 2 4" xfId="3520" xr:uid="{00000000-0005-0000-0000-00008F400000}"/>
    <cellStyle name="Normal 66 2 4 2" xfId="10193" xr:uid="{00000000-0005-0000-0000-000090400000}"/>
    <cellStyle name="Normal 66 2 4 2 2" xfId="18943" xr:uid="{00000000-0005-0000-0000-000091400000}"/>
    <cellStyle name="Normal 66 2 4 3" xfId="8591" xr:uid="{00000000-0005-0000-0000-000092400000}"/>
    <cellStyle name="Normal 66 2 4 3 2" xfId="17344" xr:uid="{00000000-0005-0000-0000-000093400000}"/>
    <cellStyle name="Normal 66 2 4 4" xfId="11803" xr:uid="{00000000-0005-0000-0000-000094400000}"/>
    <cellStyle name="Normal 66 2 4 4 2" xfId="20490" xr:uid="{00000000-0005-0000-0000-000095400000}"/>
    <cellStyle name="Normal 66 2 4 5" xfId="13410" xr:uid="{00000000-0005-0000-0000-000096400000}"/>
    <cellStyle name="Normal 66 2 4 5 2" xfId="22090" xr:uid="{00000000-0005-0000-0000-000097400000}"/>
    <cellStyle name="Normal 66 2 4 6" xfId="15584" xr:uid="{00000000-0005-0000-0000-000098400000}"/>
    <cellStyle name="Normal 66 2 5" xfId="10190" xr:uid="{00000000-0005-0000-0000-000099400000}"/>
    <cellStyle name="Normal 66 2 5 2" xfId="18940" xr:uid="{00000000-0005-0000-0000-00009A400000}"/>
    <cellStyle name="Normal 66 2 6" xfId="8588" xr:uid="{00000000-0005-0000-0000-00009B400000}"/>
    <cellStyle name="Normal 66 2 6 2" xfId="17341" xr:uid="{00000000-0005-0000-0000-00009C400000}"/>
    <cellStyle name="Normal 66 2 7" xfId="11800" xr:uid="{00000000-0005-0000-0000-00009D400000}"/>
    <cellStyle name="Normal 66 2 7 2" xfId="20487" xr:uid="{00000000-0005-0000-0000-00009E400000}"/>
    <cellStyle name="Normal 66 2 8" xfId="13407" xr:uid="{00000000-0005-0000-0000-00009F400000}"/>
    <cellStyle name="Normal 66 2 8 2" xfId="22087" xr:uid="{00000000-0005-0000-0000-0000A0400000}"/>
    <cellStyle name="Normal 66 2 9" xfId="15581" xr:uid="{00000000-0005-0000-0000-0000A1400000}"/>
    <cellStyle name="Normal 66 3" xfId="3521" xr:uid="{00000000-0005-0000-0000-0000A2400000}"/>
    <cellStyle name="Normal 67" xfId="3522" xr:uid="{00000000-0005-0000-0000-0000A3400000}"/>
    <cellStyle name="Normal 67 2" xfId="3523" xr:uid="{00000000-0005-0000-0000-0000A4400000}"/>
    <cellStyle name="Normal 67 2 2" xfId="10195" xr:uid="{00000000-0005-0000-0000-0000A5400000}"/>
    <cellStyle name="Normal 67 2 2 2" xfId="18945" xr:uid="{00000000-0005-0000-0000-0000A6400000}"/>
    <cellStyle name="Normal 67 2 3" xfId="8593" xr:uid="{00000000-0005-0000-0000-0000A7400000}"/>
    <cellStyle name="Normal 67 2 3 2" xfId="17346" xr:uid="{00000000-0005-0000-0000-0000A8400000}"/>
    <cellStyle name="Normal 67 2 4" xfId="11805" xr:uid="{00000000-0005-0000-0000-0000A9400000}"/>
    <cellStyle name="Normal 67 2 4 2" xfId="20492" xr:uid="{00000000-0005-0000-0000-0000AA400000}"/>
    <cellStyle name="Normal 67 2 5" xfId="13412" xr:uid="{00000000-0005-0000-0000-0000AB400000}"/>
    <cellStyle name="Normal 67 2 5 2" xfId="22092" xr:uid="{00000000-0005-0000-0000-0000AC400000}"/>
    <cellStyle name="Normal 67 2 6" xfId="15586" xr:uid="{00000000-0005-0000-0000-0000AD400000}"/>
    <cellStyle name="Normal 67 3" xfId="3524" xr:uid="{00000000-0005-0000-0000-0000AE400000}"/>
    <cellStyle name="Normal 67 3 2" xfId="10196" xr:uid="{00000000-0005-0000-0000-0000AF400000}"/>
    <cellStyle name="Normal 67 3 2 2" xfId="18946" xr:uid="{00000000-0005-0000-0000-0000B0400000}"/>
    <cellStyle name="Normal 67 3 3" xfId="8594" xr:uid="{00000000-0005-0000-0000-0000B1400000}"/>
    <cellStyle name="Normal 67 3 3 2" xfId="17347" xr:uid="{00000000-0005-0000-0000-0000B2400000}"/>
    <cellStyle name="Normal 67 3 4" xfId="11806" xr:uid="{00000000-0005-0000-0000-0000B3400000}"/>
    <cellStyle name="Normal 67 3 4 2" xfId="20493" xr:uid="{00000000-0005-0000-0000-0000B4400000}"/>
    <cellStyle name="Normal 67 3 5" xfId="13413" xr:uid="{00000000-0005-0000-0000-0000B5400000}"/>
    <cellStyle name="Normal 67 3 5 2" xfId="22093" xr:uid="{00000000-0005-0000-0000-0000B6400000}"/>
    <cellStyle name="Normal 67 3 6" xfId="15587" xr:uid="{00000000-0005-0000-0000-0000B7400000}"/>
    <cellStyle name="Normal 67 4" xfId="3525" xr:uid="{00000000-0005-0000-0000-0000B8400000}"/>
    <cellStyle name="Normal 67 4 2" xfId="10197" xr:uid="{00000000-0005-0000-0000-0000B9400000}"/>
    <cellStyle name="Normal 67 4 2 2" xfId="18947" xr:uid="{00000000-0005-0000-0000-0000BA400000}"/>
    <cellStyle name="Normal 67 4 3" xfId="8595" xr:uid="{00000000-0005-0000-0000-0000BB400000}"/>
    <cellStyle name="Normal 67 4 3 2" xfId="17348" xr:uid="{00000000-0005-0000-0000-0000BC400000}"/>
    <cellStyle name="Normal 67 4 4" xfId="11807" xr:uid="{00000000-0005-0000-0000-0000BD400000}"/>
    <cellStyle name="Normal 67 4 4 2" xfId="20494" xr:uid="{00000000-0005-0000-0000-0000BE400000}"/>
    <cellStyle name="Normal 67 4 5" xfId="13414" xr:uid="{00000000-0005-0000-0000-0000BF400000}"/>
    <cellStyle name="Normal 67 4 5 2" xfId="22094" xr:uid="{00000000-0005-0000-0000-0000C0400000}"/>
    <cellStyle name="Normal 67 4 6" xfId="15588" xr:uid="{00000000-0005-0000-0000-0000C1400000}"/>
    <cellStyle name="Normal 67 5" xfId="10194" xr:uid="{00000000-0005-0000-0000-0000C2400000}"/>
    <cellStyle name="Normal 67 5 2" xfId="18944" xr:uid="{00000000-0005-0000-0000-0000C3400000}"/>
    <cellStyle name="Normal 67 6" xfId="8592" xr:uid="{00000000-0005-0000-0000-0000C4400000}"/>
    <cellStyle name="Normal 67 6 2" xfId="17345" xr:uid="{00000000-0005-0000-0000-0000C5400000}"/>
    <cellStyle name="Normal 67 7" xfId="11804" xr:uid="{00000000-0005-0000-0000-0000C6400000}"/>
    <cellStyle name="Normal 67 7 2" xfId="20491" xr:uid="{00000000-0005-0000-0000-0000C7400000}"/>
    <cellStyle name="Normal 67 8" xfId="13411" xr:uid="{00000000-0005-0000-0000-0000C8400000}"/>
    <cellStyle name="Normal 67 8 2" xfId="22091" xr:uid="{00000000-0005-0000-0000-0000C9400000}"/>
    <cellStyle name="Normal 67 9" xfId="15585" xr:uid="{00000000-0005-0000-0000-0000CA400000}"/>
    <cellStyle name="Normal 68" xfId="3526" xr:uid="{00000000-0005-0000-0000-0000CB400000}"/>
    <cellStyle name="Normal 68 2" xfId="3527" xr:uid="{00000000-0005-0000-0000-0000CC400000}"/>
    <cellStyle name="Normal 68 2 2" xfId="10199" xr:uid="{00000000-0005-0000-0000-0000CD400000}"/>
    <cellStyle name="Normal 68 2 2 2" xfId="18949" xr:uid="{00000000-0005-0000-0000-0000CE400000}"/>
    <cellStyle name="Normal 68 2 3" xfId="8597" xr:uid="{00000000-0005-0000-0000-0000CF400000}"/>
    <cellStyle name="Normal 68 2 3 2" xfId="17350" xr:uid="{00000000-0005-0000-0000-0000D0400000}"/>
    <cellStyle name="Normal 68 2 4" xfId="11809" xr:uid="{00000000-0005-0000-0000-0000D1400000}"/>
    <cellStyle name="Normal 68 2 4 2" xfId="20496" xr:uid="{00000000-0005-0000-0000-0000D2400000}"/>
    <cellStyle name="Normal 68 2 5" xfId="13416" xr:uid="{00000000-0005-0000-0000-0000D3400000}"/>
    <cellStyle name="Normal 68 2 5 2" xfId="22096" xr:uid="{00000000-0005-0000-0000-0000D4400000}"/>
    <cellStyle name="Normal 68 2 6" xfId="15590" xr:uid="{00000000-0005-0000-0000-0000D5400000}"/>
    <cellStyle name="Normal 68 3" xfId="3528" xr:uid="{00000000-0005-0000-0000-0000D6400000}"/>
    <cellStyle name="Normal 68 3 2" xfId="10200" xr:uid="{00000000-0005-0000-0000-0000D7400000}"/>
    <cellStyle name="Normal 68 3 2 2" xfId="18950" xr:uid="{00000000-0005-0000-0000-0000D8400000}"/>
    <cellStyle name="Normal 68 3 3" xfId="8598" xr:uid="{00000000-0005-0000-0000-0000D9400000}"/>
    <cellStyle name="Normal 68 3 3 2" xfId="17351" xr:uid="{00000000-0005-0000-0000-0000DA400000}"/>
    <cellStyle name="Normal 68 3 4" xfId="11810" xr:uid="{00000000-0005-0000-0000-0000DB400000}"/>
    <cellStyle name="Normal 68 3 4 2" xfId="20497" xr:uid="{00000000-0005-0000-0000-0000DC400000}"/>
    <cellStyle name="Normal 68 3 5" xfId="13417" xr:uid="{00000000-0005-0000-0000-0000DD400000}"/>
    <cellStyle name="Normal 68 3 5 2" xfId="22097" xr:uid="{00000000-0005-0000-0000-0000DE400000}"/>
    <cellStyle name="Normal 68 3 6" xfId="15591" xr:uid="{00000000-0005-0000-0000-0000DF400000}"/>
    <cellStyle name="Normal 68 4" xfId="3529" xr:uid="{00000000-0005-0000-0000-0000E0400000}"/>
    <cellStyle name="Normal 68 4 2" xfId="10201" xr:uid="{00000000-0005-0000-0000-0000E1400000}"/>
    <cellStyle name="Normal 68 4 2 2" xfId="18951" xr:uid="{00000000-0005-0000-0000-0000E2400000}"/>
    <cellStyle name="Normal 68 4 3" xfId="8599" xr:uid="{00000000-0005-0000-0000-0000E3400000}"/>
    <cellStyle name="Normal 68 4 3 2" xfId="17352" xr:uid="{00000000-0005-0000-0000-0000E4400000}"/>
    <cellStyle name="Normal 68 4 4" xfId="11811" xr:uid="{00000000-0005-0000-0000-0000E5400000}"/>
    <cellStyle name="Normal 68 4 4 2" xfId="20498" xr:uid="{00000000-0005-0000-0000-0000E6400000}"/>
    <cellStyle name="Normal 68 4 5" xfId="13418" xr:uid="{00000000-0005-0000-0000-0000E7400000}"/>
    <cellStyle name="Normal 68 4 5 2" xfId="22098" xr:uid="{00000000-0005-0000-0000-0000E8400000}"/>
    <cellStyle name="Normal 68 4 6" xfId="15592" xr:uid="{00000000-0005-0000-0000-0000E9400000}"/>
    <cellStyle name="Normal 68 5" xfId="10198" xr:uid="{00000000-0005-0000-0000-0000EA400000}"/>
    <cellStyle name="Normal 68 5 2" xfId="18948" xr:uid="{00000000-0005-0000-0000-0000EB400000}"/>
    <cellStyle name="Normal 68 6" xfId="8596" xr:uid="{00000000-0005-0000-0000-0000EC400000}"/>
    <cellStyle name="Normal 68 6 2" xfId="17349" xr:uid="{00000000-0005-0000-0000-0000ED400000}"/>
    <cellStyle name="Normal 68 7" xfId="11808" xr:uid="{00000000-0005-0000-0000-0000EE400000}"/>
    <cellStyle name="Normal 68 7 2" xfId="20495" xr:uid="{00000000-0005-0000-0000-0000EF400000}"/>
    <cellStyle name="Normal 68 8" xfId="13415" xr:uid="{00000000-0005-0000-0000-0000F0400000}"/>
    <cellStyle name="Normal 68 8 2" xfId="22095" xr:uid="{00000000-0005-0000-0000-0000F1400000}"/>
    <cellStyle name="Normal 68 9" xfId="15589" xr:uid="{00000000-0005-0000-0000-0000F2400000}"/>
    <cellStyle name="Normal 69" xfId="3530" xr:uid="{00000000-0005-0000-0000-0000F3400000}"/>
    <cellStyle name="Normal 69 2" xfId="3531" xr:uid="{00000000-0005-0000-0000-0000F4400000}"/>
    <cellStyle name="Normal 69 2 2" xfId="10203" xr:uid="{00000000-0005-0000-0000-0000F5400000}"/>
    <cellStyle name="Normal 69 2 2 2" xfId="18953" xr:uid="{00000000-0005-0000-0000-0000F6400000}"/>
    <cellStyle name="Normal 69 2 3" xfId="8601" xr:uid="{00000000-0005-0000-0000-0000F7400000}"/>
    <cellStyle name="Normal 69 2 3 2" xfId="17354" xr:uid="{00000000-0005-0000-0000-0000F8400000}"/>
    <cellStyle name="Normal 69 2 4" xfId="11813" xr:uid="{00000000-0005-0000-0000-0000F9400000}"/>
    <cellStyle name="Normal 69 2 4 2" xfId="20500" xr:uid="{00000000-0005-0000-0000-0000FA400000}"/>
    <cellStyle name="Normal 69 2 5" xfId="13420" xr:uid="{00000000-0005-0000-0000-0000FB400000}"/>
    <cellStyle name="Normal 69 2 5 2" xfId="22100" xr:uid="{00000000-0005-0000-0000-0000FC400000}"/>
    <cellStyle name="Normal 69 2 6" xfId="15594" xr:uid="{00000000-0005-0000-0000-0000FD400000}"/>
    <cellStyle name="Normal 69 3" xfId="3532" xr:uid="{00000000-0005-0000-0000-0000FE400000}"/>
    <cellStyle name="Normal 69 3 2" xfId="10204" xr:uid="{00000000-0005-0000-0000-0000FF400000}"/>
    <cellStyle name="Normal 69 3 2 2" xfId="18954" xr:uid="{00000000-0005-0000-0000-000000410000}"/>
    <cellStyle name="Normal 69 3 3" xfId="8602" xr:uid="{00000000-0005-0000-0000-000001410000}"/>
    <cellStyle name="Normal 69 3 3 2" xfId="17355" xr:uid="{00000000-0005-0000-0000-000002410000}"/>
    <cellStyle name="Normal 69 3 4" xfId="11814" xr:uid="{00000000-0005-0000-0000-000003410000}"/>
    <cellStyle name="Normal 69 3 4 2" xfId="20501" xr:uid="{00000000-0005-0000-0000-000004410000}"/>
    <cellStyle name="Normal 69 3 5" xfId="13421" xr:uid="{00000000-0005-0000-0000-000005410000}"/>
    <cellStyle name="Normal 69 3 5 2" xfId="22101" xr:uid="{00000000-0005-0000-0000-000006410000}"/>
    <cellStyle name="Normal 69 3 6" xfId="15595" xr:uid="{00000000-0005-0000-0000-000007410000}"/>
    <cellStyle name="Normal 69 4" xfId="3533" xr:uid="{00000000-0005-0000-0000-000008410000}"/>
    <cellStyle name="Normal 69 4 2" xfId="10205" xr:uid="{00000000-0005-0000-0000-000009410000}"/>
    <cellStyle name="Normal 69 4 2 2" xfId="18955" xr:uid="{00000000-0005-0000-0000-00000A410000}"/>
    <cellStyle name="Normal 69 4 3" xfId="8603" xr:uid="{00000000-0005-0000-0000-00000B410000}"/>
    <cellStyle name="Normal 69 4 3 2" xfId="17356" xr:uid="{00000000-0005-0000-0000-00000C410000}"/>
    <cellStyle name="Normal 69 4 4" xfId="11815" xr:uid="{00000000-0005-0000-0000-00000D410000}"/>
    <cellStyle name="Normal 69 4 4 2" xfId="20502" xr:uid="{00000000-0005-0000-0000-00000E410000}"/>
    <cellStyle name="Normal 69 4 5" xfId="13422" xr:uid="{00000000-0005-0000-0000-00000F410000}"/>
    <cellStyle name="Normal 69 4 5 2" xfId="22102" xr:uid="{00000000-0005-0000-0000-000010410000}"/>
    <cellStyle name="Normal 69 4 6" xfId="15596" xr:uid="{00000000-0005-0000-0000-000011410000}"/>
    <cellStyle name="Normal 69 5" xfId="10202" xr:uid="{00000000-0005-0000-0000-000012410000}"/>
    <cellStyle name="Normal 69 5 2" xfId="18952" xr:uid="{00000000-0005-0000-0000-000013410000}"/>
    <cellStyle name="Normal 69 6" xfId="8600" xr:uid="{00000000-0005-0000-0000-000014410000}"/>
    <cellStyle name="Normal 69 6 2" xfId="17353" xr:uid="{00000000-0005-0000-0000-000015410000}"/>
    <cellStyle name="Normal 69 7" xfId="11812" xr:uid="{00000000-0005-0000-0000-000016410000}"/>
    <cellStyle name="Normal 69 7 2" xfId="20499" xr:uid="{00000000-0005-0000-0000-000017410000}"/>
    <cellStyle name="Normal 69 8" xfId="13419" xr:uid="{00000000-0005-0000-0000-000018410000}"/>
    <cellStyle name="Normal 69 8 2" xfId="22099" xr:uid="{00000000-0005-0000-0000-000019410000}"/>
    <cellStyle name="Normal 69 9" xfId="15593" xr:uid="{00000000-0005-0000-0000-00001A410000}"/>
    <cellStyle name="Normal 7" xfId="137" xr:uid="{00000000-0005-0000-0000-00001B410000}"/>
    <cellStyle name="Normal 7 10" xfId="14723" xr:uid="{00000000-0005-0000-0000-00001C410000}"/>
    <cellStyle name="Normal 7 2" xfId="3535" xr:uid="{00000000-0005-0000-0000-00001D410000}"/>
    <cellStyle name="Normal 7 2 10" xfId="3536" xr:uid="{00000000-0005-0000-0000-00001E410000}"/>
    <cellStyle name="Normal 7 2 10 2" xfId="10207" xr:uid="{00000000-0005-0000-0000-00001F410000}"/>
    <cellStyle name="Normal 7 2 10 2 2" xfId="18957" xr:uid="{00000000-0005-0000-0000-000020410000}"/>
    <cellStyle name="Normal 7 2 10 3" xfId="8605" xr:uid="{00000000-0005-0000-0000-000021410000}"/>
    <cellStyle name="Normal 7 2 10 3 2" xfId="17358" xr:uid="{00000000-0005-0000-0000-000022410000}"/>
    <cellStyle name="Normal 7 2 10 4" xfId="11817" xr:uid="{00000000-0005-0000-0000-000023410000}"/>
    <cellStyle name="Normal 7 2 10 4 2" xfId="20504" xr:uid="{00000000-0005-0000-0000-000024410000}"/>
    <cellStyle name="Normal 7 2 10 5" xfId="13424" xr:uid="{00000000-0005-0000-0000-000025410000}"/>
    <cellStyle name="Normal 7 2 10 5 2" xfId="22104" xr:uid="{00000000-0005-0000-0000-000026410000}"/>
    <cellStyle name="Normal 7 2 10 6" xfId="15598" xr:uid="{00000000-0005-0000-0000-000027410000}"/>
    <cellStyle name="Normal 7 2 2" xfId="3537" xr:uid="{00000000-0005-0000-0000-000028410000}"/>
    <cellStyle name="Normal 7 2 2 2" xfId="3538" xr:uid="{00000000-0005-0000-0000-000029410000}"/>
    <cellStyle name="Normal 7 2 2 2 2" xfId="10209" xr:uid="{00000000-0005-0000-0000-00002A410000}"/>
    <cellStyle name="Normal 7 2 2 2 2 2" xfId="18959" xr:uid="{00000000-0005-0000-0000-00002B410000}"/>
    <cellStyle name="Normal 7 2 2 2 3" xfId="8607" xr:uid="{00000000-0005-0000-0000-00002C410000}"/>
    <cellStyle name="Normal 7 2 2 2 3 2" xfId="17360" xr:uid="{00000000-0005-0000-0000-00002D410000}"/>
    <cellStyle name="Normal 7 2 2 2 4" xfId="11819" xr:uid="{00000000-0005-0000-0000-00002E410000}"/>
    <cellStyle name="Normal 7 2 2 2 4 2" xfId="20506" xr:uid="{00000000-0005-0000-0000-00002F410000}"/>
    <cellStyle name="Normal 7 2 2 2 5" xfId="13426" xr:uid="{00000000-0005-0000-0000-000030410000}"/>
    <cellStyle name="Normal 7 2 2 2 5 2" xfId="22106" xr:uid="{00000000-0005-0000-0000-000031410000}"/>
    <cellStyle name="Normal 7 2 2 2 6" xfId="15600" xr:uid="{00000000-0005-0000-0000-000032410000}"/>
    <cellStyle name="Normal 7 2 2 3" xfId="3539" xr:uid="{00000000-0005-0000-0000-000033410000}"/>
    <cellStyle name="Normal 7 2 2 3 2" xfId="10210" xr:uid="{00000000-0005-0000-0000-000034410000}"/>
    <cellStyle name="Normal 7 2 2 3 2 2" xfId="18960" xr:uid="{00000000-0005-0000-0000-000035410000}"/>
    <cellStyle name="Normal 7 2 2 3 3" xfId="8608" xr:uid="{00000000-0005-0000-0000-000036410000}"/>
    <cellStyle name="Normal 7 2 2 3 3 2" xfId="17361" xr:uid="{00000000-0005-0000-0000-000037410000}"/>
    <cellStyle name="Normal 7 2 2 3 4" xfId="11820" xr:uid="{00000000-0005-0000-0000-000038410000}"/>
    <cellStyle name="Normal 7 2 2 3 4 2" xfId="20507" xr:uid="{00000000-0005-0000-0000-000039410000}"/>
    <cellStyle name="Normal 7 2 2 3 5" xfId="13427" xr:uid="{00000000-0005-0000-0000-00003A410000}"/>
    <cellStyle name="Normal 7 2 2 3 5 2" xfId="22107" xr:uid="{00000000-0005-0000-0000-00003B410000}"/>
    <cellStyle name="Normal 7 2 2 3 6" xfId="15601" xr:uid="{00000000-0005-0000-0000-00003C410000}"/>
    <cellStyle name="Normal 7 2 2 4" xfId="3540" xr:uid="{00000000-0005-0000-0000-00003D410000}"/>
    <cellStyle name="Normal 7 2 2 4 2" xfId="10211" xr:uid="{00000000-0005-0000-0000-00003E410000}"/>
    <cellStyle name="Normal 7 2 2 4 2 2" xfId="18961" xr:uid="{00000000-0005-0000-0000-00003F410000}"/>
    <cellStyle name="Normal 7 2 2 4 3" xfId="8609" xr:uid="{00000000-0005-0000-0000-000040410000}"/>
    <cellStyle name="Normal 7 2 2 4 3 2" xfId="17362" xr:uid="{00000000-0005-0000-0000-000041410000}"/>
    <cellStyle name="Normal 7 2 2 4 4" xfId="11821" xr:uid="{00000000-0005-0000-0000-000042410000}"/>
    <cellStyle name="Normal 7 2 2 4 4 2" xfId="20508" xr:uid="{00000000-0005-0000-0000-000043410000}"/>
    <cellStyle name="Normal 7 2 2 4 5" xfId="13428" xr:uid="{00000000-0005-0000-0000-000044410000}"/>
    <cellStyle name="Normal 7 2 2 4 5 2" xfId="22108" xr:uid="{00000000-0005-0000-0000-000045410000}"/>
    <cellStyle name="Normal 7 2 2 4 6" xfId="15602" xr:uid="{00000000-0005-0000-0000-000046410000}"/>
    <cellStyle name="Normal 7 2 2 5" xfId="10208" xr:uid="{00000000-0005-0000-0000-000047410000}"/>
    <cellStyle name="Normal 7 2 2 5 2" xfId="18958" xr:uid="{00000000-0005-0000-0000-000048410000}"/>
    <cellStyle name="Normal 7 2 2 6" xfId="8606" xr:uid="{00000000-0005-0000-0000-000049410000}"/>
    <cellStyle name="Normal 7 2 2 6 2" xfId="17359" xr:uid="{00000000-0005-0000-0000-00004A410000}"/>
    <cellStyle name="Normal 7 2 2 7" xfId="11818" xr:uid="{00000000-0005-0000-0000-00004B410000}"/>
    <cellStyle name="Normal 7 2 2 7 2" xfId="20505" xr:uid="{00000000-0005-0000-0000-00004C410000}"/>
    <cellStyle name="Normal 7 2 2 8" xfId="13425" xr:uid="{00000000-0005-0000-0000-00004D410000}"/>
    <cellStyle name="Normal 7 2 2 8 2" xfId="22105" xr:uid="{00000000-0005-0000-0000-00004E410000}"/>
    <cellStyle name="Normal 7 2 2 9" xfId="15599" xr:uid="{00000000-0005-0000-0000-00004F410000}"/>
    <cellStyle name="Normal 7 2 3" xfId="3541" xr:uid="{00000000-0005-0000-0000-000050410000}"/>
    <cellStyle name="Normal 7 2 3 2" xfId="3542" xr:uid="{00000000-0005-0000-0000-000051410000}"/>
    <cellStyle name="Normal 7 2 3 2 2" xfId="10213" xr:uid="{00000000-0005-0000-0000-000052410000}"/>
    <cellStyle name="Normal 7 2 3 2 2 2" xfId="18963" xr:uid="{00000000-0005-0000-0000-000053410000}"/>
    <cellStyle name="Normal 7 2 3 2 3" xfId="8611" xr:uid="{00000000-0005-0000-0000-000054410000}"/>
    <cellStyle name="Normal 7 2 3 2 3 2" xfId="17364" xr:uid="{00000000-0005-0000-0000-000055410000}"/>
    <cellStyle name="Normal 7 2 3 2 4" xfId="11823" xr:uid="{00000000-0005-0000-0000-000056410000}"/>
    <cellStyle name="Normal 7 2 3 2 4 2" xfId="20510" xr:uid="{00000000-0005-0000-0000-000057410000}"/>
    <cellStyle name="Normal 7 2 3 2 5" xfId="13430" xr:uid="{00000000-0005-0000-0000-000058410000}"/>
    <cellStyle name="Normal 7 2 3 2 5 2" xfId="22110" xr:uid="{00000000-0005-0000-0000-000059410000}"/>
    <cellStyle name="Normal 7 2 3 2 6" xfId="15604" xr:uid="{00000000-0005-0000-0000-00005A410000}"/>
    <cellStyle name="Normal 7 2 3 3" xfId="3543" xr:uid="{00000000-0005-0000-0000-00005B410000}"/>
    <cellStyle name="Normal 7 2 3 3 2" xfId="10214" xr:uid="{00000000-0005-0000-0000-00005C410000}"/>
    <cellStyle name="Normal 7 2 3 3 2 2" xfId="18964" xr:uid="{00000000-0005-0000-0000-00005D410000}"/>
    <cellStyle name="Normal 7 2 3 3 3" xfId="8612" xr:uid="{00000000-0005-0000-0000-00005E410000}"/>
    <cellStyle name="Normal 7 2 3 3 3 2" xfId="17365" xr:uid="{00000000-0005-0000-0000-00005F410000}"/>
    <cellStyle name="Normal 7 2 3 3 4" xfId="11824" xr:uid="{00000000-0005-0000-0000-000060410000}"/>
    <cellStyle name="Normal 7 2 3 3 4 2" xfId="20511" xr:uid="{00000000-0005-0000-0000-000061410000}"/>
    <cellStyle name="Normal 7 2 3 3 5" xfId="13431" xr:uid="{00000000-0005-0000-0000-000062410000}"/>
    <cellStyle name="Normal 7 2 3 3 5 2" xfId="22111" xr:uid="{00000000-0005-0000-0000-000063410000}"/>
    <cellStyle name="Normal 7 2 3 3 6" xfId="15605" xr:uid="{00000000-0005-0000-0000-000064410000}"/>
    <cellStyle name="Normal 7 2 3 4" xfId="3544" xr:uid="{00000000-0005-0000-0000-000065410000}"/>
    <cellStyle name="Normal 7 2 3 4 2" xfId="10215" xr:uid="{00000000-0005-0000-0000-000066410000}"/>
    <cellStyle name="Normal 7 2 3 4 2 2" xfId="18965" xr:uid="{00000000-0005-0000-0000-000067410000}"/>
    <cellStyle name="Normal 7 2 3 4 3" xfId="8613" xr:uid="{00000000-0005-0000-0000-000068410000}"/>
    <cellStyle name="Normal 7 2 3 4 3 2" xfId="17366" xr:uid="{00000000-0005-0000-0000-000069410000}"/>
    <cellStyle name="Normal 7 2 3 4 4" xfId="11825" xr:uid="{00000000-0005-0000-0000-00006A410000}"/>
    <cellStyle name="Normal 7 2 3 4 4 2" xfId="20512" xr:uid="{00000000-0005-0000-0000-00006B410000}"/>
    <cellStyle name="Normal 7 2 3 4 5" xfId="13432" xr:uid="{00000000-0005-0000-0000-00006C410000}"/>
    <cellStyle name="Normal 7 2 3 4 5 2" xfId="22112" xr:uid="{00000000-0005-0000-0000-00006D410000}"/>
    <cellStyle name="Normal 7 2 3 4 6" xfId="15606" xr:uid="{00000000-0005-0000-0000-00006E410000}"/>
    <cellStyle name="Normal 7 2 3 5" xfId="10212" xr:uid="{00000000-0005-0000-0000-00006F410000}"/>
    <cellStyle name="Normal 7 2 3 5 2" xfId="18962" xr:uid="{00000000-0005-0000-0000-000070410000}"/>
    <cellStyle name="Normal 7 2 3 6" xfId="8610" xr:uid="{00000000-0005-0000-0000-000071410000}"/>
    <cellStyle name="Normal 7 2 3 6 2" xfId="17363" xr:uid="{00000000-0005-0000-0000-000072410000}"/>
    <cellStyle name="Normal 7 2 3 7" xfId="11822" xr:uid="{00000000-0005-0000-0000-000073410000}"/>
    <cellStyle name="Normal 7 2 3 7 2" xfId="20509" xr:uid="{00000000-0005-0000-0000-000074410000}"/>
    <cellStyle name="Normal 7 2 3 8" xfId="13429" xr:uid="{00000000-0005-0000-0000-000075410000}"/>
    <cellStyle name="Normal 7 2 3 8 2" xfId="22109" xr:uid="{00000000-0005-0000-0000-000076410000}"/>
    <cellStyle name="Normal 7 2 3 9" xfId="15603" xr:uid="{00000000-0005-0000-0000-000077410000}"/>
    <cellStyle name="Normal 7 2 4" xfId="3545" xr:uid="{00000000-0005-0000-0000-000078410000}"/>
    <cellStyle name="Normal 7 2 4 2" xfId="3546" xr:uid="{00000000-0005-0000-0000-000079410000}"/>
    <cellStyle name="Normal 7 2 4 2 2" xfId="3547" xr:uid="{00000000-0005-0000-0000-00007A410000}"/>
    <cellStyle name="Normal 7 2 4 2 2 2" xfId="3548" xr:uid="{00000000-0005-0000-0000-00007B410000}"/>
    <cellStyle name="Normal 7 2 4 2 2 2 2" xfId="10217" xr:uid="{00000000-0005-0000-0000-00007C410000}"/>
    <cellStyle name="Normal 7 2 4 2 2 2 2 2" xfId="18967" xr:uid="{00000000-0005-0000-0000-00007D410000}"/>
    <cellStyle name="Normal 7 2 4 2 2 2 3" xfId="8615" xr:uid="{00000000-0005-0000-0000-00007E410000}"/>
    <cellStyle name="Normal 7 2 4 2 2 2 3 2" xfId="17368" xr:uid="{00000000-0005-0000-0000-00007F410000}"/>
    <cellStyle name="Normal 7 2 4 2 2 2 4" xfId="11827" xr:uid="{00000000-0005-0000-0000-000080410000}"/>
    <cellStyle name="Normal 7 2 4 2 2 2 4 2" xfId="20514" xr:uid="{00000000-0005-0000-0000-000081410000}"/>
    <cellStyle name="Normal 7 2 4 2 2 2 5" xfId="13434" xr:uid="{00000000-0005-0000-0000-000082410000}"/>
    <cellStyle name="Normal 7 2 4 2 2 2 5 2" xfId="22114" xr:uid="{00000000-0005-0000-0000-000083410000}"/>
    <cellStyle name="Normal 7 2 4 2 2 2 6" xfId="15608" xr:uid="{00000000-0005-0000-0000-000084410000}"/>
    <cellStyle name="Normal 7 2 4 2 2 3" xfId="3549" xr:uid="{00000000-0005-0000-0000-000085410000}"/>
    <cellStyle name="Normal 7 2 4 2 2 3 2" xfId="10218" xr:uid="{00000000-0005-0000-0000-000086410000}"/>
    <cellStyle name="Normal 7 2 4 2 2 3 2 2" xfId="18968" xr:uid="{00000000-0005-0000-0000-000087410000}"/>
    <cellStyle name="Normal 7 2 4 2 2 3 3" xfId="8616" xr:uid="{00000000-0005-0000-0000-000088410000}"/>
    <cellStyle name="Normal 7 2 4 2 2 3 3 2" xfId="17369" xr:uid="{00000000-0005-0000-0000-000089410000}"/>
    <cellStyle name="Normal 7 2 4 2 2 3 4" xfId="11828" xr:uid="{00000000-0005-0000-0000-00008A410000}"/>
    <cellStyle name="Normal 7 2 4 2 2 3 4 2" xfId="20515" xr:uid="{00000000-0005-0000-0000-00008B410000}"/>
    <cellStyle name="Normal 7 2 4 2 2 3 5" xfId="13435" xr:uid="{00000000-0005-0000-0000-00008C410000}"/>
    <cellStyle name="Normal 7 2 4 2 2 3 5 2" xfId="22115" xr:uid="{00000000-0005-0000-0000-00008D410000}"/>
    <cellStyle name="Normal 7 2 4 2 2 3 6" xfId="15609" xr:uid="{00000000-0005-0000-0000-00008E410000}"/>
    <cellStyle name="Normal 7 2 4 2 2 4" xfId="3550" xr:uid="{00000000-0005-0000-0000-00008F410000}"/>
    <cellStyle name="Normal 7 2 4 2 2 4 2" xfId="10219" xr:uid="{00000000-0005-0000-0000-000090410000}"/>
    <cellStyle name="Normal 7 2 4 2 2 4 2 2" xfId="18969" xr:uid="{00000000-0005-0000-0000-000091410000}"/>
    <cellStyle name="Normal 7 2 4 2 2 4 3" xfId="8617" xr:uid="{00000000-0005-0000-0000-000092410000}"/>
    <cellStyle name="Normal 7 2 4 2 2 4 3 2" xfId="17370" xr:uid="{00000000-0005-0000-0000-000093410000}"/>
    <cellStyle name="Normal 7 2 4 2 2 4 4" xfId="11829" xr:uid="{00000000-0005-0000-0000-000094410000}"/>
    <cellStyle name="Normal 7 2 4 2 2 4 4 2" xfId="20516" xr:uid="{00000000-0005-0000-0000-000095410000}"/>
    <cellStyle name="Normal 7 2 4 2 2 4 5" xfId="13436" xr:uid="{00000000-0005-0000-0000-000096410000}"/>
    <cellStyle name="Normal 7 2 4 2 2 4 5 2" xfId="22116" xr:uid="{00000000-0005-0000-0000-000097410000}"/>
    <cellStyle name="Normal 7 2 4 2 2 4 6" xfId="15610" xr:uid="{00000000-0005-0000-0000-000098410000}"/>
    <cellStyle name="Normal 7 2 4 2 3" xfId="3551" xr:uid="{00000000-0005-0000-0000-000099410000}"/>
    <cellStyle name="Normal 7 2 4 2 4" xfId="3552" xr:uid="{00000000-0005-0000-0000-00009A410000}"/>
    <cellStyle name="Normal 7 2 4 2 5" xfId="10216" xr:uid="{00000000-0005-0000-0000-00009B410000}"/>
    <cellStyle name="Normal 7 2 4 2 5 2" xfId="18966" xr:uid="{00000000-0005-0000-0000-00009C410000}"/>
    <cellStyle name="Normal 7 2 4 2 6" xfId="8614" xr:uid="{00000000-0005-0000-0000-00009D410000}"/>
    <cellStyle name="Normal 7 2 4 2 6 2" xfId="17367" xr:uid="{00000000-0005-0000-0000-00009E410000}"/>
    <cellStyle name="Normal 7 2 4 2 7" xfId="11826" xr:uid="{00000000-0005-0000-0000-00009F410000}"/>
    <cellStyle name="Normal 7 2 4 2 7 2" xfId="20513" xr:uid="{00000000-0005-0000-0000-0000A0410000}"/>
    <cellStyle name="Normal 7 2 4 2 8" xfId="13433" xr:uid="{00000000-0005-0000-0000-0000A1410000}"/>
    <cellStyle name="Normal 7 2 4 2 8 2" xfId="22113" xr:uid="{00000000-0005-0000-0000-0000A2410000}"/>
    <cellStyle name="Normal 7 2 4 2 9" xfId="15607" xr:uid="{00000000-0005-0000-0000-0000A3410000}"/>
    <cellStyle name="Normal 7 2 4 3" xfId="3553" xr:uid="{00000000-0005-0000-0000-0000A4410000}"/>
    <cellStyle name="Normal 7 2 4 3 2" xfId="3554" xr:uid="{00000000-0005-0000-0000-0000A5410000}"/>
    <cellStyle name="Normal 7 2 4 3 2 2" xfId="10221" xr:uid="{00000000-0005-0000-0000-0000A6410000}"/>
    <cellStyle name="Normal 7 2 4 3 2 2 2" xfId="18971" xr:uid="{00000000-0005-0000-0000-0000A7410000}"/>
    <cellStyle name="Normal 7 2 4 3 2 3" xfId="8619" xr:uid="{00000000-0005-0000-0000-0000A8410000}"/>
    <cellStyle name="Normal 7 2 4 3 2 3 2" xfId="17372" xr:uid="{00000000-0005-0000-0000-0000A9410000}"/>
    <cellStyle name="Normal 7 2 4 3 2 4" xfId="11831" xr:uid="{00000000-0005-0000-0000-0000AA410000}"/>
    <cellStyle name="Normal 7 2 4 3 2 4 2" xfId="20518" xr:uid="{00000000-0005-0000-0000-0000AB410000}"/>
    <cellStyle name="Normal 7 2 4 3 2 5" xfId="13438" xr:uid="{00000000-0005-0000-0000-0000AC410000}"/>
    <cellStyle name="Normal 7 2 4 3 2 5 2" xfId="22118" xr:uid="{00000000-0005-0000-0000-0000AD410000}"/>
    <cellStyle name="Normal 7 2 4 3 2 6" xfId="15612" xr:uid="{00000000-0005-0000-0000-0000AE410000}"/>
    <cellStyle name="Normal 7 2 4 3 3" xfId="3555" xr:uid="{00000000-0005-0000-0000-0000AF410000}"/>
    <cellStyle name="Normal 7 2 4 3 3 2" xfId="10222" xr:uid="{00000000-0005-0000-0000-0000B0410000}"/>
    <cellStyle name="Normal 7 2 4 3 3 2 2" xfId="18972" xr:uid="{00000000-0005-0000-0000-0000B1410000}"/>
    <cellStyle name="Normal 7 2 4 3 3 3" xfId="8620" xr:uid="{00000000-0005-0000-0000-0000B2410000}"/>
    <cellStyle name="Normal 7 2 4 3 3 3 2" xfId="17373" xr:uid="{00000000-0005-0000-0000-0000B3410000}"/>
    <cellStyle name="Normal 7 2 4 3 3 4" xfId="11832" xr:uid="{00000000-0005-0000-0000-0000B4410000}"/>
    <cellStyle name="Normal 7 2 4 3 3 4 2" xfId="20519" xr:uid="{00000000-0005-0000-0000-0000B5410000}"/>
    <cellStyle name="Normal 7 2 4 3 3 5" xfId="13439" xr:uid="{00000000-0005-0000-0000-0000B6410000}"/>
    <cellStyle name="Normal 7 2 4 3 3 5 2" xfId="22119" xr:uid="{00000000-0005-0000-0000-0000B7410000}"/>
    <cellStyle name="Normal 7 2 4 3 3 6" xfId="15613" xr:uid="{00000000-0005-0000-0000-0000B8410000}"/>
    <cellStyle name="Normal 7 2 4 3 4" xfId="3556" xr:uid="{00000000-0005-0000-0000-0000B9410000}"/>
    <cellStyle name="Normal 7 2 4 3 4 2" xfId="10223" xr:uid="{00000000-0005-0000-0000-0000BA410000}"/>
    <cellStyle name="Normal 7 2 4 3 4 2 2" xfId="18973" xr:uid="{00000000-0005-0000-0000-0000BB410000}"/>
    <cellStyle name="Normal 7 2 4 3 4 3" xfId="8621" xr:uid="{00000000-0005-0000-0000-0000BC410000}"/>
    <cellStyle name="Normal 7 2 4 3 4 3 2" xfId="17374" xr:uid="{00000000-0005-0000-0000-0000BD410000}"/>
    <cellStyle name="Normal 7 2 4 3 4 4" xfId="11833" xr:uid="{00000000-0005-0000-0000-0000BE410000}"/>
    <cellStyle name="Normal 7 2 4 3 4 4 2" xfId="20520" xr:uid="{00000000-0005-0000-0000-0000BF410000}"/>
    <cellStyle name="Normal 7 2 4 3 4 5" xfId="13440" xr:uid="{00000000-0005-0000-0000-0000C0410000}"/>
    <cellStyle name="Normal 7 2 4 3 4 5 2" xfId="22120" xr:uid="{00000000-0005-0000-0000-0000C1410000}"/>
    <cellStyle name="Normal 7 2 4 3 4 6" xfId="15614" xr:uid="{00000000-0005-0000-0000-0000C2410000}"/>
    <cellStyle name="Normal 7 2 4 3 5" xfId="10220" xr:uid="{00000000-0005-0000-0000-0000C3410000}"/>
    <cellStyle name="Normal 7 2 4 3 5 2" xfId="18970" xr:uid="{00000000-0005-0000-0000-0000C4410000}"/>
    <cellStyle name="Normal 7 2 4 3 6" xfId="8618" xr:uid="{00000000-0005-0000-0000-0000C5410000}"/>
    <cellStyle name="Normal 7 2 4 3 6 2" xfId="17371" xr:uid="{00000000-0005-0000-0000-0000C6410000}"/>
    <cellStyle name="Normal 7 2 4 3 7" xfId="11830" xr:uid="{00000000-0005-0000-0000-0000C7410000}"/>
    <cellStyle name="Normal 7 2 4 3 7 2" xfId="20517" xr:uid="{00000000-0005-0000-0000-0000C8410000}"/>
    <cellStyle name="Normal 7 2 4 3 8" xfId="13437" xr:uid="{00000000-0005-0000-0000-0000C9410000}"/>
    <cellStyle name="Normal 7 2 4 3 8 2" xfId="22117" xr:uid="{00000000-0005-0000-0000-0000CA410000}"/>
    <cellStyle name="Normal 7 2 4 3 9" xfId="15611" xr:uid="{00000000-0005-0000-0000-0000CB410000}"/>
    <cellStyle name="Normal 7 2 4 4" xfId="3557" xr:uid="{00000000-0005-0000-0000-0000CC410000}"/>
    <cellStyle name="Normal 7 2 4 4 2" xfId="3558" xr:uid="{00000000-0005-0000-0000-0000CD410000}"/>
    <cellStyle name="Normal 7 2 4 4 2 2" xfId="10225" xr:uid="{00000000-0005-0000-0000-0000CE410000}"/>
    <cellStyle name="Normal 7 2 4 4 2 2 2" xfId="18975" xr:uid="{00000000-0005-0000-0000-0000CF410000}"/>
    <cellStyle name="Normal 7 2 4 4 2 3" xfId="8623" xr:uid="{00000000-0005-0000-0000-0000D0410000}"/>
    <cellStyle name="Normal 7 2 4 4 2 3 2" xfId="17376" xr:uid="{00000000-0005-0000-0000-0000D1410000}"/>
    <cellStyle name="Normal 7 2 4 4 2 4" xfId="11835" xr:uid="{00000000-0005-0000-0000-0000D2410000}"/>
    <cellStyle name="Normal 7 2 4 4 2 4 2" xfId="20522" xr:uid="{00000000-0005-0000-0000-0000D3410000}"/>
    <cellStyle name="Normal 7 2 4 4 2 5" xfId="13442" xr:uid="{00000000-0005-0000-0000-0000D4410000}"/>
    <cellStyle name="Normal 7 2 4 4 2 5 2" xfId="22122" xr:uid="{00000000-0005-0000-0000-0000D5410000}"/>
    <cellStyle name="Normal 7 2 4 4 2 6" xfId="15616" xr:uid="{00000000-0005-0000-0000-0000D6410000}"/>
    <cellStyle name="Normal 7 2 4 4 3" xfId="3559" xr:uid="{00000000-0005-0000-0000-0000D7410000}"/>
    <cellStyle name="Normal 7 2 4 4 3 2" xfId="10226" xr:uid="{00000000-0005-0000-0000-0000D8410000}"/>
    <cellStyle name="Normal 7 2 4 4 3 2 2" xfId="18976" xr:uid="{00000000-0005-0000-0000-0000D9410000}"/>
    <cellStyle name="Normal 7 2 4 4 3 3" xfId="8624" xr:uid="{00000000-0005-0000-0000-0000DA410000}"/>
    <cellStyle name="Normal 7 2 4 4 3 3 2" xfId="17377" xr:uid="{00000000-0005-0000-0000-0000DB410000}"/>
    <cellStyle name="Normal 7 2 4 4 3 4" xfId="11836" xr:uid="{00000000-0005-0000-0000-0000DC410000}"/>
    <cellStyle name="Normal 7 2 4 4 3 4 2" xfId="20523" xr:uid="{00000000-0005-0000-0000-0000DD410000}"/>
    <cellStyle name="Normal 7 2 4 4 3 5" xfId="13443" xr:uid="{00000000-0005-0000-0000-0000DE410000}"/>
    <cellStyle name="Normal 7 2 4 4 3 5 2" xfId="22123" xr:uid="{00000000-0005-0000-0000-0000DF410000}"/>
    <cellStyle name="Normal 7 2 4 4 3 6" xfId="15617" xr:uid="{00000000-0005-0000-0000-0000E0410000}"/>
    <cellStyle name="Normal 7 2 4 4 4" xfId="3560" xr:uid="{00000000-0005-0000-0000-0000E1410000}"/>
    <cellStyle name="Normal 7 2 4 4 4 2" xfId="10227" xr:uid="{00000000-0005-0000-0000-0000E2410000}"/>
    <cellStyle name="Normal 7 2 4 4 4 2 2" xfId="18977" xr:uid="{00000000-0005-0000-0000-0000E3410000}"/>
    <cellStyle name="Normal 7 2 4 4 4 3" xfId="8625" xr:uid="{00000000-0005-0000-0000-0000E4410000}"/>
    <cellStyle name="Normal 7 2 4 4 4 3 2" xfId="17378" xr:uid="{00000000-0005-0000-0000-0000E5410000}"/>
    <cellStyle name="Normal 7 2 4 4 4 4" xfId="11837" xr:uid="{00000000-0005-0000-0000-0000E6410000}"/>
    <cellStyle name="Normal 7 2 4 4 4 4 2" xfId="20524" xr:uid="{00000000-0005-0000-0000-0000E7410000}"/>
    <cellStyle name="Normal 7 2 4 4 4 5" xfId="13444" xr:uid="{00000000-0005-0000-0000-0000E8410000}"/>
    <cellStyle name="Normal 7 2 4 4 4 5 2" xfId="22124" xr:uid="{00000000-0005-0000-0000-0000E9410000}"/>
    <cellStyle name="Normal 7 2 4 4 4 6" xfId="15618" xr:uid="{00000000-0005-0000-0000-0000EA410000}"/>
    <cellStyle name="Normal 7 2 4 4 5" xfId="10224" xr:uid="{00000000-0005-0000-0000-0000EB410000}"/>
    <cellStyle name="Normal 7 2 4 4 5 2" xfId="18974" xr:uid="{00000000-0005-0000-0000-0000EC410000}"/>
    <cellStyle name="Normal 7 2 4 4 6" xfId="8622" xr:uid="{00000000-0005-0000-0000-0000ED410000}"/>
    <cellStyle name="Normal 7 2 4 4 6 2" xfId="17375" xr:uid="{00000000-0005-0000-0000-0000EE410000}"/>
    <cellStyle name="Normal 7 2 4 4 7" xfId="11834" xr:uid="{00000000-0005-0000-0000-0000EF410000}"/>
    <cellStyle name="Normal 7 2 4 4 7 2" xfId="20521" xr:uid="{00000000-0005-0000-0000-0000F0410000}"/>
    <cellStyle name="Normal 7 2 4 4 8" xfId="13441" xr:uid="{00000000-0005-0000-0000-0000F1410000}"/>
    <cellStyle name="Normal 7 2 4 4 8 2" xfId="22121" xr:uid="{00000000-0005-0000-0000-0000F2410000}"/>
    <cellStyle name="Normal 7 2 4 4 9" xfId="15615" xr:uid="{00000000-0005-0000-0000-0000F3410000}"/>
    <cellStyle name="Normal 7 2 4 5" xfId="3561" xr:uid="{00000000-0005-0000-0000-0000F4410000}"/>
    <cellStyle name="Normal 7 2 4 5 2" xfId="10228" xr:uid="{00000000-0005-0000-0000-0000F5410000}"/>
    <cellStyle name="Normal 7 2 4 5 2 2" xfId="18978" xr:uid="{00000000-0005-0000-0000-0000F6410000}"/>
    <cellStyle name="Normal 7 2 4 5 3" xfId="8626" xr:uid="{00000000-0005-0000-0000-0000F7410000}"/>
    <cellStyle name="Normal 7 2 4 5 3 2" xfId="17379" xr:uid="{00000000-0005-0000-0000-0000F8410000}"/>
    <cellStyle name="Normal 7 2 4 5 4" xfId="11838" xr:uid="{00000000-0005-0000-0000-0000F9410000}"/>
    <cellStyle name="Normal 7 2 4 5 4 2" xfId="20525" xr:uid="{00000000-0005-0000-0000-0000FA410000}"/>
    <cellStyle name="Normal 7 2 4 5 5" xfId="13445" xr:uid="{00000000-0005-0000-0000-0000FB410000}"/>
    <cellStyle name="Normal 7 2 4 5 5 2" xfId="22125" xr:uid="{00000000-0005-0000-0000-0000FC410000}"/>
    <cellStyle name="Normal 7 2 4 5 6" xfId="15619" xr:uid="{00000000-0005-0000-0000-0000FD410000}"/>
    <cellStyle name="Normal 7 2 4 6" xfId="3562" xr:uid="{00000000-0005-0000-0000-0000FE410000}"/>
    <cellStyle name="Normal 7 2 4 6 2" xfId="10229" xr:uid="{00000000-0005-0000-0000-0000FF410000}"/>
    <cellStyle name="Normal 7 2 4 6 2 2" xfId="18979" xr:uid="{00000000-0005-0000-0000-000000420000}"/>
    <cellStyle name="Normal 7 2 4 6 3" xfId="8627" xr:uid="{00000000-0005-0000-0000-000001420000}"/>
    <cellStyle name="Normal 7 2 4 6 3 2" xfId="17380" xr:uid="{00000000-0005-0000-0000-000002420000}"/>
    <cellStyle name="Normal 7 2 4 6 4" xfId="11839" xr:uid="{00000000-0005-0000-0000-000003420000}"/>
    <cellStyle name="Normal 7 2 4 6 4 2" xfId="20526" xr:uid="{00000000-0005-0000-0000-000004420000}"/>
    <cellStyle name="Normal 7 2 4 6 5" xfId="13446" xr:uid="{00000000-0005-0000-0000-000005420000}"/>
    <cellStyle name="Normal 7 2 4 6 5 2" xfId="22126" xr:uid="{00000000-0005-0000-0000-000006420000}"/>
    <cellStyle name="Normal 7 2 4 6 6" xfId="15620" xr:uid="{00000000-0005-0000-0000-000007420000}"/>
    <cellStyle name="Normal 7 2 4 7" xfId="3563" xr:uid="{00000000-0005-0000-0000-000008420000}"/>
    <cellStyle name="Normal 7 2 4 7 2" xfId="10230" xr:uid="{00000000-0005-0000-0000-000009420000}"/>
    <cellStyle name="Normal 7 2 4 7 2 2" xfId="18980" xr:uid="{00000000-0005-0000-0000-00000A420000}"/>
    <cellStyle name="Normal 7 2 4 7 3" xfId="8628" xr:uid="{00000000-0005-0000-0000-00000B420000}"/>
    <cellStyle name="Normal 7 2 4 7 3 2" xfId="17381" xr:uid="{00000000-0005-0000-0000-00000C420000}"/>
    <cellStyle name="Normal 7 2 4 7 4" xfId="11840" xr:uid="{00000000-0005-0000-0000-00000D420000}"/>
    <cellStyle name="Normal 7 2 4 7 4 2" xfId="20527" xr:uid="{00000000-0005-0000-0000-00000E420000}"/>
    <cellStyle name="Normal 7 2 4 7 5" xfId="13447" xr:uid="{00000000-0005-0000-0000-00000F420000}"/>
    <cellStyle name="Normal 7 2 4 7 5 2" xfId="22127" xr:uid="{00000000-0005-0000-0000-000010420000}"/>
    <cellStyle name="Normal 7 2 4 7 6" xfId="15621" xr:uid="{00000000-0005-0000-0000-000011420000}"/>
    <cellStyle name="Normal 7 2 5" xfId="3564" xr:uid="{00000000-0005-0000-0000-000012420000}"/>
    <cellStyle name="Normal 7 2 6" xfId="3565" xr:uid="{00000000-0005-0000-0000-000013420000}"/>
    <cellStyle name="Normal 7 2 7" xfId="3566" xr:uid="{00000000-0005-0000-0000-000014420000}"/>
    <cellStyle name="Normal 7 2 7 2" xfId="10231" xr:uid="{00000000-0005-0000-0000-000015420000}"/>
    <cellStyle name="Normal 7 2 7 2 2" xfId="18981" xr:uid="{00000000-0005-0000-0000-000016420000}"/>
    <cellStyle name="Normal 7 2 7 3" xfId="8629" xr:uid="{00000000-0005-0000-0000-000017420000}"/>
    <cellStyle name="Normal 7 2 7 3 2" xfId="17382" xr:uid="{00000000-0005-0000-0000-000018420000}"/>
    <cellStyle name="Normal 7 2 7 4" xfId="11841" xr:uid="{00000000-0005-0000-0000-000019420000}"/>
    <cellStyle name="Normal 7 2 7 4 2" xfId="20528" xr:uid="{00000000-0005-0000-0000-00001A420000}"/>
    <cellStyle name="Normal 7 2 7 5" xfId="13448" xr:uid="{00000000-0005-0000-0000-00001B420000}"/>
    <cellStyle name="Normal 7 2 7 5 2" xfId="22128" xr:uid="{00000000-0005-0000-0000-00001C420000}"/>
    <cellStyle name="Normal 7 2 7 6" xfId="15622" xr:uid="{00000000-0005-0000-0000-00001D420000}"/>
    <cellStyle name="Normal 7 2 8" xfId="3567" xr:uid="{00000000-0005-0000-0000-00001E420000}"/>
    <cellStyle name="Normal 7 2 8 2" xfId="10232" xr:uid="{00000000-0005-0000-0000-00001F420000}"/>
    <cellStyle name="Normal 7 2 8 2 2" xfId="18982" xr:uid="{00000000-0005-0000-0000-000020420000}"/>
    <cellStyle name="Normal 7 2 8 3" xfId="8630" xr:uid="{00000000-0005-0000-0000-000021420000}"/>
    <cellStyle name="Normal 7 2 8 3 2" xfId="17383" xr:uid="{00000000-0005-0000-0000-000022420000}"/>
    <cellStyle name="Normal 7 2 8 4" xfId="11842" xr:uid="{00000000-0005-0000-0000-000023420000}"/>
    <cellStyle name="Normal 7 2 8 4 2" xfId="20529" xr:uid="{00000000-0005-0000-0000-000024420000}"/>
    <cellStyle name="Normal 7 2 8 5" xfId="13449" xr:uid="{00000000-0005-0000-0000-000025420000}"/>
    <cellStyle name="Normal 7 2 8 5 2" xfId="22129" xr:uid="{00000000-0005-0000-0000-000026420000}"/>
    <cellStyle name="Normal 7 2 8 6" xfId="15623" xr:uid="{00000000-0005-0000-0000-000027420000}"/>
    <cellStyle name="Normal 7 2 9" xfId="3568" xr:uid="{00000000-0005-0000-0000-000028420000}"/>
    <cellStyle name="Normal 7 2 9 2" xfId="10233" xr:uid="{00000000-0005-0000-0000-000029420000}"/>
    <cellStyle name="Normal 7 2 9 2 2" xfId="18983" xr:uid="{00000000-0005-0000-0000-00002A420000}"/>
    <cellStyle name="Normal 7 2 9 3" xfId="8631" xr:uid="{00000000-0005-0000-0000-00002B420000}"/>
    <cellStyle name="Normal 7 2 9 3 2" xfId="17384" xr:uid="{00000000-0005-0000-0000-00002C420000}"/>
    <cellStyle name="Normal 7 2 9 4" xfId="11843" xr:uid="{00000000-0005-0000-0000-00002D420000}"/>
    <cellStyle name="Normal 7 2 9 4 2" xfId="20530" xr:uid="{00000000-0005-0000-0000-00002E420000}"/>
    <cellStyle name="Normal 7 2 9 5" xfId="13450" xr:uid="{00000000-0005-0000-0000-00002F420000}"/>
    <cellStyle name="Normal 7 2 9 5 2" xfId="22130" xr:uid="{00000000-0005-0000-0000-000030420000}"/>
    <cellStyle name="Normal 7 2 9 6" xfId="15624" xr:uid="{00000000-0005-0000-0000-000031420000}"/>
    <cellStyle name="Normal 7 3" xfId="3569" xr:uid="{00000000-0005-0000-0000-000032420000}"/>
    <cellStyle name="Normal 7 3 2" xfId="3570" xr:uid="{00000000-0005-0000-0000-000033420000}"/>
    <cellStyle name="Normal 7 3 3" xfId="10234" xr:uid="{00000000-0005-0000-0000-000034420000}"/>
    <cellStyle name="Normal 7 3 3 2" xfId="18984" xr:uid="{00000000-0005-0000-0000-000035420000}"/>
    <cellStyle name="Normal 7 3 4" xfId="8632" xr:uid="{00000000-0005-0000-0000-000036420000}"/>
    <cellStyle name="Normal 7 3 4 2" xfId="17385" xr:uid="{00000000-0005-0000-0000-000037420000}"/>
    <cellStyle name="Normal 7 3 5" xfId="11844" xr:uid="{00000000-0005-0000-0000-000038420000}"/>
    <cellStyle name="Normal 7 3 5 2" xfId="20531" xr:uid="{00000000-0005-0000-0000-000039420000}"/>
    <cellStyle name="Normal 7 3 6" xfId="13451" xr:uid="{00000000-0005-0000-0000-00003A420000}"/>
    <cellStyle name="Normal 7 3 6 2" xfId="22131" xr:uid="{00000000-0005-0000-0000-00003B420000}"/>
    <cellStyle name="Normal 7 3 7" xfId="15625" xr:uid="{00000000-0005-0000-0000-00003C420000}"/>
    <cellStyle name="Normal 7 4" xfId="3571" xr:uid="{00000000-0005-0000-0000-00003D420000}"/>
    <cellStyle name="Normal 7 5" xfId="3534" xr:uid="{00000000-0005-0000-0000-00003E420000}"/>
    <cellStyle name="Normal 7 5 2" xfId="10206" xr:uid="{00000000-0005-0000-0000-00003F420000}"/>
    <cellStyle name="Normal 7 5 2 2" xfId="18956" xr:uid="{00000000-0005-0000-0000-000040420000}"/>
    <cellStyle name="Normal 7 5 3" xfId="11816" xr:uid="{00000000-0005-0000-0000-000041420000}"/>
    <cellStyle name="Normal 7 5 3 2" xfId="20503" xr:uid="{00000000-0005-0000-0000-000042420000}"/>
    <cellStyle name="Normal 7 5 4" xfId="15597" xr:uid="{00000000-0005-0000-0000-000043420000}"/>
    <cellStyle name="Normal 7 6" xfId="10464" xr:uid="{00000000-0005-0000-0000-000044420000}"/>
    <cellStyle name="Normal 7 6 2" xfId="19207" xr:uid="{00000000-0005-0000-0000-000045420000}"/>
    <cellStyle name="Normal 7 7" xfId="8604" xr:uid="{00000000-0005-0000-0000-000046420000}"/>
    <cellStyle name="Normal 7 7 2" xfId="17357" xr:uid="{00000000-0005-0000-0000-000047420000}"/>
    <cellStyle name="Normal 7 8" xfId="10622" xr:uid="{00000000-0005-0000-0000-000048420000}"/>
    <cellStyle name="Normal 7 8 2" xfId="19325" xr:uid="{00000000-0005-0000-0000-000049420000}"/>
    <cellStyle name="Normal 7 9" xfId="13423" xr:uid="{00000000-0005-0000-0000-00004A420000}"/>
    <cellStyle name="Normal 7 9 2" xfId="22103" xr:uid="{00000000-0005-0000-0000-00004B420000}"/>
    <cellStyle name="Normal 70" xfId="3572" xr:uid="{00000000-0005-0000-0000-00004C420000}"/>
    <cellStyle name="Normal 70 2" xfId="3573" xr:uid="{00000000-0005-0000-0000-00004D420000}"/>
    <cellStyle name="Normal 70 2 2" xfId="10236" xr:uid="{00000000-0005-0000-0000-00004E420000}"/>
    <cellStyle name="Normal 70 2 2 2" xfId="18986" xr:uid="{00000000-0005-0000-0000-00004F420000}"/>
    <cellStyle name="Normal 70 2 3" xfId="8634" xr:uid="{00000000-0005-0000-0000-000050420000}"/>
    <cellStyle name="Normal 70 2 3 2" xfId="17387" xr:uid="{00000000-0005-0000-0000-000051420000}"/>
    <cellStyle name="Normal 70 2 4" xfId="11846" xr:uid="{00000000-0005-0000-0000-000052420000}"/>
    <cellStyle name="Normal 70 2 4 2" xfId="20533" xr:uid="{00000000-0005-0000-0000-000053420000}"/>
    <cellStyle name="Normal 70 2 5" xfId="13453" xr:uid="{00000000-0005-0000-0000-000054420000}"/>
    <cellStyle name="Normal 70 2 5 2" xfId="22133" xr:uid="{00000000-0005-0000-0000-000055420000}"/>
    <cellStyle name="Normal 70 2 6" xfId="15627" xr:uid="{00000000-0005-0000-0000-000056420000}"/>
    <cellStyle name="Normal 70 3" xfId="3574" xr:uid="{00000000-0005-0000-0000-000057420000}"/>
    <cellStyle name="Normal 70 3 2" xfId="10237" xr:uid="{00000000-0005-0000-0000-000058420000}"/>
    <cellStyle name="Normal 70 3 2 2" xfId="18987" xr:uid="{00000000-0005-0000-0000-000059420000}"/>
    <cellStyle name="Normal 70 3 3" xfId="8635" xr:uid="{00000000-0005-0000-0000-00005A420000}"/>
    <cellStyle name="Normal 70 3 3 2" xfId="17388" xr:uid="{00000000-0005-0000-0000-00005B420000}"/>
    <cellStyle name="Normal 70 3 4" xfId="11847" xr:uid="{00000000-0005-0000-0000-00005C420000}"/>
    <cellStyle name="Normal 70 3 4 2" xfId="20534" xr:uid="{00000000-0005-0000-0000-00005D420000}"/>
    <cellStyle name="Normal 70 3 5" xfId="13454" xr:uid="{00000000-0005-0000-0000-00005E420000}"/>
    <cellStyle name="Normal 70 3 5 2" xfId="22134" xr:uid="{00000000-0005-0000-0000-00005F420000}"/>
    <cellStyle name="Normal 70 3 6" xfId="15628" xr:uid="{00000000-0005-0000-0000-000060420000}"/>
    <cellStyle name="Normal 70 4" xfId="3575" xr:uid="{00000000-0005-0000-0000-000061420000}"/>
    <cellStyle name="Normal 70 4 2" xfId="10238" xr:uid="{00000000-0005-0000-0000-000062420000}"/>
    <cellStyle name="Normal 70 4 2 2" xfId="18988" xr:uid="{00000000-0005-0000-0000-000063420000}"/>
    <cellStyle name="Normal 70 4 3" xfId="8636" xr:uid="{00000000-0005-0000-0000-000064420000}"/>
    <cellStyle name="Normal 70 4 3 2" xfId="17389" xr:uid="{00000000-0005-0000-0000-000065420000}"/>
    <cellStyle name="Normal 70 4 4" xfId="11848" xr:uid="{00000000-0005-0000-0000-000066420000}"/>
    <cellStyle name="Normal 70 4 4 2" xfId="20535" xr:uid="{00000000-0005-0000-0000-000067420000}"/>
    <cellStyle name="Normal 70 4 5" xfId="13455" xr:uid="{00000000-0005-0000-0000-000068420000}"/>
    <cellStyle name="Normal 70 4 5 2" xfId="22135" xr:uid="{00000000-0005-0000-0000-000069420000}"/>
    <cellStyle name="Normal 70 4 6" xfId="15629" xr:uid="{00000000-0005-0000-0000-00006A420000}"/>
    <cellStyle name="Normal 70 5" xfId="10235" xr:uid="{00000000-0005-0000-0000-00006B420000}"/>
    <cellStyle name="Normal 70 5 2" xfId="18985" xr:uid="{00000000-0005-0000-0000-00006C420000}"/>
    <cellStyle name="Normal 70 6" xfId="8633" xr:uid="{00000000-0005-0000-0000-00006D420000}"/>
    <cellStyle name="Normal 70 6 2" xfId="17386" xr:uid="{00000000-0005-0000-0000-00006E420000}"/>
    <cellStyle name="Normal 70 7" xfId="11845" xr:uid="{00000000-0005-0000-0000-00006F420000}"/>
    <cellStyle name="Normal 70 7 2" xfId="20532" xr:uid="{00000000-0005-0000-0000-000070420000}"/>
    <cellStyle name="Normal 70 8" xfId="13452" xr:uid="{00000000-0005-0000-0000-000071420000}"/>
    <cellStyle name="Normal 70 8 2" xfId="22132" xr:uid="{00000000-0005-0000-0000-000072420000}"/>
    <cellStyle name="Normal 70 9" xfId="15626" xr:uid="{00000000-0005-0000-0000-000073420000}"/>
    <cellStyle name="Normal 71" xfId="3576" xr:uid="{00000000-0005-0000-0000-000074420000}"/>
    <cellStyle name="Normal 71 2" xfId="3577" xr:uid="{00000000-0005-0000-0000-000075420000}"/>
    <cellStyle name="Normal 71 2 2" xfId="10240" xr:uid="{00000000-0005-0000-0000-000076420000}"/>
    <cellStyle name="Normal 71 2 2 2" xfId="18990" xr:uid="{00000000-0005-0000-0000-000077420000}"/>
    <cellStyle name="Normal 71 2 3" xfId="8638" xr:uid="{00000000-0005-0000-0000-000078420000}"/>
    <cellStyle name="Normal 71 2 3 2" xfId="17391" xr:uid="{00000000-0005-0000-0000-000079420000}"/>
    <cellStyle name="Normal 71 2 4" xfId="11850" xr:uid="{00000000-0005-0000-0000-00007A420000}"/>
    <cellStyle name="Normal 71 2 4 2" xfId="20537" xr:uid="{00000000-0005-0000-0000-00007B420000}"/>
    <cellStyle name="Normal 71 2 5" xfId="13457" xr:uid="{00000000-0005-0000-0000-00007C420000}"/>
    <cellStyle name="Normal 71 2 5 2" xfId="22137" xr:uid="{00000000-0005-0000-0000-00007D420000}"/>
    <cellStyle name="Normal 71 2 6" xfId="15631" xr:uid="{00000000-0005-0000-0000-00007E420000}"/>
    <cellStyle name="Normal 71 3" xfId="3578" xr:uid="{00000000-0005-0000-0000-00007F420000}"/>
    <cellStyle name="Normal 71 3 2" xfId="10241" xr:uid="{00000000-0005-0000-0000-000080420000}"/>
    <cellStyle name="Normal 71 3 2 2" xfId="18991" xr:uid="{00000000-0005-0000-0000-000081420000}"/>
    <cellStyle name="Normal 71 3 3" xfId="8639" xr:uid="{00000000-0005-0000-0000-000082420000}"/>
    <cellStyle name="Normal 71 3 3 2" xfId="17392" xr:uid="{00000000-0005-0000-0000-000083420000}"/>
    <cellStyle name="Normal 71 3 4" xfId="11851" xr:uid="{00000000-0005-0000-0000-000084420000}"/>
    <cellStyle name="Normal 71 3 4 2" xfId="20538" xr:uid="{00000000-0005-0000-0000-000085420000}"/>
    <cellStyle name="Normal 71 3 5" xfId="13458" xr:uid="{00000000-0005-0000-0000-000086420000}"/>
    <cellStyle name="Normal 71 3 5 2" xfId="22138" xr:uid="{00000000-0005-0000-0000-000087420000}"/>
    <cellStyle name="Normal 71 3 6" xfId="15632" xr:uid="{00000000-0005-0000-0000-000088420000}"/>
    <cellStyle name="Normal 71 4" xfId="3579" xr:uid="{00000000-0005-0000-0000-000089420000}"/>
    <cellStyle name="Normal 71 4 2" xfId="10242" xr:uid="{00000000-0005-0000-0000-00008A420000}"/>
    <cellStyle name="Normal 71 4 2 2" xfId="18992" xr:uid="{00000000-0005-0000-0000-00008B420000}"/>
    <cellStyle name="Normal 71 4 3" xfId="8640" xr:uid="{00000000-0005-0000-0000-00008C420000}"/>
    <cellStyle name="Normal 71 4 3 2" xfId="17393" xr:uid="{00000000-0005-0000-0000-00008D420000}"/>
    <cellStyle name="Normal 71 4 4" xfId="11852" xr:uid="{00000000-0005-0000-0000-00008E420000}"/>
    <cellStyle name="Normal 71 4 4 2" xfId="20539" xr:uid="{00000000-0005-0000-0000-00008F420000}"/>
    <cellStyle name="Normal 71 4 5" xfId="13459" xr:uid="{00000000-0005-0000-0000-000090420000}"/>
    <cellStyle name="Normal 71 4 5 2" xfId="22139" xr:uid="{00000000-0005-0000-0000-000091420000}"/>
    <cellStyle name="Normal 71 4 6" xfId="15633" xr:uid="{00000000-0005-0000-0000-000092420000}"/>
    <cellStyle name="Normal 71 5" xfId="10239" xr:uid="{00000000-0005-0000-0000-000093420000}"/>
    <cellStyle name="Normal 71 5 2" xfId="18989" xr:uid="{00000000-0005-0000-0000-000094420000}"/>
    <cellStyle name="Normal 71 6" xfId="8637" xr:uid="{00000000-0005-0000-0000-000095420000}"/>
    <cellStyle name="Normal 71 6 2" xfId="17390" xr:uid="{00000000-0005-0000-0000-000096420000}"/>
    <cellStyle name="Normal 71 7" xfId="11849" xr:uid="{00000000-0005-0000-0000-000097420000}"/>
    <cellStyle name="Normal 71 7 2" xfId="20536" xr:uid="{00000000-0005-0000-0000-000098420000}"/>
    <cellStyle name="Normal 71 8" xfId="13456" xr:uid="{00000000-0005-0000-0000-000099420000}"/>
    <cellStyle name="Normal 71 8 2" xfId="22136" xr:uid="{00000000-0005-0000-0000-00009A420000}"/>
    <cellStyle name="Normal 71 9" xfId="15630" xr:uid="{00000000-0005-0000-0000-00009B420000}"/>
    <cellStyle name="Normal 72" xfId="3580" xr:uid="{00000000-0005-0000-0000-00009C420000}"/>
    <cellStyle name="Normal 72 2" xfId="3581" xr:uid="{00000000-0005-0000-0000-00009D420000}"/>
    <cellStyle name="Normal 72 2 2" xfId="10244" xr:uid="{00000000-0005-0000-0000-00009E420000}"/>
    <cellStyle name="Normal 72 2 2 2" xfId="18994" xr:uid="{00000000-0005-0000-0000-00009F420000}"/>
    <cellStyle name="Normal 72 2 3" xfId="8642" xr:uid="{00000000-0005-0000-0000-0000A0420000}"/>
    <cellStyle name="Normal 72 2 3 2" xfId="17395" xr:uid="{00000000-0005-0000-0000-0000A1420000}"/>
    <cellStyle name="Normal 72 2 4" xfId="11854" xr:uid="{00000000-0005-0000-0000-0000A2420000}"/>
    <cellStyle name="Normal 72 2 4 2" xfId="20541" xr:uid="{00000000-0005-0000-0000-0000A3420000}"/>
    <cellStyle name="Normal 72 2 5" xfId="13461" xr:uid="{00000000-0005-0000-0000-0000A4420000}"/>
    <cellStyle name="Normal 72 2 5 2" xfId="22141" xr:uid="{00000000-0005-0000-0000-0000A5420000}"/>
    <cellStyle name="Normal 72 2 6" xfId="15635" xr:uid="{00000000-0005-0000-0000-0000A6420000}"/>
    <cellStyle name="Normal 72 3" xfId="3582" xr:uid="{00000000-0005-0000-0000-0000A7420000}"/>
    <cellStyle name="Normal 72 3 2" xfId="10245" xr:uid="{00000000-0005-0000-0000-0000A8420000}"/>
    <cellStyle name="Normal 72 3 2 2" xfId="18995" xr:uid="{00000000-0005-0000-0000-0000A9420000}"/>
    <cellStyle name="Normal 72 3 3" xfId="8643" xr:uid="{00000000-0005-0000-0000-0000AA420000}"/>
    <cellStyle name="Normal 72 3 3 2" xfId="17396" xr:uid="{00000000-0005-0000-0000-0000AB420000}"/>
    <cellStyle name="Normal 72 3 4" xfId="11855" xr:uid="{00000000-0005-0000-0000-0000AC420000}"/>
    <cellStyle name="Normal 72 3 4 2" xfId="20542" xr:uid="{00000000-0005-0000-0000-0000AD420000}"/>
    <cellStyle name="Normal 72 3 5" xfId="13462" xr:uid="{00000000-0005-0000-0000-0000AE420000}"/>
    <cellStyle name="Normal 72 3 5 2" xfId="22142" xr:uid="{00000000-0005-0000-0000-0000AF420000}"/>
    <cellStyle name="Normal 72 3 6" xfId="15636" xr:uid="{00000000-0005-0000-0000-0000B0420000}"/>
    <cellStyle name="Normal 72 4" xfId="3583" xr:uid="{00000000-0005-0000-0000-0000B1420000}"/>
    <cellStyle name="Normal 72 4 2" xfId="10246" xr:uid="{00000000-0005-0000-0000-0000B2420000}"/>
    <cellStyle name="Normal 72 4 2 2" xfId="18996" xr:uid="{00000000-0005-0000-0000-0000B3420000}"/>
    <cellStyle name="Normal 72 4 3" xfId="8644" xr:uid="{00000000-0005-0000-0000-0000B4420000}"/>
    <cellStyle name="Normal 72 4 3 2" xfId="17397" xr:uid="{00000000-0005-0000-0000-0000B5420000}"/>
    <cellStyle name="Normal 72 4 4" xfId="11856" xr:uid="{00000000-0005-0000-0000-0000B6420000}"/>
    <cellStyle name="Normal 72 4 4 2" xfId="20543" xr:uid="{00000000-0005-0000-0000-0000B7420000}"/>
    <cellStyle name="Normal 72 4 5" xfId="13463" xr:uid="{00000000-0005-0000-0000-0000B8420000}"/>
    <cellStyle name="Normal 72 4 5 2" xfId="22143" xr:uid="{00000000-0005-0000-0000-0000B9420000}"/>
    <cellStyle name="Normal 72 4 6" xfId="15637" xr:uid="{00000000-0005-0000-0000-0000BA420000}"/>
    <cellStyle name="Normal 72 5" xfId="10243" xr:uid="{00000000-0005-0000-0000-0000BB420000}"/>
    <cellStyle name="Normal 72 5 2" xfId="18993" xr:uid="{00000000-0005-0000-0000-0000BC420000}"/>
    <cellStyle name="Normal 72 6" xfId="8641" xr:uid="{00000000-0005-0000-0000-0000BD420000}"/>
    <cellStyle name="Normal 72 6 2" xfId="17394" xr:uid="{00000000-0005-0000-0000-0000BE420000}"/>
    <cellStyle name="Normal 72 7" xfId="11853" xr:uid="{00000000-0005-0000-0000-0000BF420000}"/>
    <cellStyle name="Normal 72 7 2" xfId="20540" xr:uid="{00000000-0005-0000-0000-0000C0420000}"/>
    <cellStyle name="Normal 72 8" xfId="13460" xr:uid="{00000000-0005-0000-0000-0000C1420000}"/>
    <cellStyle name="Normal 72 8 2" xfId="22140" xr:uid="{00000000-0005-0000-0000-0000C2420000}"/>
    <cellStyle name="Normal 72 9" xfId="15634" xr:uid="{00000000-0005-0000-0000-0000C3420000}"/>
    <cellStyle name="Normal 73" xfId="3584" xr:uid="{00000000-0005-0000-0000-0000C4420000}"/>
    <cellStyle name="Normal 73 2" xfId="3585" xr:uid="{00000000-0005-0000-0000-0000C5420000}"/>
    <cellStyle name="Normal 73 2 2" xfId="10248" xr:uid="{00000000-0005-0000-0000-0000C6420000}"/>
    <cellStyle name="Normal 73 2 2 2" xfId="18998" xr:uid="{00000000-0005-0000-0000-0000C7420000}"/>
    <cellStyle name="Normal 73 2 3" xfId="8646" xr:uid="{00000000-0005-0000-0000-0000C8420000}"/>
    <cellStyle name="Normal 73 2 3 2" xfId="17399" xr:uid="{00000000-0005-0000-0000-0000C9420000}"/>
    <cellStyle name="Normal 73 2 4" xfId="11858" xr:uid="{00000000-0005-0000-0000-0000CA420000}"/>
    <cellStyle name="Normal 73 2 4 2" xfId="20545" xr:uid="{00000000-0005-0000-0000-0000CB420000}"/>
    <cellStyle name="Normal 73 2 5" xfId="13465" xr:uid="{00000000-0005-0000-0000-0000CC420000}"/>
    <cellStyle name="Normal 73 2 5 2" xfId="22145" xr:uid="{00000000-0005-0000-0000-0000CD420000}"/>
    <cellStyle name="Normal 73 2 6" xfId="15639" xr:uid="{00000000-0005-0000-0000-0000CE420000}"/>
    <cellStyle name="Normal 73 3" xfId="3586" xr:uid="{00000000-0005-0000-0000-0000CF420000}"/>
    <cellStyle name="Normal 73 3 2" xfId="10249" xr:uid="{00000000-0005-0000-0000-0000D0420000}"/>
    <cellStyle name="Normal 73 3 2 2" xfId="18999" xr:uid="{00000000-0005-0000-0000-0000D1420000}"/>
    <cellStyle name="Normal 73 3 3" xfId="8647" xr:uid="{00000000-0005-0000-0000-0000D2420000}"/>
    <cellStyle name="Normal 73 3 3 2" xfId="17400" xr:uid="{00000000-0005-0000-0000-0000D3420000}"/>
    <cellStyle name="Normal 73 3 4" xfId="11859" xr:uid="{00000000-0005-0000-0000-0000D4420000}"/>
    <cellStyle name="Normal 73 3 4 2" xfId="20546" xr:uid="{00000000-0005-0000-0000-0000D5420000}"/>
    <cellStyle name="Normal 73 3 5" xfId="13466" xr:uid="{00000000-0005-0000-0000-0000D6420000}"/>
    <cellStyle name="Normal 73 3 5 2" xfId="22146" xr:uid="{00000000-0005-0000-0000-0000D7420000}"/>
    <cellStyle name="Normal 73 3 6" xfId="15640" xr:uid="{00000000-0005-0000-0000-0000D8420000}"/>
    <cellStyle name="Normal 73 4" xfId="3587" xr:uid="{00000000-0005-0000-0000-0000D9420000}"/>
    <cellStyle name="Normal 73 4 2" xfId="10250" xr:uid="{00000000-0005-0000-0000-0000DA420000}"/>
    <cellStyle name="Normal 73 4 2 2" xfId="19000" xr:uid="{00000000-0005-0000-0000-0000DB420000}"/>
    <cellStyle name="Normal 73 4 3" xfId="8648" xr:uid="{00000000-0005-0000-0000-0000DC420000}"/>
    <cellStyle name="Normal 73 4 3 2" xfId="17401" xr:uid="{00000000-0005-0000-0000-0000DD420000}"/>
    <cellStyle name="Normal 73 4 4" xfId="11860" xr:uid="{00000000-0005-0000-0000-0000DE420000}"/>
    <cellStyle name="Normal 73 4 4 2" xfId="20547" xr:uid="{00000000-0005-0000-0000-0000DF420000}"/>
    <cellStyle name="Normal 73 4 5" xfId="13467" xr:uid="{00000000-0005-0000-0000-0000E0420000}"/>
    <cellStyle name="Normal 73 4 5 2" xfId="22147" xr:uid="{00000000-0005-0000-0000-0000E1420000}"/>
    <cellStyle name="Normal 73 4 6" xfId="15641" xr:uid="{00000000-0005-0000-0000-0000E2420000}"/>
    <cellStyle name="Normal 73 5" xfId="10247" xr:uid="{00000000-0005-0000-0000-0000E3420000}"/>
    <cellStyle name="Normal 73 5 2" xfId="18997" xr:uid="{00000000-0005-0000-0000-0000E4420000}"/>
    <cellStyle name="Normal 73 6" xfId="8645" xr:uid="{00000000-0005-0000-0000-0000E5420000}"/>
    <cellStyle name="Normal 73 6 2" xfId="17398" xr:uid="{00000000-0005-0000-0000-0000E6420000}"/>
    <cellStyle name="Normal 73 7" xfId="11857" xr:uid="{00000000-0005-0000-0000-0000E7420000}"/>
    <cellStyle name="Normal 73 7 2" xfId="20544" xr:uid="{00000000-0005-0000-0000-0000E8420000}"/>
    <cellStyle name="Normal 73 8" xfId="13464" xr:uid="{00000000-0005-0000-0000-0000E9420000}"/>
    <cellStyle name="Normal 73 8 2" xfId="22144" xr:uid="{00000000-0005-0000-0000-0000EA420000}"/>
    <cellStyle name="Normal 73 9" xfId="15638" xr:uid="{00000000-0005-0000-0000-0000EB420000}"/>
    <cellStyle name="Normal 74" xfId="3588" xr:uid="{00000000-0005-0000-0000-0000EC420000}"/>
    <cellStyle name="Normal 74 2" xfId="3589" xr:uid="{00000000-0005-0000-0000-0000ED420000}"/>
    <cellStyle name="Normal 74 2 2" xfId="10252" xr:uid="{00000000-0005-0000-0000-0000EE420000}"/>
    <cellStyle name="Normal 74 2 2 2" xfId="19002" xr:uid="{00000000-0005-0000-0000-0000EF420000}"/>
    <cellStyle name="Normal 74 2 3" xfId="8650" xr:uid="{00000000-0005-0000-0000-0000F0420000}"/>
    <cellStyle name="Normal 74 2 3 2" xfId="17403" xr:uid="{00000000-0005-0000-0000-0000F1420000}"/>
    <cellStyle name="Normal 74 2 4" xfId="11862" xr:uid="{00000000-0005-0000-0000-0000F2420000}"/>
    <cellStyle name="Normal 74 2 4 2" xfId="20549" xr:uid="{00000000-0005-0000-0000-0000F3420000}"/>
    <cellStyle name="Normal 74 2 5" xfId="13469" xr:uid="{00000000-0005-0000-0000-0000F4420000}"/>
    <cellStyle name="Normal 74 2 5 2" xfId="22149" xr:uid="{00000000-0005-0000-0000-0000F5420000}"/>
    <cellStyle name="Normal 74 2 6" xfId="15643" xr:uid="{00000000-0005-0000-0000-0000F6420000}"/>
    <cellStyle name="Normal 74 3" xfId="3590" xr:uid="{00000000-0005-0000-0000-0000F7420000}"/>
    <cellStyle name="Normal 74 3 2" xfId="10253" xr:uid="{00000000-0005-0000-0000-0000F8420000}"/>
    <cellStyle name="Normal 74 3 2 2" xfId="19003" xr:uid="{00000000-0005-0000-0000-0000F9420000}"/>
    <cellStyle name="Normal 74 3 3" xfId="8651" xr:uid="{00000000-0005-0000-0000-0000FA420000}"/>
    <cellStyle name="Normal 74 3 3 2" xfId="17404" xr:uid="{00000000-0005-0000-0000-0000FB420000}"/>
    <cellStyle name="Normal 74 3 4" xfId="11863" xr:uid="{00000000-0005-0000-0000-0000FC420000}"/>
    <cellStyle name="Normal 74 3 4 2" xfId="20550" xr:uid="{00000000-0005-0000-0000-0000FD420000}"/>
    <cellStyle name="Normal 74 3 5" xfId="13470" xr:uid="{00000000-0005-0000-0000-0000FE420000}"/>
    <cellStyle name="Normal 74 3 5 2" xfId="22150" xr:uid="{00000000-0005-0000-0000-0000FF420000}"/>
    <cellStyle name="Normal 74 3 6" xfId="15644" xr:uid="{00000000-0005-0000-0000-000000430000}"/>
    <cellStyle name="Normal 74 4" xfId="3591" xr:uid="{00000000-0005-0000-0000-000001430000}"/>
    <cellStyle name="Normal 74 4 2" xfId="10254" xr:uid="{00000000-0005-0000-0000-000002430000}"/>
    <cellStyle name="Normal 74 4 2 2" xfId="19004" xr:uid="{00000000-0005-0000-0000-000003430000}"/>
    <cellStyle name="Normal 74 4 3" xfId="8652" xr:uid="{00000000-0005-0000-0000-000004430000}"/>
    <cellStyle name="Normal 74 4 3 2" xfId="17405" xr:uid="{00000000-0005-0000-0000-000005430000}"/>
    <cellStyle name="Normal 74 4 4" xfId="11864" xr:uid="{00000000-0005-0000-0000-000006430000}"/>
    <cellStyle name="Normal 74 4 4 2" xfId="20551" xr:uid="{00000000-0005-0000-0000-000007430000}"/>
    <cellStyle name="Normal 74 4 5" xfId="13471" xr:uid="{00000000-0005-0000-0000-000008430000}"/>
    <cellStyle name="Normal 74 4 5 2" xfId="22151" xr:uid="{00000000-0005-0000-0000-000009430000}"/>
    <cellStyle name="Normal 74 4 6" xfId="15645" xr:uid="{00000000-0005-0000-0000-00000A430000}"/>
    <cellStyle name="Normal 74 5" xfId="10251" xr:uid="{00000000-0005-0000-0000-00000B430000}"/>
    <cellStyle name="Normal 74 5 2" xfId="19001" xr:uid="{00000000-0005-0000-0000-00000C430000}"/>
    <cellStyle name="Normal 74 6" xfId="8649" xr:uid="{00000000-0005-0000-0000-00000D430000}"/>
    <cellStyle name="Normal 74 6 2" xfId="17402" xr:uid="{00000000-0005-0000-0000-00000E430000}"/>
    <cellStyle name="Normal 74 7" xfId="11861" xr:uid="{00000000-0005-0000-0000-00000F430000}"/>
    <cellStyle name="Normal 74 7 2" xfId="20548" xr:uid="{00000000-0005-0000-0000-000010430000}"/>
    <cellStyle name="Normal 74 8" xfId="13468" xr:uid="{00000000-0005-0000-0000-000011430000}"/>
    <cellStyle name="Normal 74 8 2" xfId="22148" xr:uid="{00000000-0005-0000-0000-000012430000}"/>
    <cellStyle name="Normal 74 9" xfId="15642" xr:uid="{00000000-0005-0000-0000-000013430000}"/>
    <cellStyle name="Normal 75" xfId="3592" xr:uid="{00000000-0005-0000-0000-000014430000}"/>
    <cellStyle name="Normal 75 2" xfId="3593" xr:uid="{00000000-0005-0000-0000-000015430000}"/>
    <cellStyle name="Normal 75 2 2" xfId="10256" xr:uid="{00000000-0005-0000-0000-000016430000}"/>
    <cellStyle name="Normal 75 2 2 2" xfId="19006" xr:uid="{00000000-0005-0000-0000-000017430000}"/>
    <cellStyle name="Normal 75 2 3" xfId="8654" xr:uid="{00000000-0005-0000-0000-000018430000}"/>
    <cellStyle name="Normal 75 2 3 2" xfId="17407" xr:uid="{00000000-0005-0000-0000-000019430000}"/>
    <cellStyle name="Normal 75 2 4" xfId="11866" xr:uid="{00000000-0005-0000-0000-00001A430000}"/>
    <cellStyle name="Normal 75 2 4 2" xfId="20553" xr:uid="{00000000-0005-0000-0000-00001B430000}"/>
    <cellStyle name="Normal 75 2 5" xfId="13473" xr:uid="{00000000-0005-0000-0000-00001C430000}"/>
    <cellStyle name="Normal 75 2 5 2" xfId="22153" xr:uid="{00000000-0005-0000-0000-00001D430000}"/>
    <cellStyle name="Normal 75 2 6" xfId="15647" xr:uid="{00000000-0005-0000-0000-00001E430000}"/>
    <cellStyle name="Normal 75 3" xfId="3594" xr:uid="{00000000-0005-0000-0000-00001F430000}"/>
    <cellStyle name="Normal 75 3 2" xfId="10257" xr:uid="{00000000-0005-0000-0000-000020430000}"/>
    <cellStyle name="Normal 75 3 2 2" xfId="19007" xr:uid="{00000000-0005-0000-0000-000021430000}"/>
    <cellStyle name="Normal 75 3 3" xfId="8655" xr:uid="{00000000-0005-0000-0000-000022430000}"/>
    <cellStyle name="Normal 75 3 3 2" xfId="17408" xr:uid="{00000000-0005-0000-0000-000023430000}"/>
    <cellStyle name="Normal 75 3 4" xfId="11867" xr:uid="{00000000-0005-0000-0000-000024430000}"/>
    <cellStyle name="Normal 75 3 4 2" xfId="20554" xr:uid="{00000000-0005-0000-0000-000025430000}"/>
    <cellStyle name="Normal 75 3 5" xfId="13474" xr:uid="{00000000-0005-0000-0000-000026430000}"/>
    <cellStyle name="Normal 75 3 5 2" xfId="22154" xr:uid="{00000000-0005-0000-0000-000027430000}"/>
    <cellStyle name="Normal 75 3 6" xfId="15648" xr:uid="{00000000-0005-0000-0000-000028430000}"/>
    <cellStyle name="Normal 75 4" xfId="3595" xr:uid="{00000000-0005-0000-0000-000029430000}"/>
    <cellStyle name="Normal 75 4 2" xfId="10258" xr:uid="{00000000-0005-0000-0000-00002A430000}"/>
    <cellStyle name="Normal 75 4 2 2" xfId="19008" xr:uid="{00000000-0005-0000-0000-00002B430000}"/>
    <cellStyle name="Normal 75 4 3" xfId="8656" xr:uid="{00000000-0005-0000-0000-00002C430000}"/>
    <cellStyle name="Normal 75 4 3 2" xfId="17409" xr:uid="{00000000-0005-0000-0000-00002D430000}"/>
    <cellStyle name="Normal 75 4 4" xfId="11868" xr:uid="{00000000-0005-0000-0000-00002E430000}"/>
    <cellStyle name="Normal 75 4 4 2" xfId="20555" xr:uid="{00000000-0005-0000-0000-00002F430000}"/>
    <cellStyle name="Normal 75 4 5" xfId="13475" xr:uid="{00000000-0005-0000-0000-000030430000}"/>
    <cellStyle name="Normal 75 4 5 2" xfId="22155" xr:uid="{00000000-0005-0000-0000-000031430000}"/>
    <cellStyle name="Normal 75 4 6" xfId="15649" xr:uid="{00000000-0005-0000-0000-000032430000}"/>
    <cellStyle name="Normal 75 5" xfId="10255" xr:uid="{00000000-0005-0000-0000-000033430000}"/>
    <cellStyle name="Normal 75 5 2" xfId="19005" xr:uid="{00000000-0005-0000-0000-000034430000}"/>
    <cellStyle name="Normal 75 6" xfId="8653" xr:uid="{00000000-0005-0000-0000-000035430000}"/>
    <cellStyle name="Normal 75 6 2" xfId="17406" xr:uid="{00000000-0005-0000-0000-000036430000}"/>
    <cellStyle name="Normal 75 7" xfId="11865" xr:uid="{00000000-0005-0000-0000-000037430000}"/>
    <cellStyle name="Normal 75 7 2" xfId="20552" xr:uid="{00000000-0005-0000-0000-000038430000}"/>
    <cellStyle name="Normal 75 8" xfId="13472" xr:uid="{00000000-0005-0000-0000-000039430000}"/>
    <cellStyle name="Normal 75 8 2" xfId="22152" xr:uid="{00000000-0005-0000-0000-00003A430000}"/>
    <cellStyle name="Normal 75 9" xfId="15646" xr:uid="{00000000-0005-0000-0000-00003B430000}"/>
    <cellStyle name="Normal 76" xfId="3596" xr:uid="{00000000-0005-0000-0000-00003C430000}"/>
    <cellStyle name="Normal 76 2" xfId="3597" xr:uid="{00000000-0005-0000-0000-00003D430000}"/>
    <cellStyle name="Normal 76 2 2" xfId="10260" xr:uid="{00000000-0005-0000-0000-00003E430000}"/>
    <cellStyle name="Normal 76 2 2 2" xfId="19010" xr:uid="{00000000-0005-0000-0000-00003F430000}"/>
    <cellStyle name="Normal 76 2 3" xfId="8658" xr:uid="{00000000-0005-0000-0000-000040430000}"/>
    <cellStyle name="Normal 76 2 3 2" xfId="17411" xr:uid="{00000000-0005-0000-0000-000041430000}"/>
    <cellStyle name="Normal 76 2 4" xfId="11870" xr:uid="{00000000-0005-0000-0000-000042430000}"/>
    <cellStyle name="Normal 76 2 4 2" xfId="20557" xr:uid="{00000000-0005-0000-0000-000043430000}"/>
    <cellStyle name="Normal 76 2 5" xfId="13477" xr:uid="{00000000-0005-0000-0000-000044430000}"/>
    <cellStyle name="Normal 76 2 5 2" xfId="22157" xr:uid="{00000000-0005-0000-0000-000045430000}"/>
    <cellStyle name="Normal 76 2 6" xfId="15651" xr:uid="{00000000-0005-0000-0000-000046430000}"/>
    <cellStyle name="Normal 76 3" xfId="3598" xr:uid="{00000000-0005-0000-0000-000047430000}"/>
    <cellStyle name="Normal 76 3 2" xfId="10261" xr:uid="{00000000-0005-0000-0000-000048430000}"/>
    <cellStyle name="Normal 76 3 2 2" xfId="19011" xr:uid="{00000000-0005-0000-0000-000049430000}"/>
    <cellStyle name="Normal 76 3 3" xfId="8659" xr:uid="{00000000-0005-0000-0000-00004A430000}"/>
    <cellStyle name="Normal 76 3 3 2" xfId="17412" xr:uid="{00000000-0005-0000-0000-00004B430000}"/>
    <cellStyle name="Normal 76 3 4" xfId="11871" xr:uid="{00000000-0005-0000-0000-00004C430000}"/>
    <cellStyle name="Normal 76 3 4 2" xfId="20558" xr:uid="{00000000-0005-0000-0000-00004D430000}"/>
    <cellStyle name="Normal 76 3 5" xfId="13478" xr:uid="{00000000-0005-0000-0000-00004E430000}"/>
    <cellStyle name="Normal 76 3 5 2" xfId="22158" xr:uid="{00000000-0005-0000-0000-00004F430000}"/>
    <cellStyle name="Normal 76 3 6" xfId="15652" xr:uid="{00000000-0005-0000-0000-000050430000}"/>
    <cellStyle name="Normal 76 4" xfId="3599" xr:uid="{00000000-0005-0000-0000-000051430000}"/>
    <cellStyle name="Normal 76 4 2" xfId="10262" xr:uid="{00000000-0005-0000-0000-000052430000}"/>
    <cellStyle name="Normal 76 4 2 2" xfId="19012" xr:uid="{00000000-0005-0000-0000-000053430000}"/>
    <cellStyle name="Normal 76 4 3" xfId="8660" xr:uid="{00000000-0005-0000-0000-000054430000}"/>
    <cellStyle name="Normal 76 4 3 2" xfId="17413" xr:uid="{00000000-0005-0000-0000-000055430000}"/>
    <cellStyle name="Normal 76 4 4" xfId="11872" xr:uid="{00000000-0005-0000-0000-000056430000}"/>
    <cellStyle name="Normal 76 4 4 2" xfId="20559" xr:uid="{00000000-0005-0000-0000-000057430000}"/>
    <cellStyle name="Normal 76 4 5" xfId="13479" xr:uid="{00000000-0005-0000-0000-000058430000}"/>
    <cellStyle name="Normal 76 4 5 2" xfId="22159" xr:uid="{00000000-0005-0000-0000-000059430000}"/>
    <cellStyle name="Normal 76 4 6" xfId="15653" xr:uid="{00000000-0005-0000-0000-00005A430000}"/>
    <cellStyle name="Normal 76 5" xfId="10259" xr:uid="{00000000-0005-0000-0000-00005B430000}"/>
    <cellStyle name="Normal 76 5 2" xfId="19009" xr:uid="{00000000-0005-0000-0000-00005C430000}"/>
    <cellStyle name="Normal 76 6" xfId="8657" xr:uid="{00000000-0005-0000-0000-00005D430000}"/>
    <cellStyle name="Normal 76 6 2" xfId="17410" xr:uid="{00000000-0005-0000-0000-00005E430000}"/>
    <cellStyle name="Normal 76 7" xfId="11869" xr:uid="{00000000-0005-0000-0000-00005F430000}"/>
    <cellStyle name="Normal 76 7 2" xfId="20556" xr:uid="{00000000-0005-0000-0000-000060430000}"/>
    <cellStyle name="Normal 76 8" xfId="13476" xr:uid="{00000000-0005-0000-0000-000061430000}"/>
    <cellStyle name="Normal 76 8 2" xfId="22156" xr:uid="{00000000-0005-0000-0000-000062430000}"/>
    <cellStyle name="Normal 76 9" xfId="15650" xr:uid="{00000000-0005-0000-0000-000063430000}"/>
    <cellStyle name="Normal 77" xfId="3600" xr:uid="{00000000-0005-0000-0000-000064430000}"/>
    <cellStyle name="Normal 77 2" xfId="3601" xr:uid="{00000000-0005-0000-0000-000065430000}"/>
    <cellStyle name="Normal 77 2 2" xfId="10264" xr:uid="{00000000-0005-0000-0000-000066430000}"/>
    <cellStyle name="Normal 77 2 2 2" xfId="19014" xr:uid="{00000000-0005-0000-0000-000067430000}"/>
    <cellStyle name="Normal 77 2 3" xfId="8662" xr:uid="{00000000-0005-0000-0000-000068430000}"/>
    <cellStyle name="Normal 77 2 3 2" xfId="17415" xr:uid="{00000000-0005-0000-0000-000069430000}"/>
    <cellStyle name="Normal 77 2 4" xfId="11874" xr:uid="{00000000-0005-0000-0000-00006A430000}"/>
    <cellStyle name="Normal 77 2 4 2" xfId="20561" xr:uid="{00000000-0005-0000-0000-00006B430000}"/>
    <cellStyle name="Normal 77 2 5" xfId="13481" xr:uid="{00000000-0005-0000-0000-00006C430000}"/>
    <cellStyle name="Normal 77 2 5 2" xfId="22161" xr:uid="{00000000-0005-0000-0000-00006D430000}"/>
    <cellStyle name="Normal 77 2 6" xfId="15655" xr:uid="{00000000-0005-0000-0000-00006E430000}"/>
    <cellStyle name="Normal 77 3" xfId="3602" xr:uid="{00000000-0005-0000-0000-00006F430000}"/>
    <cellStyle name="Normal 77 3 2" xfId="10265" xr:uid="{00000000-0005-0000-0000-000070430000}"/>
    <cellStyle name="Normal 77 3 2 2" xfId="19015" xr:uid="{00000000-0005-0000-0000-000071430000}"/>
    <cellStyle name="Normal 77 3 3" xfId="8663" xr:uid="{00000000-0005-0000-0000-000072430000}"/>
    <cellStyle name="Normal 77 3 3 2" xfId="17416" xr:uid="{00000000-0005-0000-0000-000073430000}"/>
    <cellStyle name="Normal 77 3 4" xfId="11875" xr:uid="{00000000-0005-0000-0000-000074430000}"/>
    <cellStyle name="Normal 77 3 4 2" xfId="20562" xr:uid="{00000000-0005-0000-0000-000075430000}"/>
    <cellStyle name="Normal 77 3 5" xfId="13482" xr:uid="{00000000-0005-0000-0000-000076430000}"/>
    <cellStyle name="Normal 77 3 5 2" xfId="22162" xr:uid="{00000000-0005-0000-0000-000077430000}"/>
    <cellStyle name="Normal 77 3 6" xfId="15656" xr:uid="{00000000-0005-0000-0000-000078430000}"/>
    <cellStyle name="Normal 77 4" xfId="3603" xr:uid="{00000000-0005-0000-0000-000079430000}"/>
    <cellStyle name="Normal 77 4 2" xfId="10266" xr:uid="{00000000-0005-0000-0000-00007A430000}"/>
    <cellStyle name="Normal 77 4 2 2" xfId="19016" xr:uid="{00000000-0005-0000-0000-00007B430000}"/>
    <cellStyle name="Normal 77 4 3" xfId="8664" xr:uid="{00000000-0005-0000-0000-00007C430000}"/>
    <cellStyle name="Normal 77 4 3 2" xfId="17417" xr:uid="{00000000-0005-0000-0000-00007D430000}"/>
    <cellStyle name="Normal 77 4 4" xfId="11876" xr:uid="{00000000-0005-0000-0000-00007E430000}"/>
    <cellStyle name="Normal 77 4 4 2" xfId="20563" xr:uid="{00000000-0005-0000-0000-00007F430000}"/>
    <cellStyle name="Normal 77 4 5" xfId="13483" xr:uid="{00000000-0005-0000-0000-000080430000}"/>
    <cellStyle name="Normal 77 4 5 2" xfId="22163" xr:uid="{00000000-0005-0000-0000-000081430000}"/>
    <cellStyle name="Normal 77 4 6" xfId="15657" xr:uid="{00000000-0005-0000-0000-000082430000}"/>
    <cellStyle name="Normal 77 5" xfId="10263" xr:uid="{00000000-0005-0000-0000-000083430000}"/>
    <cellStyle name="Normal 77 5 2" xfId="19013" xr:uid="{00000000-0005-0000-0000-000084430000}"/>
    <cellStyle name="Normal 77 6" xfId="8661" xr:uid="{00000000-0005-0000-0000-000085430000}"/>
    <cellStyle name="Normal 77 6 2" xfId="17414" xr:uid="{00000000-0005-0000-0000-000086430000}"/>
    <cellStyle name="Normal 77 7" xfId="11873" xr:uid="{00000000-0005-0000-0000-000087430000}"/>
    <cellStyle name="Normal 77 7 2" xfId="20560" xr:uid="{00000000-0005-0000-0000-000088430000}"/>
    <cellStyle name="Normal 77 8" xfId="13480" xr:uid="{00000000-0005-0000-0000-000089430000}"/>
    <cellStyle name="Normal 77 8 2" xfId="22160" xr:uid="{00000000-0005-0000-0000-00008A430000}"/>
    <cellStyle name="Normal 77 9" xfId="15654" xr:uid="{00000000-0005-0000-0000-00008B430000}"/>
    <cellStyle name="Normal 78" xfId="3604" xr:uid="{00000000-0005-0000-0000-00008C430000}"/>
    <cellStyle name="Normal 78 2" xfId="3605" xr:uid="{00000000-0005-0000-0000-00008D430000}"/>
    <cellStyle name="Normal 78 2 2" xfId="10268" xr:uid="{00000000-0005-0000-0000-00008E430000}"/>
    <cellStyle name="Normal 78 2 2 2" xfId="19018" xr:uid="{00000000-0005-0000-0000-00008F430000}"/>
    <cellStyle name="Normal 78 2 3" xfId="8666" xr:uid="{00000000-0005-0000-0000-000090430000}"/>
    <cellStyle name="Normal 78 2 3 2" xfId="17419" xr:uid="{00000000-0005-0000-0000-000091430000}"/>
    <cellStyle name="Normal 78 2 4" xfId="11878" xr:uid="{00000000-0005-0000-0000-000092430000}"/>
    <cellStyle name="Normal 78 2 4 2" xfId="20565" xr:uid="{00000000-0005-0000-0000-000093430000}"/>
    <cellStyle name="Normal 78 2 5" xfId="13485" xr:uid="{00000000-0005-0000-0000-000094430000}"/>
    <cellStyle name="Normal 78 2 5 2" xfId="22165" xr:uid="{00000000-0005-0000-0000-000095430000}"/>
    <cellStyle name="Normal 78 2 6" xfId="15659" xr:uid="{00000000-0005-0000-0000-000096430000}"/>
    <cellStyle name="Normal 78 3" xfId="3606" xr:uid="{00000000-0005-0000-0000-000097430000}"/>
    <cellStyle name="Normal 78 3 2" xfId="10269" xr:uid="{00000000-0005-0000-0000-000098430000}"/>
    <cellStyle name="Normal 78 3 2 2" xfId="19019" xr:uid="{00000000-0005-0000-0000-000099430000}"/>
    <cellStyle name="Normal 78 3 3" xfId="8667" xr:uid="{00000000-0005-0000-0000-00009A430000}"/>
    <cellStyle name="Normal 78 3 3 2" xfId="17420" xr:uid="{00000000-0005-0000-0000-00009B430000}"/>
    <cellStyle name="Normal 78 3 4" xfId="11879" xr:uid="{00000000-0005-0000-0000-00009C430000}"/>
    <cellStyle name="Normal 78 3 4 2" xfId="20566" xr:uid="{00000000-0005-0000-0000-00009D430000}"/>
    <cellStyle name="Normal 78 3 5" xfId="13486" xr:uid="{00000000-0005-0000-0000-00009E430000}"/>
    <cellStyle name="Normal 78 3 5 2" xfId="22166" xr:uid="{00000000-0005-0000-0000-00009F430000}"/>
    <cellStyle name="Normal 78 3 6" xfId="15660" xr:uid="{00000000-0005-0000-0000-0000A0430000}"/>
    <cellStyle name="Normal 78 4" xfId="3607" xr:uid="{00000000-0005-0000-0000-0000A1430000}"/>
    <cellStyle name="Normal 78 4 2" xfId="10270" xr:uid="{00000000-0005-0000-0000-0000A2430000}"/>
    <cellStyle name="Normal 78 4 2 2" xfId="19020" xr:uid="{00000000-0005-0000-0000-0000A3430000}"/>
    <cellStyle name="Normal 78 4 3" xfId="8668" xr:uid="{00000000-0005-0000-0000-0000A4430000}"/>
    <cellStyle name="Normal 78 4 3 2" xfId="17421" xr:uid="{00000000-0005-0000-0000-0000A5430000}"/>
    <cellStyle name="Normal 78 4 4" xfId="11880" xr:uid="{00000000-0005-0000-0000-0000A6430000}"/>
    <cellStyle name="Normal 78 4 4 2" xfId="20567" xr:uid="{00000000-0005-0000-0000-0000A7430000}"/>
    <cellStyle name="Normal 78 4 5" xfId="13487" xr:uid="{00000000-0005-0000-0000-0000A8430000}"/>
    <cellStyle name="Normal 78 4 5 2" xfId="22167" xr:uid="{00000000-0005-0000-0000-0000A9430000}"/>
    <cellStyle name="Normal 78 4 6" xfId="15661" xr:uid="{00000000-0005-0000-0000-0000AA430000}"/>
    <cellStyle name="Normal 78 5" xfId="10267" xr:uid="{00000000-0005-0000-0000-0000AB430000}"/>
    <cellStyle name="Normal 78 5 2" xfId="19017" xr:uid="{00000000-0005-0000-0000-0000AC430000}"/>
    <cellStyle name="Normal 78 6" xfId="8665" xr:uid="{00000000-0005-0000-0000-0000AD430000}"/>
    <cellStyle name="Normal 78 6 2" xfId="17418" xr:uid="{00000000-0005-0000-0000-0000AE430000}"/>
    <cellStyle name="Normal 78 7" xfId="11877" xr:uid="{00000000-0005-0000-0000-0000AF430000}"/>
    <cellStyle name="Normal 78 7 2" xfId="20564" xr:uid="{00000000-0005-0000-0000-0000B0430000}"/>
    <cellStyle name="Normal 78 8" xfId="13484" xr:uid="{00000000-0005-0000-0000-0000B1430000}"/>
    <cellStyle name="Normal 78 8 2" xfId="22164" xr:uid="{00000000-0005-0000-0000-0000B2430000}"/>
    <cellStyle name="Normal 78 9" xfId="15658" xr:uid="{00000000-0005-0000-0000-0000B3430000}"/>
    <cellStyle name="Normal 79" xfId="3608" xr:uid="{00000000-0005-0000-0000-0000B4430000}"/>
    <cellStyle name="Normal 79 2" xfId="3609" xr:uid="{00000000-0005-0000-0000-0000B5430000}"/>
    <cellStyle name="Normal 79 2 2" xfId="10272" xr:uid="{00000000-0005-0000-0000-0000B6430000}"/>
    <cellStyle name="Normal 79 2 2 2" xfId="19022" xr:uid="{00000000-0005-0000-0000-0000B7430000}"/>
    <cellStyle name="Normal 79 2 3" xfId="8670" xr:uid="{00000000-0005-0000-0000-0000B8430000}"/>
    <cellStyle name="Normal 79 2 3 2" xfId="17423" xr:uid="{00000000-0005-0000-0000-0000B9430000}"/>
    <cellStyle name="Normal 79 2 4" xfId="11882" xr:uid="{00000000-0005-0000-0000-0000BA430000}"/>
    <cellStyle name="Normal 79 2 4 2" xfId="20569" xr:uid="{00000000-0005-0000-0000-0000BB430000}"/>
    <cellStyle name="Normal 79 2 5" xfId="13489" xr:uid="{00000000-0005-0000-0000-0000BC430000}"/>
    <cellStyle name="Normal 79 2 5 2" xfId="22169" xr:uid="{00000000-0005-0000-0000-0000BD430000}"/>
    <cellStyle name="Normal 79 2 6" xfId="15663" xr:uid="{00000000-0005-0000-0000-0000BE430000}"/>
    <cellStyle name="Normal 79 3" xfId="3610" xr:uid="{00000000-0005-0000-0000-0000BF430000}"/>
    <cellStyle name="Normal 79 3 2" xfId="10273" xr:uid="{00000000-0005-0000-0000-0000C0430000}"/>
    <cellStyle name="Normal 79 3 2 2" xfId="19023" xr:uid="{00000000-0005-0000-0000-0000C1430000}"/>
    <cellStyle name="Normal 79 3 3" xfId="8671" xr:uid="{00000000-0005-0000-0000-0000C2430000}"/>
    <cellStyle name="Normal 79 3 3 2" xfId="17424" xr:uid="{00000000-0005-0000-0000-0000C3430000}"/>
    <cellStyle name="Normal 79 3 4" xfId="11883" xr:uid="{00000000-0005-0000-0000-0000C4430000}"/>
    <cellStyle name="Normal 79 3 4 2" xfId="20570" xr:uid="{00000000-0005-0000-0000-0000C5430000}"/>
    <cellStyle name="Normal 79 3 5" xfId="13490" xr:uid="{00000000-0005-0000-0000-0000C6430000}"/>
    <cellStyle name="Normal 79 3 5 2" xfId="22170" xr:uid="{00000000-0005-0000-0000-0000C7430000}"/>
    <cellStyle name="Normal 79 3 6" xfId="15664" xr:uid="{00000000-0005-0000-0000-0000C8430000}"/>
    <cellStyle name="Normal 79 4" xfId="3611" xr:uid="{00000000-0005-0000-0000-0000C9430000}"/>
    <cellStyle name="Normal 79 4 2" xfId="10274" xr:uid="{00000000-0005-0000-0000-0000CA430000}"/>
    <cellStyle name="Normal 79 4 2 2" xfId="19024" xr:uid="{00000000-0005-0000-0000-0000CB430000}"/>
    <cellStyle name="Normal 79 4 3" xfId="8672" xr:uid="{00000000-0005-0000-0000-0000CC430000}"/>
    <cellStyle name="Normal 79 4 3 2" xfId="17425" xr:uid="{00000000-0005-0000-0000-0000CD430000}"/>
    <cellStyle name="Normal 79 4 4" xfId="11884" xr:uid="{00000000-0005-0000-0000-0000CE430000}"/>
    <cellStyle name="Normal 79 4 4 2" xfId="20571" xr:uid="{00000000-0005-0000-0000-0000CF430000}"/>
    <cellStyle name="Normal 79 4 5" xfId="13491" xr:uid="{00000000-0005-0000-0000-0000D0430000}"/>
    <cellStyle name="Normal 79 4 5 2" xfId="22171" xr:uid="{00000000-0005-0000-0000-0000D1430000}"/>
    <cellStyle name="Normal 79 4 6" xfId="15665" xr:uid="{00000000-0005-0000-0000-0000D2430000}"/>
    <cellStyle name="Normal 79 5" xfId="10271" xr:uid="{00000000-0005-0000-0000-0000D3430000}"/>
    <cellStyle name="Normal 79 5 2" xfId="19021" xr:uid="{00000000-0005-0000-0000-0000D4430000}"/>
    <cellStyle name="Normal 79 6" xfId="8669" xr:uid="{00000000-0005-0000-0000-0000D5430000}"/>
    <cellStyle name="Normal 79 6 2" xfId="17422" xr:uid="{00000000-0005-0000-0000-0000D6430000}"/>
    <cellStyle name="Normal 79 7" xfId="11881" xr:uid="{00000000-0005-0000-0000-0000D7430000}"/>
    <cellStyle name="Normal 79 7 2" xfId="20568" xr:uid="{00000000-0005-0000-0000-0000D8430000}"/>
    <cellStyle name="Normal 79 8" xfId="13488" xr:uid="{00000000-0005-0000-0000-0000D9430000}"/>
    <cellStyle name="Normal 79 8 2" xfId="22168" xr:uid="{00000000-0005-0000-0000-0000DA430000}"/>
    <cellStyle name="Normal 79 9" xfId="15662" xr:uid="{00000000-0005-0000-0000-0000DB430000}"/>
    <cellStyle name="Normal 8" xfId="143" xr:uid="{00000000-0005-0000-0000-0000DC430000}"/>
    <cellStyle name="Normal 8 10" xfId="3613" xr:uid="{00000000-0005-0000-0000-0000DD430000}"/>
    <cellStyle name="Normal 8 11" xfId="3614" xr:uid="{00000000-0005-0000-0000-0000DE430000}"/>
    <cellStyle name="Normal 8 12" xfId="3615" xr:uid="{00000000-0005-0000-0000-0000DF430000}"/>
    <cellStyle name="Normal 8 13" xfId="3616" xr:uid="{00000000-0005-0000-0000-0000E0430000}"/>
    <cellStyle name="Normal 8 14" xfId="3617" xr:uid="{00000000-0005-0000-0000-0000E1430000}"/>
    <cellStyle name="Normal 8 15" xfId="3618" xr:uid="{00000000-0005-0000-0000-0000E2430000}"/>
    <cellStyle name="Normal 8 16" xfId="3619" xr:uid="{00000000-0005-0000-0000-0000E3430000}"/>
    <cellStyle name="Normal 8 17" xfId="3620" xr:uid="{00000000-0005-0000-0000-0000E4430000}"/>
    <cellStyle name="Normal 8 18" xfId="3621" xr:uid="{00000000-0005-0000-0000-0000E5430000}"/>
    <cellStyle name="Normal 8 19" xfId="3622" xr:uid="{00000000-0005-0000-0000-0000E6430000}"/>
    <cellStyle name="Normal 8 2" xfId="3623" xr:uid="{00000000-0005-0000-0000-0000E7430000}"/>
    <cellStyle name="Normal 8 2 10" xfId="13493" xr:uid="{00000000-0005-0000-0000-0000E8430000}"/>
    <cellStyle name="Normal 8 2 10 2" xfId="22173" xr:uid="{00000000-0005-0000-0000-0000E9430000}"/>
    <cellStyle name="Normal 8 2 11" xfId="15667" xr:uid="{00000000-0005-0000-0000-0000EA430000}"/>
    <cellStyle name="Normal 8 2 2" xfId="3624" xr:uid="{00000000-0005-0000-0000-0000EB430000}"/>
    <cellStyle name="Normal 8 2 2 10" xfId="8675" xr:uid="{00000000-0005-0000-0000-0000EC430000}"/>
    <cellStyle name="Normal 8 2 2 10 2" xfId="17428" xr:uid="{00000000-0005-0000-0000-0000ED430000}"/>
    <cellStyle name="Normal 8 2 2 11" xfId="11887" xr:uid="{00000000-0005-0000-0000-0000EE430000}"/>
    <cellStyle name="Normal 8 2 2 11 2" xfId="20574" xr:uid="{00000000-0005-0000-0000-0000EF430000}"/>
    <cellStyle name="Normal 8 2 2 12" xfId="13494" xr:uid="{00000000-0005-0000-0000-0000F0430000}"/>
    <cellStyle name="Normal 8 2 2 12 2" xfId="22174" xr:uid="{00000000-0005-0000-0000-0000F1430000}"/>
    <cellStyle name="Normal 8 2 2 13" xfId="15668" xr:uid="{00000000-0005-0000-0000-0000F2430000}"/>
    <cellStyle name="Normal 8 2 2 2" xfId="3625" xr:uid="{00000000-0005-0000-0000-0000F3430000}"/>
    <cellStyle name="Normal 8 2 2 2 2" xfId="3626" xr:uid="{00000000-0005-0000-0000-0000F4430000}"/>
    <cellStyle name="Normal 8 2 2 2 2 2" xfId="3627" xr:uid="{00000000-0005-0000-0000-0000F5430000}"/>
    <cellStyle name="Normal 8 2 2 2 2 3" xfId="3628" xr:uid="{00000000-0005-0000-0000-0000F6430000}"/>
    <cellStyle name="Normal 8 2 2 2 2 4" xfId="3629" xr:uid="{00000000-0005-0000-0000-0000F7430000}"/>
    <cellStyle name="Normal 8 2 2 2 3" xfId="3630" xr:uid="{00000000-0005-0000-0000-0000F8430000}"/>
    <cellStyle name="Normal 8 2 2 2 4" xfId="3631" xr:uid="{00000000-0005-0000-0000-0000F9430000}"/>
    <cellStyle name="Normal 8 2 2 3" xfId="3632" xr:uid="{00000000-0005-0000-0000-0000FA430000}"/>
    <cellStyle name="Normal 8 2 2 4" xfId="3633" xr:uid="{00000000-0005-0000-0000-0000FB430000}"/>
    <cellStyle name="Normal 8 2 2 5" xfId="3634" xr:uid="{00000000-0005-0000-0000-0000FC430000}"/>
    <cellStyle name="Normal 8 2 2 6" xfId="3635" xr:uid="{00000000-0005-0000-0000-0000FD430000}"/>
    <cellStyle name="Normal 8 2 2 7" xfId="3636" xr:uid="{00000000-0005-0000-0000-0000FE430000}"/>
    <cellStyle name="Normal 8 2 2 8" xfId="3637" xr:uid="{00000000-0005-0000-0000-0000FF430000}"/>
    <cellStyle name="Normal 8 2 2 9" xfId="10277" xr:uid="{00000000-0005-0000-0000-000000440000}"/>
    <cellStyle name="Normal 8 2 2 9 2" xfId="19027" xr:uid="{00000000-0005-0000-0000-000001440000}"/>
    <cellStyle name="Normal 8 2 3" xfId="3638" xr:uid="{00000000-0005-0000-0000-000002440000}"/>
    <cellStyle name="Normal 8 2 4" xfId="3639" xr:uid="{00000000-0005-0000-0000-000003440000}"/>
    <cellStyle name="Normal 8 2 5" xfId="3640" xr:uid="{00000000-0005-0000-0000-000004440000}"/>
    <cellStyle name="Normal 8 2 6" xfId="3641" xr:uid="{00000000-0005-0000-0000-000005440000}"/>
    <cellStyle name="Normal 8 2 7" xfId="10276" xr:uid="{00000000-0005-0000-0000-000006440000}"/>
    <cellStyle name="Normal 8 2 7 2" xfId="19026" xr:uid="{00000000-0005-0000-0000-000007440000}"/>
    <cellStyle name="Normal 8 2 8" xfId="8674" xr:uid="{00000000-0005-0000-0000-000008440000}"/>
    <cellStyle name="Normal 8 2 8 2" xfId="17427" xr:uid="{00000000-0005-0000-0000-000009440000}"/>
    <cellStyle name="Normal 8 2 9" xfId="11886" xr:uid="{00000000-0005-0000-0000-00000A440000}"/>
    <cellStyle name="Normal 8 2 9 2" xfId="20573" xr:uid="{00000000-0005-0000-0000-00000B440000}"/>
    <cellStyle name="Normal 8 20" xfId="3642" xr:uid="{00000000-0005-0000-0000-00000C440000}"/>
    <cellStyle name="Normal 8 21" xfId="3643" xr:uid="{00000000-0005-0000-0000-00000D440000}"/>
    <cellStyle name="Normal 8 22" xfId="3644" xr:uid="{00000000-0005-0000-0000-00000E440000}"/>
    <cellStyle name="Normal 8 23" xfId="3645" xr:uid="{00000000-0005-0000-0000-00000F440000}"/>
    <cellStyle name="Normal 8 24" xfId="3646" xr:uid="{00000000-0005-0000-0000-000010440000}"/>
    <cellStyle name="Normal 8 25" xfId="3647" xr:uid="{00000000-0005-0000-0000-000011440000}"/>
    <cellStyle name="Normal 8 26" xfId="3648" xr:uid="{00000000-0005-0000-0000-000012440000}"/>
    <cellStyle name="Normal 8 27" xfId="3649" xr:uid="{00000000-0005-0000-0000-000013440000}"/>
    <cellStyle name="Normal 8 28" xfId="3650" xr:uid="{00000000-0005-0000-0000-000014440000}"/>
    <cellStyle name="Normal 8 29" xfId="3651" xr:uid="{00000000-0005-0000-0000-000015440000}"/>
    <cellStyle name="Normal 8 3" xfId="3652" xr:uid="{00000000-0005-0000-0000-000016440000}"/>
    <cellStyle name="Normal 8 3 2" xfId="3653" xr:uid="{00000000-0005-0000-0000-000017440000}"/>
    <cellStyle name="Normal 8 3 3" xfId="3654" xr:uid="{00000000-0005-0000-0000-000018440000}"/>
    <cellStyle name="Normal 8 30" xfId="3655" xr:uid="{00000000-0005-0000-0000-000019440000}"/>
    <cellStyle name="Normal 8 31" xfId="3656" xr:uid="{00000000-0005-0000-0000-00001A440000}"/>
    <cellStyle name="Normal 8 32" xfId="3657" xr:uid="{00000000-0005-0000-0000-00001B440000}"/>
    <cellStyle name="Normal 8 33" xfId="3658" xr:uid="{00000000-0005-0000-0000-00001C440000}"/>
    <cellStyle name="Normal 8 34" xfId="3659" xr:uid="{00000000-0005-0000-0000-00001D440000}"/>
    <cellStyle name="Normal 8 35" xfId="3660" xr:uid="{00000000-0005-0000-0000-00001E440000}"/>
    <cellStyle name="Normal 8 36" xfId="3661" xr:uid="{00000000-0005-0000-0000-00001F440000}"/>
    <cellStyle name="Normal 8 37" xfId="3662" xr:uid="{00000000-0005-0000-0000-000020440000}"/>
    <cellStyle name="Normal 8 38" xfId="3663" xr:uid="{00000000-0005-0000-0000-000021440000}"/>
    <cellStyle name="Normal 8 39" xfId="3664" xr:uid="{00000000-0005-0000-0000-000022440000}"/>
    <cellStyle name="Normal 8 4" xfId="3665" xr:uid="{00000000-0005-0000-0000-000023440000}"/>
    <cellStyle name="Normal 8 4 2" xfId="3666" xr:uid="{00000000-0005-0000-0000-000024440000}"/>
    <cellStyle name="Normal 8 40" xfId="3667" xr:uid="{00000000-0005-0000-0000-000025440000}"/>
    <cellStyle name="Normal 8 41" xfId="3668" xr:uid="{00000000-0005-0000-0000-000026440000}"/>
    <cellStyle name="Normal 8 42" xfId="3612" xr:uid="{00000000-0005-0000-0000-000027440000}"/>
    <cellStyle name="Normal 8 42 2" xfId="10275" xr:uid="{00000000-0005-0000-0000-000028440000}"/>
    <cellStyle name="Normal 8 42 2 2" xfId="19025" xr:uid="{00000000-0005-0000-0000-000029440000}"/>
    <cellStyle name="Normal 8 42 3" xfId="11885" xr:uid="{00000000-0005-0000-0000-00002A440000}"/>
    <cellStyle name="Normal 8 42 3 2" xfId="20572" xr:uid="{00000000-0005-0000-0000-00002B440000}"/>
    <cellStyle name="Normal 8 42 4" xfId="15666" xr:uid="{00000000-0005-0000-0000-00002C440000}"/>
    <cellStyle name="Normal 8 43" xfId="10468" xr:uid="{00000000-0005-0000-0000-00002D440000}"/>
    <cellStyle name="Normal 8 43 2" xfId="19211" xr:uid="{00000000-0005-0000-0000-00002E440000}"/>
    <cellStyle name="Normal 8 44" xfId="8673" xr:uid="{00000000-0005-0000-0000-00002F440000}"/>
    <cellStyle name="Normal 8 44 2" xfId="17426" xr:uid="{00000000-0005-0000-0000-000030440000}"/>
    <cellStyle name="Normal 8 45" xfId="10626" xr:uid="{00000000-0005-0000-0000-000031440000}"/>
    <cellStyle name="Normal 8 45 2" xfId="19329" xr:uid="{00000000-0005-0000-0000-000032440000}"/>
    <cellStyle name="Normal 8 46" xfId="13492" xr:uid="{00000000-0005-0000-0000-000033440000}"/>
    <cellStyle name="Normal 8 46 2" xfId="22172" xr:uid="{00000000-0005-0000-0000-000034440000}"/>
    <cellStyle name="Normal 8 47" xfId="14515" xr:uid="{00000000-0005-0000-0000-000035440000}"/>
    <cellStyle name="Normal 8 5" xfId="3669" xr:uid="{00000000-0005-0000-0000-000036440000}"/>
    <cellStyle name="Normal 8 6" xfId="3670" xr:uid="{00000000-0005-0000-0000-000037440000}"/>
    <cellStyle name="Normal 8 7" xfId="3671" xr:uid="{00000000-0005-0000-0000-000038440000}"/>
    <cellStyle name="Normal 8 8" xfId="3672" xr:uid="{00000000-0005-0000-0000-000039440000}"/>
    <cellStyle name="Normal 8 9" xfId="3673" xr:uid="{00000000-0005-0000-0000-00003A440000}"/>
    <cellStyle name="Normal 80" xfId="3674" xr:uid="{00000000-0005-0000-0000-00003B440000}"/>
    <cellStyle name="Normal 80 2" xfId="3675" xr:uid="{00000000-0005-0000-0000-00003C440000}"/>
    <cellStyle name="Normal 80 2 2" xfId="10279" xr:uid="{00000000-0005-0000-0000-00003D440000}"/>
    <cellStyle name="Normal 80 2 2 2" xfId="19029" xr:uid="{00000000-0005-0000-0000-00003E440000}"/>
    <cellStyle name="Normal 80 2 3" xfId="8677" xr:uid="{00000000-0005-0000-0000-00003F440000}"/>
    <cellStyle name="Normal 80 2 3 2" xfId="17430" xr:uid="{00000000-0005-0000-0000-000040440000}"/>
    <cellStyle name="Normal 80 2 4" xfId="11889" xr:uid="{00000000-0005-0000-0000-000041440000}"/>
    <cellStyle name="Normal 80 2 4 2" xfId="20576" xr:uid="{00000000-0005-0000-0000-000042440000}"/>
    <cellStyle name="Normal 80 2 5" xfId="13496" xr:uid="{00000000-0005-0000-0000-000043440000}"/>
    <cellStyle name="Normal 80 2 5 2" xfId="22176" xr:uid="{00000000-0005-0000-0000-000044440000}"/>
    <cellStyle name="Normal 80 2 6" xfId="15670" xr:uid="{00000000-0005-0000-0000-000045440000}"/>
    <cellStyle name="Normal 80 3" xfId="3676" xr:uid="{00000000-0005-0000-0000-000046440000}"/>
    <cellStyle name="Normal 80 3 2" xfId="10280" xr:uid="{00000000-0005-0000-0000-000047440000}"/>
    <cellStyle name="Normal 80 3 2 2" xfId="19030" xr:uid="{00000000-0005-0000-0000-000048440000}"/>
    <cellStyle name="Normal 80 3 3" xfId="8678" xr:uid="{00000000-0005-0000-0000-000049440000}"/>
    <cellStyle name="Normal 80 3 3 2" xfId="17431" xr:uid="{00000000-0005-0000-0000-00004A440000}"/>
    <cellStyle name="Normal 80 3 4" xfId="11890" xr:uid="{00000000-0005-0000-0000-00004B440000}"/>
    <cellStyle name="Normal 80 3 4 2" xfId="20577" xr:uid="{00000000-0005-0000-0000-00004C440000}"/>
    <cellStyle name="Normal 80 3 5" xfId="13497" xr:uid="{00000000-0005-0000-0000-00004D440000}"/>
    <cellStyle name="Normal 80 3 5 2" xfId="22177" xr:uid="{00000000-0005-0000-0000-00004E440000}"/>
    <cellStyle name="Normal 80 3 6" xfId="15671" xr:uid="{00000000-0005-0000-0000-00004F440000}"/>
    <cellStyle name="Normal 80 4" xfId="3677" xr:uid="{00000000-0005-0000-0000-000050440000}"/>
    <cellStyle name="Normal 80 4 2" xfId="10281" xr:uid="{00000000-0005-0000-0000-000051440000}"/>
    <cellStyle name="Normal 80 4 2 2" xfId="19031" xr:uid="{00000000-0005-0000-0000-000052440000}"/>
    <cellStyle name="Normal 80 4 3" xfId="8679" xr:uid="{00000000-0005-0000-0000-000053440000}"/>
    <cellStyle name="Normal 80 4 3 2" xfId="17432" xr:uid="{00000000-0005-0000-0000-000054440000}"/>
    <cellStyle name="Normal 80 4 4" xfId="11891" xr:uid="{00000000-0005-0000-0000-000055440000}"/>
    <cellStyle name="Normal 80 4 4 2" xfId="20578" xr:uid="{00000000-0005-0000-0000-000056440000}"/>
    <cellStyle name="Normal 80 4 5" xfId="13498" xr:uid="{00000000-0005-0000-0000-000057440000}"/>
    <cellStyle name="Normal 80 4 5 2" xfId="22178" xr:uid="{00000000-0005-0000-0000-000058440000}"/>
    <cellStyle name="Normal 80 4 6" xfId="15672" xr:uid="{00000000-0005-0000-0000-000059440000}"/>
    <cellStyle name="Normal 80 5" xfId="10278" xr:uid="{00000000-0005-0000-0000-00005A440000}"/>
    <cellStyle name="Normal 80 5 2" xfId="19028" xr:uid="{00000000-0005-0000-0000-00005B440000}"/>
    <cellStyle name="Normal 80 6" xfId="8676" xr:uid="{00000000-0005-0000-0000-00005C440000}"/>
    <cellStyle name="Normal 80 6 2" xfId="17429" xr:uid="{00000000-0005-0000-0000-00005D440000}"/>
    <cellStyle name="Normal 80 7" xfId="11888" xr:uid="{00000000-0005-0000-0000-00005E440000}"/>
    <cellStyle name="Normal 80 7 2" xfId="20575" xr:uid="{00000000-0005-0000-0000-00005F440000}"/>
    <cellStyle name="Normal 80 8" xfId="13495" xr:uid="{00000000-0005-0000-0000-000060440000}"/>
    <cellStyle name="Normal 80 8 2" xfId="22175" xr:uid="{00000000-0005-0000-0000-000061440000}"/>
    <cellStyle name="Normal 80 9" xfId="15669" xr:uid="{00000000-0005-0000-0000-000062440000}"/>
    <cellStyle name="Normal 81" xfId="3678" xr:uid="{00000000-0005-0000-0000-000063440000}"/>
    <cellStyle name="Normal 81 2" xfId="3679" xr:uid="{00000000-0005-0000-0000-000064440000}"/>
    <cellStyle name="Normal 81 2 2" xfId="10283" xr:uid="{00000000-0005-0000-0000-000065440000}"/>
    <cellStyle name="Normal 81 2 2 2" xfId="19033" xr:uid="{00000000-0005-0000-0000-000066440000}"/>
    <cellStyle name="Normal 81 2 3" xfId="8681" xr:uid="{00000000-0005-0000-0000-000067440000}"/>
    <cellStyle name="Normal 81 2 3 2" xfId="17434" xr:uid="{00000000-0005-0000-0000-000068440000}"/>
    <cellStyle name="Normal 81 2 4" xfId="11893" xr:uid="{00000000-0005-0000-0000-000069440000}"/>
    <cellStyle name="Normal 81 2 4 2" xfId="20580" xr:uid="{00000000-0005-0000-0000-00006A440000}"/>
    <cellStyle name="Normal 81 2 5" xfId="13500" xr:uid="{00000000-0005-0000-0000-00006B440000}"/>
    <cellStyle name="Normal 81 2 5 2" xfId="22180" xr:uid="{00000000-0005-0000-0000-00006C440000}"/>
    <cellStyle name="Normal 81 2 6" xfId="15674" xr:uid="{00000000-0005-0000-0000-00006D440000}"/>
    <cellStyle name="Normal 81 3" xfId="3680" xr:uid="{00000000-0005-0000-0000-00006E440000}"/>
    <cellStyle name="Normal 81 3 2" xfId="10284" xr:uid="{00000000-0005-0000-0000-00006F440000}"/>
    <cellStyle name="Normal 81 3 2 2" xfId="19034" xr:uid="{00000000-0005-0000-0000-000070440000}"/>
    <cellStyle name="Normal 81 3 3" xfId="8682" xr:uid="{00000000-0005-0000-0000-000071440000}"/>
    <cellStyle name="Normal 81 3 3 2" xfId="17435" xr:uid="{00000000-0005-0000-0000-000072440000}"/>
    <cellStyle name="Normal 81 3 4" xfId="11894" xr:uid="{00000000-0005-0000-0000-000073440000}"/>
    <cellStyle name="Normal 81 3 4 2" xfId="20581" xr:uid="{00000000-0005-0000-0000-000074440000}"/>
    <cellStyle name="Normal 81 3 5" xfId="13501" xr:uid="{00000000-0005-0000-0000-000075440000}"/>
    <cellStyle name="Normal 81 3 5 2" xfId="22181" xr:uid="{00000000-0005-0000-0000-000076440000}"/>
    <cellStyle name="Normal 81 3 6" xfId="15675" xr:uid="{00000000-0005-0000-0000-000077440000}"/>
    <cellStyle name="Normal 81 4" xfId="3681" xr:uid="{00000000-0005-0000-0000-000078440000}"/>
    <cellStyle name="Normal 81 4 2" xfId="10285" xr:uid="{00000000-0005-0000-0000-000079440000}"/>
    <cellStyle name="Normal 81 4 2 2" xfId="19035" xr:uid="{00000000-0005-0000-0000-00007A440000}"/>
    <cellStyle name="Normal 81 4 3" xfId="8683" xr:uid="{00000000-0005-0000-0000-00007B440000}"/>
    <cellStyle name="Normal 81 4 3 2" xfId="17436" xr:uid="{00000000-0005-0000-0000-00007C440000}"/>
    <cellStyle name="Normal 81 4 4" xfId="11895" xr:uid="{00000000-0005-0000-0000-00007D440000}"/>
    <cellStyle name="Normal 81 4 4 2" xfId="20582" xr:uid="{00000000-0005-0000-0000-00007E440000}"/>
    <cellStyle name="Normal 81 4 5" xfId="13502" xr:uid="{00000000-0005-0000-0000-00007F440000}"/>
    <cellStyle name="Normal 81 4 5 2" xfId="22182" xr:uid="{00000000-0005-0000-0000-000080440000}"/>
    <cellStyle name="Normal 81 4 6" xfId="15676" xr:uid="{00000000-0005-0000-0000-000081440000}"/>
    <cellStyle name="Normal 81 5" xfId="10282" xr:uid="{00000000-0005-0000-0000-000082440000}"/>
    <cellStyle name="Normal 81 5 2" xfId="19032" xr:uid="{00000000-0005-0000-0000-000083440000}"/>
    <cellStyle name="Normal 81 6" xfId="8680" xr:uid="{00000000-0005-0000-0000-000084440000}"/>
    <cellStyle name="Normal 81 6 2" xfId="17433" xr:uid="{00000000-0005-0000-0000-000085440000}"/>
    <cellStyle name="Normal 81 7" xfId="11892" xr:uid="{00000000-0005-0000-0000-000086440000}"/>
    <cellStyle name="Normal 81 7 2" xfId="20579" xr:uid="{00000000-0005-0000-0000-000087440000}"/>
    <cellStyle name="Normal 81 8" xfId="13499" xr:uid="{00000000-0005-0000-0000-000088440000}"/>
    <cellStyle name="Normal 81 8 2" xfId="22179" xr:uid="{00000000-0005-0000-0000-000089440000}"/>
    <cellStyle name="Normal 81 9" xfId="15673" xr:uid="{00000000-0005-0000-0000-00008A440000}"/>
    <cellStyle name="Normal 82" xfId="3682" xr:uid="{00000000-0005-0000-0000-00008B440000}"/>
    <cellStyle name="Normal 82 2" xfId="3683" xr:uid="{00000000-0005-0000-0000-00008C440000}"/>
    <cellStyle name="Normal 82 2 2" xfId="10287" xr:uid="{00000000-0005-0000-0000-00008D440000}"/>
    <cellStyle name="Normal 82 2 2 2" xfId="19037" xr:uid="{00000000-0005-0000-0000-00008E440000}"/>
    <cellStyle name="Normal 82 2 3" xfId="8685" xr:uid="{00000000-0005-0000-0000-00008F440000}"/>
    <cellStyle name="Normal 82 2 3 2" xfId="17438" xr:uid="{00000000-0005-0000-0000-000090440000}"/>
    <cellStyle name="Normal 82 2 4" xfId="11897" xr:uid="{00000000-0005-0000-0000-000091440000}"/>
    <cellStyle name="Normal 82 2 4 2" xfId="20584" xr:uid="{00000000-0005-0000-0000-000092440000}"/>
    <cellStyle name="Normal 82 2 5" xfId="13504" xr:uid="{00000000-0005-0000-0000-000093440000}"/>
    <cellStyle name="Normal 82 2 5 2" xfId="22184" xr:uid="{00000000-0005-0000-0000-000094440000}"/>
    <cellStyle name="Normal 82 2 6" xfId="15678" xr:uid="{00000000-0005-0000-0000-000095440000}"/>
    <cellStyle name="Normal 82 3" xfId="3684" xr:uid="{00000000-0005-0000-0000-000096440000}"/>
    <cellStyle name="Normal 82 3 2" xfId="10288" xr:uid="{00000000-0005-0000-0000-000097440000}"/>
    <cellStyle name="Normal 82 3 2 2" xfId="19038" xr:uid="{00000000-0005-0000-0000-000098440000}"/>
    <cellStyle name="Normal 82 3 3" xfId="8686" xr:uid="{00000000-0005-0000-0000-000099440000}"/>
    <cellStyle name="Normal 82 3 3 2" xfId="17439" xr:uid="{00000000-0005-0000-0000-00009A440000}"/>
    <cellStyle name="Normal 82 3 4" xfId="11898" xr:uid="{00000000-0005-0000-0000-00009B440000}"/>
    <cellStyle name="Normal 82 3 4 2" xfId="20585" xr:uid="{00000000-0005-0000-0000-00009C440000}"/>
    <cellStyle name="Normal 82 3 5" xfId="13505" xr:uid="{00000000-0005-0000-0000-00009D440000}"/>
    <cellStyle name="Normal 82 3 5 2" xfId="22185" xr:uid="{00000000-0005-0000-0000-00009E440000}"/>
    <cellStyle name="Normal 82 3 6" xfId="15679" xr:uid="{00000000-0005-0000-0000-00009F440000}"/>
    <cellStyle name="Normal 82 4" xfId="3685" xr:uid="{00000000-0005-0000-0000-0000A0440000}"/>
    <cellStyle name="Normal 82 4 2" xfId="10289" xr:uid="{00000000-0005-0000-0000-0000A1440000}"/>
    <cellStyle name="Normal 82 4 2 2" xfId="19039" xr:uid="{00000000-0005-0000-0000-0000A2440000}"/>
    <cellStyle name="Normal 82 4 3" xfId="8687" xr:uid="{00000000-0005-0000-0000-0000A3440000}"/>
    <cellStyle name="Normal 82 4 3 2" xfId="17440" xr:uid="{00000000-0005-0000-0000-0000A4440000}"/>
    <cellStyle name="Normal 82 4 4" xfId="11899" xr:uid="{00000000-0005-0000-0000-0000A5440000}"/>
    <cellStyle name="Normal 82 4 4 2" xfId="20586" xr:uid="{00000000-0005-0000-0000-0000A6440000}"/>
    <cellStyle name="Normal 82 4 5" xfId="13506" xr:uid="{00000000-0005-0000-0000-0000A7440000}"/>
    <cellStyle name="Normal 82 4 5 2" xfId="22186" xr:uid="{00000000-0005-0000-0000-0000A8440000}"/>
    <cellStyle name="Normal 82 4 6" xfId="15680" xr:uid="{00000000-0005-0000-0000-0000A9440000}"/>
    <cellStyle name="Normal 82 5" xfId="10286" xr:uid="{00000000-0005-0000-0000-0000AA440000}"/>
    <cellStyle name="Normal 82 5 2" xfId="19036" xr:uid="{00000000-0005-0000-0000-0000AB440000}"/>
    <cellStyle name="Normal 82 6" xfId="8684" xr:uid="{00000000-0005-0000-0000-0000AC440000}"/>
    <cellStyle name="Normal 82 6 2" xfId="17437" xr:uid="{00000000-0005-0000-0000-0000AD440000}"/>
    <cellStyle name="Normal 82 7" xfId="11896" xr:uid="{00000000-0005-0000-0000-0000AE440000}"/>
    <cellStyle name="Normal 82 7 2" xfId="20583" xr:uid="{00000000-0005-0000-0000-0000AF440000}"/>
    <cellStyle name="Normal 82 8" xfId="13503" xr:uid="{00000000-0005-0000-0000-0000B0440000}"/>
    <cellStyle name="Normal 82 8 2" xfId="22183" xr:uid="{00000000-0005-0000-0000-0000B1440000}"/>
    <cellStyle name="Normal 82 9" xfId="15677" xr:uid="{00000000-0005-0000-0000-0000B2440000}"/>
    <cellStyle name="Normal 83" xfId="3686" xr:uid="{00000000-0005-0000-0000-0000B3440000}"/>
    <cellStyle name="Normal 83 2" xfId="3687" xr:uid="{00000000-0005-0000-0000-0000B4440000}"/>
    <cellStyle name="Normal 83 2 2" xfId="10291" xr:uid="{00000000-0005-0000-0000-0000B5440000}"/>
    <cellStyle name="Normal 83 2 2 2" xfId="19041" xr:uid="{00000000-0005-0000-0000-0000B6440000}"/>
    <cellStyle name="Normal 83 2 3" xfId="8689" xr:uid="{00000000-0005-0000-0000-0000B7440000}"/>
    <cellStyle name="Normal 83 2 3 2" xfId="17442" xr:uid="{00000000-0005-0000-0000-0000B8440000}"/>
    <cellStyle name="Normal 83 2 4" xfId="11901" xr:uid="{00000000-0005-0000-0000-0000B9440000}"/>
    <cellStyle name="Normal 83 2 4 2" xfId="20588" xr:uid="{00000000-0005-0000-0000-0000BA440000}"/>
    <cellStyle name="Normal 83 2 5" xfId="13508" xr:uid="{00000000-0005-0000-0000-0000BB440000}"/>
    <cellStyle name="Normal 83 2 5 2" xfId="22188" xr:uid="{00000000-0005-0000-0000-0000BC440000}"/>
    <cellStyle name="Normal 83 2 6" xfId="15682" xr:uid="{00000000-0005-0000-0000-0000BD440000}"/>
    <cellStyle name="Normal 83 3" xfId="3688" xr:uid="{00000000-0005-0000-0000-0000BE440000}"/>
    <cellStyle name="Normal 83 3 2" xfId="10292" xr:uid="{00000000-0005-0000-0000-0000BF440000}"/>
    <cellStyle name="Normal 83 3 2 2" xfId="19042" xr:uid="{00000000-0005-0000-0000-0000C0440000}"/>
    <cellStyle name="Normal 83 3 3" xfId="8690" xr:uid="{00000000-0005-0000-0000-0000C1440000}"/>
    <cellStyle name="Normal 83 3 3 2" xfId="17443" xr:uid="{00000000-0005-0000-0000-0000C2440000}"/>
    <cellStyle name="Normal 83 3 4" xfId="11902" xr:uid="{00000000-0005-0000-0000-0000C3440000}"/>
    <cellStyle name="Normal 83 3 4 2" xfId="20589" xr:uid="{00000000-0005-0000-0000-0000C4440000}"/>
    <cellStyle name="Normal 83 3 5" xfId="13509" xr:uid="{00000000-0005-0000-0000-0000C5440000}"/>
    <cellStyle name="Normal 83 3 5 2" xfId="22189" xr:uid="{00000000-0005-0000-0000-0000C6440000}"/>
    <cellStyle name="Normal 83 3 6" xfId="15683" xr:uid="{00000000-0005-0000-0000-0000C7440000}"/>
    <cellStyle name="Normal 83 4" xfId="3689" xr:uid="{00000000-0005-0000-0000-0000C8440000}"/>
    <cellStyle name="Normal 83 4 2" xfId="10293" xr:uid="{00000000-0005-0000-0000-0000C9440000}"/>
    <cellStyle name="Normal 83 4 2 2" xfId="19043" xr:uid="{00000000-0005-0000-0000-0000CA440000}"/>
    <cellStyle name="Normal 83 4 3" xfId="8691" xr:uid="{00000000-0005-0000-0000-0000CB440000}"/>
    <cellStyle name="Normal 83 4 3 2" xfId="17444" xr:uid="{00000000-0005-0000-0000-0000CC440000}"/>
    <cellStyle name="Normal 83 4 4" xfId="11903" xr:uid="{00000000-0005-0000-0000-0000CD440000}"/>
    <cellStyle name="Normal 83 4 4 2" xfId="20590" xr:uid="{00000000-0005-0000-0000-0000CE440000}"/>
    <cellStyle name="Normal 83 4 5" xfId="13510" xr:uid="{00000000-0005-0000-0000-0000CF440000}"/>
    <cellStyle name="Normal 83 4 5 2" xfId="22190" xr:uid="{00000000-0005-0000-0000-0000D0440000}"/>
    <cellStyle name="Normal 83 4 6" xfId="15684" xr:uid="{00000000-0005-0000-0000-0000D1440000}"/>
    <cellStyle name="Normal 83 5" xfId="10290" xr:uid="{00000000-0005-0000-0000-0000D2440000}"/>
    <cellStyle name="Normal 83 5 2" xfId="19040" xr:uid="{00000000-0005-0000-0000-0000D3440000}"/>
    <cellStyle name="Normal 83 6" xfId="8688" xr:uid="{00000000-0005-0000-0000-0000D4440000}"/>
    <cellStyle name="Normal 83 6 2" xfId="17441" xr:uid="{00000000-0005-0000-0000-0000D5440000}"/>
    <cellStyle name="Normal 83 7" xfId="11900" xr:uid="{00000000-0005-0000-0000-0000D6440000}"/>
    <cellStyle name="Normal 83 7 2" xfId="20587" xr:uid="{00000000-0005-0000-0000-0000D7440000}"/>
    <cellStyle name="Normal 83 8" xfId="13507" xr:uid="{00000000-0005-0000-0000-0000D8440000}"/>
    <cellStyle name="Normal 83 8 2" xfId="22187" xr:uid="{00000000-0005-0000-0000-0000D9440000}"/>
    <cellStyle name="Normal 83 9" xfId="15681" xr:uid="{00000000-0005-0000-0000-0000DA440000}"/>
    <cellStyle name="Normal 84" xfId="3690" xr:uid="{00000000-0005-0000-0000-0000DB440000}"/>
    <cellStyle name="Normal 84 2" xfId="3691" xr:uid="{00000000-0005-0000-0000-0000DC440000}"/>
    <cellStyle name="Normal 84 2 2" xfId="10295" xr:uid="{00000000-0005-0000-0000-0000DD440000}"/>
    <cellStyle name="Normal 84 2 2 2" xfId="19045" xr:uid="{00000000-0005-0000-0000-0000DE440000}"/>
    <cellStyle name="Normal 84 2 3" xfId="8693" xr:uid="{00000000-0005-0000-0000-0000DF440000}"/>
    <cellStyle name="Normal 84 2 3 2" xfId="17446" xr:uid="{00000000-0005-0000-0000-0000E0440000}"/>
    <cellStyle name="Normal 84 2 4" xfId="11905" xr:uid="{00000000-0005-0000-0000-0000E1440000}"/>
    <cellStyle name="Normal 84 2 4 2" xfId="20592" xr:uid="{00000000-0005-0000-0000-0000E2440000}"/>
    <cellStyle name="Normal 84 2 5" xfId="13512" xr:uid="{00000000-0005-0000-0000-0000E3440000}"/>
    <cellStyle name="Normal 84 2 5 2" xfId="22192" xr:uid="{00000000-0005-0000-0000-0000E4440000}"/>
    <cellStyle name="Normal 84 2 6" xfId="15686" xr:uid="{00000000-0005-0000-0000-0000E5440000}"/>
    <cellStyle name="Normal 84 3" xfId="3692" xr:uid="{00000000-0005-0000-0000-0000E6440000}"/>
    <cellStyle name="Normal 84 3 2" xfId="10296" xr:uid="{00000000-0005-0000-0000-0000E7440000}"/>
    <cellStyle name="Normal 84 3 2 2" xfId="19046" xr:uid="{00000000-0005-0000-0000-0000E8440000}"/>
    <cellStyle name="Normal 84 3 3" xfId="8694" xr:uid="{00000000-0005-0000-0000-0000E9440000}"/>
    <cellStyle name="Normal 84 3 3 2" xfId="17447" xr:uid="{00000000-0005-0000-0000-0000EA440000}"/>
    <cellStyle name="Normal 84 3 4" xfId="11906" xr:uid="{00000000-0005-0000-0000-0000EB440000}"/>
    <cellStyle name="Normal 84 3 4 2" xfId="20593" xr:uid="{00000000-0005-0000-0000-0000EC440000}"/>
    <cellStyle name="Normal 84 3 5" xfId="13513" xr:uid="{00000000-0005-0000-0000-0000ED440000}"/>
    <cellStyle name="Normal 84 3 5 2" xfId="22193" xr:uid="{00000000-0005-0000-0000-0000EE440000}"/>
    <cellStyle name="Normal 84 3 6" xfId="15687" xr:uid="{00000000-0005-0000-0000-0000EF440000}"/>
    <cellStyle name="Normal 84 4" xfId="3693" xr:uid="{00000000-0005-0000-0000-0000F0440000}"/>
    <cellStyle name="Normal 84 4 2" xfId="10297" xr:uid="{00000000-0005-0000-0000-0000F1440000}"/>
    <cellStyle name="Normal 84 4 2 2" xfId="19047" xr:uid="{00000000-0005-0000-0000-0000F2440000}"/>
    <cellStyle name="Normal 84 4 3" xfId="8695" xr:uid="{00000000-0005-0000-0000-0000F3440000}"/>
    <cellStyle name="Normal 84 4 3 2" xfId="17448" xr:uid="{00000000-0005-0000-0000-0000F4440000}"/>
    <cellStyle name="Normal 84 4 4" xfId="11907" xr:uid="{00000000-0005-0000-0000-0000F5440000}"/>
    <cellStyle name="Normal 84 4 4 2" xfId="20594" xr:uid="{00000000-0005-0000-0000-0000F6440000}"/>
    <cellStyle name="Normal 84 4 5" xfId="13514" xr:uid="{00000000-0005-0000-0000-0000F7440000}"/>
    <cellStyle name="Normal 84 4 5 2" xfId="22194" xr:uid="{00000000-0005-0000-0000-0000F8440000}"/>
    <cellStyle name="Normal 84 4 6" xfId="15688" xr:uid="{00000000-0005-0000-0000-0000F9440000}"/>
    <cellStyle name="Normal 84 5" xfId="10294" xr:uid="{00000000-0005-0000-0000-0000FA440000}"/>
    <cellStyle name="Normal 84 5 2" xfId="19044" xr:uid="{00000000-0005-0000-0000-0000FB440000}"/>
    <cellStyle name="Normal 84 6" xfId="8692" xr:uid="{00000000-0005-0000-0000-0000FC440000}"/>
    <cellStyle name="Normal 84 6 2" xfId="17445" xr:uid="{00000000-0005-0000-0000-0000FD440000}"/>
    <cellStyle name="Normal 84 7" xfId="11904" xr:uid="{00000000-0005-0000-0000-0000FE440000}"/>
    <cellStyle name="Normal 84 7 2" xfId="20591" xr:uid="{00000000-0005-0000-0000-0000FF440000}"/>
    <cellStyle name="Normal 84 8" xfId="13511" xr:uid="{00000000-0005-0000-0000-000000450000}"/>
    <cellStyle name="Normal 84 8 2" xfId="22191" xr:uid="{00000000-0005-0000-0000-000001450000}"/>
    <cellStyle name="Normal 84 9" xfId="15685" xr:uid="{00000000-0005-0000-0000-000002450000}"/>
    <cellStyle name="Normal 85" xfId="3694" xr:uid="{00000000-0005-0000-0000-000003450000}"/>
    <cellStyle name="Normal 85 2" xfId="3695" xr:uid="{00000000-0005-0000-0000-000004450000}"/>
    <cellStyle name="Normal 85 2 2" xfId="10299" xr:uid="{00000000-0005-0000-0000-000005450000}"/>
    <cellStyle name="Normal 85 2 2 2" xfId="19049" xr:uid="{00000000-0005-0000-0000-000006450000}"/>
    <cellStyle name="Normal 85 2 3" xfId="8697" xr:uid="{00000000-0005-0000-0000-000007450000}"/>
    <cellStyle name="Normal 85 2 3 2" xfId="17450" xr:uid="{00000000-0005-0000-0000-000008450000}"/>
    <cellStyle name="Normal 85 2 4" xfId="11909" xr:uid="{00000000-0005-0000-0000-000009450000}"/>
    <cellStyle name="Normal 85 2 4 2" xfId="20596" xr:uid="{00000000-0005-0000-0000-00000A450000}"/>
    <cellStyle name="Normal 85 2 5" xfId="13516" xr:uid="{00000000-0005-0000-0000-00000B450000}"/>
    <cellStyle name="Normal 85 2 5 2" xfId="22196" xr:uid="{00000000-0005-0000-0000-00000C450000}"/>
    <cellStyle name="Normal 85 2 6" xfId="15690" xr:uid="{00000000-0005-0000-0000-00000D450000}"/>
    <cellStyle name="Normal 85 3" xfId="3696" xr:uid="{00000000-0005-0000-0000-00000E450000}"/>
    <cellStyle name="Normal 85 3 2" xfId="10300" xr:uid="{00000000-0005-0000-0000-00000F450000}"/>
    <cellStyle name="Normal 85 3 2 2" xfId="19050" xr:uid="{00000000-0005-0000-0000-000010450000}"/>
    <cellStyle name="Normal 85 3 3" xfId="8698" xr:uid="{00000000-0005-0000-0000-000011450000}"/>
    <cellStyle name="Normal 85 3 3 2" xfId="17451" xr:uid="{00000000-0005-0000-0000-000012450000}"/>
    <cellStyle name="Normal 85 3 4" xfId="11910" xr:uid="{00000000-0005-0000-0000-000013450000}"/>
    <cellStyle name="Normal 85 3 4 2" xfId="20597" xr:uid="{00000000-0005-0000-0000-000014450000}"/>
    <cellStyle name="Normal 85 3 5" xfId="13517" xr:uid="{00000000-0005-0000-0000-000015450000}"/>
    <cellStyle name="Normal 85 3 5 2" xfId="22197" xr:uid="{00000000-0005-0000-0000-000016450000}"/>
    <cellStyle name="Normal 85 3 6" xfId="15691" xr:uid="{00000000-0005-0000-0000-000017450000}"/>
    <cellStyle name="Normal 85 4" xfId="3697" xr:uid="{00000000-0005-0000-0000-000018450000}"/>
    <cellStyle name="Normal 85 4 2" xfId="10301" xr:uid="{00000000-0005-0000-0000-000019450000}"/>
    <cellStyle name="Normal 85 4 2 2" xfId="19051" xr:uid="{00000000-0005-0000-0000-00001A450000}"/>
    <cellStyle name="Normal 85 4 3" xfId="8699" xr:uid="{00000000-0005-0000-0000-00001B450000}"/>
    <cellStyle name="Normal 85 4 3 2" xfId="17452" xr:uid="{00000000-0005-0000-0000-00001C450000}"/>
    <cellStyle name="Normal 85 4 4" xfId="11911" xr:uid="{00000000-0005-0000-0000-00001D450000}"/>
    <cellStyle name="Normal 85 4 4 2" xfId="20598" xr:uid="{00000000-0005-0000-0000-00001E450000}"/>
    <cellStyle name="Normal 85 4 5" xfId="13518" xr:uid="{00000000-0005-0000-0000-00001F450000}"/>
    <cellStyle name="Normal 85 4 5 2" xfId="22198" xr:uid="{00000000-0005-0000-0000-000020450000}"/>
    <cellStyle name="Normal 85 4 6" xfId="15692" xr:uid="{00000000-0005-0000-0000-000021450000}"/>
    <cellStyle name="Normal 85 5" xfId="10298" xr:uid="{00000000-0005-0000-0000-000022450000}"/>
    <cellStyle name="Normal 85 5 2" xfId="19048" xr:uid="{00000000-0005-0000-0000-000023450000}"/>
    <cellStyle name="Normal 85 6" xfId="8696" xr:uid="{00000000-0005-0000-0000-000024450000}"/>
    <cellStyle name="Normal 85 6 2" xfId="17449" xr:uid="{00000000-0005-0000-0000-000025450000}"/>
    <cellStyle name="Normal 85 7" xfId="11908" xr:uid="{00000000-0005-0000-0000-000026450000}"/>
    <cellStyle name="Normal 85 7 2" xfId="20595" xr:uid="{00000000-0005-0000-0000-000027450000}"/>
    <cellStyle name="Normal 85 8" xfId="13515" xr:uid="{00000000-0005-0000-0000-000028450000}"/>
    <cellStyle name="Normal 85 8 2" xfId="22195" xr:uid="{00000000-0005-0000-0000-000029450000}"/>
    <cellStyle name="Normal 85 9" xfId="15689" xr:uid="{00000000-0005-0000-0000-00002A450000}"/>
    <cellStyle name="Normal 86" xfId="3698" xr:uid="{00000000-0005-0000-0000-00002B450000}"/>
    <cellStyle name="Normal 86 2" xfId="3699" xr:uid="{00000000-0005-0000-0000-00002C450000}"/>
    <cellStyle name="Normal 86 2 2" xfId="10303" xr:uid="{00000000-0005-0000-0000-00002D450000}"/>
    <cellStyle name="Normal 86 2 2 2" xfId="19053" xr:uid="{00000000-0005-0000-0000-00002E450000}"/>
    <cellStyle name="Normal 86 2 3" xfId="8701" xr:uid="{00000000-0005-0000-0000-00002F450000}"/>
    <cellStyle name="Normal 86 2 3 2" xfId="17454" xr:uid="{00000000-0005-0000-0000-000030450000}"/>
    <cellStyle name="Normal 86 2 4" xfId="11913" xr:uid="{00000000-0005-0000-0000-000031450000}"/>
    <cellStyle name="Normal 86 2 4 2" xfId="20600" xr:uid="{00000000-0005-0000-0000-000032450000}"/>
    <cellStyle name="Normal 86 2 5" xfId="13520" xr:uid="{00000000-0005-0000-0000-000033450000}"/>
    <cellStyle name="Normal 86 2 5 2" xfId="22200" xr:uid="{00000000-0005-0000-0000-000034450000}"/>
    <cellStyle name="Normal 86 2 6" xfId="15694" xr:uid="{00000000-0005-0000-0000-000035450000}"/>
    <cellStyle name="Normal 86 3" xfId="3700" xr:uid="{00000000-0005-0000-0000-000036450000}"/>
    <cellStyle name="Normal 86 3 2" xfId="10304" xr:uid="{00000000-0005-0000-0000-000037450000}"/>
    <cellStyle name="Normal 86 3 2 2" xfId="19054" xr:uid="{00000000-0005-0000-0000-000038450000}"/>
    <cellStyle name="Normal 86 3 3" xfId="8702" xr:uid="{00000000-0005-0000-0000-000039450000}"/>
    <cellStyle name="Normal 86 3 3 2" xfId="17455" xr:uid="{00000000-0005-0000-0000-00003A450000}"/>
    <cellStyle name="Normal 86 3 4" xfId="11914" xr:uid="{00000000-0005-0000-0000-00003B450000}"/>
    <cellStyle name="Normal 86 3 4 2" xfId="20601" xr:uid="{00000000-0005-0000-0000-00003C450000}"/>
    <cellStyle name="Normal 86 3 5" xfId="13521" xr:uid="{00000000-0005-0000-0000-00003D450000}"/>
    <cellStyle name="Normal 86 3 5 2" xfId="22201" xr:uid="{00000000-0005-0000-0000-00003E450000}"/>
    <cellStyle name="Normal 86 3 6" xfId="15695" xr:uid="{00000000-0005-0000-0000-00003F450000}"/>
    <cellStyle name="Normal 86 4" xfId="3701" xr:uid="{00000000-0005-0000-0000-000040450000}"/>
    <cellStyle name="Normal 86 4 2" xfId="10305" xr:uid="{00000000-0005-0000-0000-000041450000}"/>
    <cellStyle name="Normal 86 4 2 2" xfId="19055" xr:uid="{00000000-0005-0000-0000-000042450000}"/>
    <cellStyle name="Normal 86 4 3" xfId="8703" xr:uid="{00000000-0005-0000-0000-000043450000}"/>
    <cellStyle name="Normal 86 4 3 2" xfId="17456" xr:uid="{00000000-0005-0000-0000-000044450000}"/>
    <cellStyle name="Normal 86 4 4" xfId="11915" xr:uid="{00000000-0005-0000-0000-000045450000}"/>
    <cellStyle name="Normal 86 4 4 2" xfId="20602" xr:uid="{00000000-0005-0000-0000-000046450000}"/>
    <cellStyle name="Normal 86 4 5" xfId="13522" xr:uid="{00000000-0005-0000-0000-000047450000}"/>
    <cellStyle name="Normal 86 4 5 2" xfId="22202" xr:uid="{00000000-0005-0000-0000-000048450000}"/>
    <cellStyle name="Normal 86 4 6" xfId="15696" xr:uid="{00000000-0005-0000-0000-000049450000}"/>
    <cellStyle name="Normal 86 5" xfId="10302" xr:uid="{00000000-0005-0000-0000-00004A450000}"/>
    <cellStyle name="Normal 86 5 2" xfId="19052" xr:uid="{00000000-0005-0000-0000-00004B450000}"/>
    <cellStyle name="Normal 86 6" xfId="8700" xr:uid="{00000000-0005-0000-0000-00004C450000}"/>
    <cellStyle name="Normal 86 6 2" xfId="17453" xr:uid="{00000000-0005-0000-0000-00004D450000}"/>
    <cellStyle name="Normal 86 7" xfId="11912" xr:uid="{00000000-0005-0000-0000-00004E450000}"/>
    <cellStyle name="Normal 86 7 2" xfId="20599" xr:uid="{00000000-0005-0000-0000-00004F450000}"/>
    <cellStyle name="Normal 86 8" xfId="13519" xr:uid="{00000000-0005-0000-0000-000050450000}"/>
    <cellStyle name="Normal 86 8 2" xfId="22199" xr:uid="{00000000-0005-0000-0000-000051450000}"/>
    <cellStyle name="Normal 86 9" xfId="15693" xr:uid="{00000000-0005-0000-0000-000052450000}"/>
    <cellStyle name="Normal 87" xfId="3702" xr:uid="{00000000-0005-0000-0000-000053450000}"/>
    <cellStyle name="Normal 87 2" xfId="3703" xr:uid="{00000000-0005-0000-0000-000054450000}"/>
    <cellStyle name="Normal 87 2 2" xfId="10307" xr:uid="{00000000-0005-0000-0000-000055450000}"/>
    <cellStyle name="Normal 87 2 2 2" xfId="19057" xr:uid="{00000000-0005-0000-0000-000056450000}"/>
    <cellStyle name="Normal 87 2 3" xfId="8705" xr:uid="{00000000-0005-0000-0000-000057450000}"/>
    <cellStyle name="Normal 87 2 3 2" xfId="17458" xr:uid="{00000000-0005-0000-0000-000058450000}"/>
    <cellStyle name="Normal 87 2 4" xfId="11917" xr:uid="{00000000-0005-0000-0000-000059450000}"/>
    <cellStyle name="Normal 87 2 4 2" xfId="20604" xr:uid="{00000000-0005-0000-0000-00005A450000}"/>
    <cellStyle name="Normal 87 2 5" xfId="13524" xr:uid="{00000000-0005-0000-0000-00005B450000}"/>
    <cellStyle name="Normal 87 2 5 2" xfId="22204" xr:uid="{00000000-0005-0000-0000-00005C450000}"/>
    <cellStyle name="Normal 87 2 6" xfId="15698" xr:uid="{00000000-0005-0000-0000-00005D450000}"/>
    <cellStyle name="Normal 87 3" xfId="3704" xr:uid="{00000000-0005-0000-0000-00005E450000}"/>
    <cellStyle name="Normal 87 3 2" xfId="10308" xr:uid="{00000000-0005-0000-0000-00005F450000}"/>
    <cellStyle name="Normal 87 3 2 2" xfId="19058" xr:uid="{00000000-0005-0000-0000-000060450000}"/>
    <cellStyle name="Normal 87 3 3" xfId="8706" xr:uid="{00000000-0005-0000-0000-000061450000}"/>
    <cellStyle name="Normal 87 3 3 2" xfId="17459" xr:uid="{00000000-0005-0000-0000-000062450000}"/>
    <cellStyle name="Normal 87 3 4" xfId="11918" xr:uid="{00000000-0005-0000-0000-000063450000}"/>
    <cellStyle name="Normal 87 3 4 2" xfId="20605" xr:uid="{00000000-0005-0000-0000-000064450000}"/>
    <cellStyle name="Normal 87 3 5" xfId="13525" xr:uid="{00000000-0005-0000-0000-000065450000}"/>
    <cellStyle name="Normal 87 3 5 2" xfId="22205" xr:uid="{00000000-0005-0000-0000-000066450000}"/>
    <cellStyle name="Normal 87 3 6" xfId="15699" xr:uid="{00000000-0005-0000-0000-000067450000}"/>
    <cellStyle name="Normal 87 4" xfId="3705" xr:uid="{00000000-0005-0000-0000-000068450000}"/>
    <cellStyle name="Normal 87 4 2" xfId="10309" xr:uid="{00000000-0005-0000-0000-000069450000}"/>
    <cellStyle name="Normal 87 4 2 2" xfId="19059" xr:uid="{00000000-0005-0000-0000-00006A450000}"/>
    <cellStyle name="Normal 87 4 3" xfId="8707" xr:uid="{00000000-0005-0000-0000-00006B450000}"/>
    <cellStyle name="Normal 87 4 3 2" xfId="17460" xr:uid="{00000000-0005-0000-0000-00006C450000}"/>
    <cellStyle name="Normal 87 4 4" xfId="11919" xr:uid="{00000000-0005-0000-0000-00006D450000}"/>
    <cellStyle name="Normal 87 4 4 2" xfId="20606" xr:uid="{00000000-0005-0000-0000-00006E450000}"/>
    <cellStyle name="Normal 87 4 5" xfId="13526" xr:uid="{00000000-0005-0000-0000-00006F450000}"/>
    <cellStyle name="Normal 87 4 5 2" xfId="22206" xr:uid="{00000000-0005-0000-0000-000070450000}"/>
    <cellStyle name="Normal 87 4 6" xfId="15700" xr:uid="{00000000-0005-0000-0000-000071450000}"/>
    <cellStyle name="Normal 87 5" xfId="10306" xr:uid="{00000000-0005-0000-0000-000072450000}"/>
    <cellStyle name="Normal 87 5 2" xfId="19056" xr:uid="{00000000-0005-0000-0000-000073450000}"/>
    <cellStyle name="Normal 87 6" xfId="8704" xr:uid="{00000000-0005-0000-0000-000074450000}"/>
    <cellStyle name="Normal 87 6 2" xfId="17457" xr:uid="{00000000-0005-0000-0000-000075450000}"/>
    <cellStyle name="Normal 87 7" xfId="11916" xr:uid="{00000000-0005-0000-0000-000076450000}"/>
    <cellStyle name="Normal 87 7 2" xfId="20603" xr:uid="{00000000-0005-0000-0000-000077450000}"/>
    <cellStyle name="Normal 87 8" xfId="13523" xr:uid="{00000000-0005-0000-0000-000078450000}"/>
    <cellStyle name="Normal 87 8 2" xfId="22203" xr:uid="{00000000-0005-0000-0000-000079450000}"/>
    <cellStyle name="Normal 87 9" xfId="15697" xr:uid="{00000000-0005-0000-0000-00007A450000}"/>
    <cellStyle name="Normal 88" xfId="3706" xr:uid="{00000000-0005-0000-0000-00007B450000}"/>
    <cellStyle name="Normal 88 2" xfId="3707" xr:uid="{00000000-0005-0000-0000-00007C450000}"/>
    <cellStyle name="Normal 88 2 2" xfId="10311" xr:uid="{00000000-0005-0000-0000-00007D450000}"/>
    <cellStyle name="Normal 88 2 2 2" xfId="19061" xr:uid="{00000000-0005-0000-0000-00007E450000}"/>
    <cellStyle name="Normal 88 2 3" xfId="8709" xr:uid="{00000000-0005-0000-0000-00007F450000}"/>
    <cellStyle name="Normal 88 2 3 2" xfId="17462" xr:uid="{00000000-0005-0000-0000-000080450000}"/>
    <cellStyle name="Normal 88 2 4" xfId="11921" xr:uid="{00000000-0005-0000-0000-000081450000}"/>
    <cellStyle name="Normal 88 2 4 2" xfId="20608" xr:uid="{00000000-0005-0000-0000-000082450000}"/>
    <cellStyle name="Normal 88 2 5" xfId="13528" xr:uid="{00000000-0005-0000-0000-000083450000}"/>
    <cellStyle name="Normal 88 2 5 2" xfId="22208" xr:uid="{00000000-0005-0000-0000-000084450000}"/>
    <cellStyle name="Normal 88 2 6" xfId="15702" xr:uid="{00000000-0005-0000-0000-000085450000}"/>
    <cellStyle name="Normal 88 3" xfId="3708" xr:uid="{00000000-0005-0000-0000-000086450000}"/>
    <cellStyle name="Normal 88 3 2" xfId="10312" xr:uid="{00000000-0005-0000-0000-000087450000}"/>
    <cellStyle name="Normal 88 3 2 2" xfId="19062" xr:uid="{00000000-0005-0000-0000-000088450000}"/>
    <cellStyle name="Normal 88 3 3" xfId="8710" xr:uid="{00000000-0005-0000-0000-000089450000}"/>
    <cellStyle name="Normal 88 3 3 2" xfId="17463" xr:uid="{00000000-0005-0000-0000-00008A450000}"/>
    <cellStyle name="Normal 88 3 4" xfId="11922" xr:uid="{00000000-0005-0000-0000-00008B450000}"/>
    <cellStyle name="Normal 88 3 4 2" xfId="20609" xr:uid="{00000000-0005-0000-0000-00008C450000}"/>
    <cellStyle name="Normal 88 3 5" xfId="13529" xr:uid="{00000000-0005-0000-0000-00008D450000}"/>
    <cellStyle name="Normal 88 3 5 2" xfId="22209" xr:uid="{00000000-0005-0000-0000-00008E450000}"/>
    <cellStyle name="Normal 88 3 6" xfId="15703" xr:uid="{00000000-0005-0000-0000-00008F450000}"/>
    <cellStyle name="Normal 88 4" xfId="3709" xr:uid="{00000000-0005-0000-0000-000090450000}"/>
    <cellStyle name="Normal 88 4 2" xfId="10313" xr:uid="{00000000-0005-0000-0000-000091450000}"/>
    <cellStyle name="Normal 88 4 2 2" xfId="19063" xr:uid="{00000000-0005-0000-0000-000092450000}"/>
    <cellStyle name="Normal 88 4 3" xfId="8711" xr:uid="{00000000-0005-0000-0000-000093450000}"/>
    <cellStyle name="Normal 88 4 3 2" xfId="17464" xr:uid="{00000000-0005-0000-0000-000094450000}"/>
    <cellStyle name="Normal 88 4 4" xfId="11923" xr:uid="{00000000-0005-0000-0000-000095450000}"/>
    <cellStyle name="Normal 88 4 4 2" xfId="20610" xr:uid="{00000000-0005-0000-0000-000096450000}"/>
    <cellStyle name="Normal 88 4 5" xfId="13530" xr:uid="{00000000-0005-0000-0000-000097450000}"/>
    <cellStyle name="Normal 88 4 5 2" xfId="22210" xr:uid="{00000000-0005-0000-0000-000098450000}"/>
    <cellStyle name="Normal 88 4 6" xfId="15704" xr:uid="{00000000-0005-0000-0000-000099450000}"/>
    <cellStyle name="Normal 88 5" xfId="10310" xr:uid="{00000000-0005-0000-0000-00009A450000}"/>
    <cellStyle name="Normal 88 5 2" xfId="19060" xr:uid="{00000000-0005-0000-0000-00009B450000}"/>
    <cellStyle name="Normal 88 6" xfId="8708" xr:uid="{00000000-0005-0000-0000-00009C450000}"/>
    <cellStyle name="Normal 88 6 2" xfId="17461" xr:uid="{00000000-0005-0000-0000-00009D450000}"/>
    <cellStyle name="Normal 88 7" xfId="11920" xr:uid="{00000000-0005-0000-0000-00009E450000}"/>
    <cellStyle name="Normal 88 7 2" xfId="20607" xr:uid="{00000000-0005-0000-0000-00009F450000}"/>
    <cellStyle name="Normal 88 8" xfId="13527" xr:uid="{00000000-0005-0000-0000-0000A0450000}"/>
    <cellStyle name="Normal 88 8 2" xfId="22207" xr:uid="{00000000-0005-0000-0000-0000A1450000}"/>
    <cellStyle name="Normal 88 9" xfId="15701" xr:uid="{00000000-0005-0000-0000-0000A2450000}"/>
    <cellStyle name="Normal 89" xfId="3710" xr:uid="{00000000-0005-0000-0000-0000A3450000}"/>
    <cellStyle name="Normal 89 2" xfId="3711" xr:uid="{00000000-0005-0000-0000-0000A4450000}"/>
    <cellStyle name="Normal 89 2 2" xfId="10315" xr:uid="{00000000-0005-0000-0000-0000A5450000}"/>
    <cellStyle name="Normal 89 2 2 2" xfId="19065" xr:uid="{00000000-0005-0000-0000-0000A6450000}"/>
    <cellStyle name="Normal 89 2 3" xfId="8713" xr:uid="{00000000-0005-0000-0000-0000A7450000}"/>
    <cellStyle name="Normal 89 2 3 2" xfId="17466" xr:uid="{00000000-0005-0000-0000-0000A8450000}"/>
    <cellStyle name="Normal 89 2 4" xfId="11925" xr:uid="{00000000-0005-0000-0000-0000A9450000}"/>
    <cellStyle name="Normal 89 2 4 2" xfId="20612" xr:uid="{00000000-0005-0000-0000-0000AA450000}"/>
    <cellStyle name="Normal 89 2 5" xfId="13532" xr:uid="{00000000-0005-0000-0000-0000AB450000}"/>
    <cellStyle name="Normal 89 2 5 2" xfId="22212" xr:uid="{00000000-0005-0000-0000-0000AC450000}"/>
    <cellStyle name="Normal 89 2 6" xfId="15706" xr:uid="{00000000-0005-0000-0000-0000AD450000}"/>
    <cellStyle name="Normal 89 3" xfId="3712" xr:uid="{00000000-0005-0000-0000-0000AE450000}"/>
    <cellStyle name="Normal 89 3 2" xfId="10316" xr:uid="{00000000-0005-0000-0000-0000AF450000}"/>
    <cellStyle name="Normal 89 3 2 2" xfId="19066" xr:uid="{00000000-0005-0000-0000-0000B0450000}"/>
    <cellStyle name="Normal 89 3 3" xfId="8714" xr:uid="{00000000-0005-0000-0000-0000B1450000}"/>
    <cellStyle name="Normal 89 3 3 2" xfId="17467" xr:uid="{00000000-0005-0000-0000-0000B2450000}"/>
    <cellStyle name="Normal 89 3 4" xfId="11926" xr:uid="{00000000-0005-0000-0000-0000B3450000}"/>
    <cellStyle name="Normal 89 3 4 2" xfId="20613" xr:uid="{00000000-0005-0000-0000-0000B4450000}"/>
    <cellStyle name="Normal 89 3 5" xfId="13533" xr:uid="{00000000-0005-0000-0000-0000B5450000}"/>
    <cellStyle name="Normal 89 3 5 2" xfId="22213" xr:uid="{00000000-0005-0000-0000-0000B6450000}"/>
    <cellStyle name="Normal 89 3 6" xfId="15707" xr:uid="{00000000-0005-0000-0000-0000B7450000}"/>
    <cellStyle name="Normal 89 4" xfId="3713" xr:uid="{00000000-0005-0000-0000-0000B8450000}"/>
    <cellStyle name="Normal 89 4 2" xfId="10317" xr:uid="{00000000-0005-0000-0000-0000B9450000}"/>
    <cellStyle name="Normal 89 4 2 2" xfId="19067" xr:uid="{00000000-0005-0000-0000-0000BA450000}"/>
    <cellStyle name="Normal 89 4 3" xfId="8715" xr:uid="{00000000-0005-0000-0000-0000BB450000}"/>
    <cellStyle name="Normal 89 4 3 2" xfId="17468" xr:uid="{00000000-0005-0000-0000-0000BC450000}"/>
    <cellStyle name="Normal 89 4 4" xfId="11927" xr:uid="{00000000-0005-0000-0000-0000BD450000}"/>
    <cellStyle name="Normal 89 4 4 2" xfId="20614" xr:uid="{00000000-0005-0000-0000-0000BE450000}"/>
    <cellStyle name="Normal 89 4 5" xfId="13534" xr:uid="{00000000-0005-0000-0000-0000BF450000}"/>
    <cellStyle name="Normal 89 4 5 2" xfId="22214" xr:uid="{00000000-0005-0000-0000-0000C0450000}"/>
    <cellStyle name="Normal 89 4 6" xfId="15708" xr:uid="{00000000-0005-0000-0000-0000C1450000}"/>
    <cellStyle name="Normal 89 5" xfId="10314" xr:uid="{00000000-0005-0000-0000-0000C2450000}"/>
    <cellStyle name="Normal 89 5 2" xfId="19064" xr:uid="{00000000-0005-0000-0000-0000C3450000}"/>
    <cellStyle name="Normal 89 6" xfId="8712" xr:uid="{00000000-0005-0000-0000-0000C4450000}"/>
    <cellStyle name="Normal 89 6 2" xfId="17465" xr:uid="{00000000-0005-0000-0000-0000C5450000}"/>
    <cellStyle name="Normal 89 7" xfId="11924" xr:uid="{00000000-0005-0000-0000-0000C6450000}"/>
    <cellStyle name="Normal 89 7 2" xfId="20611" xr:uid="{00000000-0005-0000-0000-0000C7450000}"/>
    <cellStyle name="Normal 89 8" xfId="13531" xr:uid="{00000000-0005-0000-0000-0000C8450000}"/>
    <cellStyle name="Normal 89 8 2" xfId="22211" xr:uid="{00000000-0005-0000-0000-0000C9450000}"/>
    <cellStyle name="Normal 89 9" xfId="15705" xr:uid="{00000000-0005-0000-0000-0000CA450000}"/>
    <cellStyle name="Normal 9" xfId="120" xr:uid="{00000000-0005-0000-0000-0000CB450000}"/>
    <cellStyle name="Normal 9 10" xfId="3715" xr:uid="{00000000-0005-0000-0000-0000CC450000}"/>
    <cellStyle name="Normal 9 11" xfId="3716" xr:uid="{00000000-0005-0000-0000-0000CD450000}"/>
    <cellStyle name="Normal 9 12" xfId="3717" xr:uid="{00000000-0005-0000-0000-0000CE450000}"/>
    <cellStyle name="Normal 9 13" xfId="3718" xr:uid="{00000000-0005-0000-0000-0000CF450000}"/>
    <cellStyle name="Normal 9 14" xfId="3719" xr:uid="{00000000-0005-0000-0000-0000D0450000}"/>
    <cellStyle name="Normal 9 15" xfId="3720" xr:uid="{00000000-0005-0000-0000-0000D1450000}"/>
    <cellStyle name="Normal 9 16" xfId="3721" xr:uid="{00000000-0005-0000-0000-0000D2450000}"/>
    <cellStyle name="Normal 9 17" xfId="3722" xr:uid="{00000000-0005-0000-0000-0000D3450000}"/>
    <cellStyle name="Normal 9 18" xfId="3723" xr:uid="{00000000-0005-0000-0000-0000D4450000}"/>
    <cellStyle name="Normal 9 19" xfId="3724" xr:uid="{00000000-0005-0000-0000-0000D5450000}"/>
    <cellStyle name="Normal 9 2" xfId="3725" xr:uid="{00000000-0005-0000-0000-0000D6450000}"/>
    <cellStyle name="Normal 9 2 10" xfId="3726" xr:uid="{00000000-0005-0000-0000-0000D7450000}"/>
    <cellStyle name="Normal 9 2 11" xfId="3727" xr:uid="{00000000-0005-0000-0000-0000D8450000}"/>
    <cellStyle name="Normal 9 2 12" xfId="3728" xr:uid="{00000000-0005-0000-0000-0000D9450000}"/>
    <cellStyle name="Normal 9 2 13" xfId="3729" xr:uid="{00000000-0005-0000-0000-0000DA450000}"/>
    <cellStyle name="Normal 9 2 14" xfId="3730" xr:uid="{00000000-0005-0000-0000-0000DB450000}"/>
    <cellStyle name="Normal 9 2 15" xfId="3731" xr:uid="{00000000-0005-0000-0000-0000DC450000}"/>
    <cellStyle name="Normal 9 2 16" xfId="3732" xr:uid="{00000000-0005-0000-0000-0000DD450000}"/>
    <cellStyle name="Normal 9 2 17" xfId="3733" xr:uid="{00000000-0005-0000-0000-0000DE450000}"/>
    <cellStyle name="Normal 9 2 18" xfId="3734" xr:uid="{00000000-0005-0000-0000-0000DF450000}"/>
    <cellStyle name="Normal 9 2 19" xfId="3735" xr:uid="{00000000-0005-0000-0000-0000E0450000}"/>
    <cellStyle name="Normal 9 2 2" xfId="3736" xr:uid="{00000000-0005-0000-0000-0000E1450000}"/>
    <cellStyle name="Normal 9 2 2 2" xfId="3737" xr:uid="{00000000-0005-0000-0000-0000E2450000}"/>
    <cellStyle name="Normal 9 2 2 3" xfId="10319" xr:uid="{00000000-0005-0000-0000-0000E3450000}"/>
    <cellStyle name="Normal 9 2 2 3 2" xfId="19069" xr:uid="{00000000-0005-0000-0000-0000E4450000}"/>
    <cellStyle name="Normal 9 2 2 4" xfId="8717" xr:uid="{00000000-0005-0000-0000-0000E5450000}"/>
    <cellStyle name="Normal 9 2 2 4 2" xfId="17470" xr:uid="{00000000-0005-0000-0000-0000E6450000}"/>
    <cellStyle name="Normal 9 2 2 5" xfId="11929" xr:uid="{00000000-0005-0000-0000-0000E7450000}"/>
    <cellStyle name="Normal 9 2 2 5 2" xfId="20616" xr:uid="{00000000-0005-0000-0000-0000E8450000}"/>
    <cellStyle name="Normal 9 2 2 6" xfId="13536" xr:uid="{00000000-0005-0000-0000-0000E9450000}"/>
    <cellStyle name="Normal 9 2 2 6 2" xfId="22216" xr:uid="{00000000-0005-0000-0000-0000EA450000}"/>
    <cellStyle name="Normal 9 2 2 7" xfId="15709" xr:uid="{00000000-0005-0000-0000-0000EB450000}"/>
    <cellStyle name="Normal 9 2 20" xfId="3738" xr:uid="{00000000-0005-0000-0000-0000EC450000}"/>
    <cellStyle name="Normal 9 2 21" xfId="3739" xr:uid="{00000000-0005-0000-0000-0000ED450000}"/>
    <cellStyle name="Normal 9 2 22" xfId="3740" xr:uid="{00000000-0005-0000-0000-0000EE450000}"/>
    <cellStyle name="Normal 9 2 23" xfId="3741" xr:uid="{00000000-0005-0000-0000-0000EF450000}"/>
    <cellStyle name="Normal 9 2 24" xfId="3742" xr:uid="{00000000-0005-0000-0000-0000F0450000}"/>
    <cellStyle name="Normal 9 2 25" xfId="3743" xr:uid="{00000000-0005-0000-0000-0000F1450000}"/>
    <cellStyle name="Normal 9 2 26" xfId="3744" xr:uid="{00000000-0005-0000-0000-0000F2450000}"/>
    <cellStyle name="Normal 9 2 27" xfId="3745" xr:uid="{00000000-0005-0000-0000-0000F3450000}"/>
    <cellStyle name="Normal 9 2 28" xfId="3746" xr:uid="{00000000-0005-0000-0000-0000F4450000}"/>
    <cellStyle name="Normal 9 2 29" xfId="3747" xr:uid="{00000000-0005-0000-0000-0000F5450000}"/>
    <cellStyle name="Normal 9 2 3" xfId="3748" xr:uid="{00000000-0005-0000-0000-0000F6450000}"/>
    <cellStyle name="Normal 9 2 30" xfId="3749" xr:uid="{00000000-0005-0000-0000-0000F7450000}"/>
    <cellStyle name="Normal 9 2 31" xfId="3750" xr:uid="{00000000-0005-0000-0000-0000F8450000}"/>
    <cellStyle name="Normal 9 2 32" xfId="3751" xr:uid="{00000000-0005-0000-0000-0000F9450000}"/>
    <cellStyle name="Normal 9 2 33" xfId="3752" xr:uid="{00000000-0005-0000-0000-0000FA450000}"/>
    <cellStyle name="Normal 9 2 34" xfId="3753" xr:uid="{00000000-0005-0000-0000-0000FB450000}"/>
    <cellStyle name="Normal 9 2 35" xfId="3754" xr:uid="{00000000-0005-0000-0000-0000FC450000}"/>
    <cellStyle name="Normal 9 2 36" xfId="3755" xr:uid="{00000000-0005-0000-0000-0000FD450000}"/>
    <cellStyle name="Normal 9 2 37" xfId="3756" xr:uid="{00000000-0005-0000-0000-0000FE450000}"/>
    <cellStyle name="Normal 9 2 38" xfId="3757" xr:uid="{00000000-0005-0000-0000-0000FF450000}"/>
    <cellStyle name="Normal 9 2 39" xfId="3758" xr:uid="{00000000-0005-0000-0000-000000460000}"/>
    <cellStyle name="Normal 9 2 4" xfId="3759" xr:uid="{00000000-0005-0000-0000-000001460000}"/>
    <cellStyle name="Normal 9 2 40" xfId="3760" xr:uid="{00000000-0005-0000-0000-000002460000}"/>
    <cellStyle name="Normal 9 2 41" xfId="3761" xr:uid="{00000000-0005-0000-0000-000003460000}"/>
    <cellStyle name="Normal 9 2 42" xfId="3762" xr:uid="{00000000-0005-0000-0000-000004460000}"/>
    <cellStyle name="Normal 9 2 43" xfId="6938" xr:uid="{00000000-0005-0000-0000-000005460000}"/>
    <cellStyle name="Normal 9 2 43 2" xfId="10318" xr:uid="{00000000-0005-0000-0000-000006460000}"/>
    <cellStyle name="Normal 9 2 43 2 2" xfId="19068" xr:uid="{00000000-0005-0000-0000-000007460000}"/>
    <cellStyle name="Normal 9 2 43 3" xfId="16146" xr:uid="{00000000-0005-0000-0000-000008460000}"/>
    <cellStyle name="Normal 9 2 44" xfId="8716" xr:uid="{00000000-0005-0000-0000-000009460000}"/>
    <cellStyle name="Normal 9 2 44 2" xfId="17469" xr:uid="{00000000-0005-0000-0000-00000A460000}"/>
    <cellStyle name="Normal 9 2 45" xfId="11928" xr:uid="{00000000-0005-0000-0000-00000B460000}"/>
    <cellStyle name="Normal 9 2 45 2" xfId="20615" xr:uid="{00000000-0005-0000-0000-00000C460000}"/>
    <cellStyle name="Normal 9 2 46" xfId="13535" xr:uid="{00000000-0005-0000-0000-00000D460000}"/>
    <cellStyle name="Normal 9 2 46 2" xfId="22215" xr:uid="{00000000-0005-0000-0000-00000E460000}"/>
    <cellStyle name="Normal 9 2 47" xfId="14561" xr:uid="{00000000-0005-0000-0000-00000F460000}"/>
    <cellStyle name="Normal 9 2 5" xfId="3763" xr:uid="{00000000-0005-0000-0000-000010460000}"/>
    <cellStyle name="Normal 9 2 6" xfId="3764" xr:uid="{00000000-0005-0000-0000-000011460000}"/>
    <cellStyle name="Normal 9 2 7" xfId="3765" xr:uid="{00000000-0005-0000-0000-000012460000}"/>
    <cellStyle name="Normal 9 2 8" xfId="3766" xr:uid="{00000000-0005-0000-0000-000013460000}"/>
    <cellStyle name="Normal 9 2 9" xfId="3767" xr:uid="{00000000-0005-0000-0000-000014460000}"/>
    <cellStyle name="Normal 9 20" xfId="3768" xr:uid="{00000000-0005-0000-0000-000015460000}"/>
    <cellStyle name="Normal 9 21" xfId="3769" xr:uid="{00000000-0005-0000-0000-000016460000}"/>
    <cellStyle name="Normal 9 22" xfId="3770" xr:uid="{00000000-0005-0000-0000-000017460000}"/>
    <cellStyle name="Normal 9 23" xfId="3771" xr:uid="{00000000-0005-0000-0000-000018460000}"/>
    <cellStyle name="Normal 9 24" xfId="3772" xr:uid="{00000000-0005-0000-0000-000019460000}"/>
    <cellStyle name="Normal 9 25" xfId="3773" xr:uid="{00000000-0005-0000-0000-00001A460000}"/>
    <cellStyle name="Normal 9 26" xfId="3774" xr:uid="{00000000-0005-0000-0000-00001B460000}"/>
    <cellStyle name="Normal 9 27" xfId="3775" xr:uid="{00000000-0005-0000-0000-00001C460000}"/>
    <cellStyle name="Normal 9 28" xfId="3776" xr:uid="{00000000-0005-0000-0000-00001D460000}"/>
    <cellStyle name="Normal 9 29" xfId="3777" xr:uid="{00000000-0005-0000-0000-00001E460000}"/>
    <cellStyle name="Normal 9 3" xfId="3778" xr:uid="{00000000-0005-0000-0000-00001F460000}"/>
    <cellStyle name="Normal 9 3 2" xfId="3779" xr:uid="{00000000-0005-0000-0000-000020460000}"/>
    <cellStyle name="Normal 9 3 3" xfId="6939" xr:uid="{00000000-0005-0000-0000-000021460000}"/>
    <cellStyle name="Normal 9 3 3 2" xfId="16147" xr:uid="{00000000-0005-0000-0000-000022460000}"/>
    <cellStyle name="Normal 9 3 4" xfId="14562" xr:uid="{00000000-0005-0000-0000-000023460000}"/>
    <cellStyle name="Normal 9 30" xfId="3780" xr:uid="{00000000-0005-0000-0000-000024460000}"/>
    <cellStyle name="Normal 9 31" xfId="3781" xr:uid="{00000000-0005-0000-0000-000025460000}"/>
    <cellStyle name="Normal 9 32" xfId="3782" xr:uid="{00000000-0005-0000-0000-000026460000}"/>
    <cellStyle name="Normal 9 33" xfId="3783" xr:uid="{00000000-0005-0000-0000-000027460000}"/>
    <cellStyle name="Normal 9 34" xfId="3784" xr:uid="{00000000-0005-0000-0000-000028460000}"/>
    <cellStyle name="Normal 9 35" xfId="3785" xr:uid="{00000000-0005-0000-0000-000029460000}"/>
    <cellStyle name="Normal 9 36" xfId="3786" xr:uid="{00000000-0005-0000-0000-00002A460000}"/>
    <cellStyle name="Normal 9 37" xfId="3787" xr:uid="{00000000-0005-0000-0000-00002B460000}"/>
    <cellStyle name="Normal 9 38" xfId="3788" xr:uid="{00000000-0005-0000-0000-00002C460000}"/>
    <cellStyle name="Normal 9 39" xfId="3789" xr:uid="{00000000-0005-0000-0000-00002D460000}"/>
    <cellStyle name="Normal 9 4" xfId="3790" xr:uid="{00000000-0005-0000-0000-00002E460000}"/>
    <cellStyle name="Normal 9 4 2" xfId="3791" xr:uid="{00000000-0005-0000-0000-00002F460000}"/>
    <cellStyle name="Normal 9 4 3" xfId="6940" xr:uid="{00000000-0005-0000-0000-000030460000}"/>
    <cellStyle name="Normal 9 4 3 2" xfId="16148" xr:uid="{00000000-0005-0000-0000-000031460000}"/>
    <cellStyle name="Normal 9 4 4" xfId="14563" xr:uid="{00000000-0005-0000-0000-000032460000}"/>
    <cellStyle name="Normal 9 40" xfId="3792" xr:uid="{00000000-0005-0000-0000-000033460000}"/>
    <cellStyle name="Normal 9 41" xfId="3793" xr:uid="{00000000-0005-0000-0000-000034460000}"/>
    <cellStyle name="Normal 9 42" xfId="3714" xr:uid="{00000000-0005-0000-0000-000035460000}"/>
    <cellStyle name="Normal 9 42 2" xfId="10471" xr:uid="{00000000-0005-0000-0000-000036460000}"/>
    <cellStyle name="Normal 9 42 2 2" xfId="19214" xr:uid="{00000000-0005-0000-0000-000037460000}"/>
    <cellStyle name="Normal 9 43" xfId="6937" xr:uid="{00000000-0005-0000-0000-000038460000}"/>
    <cellStyle name="Normal 9 43 2" xfId="16145" xr:uid="{00000000-0005-0000-0000-000039460000}"/>
    <cellStyle name="Normal 9 44" xfId="14560" xr:uid="{00000000-0005-0000-0000-00003A460000}"/>
    <cellStyle name="Normal 9 5" xfId="3794" xr:uid="{00000000-0005-0000-0000-00003B460000}"/>
    <cellStyle name="Normal 9 5 2" xfId="6941" xr:uid="{00000000-0005-0000-0000-00003C460000}"/>
    <cellStyle name="Normal 9 5 2 2" xfId="16149" xr:uid="{00000000-0005-0000-0000-00003D460000}"/>
    <cellStyle name="Normal 9 5 3" xfId="14564" xr:uid="{00000000-0005-0000-0000-00003E460000}"/>
    <cellStyle name="Normal 9 6" xfId="3795" xr:uid="{00000000-0005-0000-0000-00003F460000}"/>
    <cellStyle name="Normal 9 6 2" xfId="6942" xr:uid="{00000000-0005-0000-0000-000040460000}"/>
    <cellStyle name="Normal 9 6 2 2" xfId="16150" xr:uid="{00000000-0005-0000-0000-000041460000}"/>
    <cellStyle name="Normal 9 6 3" xfId="14565" xr:uid="{00000000-0005-0000-0000-000042460000}"/>
    <cellStyle name="Normal 9 7" xfId="3796" xr:uid="{00000000-0005-0000-0000-000043460000}"/>
    <cellStyle name="Normal 9 8" xfId="3797" xr:uid="{00000000-0005-0000-0000-000044460000}"/>
    <cellStyle name="Normal 9 9" xfId="3798" xr:uid="{00000000-0005-0000-0000-000045460000}"/>
    <cellStyle name="Normal 90" xfId="3799" xr:uid="{00000000-0005-0000-0000-000046460000}"/>
    <cellStyle name="Normal 90 2" xfId="3800" xr:uid="{00000000-0005-0000-0000-000047460000}"/>
    <cellStyle name="Normal 90 2 2" xfId="10321" xr:uid="{00000000-0005-0000-0000-000048460000}"/>
    <cellStyle name="Normal 90 2 2 2" xfId="19071" xr:uid="{00000000-0005-0000-0000-000049460000}"/>
    <cellStyle name="Normal 90 2 3" xfId="8719" xr:uid="{00000000-0005-0000-0000-00004A460000}"/>
    <cellStyle name="Normal 90 2 3 2" xfId="17472" xr:uid="{00000000-0005-0000-0000-00004B460000}"/>
    <cellStyle name="Normal 90 2 4" xfId="11931" xr:uid="{00000000-0005-0000-0000-00004C460000}"/>
    <cellStyle name="Normal 90 2 4 2" xfId="20618" xr:uid="{00000000-0005-0000-0000-00004D460000}"/>
    <cellStyle name="Normal 90 2 5" xfId="13538" xr:uid="{00000000-0005-0000-0000-00004E460000}"/>
    <cellStyle name="Normal 90 2 5 2" xfId="22218" xr:uid="{00000000-0005-0000-0000-00004F460000}"/>
    <cellStyle name="Normal 90 2 6" xfId="15711" xr:uid="{00000000-0005-0000-0000-000050460000}"/>
    <cellStyle name="Normal 90 3" xfId="3801" xr:uid="{00000000-0005-0000-0000-000051460000}"/>
    <cellStyle name="Normal 90 3 2" xfId="10322" xr:uid="{00000000-0005-0000-0000-000052460000}"/>
    <cellStyle name="Normal 90 3 2 2" xfId="19072" xr:uid="{00000000-0005-0000-0000-000053460000}"/>
    <cellStyle name="Normal 90 3 3" xfId="8720" xr:uid="{00000000-0005-0000-0000-000054460000}"/>
    <cellStyle name="Normal 90 3 3 2" xfId="17473" xr:uid="{00000000-0005-0000-0000-000055460000}"/>
    <cellStyle name="Normal 90 3 4" xfId="11932" xr:uid="{00000000-0005-0000-0000-000056460000}"/>
    <cellStyle name="Normal 90 3 4 2" xfId="20619" xr:uid="{00000000-0005-0000-0000-000057460000}"/>
    <cellStyle name="Normal 90 3 5" xfId="13539" xr:uid="{00000000-0005-0000-0000-000058460000}"/>
    <cellStyle name="Normal 90 3 5 2" xfId="22219" xr:uid="{00000000-0005-0000-0000-000059460000}"/>
    <cellStyle name="Normal 90 3 6" xfId="15712" xr:uid="{00000000-0005-0000-0000-00005A460000}"/>
    <cellStyle name="Normal 90 4" xfId="3802" xr:uid="{00000000-0005-0000-0000-00005B460000}"/>
    <cellStyle name="Normal 90 4 2" xfId="10323" xr:uid="{00000000-0005-0000-0000-00005C460000}"/>
    <cellStyle name="Normal 90 4 2 2" xfId="19073" xr:uid="{00000000-0005-0000-0000-00005D460000}"/>
    <cellStyle name="Normal 90 4 3" xfId="8721" xr:uid="{00000000-0005-0000-0000-00005E460000}"/>
    <cellStyle name="Normal 90 4 3 2" xfId="17474" xr:uid="{00000000-0005-0000-0000-00005F460000}"/>
    <cellStyle name="Normal 90 4 4" xfId="11933" xr:uid="{00000000-0005-0000-0000-000060460000}"/>
    <cellStyle name="Normal 90 4 4 2" xfId="20620" xr:uid="{00000000-0005-0000-0000-000061460000}"/>
    <cellStyle name="Normal 90 4 5" xfId="13540" xr:uid="{00000000-0005-0000-0000-000062460000}"/>
    <cellStyle name="Normal 90 4 5 2" xfId="22220" xr:uid="{00000000-0005-0000-0000-000063460000}"/>
    <cellStyle name="Normal 90 4 6" xfId="15713" xr:uid="{00000000-0005-0000-0000-000064460000}"/>
    <cellStyle name="Normal 90 5" xfId="10320" xr:uid="{00000000-0005-0000-0000-000065460000}"/>
    <cellStyle name="Normal 90 5 2" xfId="19070" xr:uid="{00000000-0005-0000-0000-000066460000}"/>
    <cellStyle name="Normal 90 6" xfId="8718" xr:uid="{00000000-0005-0000-0000-000067460000}"/>
    <cellStyle name="Normal 90 6 2" xfId="17471" xr:uid="{00000000-0005-0000-0000-000068460000}"/>
    <cellStyle name="Normal 90 7" xfId="11930" xr:uid="{00000000-0005-0000-0000-000069460000}"/>
    <cellStyle name="Normal 90 7 2" xfId="20617" xr:uid="{00000000-0005-0000-0000-00006A460000}"/>
    <cellStyle name="Normal 90 8" xfId="13537" xr:uid="{00000000-0005-0000-0000-00006B460000}"/>
    <cellStyle name="Normal 90 8 2" xfId="22217" xr:uid="{00000000-0005-0000-0000-00006C460000}"/>
    <cellStyle name="Normal 90 9" xfId="15710" xr:uid="{00000000-0005-0000-0000-00006D460000}"/>
    <cellStyle name="Normal 91" xfId="3803" xr:uid="{00000000-0005-0000-0000-00006E460000}"/>
    <cellStyle name="Normal 91 2" xfId="3804" xr:uid="{00000000-0005-0000-0000-00006F460000}"/>
    <cellStyle name="Normal 91 2 2" xfId="10325" xr:uid="{00000000-0005-0000-0000-000070460000}"/>
    <cellStyle name="Normal 91 2 2 2" xfId="19075" xr:uid="{00000000-0005-0000-0000-000071460000}"/>
    <cellStyle name="Normal 91 2 3" xfId="8723" xr:uid="{00000000-0005-0000-0000-000072460000}"/>
    <cellStyle name="Normal 91 2 3 2" xfId="17476" xr:uid="{00000000-0005-0000-0000-000073460000}"/>
    <cellStyle name="Normal 91 2 4" xfId="11935" xr:uid="{00000000-0005-0000-0000-000074460000}"/>
    <cellStyle name="Normal 91 2 4 2" xfId="20622" xr:uid="{00000000-0005-0000-0000-000075460000}"/>
    <cellStyle name="Normal 91 2 5" xfId="13542" xr:uid="{00000000-0005-0000-0000-000076460000}"/>
    <cellStyle name="Normal 91 2 5 2" xfId="22222" xr:uid="{00000000-0005-0000-0000-000077460000}"/>
    <cellStyle name="Normal 91 2 6" xfId="15715" xr:uid="{00000000-0005-0000-0000-000078460000}"/>
    <cellStyle name="Normal 91 3" xfId="3805" xr:uid="{00000000-0005-0000-0000-000079460000}"/>
    <cellStyle name="Normal 91 3 2" xfId="10326" xr:uid="{00000000-0005-0000-0000-00007A460000}"/>
    <cellStyle name="Normal 91 3 2 2" xfId="19076" xr:uid="{00000000-0005-0000-0000-00007B460000}"/>
    <cellStyle name="Normal 91 3 3" xfId="8724" xr:uid="{00000000-0005-0000-0000-00007C460000}"/>
    <cellStyle name="Normal 91 3 3 2" xfId="17477" xr:uid="{00000000-0005-0000-0000-00007D460000}"/>
    <cellStyle name="Normal 91 3 4" xfId="11936" xr:uid="{00000000-0005-0000-0000-00007E460000}"/>
    <cellStyle name="Normal 91 3 4 2" xfId="20623" xr:uid="{00000000-0005-0000-0000-00007F460000}"/>
    <cellStyle name="Normal 91 3 5" xfId="13543" xr:uid="{00000000-0005-0000-0000-000080460000}"/>
    <cellStyle name="Normal 91 3 5 2" xfId="22223" xr:uid="{00000000-0005-0000-0000-000081460000}"/>
    <cellStyle name="Normal 91 3 6" xfId="15716" xr:uid="{00000000-0005-0000-0000-000082460000}"/>
    <cellStyle name="Normal 91 4" xfId="3806" xr:uid="{00000000-0005-0000-0000-000083460000}"/>
    <cellStyle name="Normal 91 4 2" xfId="10327" xr:uid="{00000000-0005-0000-0000-000084460000}"/>
    <cellStyle name="Normal 91 4 2 2" xfId="19077" xr:uid="{00000000-0005-0000-0000-000085460000}"/>
    <cellStyle name="Normal 91 4 3" xfId="8725" xr:uid="{00000000-0005-0000-0000-000086460000}"/>
    <cellStyle name="Normal 91 4 3 2" xfId="17478" xr:uid="{00000000-0005-0000-0000-000087460000}"/>
    <cellStyle name="Normal 91 4 4" xfId="11937" xr:uid="{00000000-0005-0000-0000-000088460000}"/>
    <cellStyle name="Normal 91 4 4 2" xfId="20624" xr:uid="{00000000-0005-0000-0000-000089460000}"/>
    <cellStyle name="Normal 91 4 5" xfId="13544" xr:uid="{00000000-0005-0000-0000-00008A460000}"/>
    <cellStyle name="Normal 91 4 5 2" xfId="22224" xr:uid="{00000000-0005-0000-0000-00008B460000}"/>
    <cellStyle name="Normal 91 4 6" xfId="15717" xr:uid="{00000000-0005-0000-0000-00008C460000}"/>
    <cellStyle name="Normal 91 5" xfId="10324" xr:uid="{00000000-0005-0000-0000-00008D460000}"/>
    <cellStyle name="Normal 91 5 2" xfId="19074" xr:uid="{00000000-0005-0000-0000-00008E460000}"/>
    <cellStyle name="Normal 91 6" xfId="8722" xr:uid="{00000000-0005-0000-0000-00008F460000}"/>
    <cellStyle name="Normal 91 6 2" xfId="17475" xr:uid="{00000000-0005-0000-0000-000090460000}"/>
    <cellStyle name="Normal 91 7" xfId="11934" xr:uid="{00000000-0005-0000-0000-000091460000}"/>
    <cellStyle name="Normal 91 7 2" xfId="20621" xr:uid="{00000000-0005-0000-0000-000092460000}"/>
    <cellStyle name="Normal 91 8" xfId="13541" xr:uid="{00000000-0005-0000-0000-000093460000}"/>
    <cellStyle name="Normal 91 8 2" xfId="22221" xr:uid="{00000000-0005-0000-0000-000094460000}"/>
    <cellStyle name="Normal 91 9" xfId="15714" xr:uid="{00000000-0005-0000-0000-000095460000}"/>
    <cellStyle name="Normal 92" xfId="3807" xr:uid="{00000000-0005-0000-0000-000096460000}"/>
    <cellStyle name="Normal 92 2" xfId="3808" xr:uid="{00000000-0005-0000-0000-000097460000}"/>
    <cellStyle name="Normal 92 2 2" xfId="10329" xr:uid="{00000000-0005-0000-0000-000098460000}"/>
    <cellStyle name="Normal 92 2 2 2" xfId="19079" xr:uid="{00000000-0005-0000-0000-000099460000}"/>
    <cellStyle name="Normal 92 2 3" xfId="8727" xr:uid="{00000000-0005-0000-0000-00009A460000}"/>
    <cellStyle name="Normal 92 2 3 2" xfId="17480" xr:uid="{00000000-0005-0000-0000-00009B460000}"/>
    <cellStyle name="Normal 92 2 4" xfId="11939" xr:uid="{00000000-0005-0000-0000-00009C460000}"/>
    <cellStyle name="Normal 92 2 4 2" xfId="20626" xr:uid="{00000000-0005-0000-0000-00009D460000}"/>
    <cellStyle name="Normal 92 2 5" xfId="13546" xr:uid="{00000000-0005-0000-0000-00009E460000}"/>
    <cellStyle name="Normal 92 2 5 2" xfId="22226" xr:uid="{00000000-0005-0000-0000-00009F460000}"/>
    <cellStyle name="Normal 92 2 6" xfId="15719" xr:uid="{00000000-0005-0000-0000-0000A0460000}"/>
    <cellStyle name="Normal 92 3" xfId="3809" xr:uid="{00000000-0005-0000-0000-0000A1460000}"/>
    <cellStyle name="Normal 92 3 2" xfId="10330" xr:uid="{00000000-0005-0000-0000-0000A2460000}"/>
    <cellStyle name="Normal 92 3 2 2" xfId="19080" xr:uid="{00000000-0005-0000-0000-0000A3460000}"/>
    <cellStyle name="Normal 92 3 3" xfId="8728" xr:uid="{00000000-0005-0000-0000-0000A4460000}"/>
    <cellStyle name="Normal 92 3 3 2" xfId="17481" xr:uid="{00000000-0005-0000-0000-0000A5460000}"/>
    <cellStyle name="Normal 92 3 4" xfId="11940" xr:uid="{00000000-0005-0000-0000-0000A6460000}"/>
    <cellStyle name="Normal 92 3 4 2" xfId="20627" xr:uid="{00000000-0005-0000-0000-0000A7460000}"/>
    <cellStyle name="Normal 92 3 5" xfId="13547" xr:uid="{00000000-0005-0000-0000-0000A8460000}"/>
    <cellStyle name="Normal 92 3 5 2" xfId="22227" xr:uid="{00000000-0005-0000-0000-0000A9460000}"/>
    <cellStyle name="Normal 92 3 6" xfId="15720" xr:uid="{00000000-0005-0000-0000-0000AA460000}"/>
    <cellStyle name="Normal 92 4" xfId="3810" xr:uid="{00000000-0005-0000-0000-0000AB460000}"/>
    <cellStyle name="Normal 92 4 2" xfId="10331" xr:uid="{00000000-0005-0000-0000-0000AC460000}"/>
    <cellStyle name="Normal 92 4 2 2" xfId="19081" xr:uid="{00000000-0005-0000-0000-0000AD460000}"/>
    <cellStyle name="Normal 92 4 3" xfId="8729" xr:uid="{00000000-0005-0000-0000-0000AE460000}"/>
    <cellStyle name="Normal 92 4 3 2" xfId="17482" xr:uid="{00000000-0005-0000-0000-0000AF460000}"/>
    <cellStyle name="Normal 92 4 4" xfId="11941" xr:uid="{00000000-0005-0000-0000-0000B0460000}"/>
    <cellStyle name="Normal 92 4 4 2" xfId="20628" xr:uid="{00000000-0005-0000-0000-0000B1460000}"/>
    <cellStyle name="Normal 92 4 5" xfId="13548" xr:uid="{00000000-0005-0000-0000-0000B2460000}"/>
    <cellStyle name="Normal 92 4 5 2" xfId="22228" xr:uid="{00000000-0005-0000-0000-0000B3460000}"/>
    <cellStyle name="Normal 92 4 6" xfId="15721" xr:uid="{00000000-0005-0000-0000-0000B4460000}"/>
    <cellStyle name="Normal 92 5" xfId="10328" xr:uid="{00000000-0005-0000-0000-0000B5460000}"/>
    <cellStyle name="Normal 92 5 2" xfId="19078" xr:uid="{00000000-0005-0000-0000-0000B6460000}"/>
    <cellStyle name="Normal 92 6" xfId="8726" xr:uid="{00000000-0005-0000-0000-0000B7460000}"/>
    <cellStyle name="Normal 92 6 2" xfId="17479" xr:uid="{00000000-0005-0000-0000-0000B8460000}"/>
    <cellStyle name="Normal 92 7" xfId="11938" xr:uid="{00000000-0005-0000-0000-0000B9460000}"/>
    <cellStyle name="Normal 92 7 2" xfId="20625" xr:uid="{00000000-0005-0000-0000-0000BA460000}"/>
    <cellStyle name="Normal 92 8" xfId="13545" xr:uid="{00000000-0005-0000-0000-0000BB460000}"/>
    <cellStyle name="Normal 92 8 2" xfId="22225" xr:uid="{00000000-0005-0000-0000-0000BC460000}"/>
    <cellStyle name="Normal 92 9" xfId="15718" xr:uid="{00000000-0005-0000-0000-0000BD460000}"/>
    <cellStyle name="Normal 93" xfId="3811" xr:uid="{00000000-0005-0000-0000-0000BE460000}"/>
    <cellStyle name="Normal 93 2" xfId="3812" xr:uid="{00000000-0005-0000-0000-0000BF460000}"/>
    <cellStyle name="Normal 93 2 2" xfId="10333" xr:uid="{00000000-0005-0000-0000-0000C0460000}"/>
    <cellStyle name="Normal 93 2 2 2" xfId="19083" xr:uid="{00000000-0005-0000-0000-0000C1460000}"/>
    <cellStyle name="Normal 93 2 3" xfId="8731" xr:uid="{00000000-0005-0000-0000-0000C2460000}"/>
    <cellStyle name="Normal 93 2 3 2" xfId="17484" xr:uid="{00000000-0005-0000-0000-0000C3460000}"/>
    <cellStyle name="Normal 93 2 4" xfId="11943" xr:uid="{00000000-0005-0000-0000-0000C4460000}"/>
    <cellStyle name="Normal 93 2 4 2" xfId="20630" xr:uid="{00000000-0005-0000-0000-0000C5460000}"/>
    <cellStyle name="Normal 93 2 5" xfId="13550" xr:uid="{00000000-0005-0000-0000-0000C6460000}"/>
    <cellStyle name="Normal 93 2 5 2" xfId="22230" xr:uid="{00000000-0005-0000-0000-0000C7460000}"/>
    <cellStyle name="Normal 93 2 6" xfId="15723" xr:uid="{00000000-0005-0000-0000-0000C8460000}"/>
    <cellStyle name="Normal 93 3" xfId="3813" xr:uid="{00000000-0005-0000-0000-0000C9460000}"/>
    <cellStyle name="Normal 93 3 2" xfId="10334" xr:uid="{00000000-0005-0000-0000-0000CA460000}"/>
    <cellStyle name="Normal 93 3 2 2" xfId="19084" xr:uid="{00000000-0005-0000-0000-0000CB460000}"/>
    <cellStyle name="Normal 93 3 3" xfId="8732" xr:uid="{00000000-0005-0000-0000-0000CC460000}"/>
    <cellStyle name="Normal 93 3 3 2" xfId="17485" xr:uid="{00000000-0005-0000-0000-0000CD460000}"/>
    <cellStyle name="Normal 93 3 4" xfId="11944" xr:uid="{00000000-0005-0000-0000-0000CE460000}"/>
    <cellStyle name="Normal 93 3 4 2" xfId="20631" xr:uid="{00000000-0005-0000-0000-0000CF460000}"/>
    <cellStyle name="Normal 93 3 5" xfId="13551" xr:uid="{00000000-0005-0000-0000-0000D0460000}"/>
    <cellStyle name="Normal 93 3 5 2" xfId="22231" xr:uid="{00000000-0005-0000-0000-0000D1460000}"/>
    <cellStyle name="Normal 93 3 6" xfId="15724" xr:uid="{00000000-0005-0000-0000-0000D2460000}"/>
    <cellStyle name="Normal 93 4" xfId="3814" xr:uid="{00000000-0005-0000-0000-0000D3460000}"/>
    <cellStyle name="Normal 93 4 2" xfId="10335" xr:uid="{00000000-0005-0000-0000-0000D4460000}"/>
    <cellStyle name="Normal 93 4 2 2" xfId="19085" xr:uid="{00000000-0005-0000-0000-0000D5460000}"/>
    <cellStyle name="Normal 93 4 3" xfId="8733" xr:uid="{00000000-0005-0000-0000-0000D6460000}"/>
    <cellStyle name="Normal 93 4 3 2" xfId="17486" xr:uid="{00000000-0005-0000-0000-0000D7460000}"/>
    <cellStyle name="Normal 93 4 4" xfId="11945" xr:uid="{00000000-0005-0000-0000-0000D8460000}"/>
    <cellStyle name="Normal 93 4 4 2" xfId="20632" xr:uid="{00000000-0005-0000-0000-0000D9460000}"/>
    <cellStyle name="Normal 93 4 5" xfId="13552" xr:uid="{00000000-0005-0000-0000-0000DA460000}"/>
    <cellStyle name="Normal 93 4 5 2" xfId="22232" xr:uid="{00000000-0005-0000-0000-0000DB460000}"/>
    <cellStyle name="Normal 93 4 6" xfId="15725" xr:uid="{00000000-0005-0000-0000-0000DC460000}"/>
    <cellStyle name="Normal 93 5" xfId="10332" xr:uid="{00000000-0005-0000-0000-0000DD460000}"/>
    <cellStyle name="Normal 93 5 2" xfId="19082" xr:uid="{00000000-0005-0000-0000-0000DE460000}"/>
    <cellStyle name="Normal 93 6" xfId="8730" xr:uid="{00000000-0005-0000-0000-0000DF460000}"/>
    <cellStyle name="Normal 93 6 2" xfId="17483" xr:uid="{00000000-0005-0000-0000-0000E0460000}"/>
    <cellStyle name="Normal 93 7" xfId="11942" xr:uid="{00000000-0005-0000-0000-0000E1460000}"/>
    <cellStyle name="Normal 93 7 2" xfId="20629" xr:uid="{00000000-0005-0000-0000-0000E2460000}"/>
    <cellStyle name="Normal 93 8" xfId="13549" xr:uid="{00000000-0005-0000-0000-0000E3460000}"/>
    <cellStyle name="Normal 93 8 2" xfId="22229" xr:uid="{00000000-0005-0000-0000-0000E4460000}"/>
    <cellStyle name="Normal 93 9" xfId="15722" xr:uid="{00000000-0005-0000-0000-0000E5460000}"/>
    <cellStyle name="Normal 94" xfId="3815" xr:uid="{00000000-0005-0000-0000-0000E6460000}"/>
    <cellStyle name="Normal 95" xfId="3816" xr:uid="{00000000-0005-0000-0000-0000E7460000}"/>
    <cellStyle name="Normal 95 2" xfId="3817" xr:uid="{00000000-0005-0000-0000-0000E8460000}"/>
    <cellStyle name="Normal 95 2 2" xfId="3818" xr:uid="{00000000-0005-0000-0000-0000E9460000}"/>
    <cellStyle name="Normal 95 2 2 2" xfId="3819" xr:uid="{00000000-0005-0000-0000-0000EA460000}"/>
    <cellStyle name="Normal 95 2 2 3" xfId="3820" xr:uid="{00000000-0005-0000-0000-0000EB460000}"/>
    <cellStyle name="Normal 95 2 2 4" xfId="3821" xr:uid="{00000000-0005-0000-0000-0000EC460000}"/>
    <cellStyle name="Normal 95 2 3" xfId="3822" xr:uid="{00000000-0005-0000-0000-0000ED460000}"/>
    <cellStyle name="Normal 95 2 4" xfId="3823" xr:uid="{00000000-0005-0000-0000-0000EE460000}"/>
    <cellStyle name="Normal 95 3" xfId="3824" xr:uid="{00000000-0005-0000-0000-0000EF460000}"/>
    <cellStyle name="Normal 95 4" xfId="3825" xr:uid="{00000000-0005-0000-0000-0000F0460000}"/>
    <cellStyle name="Normal 95 5" xfId="3826" xr:uid="{00000000-0005-0000-0000-0000F1460000}"/>
    <cellStyle name="Normal 95 6" xfId="3827" xr:uid="{00000000-0005-0000-0000-0000F2460000}"/>
    <cellStyle name="Normal 95 7" xfId="3828" xr:uid="{00000000-0005-0000-0000-0000F3460000}"/>
    <cellStyle name="Normal 96" xfId="3829" xr:uid="{00000000-0005-0000-0000-0000F4460000}"/>
    <cellStyle name="Normal 96 2" xfId="3830" xr:uid="{00000000-0005-0000-0000-0000F5460000}"/>
    <cellStyle name="Normal 96 2 2" xfId="10337" xr:uid="{00000000-0005-0000-0000-0000F6460000}"/>
    <cellStyle name="Normal 96 2 2 2" xfId="19087" xr:uid="{00000000-0005-0000-0000-0000F7460000}"/>
    <cellStyle name="Normal 96 2 3" xfId="8735" xr:uid="{00000000-0005-0000-0000-0000F8460000}"/>
    <cellStyle name="Normal 96 2 3 2" xfId="17488" xr:uid="{00000000-0005-0000-0000-0000F9460000}"/>
    <cellStyle name="Normal 96 2 4" xfId="11947" xr:uid="{00000000-0005-0000-0000-0000FA460000}"/>
    <cellStyle name="Normal 96 2 4 2" xfId="20634" xr:uid="{00000000-0005-0000-0000-0000FB460000}"/>
    <cellStyle name="Normal 96 2 5" xfId="13554" xr:uid="{00000000-0005-0000-0000-0000FC460000}"/>
    <cellStyle name="Normal 96 2 5 2" xfId="22234" xr:uid="{00000000-0005-0000-0000-0000FD460000}"/>
    <cellStyle name="Normal 96 2 6" xfId="15727" xr:uid="{00000000-0005-0000-0000-0000FE460000}"/>
    <cellStyle name="Normal 96 3" xfId="3831" xr:uid="{00000000-0005-0000-0000-0000FF460000}"/>
    <cellStyle name="Normal 96 3 2" xfId="10338" xr:uid="{00000000-0005-0000-0000-000000470000}"/>
    <cellStyle name="Normal 96 3 2 2" xfId="19088" xr:uid="{00000000-0005-0000-0000-000001470000}"/>
    <cellStyle name="Normal 96 3 3" xfId="8736" xr:uid="{00000000-0005-0000-0000-000002470000}"/>
    <cellStyle name="Normal 96 3 3 2" xfId="17489" xr:uid="{00000000-0005-0000-0000-000003470000}"/>
    <cellStyle name="Normal 96 3 4" xfId="11948" xr:uid="{00000000-0005-0000-0000-000004470000}"/>
    <cellStyle name="Normal 96 3 4 2" xfId="20635" xr:uid="{00000000-0005-0000-0000-000005470000}"/>
    <cellStyle name="Normal 96 3 5" xfId="13555" xr:uid="{00000000-0005-0000-0000-000006470000}"/>
    <cellStyle name="Normal 96 3 5 2" xfId="22235" xr:uid="{00000000-0005-0000-0000-000007470000}"/>
    <cellStyle name="Normal 96 3 6" xfId="15728" xr:uid="{00000000-0005-0000-0000-000008470000}"/>
    <cellStyle name="Normal 96 4" xfId="3832" xr:uid="{00000000-0005-0000-0000-000009470000}"/>
    <cellStyle name="Normal 96 4 2" xfId="10339" xr:uid="{00000000-0005-0000-0000-00000A470000}"/>
    <cellStyle name="Normal 96 4 2 2" xfId="19089" xr:uid="{00000000-0005-0000-0000-00000B470000}"/>
    <cellStyle name="Normal 96 4 3" xfId="8737" xr:uid="{00000000-0005-0000-0000-00000C470000}"/>
    <cellStyle name="Normal 96 4 3 2" xfId="17490" xr:uid="{00000000-0005-0000-0000-00000D470000}"/>
    <cellStyle name="Normal 96 4 4" xfId="11949" xr:uid="{00000000-0005-0000-0000-00000E470000}"/>
    <cellStyle name="Normal 96 4 4 2" xfId="20636" xr:uid="{00000000-0005-0000-0000-00000F470000}"/>
    <cellStyle name="Normal 96 4 5" xfId="13556" xr:uid="{00000000-0005-0000-0000-000010470000}"/>
    <cellStyle name="Normal 96 4 5 2" xfId="22236" xr:uid="{00000000-0005-0000-0000-000011470000}"/>
    <cellStyle name="Normal 96 4 6" xfId="15729" xr:uid="{00000000-0005-0000-0000-000012470000}"/>
    <cellStyle name="Normal 96 5" xfId="10336" xr:uid="{00000000-0005-0000-0000-000013470000}"/>
    <cellStyle name="Normal 96 5 2" xfId="19086" xr:uid="{00000000-0005-0000-0000-000014470000}"/>
    <cellStyle name="Normal 96 6" xfId="8734" xr:uid="{00000000-0005-0000-0000-000015470000}"/>
    <cellStyle name="Normal 96 6 2" xfId="17487" xr:uid="{00000000-0005-0000-0000-000016470000}"/>
    <cellStyle name="Normal 96 7" xfId="11946" xr:uid="{00000000-0005-0000-0000-000017470000}"/>
    <cellStyle name="Normal 96 7 2" xfId="20633" xr:uid="{00000000-0005-0000-0000-000018470000}"/>
    <cellStyle name="Normal 96 8" xfId="13553" xr:uid="{00000000-0005-0000-0000-000019470000}"/>
    <cellStyle name="Normal 96 8 2" xfId="22233" xr:uid="{00000000-0005-0000-0000-00001A470000}"/>
    <cellStyle name="Normal 96 9" xfId="15726" xr:uid="{00000000-0005-0000-0000-00001B470000}"/>
    <cellStyle name="Normal 97" xfId="3833" xr:uid="{00000000-0005-0000-0000-00001C470000}"/>
    <cellStyle name="Normal 97 2" xfId="3834" xr:uid="{00000000-0005-0000-0000-00001D470000}"/>
    <cellStyle name="Normal 97 2 2" xfId="10341" xr:uid="{00000000-0005-0000-0000-00001E470000}"/>
    <cellStyle name="Normal 97 2 2 2" xfId="19091" xr:uid="{00000000-0005-0000-0000-00001F470000}"/>
    <cellStyle name="Normal 97 2 3" xfId="8739" xr:uid="{00000000-0005-0000-0000-000020470000}"/>
    <cellStyle name="Normal 97 2 3 2" xfId="17492" xr:uid="{00000000-0005-0000-0000-000021470000}"/>
    <cellStyle name="Normal 97 2 4" xfId="11951" xr:uid="{00000000-0005-0000-0000-000022470000}"/>
    <cellStyle name="Normal 97 2 4 2" xfId="20638" xr:uid="{00000000-0005-0000-0000-000023470000}"/>
    <cellStyle name="Normal 97 2 5" xfId="13558" xr:uid="{00000000-0005-0000-0000-000024470000}"/>
    <cellStyle name="Normal 97 2 5 2" xfId="22238" xr:uid="{00000000-0005-0000-0000-000025470000}"/>
    <cellStyle name="Normal 97 2 6" xfId="15731" xr:uid="{00000000-0005-0000-0000-000026470000}"/>
    <cellStyle name="Normal 97 3" xfId="3835" xr:uid="{00000000-0005-0000-0000-000027470000}"/>
    <cellStyle name="Normal 97 3 2" xfId="10342" xr:uid="{00000000-0005-0000-0000-000028470000}"/>
    <cellStyle name="Normal 97 3 2 2" xfId="19092" xr:uid="{00000000-0005-0000-0000-000029470000}"/>
    <cellStyle name="Normal 97 3 3" xfId="8740" xr:uid="{00000000-0005-0000-0000-00002A470000}"/>
    <cellStyle name="Normal 97 3 3 2" xfId="17493" xr:uid="{00000000-0005-0000-0000-00002B470000}"/>
    <cellStyle name="Normal 97 3 4" xfId="11952" xr:uid="{00000000-0005-0000-0000-00002C470000}"/>
    <cellStyle name="Normal 97 3 4 2" xfId="20639" xr:uid="{00000000-0005-0000-0000-00002D470000}"/>
    <cellStyle name="Normal 97 3 5" xfId="13559" xr:uid="{00000000-0005-0000-0000-00002E470000}"/>
    <cellStyle name="Normal 97 3 5 2" xfId="22239" xr:uid="{00000000-0005-0000-0000-00002F470000}"/>
    <cellStyle name="Normal 97 3 6" xfId="15732" xr:uid="{00000000-0005-0000-0000-000030470000}"/>
    <cellStyle name="Normal 97 4" xfId="3836" xr:uid="{00000000-0005-0000-0000-000031470000}"/>
    <cellStyle name="Normal 97 4 2" xfId="10343" xr:uid="{00000000-0005-0000-0000-000032470000}"/>
    <cellStyle name="Normal 97 4 2 2" xfId="19093" xr:uid="{00000000-0005-0000-0000-000033470000}"/>
    <cellStyle name="Normal 97 4 3" xfId="8741" xr:uid="{00000000-0005-0000-0000-000034470000}"/>
    <cellStyle name="Normal 97 4 3 2" xfId="17494" xr:uid="{00000000-0005-0000-0000-000035470000}"/>
    <cellStyle name="Normal 97 4 4" xfId="11953" xr:uid="{00000000-0005-0000-0000-000036470000}"/>
    <cellStyle name="Normal 97 4 4 2" xfId="20640" xr:uid="{00000000-0005-0000-0000-000037470000}"/>
    <cellStyle name="Normal 97 4 5" xfId="13560" xr:uid="{00000000-0005-0000-0000-000038470000}"/>
    <cellStyle name="Normal 97 4 5 2" xfId="22240" xr:uid="{00000000-0005-0000-0000-000039470000}"/>
    <cellStyle name="Normal 97 4 6" xfId="15733" xr:uid="{00000000-0005-0000-0000-00003A470000}"/>
    <cellStyle name="Normal 97 5" xfId="10340" xr:uid="{00000000-0005-0000-0000-00003B470000}"/>
    <cellStyle name="Normal 97 5 2" xfId="19090" xr:uid="{00000000-0005-0000-0000-00003C470000}"/>
    <cellStyle name="Normal 97 6" xfId="8738" xr:uid="{00000000-0005-0000-0000-00003D470000}"/>
    <cellStyle name="Normal 97 6 2" xfId="17491" xr:uid="{00000000-0005-0000-0000-00003E470000}"/>
    <cellStyle name="Normal 97 7" xfId="11950" xr:uid="{00000000-0005-0000-0000-00003F470000}"/>
    <cellStyle name="Normal 97 7 2" xfId="20637" xr:uid="{00000000-0005-0000-0000-000040470000}"/>
    <cellStyle name="Normal 97 8" xfId="13557" xr:uid="{00000000-0005-0000-0000-000041470000}"/>
    <cellStyle name="Normal 97 8 2" xfId="22237" xr:uid="{00000000-0005-0000-0000-000042470000}"/>
    <cellStyle name="Normal 97 9" xfId="15730" xr:uid="{00000000-0005-0000-0000-000043470000}"/>
    <cellStyle name="Normal 98" xfId="3837" xr:uid="{00000000-0005-0000-0000-000044470000}"/>
    <cellStyle name="Normal 98 2" xfId="3838" xr:uid="{00000000-0005-0000-0000-000045470000}"/>
    <cellStyle name="Normal 98 2 2" xfId="10345" xr:uid="{00000000-0005-0000-0000-000046470000}"/>
    <cellStyle name="Normal 98 2 2 2" xfId="19095" xr:uid="{00000000-0005-0000-0000-000047470000}"/>
    <cellStyle name="Normal 98 2 3" xfId="8743" xr:uid="{00000000-0005-0000-0000-000048470000}"/>
    <cellStyle name="Normal 98 2 3 2" xfId="17496" xr:uid="{00000000-0005-0000-0000-000049470000}"/>
    <cellStyle name="Normal 98 2 4" xfId="11955" xr:uid="{00000000-0005-0000-0000-00004A470000}"/>
    <cellStyle name="Normal 98 2 4 2" xfId="20642" xr:uid="{00000000-0005-0000-0000-00004B470000}"/>
    <cellStyle name="Normal 98 2 5" xfId="13562" xr:uid="{00000000-0005-0000-0000-00004C470000}"/>
    <cellStyle name="Normal 98 2 5 2" xfId="22242" xr:uid="{00000000-0005-0000-0000-00004D470000}"/>
    <cellStyle name="Normal 98 2 6" xfId="15735" xr:uid="{00000000-0005-0000-0000-00004E470000}"/>
    <cellStyle name="Normal 98 3" xfId="3839" xr:uid="{00000000-0005-0000-0000-00004F470000}"/>
    <cellStyle name="Normal 98 3 2" xfId="10346" xr:uid="{00000000-0005-0000-0000-000050470000}"/>
    <cellStyle name="Normal 98 3 2 2" xfId="19096" xr:uid="{00000000-0005-0000-0000-000051470000}"/>
    <cellStyle name="Normal 98 3 3" xfId="8744" xr:uid="{00000000-0005-0000-0000-000052470000}"/>
    <cellStyle name="Normal 98 3 3 2" xfId="17497" xr:uid="{00000000-0005-0000-0000-000053470000}"/>
    <cellStyle name="Normal 98 3 4" xfId="11956" xr:uid="{00000000-0005-0000-0000-000054470000}"/>
    <cellStyle name="Normal 98 3 4 2" xfId="20643" xr:uid="{00000000-0005-0000-0000-000055470000}"/>
    <cellStyle name="Normal 98 3 5" xfId="13563" xr:uid="{00000000-0005-0000-0000-000056470000}"/>
    <cellStyle name="Normal 98 3 5 2" xfId="22243" xr:uid="{00000000-0005-0000-0000-000057470000}"/>
    <cellStyle name="Normal 98 3 6" xfId="15736" xr:uid="{00000000-0005-0000-0000-000058470000}"/>
    <cellStyle name="Normal 98 4" xfId="3840" xr:uid="{00000000-0005-0000-0000-000059470000}"/>
    <cellStyle name="Normal 98 4 2" xfId="10347" xr:uid="{00000000-0005-0000-0000-00005A470000}"/>
    <cellStyle name="Normal 98 4 2 2" xfId="19097" xr:uid="{00000000-0005-0000-0000-00005B470000}"/>
    <cellStyle name="Normal 98 4 3" xfId="8745" xr:uid="{00000000-0005-0000-0000-00005C470000}"/>
    <cellStyle name="Normal 98 4 3 2" xfId="17498" xr:uid="{00000000-0005-0000-0000-00005D470000}"/>
    <cellStyle name="Normal 98 4 4" xfId="11957" xr:uid="{00000000-0005-0000-0000-00005E470000}"/>
    <cellStyle name="Normal 98 4 4 2" xfId="20644" xr:uid="{00000000-0005-0000-0000-00005F470000}"/>
    <cellStyle name="Normal 98 4 5" xfId="13564" xr:uid="{00000000-0005-0000-0000-000060470000}"/>
    <cellStyle name="Normal 98 4 5 2" xfId="22244" xr:uid="{00000000-0005-0000-0000-000061470000}"/>
    <cellStyle name="Normal 98 4 6" xfId="15737" xr:uid="{00000000-0005-0000-0000-000062470000}"/>
    <cellStyle name="Normal 98 5" xfId="10344" xr:uid="{00000000-0005-0000-0000-000063470000}"/>
    <cellStyle name="Normal 98 5 2" xfId="19094" xr:uid="{00000000-0005-0000-0000-000064470000}"/>
    <cellStyle name="Normal 98 6" xfId="8742" xr:uid="{00000000-0005-0000-0000-000065470000}"/>
    <cellStyle name="Normal 98 6 2" xfId="17495" xr:uid="{00000000-0005-0000-0000-000066470000}"/>
    <cellStyle name="Normal 98 7" xfId="11954" xr:uid="{00000000-0005-0000-0000-000067470000}"/>
    <cellStyle name="Normal 98 7 2" xfId="20641" xr:uid="{00000000-0005-0000-0000-000068470000}"/>
    <cellStyle name="Normal 98 8" xfId="13561" xr:uid="{00000000-0005-0000-0000-000069470000}"/>
    <cellStyle name="Normal 98 8 2" xfId="22241" xr:uid="{00000000-0005-0000-0000-00006A470000}"/>
    <cellStyle name="Normal 98 9" xfId="15734" xr:uid="{00000000-0005-0000-0000-00006B470000}"/>
    <cellStyle name="Normal 99" xfId="3841" xr:uid="{00000000-0005-0000-0000-00006C470000}"/>
    <cellStyle name="Normal 99 2" xfId="3842" xr:uid="{00000000-0005-0000-0000-00006D470000}"/>
    <cellStyle name="Normal 99 2 2" xfId="10349" xr:uid="{00000000-0005-0000-0000-00006E470000}"/>
    <cellStyle name="Normal 99 2 2 2" xfId="19099" xr:uid="{00000000-0005-0000-0000-00006F470000}"/>
    <cellStyle name="Normal 99 2 3" xfId="8747" xr:uid="{00000000-0005-0000-0000-000070470000}"/>
    <cellStyle name="Normal 99 2 3 2" xfId="17500" xr:uid="{00000000-0005-0000-0000-000071470000}"/>
    <cellStyle name="Normal 99 2 4" xfId="11959" xr:uid="{00000000-0005-0000-0000-000072470000}"/>
    <cellStyle name="Normal 99 2 4 2" xfId="20646" xr:uid="{00000000-0005-0000-0000-000073470000}"/>
    <cellStyle name="Normal 99 2 5" xfId="13566" xr:uid="{00000000-0005-0000-0000-000074470000}"/>
    <cellStyle name="Normal 99 2 5 2" xfId="22246" xr:uid="{00000000-0005-0000-0000-000075470000}"/>
    <cellStyle name="Normal 99 2 6" xfId="15739" xr:uid="{00000000-0005-0000-0000-000076470000}"/>
    <cellStyle name="Normal 99 3" xfId="3843" xr:uid="{00000000-0005-0000-0000-000077470000}"/>
    <cellStyle name="Normal 99 3 2" xfId="10350" xr:uid="{00000000-0005-0000-0000-000078470000}"/>
    <cellStyle name="Normal 99 3 2 2" xfId="19100" xr:uid="{00000000-0005-0000-0000-000079470000}"/>
    <cellStyle name="Normal 99 3 3" xfId="8748" xr:uid="{00000000-0005-0000-0000-00007A470000}"/>
    <cellStyle name="Normal 99 3 3 2" xfId="17501" xr:uid="{00000000-0005-0000-0000-00007B470000}"/>
    <cellStyle name="Normal 99 3 4" xfId="11960" xr:uid="{00000000-0005-0000-0000-00007C470000}"/>
    <cellStyle name="Normal 99 3 4 2" xfId="20647" xr:uid="{00000000-0005-0000-0000-00007D470000}"/>
    <cellStyle name="Normal 99 3 5" xfId="13567" xr:uid="{00000000-0005-0000-0000-00007E470000}"/>
    <cellStyle name="Normal 99 3 5 2" xfId="22247" xr:uid="{00000000-0005-0000-0000-00007F470000}"/>
    <cellStyle name="Normal 99 3 6" xfId="15740" xr:uid="{00000000-0005-0000-0000-000080470000}"/>
    <cellStyle name="Normal 99 4" xfId="3844" xr:uid="{00000000-0005-0000-0000-000081470000}"/>
    <cellStyle name="Normal 99 4 2" xfId="10351" xr:uid="{00000000-0005-0000-0000-000082470000}"/>
    <cellStyle name="Normal 99 4 2 2" xfId="19101" xr:uid="{00000000-0005-0000-0000-000083470000}"/>
    <cellStyle name="Normal 99 4 3" xfId="8749" xr:uid="{00000000-0005-0000-0000-000084470000}"/>
    <cellStyle name="Normal 99 4 3 2" xfId="17502" xr:uid="{00000000-0005-0000-0000-000085470000}"/>
    <cellStyle name="Normal 99 4 4" xfId="11961" xr:uid="{00000000-0005-0000-0000-000086470000}"/>
    <cellStyle name="Normal 99 4 4 2" xfId="20648" xr:uid="{00000000-0005-0000-0000-000087470000}"/>
    <cellStyle name="Normal 99 4 5" xfId="13568" xr:uid="{00000000-0005-0000-0000-000088470000}"/>
    <cellStyle name="Normal 99 4 5 2" xfId="22248" xr:uid="{00000000-0005-0000-0000-000089470000}"/>
    <cellStyle name="Normal 99 4 6" xfId="15741" xr:uid="{00000000-0005-0000-0000-00008A470000}"/>
    <cellStyle name="Normal 99 5" xfId="10348" xr:uid="{00000000-0005-0000-0000-00008B470000}"/>
    <cellStyle name="Normal 99 5 2" xfId="19098" xr:uid="{00000000-0005-0000-0000-00008C470000}"/>
    <cellStyle name="Normal 99 6" xfId="8746" xr:uid="{00000000-0005-0000-0000-00008D470000}"/>
    <cellStyle name="Normal 99 6 2" xfId="17499" xr:uid="{00000000-0005-0000-0000-00008E470000}"/>
    <cellStyle name="Normal 99 7" xfId="11958" xr:uid="{00000000-0005-0000-0000-00008F470000}"/>
    <cellStyle name="Normal 99 7 2" xfId="20645" xr:uid="{00000000-0005-0000-0000-000090470000}"/>
    <cellStyle name="Normal 99 8" xfId="13565" xr:uid="{00000000-0005-0000-0000-000091470000}"/>
    <cellStyle name="Normal 99 8 2" xfId="22245" xr:uid="{00000000-0005-0000-0000-000092470000}"/>
    <cellStyle name="Normal 99 9" xfId="15738" xr:uid="{00000000-0005-0000-0000-000093470000}"/>
    <cellStyle name="Normal Bold" xfId="3845" xr:uid="{00000000-0005-0000-0000-000094470000}"/>
    <cellStyle name="Normal Pct" xfId="3846" xr:uid="{00000000-0005-0000-0000-000095470000}"/>
    <cellStyle name="Normal_BOOK INFO_PUBLICO_2005_2010" xfId="70" xr:uid="{00000000-0005-0000-0000-000096470000}"/>
    <cellStyle name="Normal_BOOK INFO_PUBLICO_2005_2010 2" xfId="113" xr:uid="{00000000-0005-0000-0000-000097470000}"/>
    <cellStyle name="Normal_BOOK INFO_PUBLICO_2005_2010_Book_2005_2T11-1" xfId="71" xr:uid="{00000000-0005-0000-0000-000098470000}"/>
    <cellStyle name="Normal_BOOK INFO_PUBLICO_2005_2010_Book_2005_2T11emerson" xfId="72" xr:uid="{00000000-0005-0000-0000-000099470000}"/>
    <cellStyle name="Normal1" xfId="3847" xr:uid="{00000000-0005-0000-0000-00009A470000}"/>
    <cellStyle name="Normal1 10" xfId="3848" xr:uid="{00000000-0005-0000-0000-00009B470000}"/>
    <cellStyle name="Normal1 11" xfId="3849" xr:uid="{00000000-0005-0000-0000-00009C470000}"/>
    <cellStyle name="Normal1 12" xfId="3850" xr:uid="{00000000-0005-0000-0000-00009D470000}"/>
    <cellStyle name="Normal1 2" xfId="3851" xr:uid="{00000000-0005-0000-0000-00009E470000}"/>
    <cellStyle name="Normal1 2 2" xfId="3852" xr:uid="{00000000-0005-0000-0000-00009F470000}"/>
    <cellStyle name="Normal1 2 3" xfId="3853" xr:uid="{00000000-0005-0000-0000-0000A0470000}"/>
    <cellStyle name="Normal1 2 4" xfId="3854" xr:uid="{00000000-0005-0000-0000-0000A1470000}"/>
    <cellStyle name="Normal1 2 5" xfId="3855" xr:uid="{00000000-0005-0000-0000-0000A2470000}"/>
    <cellStyle name="Normal1 2 6" xfId="3856" xr:uid="{00000000-0005-0000-0000-0000A3470000}"/>
    <cellStyle name="Normal1 3" xfId="3857" xr:uid="{00000000-0005-0000-0000-0000A4470000}"/>
    <cellStyle name="Normal1 3 2" xfId="3858" xr:uid="{00000000-0005-0000-0000-0000A5470000}"/>
    <cellStyle name="Normal1 3 3" xfId="3859" xr:uid="{00000000-0005-0000-0000-0000A6470000}"/>
    <cellStyle name="Normal1 3 4" xfId="3860" xr:uid="{00000000-0005-0000-0000-0000A7470000}"/>
    <cellStyle name="Normal1 3 5" xfId="3861" xr:uid="{00000000-0005-0000-0000-0000A8470000}"/>
    <cellStyle name="Normal1 3 6" xfId="3862" xr:uid="{00000000-0005-0000-0000-0000A9470000}"/>
    <cellStyle name="Normal1 4" xfId="3863" xr:uid="{00000000-0005-0000-0000-0000AA470000}"/>
    <cellStyle name="Normal1 4 2" xfId="3864" xr:uid="{00000000-0005-0000-0000-0000AB470000}"/>
    <cellStyle name="Normal1 4 3" xfId="3865" xr:uid="{00000000-0005-0000-0000-0000AC470000}"/>
    <cellStyle name="Normal1 4 4" xfId="3866" xr:uid="{00000000-0005-0000-0000-0000AD470000}"/>
    <cellStyle name="Normal1 4 5" xfId="3867" xr:uid="{00000000-0005-0000-0000-0000AE470000}"/>
    <cellStyle name="Normal1 4 6" xfId="3868" xr:uid="{00000000-0005-0000-0000-0000AF470000}"/>
    <cellStyle name="Normal1 5" xfId="3869" xr:uid="{00000000-0005-0000-0000-0000B0470000}"/>
    <cellStyle name="Normal1 5 2" xfId="3870" xr:uid="{00000000-0005-0000-0000-0000B1470000}"/>
    <cellStyle name="Normal1 5 3" xfId="3871" xr:uid="{00000000-0005-0000-0000-0000B2470000}"/>
    <cellStyle name="Normal1 5 4" xfId="3872" xr:uid="{00000000-0005-0000-0000-0000B3470000}"/>
    <cellStyle name="Normal1 5 5" xfId="3873" xr:uid="{00000000-0005-0000-0000-0000B4470000}"/>
    <cellStyle name="Normal1 5 6" xfId="3874" xr:uid="{00000000-0005-0000-0000-0000B5470000}"/>
    <cellStyle name="Normal1 5 7" xfId="3875" xr:uid="{00000000-0005-0000-0000-0000B6470000}"/>
    <cellStyle name="Normal1 6" xfId="3876" xr:uid="{00000000-0005-0000-0000-0000B7470000}"/>
    <cellStyle name="Normal1 6 2" xfId="3877" xr:uid="{00000000-0005-0000-0000-0000B8470000}"/>
    <cellStyle name="Normal1 6 3" xfId="3878" xr:uid="{00000000-0005-0000-0000-0000B9470000}"/>
    <cellStyle name="Normal1 6 4" xfId="3879" xr:uid="{00000000-0005-0000-0000-0000BA470000}"/>
    <cellStyle name="Normal1 6 5" xfId="3880" xr:uid="{00000000-0005-0000-0000-0000BB470000}"/>
    <cellStyle name="Normal1 6 6" xfId="3881" xr:uid="{00000000-0005-0000-0000-0000BC470000}"/>
    <cellStyle name="Normal1 7" xfId="3882" xr:uid="{00000000-0005-0000-0000-0000BD470000}"/>
    <cellStyle name="Normal1 7 2" xfId="3883" xr:uid="{00000000-0005-0000-0000-0000BE470000}"/>
    <cellStyle name="Normal1 7 3" xfId="3884" xr:uid="{00000000-0005-0000-0000-0000BF470000}"/>
    <cellStyle name="Normal1 7 4" xfId="3885" xr:uid="{00000000-0005-0000-0000-0000C0470000}"/>
    <cellStyle name="Normal1 7 5" xfId="3886" xr:uid="{00000000-0005-0000-0000-0000C1470000}"/>
    <cellStyle name="Normal1 7 6" xfId="3887" xr:uid="{00000000-0005-0000-0000-0000C2470000}"/>
    <cellStyle name="Normal1 8" xfId="3888" xr:uid="{00000000-0005-0000-0000-0000C3470000}"/>
    <cellStyle name="Normal1 9" xfId="3889" xr:uid="{00000000-0005-0000-0000-0000C4470000}"/>
    <cellStyle name="Normal2" xfId="3890" xr:uid="{00000000-0005-0000-0000-0000C5470000}"/>
    <cellStyle name="NormalGB" xfId="5091" xr:uid="{00000000-0005-0000-0000-0000C6470000}"/>
    <cellStyle name="Nota" xfId="73" xr:uid="{00000000-0005-0000-0000-0000C7470000}"/>
    <cellStyle name="Nota 10" xfId="5572" xr:uid="{00000000-0005-0000-0000-0000C8470000}"/>
    <cellStyle name="Nota 10 2" xfId="7398" xr:uid="{00000000-0005-0000-0000-0000C9470000}"/>
    <cellStyle name="Nota 10 2 2" xfId="14734" xr:uid="{00000000-0005-0000-0000-0000CA470000}"/>
    <cellStyle name="Nota 10 3" xfId="14069" xr:uid="{00000000-0005-0000-0000-0000CB470000}"/>
    <cellStyle name="Nota 10 4" xfId="16087" xr:uid="{00000000-0005-0000-0000-0000CC470000}"/>
    <cellStyle name="Nota 11" xfId="5523" xr:uid="{00000000-0005-0000-0000-0000CD470000}"/>
    <cellStyle name="Nota 11 2" xfId="14053" xr:uid="{00000000-0005-0000-0000-0000CE470000}"/>
    <cellStyle name="Nota 11 3" xfId="22532" xr:uid="{00000000-0005-0000-0000-0000CF470000}"/>
    <cellStyle name="Nota 12" xfId="5575" xr:uid="{00000000-0005-0000-0000-0000D0470000}"/>
    <cellStyle name="Nota 12 2" xfId="14070" xr:uid="{00000000-0005-0000-0000-0000D1470000}"/>
    <cellStyle name="Nota 12 3" xfId="16091" xr:uid="{00000000-0005-0000-0000-0000D2470000}"/>
    <cellStyle name="Nota 13" xfId="5519" xr:uid="{00000000-0005-0000-0000-0000D3470000}"/>
    <cellStyle name="Nota 13 2" xfId="14050" xr:uid="{00000000-0005-0000-0000-0000D4470000}"/>
    <cellStyle name="Nota 13 3" xfId="22537" xr:uid="{00000000-0005-0000-0000-0000D5470000}"/>
    <cellStyle name="Nota 14" xfId="5627" xr:uid="{00000000-0005-0000-0000-0000D6470000}"/>
    <cellStyle name="Nota 14 2" xfId="14088" xr:uid="{00000000-0005-0000-0000-0000D7470000}"/>
    <cellStyle name="Nota 14 3" xfId="16133" xr:uid="{00000000-0005-0000-0000-0000D8470000}"/>
    <cellStyle name="Nota 15" xfId="5731" xr:uid="{00000000-0005-0000-0000-0000D9470000}"/>
    <cellStyle name="Nota 15 2" xfId="14116" xr:uid="{00000000-0005-0000-0000-0000DA470000}"/>
    <cellStyle name="Nota 15 3" xfId="14052" xr:uid="{00000000-0005-0000-0000-0000DB470000}"/>
    <cellStyle name="Nota 16" xfId="5711" xr:uid="{00000000-0005-0000-0000-0000DC470000}"/>
    <cellStyle name="Nota 16 2" xfId="14113" xr:uid="{00000000-0005-0000-0000-0000DD470000}"/>
    <cellStyle name="Nota 16 3" xfId="14493" xr:uid="{00000000-0005-0000-0000-0000DE470000}"/>
    <cellStyle name="Nota 2" xfId="3891" xr:uid="{00000000-0005-0000-0000-0000DF470000}"/>
    <cellStyle name="Nota 2 10" xfId="13912" xr:uid="{00000000-0005-0000-0000-0000E0470000}"/>
    <cellStyle name="Nota 2 11" xfId="15742" xr:uid="{00000000-0005-0000-0000-0000E1470000}"/>
    <cellStyle name="Nota 2 12" xfId="22553" xr:uid="{00000000-0005-0000-0000-0000E2470000}"/>
    <cellStyle name="Nota 2 2" xfId="3892" xr:uid="{00000000-0005-0000-0000-0000E3470000}"/>
    <cellStyle name="Nota 2 2 2" xfId="6946" xr:uid="{00000000-0005-0000-0000-0000E4470000}"/>
    <cellStyle name="Nota 2 2 2 2" xfId="6947" xr:uid="{00000000-0005-0000-0000-0000E5470000}"/>
    <cellStyle name="Nota 2 2 2 2 2" xfId="6948" xr:uid="{00000000-0005-0000-0000-0000E6470000}"/>
    <cellStyle name="Nota 2 2 2 2 2 2" xfId="6949" xr:uid="{00000000-0005-0000-0000-0000E7470000}"/>
    <cellStyle name="Nota 2 2 2 2 2 2 2" xfId="6950" xr:uid="{00000000-0005-0000-0000-0000E8470000}"/>
    <cellStyle name="Nota 2 2 2 2 2 2 2 2" xfId="6951" xr:uid="{00000000-0005-0000-0000-0000E9470000}"/>
    <cellStyle name="Nota 2 2 2 2 2 2 2 2 2" xfId="14574" xr:uid="{00000000-0005-0000-0000-0000EA470000}"/>
    <cellStyle name="Nota 2 2 2 2 2 2 2 2 3" xfId="22616" xr:uid="{00000000-0005-0000-0000-0000EB470000}"/>
    <cellStyle name="Nota 2 2 2 2 2 2 2 3" xfId="14573" xr:uid="{00000000-0005-0000-0000-0000EC470000}"/>
    <cellStyle name="Nota 2 2 2 2 2 2 3" xfId="6952" xr:uid="{00000000-0005-0000-0000-0000ED470000}"/>
    <cellStyle name="Nota 2 2 2 2 2 2 3 2" xfId="14575" xr:uid="{00000000-0005-0000-0000-0000EE470000}"/>
    <cellStyle name="Nota 2 2 2 2 2 2 3 3" xfId="22601" xr:uid="{00000000-0005-0000-0000-0000EF470000}"/>
    <cellStyle name="Nota 2 2 2 2 2 2 4" xfId="14572" xr:uid="{00000000-0005-0000-0000-0000F0470000}"/>
    <cellStyle name="Nota 2 2 2 2 2 2 5" xfId="22570" xr:uid="{00000000-0005-0000-0000-0000F1470000}"/>
    <cellStyle name="Nota 2 2 2 2 2 3" xfId="6953" xr:uid="{00000000-0005-0000-0000-0000F2470000}"/>
    <cellStyle name="Nota 2 2 2 2 2 3 2" xfId="6954" xr:uid="{00000000-0005-0000-0000-0000F3470000}"/>
    <cellStyle name="Nota 2 2 2 2 2 3 2 2" xfId="14577" xr:uid="{00000000-0005-0000-0000-0000F4470000}"/>
    <cellStyle name="Nota 2 2 2 2 2 3 3" xfId="14576" xr:uid="{00000000-0005-0000-0000-0000F5470000}"/>
    <cellStyle name="Nota 2 2 2 2 2 3 4" xfId="22573" xr:uid="{00000000-0005-0000-0000-0000F6470000}"/>
    <cellStyle name="Nota 2 2 2 2 2 4" xfId="14571" xr:uid="{00000000-0005-0000-0000-0000F7470000}"/>
    <cellStyle name="Nota 2 2 2 2 3" xfId="6955" xr:uid="{00000000-0005-0000-0000-0000F8470000}"/>
    <cellStyle name="Nota 2 2 2 2 3 2" xfId="6956" xr:uid="{00000000-0005-0000-0000-0000F9470000}"/>
    <cellStyle name="Nota 2 2 2 2 3 2 2" xfId="14579" xr:uid="{00000000-0005-0000-0000-0000FA470000}"/>
    <cellStyle name="Nota 2 2 2 2 3 2 3" xfId="22615" xr:uid="{00000000-0005-0000-0000-0000FB470000}"/>
    <cellStyle name="Nota 2 2 2 2 3 3" xfId="14578" xr:uid="{00000000-0005-0000-0000-0000FC470000}"/>
    <cellStyle name="Nota 2 2 2 2 4" xfId="14570" xr:uid="{00000000-0005-0000-0000-0000FD470000}"/>
    <cellStyle name="Nota 2 2 2 2 5" xfId="22614" xr:uid="{00000000-0005-0000-0000-0000FE470000}"/>
    <cellStyle name="Nota 2 2 2 3" xfId="6957" xr:uid="{00000000-0005-0000-0000-0000FF470000}"/>
    <cellStyle name="Nota 2 2 2 3 2" xfId="14580" xr:uid="{00000000-0005-0000-0000-000000480000}"/>
    <cellStyle name="Nota 2 2 2 3 3" xfId="22600" xr:uid="{00000000-0005-0000-0000-000001480000}"/>
    <cellStyle name="Nota 2 2 2 4" xfId="6958" xr:uid="{00000000-0005-0000-0000-000002480000}"/>
    <cellStyle name="Nota 2 2 2 4 2" xfId="6959" xr:uid="{00000000-0005-0000-0000-000003480000}"/>
    <cellStyle name="Nota 2 2 2 4 2 2" xfId="14582" xr:uid="{00000000-0005-0000-0000-000004480000}"/>
    <cellStyle name="Nota 2 2 2 4 3" xfId="14581" xr:uid="{00000000-0005-0000-0000-000005480000}"/>
    <cellStyle name="Nota 2 2 2 4 4" xfId="22572" xr:uid="{00000000-0005-0000-0000-000006480000}"/>
    <cellStyle name="Nota 2 2 2 5" xfId="14569" xr:uid="{00000000-0005-0000-0000-000007480000}"/>
    <cellStyle name="Nota 2 2 3" xfId="6960" xr:uid="{00000000-0005-0000-0000-000008480000}"/>
    <cellStyle name="Nota 2 2 3 2" xfId="14583" xr:uid="{00000000-0005-0000-0000-000009480000}"/>
    <cellStyle name="Nota 2 2 4" xfId="6961" xr:uid="{00000000-0005-0000-0000-00000A480000}"/>
    <cellStyle name="Nota 2 2 4 2" xfId="6962" xr:uid="{00000000-0005-0000-0000-00000B480000}"/>
    <cellStyle name="Nota 2 2 4 2 2" xfId="14585" xr:uid="{00000000-0005-0000-0000-00000C480000}"/>
    <cellStyle name="Nota 2 2 4 2 3" xfId="22599" xr:uid="{00000000-0005-0000-0000-00000D480000}"/>
    <cellStyle name="Nota 2 2 4 3" xfId="14584" xr:uid="{00000000-0005-0000-0000-00000E480000}"/>
    <cellStyle name="Nota 2 2 5" xfId="6945" xr:uid="{00000000-0005-0000-0000-00000F480000}"/>
    <cellStyle name="Nota 2 2 5 2" xfId="16151" xr:uid="{00000000-0005-0000-0000-000010480000}"/>
    <cellStyle name="Nota 2 2 6" xfId="14568" xr:uid="{00000000-0005-0000-0000-000011480000}"/>
    <cellStyle name="Nota 2 2 7" xfId="22585" xr:uid="{00000000-0005-0000-0000-000012480000}"/>
    <cellStyle name="Nota 2 3" xfId="3893" xr:uid="{00000000-0005-0000-0000-000013480000}"/>
    <cellStyle name="Nota 2 3 2" xfId="6963" xr:uid="{00000000-0005-0000-0000-000014480000}"/>
    <cellStyle name="Nota 2 3 2 2" xfId="16152" xr:uid="{00000000-0005-0000-0000-000015480000}"/>
    <cellStyle name="Nota 2 3 3" xfId="14586" xr:uid="{00000000-0005-0000-0000-000016480000}"/>
    <cellStyle name="Nota 2 3 4" xfId="22571" xr:uid="{00000000-0005-0000-0000-000017480000}"/>
    <cellStyle name="Nota 2 4" xfId="3894" xr:uid="{00000000-0005-0000-0000-000018480000}"/>
    <cellStyle name="Nota 2 4 2" xfId="6964" xr:uid="{00000000-0005-0000-0000-000019480000}"/>
    <cellStyle name="Nota 2 4 2 2" xfId="16153" xr:uid="{00000000-0005-0000-0000-00001A480000}"/>
    <cellStyle name="Nota 2 4 3" xfId="14587" xr:uid="{00000000-0005-0000-0000-00001B480000}"/>
    <cellStyle name="Nota 2 4 4" xfId="22584" xr:uid="{00000000-0005-0000-0000-00001C480000}"/>
    <cellStyle name="Nota 2 5" xfId="6965" xr:uid="{00000000-0005-0000-0000-00001D480000}"/>
    <cellStyle name="Nota 2 5 2" xfId="14588" xr:uid="{00000000-0005-0000-0000-00001E480000}"/>
    <cellStyle name="Nota 2 5 3" xfId="14736" xr:uid="{00000000-0005-0000-0000-00001F480000}"/>
    <cellStyle name="Nota 2 6" xfId="6966" xr:uid="{00000000-0005-0000-0000-000020480000}"/>
    <cellStyle name="Nota 2 6 2" xfId="6967" xr:uid="{00000000-0005-0000-0000-000021480000}"/>
    <cellStyle name="Nota 2 6 2 2" xfId="14590" xr:uid="{00000000-0005-0000-0000-000022480000}"/>
    <cellStyle name="Nota 2 6 3" xfId="14589" xr:uid="{00000000-0005-0000-0000-000023480000}"/>
    <cellStyle name="Nota 2 6 4" xfId="14771" xr:uid="{00000000-0005-0000-0000-000024480000}"/>
    <cellStyle name="Nota 2 7" xfId="6944" xr:uid="{00000000-0005-0000-0000-000025480000}"/>
    <cellStyle name="Nota 2 7 2" xfId="14567" xr:uid="{00000000-0005-0000-0000-000026480000}"/>
    <cellStyle name="Nota 2 8" xfId="5092" xr:uid="{00000000-0005-0000-0000-000027480000}"/>
    <cellStyle name="Nota 2 8 2" xfId="16072" xr:uid="{00000000-0005-0000-0000-000028480000}"/>
    <cellStyle name="Nota 2 9" xfId="10538" xr:uid="{00000000-0005-0000-0000-000029480000}"/>
    <cellStyle name="Nota 2 9 2" xfId="19265" xr:uid="{00000000-0005-0000-0000-00002A480000}"/>
    <cellStyle name="Nota 3" xfId="3895" xr:uid="{00000000-0005-0000-0000-00002B480000}"/>
    <cellStyle name="Nota 3 10" xfId="16112" xr:uid="{00000000-0005-0000-0000-00002C480000}"/>
    <cellStyle name="Nota 3 2" xfId="3896" xr:uid="{00000000-0005-0000-0000-00002D480000}"/>
    <cellStyle name="Nota 3 2 2" xfId="6969" xr:uid="{00000000-0005-0000-0000-00002E480000}"/>
    <cellStyle name="Nota 3 2 2 2" xfId="16154" xr:uid="{00000000-0005-0000-0000-00002F480000}"/>
    <cellStyle name="Nota 3 2 3" xfId="14592" xr:uid="{00000000-0005-0000-0000-000030480000}"/>
    <cellStyle name="Nota 3 3" xfId="3897" xr:uid="{00000000-0005-0000-0000-000031480000}"/>
    <cellStyle name="Nota 3 3 2" xfId="6970" xr:uid="{00000000-0005-0000-0000-000032480000}"/>
    <cellStyle name="Nota 3 3 2 2" xfId="16155" xr:uid="{00000000-0005-0000-0000-000033480000}"/>
    <cellStyle name="Nota 3 3 3" xfId="14593" xr:uid="{00000000-0005-0000-0000-000034480000}"/>
    <cellStyle name="Nota 3 4" xfId="3898" xr:uid="{00000000-0005-0000-0000-000035480000}"/>
    <cellStyle name="Nota 3 4 2" xfId="6971" xr:uid="{00000000-0005-0000-0000-000036480000}"/>
    <cellStyle name="Nota 3 4 2 2" xfId="16156" xr:uid="{00000000-0005-0000-0000-000037480000}"/>
    <cellStyle name="Nota 3 4 3" xfId="14594" xr:uid="{00000000-0005-0000-0000-000038480000}"/>
    <cellStyle name="Nota 3 5" xfId="6968" xr:uid="{00000000-0005-0000-0000-000039480000}"/>
    <cellStyle name="Nota 3 5 2" xfId="14591" xr:uid="{00000000-0005-0000-0000-00003A480000}"/>
    <cellStyle name="Nota 3 6" xfId="5305" xr:uid="{00000000-0005-0000-0000-00003B480000}"/>
    <cellStyle name="Nota 3 6 2" xfId="16083" xr:uid="{00000000-0005-0000-0000-00003C480000}"/>
    <cellStyle name="Nota 3 7" xfId="10539" xr:uid="{00000000-0005-0000-0000-00003D480000}"/>
    <cellStyle name="Nota 3 7 2" xfId="19266" xr:uid="{00000000-0005-0000-0000-00003E480000}"/>
    <cellStyle name="Nota 3 8" xfId="13980" xr:uid="{00000000-0005-0000-0000-00003F480000}"/>
    <cellStyle name="Nota 3 9" xfId="15743" xr:uid="{00000000-0005-0000-0000-000040480000}"/>
    <cellStyle name="Nota 4" xfId="3899" xr:uid="{00000000-0005-0000-0000-000041480000}"/>
    <cellStyle name="Nota 4 2" xfId="3900" xr:uid="{00000000-0005-0000-0000-000042480000}"/>
    <cellStyle name="Nota 4 2 2" xfId="6973" xr:uid="{00000000-0005-0000-0000-000043480000}"/>
    <cellStyle name="Nota 4 2 2 2" xfId="16158" xr:uid="{00000000-0005-0000-0000-000044480000}"/>
    <cellStyle name="Nota 4 2 3" xfId="14596" xr:uid="{00000000-0005-0000-0000-000045480000}"/>
    <cellStyle name="Nota 4 3" xfId="3901" xr:uid="{00000000-0005-0000-0000-000046480000}"/>
    <cellStyle name="Nota 4 3 2" xfId="6974" xr:uid="{00000000-0005-0000-0000-000047480000}"/>
    <cellStyle name="Nota 4 3 2 2" xfId="16159" xr:uid="{00000000-0005-0000-0000-000048480000}"/>
    <cellStyle name="Nota 4 3 3" xfId="14597" xr:uid="{00000000-0005-0000-0000-000049480000}"/>
    <cellStyle name="Nota 4 4" xfId="3902" xr:uid="{00000000-0005-0000-0000-00004A480000}"/>
    <cellStyle name="Nota 4 4 2" xfId="6972" xr:uid="{00000000-0005-0000-0000-00004B480000}"/>
    <cellStyle name="Nota 4 4 2 2" xfId="16157" xr:uid="{00000000-0005-0000-0000-00004C480000}"/>
    <cellStyle name="Nota 4 4 3" xfId="14595" xr:uid="{00000000-0005-0000-0000-00004D480000}"/>
    <cellStyle name="Nota 4 5" xfId="5242" xr:uid="{00000000-0005-0000-0000-00004E480000}"/>
    <cellStyle name="Nota 4 5 2" xfId="16082" xr:uid="{00000000-0005-0000-0000-00004F480000}"/>
    <cellStyle name="Nota 4 6" xfId="10540" xr:uid="{00000000-0005-0000-0000-000050480000}"/>
    <cellStyle name="Nota 4 6 2" xfId="19267" xr:uid="{00000000-0005-0000-0000-000051480000}"/>
    <cellStyle name="Nota 4 7" xfId="13963" xr:uid="{00000000-0005-0000-0000-000052480000}"/>
    <cellStyle name="Nota 4 8" xfId="15744" xr:uid="{00000000-0005-0000-0000-000053480000}"/>
    <cellStyle name="Nota 4 9" xfId="16117" xr:uid="{00000000-0005-0000-0000-000054480000}"/>
    <cellStyle name="Nota 5" xfId="3903" xr:uid="{00000000-0005-0000-0000-000055480000}"/>
    <cellStyle name="Nota 5 2" xfId="6976" xr:uid="{00000000-0005-0000-0000-000056480000}"/>
    <cellStyle name="Nota 5 2 2" xfId="14599" xr:uid="{00000000-0005-0000-0000-000057480000}"/>
    <cellStyle name="Nota 5 3" xfId="6975" xr:uid="{00000000-0005-0000-0000-000058480000}"/>
    <cellStyle name="Nota 5 3 2" xfId="14598" xr:uid="{00000000-0005-0000-0000-000059480000}"/>
    <cellStyle name="Nota 5 4" xfId="5308" xr:uid="{00000000-0005-0000-0000-00005A480000}"/>
    <cellStyle name="Nota 5 4 2" xfId="16084" xr:uid="{00000000-0005-0000-0000-00005B480000}"/>
    <cellStyle name="Nota 5 5" xfId="10541" xr:uid="{00000000-0005-0000-0000-00005C480000}"/>
    <cellStyle name="Nota 5 5 2" xfId="19268" xr:uid="{00000000-0005-0000-0000-00005D480000}"/>
    <cellStyle name="Nota 5 6" xfId="13981" xr:uid="{00000000-0005-0000-0000-00005E480000}"/>
    <cellStyle name="Nota 5 7" xfId="15745" xr:uid="{00000000-0005-0000-0000-00005F480000}"/>
    <cellStyle name="Nota 5 8" xfId="16162" xr:uid="{00000000-0005-0000-0000-000060480000}"/>
    <cellStyle name="Nota 6" xfId="3904" xr:uid="{00000000-0005-0000-0000-000061480000}"/>
    <cellStyle name="Nota 6 2" xfId="6978" xr:uid="{00000000-0005-0000-0000-000062480000}"/>
    <cellStyle name="Nota 6 2 2" xfId="14601" xr:uid="{00000000-0005-0000-0000-000063480000}"/>
    <cellStyle name="Nota 6 2 3" xfId="22569" xr:uid="{00000000-0005-0000-0000-000064480000}"/>
    <cellStyle name="Nota 6 3" xfId="7373" xr:uid="{00000000-0005-0000-0000-000065480000}"/>
    <cellStyle name="Nota 6 3 2" xfId="14727" xr:uid="{00000000-0005-0000-0000-000066480000}"/>
    <cellStyle name="Nota 6 4" xfId="6977" xr:uid="{00000000-0005-0000-0000-000067480000}"/>
    <cellStyle name="Nota 6 4 2" xfId="14600" xr:uid="{00000000-0005-0000-0000-000068480000}"/>
    <cellStyle name="Nota 6 5" xfId="5236" xr:uid="{00000000-0005-0000-0000-000069480000}"/>
    <cellStyle name="Nota 6 5 2" xfId="16081" xr:uid="{00000000-0005-0000-0000-00006A480000}"/>
    <cellStyle name="Nota 6 6" xfId="10542" xr:uid="{00000000-0005-0000-0000-00006B480000}"/>
    <cellStyle name="Nota 6 6 2" xfId="19269" xr:uid="{00000000-0005-0000-0000-00006C480000}"/>
    <cellStyle name="Nota 6 7" xfId="13961" xr:uid="{00000000-0005-0000-0000-00006D480000}"/>
    <cellStyle name="Nota 6 8" xfId="15746" xr:uid="{00000000-0005-0000-0000-00006E480000}"/>
    <cellStyle name="Nota 6 9" xfId="16080" xr:uid="{00000000-0005-0000-0000-00006F480000}"/>
    <cellStyle name="Nota 7" xfId="3905" xr:uid="{00000000-0005-0000-0000-000070480000}"/>
    <cellStyle name="Nota 7 2" xfId="7374" xr:uid="{00000000-0005-0000-0000-000071480000}"/>
    <cellStyle name="Nota 7 2 2" xfId="14728" xr:uid="{00000000-0005-0000-0000-000072480000}"/>
    <cellStyle name="Nota 7 3" xfId="6979" xr:uid="{00000000-0005-0000-0000-000073480000}"/>
    <cellStyle name="Nota 7 3 2" xfId="14602" xr:uid="{00000000-0005-0000-0000-000074480000}"/>
    <cellStyle name="Nota 7 4" xfId="5364" xr:uid="{00000000-0005-0000-0000-000075480000}"/>
    <cellStyle name="Nota 7 4 2" xfId="16086" xr:uid="{00000000-0005-0000-0000-000076480000}"/>
    <cellStyle name="Nota 7 5" xfId="10543" xr:uid="{00000000-0005-0000-0000-000077480000}"/>
    <cellStyle name="Nota 7 5 2" xfId="19270" xr:uid="{00000000-0005-0000-0000-000078480000}"/>
    <cellStyle name="Nota 7 6" xfId="14005" xr:uid="{00000000-0005-0000-0000-000079480000}"/>
    <cellStyle name="Nota 7 7" xfId="15747" xr:uid="{00000000-0005-0000-0000-00007A480000}"/>
    <cellStyle name="Nota 7 8" xfId="16122" xr:uid="{00000000-0005-0000-0000-00007B480000}"/>
    <cellStyle name="Nota 8" xfId="5392" xr:uid="{00000000-0005-0000-0000-00007C480000}"/>
    <cellStyle name="Nota 8 2" xfId="7372" xr:uid="{00000000-0005-0000-0000-00007D480000}"/>
    <cellStyle name="Nota 8 2 2" xfId="14726" xr:uid="{00000000-0005-0000-0000-00007E480000}"/>
    <cellStyle name="Nota 8 2 3" xfId="14510" xr:uid="{00000000-0005-0000-0000-00007F480000}"/>
    <cellStyle name="Nota 8 3" xfId="14015" xr:uid="{00000000-0005-0000-0000-000080480000}"/>
    <cellStyle name="Nota 8 4" xfId="16124" xr:uid="{00000000-0005-0000-0000-000081480000}"/>
    <cellStyle name="Nota 9" xfId="5419" xr:uid="{00000000-0005-0000-0000-000082480000}"/>
    <cellStyle name="Nota 9 2" xfId="6943" xr:uid="{00000000-0005-0000-0000-000083480000}"/>
    <cellStyle name="Nota 9 2 2" xfId="14566" xr:uid="{00000000-0005-0000-0000-000084480000}"/>
    <cellStyle name="Nota 9 2 3" xfId="22602" xr:uid="{00000000-0005-0000-0000-000085480000}"/>
    <cellStyle name="Nota 9 3" xfId="14023" xr:uid="{00000000-0005-0000-0000-000086480000}"/>
    <cellStyle name="Nota 9 4" xfId="16126" xr:uid="{00000000-0005-0000-0000-000087480000}"/>
    <cellStyle name="Notas" xfId="3906" xr:uid="{00000000-0005-0000-0000-000088480000}"/>
    <cellStyle name="Notas 2" xfId="3907" xr:uid="{00000000-0005-0000-0000-000089480000}"/>
    <cellStyle name="Notas 2 2" xfId="10545" xr:uid="{00000000-0005-0000-0000-00008A480000}"/>
    <cellStyle name="Notas 2 2 2" xfId="19272" xr:uid="{00000000-0005-0000-0000-00008B480000}"/>
    <cellStyle name="Notas 2 3" xfId="15749" xr:uid="{00000000-0005-0000-0000-00008C480000}"/>
    <cellStyle name="Notas 3" xfId="3908" xr:uid="{00000000-0005-0000-0000-00008D480000}"/>
    <cellStyle name="Notas 3 2" xfId="10546" xr:uid="{00000000-0005-0000-0000-00008E480000}"/>
    <cellStyle name="Notas 3 2 2" xfId="19273" xr:uid="{00000000-0005-0000-0000-00008F480000}"/>
    <cellStyle name="Notas 3 3" xfId="15750" xr:uid="{00000000-0005-0000-0000-000090480000}"/>
    <cellStyle name="Notas 4" xfId="10544" xr:uid="{00000000-0005-0000-0000-000091480000}"/>
    <cellStyle name="Notas 4 2" xfId="19271" xr:uid="{00000000-0005-0000-0000-000092480000}"/>
    <cellStyle name="Notas 5" xfId="15748" xr:uid="{00000000-0005-0000-0000-000093480000}"/>
    <cellStyle name="Note" xfId="74" xr:uid="{00000000-0005-0000-0000-000094480000}"/>
    <cellStyle name="Note 10" xfId="22552" xr:uid="{00000000-0005-0000-0000-000095480000}"/>
    <cellStyle name="Note 2" xfId="3910" xr:uid="{00000000-0005-0000-0000-000096480000}"/>
    <cellStyle name="Note 2 2" xfId="3911" xr:uid="{00000000-0005-0000-0000-000097480000}"/>
    <cellStyle name="Note 2 2 2" xfId="3912" xr:uid="{00000000-0005-0000-0000-000098480000}"/>
    <cellStyle name="Note 2 2 2 2" xfId="10550" xr:uid="{00000000-0005-0000-0000-000099480000}"/>
    <cellStyle name="Note 2 2 2 2 2" xfId="19277" xr:uid="{00000000-0005-0000-0000-00009A480000}"/>
    <cellStyle name="Note 2 2 2 3" xfId="15754" xr:uid="{00000000-0005-0000-0000-00009B480000}"/>
    <cellStyle name="Note 2 2 3" xfId="10549" xr:uid="{00000000-0005-0000-0000-00009C480000}"/>
    <cellStyle name="Note 2 2 3 2" xfId="19276" xr:uid="{00000000-0005-0000-0000-00009D480000}"/>
    <cellStyle name="Note 2 2 4" xfId="15753" xr:uid="{00000000-0005-0000-0000-00009E480000}"/>
    <cellStyle name="Note 2 3" xfId="3913" xr:uid="{00000000-0005-0000-0000-00009F480000}"/>
    <cellStyle name="Note 2 3 2" xfId="3914" xr:uid="{00000000-0005-0000-0000-0000A0480000}"/>
    <cellStyle name="Note 2 3 2 2" xfId="10552" xr:uid="{00000000-0005-0000-0000-0000A1480000}"/>
    <cellStyle name="Note 2 3 2 2 2" xfId="19279" xr:uid="{00000000-0005-0000-0000-0000A2480000}"/>
    <cellStyle name="Note 2 3 2 3" xfId="15756" xr:uid="{00000000-0005-0000-0000-0000A3480000}"/>
    <cellStyle name="Note 2 3 3" xfId="10551" xr:uid="{00000000-0005-0000-0000-0000A4480000}"/>
    <cellStyle name="Note 2 3 3 2" xfId="19278" xr:uid="{00000000-0005-0000-0000-0000A5480000}"/>
    <cellStyle name="Note 2 3 4" xfId="15755" xr:uid="{00000000-0005-0000-0000-0000A6480000}"/>
    <cellStyle name="Note 2 4" xfId="3915" xr:uid="{00000000-0005-0000-0000-0000A7480000}"/>
    <cellStyle name="Note 2 4 2" xfId="10553" xr:uid="{00000000-0005-0000-0000-0000A8480000}"/>
    <cellStyle name="Note 2 4 2 2" xfId="19280" xr:uid="{00000000-0005-0000-0000-0000A9480000}"/>
    <cellStyle name="Note 2 4 3" xfId="15757" xr:uid="{00000000-0005-0000-0000-0000AA480000}"/>
    <cellStyle name="Note 2 5" xfId="3916" xr:uid="{00000000-0005-0000-0000-0000AB480000}"/>
    <cellStyle name="Note 2 5 2" xfId="10554" xr:uid="{00000000-0005-0000-0000-0000AC480000}"/>
    <cellStyle name="Note 2 5 2 2" xfId="19281" xr:uid="{00000000-0005-0000-0000-0000AD480000}"/>
    <cellStyle name="Note 2 5 3" xfId="15758" xr:uid="{00000000-0005-0000-0000-0000AE480000}"/>
    <cellStyle name="Note 2 6" xfId="10548" xr:uid="{00000000-0005-0000-0000-0000AF480000}"/>
    <cellStyle name="Note 2 6 2" xfId="19275" xr:uid="{00000000-0005-0000-0000-0000B0480000}"/>
    <cellStyle name="Note 2 7" xfId="15752" xr:uid="{00000000-0005-0000-0000-0000B1480000}"/>
    <cellStyle name="Note 3" xfId="3917" xr:uid="{00000000-0005-0000-0000-0000B2480000}"/>
    <cellStyle name="Note 3 2" xfId="3918" xr:uid="{00000000-0005-0000-0000-0000B3480000}"/>
    <cellStyle name="Note 3 2 2" xfId="3919" xr:uid="{00000000-0005-0000-0000-0000B4480000}"/>
    <cellStyle name="Note 3 2 2 2" xfId="10557" xr:uid="{00000000-0005-0000-0000-0000B5480000}"/>
    <cellStyle name="Note 3 2 2 2 2" xfId="19284" xr:uid="{00000000-0005-0000-0000-0000B6480000}"/>
    <cellStyle name="Note 3 2 2 3" xfId="15761" xr:uid="{00000000-0005-0000-0000-0000B7480000}"/>
    <cellStyle name="Note 3 2 3" xfId="10556" xr:uid="{00000000-0005-0000-0000-0000B8480000}"/>
    <cellStyle name="Note 3 2 3 2" xfId="19283" xr:uid="{00000000-0005-0000-0000-0000B9480000}"/>
    <cellStyle name="Note 3 2 4" xfId="15760" xr:uid="{00000000-0005-0000-0000-0000BA480000}"/>
    <cellStyle name="Note 3 3" xfId="3920" xr:uid="{00000000-0005-0000-0000-0000BB480000}"/>
    <cellStyle name="Note 3 3 2" xfId="3921" xr:uid="{00000000-0005-0000-0000-0000BC480000}"/>
    <cellStyle name="Note 3 3 2 2" xfId="10559" xr:uid="{00000000-0005-0000-0000-0000BD480000}"/>
    <cellStyle name="Note 3 3 2 2 2" xfId="19286" xr:uid="{00000000-0005-0000-0000-0000BE480000}"/>
    <cellStyle name="Note 3 3 2 3" xfId="15763" xr:uid="{00000000-0005-0000-0000-0000BF480000}"/>
    <cellStyle name="Note 3 3 3" xfId="10558" xr:uid="{00000000-0005-0000-0000-0000C0480000}"/>
    <cellStyle name="Note 3 3 3 2" xfId="19285" xr:uid="{00000000-0005-0000-0000-0000C1480000}"/>
    <cellStyle name="Note 3 3 4" xfId="15762" xr:uid="{00000000-0005-0000-0000-0000C2480000}"/>
    <cellStyle name="Note 3 4" xfId="3922" xr:uid="{00000000-0005-0000-0000-0000C3480000}"/>
    <cellStyle name="Note 3 4 2" xfId="10560" xr:uid="{00000000-0005-0000-0000-0000C4480000}"/>
    <cellStyle name="Note 3 4 2 2" xfId="19287" xr:uid="{00000000-0005-0000-0000-0000C5480000}"/>
    <cellStyle name="Note 3 4 3" xfId="15764" xr:uid="{00000000-0005-0000-0000-0000C6480000}"/>
    <cellStyle name="Note 3 5" xfId="3923" xr:uid="{00000000-0005-0000-0000-0000C7480000}"/>
    <cellStyle name="Note 3 5 2" xfId="10561" xr:uid="{00000000-0005-0000-0000-0000C8480000}"/>
    <cellStyle name="Note 3 5 2 2" xfId="19288" xr:uid="{00000000-0005-0000-0000-0000C9480000}"/>
    <cellStyle name="Note 3 5 3" xfId="15765" xr:uid="{00000000-0005-0000-0000-0000CA480000}"/>
    <cellStyle name="Note 3 6" xfId="10555" xr:uid="{00000000-0005-0000-0000-0000CB480000}"/>
    <cellStyle name="Note 3 6 2" xfId="19282" xr:uid="{00000000-0005-0000-0000-0000CC480000}"/>
    <cellStyle name="Note 3 7" xfId="15759" xr:uid="{00000000-0005-0000-0000-0000CD480000}"/>
    <cellStyle name="Note 4" xfId="3924" xr:uid="{00000000-0005-0000-0000-0000CE480000}"/>
    <cellStyle name="Note 4 2" xfId="3925" xr:uid="{00000000-0005-0000-0000-0000CF480000}"/>
    <cellStyle name="Note 4 2 2" xfId="3926" xr:uid="{00000000-0005-0000-0000-0000D0480000}"/>
    <cellStyle name="Note 4 2 2 2" xfId="10564" xr:uid="{00000000-0005-0000-0000-0000D1480000}"/>
    <cellStyle name="Note 4 2 2 2 2" xfId="19291" xr:uid="{00000000-0005-0000-0000-0000D2480000}"/>
    <cellStyle name="Note 4 2 2 3" xfId="15768" xr:uid="{00000000-0005-0000-0000-0000D3480000}"/>
    <cellStyle name="Note 4 2 3" xfId="10563" xr:uid="{00000000-0005-0000-0000-0000D4480000}"/>
    <cellStyle name="Note 4 2 3 2" xfId="19290" xr:uid="{00000000-0005-0000-0000-0000D5480000}"/>
    <cellStyle name="Note 4 2 4" xfId="15767" xr:uid="{00000000-0005-0000-0000-0000D6480000}"/>
    <cellStyle name="Note 4 3" xfId="3927" xr:uid="{00000000-0005-0000-0000-0000D7480000}"/>
    <cellStyle name="Note 4 3 2" xfId="3928" xr:uid="{00000000-0005-0000-0000-0000D8480000}"/>
    <cellStyle name="Note 4 3 2 2" xfId="10566" xr:uid="{00000000-0005-0000-0000-0000D9480000}"/>
    <cellStyle name="Note 4 3 2 2 2" xfId="19293" xr:uid="{00000000-0005-0000-0000-0000DA480000}"/>
    <cellStyle name="Note 4 3 2 3" xfId="15770" xr:uid="{00000000-0005-0000-0000-0000DB480000}"/>
    <cellStyle name="Note 4 3 3" xfId="10565" xr:uid="{00000000-0005-0000-0000-0000DC480000}"/>
    <cellStyle name="Note 4 3 3 2" xfId="19292" xr:uid="{00000000-0005-0000-0000-0000DD480000}"/>
    <cellStyle name="Note 4 3 4" xfId="15769" xr:uid="{00000000-0005-0000-0000-0000DE480000}"/>
    <cellStyle name="Note 4 4" xfId="3929" xr:uid="{00000000-0005-0000-0000-0000DF480000}"/>
    <cellStyle name="Note 4 4 2" xfId="10567" xr:uid="{00000000-0005-0000-0000-0000E0480000}"/>
    <cellStyle name="Note 4 4 2 2" xfId="19294" xr:uid="{00000000-0005-0000-0000-0000E1480000}"/>
    <cellStyle name="Note 4 4 3" xfId="15771" xr:uid="{00000000-0005-0000-0000-0000E2480000}"/>
    <cellStyle name="Note 4 5" xfId="3930" xr:uid="{00000000-0005-0000-0000-0000E3480000}"/>
    <cellStyle name="Note 4 5 2" xfId="10568" xr:uid="{00000000-0005-0000-0000-0000E4480000}"/>
    <cellStyle name="Note 4 5 2 2" xfId="19295" xr:uid="{00000000-0005-0000-0000-0000E5480000}"/>
    <cellStyle name="Note 4 5 3" xfId="15772" xr:uid="{00000000-0005-0000-0000-0000E6480000}"/>
    <cellStyle name="Note 4 6" xfId="10562" xr:uid="{00000000-0005-0000-0000-0000E7480000}"/>
    <cellStyle name="Note 4 6 2" xfId="19289" xr:uid="{00000000-0005-0000-0000-0000E8480000}"/>
    <cellStyle name="Note 4 7" xfId="15766" xr:uid="{00000000-0005-0000-0000-0000E9480000}"/>
    <cellStyle name="Note 5" xfId="3931" xr:uid="{00000000-0005-0000-0000-0000EA480000}"/>
    <cellStyle name="Note 5 2" xfId="10569" xr:uid="{00000000-0005-0000-0000-0000EB480000}"/>
    <cellStyle name="Note 5 2 2" xfId="19296" xr:uid="{00000000-0005-0000-0000-0000EC480000}"/>
    <cellStyle name="Note 5 3" xfId="15773" xr:uid="{00000000-0005-0000-0000-0000ED480000}"/>
    <cellStyle name="Note 6" xfId="3932" xr:uid="{00000000-0005-0000-0000-0000EE480000}"/>
    <cellStyle name="Note 6 2" xfId="10570" xr:uid="{00000000-0005-0000-0000-0000EF480000}"/>
    <cellStyle name="Note 6 2 2" xfId="19297" xr:uid="{00000000-0005-0000-0000-0000F0480000}"/>
    <cellStyle name="Note 6 3" xfId="15774" xr:uid="{00000000-0005-0000-0000-0000F1480000}"/>
    <cellStyle name="Note 7" xfId="3909" xr:uid="{00000000-0005-0000-0000-0000F2480000}"/>
    <cellStyle name="Note 7 2" xfId="11962" xr:uid="{00000000-0005-0000-0000-0000F3480000}"/>
    <cellStyle name="Note 7 2 2" xfId="20649" xr:uid="{00000000-0005-0000-0000-0000F4480000}"/>
    <cellStyle name="Note 7 3" xfId="15751" xr:uid="{00000000-0005-0000-0000-0000F5480000}"/>
    <cellStyle name="Note 8" xfId="10547" xr:uid="{00000000-0005-0000-0000-0000F6480000}"/>
    <cellStyle name="Note 8 2" xfId="19274" xr:uid="{00000000-0005-0000-0000-0000F7480000}"/>
    <cellStyle name="Note 9" xfId="13913" xr:uid="{00000000-0005-0000-0000-0000F8480000}"/>
    <cellStyle name="NPPESalesPct" xfId="3933" xr:uid="{00000000-0005-0000-0000-0000F9480000}"/>
    <cellStyle name="num1Style" xfId="5093" xr:uid="{00000000-0005-0000-0000-0000FA480000}"/>
    <cellStyle name="num1Styleb" xfId="5094" xr:uid="{00000000-0005-0000-0000-0000FB480000}"/>
    <cellStyle name="num4Style" xfId="5095" xr:uid="{00000000-0005-0000-0000-0000FC480000}"/>
    <cellStyle name="num4Styleb" xfId="5096" xr:uid="{00000000-0005-0000-0000-0000FD480000}"/>
    <cellStyle name="numPStyle" xfId="5097" xr:uid="{00000000-0005-0000-0000-0000FE480000}"/>
    <cellStyle name="numPStyleb" xfId="5098" xr:uid="{00000000-0005-0000-0000-0000FF480000}"/>
    <cellStyle name="numXStyle" xfId="5099" xr:uid="{00000000-0005-0000-0000-000000490000}"/>
    <cellStyle name="numXStyleb" xfId="5100" xr:uid="{00000000-0005-0000-0000-000001490000}"/>
    <cellStyle name="NWI%S" xfId="3934" xr:uid="{00000000-0005-0000-0000-000002490000}"/>
    <cellStyle name="Oculta" xfId="3935" xr:uid="{00000000-0005-0000-0000-000003490000}"/>
    <cellStyle name="Oculta 10" xfId="3936" xr:uid="{00000000-0005-0000-0000-000004490000}"/>
    <cellStyle name="Oculta 11" xfId="3937" xr:uid="{00000000-0005-0000-0000-000005490000}"/>
    <cellStyle name="Oculta 12" xfId="3938" xr:uid="{00000000-0005-0000-0000-000006490000}"/>
    <cellStyle name="Oculta 13" xfId="3939" xr:uid="{00000000-0005-0000-0000-000007490000}"/>
    <cellStyle name="Oculta 14" xfId="3940" xr:uid="{00000000-0005-0000-0000-000008490000}"/>
    <cellStyle name="Oculta 15" xfId="3941" xr:uid="{00000000-0005-0000-0000-000009490000}"/>
    <cellStyle name="Oculta 16" xfId="3942" xr:uid="{00000000-0005-0000-0000-00000A490000}"/>
    <cellStyle name="Oculta 17" xfId="3943" xr:uid="{00000000-0005-0000-0000-00000B490000}"/>
    <cellStyle name="Oculta 18" xfId="3944" xr:uid="{00000000-0005-0000-0000-00000C490000}"/>
    <cellStyle name="Oculta 19" xfId="3945" xr:uid="{00000000-0005-0000-0000-00000D490000}"/>
    <cellStyle name="Oculta 2" xfId="3946" xr:uid="{00000000-0005-0000-0000-00000E490000}"/>
    <cellStyle name="Oculta 20" xfId="3947" xr:uid="{00000000-0005-0000-0000-00000F490000}"/>
    <cellStyle name="Oculta 21" xfId="3948" xr:uid="{00000000-0005-0000-0000-000010490000}"/>
    <cellStyle name="Oculta 22" xfId="3949" xr:uid="{00000000-0005-0000-0000-000011490000}"/>
    <cellStyle name="Oculta 23" xfId="3950" xr:uid="{00000000-0005-0000-0000-000012490000}"/>
    <cellStyle name="Oculta 24" xfId="3951" xr:uid="{00000000-0005-0000-0000-000013490000}"/>
    <cellStyle name="Oculta 25" xfId="3952" xr:uid="{00000000-0005-0000-0000-000014490000}"/>
    <cellStyle name="Oculta 26" xfId="3953" xr:uid="{00000000-0005-0000-0000-000015490000}"/>
    <cellStyle name="Oculta 27" xfId="3954" xr:uid="{00000000-0005-0000-0000-000016490000}"/>
    <cellStyle name="Oculta 28" xfId="3955" xr:uid="{00000000-0005-0000-0000-000017490000}"/>
    <cellStyle name="Oculta 29" xfId="3956" xr:uid="{00000000-0005-0000-0000-000018490000}"/>
    <cellStyle name="Oculta 3" xfId="3957" xr:uid="{00000000-0005-0000-0000-000019490000}"/>
    <cellStyle name="Oculta 30" xfId="3958" xr:uid="{00000000-0005-0000-0000-00001A490000}"/>
    <cellStyle name="Oculta 31" xfId="3959" xr:uid="{00000000-0005-0000-0000-00001B490000}"/>
    <cellStyle name="Oculta 32" xfId="3960" xr:uid="{00000000-0005-0000-0000-00001C490000}"/>
    <cellStyle name="Oculta 33" xfId="3961" xr:uid="{00000000-0005-0000-0000-00001D490000}"/>
    <cellStyle name="Oculta 34" xfId="3962" xr:uid="{00000000-0005-0000-0000-00001E490000}"/>
    <cellStyle name="Oculta 35" xfId="3963" xr:uid="{00000000-0005-0000-0000-00001F490000}"/>
    <cellStyle name="Oculta 36" xfId="3964" xr:uid="{00000000-0005-0000-0000-000020490000}"/>
    <cellStyle name="Oculta 37" xfId="3965" xr:uid="{00000000-0005-0000-0000-000021490000}"/>
    <cellStyle name="Oculta 38" xfId="3966" xr:uid="{00000000-0005-0000-0000-000022490000}"/>
    <cellStyle name="Oculta 39" xfId="3967" xr:uid="{00000000-0005-0000-0000-000023490000}"/>
    <cellStyle name="Oculta 4" xfId="3968" xr:uid="{00000000-0005-0000-0000-000024490000}"/>
    <cellStyle name="Oculta 40" xfId="3969" xr:uid="{00000000-0005-0000-0000-000025490000}"/>
    <cellStyle name="Oculta 5" xfId="3970" xr:uid="{00000000-0005-0000-0000-000026490000}"/>
    <cellStyle name="Oculta 6" xfId="3971" xr:uid="{00000000-0005-0000-0000-000027490000}"/>
    <cellStyle name="Oculta 7" xfId="3972" xr:uid="{00000000-0005-0000-0000-000028490000}"/>
    <cellStyle name="Oculta 8" xfId="3973" xr:uid="{00000000-0005-0000-0000-000029490000}"/>
    <cellStyle name="Oculta 9" xfId="3974" xr:uid="{00000000-0005-0000-0000-00002A490000}"/>
    <cellStyle name="Ordinary" xfId="5101" xr:uid="{00000000-0005-0000-0000-00002B490000}"/>
    <cellStyle name="OT" xfId="3975" xr:uid="{00000000-0005-0000-0000-00002C490000}"/>
    <cellStyle name="Output" xfId="75" xr:uid="{00000000-0005-0000-0000-00002D490000}"/>
    <cellStyle name="Output 2" xfId="3976" xr:uid="{00000000-0005-0000-0000-00002E490000}"/>
    <cellStyle name="Output 2 2" xfId="3977" xr:uid="{00000000-0005-0000-0000-00002F490000}"/>
    <cellStyle name="Output 2 2 2" xfId="10573" xr:uid="{00000000-0005-0000-0000-000030490000}"/>
    <cellStyle name="Output 2 3" xfId="10572" xr:uid="{00000000-0005-0000-0000-000031490000}"/>
    <cellStyle name="Output 3" xfId="3978" xr:uid="{00000000-0005-0000-0000-000032490000}"/>
    <cellStyle name="Output 3 2" xfId="3979" xr:uid="{00000000-0005-0000-0000-000033490000}"/>
    <cellStyle name="Output 3 2 2" xfId="10575" xr:uid="{00000000-0005-0000-0000-000034490000}"/>
    <cellStyle name="Output 3 3" xfId="10574" xr:uid="{00000000-0005-0000-0000-000035490000}"/>
    <cellStyle name="Output 4" xfId="3980" xr:uid="{00000000-0005-0000-0000-000036490000}"/>
    <cellStyle name="Output 4 2" xfId="10576" xr:uid="{00000000-0005-0000-0000-000037490000}"/>
    <cellStyle name="Output 5" xfId="3981" xr:uid="{00000000-0005-0000-0000-000038490000}"/>
    <cellStyle name="Output 5 2" xfId="10577" xr:uid="{00000000-0005-0000-0000-000039490000}"/>
    <cellStyle name="Output 6" xfId="3982" xr:uid="{00000000-0005-0000-0000-00003A490000}"/>
    <cellStyle name="Output 6 2" xfId="10578" xr:uid="{00000000-0005-0000-0000-00003B490000}"/>
    <cellStyle name="Output 7" xfId="3983" xr:uid="{00000000-0005-0000-0000-00003C490000}"/>
    <cellStyle name="Output 7 2" xfId="10579" xr:uid="{00000000-0005-0000-0000-00003D490000}"/>
    <cellStyle name="Output 8" xfId="10571" xr:uid="{00000000-0005-0000-0000-00003E490000}"/>
    <cellStyle name="Output 9" xfId="22551" xr:uid="{00000000-0005-0000-0000-00003F490000}"/>
    <cellStyle name="Page Number" xfId="5102" xr:uid="{00000000-0005-0000-0000-000040490000}"/>
    <cellStyle name="Percent" xfId="3984" xr:uid="{00000000-0005-0000-0000-000041490000}"/>
    <cellStyle name="Percent [0]" xfId="3985" xr:uid="{00000000-0005-0000-0000-000042490000}"/>
    <cellStyle name="Percent [0] 2" xfId="5103" xr:uid="{00000000-0005-0000-0000-000043490000}"/>
    <cellStyle name="Percent [00]" xfId="5104" xr:uid="{00000000-0005-0000-0000-000044490000}"/>
    <cellStyle name="Percent [1]" xfId="3986" xr:uid="{00000000-0005-0000-0000-000045490000}"/>
    <cellStyle name="Percent [2]" xfId="3987" xr:uid="{00000000-0005-0000-0000-000046490000}"/>
    <cellStyle name="Percent 2" xfId="3988" xr:uid="{00000000-0005-0000-0000-000047490000}"/>
    <cellStyle name="Percent 2 2" xfId="3989" xr:uid="{00000000-0005-0000-0000-000048490000}"/>
    <cellStyle name="Percent 2 2 2" xfId="10352" xr:uid="{00000000-0005-0000-0000-000049490000}"/>
    <cellStyle name="Percent 2 2 2 2" xfId="19102" xr:uid="{00000000-0005-0000-0000-00004A490000}"/>
    <cellStyle name="Percent 2 2 3" xfId="8750" xr:uid="{00000000-0005-0000-0000-00004B490000}"/>
    <cellStyle name="Percent 2 2 3 2" xfId="17503" xr:uid="{00000000-0005-0000-0000-00004C490000}"/>
    <cellStyle name="Percent 2 2 4" xfId="11963" xr:uid="{00000000-0005-0000-0000-00004D490000}"/>
    <cellStyle name="Percent 2 2 4 2" xfId="20650" xr:uid="{00000000-0005-0000-0000-00004E490000}"/>
    <cellStyle name="Percent 2 2 5" xfId="13569" xr:uid="{00000000-0005-0000-0000-00004F490000}"/>
    <cellStyle name="Percent 2 2 5 2" xfId="22249" xr:uid="{00000000-0005-0000-0000-000050490000}"/>
    <cellStyle name="Percent 2 2 6" xfId="15775" xr:uid="{00000000-0005-0000-0000-000051490000}"/>
    <cellStyle name="Percent 2 3" xfId="5105" xr:uid="{00000000-0005-0000-0000-000052490000}"/>
    <cellStyle name="Percent1" xfId="3990" xr:uid="{00000000-0005-0000-0000-000053490000}"/>
    <cellStyle name="Percentage" xfId="3991" xr:uid="{00000000-0005-0000-0000-000054490000}"/>
    <cellStyle name="Percentagem_Blue Tables for Brazil 06-2005-NEW  IRAQ Only" xfId="3992" xr:uid="{00000000-0005-0000-0000-000055490000}"/>
    <cellStyle name="PercentSales" xfId="3993" xr:uid="{00000000-0005-0000-0000-000056490000}"/>
    <cellStyle name="Percentual" xfId="5106" xr:uid="{00000000-0005-0000-0000-000057490000}"/>
    <cellStyle name="Ponto" xfId="5107" xr:uid="{00000000-0005-0000-0000-000058490000}"/>
    <cellStyle name="Porcentagem" xfId="76" builtinId="5"/>
    <cellStyle name="Porcentagem 10" xfId="3994" xr:uid="{00000000-0005-0000-0000-00005A490000}"/>
    <cellStyle name="Porcentagem 11" xfId="3995" xr:uid="{00000000-0005-0000-0000-00005B490000}"/>
    <cellStyle name="Porcentagem 11 10" xfId="11964" xr:uid="{00000000-0005-0000-0000-00005C490000}"/>
    <cellStyle name="Porcentagem 11 10 2" xfId="20651" xr:uid="{00000000-0005-0000-0000-00005D490000}"/>
    <cellStyle name="Porcentagem 11 11" xfId="13570" xr:uid="{00000000-0005-0000-0000-00005E490000}"/>
    <cellStyle name="Porcentagem 11 11 2" xfId="22250" xr:uid="{00000000-0005-0000-0000-00005F490000}"/>
    <cellStyle name="Porcentagem 11 12" xfId="15776" xr:uid="{00000000-0005-0000-0000-000060490000}"/>
    <cellStyle name="Porcentagem 11 2" xfId="3996" xr:uid="{00000000-0005-0000-0000-000061490000}"/>
    <cellStyle name="Porcentagem 11 3" xfId="3997" xr:uid="{00000000-0005-0000-0000-000062490000}"/>
    <cellStyle name="Porcentagem 11 4" xfId="3998" xr:uid="{00000000-0005-0000-0000-000063490000}"/>
    <cellStyle name="Porcentagem 11 5" xfId="3999" xr:uid="{00000000-0005-0000-0000-000064490000}"/>
    <cellStyle name="Porcentagem 11 6" xfId="4000" xr:uid="{00000000-0005-0000-0000-000065490000}"/>
    <cellStyle name="Porcentagem 11 7" xfId="4001" xr:uid="{00000000-0005-0000-0000-000066490000}"/>
    <cellStyle name="Porcentagem 11 8" xfId="10353" xr:uid="{00000000-0005-0000-0000-000067490000}"/>
    <cellStyle name="Porcentagem 11 8 2" xfId="19103" xr:uid="{00000000-0005-0000-0000-000068490000}"/>
    <cellStyle name="Porcentagem 11 9" xfId="8751" xr:uid="{00000000-0005-0000-0000-000069490000}"/>
    <cellStyle name="Porcentagem 11 9 2" xfId="17504" xr:uid="{00000000-0005-0000-0000-00006A490000}"/>
    <cellStyle name="Porcentagem 12" xfId="4002" xr:uid="{00000000-0005-0000-0000-00006B490000}"/>
    <cellStyle name="Porcentagem 12 2" xfId="10354" xr:uid="{00000000-0005-0000-0000-00006C490000}"/>
    <cellStyle name="Porcentagem 12 2 2" xfId="19104" xr:uid="{00000000-0005-0000-0000-00006D490000}"/>
    <cellStyle name="Porcentagem 12 3" xfId="8752" xr:uid="{00000000-0005-0000-0000-00006E490000}"/>
    <cellStyle name="Porcentagem 12 3 2" xfId="17505" xr:uid="{00000000-0005-0000-0000-00006F490000}"/>
    <cellStyle name="Porcentagem 12 4" xfId="11965" xr:uid="{00000000-0005-0000-0000-000070490000}"/>
    <cellStyle name="Porcentagem 12 4 2" xfId="20652" xr:uid="{00000000-0005-0000-0000-000071490000}"/>
    <cellStyle name="Porcentagem 12 5" xfId="13571" xr:uid="{00000000-0005-0000-0000-000072490000}"/>
    <cellStyle name="Porcentagem 12 5 2" xfId="22251" xr:uid="{00000000-0005-0000-0000-000073490000}"/>
    <cellStyle name="Porcentagem 12 6" xfId="15777" xr:uid="{00000000-0005-0000-0000-000074490000}"/>
    <cellStyle name="Porcentagem 13" xfId="4003" xr:uid="{00000000-0005-0000-0000-000075490000}"/>
    <cellStyle name="Porcentagem 13 10" xfId="8753" xr:uid="{00000000-0005-0000-0000-000076490000}"/>
    <cellStyle name="Porcentagem 13 10 2" xfId="17506" xr:uid="{00000000-0005-0000-0000-000077490000}"/>
    <cellStyle name="Porcentagem 13 11" xfId="11966" xr:uid="{00000000-0005-0000-0000-000078490000}"/>
    <cellStyle name="Porcentagem 13 11 2" xfId="20653" xr:uid="{00000000-0005-0000-0000-000079490000}"/>
    <cellStyle name="Porcentagem 13 12" xfId="13572" xr:uid="{00000000-0005-0000-0000-00007A490000}"/>
    <cellStyle name="Porcentagem 13 12 2" xfId="22252" xr:uid="{00000000-0005-0000-0000-00007B490000}"/>
    <cellStyle name="Porcentagem 13 13" xfId="15778" xr:uid="{00000000-0005-0000-0000-00007C490000}"/>
    <cellStyle name="Porcentagem 13 2" xfId="4004" xr:uid="{00000000-0005-0000-0000-00007D490000}"/>
    <cellStyle name="Porcentagem 13 2 10" xfId="11967" xr:uid="{00000000-0005-0000-0000-00007E490000}"/>
    <cellStyle name="Porcentagem 13 2 10 2" xfId="20654" xr:uid="{00000000-0005-0000-0000-00007F490000}"/>
    <cellStyle name="Porcentagem 13 2 11" xfId="13573" xr:uid="{00000000-0005-0000-0000-000080490000}"/>
    <cellStyle name="Porcentagem 13 2 11 2" xfId="22253" xr:uid="{00000000-0005-0000-0000-000081490000}"/>
    <cellStyle name="Porcentagem 13 2 12" xfId="15779" xr:uid="{00000000-0005-0000-0000-000082490000}"/>
    <cellStyle name="Porcentagem 13 2 2" xfId="4005" xr:uid="{00000000-0005-0000-0000-000083490000}"/>
    <cellStyle name="Porcentagem 13 2 3" xfId="4006" xr:uid="{00000000-0005-0000-0000-000084490000}"/>
    <cellStyle name="Porcentagem 13 2 4" xfId="4007" xr:uid="{00000000-0005-0000-0000-000085490000}"/>
    <cellStyle name="Porcentagem 13 2 5" xfId="4008" xr:uid="{00000000-0005-0000-0000-000086490000}"/>
    <cellStyle name="Porcentagem 13 2 6" xfId="4009" xr:uid="{00000000-0005-0000-0000-000087490000}"/>
    <cellStyle name="Porcentagem 13 2 7" xfId="4010" xr:uid="{00000000-0005-0000-0000-000088490000}"/>
    <cellStyle name="Porcentagem 13 2 8" xfId="10356" xr:uid="{00000000-0005-0000-0000-000089490000}"/>
    <cellStyle name="Porcentagem 13 2 8 2" xfId="19106" xr:uid="{00000000-0005-0000-0000-00008A490000}"/>
    <cellStyle name="Porcentagem 13 2 9" xfId="8754" xr:uid="{00000000-0005-0000-0000-00008B490000}"/>
    <cellStyle name="Porcentagem 13 2 9 2" xfId="17507" xr:uid="{00000000-0005-0000-0000-00008C490000}"/>
    <cellStyle name="Porcentagem 13 3" xfId="4011" xr:uid="{00000000-0005-0000-0000-00008D490000}"/>
    <cellStyle name="Porcentagem 13 4" xfId="4012" xr:uid="{00000000-0005-0000-0000-00008E490000}"/>
    <cellStyle name="Porcentagem 13 5" xfId="4013" xr:uid="{00000000-0005-0000-0000-00008F490000}"/>
    <cellStyle name="Porcentagem 13 6" xfId="4014" xr:uid="{00000000-0005-0000-0000-000090490000}"/>
    <cellStyle name="Porcentagem 13 7" xfId="4015" xr:uid="{00000000-0005-0000-0000-000091490000}"/>
    <cellStyle name="Porcentagem 13 8" xfId="4016" xr:uid="{00000000-0005-0000-0000-000092490000}"/>
    <cellStyle name="Porcentagem 13 9" xfId="10355" xr:uid="{00000000-0005-0000-0000-000093490000}"/>
    <cellStyle name="Porcentagem 13 9 2" xfId="19105" xr:uid="{00000000-0005-0000-0000-000094490000}"/>
    <cellStyle name="Porcentagem 14" xfId="4017" xr:uid="{00000000-0005-0000-0000-000095490000}"/>
    <cellStyle name="Porcentagem 15" xfId="4018" xr:uid="{00000000-0005-0000-0000-000096490000}"/>
    <cellStyle name="Porcentagem 16" xfId="4886" xr:uid="{00000000-0005-0000-0000-000097490000}"/>
    <cellStyle name="Porcentagem 16 2" xfId="9028" xr:uid="{00000000-0005-0000-0000-000098490000}"/>
    <cellStyle name="Porcentagem 16 2 2" xfId="17778" xr:uid="{00000000-0005-0000-0000-000099490000}"/>
    <cellStyle name="Porcentagem 16 3" xfId="12235" xr:uid="{00000000-0005-0000-0000-00009A490000}"/>
    <cellStyle name="Porcentagem 16 3 2" xfId="20920" xr:uid="{00000000-0005-0000-0000-00009B490000}"/>
    <cellStyle name="Porcentagem 16 4" xfId="16037" xr:uid="{00000000-0005-0000-0000-00009C490000}"/>
    <cellStyle name="Porcentagem 17" xfId="4918" xr:uid="{00000000-0005-0000-0000-00009D490000}"/>
    <cellStyle name="Porcentagem 17 2" xfId="16050" xr:uid="{00000000-0005-0000-0000-00009E490000}"/>
    <cellStyle name="Porcentagem 18" xfId="13843" xr:uid="{00000000-0005-0000-0000-00009F490000}"/>
    <cellStyle name="Porcentagem 18 2" xfId="22520" xr:uid="{00000000-0005-0000-0000-0000A0490000}"/>
    <cellStyle name="Porcentagem 19" xfId="13857" xr:uid="{00000000-0005-0000-0000-0000A1490000}"/>
    <cellStyle name="Porcentagem 2" xfId="77" xr:uid="{00000000-0005-0000-0000-0000A2490000}"/>
    <cellStyle name="Porcentagem 2 10" xfId="4019" xr:uid="{00000000-0005-0000-0000-0000A3490000}"/>
    <cellStyle name="Porcentagem 2 10 2" xfId="4020" xr:uid="{00000000-0005-0000-0000-0000A4490000}"/>
    <cellStyle name="Porcentagem 2 11" xfId="4021" xr:uid="{00000000-0005-0000-0000-0000A5490000}"/>
    <cellStyle name="Porcentagem 2 11 2" xfId="4022" xr:uid="{00000000-0005-0000-0000-0000A6490000}"/>
    <cellStyle name="Porcentagem 2 12" xfId="4023" xr:uid="{00000000-0005-0000-0000-0000A7490000}"/>
    <cellStyle name="Porcentagem 2 12 2" xfId="4024" xr:uid="{00000000-0005-0000-0000-0000A8490000}"/>
    <cellStyle name="Porcentagem 2 13" xfId="4025" xr:uid="{00000000-0005-0000-0000-0000A9490000}"/>
    <cellStyle name="Porcentagem 2 13 2" xfId="4026" xr:uid="{00000000-0005-0000-0000-0000AA490000}"/>
    <cellStyle name="Porcentagem 2 14" xfId="4027" xr:uid="{00000000-0005-0000-0000-0000AB490000}"/>
    <cellStyle name="Porcentagem 2 14 2" xfId="4028" xr:uid="{00000000-0005-0000-0000-0000AC490000}"/>
    <cellStyle name="Porcentagem 2 15" xfId="4029" xr:uid="{00000000-0005-0000-0000-0000AD490000}"/>
    <cellStyle name="Porcentagem 2 15 2" xfId="4030" xr:uid="{00000000-0005-0000-0000-0000AE490000}"/>
    <cellStyle name="Porcentagem 2 16" xfId="4031" xr:uid="{00000000-0005-0000-0000-0000AF490000}"/>
    <cellStyle name="Porcentagem 2 16 2" xfId="4032" xr:uid="{00000000-0005-0000-0000-0000B0490000}"/>
    <cellStyle name="Porcentagem 2 17" xfId="4033" xr:uid="{00000000-0005-0000-0000-0000B1490000}"/>
    <cellStyle name="Porcentagem 2 17 2" xfId="4034" xr:uid="{00000000-0005-0000-0000-0000B2490000}"/>
    <cellStyle name="Porcentagem 2 18" xfId="4035" xr:uid="{00000000-0005-0000-0000-0000B3490000}"/>
    <cellStyle name="Porcentagem 2 18 2" xfId="4036" xr:uid="{00000000-0005-0000-0000-0000B4490000}"/>
    <cellStyle name="Porcentagem 2 19" xfId="4037" xr:uid="{00000000-0005-0000-0000-0000B5490000}"/>
    <cellStyle name="Porcentagem 2 19 2" xfId="4038" xr:uid="{00000000-0005-0000-0000-0000B6490000}"/>
    <cellStyle name="Porcentagem 2 2" xfId="128" xr:uid="{00000000-0005-0000-0000-0000B7490000}"/>
    <cellStyle name="Porcentagem 2 2 2" xfId="4039" xr:uid="{00000000-0005-0000-0000-0000B8490000}"/>
    <cellStyle name="Porcentagem 2 2 2 2" xfId="4040" xr:uid="{00000000-0005-0000-0000-0000B9490000}"/>
    <cellStyle name="Porcentagem 2 2 2 2 2" xfId="10358" xr:uid="{00000000-0005-0000-0000-0000BA490000}"/>
    <cellStyle name="Porcentagem 2 2 2 2 2 2" xfId="19108" xr:uid="{00000000-0005-0000-0000-0000BB490000}"/>
    <cellStyle name="Porcentagem 2 2 2 2 3" xfId="8757" xr:uid="{00000000-0005-0000-0000-0000BC490000}"/>
    <cellStyle name="Porcentagem 2 2 2 2 3 2" xfId="17509" xr:uid="{00000000-0005-0000-0000-0000BD490000}"/>
    <cellStyle name="Porcentagem 2 2 2 2 4" xfId="11969" xr:uid="{00000000-0005-0000-0000-0000BE490000}"/>
    <cellStyle name="Porcentagem 2 2 2 2 4 2" xfId="20656" xr:uid="{00000000-0005-0000-0000-0000BF490000}"/>
    <cellStyle name="Porcentagem 2 2 2 2 5" xfId="13575" xr:uid="{00000000-0005-0000-0000-0000C0490000}"/>
    <cellStyle name="Porcentagem 2 2 2 2 5 2" xfId="22255" xr:uid="{00000000-0005-0000-0000-0000C1490000}"/>
    <cellStyle name="Porcentagem 2 2 2 2 6" xfId="15781" xr:uid="{00000000-0005-0000-0000-0000C2490000}"/>
    <cellStyle name="Porcentagem 2 2 2 3" xfId="4041" xr:uid="{00000000-0005-0000-0000-0000C3490000}"/>
    <cellStyle name="Porcentagem 2 2 2 3 2" xfId="10359" xr:uid="{00000000-0005-0000-0000-0000C4490000}"/>
    <cellStyle name="Porcentagem 2 2 2 3 2 2" xfId="19109" xr:uid="{00000000-0005-0000-0000-0000C5490000}"/>
    <cellStyle name="Porcentagem 2 2 2 3 3" xfId="8758" xr:uid="{00000000-0005-0000-0000-0000C6490000}"/>
    <cellStyle name="Porcentagem 2 2 2 3 3 2" xfId="17510" xr:uid="{00000000-0005-0000-0000-0000C7490000}"/>
    <cellStyle name="Porcentagem 2 2 2 3 4" xfId="11970" xr:uid="{00000000-0005-0000-0000-0000C8490000}"/>
    <cellStyle name="Porcentagem 2 2 2 3 4 2" xfId="20657" xr:uid="{00000000-0005-0000-0000-0000C9490000}"/>
    <cellStyle name="Porcentagem 2 2 2 3 5" xfId="13576" xr:uid="{00000000-0005-0000-0000-0000CA490000}"/>
    <cellStyle name="Porcentagem 2 2 2 3 5 2" xfId="22256" xr:uid="{00000000-0005-0000-0000-0000CB490000}"/>
    <cellStyle name="Porcentagem 2 2 2 3 6" xfId="15782" xr:uid="{00000000-0005-0000-0000-0000CC490000}"/>
    <cellStyle name="Porcentagem 2 2 2 4" xfId="4042" xr:uid="{00000000-0005-0000-0000-0000CD490000}"/>
    <cellStyle name="Porcentagem 2 2 2 4 2" xfId="10360" xr:uid="{00000000-0005-0000-0000-0000CE490000}"/>
    <cellStyle name="Porcentagem 2 2 2 4 2 2" xfId="19110" xr:uid="{00000000-0005-0000-0000-0000CF490000}"/>
    <cellStyle name="Porcentagem 2 2 2 4 3" xfId="8759" xr:uid="{00000000-0005-0000-0000-0000D0490000}"/>
    <cellStyle name="Porcentagem 2 2 2 4 3 2" xfId="17511" xr:uid="{00000000-0005-0000-0000-0000D1490000}"/>
    <cellStyle name="Porcentagem 2 2 2 4 4" xfId="11971" xr:uid="{00000000-0005-0000-0000-0000D2490000}"/>
    <cellStyle name="Porcentagem 2 2 2 4 4 2" xfId="20658" xr:uid="{00000000-0005-0000-0000-0000D3490000}"/>
    <cellStyle name="Porcentagem 2 2 2 4 5" xfId="13577" xr:uid="{00000000-0005-0000-0000-0000D4490000}"/>
    <cellStyle name="Porcentagem 2 2 2 4 5 2" xfId="22257" xr:uid="{00000000-0005-0000-0000-0000D5490000}"/>
    <cellStyle name="Porcentagem 2 2 2 4 6" xfId="15783" xr:uid="{00000000-0005-0000-0000-0000D6490000}"/>
    <cellStyle name="Porcentagem 2 2 2 5" xfId="10357" xr:uid="{00000000-0005-0000-0000-0000D7490000}"/>
    <cellStyle name="Porcentagem 2 2 2 5 2" xfId="19107" xr:uid="{00000000-0005-0000-0000-0000D8490000}"/>
    <cellStyle name="Porcentagem 2 2 2 6" xfId="8756" xr:uid="{00000000-0005-0000-0000-0000D9490000}"/>
    <cellStyle name="Porcentagem 2 2 2 6 2" xfId="17508" xr:uid="{00000000-0005-0000-0000-0000DA490000}"/>
    <cellStyle name="Porcentagem 2 2 2 7" xfId="11968" xr:uid="{00000000-0005-0000-0000-0000DB490000}"/>
    <cellStyle name="Porcentagem 2 2 2 7 2" xfId="20655" xr:uid="{00000000-0005-0000-0000-0000DC490000}"/>
    <cellStyle name="Porcentagem 2 2 2 8" xfId="13574" xr:uid="{00000000-0005-0000-0000-0000DD490000}"/>
    <cellStyle name="Porcentagem 2 2 2 8 2" xfId="22254" xr:uid="{00000000-0005-0000-0000-0000DE490000}"/>
    <cellStyle name="Porcentagem 2 2 2 9" xfId="15780" xr:uid="{00000000-0005-0000-0000-0000DF490000}"/>
    <cellStyle name="Porcentagem 2 2 3" xfId="4043" xr:uid="{00000000-0005-0000-0000-0000E0490000}"/>
    <cellStyle name="Porcentagem 2 20" xfId="4044" xr:uid="{00000000-0005-0000-0000-0000E1490000}"/>
    <cellStyle name="Porcentagem 2 20 2" xfId="4045" xr:uid="{00000000-0005-0000-0000-0000E2490000}"/>
    <cellStyle name="Porcentagem 2 21" xfId="4046" xr:uid="{00000000-0005-0000-0000-0000E3490000}"/>
    <cellStyle name="Porcentagem 2 21 2" xfId="4047" xr:uid="{00000000-0005-0000-0000-0000E4490000}"/>
    <cellStyle name="Porcentagem 2 22" xfId="4048" xr:uid="{00000000-0005-0000-0000-0000E5490000}"/>
    <cellStyle name="Porcentagem 2 22 2" xfId="4049" xr:uid="{00000000-0005-0000-0000-0000E6490000}"/>
    <cellStyle name="Porcentagem 2 23" xfId="4050" xr:uid="{00000000-0005-0000-0000-0000E7490000}"/>
    <cellStyle name="Porcentagem 2 23 2" xfId="4051" xr:uid="{00000000-0005-0000-0000-0000E8490000}"/>
    <cellStyle name="Porcentagem 2 24" xfId="4052" xr:uid="{00000000-0005-0000-0000-0000E9490000}"/>
    <cellStyle name="Porcentagem 2 25" xfId="4053" xr:uid="{00000000-0005-0000-0000-0000EA490000}"/>
    <cellStyle name="Porcentagem 2 26" xfId="4054" xr:uid="{00000000-0005-0000-0000-0000EB490000}"/>
    <cellStyle name="Porcentagem 2 27" xfId="4055" xr:uid="{00000000-0005-0000-0000-0000EC490000}"/>
    <cellStyle name="Porcentagem 2 28" xfId="8755" xr:uid="{00000000-0005-0000-0000-0000ED490000}"/>
    <cellStyle name="Porcentagem 2 29" xfId="7415" xr:uid="{00000000-0005-0000-0000-0000EE490000}"/>
    <cellStyle name="Porcentagem 2 29 2" xfId="16176" xr:uid="{00000000-0005-0000-0000-0000EF490000}"/>
    <cellStyle name="Porcentagem 2 3" xfId="4056" xr:uid="{00000000-0005-0000-0000-0000F0490000}"/>
    <cellStyle name="Porcentagem 2 3 2" xfId="4057" xr:uid="{00000000-0005-0000-0000-0000F1490000}"/>
    <cellStyle name="Porcentagem 2 4" xfId="4058" xr:uid="{00000000-0005-0000-0000-0000F2490000}"/>
    <cellStyle name="Porcentagem 2 4 2" xfId="4059" xr:uid="{00000000-0005-0000-0000-0000F3490000}"/>
    <cellStyle name="Porcentagem 2 4 3" xfId="4060" xr:uid="{00000000-0005-0000-0000-0000F4490000}"/>
    <cellStyle name="Porcentagem 2 5" xfId="4061" xr:uid="{00000000-0005-0000-0000-0000F5490000}"/>
    <cellStyle name="Porcentagem 2 5 2" xfId="4062" xr:uid="{00000000-0005-0000-0000-0000F6490000}"/>
    <cellStyle name="Porcentagem 2 6" xfId="4063" xr:uid="{00000000-0005-0000-0000-0000F7490000}"/>
    <cellStyle name="Porcentagem 2 6 2" xfId="4064" xr:uid="{00000000-0005-0000-0000-0000F8490000}"/>
    <cellStyle name="Porcentagem 2 7" xfId="4065" xr:uid="{00000000-0005-0000-0000-0000F9490000}"/>
    <cellStyle name="Porcentagem 2 7 2" xfId="4066" xr:uid="{00000000-0005-0000-0000-0000FA490000}"/>
    <cellStyle name="Porcentagem 2 8" xfId="4067" xr:uid="{00000000-0005-0000-0000-0000FB490000}"/>
    <cellStyle name="Porcentagem 2 8 2" xfId="4068" xr:uid="{00000000-0005-0000-0000-0000FC490000}"/>
    <cellStyle name="Porcentagem 2 9" xfId="4069" xr:uid="{00000000-0005-0000-0000-0000FD490000}"/>
    <cellStyle name="Porcentagem 2 9 2" xfId="4070" xr:uid="{00000000-0005-0000-0000-0000FE490000}"/>
    <cellStyle name="Porcentagem 3" xfId="127" xr:uid="{00000000-0005-0000-0000-0000FF490000}"/>
    <cellStyle name="Porcentagem 3 2" xfId="4071" xr:uid="{00000000-0005-0000-0000-0000004A0000}"/>
    <cellStyle name="Porcentagem 3 2 2" xfId="4072" xr:uid="{00000000-0005-0000-0000-0000014A0000}"/>
    <cellStyle name="Porcentagem 3 3" xfId="4073" xr:uid="{00000000-0005-0000-0000-0000024A0000}"/>
    <cellStyle name="Porcentagem 3 4" xfId="4074" xr:uid="{00000000-0005-0000-0000-0000034A0000}"/>
    <cellStyle name="Porcentagem 3 5" xfId="4075" xr:uid="{00000000-0005-0000-0000-0000044A0000}"/>
    <cellStyle name="Porcentagem 3 6" xfId="4076" xr:uid="{00000000-0005-0000-0000-0000054A0000}"/>
    <cellStyle name="Porcentagem 3 7" xfId="4077" xr:uid="{00000000-0005-0000-0000-0000064A0000}"/>
    <cellStyle name="Porcentagem 3 8" xfId="4078" xr:uid="{00000000-0005-0000-0000-0000074A0000}"/>
    <cellStyle name="Porcentagem 3 9" xfId="4079" xr:uid="{00000000-0005-0000-0000-0000084A0000}"/>
    <cellStyle name="Porcentagem 4" xfId="136" xr:uid="{00000000-0005-0000-0000-0000094A0000}"/>
    <cellStyle name="Porcentagem 4 10" xfId="4080" xr:uid="{00000000-0005-0000-0000-00000A4A0000}"/>
    <cellStyle name="Porcentagem 4 10 2" xfId="10463" xr:uid="{00000000-0005-0000-0000-00000B4A0000}"/>
    <cellStyle name="Porcentagem 4 10 2 2" xfId="19206" xr:uid="{00000000-0005-0000-0000-00000C4A0000}"/>
    <cellStyle name="Porcentagem 4 11" xfId="10621" xr:uid="{00000000-0005-0000-0000-00000D4A0000}"/>
    <cellStyle name="Porcentagem 4 11 2" xfId="19324" xr:uid="{00000000-0005-0000-0000-00000E4A0000}"/>
    <cellStyle name="Porcentagem 4 12" xfId="14508" xr:uid="{00000000-0005-0000-0000-00000F4A0000}"/>
    <cellStyle name="Porcentagem 4 2" xfId="4081" xr:uid="{00000000-0005-0000-0000-0000104A0000}"/>
    <cellStyle name="Porcentagem 4 2 2" xfId="5812" xr:uid="{00000000-0005-0000-0000-0000114A0000}"/>
    <cellStyle name="Porcentagem 4 3" xfId="4082" xr:uid="{00000000-0005-0000-0000-0000124A0000}"/>
    <cellStyle name="Porcentagem 4 4" xfId="4083" xr:uid="{00000000-0005-0000-0000-0000134A0000}"/>
    <cellStyle name="Porcentagem 4 5" xfId="4084" xr:uid="{00000000-0005-0000-0000-0000144A0000}"/>
    <cellStyle name="Porcentagem 4 6" xfId="4085" xr:uid="{00000000-0005-0000-0000-0000154A0000}"/>
    <cellStyle name="Porcentagem 4 7" xfId="4086" xr:uid="{00000000-0005-0000-0000-0000164A0000}"/>
    <cellStyle name="Porcentagem 4 8" xfId="4087" xr:uid="{00000000-0005-0000-0000-0000174A0000}"/>
    <cellStyle name="Porcentagem 4 9" xfId="4088" xr:uid="{00000000-0005-0000-0000-0000184A0000}"/>
    <cellStyle name="Porcentagem 5" xfId="4089" xr:uid="{00000000-0005-0000-0000-0000194A0000}"/>
    <cellStyle name="Porcentagem 5 2" xfId="4090" xr:uid="{00000000-0005-0000-0000-00001A4A0000}"/>
    <cellStyle name="Porcentagem 5 3" xfId="5109" xr:uid="{00000000-0005-0000-0000-00001B4A0000}"/>
    <cellStyle name="Porcentagem 6" xfId="4091" xr:uid="{00000000-0005-0000-0000-00001C4A0000}"/>
    <cellStyle name="Porcentagem 6 2" xfId="4092" xr:uid="{00000000-0005-0000-0000-00001D4A0000}"/>
    <cellStyle name="Porcentagem 6 2 2" xfId="4093" xr:uid="{00000000-0005-0000-0000-00001E4A0000}"/>
    <cellStyle name="Porcentagem 6 2 3" xfId="4094" xr:uid="{00000000-0005-0000-0000-00001F4A0000}"/>
    <cellStyle name="Porcentagem 6 2 4" xfId="4095" xr:uid="{00000000-0005-0000-0000-0000204A0000}"/>
    <cellStyle name="Porcentagem 6 2 5" xfId="4096" xr:uid="{00000000-0005-0000-0000-0000214A0000}"/>
    <cellStyle name="Porcentagem 6 2 6" xfId="4097" xr:uid="{00000000-0005-0000-0000-0000224A0000}"/>
    <cellStyle name="Porcentagem 6 2 7" xfId="4098" xr:uid="{00000000-0005-0000-0000-0000234A0000}"/>
    <cellStyle name="Porcentagem 6 2 8" xfId="4099" xr:uid="{00000000-0005-0000-0000-0000244A0000}"/>
    <cellStyle name="Porcentagem 6 3" xfId="4100" xr:uid="{00000000-0005-0000-0000-0000254A0000}"/>
    <cellStyle name="Porcentagem 6 3 2" xfId="10361" xr:uid="{00000000-0005-0000-0000-0000264A0000}"/>
    <cellStyle name="Porcentagem 6 3 2 2" xfId="19111" xr:uid="{00000000-0005-0000-0000-0000274A0000}"/>
    <cellStyle name="Porcentagem 6 3 3" xfId="8760" xr:uid="{00000000-0005-0000-0000-0000284A0000}"/>
    <cellStyle name="Porcentagem 6 3 3 2" xfId="17512" xr:uid="{00000000-0005-0000-0000-0000294A0000}"/>
    <cellStyle name="Porcentagem 6 3 4" xfId="11972" xr:uid="{00000000-0005-0000-0000-00002A4A0000}"/>
    <cellStyle name="Porcentagem 6 3 4 2" xfId="20659" xr:uid="{00000000-0005-0000-0000-00002B4A0000}"/>
    <cellStyle name="Porcentagem 6 3 5" xfId="13578" xr:uid="{00000000-0005-0000-0000-00002C4A0000}"/>
    <cellStyle name="Porcentagem 6 3 5 2" xfId="22258" xr:uid="{00000000-0005-0000-0000-00002D4A0000}"/>
    <cellStyle name="Porcentagem 6 3 6" xfId="15784" xr:uid="{00000000-0005-0000-0000-00002E4A0000}"/>
    <cellStyle name="Porcentagem 6 4" xfId="4101" xr:uid="{00000000-0005-0000-0000-00002F4A0000}"/>
    <cellStyle name="Porcentagem 6 5" xfId="4102" xr:uid="{00000000-0005-0000-0000-0000304A0000}"/>
    <cellStyle name="Porcentagem 6 6" xfId="4103" xr:uid="{00000000-0005-0000-0000-0000314A0000}"/>
    <cellStyle name="Porcentagem 6 7" xfId="4104" xr:uid="{00000000-0005-0000-0000-0000324A0000}"/>
    <cellStyle name="Porcentagem 6 8" xfId="4105" xr:uid="{00000000-0005-0000-0000-0000334A0000}"/>
    <cellStyle name="Porcentagem 7" xfId="4106" xr:uid="{00000000-0005-0000-0000-0000344A0000}"/>
    <cellStyle name="Porcentagem 7 2" xfId="4107" xr:uid="{00000000-0005-0000-0000-0000354A0000}"/>
    <cellStyle name="Porcentagem 7 3" xfId="5192" xr:uid="{00000000-0005-0000-0000-0000364A0000}"/>
    <cellStyle name="Porcentagem 7 3 2" xfId="16077" xr:uid="{00000000-0005-0000-0000-0000374A0000}"/>
    <cellStyle name="Porcentagem 7 4" xfId="13946" xr:uid="{00000000-0005-0000-0000-0000384A0000}"/>
    <cellStyle name="Porcentagem 8" xfId="4108" xr:uid="{00000000-0005-0000-0000-0000394A0000}"/>
    <cellStyle name="Porcentagem 8 2" xfId="5772" xr:uid="{00000000-0005-0000-0000-00003A4A0000}"/>
    <cellStyle name="Porcentagem 8 2 2" xfId="10362" xr:uid="{00000000-0005-0000-0000-00003B4A0000}"/>
    <cellStyle name="Porcentagem 8 2 2 2" xfId="19112" xr:uid="{00000000-0005-0000-0000-00003C4A0000}"/>
    <cellStyle name="Porcentagem 8 3" xfId="8761" xr:uid="{00000000-0005-0000-0000-00003D4A0000}"/>
    <cellStyle name="Porcentagem 8 3 2" xfId="17513" xr:uid="{00000000-0005-0000-0000-00003E4A0000}"/>
    <cellStyle name="Porcentagem 8 4" xfId="11973" xr:uid="{00000000-0005-0000-0000-00003F4A0000}"/>
    <cellStyle name="Porcentagem 8 4 2" xfId="20660" xr:uid="{00000000-0005-0000-0000-0000404A0000}"/>
    <cellStyle name="Porcentagem 8 5" xfId="13579" xr:uid="{00000000-0005-0000-0000-0000414A0000}"/>
    <cellStyle name="Porcentagem 8 5 2" xfId="22259" xr:uid="{00000000-0005-0000-0000-0000424A0000}"/>
    <cellStyle name="Porcentagem 8 6" xfId="15785" xr:uid="{00000000-0005-0000-0000-0000434A0000}"/>
    <cellStyle name="Porcentagem 9" xfId="100" xr:uid="{00000000-0005-0000-0000-0000444A0000}"/>
    <cellStyle name="Porcentagem 9 2" xfId="4109" xr:uid="{00000000-0005-0000-0000-0000454A0000}"/>
    <cellStyle name="Porcentaje" xfId="5110" xr:uid="{00000000-0005-0000-0000-0000464A0000}"/>
    <cellStyle name="PrePop Currency (0)" xfId="5111" xr:uid="{00000000-0005-0000-0000-0000474A0000}"/>
    <cellStyle name="PrePop Currency (2)" xfId="5112" xr:uid="{00000000-0005-0000-0000-0000484A0000}"/>
    <cellStyle name="PrePop Units (0)" xfId="5113" xr:uid="{00000000-0005-0000-0000-0000494A0000}"/>
    <cellStyle name="PrePop Units (1)" xfId="5114" xr:uid="{00000000-0005-0000-0000-00004A4A0000}"/>
    <cellStyle name="PrePop Units (2)" xfId="5115" xr:uid="{00000000-0005-0000-0000-00004B4A0000}"/>
    <cellStyle name="PROTECTED" xfId="4110" xr:uid="{00000000-0005-0000-0000-00004C4A0000}"/>
    <cellStyle name="PSChar" xfId="5116" xr:uid="{00000000-0005-0000-0000-00004D4A0000}"/>
    <cellStyle name="PSDate" xfId="5117" xr:uid="{00000000-0005-0000-0000-00004E4A0000}"/>
    <cellStyle name="Punto0" xfId="5118" xr:uid="{00000000-0005-0000-0000-00004F4A0000}"/>
    <cellStyle name="Quadro" xfId="4111" xr:uid="{00000000-0005-0000-0000-0000504A0000}"/>
    <cellStyle name="Quadro 2" xfId="4112" xr:uid="{00000000-0005-0000-0000-0000514A0000}"/>
    <cellStyle name="Quadro 3" xfId="4113" xr:uid="{00000000-0005-0000-0000-0000524A0000}"/>
    <cellStyle name="Quadro 4" xfId="4114" xr:uid="{00000000-0005-0000-0000-0000534A0000}"/>
    <cellStyle name="Red font" xfId="4115" xr:uid="{00000000-0005-0000-0000-0000544A0000}"/>
    <cellStyle name="Red Text" xfId="5119" xr:uid="{00000000-0005-0000-0000-0000554A0000}"/>
    <cellStyle name="RevList" xfId="4116" xr:uid="{00000000-0005-0000-0000-0000564A0000}"/>
    <cellStyle name="RevList 2" xfId="5120" xr:uid="{00000000-0005-0000-0000-0000574A0000}"/>
    <cellStyle name="Ruim" xfId="4914" builtinId="27" customBuiltin="1"/>
    <cellStyle name="Saída" xfId="78" xr:uid="{00000000-0005-0000-0000-0000594A0000}"/>
    <cellStyle name="Saída 10" xfId="5580" xr:uid="{00000000-0005-0000-0000-00005A4A0000}"/>
    <cellStyle name="Saída 10 2" xfId="14072" xr:uid="{00000000-0005-0000-0000-00005B4A0000}"/>
    <cellStyle name="Saída 10 3" xfId="16115" xr:uid="{00000000-0005-0000-0000-00005C4A0000}"/>
    <cellStyle name="Saída 11" xfId="5501" xr:uid="{00000000-0005-0000-0000-00005D4A0000}"/>
    <cellStyle name="Saída 11 2" xfId="14046" xr:uid="{00000000-0005-0000-0000-00005E4A0000}"/>
    <cellStyle name="Saída 11 3" xfId="22539" xr:uid="{00000000-0005-0000-0000-00005F4A0000}"/>
    <cellStyle name="Saída 12" xfId="5592" xr:uid="{00000000-0005-0000-0000-0000604A0000}"/>
    <cellStyle name="Saída 12 2" xfId="14075" xr:uid="{00000000-0005-0000-0000-0000614A0000}"/>
    <cellStyle name="Saída 12 3" xfId="16116" xr:uid="{00000000-0005-0000-0000-0000624A0000}"/>
    <cellStyle name="Saída 13" xfId="5484" xr:uid="{00000000-0005-0000-0000-0000634A0000}"/>
    <cellStyle name="Saída 13 2" xfId="14042" xr:uid="{00000000-0005-0000-0000-0000644A0000}"/>
    <cellStyle name="Saída 13 3" xfId="22541" xr:uid="{00000000-0005-0000-0000-0000654A0000}"/>
    <cellStyle name="Saída 14" xfId="5619" xr:uid="{00000000-0005-0000-0000-0000664A0000}"/>
    <cellStyle name="Saída 14 2" xfId="14084" xr:uid="{00000000-0005-0000-0000-0000674A0000}"/>
    <cellStyle name="Saída 14 3" xfId="16132" xr:uid="{00000000-0005-0000-0000-0000684A0000}"/>
    <cellStyle name="Saída 15" xfId="5736" xr:uid="{00000000-0005-0000-0000-0000694A0000}"/>
    <cellStyle name="Saída 15 2" xfId="14119" xr:uid="{00000000-0005-0000-0000-00006A4A0000}"/>
    <cellStyle name="Saída 15 3" xfId="14720" xr:uid="{00000000-0005-0000-0000-00006B4A0000}"/>
    <cellStyle name="Saída 16" xfId="5694" xr:uid="{00000000-0005-0000-0000-00006C4A0000}"/>
    <cellStyle name="Saída 16 2" xfId="14108" xr:uid="{00000000-0005-0000-0000-00006D4A0000}"/>
    <cellStyle name="Saída 16 3" xfId="14545" xr:uid="{00000000-0005-0000-0000-00006E4A0000}"/>
    <cellStyle name="Saída 17" xfId="5780" xr:uid="{00000000-0005-0000-0000-00006F4A0000}"/>
    <cellStyle name="Saída 18" xfId="10600" xr:uid="{00000000-0005-0000-0000-0000704A0000}"/>
    <cellStyle name="Saída 2" xfId="5121" xr:uid="{00000000-0005-0000-0000-0000714A0000}"/>
    <cellStyle name="Saída 2 2" xfId="6981" xr:uid="{00000000-0005-0000-0000-0000724A0000}"/>
    <cellStyle name="Saída 2 2 2" xfId="6982" xr:uid="{00000000-0005-0000-0000-0000734A0000}"/>
    <cellStyle name="Saída 2 2 2 2" xfId="6983" xr:uid="{00000000-0005-0000-0000-0000744A0000}"/>
    <cellStyle name="Saída 2 2 2 2 2" xfId="6984" xr:uid="{00000000-0005-0000-0000-0000754A0000}"/>
    <cellStyle name="Saída 2 2 2 2 2 2" xfId="6985" xr:uid="{00000000-0005-0000-0000-0000764A0000}"/>
    <cellStyle name="Saída 2 2 2 2 2 2 2" xfId="6986" xr:uid="{00000000-0005-0000-0000-0000774A0000}"/>
    <cellStyle name="Saída 2 2 2 2 2 2 2 2" xfId="6987" xr:uid="{00000000-0005-0000-0000-0000784A0000}"/>
    <cellStyle name="Saída 2 2 2 2 2 2 2 2 2" xfId="14608" xr:uid="{00000000-0005-0000-0000-0000794A0000}"/>
    <cellStyle name="Saída 2 2 2 2 2 2 2 2 3" xfId="22596" xr:uid="{00000000-0005-0000-0000-00007A4A0000}"/>
    <cellStyle name="Saída 2 2 2 2 2 2 3" xfId="6988" xr:uid="{00000000-0005-0000-0000-00007B4A0000}"/>
    <cellStyle name="Saída 2 2 2 2 2 2 3 2" xfId="14609" xr:uid="{00000000-0005-0000-0000-00007C4A0000}"/>
    <cellStyle name="Saída 2 2 2 2 2 2 3 3" xfId="22568" xr:uid="{00000000-0005-0000-0000-00007D4A0000}"/>
    <cellStyle name="Saída 2 2 2 2 2 2 4" xfId="14606" xr:uid="{00000000-0005-0000-0000-00007E4A0000}"/>
    <cellStyle name="Saída 2 2 2 2 2 2 5" xfId="16055" xr:uid="{00000000-0005-0000-0000-00007F4A0000}"/>
    <cellStyle name="Saída 2 2 2 2 2 3" xfId="6989" xr:uid="{00000000-0005-0000-0000-0000804A0000}"/>
    <cellStyle name="Saída 2 2 2 2 2 3 2" xfId="6990" xr:uid="{00000000-0005-0000-0000-0000814A0000}"/>
    <cellStyle name="Saída 2 2 2 2 2 3 3" xfId="14610" xr:uid="{00000000-0005-0000-0000-0000824A0000}"/>
    <cellStyle name="Saída 2 2 2 2 2 3 4" xfId="16056" xr:uid="{00000000-0005-0000-0000-0000834A0000}"/>
    <cellStyle name="Saída 2 2 2 2 3" xfId="6991" xr:uid="{00000000-0005-0000-0000-0000844A0000}"/>
    <cellStyle name="Saída 2 2 2 2 3 2" xfId="6992" xr:uid="{00000000-0005-0000-0000-0000854A0000}"/>
    <cellStyle name="Saída 2 2 2 2 3 2 2" xfId="14612" xr:uid="{00000000-0005-0000-0000-0000864A0000}"/>
    <cellStyle name="Saída 2 2 2 2 3 2 3" xfId="22595" xr:uid="{00000000-0005-0000-0000-0000874A0000}"/>
    <cellStyle name="Saída 2 2 2 2 4" xfId="14605" xr:uid="{00000000-0005-0000-0000-0000884A0000}"/>
    <cellStyle name="Saída 2 2 2 2 5" xfId="22583" xr:uid="{00000000-0005-0000-0000-0000894A0000}"/>
    <cellStyle name="Saída 2 2 2 3" xfId="6993" xr:uid="{00000000-0005-0000-0000-00008A4A0000}"/>
    <cellStyle name="Saída 2 2 2 3 2" xfId="14613" xr:uid="{00000000-0005-0000-0000-00008B4A0000}"/>
    <cellStyle name="Saída 2 2 2 3 3" xfId="22567" xr:uid="{00000000-0005-0000-0000-00008C4A0000}"/>
    <cellStyle name="Saída 2 2 2 4" xfId="6994" xr:uid="{00000000-0005-0000-0000-00008D4A0000}"/>
    <cellStyle name="Saída 2 2 2 4 2" xfId="6995" xr:uid="{00000000-0005-0000-0000-00008E4A0000}"/>
    <cellStyle name="Saída 2 2 2 4 3" xfId="14614" xr:uid="{00000000-0005-0000-0000-00008F4A0000}"/>
    <cellStyle name="Saída 2 2 2 4 4" xfId="16057" xr:uid="{00000000-0005-0000-0000-0000904A0000}"/>
    <cellStyle name="Saída 2 2 3" xfId="6996" xr:uid="{00000000-0005-0000-0000-0000914A0000}"/>
    <cellStyle name="Saída 2 2 4" xfId="6997" xr:uid="{00000000-0005-0000-0000-0000924A0000}"/>
    <cellStyle name="Saída 2 2 4 2" xfId="6998" xr:uid="{00000000-0005-0000-0000-0000934A0000}"/>
    <cellStyle name="Saída 2 2 4 2 2" xfId="14615" xr:uid="{00000000-0005-0000-0000-0000944A0000}"/>
    <cellStyle name="Saída 2 2 4 2 3" xfId="16058" xr:uid="{00000000-0005-0000-0000-0000954A0000}"/>
    <cellStyle name="Saída 2 2 5" xfId="14604" xr:uid="{00000000-0005-0000-0000-0000964A0000}"/>
    <cellStyle name="Saída 2 2 6" xfId="22597" xr:uid="{00000000-0005-0000-0000-0000974A0000}"/>
    <cellStyle name="Saída 2 3" xfId="6999" xr:uid="{00000000-0005-0000-0000-0000984A0000}"/>
    <cellStyle name="Saída 2 3 2" xfId="14616" xr:uid="{00000000-0005-0000-0000-0000994A0000}"/>
    <cellStyle name="Saída 2 3 3" xfId="22613" xr:uid="{00000000-0005-0000-0000-00009A4A0000}"/>
    <cellStyle name="Saída 2 4" xfId="7000" xr:uid="{00000000-0005-0000-0000-00009B4A0000}"/>
    <cellStyle name="Saída 2 4 2" xfId="14617" xr:uid="{00000000-0005-0000-0000-00009C4A0000}"/>
    <cellStyle name="Saída 2 4 3" xfId="22594" xr:uid="{00000000-0005-0000-0000-00009D4A0000}"/>
    <cellStyle name="Saída 2 5" xfId="7001" xr:uid="{00000000-0005-0000-0000-00009E4A0000}"/>
    <cellStyle name="Saída 2 5 2" xfId="14618" xr:uid="{00000000-0005-0000-0000-00009F4A0000}"/>
    <cellStyle name="Saída 2 5 3" xfId="22566" xr:uid="{00000000-0005-0000-0000-0000A04A0000}"/>
    <cellStyle name="Saída 2 6" xfId="7002" xr:uid="{00000000-0005-0000-0000-0000A14A0000}"/>
    <cellStyle name="Saída 2 6 2" xfId="7003" xr:uid="{00000000-0005-0000-0000-0000A24A0000}"/>
    <cellStyle name="Saída 2 6 3" xfId="14619" xr:uid="{00000000-0005-0000-0000-0000A34A0000}"/>
    <cellStyle name="Saída 2 6 4" xfId="16059" xr:uid="{00000000-0005-0000-0000-0000A44A0000}"/>
    <cellStyle name="Saída 2 7" xfId="6980" xr:uid="{00000000-0005-0000-0000-0000A54A0000}"/>
    <cellStyle name="Saída 2 8" xfId="13915" xr:uid="{00000000-0005-0000-0000-0000A64A0000}"/>
    <cellStyle name="Saída 2 9" xfId="16090" xr:uid="{00000000-0005-0000-0000-0000A74A0000}"/>
    <cellStyle name="Saída 3" xfId="5315" xr:uid="{00000000-0005-0000-0000-0000A84A0000}"/>
    <cellStyle name="Saída 3 2" xfId="7005" xr:uid="{00000000-0005-0000-0000-0000A94A0000}"/>
    <cellStyle name="Saída 3 3" xfId="7006" xr:uid="{00000000-0005-0000-0000-0000AA4A0000}"/>
    <cellStyle name="Saída 3 4" xfId="7007" xr:uid="{00000000-0005-0000-0000-0000AB4A0000}"/>
    <cellStyle name="Saída 3 5" xfId="7004" xr:uid="{00000000-0005-0000-0000-0000AC4A0000}"/>
    <cellStyle name="Saída 3 6" xfId="13984" xr:uid="{00000000-0005-0000-0000-0000AD4A0000}"/>
    <cellStyle name="Saída 3 7" xfId="16164" xr:uid="{00000000-0005-0000-0000-0000AE4A0000}"/>
    <cellStyle name="Saída 4" xfId="5224" xr:uid="{00000000-0005-0000-0000-0000AF4A0000}"/>
    <cellStyle name="Saída 4 2" xfId="7009" xr:uid="{00000000-0005-0000-0000-0000B04A0000}"/>
    <cellStyle name="Saída 4 3" xfId="7010" xr:uid="{00000000-0005-0000-0000-0000B14A0000}"/>
    <cellStyle name="Saída 4 4" xfId="7008" xr:uid="{00000000-0005-0000-0000-0000B24A0000}"/>
    <cellStyle name="Saída 4 5" xfId="13958" xr:uid="{00000000-0005-0000-0000-0000B34A0000}"/>
    <cellStyle name="Saída 4 6" xfId="22534" xr:uid="{00000000-0005-0000-0000-0000B44A0000}"/>
    <cellStyle name="Saída 5" xfId="5326" xr:uid="{00000000-0005-0000-0000-0000B54A0000}"/>
    <cellStyle name="Saída 5 2" xfId="7012" xr:uid="{00000000-0005-0000-0000-0000B64A0000}"/>
    <cellStyle name="Saída 5 3" xfId="7011" xr:uid="{00000000-0005-0000-0000-0000B74A0000}"/>
    <cellStyle name="Saída 5 4" xfId="13988" xr:uid="{00000000-0005-0000-0000-0000B84A0000}"/>
    <cellStyle name="Saída 5 5" xfId="16094" xr:uid="{00000000-0005-0000-0000-0000B94A0000}"/>
    <cellStyle name="Saída 6" xfId="5201" xr:uid="{00000000-0005-0000-0000-0000BA4A0000}"/>
    <cellStyle name="Saída 6 2" xfId="7014" xr:uid="{00000000-0005-0000-0000-0000BB4A0000}"/>
    <cellStyle name="Saída 6 2 2" xfId="14621" xr:uid="{00000000-0005-0000-0000-0000BC4A0000}"/>
    <cellStyle name="Saída 6 2 3" xfId="22612" xr:uid="{00000000-0005-0000-0000-0000BD4A0000}"/>
    <cellStyle name="Saída 6 3" xfId="7375" xr:uid="{00000000-0005-0000-0000-0000BE4A0000}"/>
    <cellStyle name="Saída 6 4" xfId="7013" xr:uid="{00000000-0005-0000-0000-0000BF4A0000}"/>
    <cellStyle name="Saída 6 5" xfId="13951" xr:uid="{00000000-0005-0000-0000-0000C04A0000}"/>
    <cellStyle name="Saída 6 6" xfId="22549" xr:uid="{00000000-0005-0000-0000-0000C14A0000}"/>
    <cellStyle name="Saída 7" xfId="5356" xr:uid="{00000000-0005-0000-0000-0000C24A0000}"/>
    <cellStyle name="Saída 7 2" xfId="7376" xr:uid="{00000000-0005-0000-0000-0000C34A0000}"/>
    <cellStyle name="Saída 7 3" xfId="7015" xr:uid="{00000000-0005-0000-0000-0000C44A0000}"/>
    <cellStyle name="Saída 7 4" xfId="13999" xr:uid="{00000000-0005-0000-0000-0000C54A0000}"/>
    <cellStyle name="Saída 7 5" xfId="16121" xr:uid="{00000000-0005-0000-0000-0000C64A0000}"/>
    <cellStyle name="Saída 8" xfId="5385" xr:uid="{00000000-0005-0000-0000-0000C74A0000}"/>
    <cellStyle name="Saída 8 2" xfId="14009" xr:uid="{00000000-0005-0000-0000-0000C84A0000}"/>
    <cellStyle name="Saída 8 3" xfId="16123" xr:uid="{00000000-0005-0000-0000-0000C94A0000}"/>
    <cellStyle name="Saída 9" xfId="5412" xr:uid="{00000000-0005-0000-0000-0000CA4A0000}"/>
    <cellStyle name="Saída 9 2" xfId="14018" xr:uid="{00000000-0005-0000-0000-0000CB4A0000}"/>
    <cellStyle name="Saída 9 3" xfId="16125" xr:uid="{00000000-0005-0000-0000-0000CC4A0000}"/>
    <cellStyle name="Salida" xfId="4117" xr:uid="{00000000-0005-0000-0000-0000CD4A0000}"/>
    <cellStyle name="Salida 2" xfId="4118" xr:uid="{00000000-0005-0000-0000-0000CE4A0000}"/>
    <cellStyle name="Salida 2 2" xfId="4119" xr:uid="{00000000-0005-0000-0000-0000CF4A0000}"/>
    <cellStyle name="Salida 2 2 2" xfId="10583" xr:uid="{00000000-0005-0000-0000-0000D04A0000}"/>
    <cellStyle name="Salida 2 3" xfId="10582" xr:uid="{00000000-0005-0000-0000-0000D14A0000}"/>
    <cellStyle name="Salida 3" xfId="4120" xr:uid="{00000000-0005-0000-0000-0000D24A0000}"/>
    <cellStyle name="Salida 3 2" xfId="4121" xr:uid="{00000000-0005-0000-0000-0000D34A0000}"/>
    <cellStyle name="Salida 3 2 2" xfId="10585" xr:uid="{00000000-0005-0000-0000-0000D44A0000}"/>
    <cellStyle name="Salida 3 3" xfId="10584" xr:uid="{00000000-0005-0000-0000-0000D54A0000}"/>
    <cellStyle name="Salida 4" xfId="4122" xr:uid="{00000000-0005-0000-0000-0000D64A0000}"/>
    <cellStyle name="Salida 4 2" xfId="10586" xr:uid="{00000000-0005-0000-0000-0000D74A0000}"/>
    <cellStyle name="Salida 5" xfId="10581" xr:uid="{00000000-0005-0000-0000-0000D84A0000}"/>
    <cellStyle name="Salomon Logo" xfId="5122" xr:uid="{00000000-0005-0000-0000-0000D94A0000}"/>
    <cellStyle name="SelectFormat" xfId="5123" xr:uid="{00000000-0005-0000-0000-0000DA4A0000}"/>
    <cellStyle name="SelectFormat 2" xfId="13916" xr:uid="{00000000-0005-0000-0000-0000DB4A0000}"/>
    <cellStyle name="SelectFormat 3" xfId="22560" xr:uid="{00000000-0005-0000-0000-0000DC4A0000}"/>
    <cellStyle name="Sep. milhar [0]" xfId="4123" xr:uid="{00000000-0005-0000-0000-0000DD4A0000}"/>
    <cellStyle name="Separador de milhares 10" xfId="4124" xr:uid="{00000000-0005-0000-0000-0000DE4A0000}"/>
    <cellStyle name="Separador de milhares 10 10" xfId="8762" xr:uid="{00000000-0005-0000-0000-0000DF4A0000}"/>
    <cellStyle name="Separador de milhares 10 10 2" xfId="17514" xr:uid="{00000000-0005-0000-0000-0000E04A0000}"/>
    <cellStyle name="Separador de milhares 10 11" xfId="11974" xr:uid="{00000000-0005-0000-0000-0000E14A0000}"/>
    <cellStyle name="Separador de milhares 10 11 2" xfId="20661" xr:uid="{00000000-0005-0000-0000-0000E24A0000}"/>
    <cellStyle name="Separador de milhares 10 12" xfId="13580" xr:uid="{00000000-0005-0000-0000-0000E34A0000}"/>
    <cellStyle name="Separador de milhares 10 12 2" xfId="22260" xr:uid="{00000000-0005-0000-0000-0000E44A0000}"/>
    <cellStyle name="Separador de milhares 10 13" xfId="15786" xr:uid="{00000000-0005-0000-0000-0000E54A0000}"/>
    <cellStyle name="Separador de milhares 10 2" xfId="4125" xr:uid="{00000000-0005-0000-0000-0000E64A0000}"/>
    <cellStyle name="Separador de milhares 10 2 2" xfId="4126" xr:uid="{00000000-0005-0000-0000-0000E74A0000}"/>
    <cellStyle name="Separador de milhares 10 2 2 2" xfId="8764" xr:uid="{00000000-0005-0000-0000-0000E84A0000}"/>
    <cellStyle name="Separador de milhares 10 2 2 2 2" xfId="17516" xr:uid="{00000000-0005-0000-0000-0000E94A0000}"/>
    <cellStyle name="Separador de milhares 10 2 2 3" xfId="11976" xr:uid="{00000000-0005-0000-0000-0000EA4A0000}"/>
    <cellStyle name="Separador de milhares 10 2 2 3 2" xfId="20663" xr:uid="{00000000-0005-0000-0000-0000EB4A0000}"/>
    <cellStyle name="Separador de milhares 10 2 2 4" xfId="13582" xr:uid="{00000000-0005-0000-0000-0000EC4A0000}"/>
    <cellStyle name="Separador de milhares 10 2 2 4 2" xfId="22262" xr:uid="{00000000-0005-0000-0000-0000ED4A0000}"/>
    <cellStyle name="Separador de milhares 10 2 2 5" xfId="15788" xr:uid="{00000000-0005-0000-0000-0000EE4A0000}"/>
    <cellStyle name="Separador de milhares 10 2 3" xfId="8763" xr:uid="{00000000-0005-0000-0000-0000EF4A0000}"/>
    <cellStyle name="Separador de milhares 10 2 3 2" xfId="17515" xr:uid="{00000000-0005-0000-0000-0000F04A0000}"/>
    <cellStyle name="Separador de milhares 10 2 4" xfId="11975" xr:uid="{00000000-0005-0000-0000-0000F14A0000}"/>
    <cellStyle name="Separador de milhares 10 2 4 2" xfId="20662" xr:uid="{00000000-0005-0000-0000-0000F24A0000}"/>
    <cellStyle name="Separador de milhares 10 2 5" xfId="13581" xr:uid="{00000000-0005-0000-0000-0000F34A0000}"/>
    <cellStyle name="Separador de milhares 10 2 5 2" xfId="22261" xr:uid="{00000000-0005-0000-0000-0000F44A0000}"/>
    <cellStyle name="Separador de milhares 10 2 6" xfId="15787" xr:uid="{00000000-0005-0000-0000-0000F54A0000}"/>
    <cellStyle name="Separador de milhares 10 3" xfId="4127" xr:uid="{00000000-0005-0000-0000-0000F64A0000}"/>
    <cellStyle name="Separador de milhares 10 3 2" xfId="4128" xr:uid="{00000000-0005-0000-0000-0000F74A0000}"/>
    <cellStyle name="Separador de milhares 10 3 2 2" xfId="8766" xr:uid="{00000000-0005-0000-0000-0000F84A0000}"/>
    <cellStyle name="Separador de milhares 10 3 2 2 2" xfId="17518" xr:uid="{00000000-0005-0000-0000-0000F94A0000}"/>
    <cellStyle name="Separador de milhares 10 3 2 3" xfId="11978" xr:uid="{00000000-0005-0000-0000-0000FA4A0000}"/>
    <cellStyle name="Separador de milhares 10 3 2 3 2" xfId="20665" xr:uid="{00000000-0005-0000-0000-0000FB4A0000}"/>
    <cellStyle name="Separador de milhares 10 3 2 4" xfId="13584" xr:uid="{00000000-0005-0000-0000-0000FC4A0000}"/>
    <cellStyle name="Separador de milhares 10 3 2 4 2" xfId="22264" xr:uid="{00000000-0005-0000-0000-0000FD4A0000}"/>
    <cellStyle name="Separador de milhares 10 3 2 5" xfId="15790" xr:uid="{00000000-0005-0000-0000-0000FE4A0000}"/>
    <cellStyle name="Separador de milhares 10 3 3" xfId="8765" xr:uid="{00000000-0005-0000-0000-0000FF4A0000}"/>
    <cellStyle name="Separador de milhares 10 3 3 2" xfId="17517" xr:uid="{00000000-0005-0000-0000-0000004B0000}"/>
    <cellStyle name="Separador de milhares 10 3 4" xfId="11977" xr:uid="{00000000-0005-0000-0000-0000014B0000}"/>
    <cellStyle name="Separador de milhares 10 3 4 2" xfId="20664" xr:uid="{00000000-0005-0000-0000-0000024B0000}"/>
    <cellStyle name="Separador de milhares 10 3 5" xfId="13583" xr:uid="{00000000-0005-0000-0000-0000034B0000}"/>
    <cellStyle name="Separador de milhares 10 3 5 2" xfId="22263" xr:uid="{00000000-0005-0000-0000-0000044B0000}"/>
    <cellStyle name="Separador de milhares 10 3 6" xfId="15789" xr:uid="{00000000-0005-0000-0000-0000054B0000}"/>
    <cellStyle name="Separador de milhares 10 4" xfId="4129" xr:uid="{00000000-0005-0000-0000-0000064B0000}"/>
    <cellStyle name="Separador de milhares 10 4 2" xfId="8767" xr:uid="{00000000-0005-0000-0000-0000074B0000}"/>
    <cellStyle name="Separador de milhares 10 4 2 2" xfId="17519" xr:uid="{00000000-0005-0000-0000-0000084B0000}"/>
    <cellStyle name="Separador de milhares 10 4 3" xfId="11979" xr:uid="{00000000-0005-0000-0000-0000094B0000}"/>
    <cellStyle name="Separador de milhares 10 4 3 2" xfId="20666" xr:uid="{00000000-0005-0000-0000-00000A4B0000}"/>
    <cellStyle name="Separador de milhares 10 4 4" xfId="13585" xr:uid="{00000000-0005-0000-0000-00000B4B0000}"/>
    <cellStyle name="Separador de milhares 10 4 4 2" xfId="22265" xr:uid="{00000000-0005-0000-0000-00000C4B0000}"/>
    <cellStyle name="Separador de milhares 10 4 5" xfId="15791" xr:uid="{00000000-0005-0000-0000-00000D4B0000}"/>
    <cellStyle name="Separador de milhares 10 5" xfId="4130" xr:uid="{00000000-0005-0000-0000-00000E4B0000}"/>
    <cellStyle name="Separador de milhares 10 5 2" xfId="8768" xr:uid="{00000000-0005-0000-0000-00000F4B0000}"/>
    <cellStyle name="Separador de milhares 10 5 2 2" xfId="17520" xr:uid="{00000000-0005-0000-0000-0000104B0000}"/>
    <cellStyle name="Separador de milhares 10 5 3" xfId="11980" xr:uid="{00000000-0005-0000-0000-0000114B0000}"/>
    <cellStyle name="Separador de milhares 10 5 3 2" xfId="20667" xr:uid="{00000000-0005-0000-0000-0000124B0000}"/>
    <cellStyle name="Separador de milhares 10 5 4" xfId="13586" xr:uid="{00000000-0005-0000-0000-0000134B0000}"/>
    <cellStyle name="Separador de milhares 10 5 4 2" xfId="22266" xr:uid="{00000000-0005-0000-0000-0000144B0000}"/>
    <cellStyle name="Separador de milhares 10 5 5" xfId="15792" xr:uid="{00000000-0005-0000-0000-0000154B0000}"/>
    <cellStyle name="Separador de milhares 10 6" xfId="4131" xr:uid="{00000000-0005-0000-0000-0000164B0000}"/>
    <cellStyle name="Separador de milhares 10 6 2" xfId="8769" xr:uid="{00000000-0005-0000-0000-0000174B0000}"/>
    <cellStyle name="Separador de milhares 10 6 2 2" xfId="17521" xr:uid="{00000000-0005-0000-0000-0000184B0000}"/>
    <cellStyle name="Separador de milhares 10 6 3" xfId="11981" xr:uid="{00000000-0005-0000-0000-0000194B0000}"/>
    <cellStyle name="Separador de milhares 10 6 3 2" xfId="20668" xr:uid="{00000000-0005-0000-0000-00001A4B0000}"/>
    <cellStyle name="Separador de milhares 10 6 4" xfId="13587" xr:uid="{00000000-0005-0000-0000-00001B4B0000}"/>
    <cellStyle name="Separador de milhares 10 6 4 2" xfId="22267" xr:uid="{00000000-0005-0000-0000-00001C4B0000}"/>
    <cellStyle name="Separador de milhares 10 6 5" xfId="15793" xr:uid="{00000000-0005-0000-0000-00001D4B0000}"/>
    <cellStyle name="Separador de milhares 10 7" xfId="4132" xr:uid="{00000000-0005-0000-0000-00001E4B0000}"/>
    <cellStyle name="Separador de milhares 10 7 2" xfId="8770" xr:uid="{00000000-0005-0000-0000-00001F4B0000}"/>
    <cellStyle name="Separador de milhares 10 7 2 2" xfId="17522" xr:uid="{00000000-0005-0000-0000-0000204B0000}"/>
    <cellStyle name="Separador de milhares 10 7 3" xfId="11982" xr:uid="{00000000-0005-0000-0000-0000214B0000}"/>
    <cellStyle name="Separador de milhares 10 7 3 2" xfId="20669" xr:uid="{00000000-0005-0000-0000-0000224B0000}"/>
    <cellStyle name="Separador de milhares 10 7 4" xfId="13588" xr:uid="{00000000-0005-0000-0000-0000234B0000}"/>
    <cellStyle name="Separador de milhares 10 7 4 2" xfId="22268" xr:uid="{00000000-0005-0000-0000-0000244B0000}"/>
    <cellStyle name="Separador de milhares 10 7 5" xfId="15794" xr:uid="{00000000-0005-0000-0000-0000254B0000}"/>
    <cellStyle name="Separador de milhares 10 8" xfId="4133" xr:uid="{00000000-0005-0000-0000-0000264B0000}"/>
    <cellStyle name="Separador de milhares 10 8 2" xfId="8771" xr:uid="{00000000-0005-0000-0000-0000274B0000}"/>
    <cellStyle name="Separador de milhares 10 8 2 2" xfId="17523" xr:uid="{00000000-0005-0000-0000-0000284B0000}"/>
    <cellStyle name="Separador de milhares 10 8 3" xfId="11983" xr:uid="{00000000-0005-0000-0000-0000294B0000}"/>
    <cellStyle name="Separador de milhares 10 8 3 2" xfId="20670" xr:uid="{00000000-0005-0000-0000-00002A4B0000}"/>
    <cellStyle name="Separador de milhares 10 8 4" xfId="13589" xr:uid="{00000000-0005-0000-0000-00002B4B0000}"/>
    <cellStyle name="Separador de milhares 10 8 4 2" xfId="22269" xr:uid="{00000000-0005-0000-0000-00002C4B0000}"/>
    <cellStyle name="Separador de milhares 10 8 5" xfId="15795" xr:uid="{00000000-0005-0000-0000-00002D4B0000}"/>
    <cellStyle name="Separador de milhares 10 9" xfId="10363" xr:uid="{00000000-0005-0000-0000-00002E4B0000}"/>
    <cellStyle name="Separador de milhares 10 9 2" xfId="19113" xr:uid="{00000000-0005-0000-0000-00002F4B0000}"/>
    <cellStyle name="Separador de milhares 11" xfId="4134" xr:uid="{00000000-0005-0000-0000-0000304B0000}"/>
    <cellStyle name="Separador de milhares 11 10" xfId="8772" xr:uid="{00000000-0005-0000-0000-0000314B0000}"/>
    <cellStyle name="Separador de milhares 11 10 2" xfId="17524" xr:uid="{00000000-0005-0000-0000-0000324B0000}"/>
    <cellStyle name="Separador de milhares 11 11" xfId="11984" xr:uid="{00000000-0005-0000-0000-0000334B0000}"/>
    <cellStyle name="Separador de milhares 11 11 2" xfId="20671" xr:uid="{00000000-0005-0000-0000-0000344B0000}"/>
    <cellStyle name="Separador de milhares 11 12" xfId="13590" xr:uid="{00000000-0005-0000-0000-0000354B0000}"/>
    <cellStyle name="Separador de milhares 11 12 2" xfId="22270" xr:uid="{00000000-0005-0000-0000-0000364B0000}"/>
    <cellStyle name="Separador de milhares 11 13" xfId="15796" xr:uid="{00000000-0005-0000-0000-0000374B0000}"/>
    <cellStyle name="Separador de milhares 11 2" xfId="4135" xr:uid="{00000000-0005-0000-0000-0000384B0000}"/>
    <cellStyle name="Separador de milhares 11 2 2" xfId="4136" xr:uid="{00000000-0005-0000-0000-0000394B0000}"/>
    <cellStyle name="Separador de milhares 11 2 2 2" xfId="10366" xr:uid="{00000000-0005-0000-0000-00003A4B0000}"/>
    <cellStyle name="Separador de milhares 11 2 2 2 2" xfId="19116" xr:uid="{00000000-0005-0000-0000-00003B4B0000}"/>
    <cellStyle name="Separador de milhares 11 2 2 3" xfId="8774" xr:uid="{00000000-0005-0000-0000-00003C4B0000}"/>
    <cellStyle name="Separador de milhares 11 2 2 3 2" xfId="17526" xr:uid="{00000000-0005-0000-0000-00003D4B0000}"/>
    <cellStyle name="Separador de milhares 11 2 2 4" xfId="11986" xr:uid="{00000000-0005-0000-0000-00003E4B0000}"/>
    <cellStyle name="Separador de milhares 11 2 2 4 2" xfId="20673" xr:uid="{00000000-0005-0000-0000-00003F4B0000}"/>
    <cellStyle name="Separador de milhares 11 2 2 5" xfId="13592" xr:uid="{00000000-0005-0000-0000-0000404B0000}"/>
    <cellStyle name="Separador de milhares 11 2 2 5 2" xfId="22272" xr:uid="{00000000-0005-0000-0000-0000414B0000}"/>
    <cellStyle name="Separador de milhares 11 2 2 6" xfId="15798" xr:uid="{00000000-0005-0000-0000-0000424B0000}"/>
    <cellStyle name="Separador de milhares 11 2 3" xfId="4137" xr:uid="{00000000-0005-0000-0000-0000434B0000}"/>
    <cellStyle name="Separador de milhares 11 2 3 2" xfId="10367" xr:uid="{00000000-0005-0000-0000-0000444B0000}"/>
    <cellStyle name="Separador de milhares 11 2 3 2 2" xfId="19117" xr:uid="{00000000-0005-0000-0000-0000454B0000}"/>
    <cellStyle name="Separador de milhares 11 2 3 3" xfId="8775" xr:uid="{00000000-0005-0000-0000-0000464B0000}"/>
    <cellStyle name="Separador de milhares 11 2 3 3 2" xfId="17527" xr:uid="{00000000-0005-0000-0000-0000474B0000}"/>
    <cellStyle name="Separador de milhares 11 2 3 4" xfId="11987" xr:uid="{00000000-0005-0000-0000-0000484B0000}"/>
    <cellStyle name="Separador de milhares 11 2 3 4 2" xfId="20674" xr:uid="{00000000-0005-0000-0000-0000494B0000}"/>
    <cellStyle name="Separador de milhares 11 2 3 5" xfId="13593" xr:uid="{00000000-0005-0000-0000-00004A4B0000}"/>
    <cellStyle name="Separador de milhares 11 2 3 5 2" xfId="22273" xr:uid="{00000000-0005-0000-0000-00004B4B0000}"/>
    <cellStyle name="Separador de milhares 11 2 3 6" xfId="15799" xr:uid="{00000000-0005-0000-0000-00004C4B0000}"/>
    <cellStyle name="Separador de milhares 11 2 4" xfId="4138" xr:uid="{00000000-0005-0000-0000-00004D4B0000}"/>
    <cellStyle name="Separador de milhares 11 2 4 2" xfId="10368" xr:uid="{00000000-0005-0000-0000-00004E4B0000}"/>
    <cellStyle name="Separador de milhares 11 2 4 2 2" xfId="19118" xr:uid="{00000000-0005-0000-0000-00004F4B0000}"/>
    <cellStyle name="Separador de milhares 11 2 4 3" xfId="8776" xr:uid="{00000000-0005-0000-0000-0000504B0000}"/>
    <cellStyle name="Separador de milhares 11 2 4 3 2" xfId="17528" xr:uid="{00000000-0005-0000-0000-0000514B0000}"/>
    <cellStyle name="Separador de milhares 11 2 4 4" xfId="11988" xr:uid="{00000000-0005-0000-0000-0000524B0000}"/>
    <cellStyle name="Separador de milhares 11 2 4 4 2" xfId="20675" xr:uid="{00000000-0005-0000-0000-0000534B0000}"/>
    <cellStyle name="Separador de milhares 11 2 4 5" xfId="13594" xr:uid="{00000000-0005-0000-0000-0000544B0000}"/>
    <cellStyle name="Separador de milhares 11 2 4 5 2" xfId="22274" xr:uid="{00000000-0005-0000-0000-0000554B0000}"/>
    <cellStyle name="Separador de milhares 11 2 4 6" xfId="15800" xr:uid="{00000000-0005-0000-0000-0000564B0000}"/>
    <cellStyle name="Separador de milhares 11 2 5" xfId="10365" xr:uid="{00000000-0005-0000-0000-0000574B0000}"/>
    <cellStyle name="Separador de milhares 11 2 5 2" xfId="19115" xr:uid="{00000000-0005-0000-0000-0000584B0000}"/>
    <cellStyle name="Separador de milhares 11 2 6" xfId="8773" xr:uid="{00000000-0005-0000-0000-0000594B0000}"/>
    <cellStyle name="Separador de milhares 11 2 6 2" xfId="17525" xr:uid="{00000000-0005-0000-0000-00005A4B0000}"/>
    <cellStyle name="Separador de milhares 11 2 7" xfId="11985" xr:uid="{00000000-0005-0000-0000-00005B4B0000}"/>
    <cellStyle name="Separador de milhares 11 2 7 2" xfId="20672" xr:uid="{00000000-0005-0000-0000-00005C4B0000}"/>
    <cellStyle name="Separador de milhares 11 2 8" xfId="13591" xr:uid="{00000000-0005-0000-0000-00005D4B0000}"/>
    <cellStyle name="Separador de milhares 11 2 8 2" xfId="22271" xr:uid="{00000000-0005-0000-0000-00005E4B0000}"/>
    <cellStyle name="Separador de milhares 11 2 9" xfId="15797" xr:uid="{00000000-0005-0000-0000-00005F4B0000}"/>
    <cellStyle name="Separador de milhares 11 3" xfId="4139" xr:uid="{00000000-0005-0000-0000-0000604B0000}"/>
    <cellStyle name="Separador de milhares 11 3 2" xfId="4140" xr:uid="{00000000-0005-0000-0000-0000614B0000}"/>
    <cellStyle name="Separador de milhares 11 3 2 2" xfId="10370" xr:uid="{00000000-0005-0000-0000-0000624B0000}"/>
    <cellStyle name="Separador de milhares 11 3 2 2 2" xfId="19120" xr:uid="{00000000-0005-0000-0000-0000634B0000}"/>
    <cellStyle name="Separador de milhares 11 3 2 3" xfId="8778" xr:uid="{00000000-0005-0000-0000-0000644B0000}"/>
    <cellStyle name="Separador de milhares 11 3 2 3 2" xfId="17530" xr:uid="{00000000-0005-0000-0000-0000654B0000}"/>
    <cellStyle name="Separador de milhares 11 3 2 4" xfId="11990" xr:uid="{00000000-0005-0000-0000-0000664B0000}"/>
    <cellStyle name="Separador de milhares 11 3 2 4 2" xfId="20677" xr:uid="{00000000-0005-0000-0000-0000674B0000}"/>
    <cellStyle name="Separador de milhares 11 3 2 5" xfId="13596" xr:uid="{00000000-0005-0000-0000-0000684B0000}"/>
    <cellStyle name="Separador de milhares 11 3 2 5 2" xfId="22276" xr:uid="{00000000-0005-0000-0000-0000694B0000}"/>
    <cellStyle name="Separador de milhares 11 3 2 6" xfId="15802" xr:uid="{00000000-0005-0000-0000-00006A4B0000}"/>
    <cellStyle name="Separador de milhares 11 3 3" xfId="4141" xr:uid="{00000000-0005-0000-0000-00006B4B0000}"/>
    <cellStyle name="Separador de milhares 11 3 3 2" xfId="10371" xr:uid="{00000000-0005-0000-0000-00006C4B0000}"/>
    <cellStyle name="Separador de milhares 11 3 3 2 2" xfId="19121" xr:uid="{00000000-0005-0000-0000-00006D4B0000}"/>
    <cellStyle name="Separador de milhares 11 3 3 3" xfId="8779" xr:uid="{00000000-0005-0000-0000-00006E4B0000}"/>
    <cellStyle name="Separador de milhares 11 3 3 3 2" xfId="17531" xr:uid="{00000000-0005-0000-0000-00006F4B0000}"/>
    <cellStyle name="Separador de milhares 11 3 3 4" xfId="11991" xr:uid="{00000000-0005-0000-0000-0000704B0000}"/>
    <cellStyle name="Separador de milhares 11 3 3 4 2" xfId="20678" xr:uid="{00000000-0005-0000-0000-0000714B0000}"/>
    <cellStyle name="Separador de milhares 11 3 3 5" xfId="13597" xr:uid="{00000000-0005-0000-0000-0000724B0000}"/>
    <cellStyle name="Separador de milhares 11 3 3 5 2" xfId="22277" xr:uid="{00000000-0005-0000-0000-0000734B0000}"/>
    <cellStyle name="Separador de milhares 11 3 3 6" xfId="15803" xr:uid="{00000000-0005-0000-0000-0000744B0000}"/>
    <cellStyle name="Separador de milhares 11 3 4" xfId="4142" xr:uid="{00000000-0005-0000-0000-0000754B0000}"/>
    <cellStyle name="Separador de milhares 11 3 4 2" xfId="10372" xr:uid="{00000000-0005-0000-0000-0000764B0000}"/>
    <cellStyle name="Separador de milhares 11 3 4 2 2" xfId="19122" xr:uid="{00000000-0005-0000-0000-0000774B0000}"/>
    <cellStyle name="Separador de milhares 11 3 4 3" xfId="8780" xr:uid="{00000000-0005-0000-0000-0000784B0000}"/>
    <cellStyle name="Separador de milhares 11 3 4 3 2" xfId="17532" xr:uid="{00000000-0005-0000-0000-0000794B0000}"/>
    <cellStyle name="Separador de milhares 11 3 4 4" xfId="11992" xr:uid="{00000000-0005-0000-0000-00007A4B0000}"/>
    <cellStyle name="Separador de milhares 11 3 4 4 2" xfId="20679" xr:uid="{00000000-0005-0000-0000-00007B4B0000}"/>
    <cellStyle name="Separador de milhares 11 3 4 5" xfId="13598" xr:uid="{00000000-0005-0000-0000-00007C4B0000}"/>
    <cellStyle name="Separador de milhares 11 3 4 5 2" xfId="22278" xr:uid="{00000000-0005-0000-0000-00007D4B0000}"/>
    <cellStyle name="Separador de milhares 11 3 4 6" xfId="15804" xr:uid="{00000000-0005-0000-0000-00007E4B0000}"/>
    <cellStyle name="Separador de milhares 11 3 5" xfId="10369" xr:uid="{00000000-0005-0000-0000-00007F4B0000}"/>
    <cellStyle name="Separador de milhares 11 3 5 2" xfId="19119" xr:uid="{00000000-0005-0000-0000-0000804B0000}"/>
    <cellStyle name="Separador de milhares 11 3 6" xfId="8777" xr:uid="{00000000-0005-0000-0000-0000814B0000}"/>
    <cellStyle name="Separador de milhares 11 3 6 2" xfId="17529" xr:uid="{00000000-0005-0000-0000-0000824B0000}"/>
    <cellStyle name="Separador de milhares 11 3 7" xfId="11989" xr:uid="{00000000-0005-0000-0000-0000834B0000}"/>
    <cellStyle name="Separador de milhares 11 3 7 2" xfId="20676" xr:uid="{00000000-0005-0000-0000-0000844B0000}"/>
    <cellStyle name="Separador de milhares 11 3 8" xfId="13595" xr:uid="{00000000-0005-0000-0000-0000854B0000}"/>
    <cellStyle name="Separador de milhares 11 3 8 2" xfId="22275" xr:uid="{00000000-0005-0000-0000-0000864B0000}"/>
    <cellStyle name="Separador de milhares 11 3 9" xfId="15801" xr:uid="{00000000-0005-0000-0000-0000874B0000}"/>
    <cellStyle name="Separador de milhares 11 4" xfId="4143" xr:uid="{00000000-0005-0000-0000-0000884B0000}"/>
    <cellStyle name="Separador de milhares 11 4 2" xfId="10373" xr:uid="{00000000-0005-0000-0000-0000894B0000}"/>
    <cellStyle name="Separador de milhares 11 4 2 2" xfId="19123" xr:uid="{00000000-0005-0000-0000-00008A4B0000}"/>
    <cellStyle name="Separador de milhares 11 4 3" xfId="8781" xr:uid="{00000000-0005-0000-0000-00008B4B0000}"/>
    <cellStyle name="Separador de milhares 11 4 3 2" xfId="17533" xr:uid="{00000000-0005-0000-0000-00008C4B0000}"/>
    <cellStyle name="Separador de milhares 11 4 4" xfId="11993" xr:uid="{00000000-0005-0000-0000-00008D4B0000}"/>
    <cellStyle name="Separador de milhares 11 4 4 2" xfId="20680" xr:uid="{00000000-0005-0000-0000-00008E4B0000}"/>
    <cellStyle name="Separador de milhares 11 4 5" xfId="13599" xr:uid="{00000000-0005-0000-0000-00008F4B0000}"/>
    <cellStyle name="Separador de milhares 11 4 5 2" xfId="22279" xr:uid="{00000000-0005-0000-0000-0000904B0000}"/>
    <cellStyle name="Separador de milhares 11 4 6" xfId="15805" xr:uid="{00000000-0005-0000-0000-0000914B0000}"/>
    <cellStyle name="Separador de milhares 11 5" xfId="4144" xr:uid="{00000000-0005-0000-0000-0000924B0000}"/>
    <cellStyle name="Separador de milhares 11 5 2" xfId="10374" xr:uid="{00000000-0005-0000-0000-0000934B0000}"/>
    <cellStyle name="Separador de milhares 11 5 2 2" xfId="19124" xr:uid="{00000000-0005-0000-0000-0000944B0000}"/>
    <cellStyle name="Separador de milhares 11 5 3" xfId="8782" xr:uid="{00000000-0005-0000-0000-0000954B0000}"/>
    <cellStyle name="Separador de milhares 11 5 3 2" xfId="17534" xr:uid="{00000000-0005-0000-0000-0000964B0000}"/>
    <cellStyle name="Separador de milhares 11 5 4" xfId="11994" xr:uid="{00000000-0005-0000-0000-0000974B0000}"/>
    <cellStyle name="Separador de milhares 11 5 4 2" xfId="20681" xr:uid="{00000000-0005-0000-0000-0000984B0000}"/>
    <cellStyle name="Separador de milhares 11 5 5" xfId="13600" xr:uid="{00000000-0005-0000-0000-0000994B0000}"/>
    <cellStyle name="Separador de milhares 11 5 5 2" xfId="22280" xr:uid="{00000000-0005-0000-0000-00009A4B0000}"/>
    <cellStyle name="Separador de milhares 11 5 6" xfId="15806" xr:uid="{00000000-0005-0000-0000-00009B4B0000}"/>
    <cellStyle name="Separador de milhares 11 6" xfId="4145" xr:uid="{00000000-0005-0000-0000-00009C4B0000}"/>
    <cellStyle name="Separador de milhares 11 6 2" xfId="10375" xr:uid="{00000000-0005-0000-0000-00009D4B0000}"/>
    <cellStyle name="Separador de milhares 11 6 2 2" xfId="19125" xr:uid="{00000000-0005-0000-0000-00009E4B0000}"/>
    <cellStyle name="Separador de milhares 11 6 3" xfId="8783" xr:uid="{00000000-0005-0000-0000-00009F4B0000}"/>
    <cellStyle name="Separador de milhares 11 6 3 2" xfId="17535" xr:uid="{00000000-0005-0000-0000-0000A04B0000}"/>
    <cellStyle name="Separador de milhares 11 6 4" xfId="11995" xr:uid="{00000000-0005-0000-0000-0000A14B0000}"/>
    <cellStyle name="Separador de milhares 11 6 4 2" xfId="20682" xr:uid="{00000000-0005-0000-0000-0000A24B0000}"/>
    <cellStyle name="Separador de milhares 11 6 5" xfId="13601" xr:uid="{00000000-0005-0000-0000-0000A34B0000}"/>
    <cellStyle name="Separador de milhares 11 6 5 2" xfId="22281" xr:uid="{00000000-0005-0000-0000-0000A44B0000}"/>
    <cellStyle name="Separador de milhares 11 6 6" xfId="15807" xr:uid="{00000000-0005-0000-0000-0000A54B0000}"/>
    <cellStyle name="Separador de milhares 11 7" xfId="4146" xr:uid="{00000000-0005-0000-0000-0000A64B0000}"/>
    <cellStyle name="Separador de milhares 11 7 2" xfId="10376" xr:uid="{00000000-0005-0000-0000-0000A74B0000}"/>
    <cellStyle name="Separador de milhares 11 7 2 2" xfId="19126" xr:uid="{00000000-0005-0000-0000-0000A84B0000}"/>
    <cellStyle name="Separador de milhares 11 7 3" xfId="8784" xr:uid="{00000000-0005-0000-0000-0000A94B0000}"/>
    <cellStyle name="Separador de milhares 11 7 3 2" xfId="17536" xr:uid="{00000000-0005-0000-0000-0000AA4B0000}"/>
    <cellStyle name="Separador de milhares 11 7 4" xfId="11996" xr:uid="{00000000-0005-0000-0000-0000AB4B0000}"/>
    <cellStyle name="Separador de milhares 11 7 4 2" xfId="20683" xr:uid="{00000000-0005-0000-0000-0000AC4B0000}"/>
    <cellStyle name="Separador de milhares 11 7 5" xfId="13602" xr:uid="{00000000-0005-0000-0000-0000AD4B0000}"/>
    <cellStyle name="Separador de milhares 11 7 5 2" xfId="22282" xr:uid="{00000000-0005-0000-0000-0000AE4B0000}"/>
    <cellStyle name="Separador de milhares 11 7 6" xfId="15808" xr:uid="{00000000-0005-0000-0000-0000AF4B0000}"/>
    <cellStyle name="Separador de milhares 11 8" xfId="4147" xr:uid="{00000000-0005-0000-0000-0000B04B0000}"/>
    <cellStyle name="Separador de milhares 11 8 2" xfId="10377" xr:uid="{00000000-0005-0000-0000-0000B14B0000}"/>
    <cellStyle name="Separador de milhares 11 8 2 2" xfId="19127" xr:uid="{00000000-0005-0000-0000-0000B24B0000}"/>
    <cellStyle name="Separador de milhares 11 8 3" xfId="8785" xr:uid="{00000000-0005-0000-0000-0000B34B0000}"/>
    <cellStyle name="Separador de milhares 11 8 3 2" xfId="17537" xr:uid="{00000000-0005-0000-0000-0000B44B0000}"/>
    <cellStyle name="Separador de milhares 11 8 4" xfId="11997" xr:uid="{00000000-0005-0000-0000-0000B54B0000}"/>
    <cellStyle name="Separador de milhares 11 8 4 2" xfId="20684" xr:uid="{00000000-0005-0000-0000-0000B64B0000}"/>
    <cellStyle name="Separador de milhares 11 8 5" xfId="13603" xr:uid="{00000000-0005-0000-0000-0000B74B0000}"/>
    <cellStyle name="Separador de milhares 11 8 5 2" xfId="22283" xr:uid="{00000000-0005-0000-0000-0000B84B0000}"/>
    <cellStyle name="Separador de milhares 11 8 6" xfId="15809" xr:uid="{00000000-0005-0000-0000-0000B94B0000}"/>
    <cellStyle name="Separador de milhares 11 9" xfId="10364" xr:uid="{00000000-0005-0000-0000-0000BA4B0000}"/>
    <cellStyle name="Separador de milhares 11 9 2" xfId="19114" xr:uid="{00000000-0005-0000-0000-0000BB4B0000}"/>
    <cellStyle name="Separador de milhares 12" xfId="4148" xr:uid="{00000000-0005-0000-0000-0000BC4B0000}"/>
    <cellStyle name="Separador de milhares 12 10" xfId="8786" xr:uid="{00000000-0005-0000-0000-0000BD4B0000}"/>
    <cellStyle name="Separador de milhares 12 10 2" xfId="17538" xr:uid="{00000000-0005-0000-0000-0000BE4B0000}"/>
    <cellStyle name="Separador de milhares 12 11" xfId="11998" xr:uid="{00000000-0005-0000-0000-0000BF4B0000}"/>
    <cellStyle name="Separador de milhares 12 11 2" xfId="20685" xr:uid="{00000000-0005-0000-0000-0000C04B0000}"/>
    <cellStyle name="Separador de milhares 12 12" xfId="13604" xr:uid="{00000000-0005-0000-0000-0000C14B0000}"/>
    <cellStyle name="Separador de milhares 12 12 2" xfId="22284" xr:uid="{00000000-0005-0000-0000-0000C24B0000}"/>
    <cellStyle name="Separador de milhares 12 13" xfId="15810" xr:uid="{00000000-0005-0000-0000-0000C34B0000}"/>
    <cellStyle name="Separador de milhares 12 2" xfId="4149" xr:uid="{00000000-0005-0000-0000-0000C44B0000}"/>
    <cellStyle name="Separador de milhares 12 2 10" xfId="15811" xr:uid="{00000000-0005-0000-0000-0000C54B0000}"/>
    <cellStyle name="Separador de milhares 12 2 2" xfId="4150" xr:uid="{00000000-0005-0000-0000-0000C64B0000}"/>
    <cellStyle name="Separador de milhares 12 2 2 2" xfId="10380" xr:uid="{00000000-0005-0000-0000-0000C74B0000}"/>
    <cellStyle name="Separador de milhares 12 2 2 2 2" xfId="19130" xr:uid="{00000000-0005-0000-0000-0000C84B0000}"/>
    <cellStyle name="Separador de milhares 12 2 2 3" xfId="8788" xr:uid="{00000000-0005-0000-0000-0000C94B0000}"/>
    <cellStyle name="Separador de milhares 12 2 2 3 2" xfId="17540" xr:uid="{00000000-0005-0000-0000-0000CA4B0000}"/>
    <cellStyle name="Separador de milhares 12 2 2 4" xfId="12000" xr:uid="{00000000-0005-0000-0000-0000CB4B0000}"/>
    <cellStyle name="Separador de milhares 12 2 2 4 2" xfId="20687" xr:uid="{00000000-0005-0000-0000-0000CC4B0000}"/>
    <cellStyle name="Separador de milhares 12 2 2 5" xfId="13606" xr:uid="{00000000-0005-0000-0000-0000CD4B0000}"/>
    <cellStyle name="Separador de milhares 12 2 2 5 2" xfId="22286" xr:uid="{00000000-0005-0000-0000-0000CE4B0000}"/>
    <cellStyle name="Separador de milhares 12 2 2 6" xfId="15812" xr:uid="{00000000-0005-0000-0000-0000CF4B0000}"/>
    <cellStyle name="Separador de milhares 12 2 3" xfId="4151" xr:uid="{00000000-0005-0000-0000-0000D04B0000}"/>
    <cellStyle name="Separador de milhares 12 2 3 2" xfId="10381" xr:uid="{00000000-0005-0000-0000-0000D14B0000}"/>
    <cellStyle name="Separador de milhares 12 2 3 2 2" xfId="19131" xr:uid="{00000000-0005-0000-0000-0000D24B0000}"/>
    <cellStyle name="Separador de milhares 12 2 3 3" xfId="8789" xr:uid="{00000000-0005-0000-0000-0000D34B0000}"/>
    <cellStyle name="Separador de milhares 12 2 3 3 2" xfId="17541" xr:uid="{00000000-0005-0000-0000-0000D44B0000}"/>
    <cellStyle name="Separador de milhares 12 2 3 4" xfId="12001" xr:uid="{00000000-0005-0000-0000-0000D54B0000}"/>
    <cellStyle name="Separador de milhares 12 2 3 4 2" xfId="20688" xr:uid="{00000000-0005-0000-0000-0000D64B0000}"/>
    <cellStyle name="Separador de milhares 12 2 3 5" xfId="13607" xr:uid="{00000000-0005-0000-0000-0000D74B0000}"/>
    <cellStyle name="Separador de milhares 12 2 3 5 2" xfId="22287" xr:uid="{00000000-0005-0000-0000-0000D84B0000}"/>
    <cellStyle name="Separador de milhares 12 2 3 6" xfId="15813" xr:uid="{00000000-0005-0000-0000-0000D94B0000}"/>
    <cellStyle name="Separador de milhares 12 2 4" xfId="4152" xr:uid="{00000000-0005-0000-0000-0000DA4B0000}"/>
    <cellStyle name="Separador de milhares 12 2 4 2" xfId="10382" xr:uid="{00000000-0005-0000-0000-0000DB4B0000}"/>
    <cellStyle name="Separador de milhares 12 2 4 2 2" xfId="19132" xr:uid="{00000000-0005-0000-0000-0000DC4B0000}"/>
    <cellStyle name="Separador de milhares 12 2 4 3" xfId="8790" xr:uid="{00000000-0005-0000-0000-0000DD4B0000}"/>
    <cellStyle name="Separador de milhares 12 2 4 3 2" xfId="17542" xr:uid="{00000000-0005-0000-0000-0000DE4B0000}"/>
    <cellStyle name="Separador de milhares 12 2 4 4" xfId="12002" xr:uid="{00000000-0005-0000-0000-0000DF4B0000}"/>
    <cellStyle name="Separador de milhares 12 2 4 4 2" xfId="20689" xr:uid="{00000000-0005-0000-0000-0000E04B0000}"/>
    <cellStyle name="Separador de milhares 12 2 4 5" xfId="13608" xr:uid="{00000000-0005-0000-0000-0000E14B0000}"/>
    <cellStyle name="Separador de milhares 12 2 4 5 2" xfId="22288" xr:uid="{00000000-0005-0000-0000-0000E24B0000}"/>
    <cellStyle name="Separador de milhares 12 2 4 6" xfId="15814" xr:uid="{00000000-0005-0000-0000-0000E34B0000}"/>
    <cellStyle name="Separador de milhares 12 2 5" xfId="4153" xr:uid="{00000000-0005-0000-0000-0000E44B0000}"/>
    <cellStyle name="Separador de milhares 12 2 5 2" xfId="10383" xr:uid="{00000000-0005-0000-0000-0000E54B0000}"/>
    <cellStyle name="Separador de milhares 12 2 5 2 2" xfId="19133" xr:uid="{00000000-0005-0000-0000-0000E64B0000}"/>
    <cellStyle name="Separador de milhares 12 2 5 3" xfId="8791" xr:uid="{00000000-0005-0000-0000-0000E74B0000}"/>
    <cellStyle name="Separador de milhares 12 2 5 3 2" xfId="17543" xr:uid="{00000000-0005-0000-0000-0000E84B0000}"/>
    <cellStyle name="Separador de milhares 12 2 5 4" xfId="12003" xr:uid="{00000000-0005-0000-0000-0000E94B0000}"/>
    <cellStyle name="Separador de milhares 12 2 5 4 2" xfId="20690" xr:uid="{00000000-0005-0000-0000-0000EA4B0000}"/>
    <cellStyle name="Separador de milhares 12 2 5 5" xfId="13609" xr:uid="{00000000-0005-0000-0000-0000EB4B0000}"/>
    <cellStyle name="Separador de milhares 12 2 5 5 2" xfId="22289" xr:uid="{00000000-0005-0000-0000-0000EC4B0000}"/>
    <cellStyle name="Separador de milhares 12 2 5 6" xfId="15815" xr:uid="{00000000-0005-0000-0000-0000ED4B0000}"/>
    <cellStyle name="Separador de milhares 12 2 6" xfId="10379" xr:uid="{00000000-0005-0000-0000-0000EE4B0000}"/>
    <cellStyle name="Separador de milhares 12 2 6 2" xfId="19129" xr:uid="{00000000-0005-0000-0000-0000EF4B0000}"/>
    <cellStyle name="Separador de milhares 12 2 7" xfId="8787" xr:uid="{00000000-0005-0000-0000-0000F04B0000}"/>
    <cellStyle name="Separador de milhares 12 2 7 2" xfId="17539" xr:uid="{00000000-0005-0000-0000-0000F14B0000}"/>
    <cellStyle name="Separador de milhares 12 2 8" xfId="11999" xr:uid="{00000000-0005-0000-0000-0000F24B0000}"/>
    <cellStyle name="Separador de milhares 12 2 8 2" xfId="20686" xr:uid="{00000000-0005-0000-0000-0000F34B0000}"/>
    <cellStyle name="Separador de milhares 12 2 9" xfId="13605" xr:uid="{00000000-0005-0000-0000-0000F44B0000}"/>
    <cellStyle name="Separador de milhares 12 2 9 2" xfId="22285" xr:uid="{00000000-0005-0000-0000-0000F54B0000}"/>
    <cellStyle name="Separador de milhares 12 3" xfId="4154" xr:uid="{00000000-0005-0000-0000-0000F64B0000}"/>
    <cellStyle name="Separador de milhares 12 3 2" xfId="4155" xr:uid="{00000000-0005-0000-0000-0000F74B0000}"/>
    <cellStyle name="Separador de milhares 12 3 2 2" xfId="10384" xr:uid="{00000000-0005-0000-0000-0000F84B0000}"/>
    <cellStyle name="Separador de milhares 12 3 2 2 2" xfId="19134" xr:uid="{00000000-0005-0000-0000-0000F94B0000}"/>
    <cellStyle name="Separador de milhares 12 3 2 3" xfId="8793" xr:uid="{00000000-0005-0000-0000-0000FA4B0000}"/>
    <cellStyle name="Separador de milhares 12 3 2 3 2" xfId="17545" xr:uid="{00000000-0005-0000-0000-0000FB4B0000}"/>
    <cellStyle name="Separador de milhares 12 3 2 4" xfId="12005" xr:uid="{00000000-0005-0000-0000-0000FC4B0000}"/>
    <cellStyle name="Separador de milhares 12 3 2 4 2" xfId="20692" xr:uid="{00000000-0005-0000-0000-0000FD4B0000}"/>
    <cellStyle name="Separador de milhares 12 3 2 5" xfId="13611" xr:uid="{00000000-0005-0000-0000-0000FE4B0000}"/>
    <cellStyle name="Separador de milhares 12 3 2 5 2" xfId="22291" xr:uid="{00000000-0005-0000-0000-0000FF4B0000}"/>
    <cellStyle name="Separador de milhares 12 3 2 6" xfId="15817" xr:uid="{00000000-0005-0000-0000-0000004C0000}"/>
    <cellStyle name="Separador de milhares 12 3 3" xfId="4156" xr:uid="{00000000-0005-0000-0000-0000014C0000}"/>
    <cellStyle name="Separador de milhares 12 3 3 2" xfId="10385" xr:uid="{00000000-0005-0000-0000-0000024C0000}"/>
    <cellStyle name="Separador de milhares 12 3 3 2 2" xfId="19135" xr:uid="{00000000-0005-0000-0000-0000034C0000}"/>
    <cellStyle name="Separador de milhares 12 3 3 3" xfId="8794" xr:uid="{00000000-0005-0000-0000-0000044C0000}"/>
    <cellStyle name="Separador de milhares 12 3 3 3 2" xfId="17546" xr:uid="{00000000-0005-0000-0000-0000054C0000}"/>
    <cellStyle name="Separador de milhares 12 3 3 4" xfId="12006" xr:uid="{00000000-0005-0000-0000-0000064C0000}"/>
    <cellStyle name="Separador de milhares 12 3 3 4 2" xfId="20693" xr:uid="{00000000-0005-0000-0000-0000074C0000}"/>
    <cellStyle name="Separador de milhares 12 3 3 5" xfId="13612" xr:uid="{00000000-0005-0000-0000-0000084C0000}"/>
    <cellStyle name="Separador de milhares 12 3 3 5 2" xfId="22292" xr:uid="{00000000-0005-0000-0000-0000094C0000}"/>
    <cellStyle name="Separador de milhares 12 3 3 6" xfId="15818" xr:uid="{00000000-0005-0000-0000-00000A4C0000}"/>
    <cellStyle name="Separador de milhares 12 3 4" xfId="4157" xr:uid="{00000000-0005-0000-0000-00000B4C0000}"/>
    <cellStyle name="Separador de milhares 12 3 4 2" xfId="10386" xr:uid="{00000000-0005-0000-0000-00000C4C0000}"/>
    <cellStyle name="Separador de milhares 12 3 4 2 2" xfId="19136" xr:uid="{00000000-0005-0000-0000-00000D4C0000}"/>
    <cellStyle name="Separador de milhares 12 3 4 3" xfId="8795" xr:uid="{00000000-0005-0000-0000-00000E4C0000}"/>
    <cellStyle name="Separador de milhares 12 3 4 3 2" xfId="17547" xr:uid="{00000000-0005-0000-0000-00000F4C0000}"/>
    <cellStyle name="Separador de milhares 12 3 4 4" xfId="12007" xr:uid="{00000000-0005-0000-0000-0000104C0000}"/>
    <cellStyle name="Separador de milhares 12 3 4 4 2" xfId="20694" xr:uid="{00000000-0005-0000-0000-0000114C0000}"/>
    <cellStyle name="Separador de milhares 12 3 4 5" xfId="13613" xr:uid="{00000000-0005-0000-0000-0000124C0000}"/>
    <cellStyle name="Separador de milhares 12 3 4 5 2" xfId="22293" xr:uid="{00000000-0005-0000-0000-0000134C0000}"/>
    <cellStyle name="Separador de milhares 12 3 4 6" xfId="15819" xr:uid="{00000000-0005-0000-0000-0000144C0000}"/>
    <cellStyle name="Separador de milhares 12 3 5" xfId="4158" xr:uid="{00000000-0005-0000-0000-0000154C0000}"/>
    <cellStyle name="Separador de milhares 12 3 5 2" xfId="10387" xr:uid="{00000000-0005-0000-0000-0000164C0000}"/>
    <cellStyle name="Separador de milhares 12 3 5 2 2" xfId="19137" xr:uid="{00000000-0005-0000-0000-0000174C0000}"/>
    <cellStyle name="Separador de milhares 12 3 5 3" xfId="8796" xr:uid="{00000000-0005-0000-0000-0000184C0000}"/>
    <cellStyle name="Separador de milhares 12 3 5 3 2" xfId="17548" xr:uid="{00000000-0005-0000-0000-0000194C0000}"/>
    <cellStyle name="Separador de milhares 12 3 5 4" xfId="12008" xr:uid="{00000000-0005-0000-0000-00001A4C0000}"/>
    <cellStyle name="Separador de milhares 12 3 5 4 2" xfId="20695" xr:uid="{00000000-0005-0000-0000-00001B4C0000}"/>
    <cellStyle name="Separador de milhares 12 3 5 5" xfId="13614" xr:uid="{00000000-0005-0000-0000-00001C4C0000}"/>
    <cellStyle name="Separador de milhares 12 3 5 5 2" xfId="22294" xr:uid="{00000000-0005-0000-0000-00001D4C0000}"/>
    <cellStyle name="Separador de milhares 12 3 5 6" xfId="15820" xr:uid="{00000000-0005-0000-0000-00001E4C0000}"/>
    <cellStyle name="Separador de milhares 12 3 6" xfId="8792" xr:uid="{00000000-0005-0000-0000-00001F4C0000}"/>
    <cellStyle name="Separador de milhares 12 3 6 2" xfId="17544" xr:uid="{00000000-0005-0000-0000-0000204C0000}"/>
    <cellStyle name="Separador de milhares 12 3 7" xfId="12004" xr:uid="{00000000-0005-0000-0000-0000214C0000}"/>
    <cellStyle name="Separador de milhares 12 3 7 2" xfId="20691" xr:uid="{00000000-0005-0000-0000-0000224C0000}"/>
    <cellStyle name="Separador de milhares 12 3 8" xfId="13610" xr:uid="{00000000-0005-0000-0000-0000234C0000}"/>
    <cellStyle name="Separador de milhares 12 3 8 2" xfId="22290" xr:uid="{00000000-0005-0000-0000-0000244C0000}"/>
    <cellStyle name="Separador de milhares 12 3 9" xfId="15816" xr:uid="{00000000-0005-0000-0000-0000254C0000}"/>
    <cellStyle name="Separador de milhares 12 4" xfId="4159" xr:uid="{00000000-0005-0000-0000-0000264C0000}"/>
    <cellStyle name="Separador de milhares 12 4 2" xfId="4160" xr:uid="{00000000-0005-0000-0000-0000274C0000}"/>
    <cellStyle name="Separador de milhares 12 4 2 2" xfId="10388" xr:uid="{00000000-0005-0000-0000-0000284C0000}"/>
    <cellStyle name="Separador de milhares 12 4 2 2 2" xfId="19138" xr:uid="{00000000-0005-0000-0000-0000294C0000}"/>
    <cellStyle name="Separador de milhares 12 4 2 3" xfId="8798" xr:uid="{00000000-0005-0000-0000-00002A4C0000}"/>
    <cellStyle name="Separador de milhares 12 4 2 3 2" xfId="17550" xr:uid="{00000000-0005-0000-0000-00002B4C0000}"/>
    <cellStyle name="Separador de milhares 12 4 2 4" xfId="12010" xr:uid="{00000000-0005-0000-0000-00002C4C0000}"/>
    <cellStyle name="Separador de milhares 12 4 2 4 2" xfId="20697" xr:uid="{00000000-0005-0000-0000-00002D4C0000}"/>
    <cellStyle name="Separador de milhares 12 4 2 5" xfId="13616" xr:uid="{00000000-0005-0000-0000-00002E4C0000}"/>
    <cellStyle name="Separador de milhares 12 4 2 5 2" xfId="22296" xr:uid="{00000000-0005-0000-0000-00002F4C0000}"/>
    <cellStyle name="Separador de milhares 12 4 2 6" xfId="15822" xr:uid="{00000000-0005-0000-0000-0000304C0000}"/>
    <cellStyle name="Separador de milhares 12 4 3" xfId="8797" xr:uid="{00000000-0005-0000-0000-0000314C0000}"/>
    <cellStyle name="Separador de milhares 12 4 3 2" xfId="17549" xr:uid="{00000000-0005-0000-0000-0000324C0000}"/>
    <cellStyle name="Separador de milhares 12 4 4" xfId="12009" xr:uid="{00000000-0005-0000-0000-0000334C0000}"/>
    <cellStyle name="Separador de milhares 12 4 4 2" xfId="20696" xr:uid="{00000000-0005-0000-0000-0000344C0000}"/>
    <cellStyle name="Separador de milhares 12 4 5" xfId="13615" xr:uid="{00000000-0005-0000-0000-0000354C0000}"/>
    <cellStyle name="Separador de milhares 12 4 5 2" xfId="22295" xr:uid="{00000000-0005-0000-0000-0000364C0000}"/>
    <cellStyle name="Separador de milhares 12 4 6" xfId="15821" xr:uid="{00000000-0005-0000-0000-0000374C0000}"/>
    <cellStyle name="Separador de milhares 12 5" xfId="4161" xr:uid="{00000000-0005-0000-0000-0000384C0000}"/>
    <cellStyle name="Separador de milhares 12 5 2" xfId="4162" xr:uid="{00000000-0005-0000-0000-0000394C0000}"/>
    <cellStyle name="Separador de milhares 12 5 2 2" xfId="10389" xr:uid="{00000000-0005-0000-0000-00003A4C0000}"/>
    <cellStyle name="Separador de milhares 12 5 2 2 2" xfId="19139" xr:uid="{00000000-0005-0000-0000-00003B4C0000}"/>
    <cellStyle name="Separador de milhares 12 5 2 3" xfId="8800" xr:uid="{00000000-0005-0000-0000-00003C4C0000}"/>
    <cellStyle name="Separador de milhares 12 5 2 3 2" xfId="17552" xr:uid="{00000000-0005-0000-0000-00003D4C0000}"/>
    <cellStyle name="Separador de milhares 12 5 2 4" xfId="12012" xr:uid="{00000000-0005-0000-0000-00003E4C0000}"/>
    <cellStyle name="Separador de milhares 12 5 2 4 2" xfId="20699" xr:uid="{00000000-0005-0000-0000-00003F4C0000}"/>
    <cellStyle name="Separador de milhares 12 5 2 5" xfId="13618" xr:uid="{00000000-0005-0000-0000-0000404C0000}"/>
    <cellStyle name="Separador de milhares 12 5 2 5 2" xfId="22298" xr:uid="{00000000-0005-0000-0000-0000414C0000}"/>
    <cellStyle name="Separador de milhares 12 5 2 6" xfId="15824" xr:uid="{00000000-0005-0000-0000-0000424C0000}"/>
    <cellStyle name="Separador de milhares 12 5 3" xfId="8799" xr:uid="{00000000-0005-0000-0000-0000434C0000}"/>
    <cellStyle name="Separador de milhares 12 5 3 2" xfId="17551" xr:uid="{00000000-0005-0000-0000-0000444C0000}"/>
    <cellStyle name="Separador de milhares 12 5 4" xfId="12011" xr:uid="{00000000-0005-0000-0000-0000454C0000}"/>
    <cellStyle name="Separador de milhares 12 5 4 2" xfId="20698" xr:uid="{00000000-0005-0000-0000-0000464C0000}"/>
    <cellStyle name="Separador de milhares 12 5 5" xfId="13617" xr:uid="{00000000-0005-0000-0000-0000474C0000}"/>
    <cellStyle name="Separador de milhares 12 5 5 2" xfId="22297" xr:uid="{00000000-0005-0000-0000-0000484C0000}"/>
    <cellStyle name="Separador de milhares 12 5 6" xfId="15823" xr:uid="{00000000-0005-0000-0000-0000494C0000}"/>
    <cellStyle name="Separador de milhares 12 6" xfId="4163" xr:uid="{00000000-0005-0000-0000-00004A4C0000}"/>
    <cellStyle name="Separador de milhares 12 6 2" xfId="4164" xr:uid="{00000000-0005-0000-0000-00004B4C0000}"/>
    <cellStyle name="Separador de milhares 12 6 2 2" xfId="10390" xr:uid="{00000000-0005-0000-0000-00004C4C0000}"/>
    <cellStyle name="Separador de milhares 12 6 2 2 2" xfId="19140" xr:uid="{00000000-0005-0000-0000-00004D4C0000}"/>
    <cellStyle name="Separador de milhares 12 6 2 3" xfId="8802" xr:uid="{00000000-0005-0000-0000-00004E4C0000}"/>
    <cellStyle name="Separador de milhares 12 6 2 3 2" xfId="17554" xr:uid="{00000000-0005-0000-0000-00004F4C0000}"/>
    <cellStyle name="Separador de milhares 12 6 2 4" xfId="12014" xr:uid="{00000000-0005-0000-0000-0000504C0000}"/>
    <cellStyle name="Separador de milhares 12 6 2 4 2" xfId="20701" xr:uid="{00000000-0005-0000-0000-0000514C0000}"/>
    <cellStyle name="Separador de milhares 12 6 2 5" xfId="13620" xr:uid="{00000000-0005-0000-0000-0000524C0000}"/>
    <cellStyle name="Separador de milhares 12 6 2 5 2" xfId="22300" xr:uid="{00000000-0005-0000-0000-0000534C0000}"/>
    <cellStyle name="Separador de milhares 12 6 2 6" xfId="15826" xr:uid="{00000000-0005-0000-0000-0000544C0000}"/>
    <cellStyle name="Separador de milhares 12 6 3" xfId="8801" xr:uid="{00000000-0005-0000-0000-0000554C0000}"/>
    <cellStyle name="Separador de milhares 12 6 3 2" xfId="17553" xr:uid="{00000000-0005-0000-0000-0000564C0000}"/>
    <cellStyle name="Separador de milhares 12 6 4" xfId="12013" xr:uid="{00000000-0005-0000-0000-0000574C0000}"/>
    <cellStyle name="Separador de milhares 12 6 4 2" xfId="20700" xr:uid="{00000000-0005-0000-0000-0000584C0000}"/>
    <cellStyle name="Separador de milhares 12 6 5" xfId="13619" xr:uid="{00000000-0005-0000-0000-0000594C0000}"/>
    <cellStyle name="Separador de milhares 12 6 5 2" xfId="22299" xr:uid="{00000000-0005-0000-0000-00005A4C0000}"/>
    <cellStyle name="Separador de milhares 12 6 6" xfId="15825" xr:uid="{00000000-0005-0000-0000-00005B4C0000}"/>
    <cellStyle name="Separador de milhares 12 7" xfId="4165" xr:uid="{00000000-0005-0000-0000-00005C4C0000}"/>
    <cellStyle name="Separador de milhares 12 7 2" xfId="8803" xr:uid="{00000000-0005-0000-0000-00005D4C0000}"/>
    <cellStyle name="Separador de milhares 12 7 2 2" xfId="17555" xr:uid="{00000000-0005-0000-0000-00005E4C0000}"/>
    <cellStyle name="Separador de milhares 12 7 3" xfId="12015" xr:uid="{00000000-0005-0000-0000-00005F4C0000}"/>
    <cellStyle name="Separador de milhares 12 7 3 2" xfId="20702" xr:uid="{00000000-0005-0000-0000-0000604C0000}"/>
    <cellStyle name="Separador de milhares 12 7 4" xfId="13621" xr:uid="{00000000-0005-0000-0000-0000614C0000}"/>
    <cellStyle name="Separador de milhares 12 7 4 2" xfId="22301" xr:uid="{00000000-0005-0000-0000-0000624C0000}"/>
    <cellStyle name="Separador de milhares 12 7 5" xfId="15827" xr:uid="{00000000-0005-0000-0000-0000634C0000}"/>
    <cellStyle name="Separador de milhares 12 8" xfId="4166" xr:uid="{00000000-0005-0000-0000-0000644C0000}"/>
    <cellStyle name="Separador de milhares 12 8 2" xfId="10391" xr:uid="{00000000-0005-0000-0000-0000654C0000}"/>
    <cellStyle name="Separador de milhares 12 8 2 2" xfId="19141" xr:uid="{00000000-0005-0000-0000-0000664C0000}"/>
    <cellStyle name="Separador de milhares 12 8 3" xfId="8804" xr:uid="{00000000-0005-0000-0000-0000674C0000}"/>
    <cellStyle name="Separador de milhares 12 8 3 2" xfId="17556" xr:uid="{00000000-0005-0000-0000-0000684C0000}"/>
    <cellStyle name="Separador de milhares 12 8 4" xfId="12016" xr:uid="{00000000-0005-0000-0000-0000694C0000}"/>
    <cellStyle name="Separador de milhares 12 8 4 2" xfId="20703" xr:uid="{00000000-0005-0000-0000-00006A4C0000}"/>
    <cellStyle name="Separador de milhares 12 8 5" xfId="13622" xr:uid="{00000000-0005-0000-0000-00006B4C0000}"/>
    <cellStyle name="Separador de milhares 12 8 5 2" xfId="22302" xr:uid="{00000000-0005-0000-0000-00006C4C0000}"/>
    <cellStyle name="Separador de milhares 12 8 6" xfId="15828" xr:uid="{00000000-0005-0000-0000-00006D4C0000}"/>
    <cellStyle name="Separador de milhares 12 9" xfId="10378" xr:uid="{00000000-0005-0000-0000-00006E4C0000}"/>
    <cellStyle name="Separador de milhares 12 9 2" xfId="19128" xr:uid="{00000000-0005-0000-0000-00006F4C0000}"/>
    <cellStyle name="Separador de milhares 13" xfId="4167" xr:uid="{00000000-0005-0000-0000-0000704C0000}"/>
    <cellStyle name="Separador de milhares 13 10" xfId="15829" xr:uid="{00000000-0005-0000-0000-0000714C0000}"/>
    <cellStyle name="Separador de milhares 13 2" xfId="4168" xr:uid="{00000000-0005-0000-0000-0000724C0000}"/>
    <cellStyle name="Separador de milhares 13 2 2" xfId="4169" xr:uid="{00000000-0005-0000-0000-0000734C0000}"/>
    <cellStyle name="Separador de milhares 13 2 2 2" xfId="10393" xr:uid="{00000000-0005-0000-0000-0000744C0000}"/>
    <cellStyle name="Separador de milhares 13 2 2 2 2" xfId="19143" xr:uid="{00000000-0005-0000-0000-0000754C0000}"/>
    <cellStyle name="Separador de milhares 13 2 2 3" xfId="8807" xr:uid="{00000000-0005-0000-0000-0000764C0000}"/>
    <cellStyle name="Separador de milhares 13 2 2 3 2" xfId="17559" xr:uid="{00000000-0005-0000-0000-0000774C0000}"/>
    <cellStyle name="Separador de milhares 13 2 2 4" xfId="12019" xr:uid="{00000000-0005-0000-0000-0000784C0000}"/>
    <cellStyle name="Separador de milhares 13 2 2 4 2" xfId="20706" xr:uid="{00000000-0005-0000-0000-0000794C0000}"/>
    <cellStyle name="Separador de milhares 13 2 2 5" xfId="13625" xr:uid="{00000000-0005-0000-0000-00007A4C0000}"/>
    <cellStyle name="Separador de milhares 13 2 2 5 2" xfId="22305" xr:uid="{00000000-0005-0000-0000-00007B4C0000}"/>
    <cellStyle name="Separador de milhares 13 2 2 6" xfId="15831" xr:uid="{00000000-0005-0000-0000-00007C4C0000}"/>
    <cellStyle name="Separador de milhares 13 2 3" xfId="4170" xr:uid="{00000000-0005-0000-0000-00007D4C0000}"/>
    <cellStyle name="Separador de milhares 13 2 3 2" xfId="10394" xr:uid="{00000000-0005-0000-0000-00007E4C0000}"/>
    <cellStyle name="Separador de milhares 13 2 3 2 2" xfId="19144" xr:uid="{00000000-0005-0000-0000-00007F4C0000}"/>
    <cellStyle name="Separador de milhares 13 2 3 3" xfId="8808" xr:uid="{00000000-0005-0000-0000-0000804C0000}"/>
    <cellStyle name="Separador de milhares 13 2 3 3 2" xfId="17560" xr:uid="{00000000-0005-0000-0000-0000814C0000}"/>
    <cellStyle name="Separador de milhares 13 2 3 4" xfId="12020" xr:uid="{00000000-0005-0000-0000-0000824C0000}"/>
    <cellStyle name="Separador de milhares 13 2 3 4 2" xfId="20707" xr:uid="{00000000-0005-0000-0000-0000834C0000}"/>
    <cellStyle name="Separador de milhares 13 2 3 5" xfId="13626" xr:uid="{00000000-0005-0000-0000-0000844C0000}"/>
    <cellStyle name="Separador de milhares 13 2 3 5 2" xfId="22306" xr:uid="{00000000-0005-0000-0000-0000854C0000}"/>
    <cellStyle name="Separador de milhares 13 2 3 6" xfId="15832" xr:uid="{00000000-0005-0000-0000-0000864C0000}"/>
    <cellStyle name="Separador de milhares 13 2 4" xfId="4171" xr:uid="{00000000-0005-0000-0000-0000874C0000}"/>
    <cellStyle name="Separador de milhares 13 2 4 2" xfId="10395" xr:uid="{00000000-0005-0000-0000-0000884C0000}"/>
    <cellStyle name="Separador de milhares 13 2 4 2 2" xfId="19145" xr:uid="{00000000-0005-0000-0000-0000894C0000}"/>
    <cellStyle name="Separador de milhares 13 2 4 3" xfId="8809" xr:uid="{00000000-0005-0000-0000-00008A4C0000}"/>
    <cellStyle name="Separador de milhares 13 2 4 3 2" xfId="17561" xr:uid="{00000000-0005-0000-0000-00008B4C0000}"/>
    <cellStyle name="Separador de milhares 13 2 4 4" xfId="12021" xr:uid="{00000000-0005-0000-0000-00008C4C0000}"/>
    <cellStyle name="Separador de milhares 13 2 4 4 2" xfId="20708" xr:uid="{00000000-0005-0000-0000-00008D4C0000}"/>
    <cellStyle name="Separador de milhares 13 2 4 5" xfId="13627" xr:uid="{00000000-0005-0000-0000-00008E4C0000}"/>
    <cellStyle name="Separador de milhares 13 2 4 5 2" xfId="22307" xr:uid="{00000000-0005-0000-0000-00008F4C0000}"/>
    <cellStyle name="Separador de milhares 13 2 4 6" xfId="15833" xr:uid="{00000000-0005-0000-0000-0000904C0000}"/>
    <cellStyle name="Separador de milhares 13 2 5" xfId="4172" xr:uid="{00000000-0005-0000-0000-0000914C0000}"/>
    <cellStyle name="Separador de milhares 13 2 5 2" xfId="10396" xr:uid="{00000000-0005-0000-0000-0000924C0000}"/>
    <cellStyle name="Separador de milhares 13 2 5 2 2" xfId="19146" xr:uid="{00000000-0005-0000-0000-0000934C0000}"/>
    <cellStyle name="Separador de milhares 13 2 5 3" xfId="8810" xr:uid="{00000000-0005-0000-0000-0000944C0000}"/>
    <cellStyle name="Separador de milhares 13 2 5 3 2" xfId="17562" xr:uid="{00000000-0005-0000-0000-0000954C0000}"/>
    <cellStyle name="Separador de milhares 13 2 5 4" xfId="12022" xr:uid="{00000000-0005-0000-0000-0000964C0000}"/>
    <cellStyle name="Separador de milhares 13 2 5 4 2" xfId="20709" xr:uid="{00000000-0005-0000-0000-0000974C0000}"/>
    <cellStyle name="Separador de milhares 13 2 5 5" xfId="13628" xr:uid="{00000000-0005-0000-0000-0000984C0000}"/>
    <cellStyle name="Separador de milhares 13 2 5 5 2" xfId="22308" xr:uid="{00000000-0005-0000-0000-0000994C0000}"/>
    <cellStyle name="Separador de milhares 13 2 5 6" xfId="15834" xr:uid="{00000000-0005-0000-0000-00009A4C0000}"/>
    <cellStyle name="Separador de milhares 13 2 6" xfId="8806" xr:uid="{00000000-0005-0000-0000-00009B4C0000}"/>
    <cellStyle name="Separador de milhares 13 2 6 2" xfId="17558" xr:uid="{00000000-0005-0000-0000-00009C4C0000}"/>
    <cellStyle name="Separador de milhares 13 2 7" xfId="12018" xr:uid="{00000000-0005-0000-0000-00009D4C0000}"/>
    <cellStyle name="Separador de milhares 13 2 7 2" xfId="20705" xr:uid="{00000000-0005-0000-0000-00009E4C0000}"/>
    <cellStyle name="Separador de milhares 13 2 8" xfId="13624" xr:uid="{00000000-0005-0000-0000-00009F4C0000}"/>
    <cellStyle name="Separador de milhares 13 2 8 2" xfId="22304" xr:uid="{00000000-0005-0000-0000-0000A04C0000}"/>
    <cellStyle name="Separador de milhares 13 2 9" xfId="15830" xr:uid="{00000000-0005-0000-0000-0000A14C0000}"/>
    <cellStyle name="Separador de milhares 13 3" xfId="4173" xr:uid="{00000000-0005-0000-0000-0000A24C0000}"/>
    <cellStyle name="Separador de milhares 13 3 2" xfId="10397" xr:uid="{00000000-0005-0000-0000-0000A34C0000}"/>
    <cellStyle name="Separador de milhares 13 3 2 2" xfId="19147" xr:uid="{00000000-0005-0000-0000-0000A44C0000}"/>
    <cellStyle name="Separador de milhares 13 3 3" xfId="8811" xr:uid="{00000000-0005-0000-0000-0000A54C0000}"/>
    <cellStyle name="Separador de milhares 13 3 3 2" xfId="17563" xr:uid="{00000000-0005-0000-0000-0000A64C0000}"/>
    <cellStyle name="Separador de milhares 13 3 4" xfId="12023" xr:uid="{00000000-0005-0000-0000-0000A74C0000}"/>
    <cellStyle name="Separador de milhares 13 3 4 2" xfId="20710" xr:uid="{00000000-0005-0000-0000-0000A84C0000}"/>
    <cellStyle name="Separador de milhares 13 3 5" xfId="13629" xr:uid="{00000000-0005-0000-0000-0000A94C0000}"/>
    <cellStyle name="Separador de milhares 13 3 5 2" xfId="22309" xr:uid="{00000000-0005-0000-0000-0000AA4C0000}"/>
    <cellStyle name="Separador de milhares 13 3 6" xfId="15835" xr:uid="{00000000-0005-0000-0000-0000AB4C0000}"/>
    <cellStyle name="Separador de milhares 13 4" xfId="4174" xr:uid="{00000000-0005-0000-0000-0000AC4C0000}"/>
    <cellStyle name="Separador de milhares 13 4 2" xfId="10398" xr:uid="{00000000-0005-0000-0000-0000AD4C0000}"/>
    <cellStyle name="Separador de milhares 13 4 2 2" xfId="19148" xr:uid="{00000000-0005-0000-0000-0000AE4C0000}"/>
    <cellStyle name="Separador de milhares 13 4 3" xfId="8812" xr:uid="{00000000-0005-0000-0000-0000AF4C0000}"/>
    <cellStyle name="Separador de milhares 13 4 3 2" xfId="17564" xr:uid="{00000000-0005-0000-0000-0000B04C0000}"/>
    <cellStyle name="Separador de milhares 13 4 4" xfId="12024" xr:uid="{00000000-0005-0000-0000-0000B14C0000}"/>
    <cellStyle name="Separador de milhares 13 4 4 2" xfId="20711" xr:uid="{00000000-0005-0000-0000-0000B24C0000}"/>
    <cellStyle name="Separador de milhares 13 4 5" xfId="13630" xr:uid="{00000000-0005-0000-0000-0000B34C0000}"/>
    <cellStyle name="Separador de milhares 13 4 5 2" xfId="22310" xr:uid="{00000000-0005-0000-0000-0000B44C0000}"/>
    <cellStyle name="Separador de milhares 13 4 6" xfId="15836" xr:uid="{00000000-0005-0000-0000-0000B54C0000}"/>
    <cellStyle name="Separador de milhares 13 5" xfId="4175" xr:uid="{00000000-0005-0000-0000-0000B64C0000}"/>
    <cellStyle name="Separador de milhares 13 5 2" xfId="10399" xr:uid="{00000000-0005-0000-0000-0000B74C0000}"/>
    <cellStyle name="Separador de milhares 13 5 2 2" xfId="19149" xr:uid="{00000000-0005-0000-0000-0000B84C0000}"/>
    <cellStyle name="Separador de milhares 13 5 3" xfId="8813" xr:uid="{00000000-0005-0000-0000-0000B94C0000}"/>
    <cellStyle name="Separador de milhares 13 5 3 2" xfId="17565" xr:uid="{00000000-0005-0000-0000-0000BA4C0000}"/>
    <cellStyle name="Separador de milhares 13 5 4" xfId="12025" xr:uid="{00000000-0005-0000-0000-0000BB4C0000}"/>
    <cellStyle name="Separador de milhares 13 5 4 2" xfId="20712" xr:uid="{00000000-0005-0000-0000-0000BC4C0000}"/>
    <cellStyle name="Separador de milhares 13 5 5" xfId="13631" xr:uid="{00000000-0005-0000-0000-0000BD4C0000}"/>
    <cellStyle name="Separador de milhares 13 5 5 2" xfId="22311" xr:uid="{00000000-0005-0000-0000-0000BE4C0000}"/>
    <cellStyle name="Separador de milhares 13 5 6" xfId="15837" xr:uid="{00000000-0005-0000-0000-0000BF4C0000}"/>
    <cellStyle name="Separador de milhares 13 6" xfId="10392" xr:uid="{00000000-0005-0000-0000-0000C04C0000}"/>
    <cellStyle name="Separador de milhares 13 6 2" xfId="19142" xr:uid="{00000000-0005-0000-0000-0000C14C0000}"/>
    <cellStyle name="Separador de milhares 13 7" xfId="8805" xr:uid="{00000000-0005-0000-0000-0000C24C0000}"/>
    <cellStyle name="Separador de milhares 13 7 2" xfId="17557" xr:uid="{00000000-0005-0000-0000-0000C34C0000}"/>
    <cellStyle name="Separador de milhares 13 8" xfId="12017" xr:uid="{00000000-0005-0000-0000-0000C44C0000}"/>
    <cellStyle name="Separador de milhares 13 8 2" xfId="20704" xr:uid="{00000000-0005-0000-0000-0000C54C0000}"/>
    <cellStyle name="Separador de milhares 13 9" xfId="13623" xr:uid="{00000000-0005-0000-0000-0000C64C0000}"/>
    <cellStyle name="Separador de milhares 13 9 2" xfId="22303" xr:uid="{00000000-0005-0000-0000-0000C74C0000}"/>
    <cellStyle name="Separador de milhares 14" xfId="4176" xr:uid="{00000000-0005-0000-0000-0000C84C0000}"/>
    <cellStyle name="Separador de milhares 14 10" xfId="13632" xr:uid="{00000000-0005-0000-0000-0000C94C0000}"/>
    <cellStyle name="Separador de milhares 14 10 2" xfId="22312" xr:uid="{00000000-0005-0000-0000-0000CA4C0000}"/>
    <cellStyle name="Separador de milhares 14 11" xfId="15838" xr:uid="{00000000-0005-0000-0000-0000CB4C0000}"/>
    <cellStyle name="Separador de milhares 14 2" xfId="4177" xr:uid="{00000000-0005-0000-0000-0000CC4C0000}"/>
    <cellStyle name="Separador de milhares 14 2 2" xfId="4178" xr:uid="{00000000-0005-0000-0000-0000CD4C0000}"/>
    <cellStyle name="Separador de milhares 14 2 2 2" xfId="8816" xr:uid="{00000000-0005-0000-0000-0000CE4C0000}"/>
    <cellStyle name="Separador de milhares 14 2 2 2 2" xfId="17568" xr:uid="{00000000-0005-0000-0000-0000CF4C0000}"/>
    <cellStyle name="Separador de milhares 14 2 2 3" xfId="12028" xr:uid="{00000000-0005-0000-0000-0000D04C0000}"/>
    <cellStyle name="Separador de milhares 14 2 2 3 2" xfId="20715" xr:uid="{00000000-0005-0000-0000-0000D14C0000}"/>
    <cellStyle name="Separador de milhares 14 2 2 4" xfId="13634" xr:uid="{00000000-0005-0000-0000-0000D24C0000}"/>
    <cellStyle name="Separador de milhares 14 2 2 4 2" xfId="22314" xr:uid="{00000000-0005-0000-0000-0000D34C0000}"/>
    <cellStyle name="Separador de milhares 14 2 2 5" xfId="15840" xr:uid="{00000000-0005-0000-0000-0000D44C0000}"/>
    <cellStyle name="Separador de milhares 14 2 3" xfId="4179" xr:uid="{00000000-0005-0000-0000-0000D54C0000}"/>
    <cellStyle name="Separador de milhares 14 2 3 2" xfId="8817" xr:uid="{00000000-0005-0000-0000-0000D64C0000}"/>
    <cellStyle name="Separador de milhares 14 2 3 2 2" xfId="17569" xr:uid="{00000000-0005-0000-0000-0000D74C0000}"/>
    <cellStyle name="Separador de milhares 14 2 3 3" xfId="12029" xr:uid="{00000000-0005-0000-0000-0000D84C0000}"/>
    <cellStyle name="Separador de milhares 14 2 3 3 2" xfId="20716" xr:uid="{00000000-0005-0000-0000-0000D94C0000}"/>
    <cellStyle name="Separador de milhares 14 2 3 4" xfId="13635" xr:uid="{00000000-0005-0000-0000-0000DA4C0000}"/>
    <cellStyle name="Separador de milhares 14 2 3 4 2" xfId="22315" xr:uid="{00000000-0005-0000-0000-0000DB4C0000}"/>
    <cellStyle name="Separador de milhares 14 2 3 5" xfId="15841" xr:uid="{00000000-0005-0000-0000-0000DC4C0000}"/>
    <cellStyle name="Separador de milhares 14 2 4" xfId="8815" xr:uid="{00000000-0005-0000-0000-0000DD4C0000}"/>
    <cellStyle name="Separador de milhares 14 2 4 2" xfId="17567" xr:uid="{00000000-0005-0000-0000-0000DE4C0000}"/>
    <cellStyle name="Separador de milhares 14 2 5" xfId="12027" xr:uid="{00000000-0005-0000-0000-0000DF4C0000}"/>
    <cellStyle name="Separador de milhares 14 2 5 2" xfId="20714" xr:uid="{00000000-0005-0000-0000-0000E04C0000}"/>
    <cellStyle name="Separador de milhares 14 2 6" xfId="13633" xr:uid="{00000000-0005-0000-0000-0000E14C0000}"/>
    <cellStyle name="Separador de milhares 14 2 6 2" xfId="22313" xr:uid="{00000000-0005-0000-0000-0000E24C0000}"/>
    <cellStyle name="Separador de milhares 14 2 7" xfId="15839" xr:uid="{00000000-0005-0000-0000-0000E34C0000}"/>
    <cellStyle name="Separador de milhares 14 3" xfId="4180" xr:uid="{00000000-0005-0000-0000-0000E44C0000}"/>
    <cellStyle name="Separador de milhares 14 3 2" xfId="4181" xr:uid="{00000000-0005-0000-0000-0000E54C0000}"/>
    <cellStyle name="Separador de milhares 14 3 2 2" xfId="10402" xr:uid="{00000000-0005-0000-0000-0000E64C0000}"/>
    <cellStyle name="Separador de milhares 14 3 2 2 2" xfId="19152" xr:uid="{00000000-0005-0000-0000-0000E74C0000}"/>
    <cellStyle name="Separador de milhares 14 3 2 3" xfId="8819" xr:uid="{00000000-0005-0000-0000-0000E84C0000}"/>
    <cellStyle name="Separador de milhares 14 3 2 3 2" xfId="17571" xr:uid="{00000000-0005-0000-0000-0000E94C0000}"/>
    <cellStyle name="Separador de milhares 14 3 2 4" xfId="12031" xr:uid="{00000000-0005-0000-0000-0000EA4C0000}"/>
    <cellStyle name="Separador de milhares 14 3 2 4 2" xfId="20718" xr:uid="{00000000-0005-0000-0000-0000EB4C0000}"/>
    <cellStyle name="Separador de milhares 14 3 2 5" xfId="13637" xr:uid="{00000000-0005-0000-0000-0000EC4C0000}"/>
    <cellStyle name="Separador de milhares 14 3 2 5 2" xfId="22317" xr:uid="{00000000-0005-0000-0000-0000ED4C0000}"/>
    <cellStyle name="Separador de milhares 14 3 2 6" xfId="15843" xr:uid="{00000000-0005-0000-0000-0000EE4C0000}"/>
    <cellStyle name="Separador de milhares 14 3 3" xfId="4182" xr:uid="{00000000-0005-0000-0000-0000EF4C0000}"/>
    <cellStyle name="Separador de milhares 14 3 3 2" xfId="10403" xr:uid="{00000000-0005-0000-0000-0000F04C0000}"/>
    <cellStyle name="Separador de milhares 14 3 3 2 2" xfId="19153" xr:uid="{00000000-0005-0000-0000-0000F14C0000}"/>
    <cellStyle name="Separador de milhares 14 3 3 3" xfId="8820" xr:uid="{00000000-0005-0000-0000-0000F24C0000}"/>
    <cellStyle name="Separador de milhares 14 3 3 3 2" xfId="17572" xr:uid="{00000000-0005-0000-0000-0000F34C0000}"/>
    <cellStyle name="Separador de milhares 14 3 3 4" xfId="12032" xr:uid="{00000000-0005-0000-0000-0000F44C0000}"/>
    <cellStyle name="Separador de milhares 14 3 3 4 2" xfId="20719" xr:uid="{00000000-0005-0000-0000-0000F54C0000}"/>
    <cellStyle name="Separador de milhares 14 3 3 5" xfId="13638" xr:uid="{00000000-0005-0000-0000-0000F64C0000}"/>
    <cellStyle name="Separador de milhares 14 3 3 5 2" xfId="22318" xr:uid="{00000000-0005-0000-0000-0000F74C0000}"/>
    <cellStyle name="Separador de milhares 14 3 3 6" xfId="15844" xr:uid="{00000000-0005-0000-0000-0000F84C0000}"/>
    <cellStyle name="Separador de milhares 14 3 4" xfId="4183" xr:uid="{00000000-0005-0000-0000-0000F94C0000}"/>
    <cellStyle name="Separador de milhares 14 3 4 2" xfId="10404" xr:uid="{00000000-0005-0000-0000-0000FA4C0000}"/>
    <cellStyle name="Separador de milhares 14 3 4 2 2" xfId="19154" xr:uid="{00000000-0005-0000-0000-0000FB4C0000}"/>
    <cellStyle name="Separador de milhares 14 3 4 3" xfId="8821" xr:uid="{00000000-0005-0000-0000-0000FC4C0000}"/>
    <cellStyle name="Separador de milhares 14 3 4 3 2" xfId="17573" xr:uid="{00000000-0005-0000-0000-0000FD4C0000}"/>
    <cellStyle name="Separador de milhares 14 3 4 4" xfId="12033" xr:uid="{00000000-0005-0000-0000-0000FE4C0000}"/>
    <cellStyle name="Separador de milhares 14 3 4 4 2" xfId="20720" xr:uid="{00000000-0005-0000-0000-0000FF4C0000}"/>
    <cellStyle name="Separador de milhares 14 3 4 5" xfId="13639" xr:uid="{00000000-0005-0000-0000-0000004D0000}"/>
    <cellStyle name="Separador de milhares 14 3 4 5 2" xfId="22319" xr:uid="{00000000-0005-0000-0000-0000014D0000}"/>
    <cellStyle name="Separador de milhares 14 3 4 6" xfId="15845" xr:uid="{00000000-0005-0000-0000-0000024D0000}"/>
    <cellStyle name="Separador de milhares 14 3 5" xfId="10401" xr:uid="{00000000-0005-0000-0000-0000034D0000}"/>
    <cellStyle name="Separador de milhares 14 3 5 2" xfId="19151" xr:uid="{00000000-0005-0000-0000-0000044D0000}"/>
    <cellStyle name="Separador de milhares 14 3 6" xfId="8818" xr:uid="{00000000-0005-0000-0000-0000054D0000}"/>
    <cellStyle name="Separador de milhares 14 3 6 2" xfId="17570" xr:uid="{00000000-0005-0000-0000-0000064D0000}"/>
    <cellStyle name="Separador de milhares 14 3 7" xfId="12030" xr:uid="{00000000-0005-0000-0000-0000074D0000}"/>
    <cellStyle name="Separador de milhares 14 3 7 2" xfId="20717" xr:uid="{00000000-0005-0000-0000-0000084D0000}"/>
    <cellStyle name="Separador de milhares 14 3 8" xfId="13636" xr:uid="{00000000-0005-0000-0000-0000094D0000}"/>
    <cellStyle name="Separador de milhares 14 3 8 2" xfId="22316" xr:uid="{00000000-0005-0000-0000-00000A4D0000}"/>
    <cellStyle name="Separador de milhares 14 3 9" xfId="15842" xr:uid="{00000000-0005-0000-0000-00000B4D0000}"/>
    <cellStyle name="Separador de milhares 14 4" xfId="4184" xr:uid="{00000000-0005-0000-0000-00000C4D0000}"/>
    <cellStyle name="Separador de milhares 14 4 2" xfId="10405" xr:uid="{00000000-0005-0000-0000-00000D4D0000}"/>
    <cellStyle name="Separador de milhares 14 4 2 2" xfId="19155" xr:uid="{00000000-0005-0000-0000-00000E4D0000}"/>
    <cellStyle name="Separador de milhares 14 4 3" xfId="8822" xr:uid="{00000000-0005-0000-0000-00000F4D0000}"/>
    <cellStyle name="Separador de milhares 14 4 3 2" xfId="17574" xr:uid="{00000000-0005-0000-0000-0000104D0000}"/>
    <cellStyle name="Separador de milhares 14 4 4" xfId="12034" xr:uid="{00000000-0005-0000-0000-0000114D0000}"/>
    <cellStyle name="Separador de milhares 14 4 4 2" xfId="20721" xr:uid="{00000000-0005-0000-0000-0000124D0000}"/>
    <cellStyle name="Separador de milhares 14 4 5" xfId="13640" xr:uid="{00000000-0005-0000-0000-0000134D0000}"/>
    <cellStyle name="Separador de milhares 14 4 5 2" xfId="22320" xr:uid="{00000000-0005-0000-0000-0000144D0000}"/>
    <cellStyle name="Separador de milhares 14 4 6" xfId="15846" xr:uid="{00000000-0005-0000-0000-0000154D0000}"/>
    <cellStyle name="Separador de milhares 14 5" xfId="4185" xr:uid="{00000000-0005-0000-0000-0000164D0000}"/>
    <cellStyle name="Separador de milhares 14 5 2" xfId="10406" xr:uid="{00000000-0005-0000-0000-0000174D0000}"/>
    <cellStyle name="Separador de milhares 14 5 2 2" xfId="19156" xr:uid="{00000000-0005-0000-0000-0000184D0000}"/>
    <cellStyle name="Separador de milhares 14 5 3" xfId="8823" xr:uid="{00000000-0005-0000-0000-0000194D0000}"/>
    <cellStyle name="Separador de milhares 14 5 3 2" xfId="17575" xr:uid="{00000000-0005-0000-0000-00001A4D0000}"/>
    <cellStyle name="Separador de milhares 14 5 4" xfId="12035" xr:uid="{00000000-0005-0000-0000-00001B4D0000}"/>
    <cellStyle name="Separador de milhares 14 5 4 2" xfId="20722" xr:uid="{00000000-0005-0000-0000-00001C4D0000}"/>
    <cellStyle name="Separador de milhares 14 5 5" xfId="13641" xr:uid="{00000000-0005-0000-0000-00001D4D0000}"/>
    <cellStyle name="Separador de milhares 14 5 5 2" xfId="22321" xr:uid="{00000000-0005-0000-0000-00001E4D0000}"/>
    <cellStyle name="Separador de milhares 14 5 6" xfId="15847" xr:uid="{00000000-0005-0000-0000-00001F4D0000}"/>
    <cellStyle name="Separador de milhares 14 6" xfId="4186" xr:uid="{00000000-0005-0000-0000-0000204D0000}"/>
    <cellStyle name="Separador de milhares 14 6 2" xfId="10407" xr:uid="{00000000-0005-0000-0000-0000214D0000}"/>
    <cellStyle name="Separador de milhares 14 6 2 2" xfId="19157" xr:uid="{00000000-0005-0000-0000-0000224D0000}"/>
    <cellStyle name="Separador de milhares 14 6 3" xfId="8824" xr:uid="{00000000-0005-0000-0000-0000234D0000}"/>
    <cellStyle name="Separador de milhares 14 6 3 2" xfId="17576" xr:uid="{00000000-0005-0000-0000-0000244D0000}"/>
    <cellStyle name="Separador de milhares 14 6 4" xfId="12036" xr:uid="{00000000-0005-0000-0000-0000254D0000}"/>
    <cellStyle name="Separador de milhares 14 6 4 2" xfId="20723" xr:uid="{00000000-0005-0000-0000-0000264D0000}"/>
    <cellStyle name="Separador de milhares 14 6 5" xfId="13642" xr:uid="{00000000-0005-0000-0000-0000274D0000}"/>
    <cellStyle name="Separador de milhares 14 6 5 2" xfId="22322" xr:uid="{00000000-0005-0000-0000-0000284D0000}"/>
    <cellStyle name="Separador de milhares 14 6 6" xfId="15848" xr:uid="{00000000-0005-0000-0000-0000294D0000}"/>
    <cellStyle name="Separador de milhares 14 7" xfId="10400" xr:uid="{00000000-0005-0000-0000-00002A4D0000}"/>
    <cellStyle name="Separador de milhares 14 7 2" xfId="19150" xr:uid="{00000000-0005-0000-0000-00002B4D0000}"/>
    <cellStyle name="Separador de milhares 14 8" xfId="8814" xr:uid="{00000000-0005-0000-0000-00002C4D0000}"/>
    <cellStyle name="Separador de milhares 14 8 2" xfId="17566" xr:uid="{00000000-0005-0000-0000-00002D4D0000}"/>
    <cellStyle name="Separador de milhares 14 9" xfId="12026" xr:uid="{00000000-0005-0000-0000-00002E4D0000}"/>
    <cellStyle name="Separador de milhares 14 9 2" xfId="20713" xr:uid="{00000000-0005-0000-0000-00002F4D0000}"/>
    <cellStyle name="Separador de milhares 15" xfId="4187" xr:uid="{00000000-0005-0000-0000-0000304D0000}"/>
    <cellStyle name="Separador de milhares 15 2" xfId="4188" xr:uid="{00000000-0005-0000-0000-0000314D0000}"/>
    <cellStyle name="Separador de milhares 15 2 2" xfId="10409" xr:uid="{00000000-0005-0000-0000-0000324D0000}"/>
    <cellStyle name="Separador de milhares 15 2 2 2" xfId="19159" xr:uid="{00000000-0005-0000-0000-0000334D0000}"/>
    <cellStyle name="Separador de milhares 15 2 3" xfId="8826" xr:uid="{00000000-0005-0000-0000-0000344D0000}"/>
    <cellStyle name="Separador de milhares 15 2 3 2" xfId="17578" xr:uid="{00000000-0005-0000-0000-0000354D0000}"/>
    <cellStyle name="Separador de milhares 15 2 4" xfId="12038" xr:uid="{00000000-0005-0000-0000-0000364D0000}"/>
    <cellStyle name="Separador de milhares 15 2 4 2" xfId="20725" xr:uid="{00000000-0005-0000-0000-0000374D0000}"/>
    <cellStyle name="Separador de milhares 15 2 5" xfId="13644" xr:uid="{00000000-0005-0000-0000-0000384D0000}"/>
    <cellStyle name="Separador de milhares 15 2 5 2" xfId="22324" xr:uid="{00000000-0005-0000-0000-0000394D0000}"/>
    <cellStyle name="Separador de milhares 15 2 6" xfId="15850" xr:uid="{00000000-0005-0000-0000-00003A4D0000}"/>
    <cellStyle name="Separador de milhares 15 3" xfId="10408" xr:uid="{00000000-0005-0000-0000-00003B4D0000}"/>
    <cellStyle name="Separador de milhares 15 3 2" xfId="19158" xr:uid="{00000000-0005-0000-0000-00003C4D0000}"/>
    <cellStyle name="Separador de milhares 15 4" xfId="8825" xr:uid="{00000000-0005-0000-0000-00003D4D0000}"/>
    <cellStyle name="Separador de milhares 15 4 2" xfId="17577" xr:uid="{00000000-0005-0000-0000-00003E4D0000}"/>
    <cellStyle name="Separador de milhares 15 5" xfId="12037" xr:uid="{00000000-0005-0000-0000-00003F4D0000}"/>
    <cellStyle name="Separador de milhares 15 5 2" xfId="20724" xr:uid="{00000000-0005-0000-0000-0000404D0000}"/>
    <cellStyle name="Separador de milhares 15 6" xfId="13643" xr:uid="{00000000-0005-0000-0000-0000414D0000}"/>
    <cellStyle name="Separador de milhares 15 6 2" xfId="22323" xr:uid="{00000000-0005-0000-0000-0000424D0000}"/>
    <cellStyle name="Separador de milhares 15 7" xfId="15849" xr:uid="{00000000-0005-0000-0000-0000434D0000}"/>
    <cellStyle name="Separador de milhares 16" xfId="4189" xr:uid="{00000000-0005-0000-0000-0000444D0000}"/>
    <cellStyle name="Separador de milhares 16 2" xfId="4190" xr:uid="{00000000-0005-0000-0000-0000454D0000}"/>
    <cellStyle name="Separador de milhares 16 2 2" xfId="4191" xr:uid="{00000000-0005-0000-0000-0000464D0000}"/>
    <cellStyle name="Separador de milhares 16 2 2 2" xfId="8828" xr:uid="{00000000-0005-0000-0000-0000474D0000}"/>
    <cellStyle name="Separador de milhares 16 2 2 2 2" xfId="17580" xr:uid="{00000000-0005-0000-0000-0000484D0000}"/>
    <cellStyle name="Separador de milhares 16 2 2 3" xfId="12040" xr:uid="{00000000-0005-0000-0000-0000494D0000}"/>
    <cellStyle name="Separador de milhares 16 2 2 3 2" xfId="20727" xr:uid="{00000000-0005-0000-0000-00004A4D0000}"/>
    <cellStyle name="Separador de milhares 16 2 2 4" xfId="13646" xr:uid="{00000000-0005-0000-0000-00004B4D0000}"/>
    <cellStyle name="Separador de milhares 16 2 2 4 2" xfId="22326" xr:uid="{00000000-0005-0000-0000-00004C4D0000}"/>
    <cellStyle name="Separador de milhares 16 2 2 5" xfId="15852" xr:uid="{00000000-0005-0000-0000-00004D4D0000}"/>
    <cellStyle name="Separador de milhares 16 2 3" xfId="4192" xr:uid="{00000000-0005-0000-0000-00004E4D0000}"/>
    <cellStyle name="Separador de milhares 16 2 3 2" xfId="8829" xr:uid="{00000000-0005-0000-0000-00004F4D0000}"/>
    <cellStyle name="Separador de milhares 16 2 3 2 2" xfId="17581" xr:uid="{00000000-0005-0000-0000-0000504D0000}"/>
    <cellStyle name="Separador de milhares 16 2 3 3" xfId="12041" xr:uid="{00000000-0005-0000-0000-0000514D0000}"/>
    <cellStyle name="Separador de milhares 16 2 3 3 2" xfId="20728" xr:uid="{00000000-0005-0000-0000-0000524D0000}"/>
    <cellStyle name="Separador de milhares 16 2 3 4" xfId="13647" xr:uid="{00000000-0005-0000-0000-0000534D0000}"/>
    <cellStyle name="Separador de milhares 16 2 3 4 2" xfId="22327" xr:uid="{00000000-0005-0000-0000-0000544D0000}"/>
    <cellStyle name="Separador de milhares 16 2 3 5" xfId="15853" xr:uid="{00000000-0005-0000-0000-0000554D0000}"/>
    <cellStyle name="Separador de milhares 16 2 4" xfId="8827" xr:uid="{00000000-0005-0000-0000-0000564D0000}"/>
    <cellStyle name="Separador de milhares 16 2 4 2" xfId="17579" xr:uid="{00000000-0005-0000-0000-0000574D0000}"/>
    <cellStyle name="Separador de milhares 16 2 5" xfId="12039" xr:uid="{00000000-0005-0000-0000-0000584D0000}"/>
    <cellStyle name="Separador de milhares 16 2 5 2" xfId="20726" xr:uid="{00000000-0005-0000-0000-0000594D0000}"/>
    <cellStyle name="Separador de milhares 16 2 6" xfId="13645" xr:uid="{00000000-0005-0000-0000-00005A4D0000}"/>
    <cellStyle name="Separador de milhares 16 2 6 2" xfId="22325" xr:uid="{00000000-0005-0000-0000-00005B4D0000}"/>
    <cellStyle name="Separador de milhares 16 2 7" xfId="15851" xr:uid="{00000000-0005-0000-0000-00005C4D0000}"/>
    <cellStyle name="Separador de milhares 16 3" xfId="4193" xr:uid="{00000000-0005-0000-0000-00005D4D0000}"/>
    <cellStyle name="Separador de milhares 16 3 2" xfId="10410" xr:uid="{00000000-0005-0000-0000-00005E4D0000}"/>
    <cellStyle name="Separador de milhares 16 3 2 2" xfId="19160" xr:uid="{00000000-0005-0000-0000-00005F4D0000}"/>
    <cellStyle name="Separador de milhares 16 3 3" xfId="8830" xr:uid="{00000000-0005-0000-0000-0000604D0000}"/>
    <cellStyle name="Separador de milhares 16 3 3 2" xfId="17582" xr:uid="{00000000-0005-0000-0000-0000614D0000}"/>
    <cellStyle name="Separador de milhares 16 3 4" xfId="12042" xr:uid="{00000000-0005-0000-0000-0000624D0000}"/>
    <cellStyle name="Separador de milhares 16 3 4 2" xfId="20729" xr:uid="{00000000-0005-0000-0000-0000634D0000}"/>
    <cellStyle name="Separador de milhares 16 3 5" xfId="13648" xr:uid="{00000000-0005-0000-0000-0000644D0000}"/>
    <cellStyle name="Separador de milhares 16 3 5 2" xfId="22328" xr:uid="{00000000-0005-0000-0000-0000654D0000}"/>
    <cellStyle name="Separador de milhares 16 3 6" xfId="15854" xr:uid="{00000000-0005-0000-0000-0000664D0000}"/>
    <cellStyle name="Separador de milhares 17" xfId="4194" xr:uid="{00000000-0005-0000-0000-0000674D0000}"/>
    <cellStyle name="Separador de milhares 17 2" xfId="10411" xr:uid="{00000000-0005-0000-0000-0000684D0000}"/>
    <cellStyle name="Separador de milhares 17 2 2" xfId="19161" xr:uid="{00000000-0005-0000-0000-0000694D0000}"/>
    <cellStyle name="Separador de milhares 17 3" xfId="8831" xr:uid="{00000000-0005-0000-0000-00006A4D0000}"/>
    <cellStyle name="Separador de milhares 17 3 2" xfId="17583" xr:uid="{00000000-0005-0000-0000-00006B4D0000}"/>
    <cellStyle name="Separador de milhares 17 4" xfId="12043" xr:uid="{00000000-0005-0000-0000-00006C4D0000}"/>
    <cellStyle name="Separador de milhares 17 4 2" xfId="20730" xr:uid="{00000000-0005-0000-0000-00006D4D0000}"/>
    <cellStyle name="Separador de milhares 17 5" xfId="13649" xr:uid="{00000000-0005-0000-0000-00006E4D0000}"/>
    <cellStyle name="Separador de milhares 17 5 2" xfId="22329" xr:uid="{00000000-0005-0000-0000-00006F4D0000}"/>
    <cellStyle name="Separador de milhares 17 6" xfId="15855" xr:uid="{00000000-0005-0000-0000-0000704D0000}"/>
    <cellStyle name="Separador de milhares 18" xfId="4888" xr:uid="{00000000-0005-0000-0000-0000714D0000}"/>
    <cellStyle name="Separador de milhares 18 2" xfId="4195" xr:uid="{00000000-0005-0000-0000-0000724D0000}"/>
    <cellStyle name="Separador de milhares 18 2 2" xfId="4196" xr:uid="{00000000-0005-0000-0000-0000734D0000}"/>
    <cellStyle name="Separador de milhares 18 2 2 2" xfId="8833" xr:uid="{00000000-0005-0000-0000-0000744D0000}"/>
    <cellStyle name="Separador de milhares 18 2 2 2 2" xfId="17585" xr:uid="{00000000-0005-0000-0000-0000754D0000}"/>
    <cellStyle name="Separador de milhares 18 2 2 3" xfId="12045" xr:uid="{00000000-0005-0000-0000-0000764D0000}"/>
    <cellStyle name="Separador de milhares 18 2 2 3 2" xfId="20732" xr:uid="{00000000-0005-0000-0000-0000774D0000}"/>
    <cellStyle name="Separador de milhares 18 2 2 4" xfId="13651" xr:uid="{00000000-0005-0000-0000-0000784D0000}"/>
    <cellStyle name="Separador de milhares 18 2 2 4 2" xfId="22331" xr:uid="{00000000-0005-0000-0000-0000794D0000}"/>
    <cellStyle name="Separador de milhares 18 2 2 5" xfId="15857" xr:uid="{00000000-0005-0000-0000-00007A4D0000}"/>
    <cellStyle name="Separador de milhares 18 2 3" xfId="4197" xr:uid="{00000000-0005-0000-0000-00007B4D0000}"/>
    <cellStyle name="Separador de milhares 18 2 3 2" xfId="8834" xr:uid="{00000000-0005-0000-0000-00007C4D0000}"/>
    <cellStyle name="Separador de milhares 18 2 3 2 2" xfId="17586" xr:uid="{00000000-0005-0000-0000-00007D4D0000}"/>
    <cellStyle name="Separador de milhares 18 2 3 3" xfId="12046" xr:uid="{00000000-0005-0000-0000-00007E4D0000}"/>
    <cellStyle name="Separador de milhares 18 2 3 3 2" xfId="20733" xr:uid="{00000000-0005-0000-0000-00007F4D0000}"/>
    <cellStyle name="Separador de milhares 18 2 3 4" xfId="13652" xr:uid="{00000000-0005-0000-0000-0000804D0000}"/>
    <cellStyle name="Separador de milhares 18 2 3 4 2" xfId="22332" xr:uid="{00000000-0005-0000-0000-0000814D0000}"/>
    <cellStyle name="Separador de milhares 18 2 3 5" xfId="15858" xr:uid="{00000000-0005-0000-0000-0000824D0000}"/>
    <cellStyle name="Separador de milhares 18 2 4" xfId="8832" xr:uid="{00000000-0005-0000-0000-0000834D0000}"/>
    <cellStyle name="Separador de milhares 18 2 4 2" xfId="17584" xr:uid="{00000000-0005-0000-0000-0000844D0000}"/>
    <cellStyle name="Separador de milhares 18 2 5" xfId="12044" xr:uid="{00000000-0005-0000-0000-0000854D0000}"/>
    <cellStyle name="Separador de milhares 18 2 5 2" xfId="20731" xr:uid="{00000000-0005-0000-0000-0000864D0000}"/>
    <cellStyle name="Separador de milhares 18 2 6" xfId="13650" xr:uid="{00000000-0005-0000-0000-0000874D0000}"/>
    <cellStyle name="Separador de milhares 18 2 6 2" xfId="22330" xr:uid="{00000000-0005-0000-0000-0000884D0000}"/>
    <cellStyle name="Separador de milhares 18 2 7" xfId="15856" xr:uid="{00000000-0005-0000-0000-0000894D0000}"/>
    <cellStyle name="Separador de milhares 19" xfId="4198" xr:uid="{00000000-0005-0000-0000-00008A4D0000}"/>
    <cellStyle name="Separador de milhares 19 10" xfId="8835" xr:uid="{00000000-0005-0000-0000-00008B4D0000}"/>
    <cellStyle name="Separador de milhares 19 10 2" xfId="17587" xr:uid="{00000000-0005-0000-0000-00008C4D0000}"/>
    <cellStyle name="Separador de milhares 19 11" xfId="12047" xr:uid="{00000000-0005-0000-0000-00008D4D0000}"/>
    <cellStyle name="Separador de milhares 19 11 2" xfId="20734" xr:uid="{00000000-0005-0000-0000-00008E4D0000}"/>
    <cellStyle name="Separador de milhares 19 12" xfId="13653" xr:uid="{00000000-0005-0000-0000-00008F4D0000}"/>
    <cellStyle name="Separador de milhares 19 12 2" xfId="22333" xr:uid="{00000000-0005-0000-0000-0000904D0000}"/>
    <cellStyle name="Separador de milhares 19 13" xfId="15859" xr:uid="{00000000-0005-0000-0000-0000914D0000}"/>
    <cellStyle name="Separador de milhares 19 2" xfId="4199" xr:uid="{00000000-0005-0000-0000-0000924D0000}"/>
    <cellStyle name="Separador de milhares 19 2 2" xfId="4200" xr:uid="{00000000-0005-0000-0000-0000934D0000}"/>
    <cellStyle name="Separador de milhares 19 2 2 2" xfId="8837" xr:uid="{00000000-0005-0000-0000-0000944D0000}"/>
    <cellStyle name="Separador de milhares 19 2 2 2 2" xfId="17589" xr:uid="{00000000-0005-0000-0000-0000954D0000}"/>
    <cellStyle name="Separador de milhares 19 2 2 3" xfId="12049" xr:uid="{00000000-0005-0000-0000-0000964D0000}"/>
    <cellStyle name="Separador de milhares 19 2 2 3 2" xfId="20736" xr:uid="{00000000-0005-0000-0000-0000974D0000}"/>
    <cellStyle name="Separador de milhares 19 2 2 4" xfId="13655" xr:uid="{00000000-0005-0000-0000-0000984D0000}"/>
    <cellStyle name="Separador de milhares 19 2 2 4 2" xfId="22335" xr:uid="{00000000-0005-0000-0000-0000994D0000}"/>
    <cellStyle name="Separador de milhares 19 2 2 5" xfId="15861" xr:uid="{00000000-0005-0000-0000-00009A4D0000}"/>
    <cellStyle name="Separador de milhares 19 2 3" xfId="4201" xr:uid="{00000000-0005-0000-0000-00009B4D0000}"/>
    <cellStyle name="Separador de milhares 19 2 3 2" xfId="8838" xr:uid="{00000000-0005-0000-0000-00009C4D0000}"/>
    <cellStyle name="Separador de milhares 19 2 3 2 2" xfId="17590" xr:uid="{00000000-0005-0000-0000-00009D4D0000}"/>
    <cellStyle name="Separador de milhares 19 2 3 3" xfId="12050" xr:uid="{00000000-0005-0000-0000-00009E4D0000}"/>
    <cellStyle name="Separador de milhares 19 2 3 3 2" xfId="20737" xr:uid="{00000000-0005-0000-0000-00009F4D0000}"/>
    <cellStyle name="Separador de milhares 19 2 3 4" xfId="13656" xr:uid="{00000000-0005-0000-0000-0000A04D0000}"/>
    <cellStyle name="Separador de milhares 19 2 3 4 2" xfId="22336" xr:uid="{00000000-0005-0000-0000-0000A14D0000}"/>
    <cellStyle name="Separador de milhares 19 2 3 5" xfId="15862" xr:uid="{00000000-0005-0000-0000-0000A24D0000}"/>
    <cellStyle name="Separador de milhares 19 2 4" xfId="8836" xr:uid="{00000000-0005-0000-0000-0000A34D0000}"/>
    <cellStyle name="Separador de milhares 19 2 4 2" xfId="17588" xr:uid="{00000000-0005-0000-0000-0000A44D0000}"/>
    <cellStyle name="Separador de milhares 19 2 5" xfId="12048" xr:uid="{00000000-0005-0000-0000-0000A54D0000}"/>
    <cellStyle name="Separador de milhares 19 2 5 2" xfId="20735" xr:uid="{00000000-0005-0000-0000-0000A64D0000}"/>
    <cellStyle name="Separador de milhares 19 2 6" xfId="13654" xr:uid="{00000000-0005-0000-0000-0000A74D0000}"/>
    <cellStyle name="Separador de milhares 19 2 6 2" xfId="22334" xr:uid="{00000000-0005-0000-0000-0000A84D0000}"/>
    <cellStyle name="Separador de milhares 19 2 7" xfId="15860" xr:uid="{00000000-0005-0000-0000-0000A94D0000}"/>
    <cellStyle name="Separador de milhares 19 3" xfId="4202" xr:uid="{00000000-0005-0000-0000-0000AA4D0000}"/>
    <cellStyle name="Separador de milhares 19 3 2" xfId="4203" xr:uid="{00000000-0005-0000-0000-0000AB4D0000}"/>
    <cellStyle name="Separador de milhares 19 3 2 2" xfId="8840" xr:uid="{00000000-0005-0000-0000-0000AC4D0000}"/>
    <cellStyle name="Separador de milhares 19 3 2 2 2" xfId="17592" xr:uid="{00000000-0005-0000-0000-0000AD4D0000}"/>
    <cellStyle name="Separador de milhares 19 3 2 3" xfId="12052" xr:uid="{00000000-0005-0000-0000-0000AE4D0000}"/>
    <cellStyle name="Separador de milhares 19 3 2 3 2" xfId="20739" xr:uid="{00000000-0005-0000-0000-0000AF4D0000}"/>
    <cellStyle name="Separador de milhares 19 3 2 4" xfId="13658" xr:uid="{00000000-0005-0000-0000-0000B04D0000}"/>
    <cellStyle name="Separador de milhares 19 3 2 4 2" xfId="22338" xr:uid="{00000000-0005-0000-0000-0000B14D0000}"/>
    <cellStyle name="Separador de milhares 19 3 2 5" xfId="15864" xr:uid="{00000000-0005-0000-0000-0000B24D0000}"/>
    <cellStyle name="Separador de milhares 19 3 3" xfId="4204" xr:uid="{00000000-0005-0000-0000-0000B34D0000}"/>
    <cellStyle name="Separador de milhares 19 3 3 2" xfId="8841" xr:uid="{00000000-0005-0000-0000-0000B44D0000}"/>
    <cellStyle name="Separador de milhares 19 3 3 2 2" xfId="17593" xr:uid="{00000000-0005-0000-0000-0000B54D0000}"/>
    <cellStyle name="Separador de milhares 19 3 3 3" xfId="12053" xr:uid="{00000000-0005-0000-0000-0000B64D0000}"/>
    <cellStyle name="Separador de milhares 19 3 3 3 2" xfId="20740" xr:uid="{00000000-0005-0000-0000-0000B74D0000}"/>
    <cellStyle name="Separador de milhares 19 3 3 4" xfId="13659" xr:uid="{00000000-0005-0000-0000-0000B84D0000}"/>
    <cellStyle name="Separador de milhares 19 3 3 4 2" xfId="22339" xr:uid="{00000000-0005-0000-0000-0000B94D0000}"/>
    <cellStyle name="Separador de milhares 19 3 3 5" xfId="15865" xr:uid="{00000000-0005-0000-0000-0000BA4D0000}"/>
    <cellStyle name="Separador de milhares 19 3 4" xfId="8839" xr:uid="{00000000-0005-0000-0000-0000BB4D0000}"/>
    <cellStyle name="Separador de milhares 19 3 4 2" xfId="17591" xr:uid="{00000000-0005-0000-0000-0000BC4D0000}"/>
    <cellStyle name="Separador de milhares 19 3 5" xfId="12051" xr:uid="{00000000-0005-0000-0000-0000BD4D0000}"/>
    <cellStyle name="Separador de milhares 19 3 5 2" xfId="20738" xr:uid="{00000000-0005-0000-0000-0000BE4D0000}"/>
    <cellStyle name="Separador de milhares 19 3 6" xfId="13657" xr:uid="{00000000-0005-0000-0000-0000BF4D0000}"/>
    <cellStyle name="Separador de milhares 19 3 6 2" xfId="22337" xr:uid="{00000000-0005-0000-0000-0000C04D0000}"/>
    <cellStyle name="Separador de milhares 19 3 7" xfId="15863" xr:uid="{00000000-0005-0000-0000-0000C14D0000}"/>
    <cellStyle name="Separador de milhares 19 4" xfId="4205" xr:uid="{00000000-0005-0000-0000-0000C24D0000}"/>
    <cellStyle name="Separador de milhares 19 4 2" xfId="4206" xr:uid="{00000000-0005-0000-0000-0000C34D0000}"/>
    <cellStyle name="Separador de milhares 19 4 2 2" xfId="8843" xr:uid="{00000000-0005-0000-0000-0000C44D0000}"/>
    <cellStyle name="Separador de milhares 19 4 2 2 2" xfId="17595" xr:uid="{00000000-0005-0000-0000-0000C54D0000}"/>
    <cellStyle name="Separador de milhares 19 4 2 3" xfId="12055" xr:uid="{00000000-0005-0000-0000-0000C64D0000}"/>
    <cellStyle name="Separador de milhares 19 4 2 3 2" xfId="20742" xr:uid="{00000000-0005-0000-0000-0000C74D0000}"/>
    <cellStyle name="Separador de milhares 19 4 2 4" xfId="13661" xr:uid="{00000000-0005-0000-0000-0000C84D0000}"/>
    <cellStyle name="Separador de milhares 19 4 2 4 2" xfId="22341" xr:uid="{00000000-0005-0000-0000-0000C94D0000}"/>
    <cellStyle name="Separador de milhares 19 4 2 5" xfId="15867" xr:uid="{00000000-0005-0000-0000-0000CA4D0000}"/>
    <cellStyle name="Separador de milhares 19 4 3" xfId="4207" xr:uid="{00000000-0005-0000-0000-0000CB4D0000}"/>
    <cellStyle name="Separador de milhares 19 4 3 2" xfId="8844" xr:uid="{00000000-0005-0000-0000-0000CC4D0000}"/>
    <cellStyle name="Separador de milhares 19 4 3 2 2" xfId="17596" xr:uid="{00000000-0005-0000-0000-0000CD4D0000}"/>
    <cellStyle name="Separador de milhares 19 4 3 3" xfId="12056" xr:uid="{00000000-0005-0000-0000-0000CE4D0000}"/>
    <cellStyle name="Separador de milhares 19 4 3 3 2" xfId="20743" xr:uid="{00000000-0005-0000-0000-0000CF4D0000}"/>
    <cellStyle name="Separador de milhares 19 4 3 4" xfId="13662" xr:uid="{00000000-0005-0000-0000-0000D04D0000}"/>
    <cellStyle name="Separador de milhares 19 4 3 4 2" xfId="22342" xr:uid="{00000000-0005-0000-0000-0000D14D0000}"/>
    <cellStyle name="Separador de milhares 19 4 3 5" xfId="15868" xr:uid="{00000000-0005-0000-0000-0000D24D0000}"/>
    <cellStyle name="Separador de milhares 19 4 4" xfId="8842" xr:uid="{00000000-0005-0000-0000-0000D34D0000}"/>
    <cellStyle name="Separador de milhares 19 4 4 2" xfId="17594" xr:uid="{00000000-0005-0000-0000-0000D44D0000}"/>
    <cellStyle name="Separador de milhares 19 4 5" xfId="12054" xr:uid="{00000000-0005-0000-0000-0000D54D0000}"/>
    <cellStyle name="Separador de milhares 19 4 5 2" xfId="20741" xr:uid="{00000000-0005-0000-0000-0000D64D0000}"/>
    <cellStyle name="Separador de milhares 19 4 6" xfId="13660" xr:uid="{00000000-0005-0000-0000-0000D74D0000}"/>
    <cellStyle name="Separador de milhares 19 4 6 2" xfId="22340" xr:uid="{00000000-0005-0000-0000-0000D84D0000}"/>
    <cellStyle name="Separador de milhares 19 4 7" xfId="15866" xr:uid="{00000000-0005-0000-0000-0000D94D0000}"/>
    <cellStyle name="Separador de milhares 19 5" xfId="4208" xr:uid="{00000000-0005-0000-0000-0000DA4D0000}"/>
    <cellStyle name="Separador de milhares 19 5 2" xfId="4209" xr:uid="{00000000-0005-0000-0000-0000DB4D0000}"/>
    <cellStyle name="Separador de milhares 19 5 2 2" xfId="8846" xr:uid="{00000000-0005-0000-0000-0000DC4D0000}"/>
    <cellStyle name="Separador de milhares 19 5 2 2 2" xfId="17598" xr:uid="{00000000-0005-0000-0000-0000DD4D0000}"/>
    <cellStyle name="Separador de milhares 19 5 2 3" xfId="12058" xr:uid="{00000000-0005-0000-0000-0000DE4D0000}"/>
    <cellStyle name="Separador de milhares 19 5 2 3 2" xfId="20745" xr:uid="{00000000-0005-0000-0000-0000DF4D0000}"/>
    <cellStyle name="Separador de milhares 19 5 2 4" xfId="13664" xr:uid="{00000000-0005-0000-0000-0000E04D0000}"/>
    <cellStyle name="Separador de milhares 19 5 2 4 2" xfId="22344" xr:uid="{00000000-0005-0000-0000-0000E14D0000}"/>
    <cellStyle name="Separador de milhares 19 5 2 5" xfId="15870" xr:uid="{00000000-0005-0000-0000-0000E24D0000}"/>
    <cellStyle name="Separador de milhares 19 5 3" xfId="4210" xr:uid="{00000000-0005-0000-0000-0000E34D0000}"/>
    <cellStyle name="Separador de milhares 19 5 3 2" xfId="8847" xr:uid="{00000000-0005-0000-0000-0000E44D0000}"/>
    <cellStyle name="Separador de milhares 19 5 3 2 2" xfId="17599" xr:uid="{00000000-0005-0000-0000-0000E54D0000}"/>
    <cellStyle name="Separador de milhares 19 5 3 3" xfId="12059" xr:uid="{00000000-0005-0000-0000-0000E64D0000}"/>
    <cellStyle name="Separador de milhares 19 5 3 3 2" xfId="20746" xr:uid="{00000000-0005-0000-0000-0000E74D0000}"/>
    <cellStyle name="Separador de milhares 19 5 3 4" xfId="13665" xr:uid="{00000000-0005-0000-0000-0000E84D0000}"/>
    <cellStyle name="Separador de milhares 19 5 3 4 2" xfId="22345" xr:uid="{00000000-0005-0000-0000-0000E94D0000}"/>
    <cellStyle name="Separador de milhares 19 5 3 5" xfId="15871" xr:uid="{00000000-0005-0000-0000-0000EA4D0000}"/>
    <cellStyle name="Separador de milhares 19 5 4" xfId="8845" xr:uid="{00000000-0005-0000-0000-0000EB4D0000}"/>
    <cellStyle name="Separador de milhares 19 5 4 2" xfId="17597" xr:uid="{00000000-0005-0000-0000-0000EC4D0000}"/>
    <cellStyle name="Separador de milhares 19 5 5" xfId="12057" xr:uid="{00000000-0005-0000-0000-0000ED4D0000}"/>
    <cellStyle name="Separador de milhares 19 5 5 2" xfId="20744" xr:uid="{00000000-0005-0000-0000-0000EE4D0000}"/>
    <cellStyle name="Separador de milhares 19 5 6" xfId="13663" xr:uid="{00000000-0005-0000-0000-0000EF4D0000}"/>
    <cellStyle name="Separador de milhares 19 5 6 2" xfId="22343" xr:uid="{00000000-0005-0000-0000-0000F04D0000}"/>
    <cellStyle name="Separador de milhares 19 5 7" xfId="15869" xr:uid="{00000000-0005-0000-0000-0000F14D0000}"/>
    <cellStyle name="Separador de milhares 19 6" xfId="4211" xr:uid="{00000000-0005-0000-0000-0000F24D0000}"/>
    <cellStyle name="Separador de milhares 19 6 2" xfId="4212" xr:uid="{00000000-0005-0000-0000-0000F34D0000}"/>
    <cellStyle name="Separador de milhares 19 6 2 2" xfId="8849" xr:uid="{00000000-0005-0000-0000-0000F44D0000}"/>
    <cellStyle name="Separador de milhares 19 6 2 2 2" xfId="17601" xr:uid="{00000000-0005-0000-0000-0000F54D0000}"/>
    <cellStyle name="Separador de milhares 19 6 2 3" xfId="12061" xr:uid="{00000000-0005-0000-0000-0000F64D0000}"/>
    <cellStyle name="Separador de milhares 19 6 2 3 2" xfId="20748" xr:uid="{00000000-0005-0000-0000-0000F74D0000}"/>
    <cellStyle name="Separador de milhares 19 6 2 4" xfId="13667" xr:uid="{00000000-0005-0000-0000-0000F84D0000}"/>
    <cellStyle name="Separador de milhares 19 6 2 4 2" xfId="22347" xr:uid="{00000000-0005-0000-0000-0000F94D0000}"/>
    <cellStyle name="Separador de milhares 19 6 2 5" xfId="15873" xr:uid="{00000000-0005-0000-0000-0000FA4D0000}"/>
    <cellStyle name="Separador de milhares 19 6 3" xfId="4213" xr:uid="{00000000-0005-0000-0000-0000FB4D0000}"/>
    <cellStyle name="Separador de milhares 19 6 3 2" xfId="8850" xr:uid="{00000000-0005-0000-0000-0000FC4D0000}"/>
    <cellStyle name="Separador de milhares 19 6 3 2 2" xfId="17602" xr:uid="{00000000-0005-0000-0000-0000FD4D0000}"/>
    <cellStyle name="Separador de milhares 19 6 3 3" xfId="12062" xr:uid="{00000000-0005-0000-0000-0000FE4D0000}"/>
    <cellStyle name="Separador de milhares 19 6 3 3 2" xfId="20749" xr:uid="{00000000-0005-0000-0000-0000FF4D0000}"/>
    <cellStyle name="Separador de milhares 19 6 3 4" xfId="13668" xr:uid="{00000000-0005-0000-0000-0000004E0000}"/>
    <cellStyle name="Separador de milhares 19 6 3 4 2" xfId="22348" xr:uid="{00000000-0005-0000-0000-0000014E0000}"/>
    <cellStyle name="Separador de milhares 19 6 3 5" xfId="15874" xr:uid="{00000000-0005-0000-0000-0000024E0000}"/>
    <cellStyle name="Separador de milhares 19 6 4" xfId="8848" xr:uid="{00000000-0005-0000-0000-0000034E0000}"/>
    <cellStyle name="Separador de milhares 19 6 4 2" xfId="17600" xr:uid="{00000000-0005-0000-0000-0000044E0000}"/>
    <cellStyle name="Separador de milhares 19 6 5" xfId="12060" xr:uid="{00000000-0005-0000-0000-0000054E0000}"/>
    <cellStyle name="Separador de milhares 19 6 5 2" xfId="20747" xr:uid="{00000000-0005-0000-0000-0000064E0000}"/>
    <cellStyle name="Separador de milhares 19 6 6" xfId="13666" xr:uid="{00000000-0005-0000-0000-0000074E0000}"/>
    <cellStyle name="Separador de milhares 19 6 6 2" xfId="22346" xr:uid="{00000000-0005-0000-0000-0000084E0000}"/>
    <cellStyle name="Separador de milhares 19 6 7" xfId="15872" xr:uid="{00000000-0005-0000-0000-0000094E0000}"/>
    <cellStyle name="Separador de milhares 19 7" xfId="4214" xr:uid="{00000000-0005-0000-0000-00000A4E0000}"/>
    <cellStyle name="Separador de milhares 19 7 2" xfId="8851" xr:uid="{00000000-0005-0000-0000-00000B4E0000}"/>
    <cellStyle name="Separador de milhares 19 7 2 2" xfId="17603" xr:uid="{00000000-0005-0000-0000-00000C4E0000}"/>
    <cellStyle name="Separador de milhares 19 7 3" xfId="12063" xr:uid="{00000000-0005-0000-0000-00000D4E0000}"/>
    <cellStyle name="Separador de milhares 19 7 3 2" xfId="20750" xr:uid="{00000000-0005-0000-0000-00000E4E0000}"/>
    <cellStyle name="Separador de milhares 19 7 4" xfId="13669" xr:uid="{00000000-0005-0000-0000-00000F4E0000}"/>
    <cellStyle name="Separador de milhares 19 7 4 2" xfId="22349" xr:uid="{00000000-0005-0000-0000-0000104E0000}"/>
    <cellStyle name="Separador de milhares 19 7 5" xfId="15875" xr:uid="{00000000-0005-0000-0000-0000114E0000}"/>
    <cellStyle name="Separador de milhares 19 8" xfId="4215" xr:uid="{00000000-0005-0000-0000-0000124E0000}"/>
    <cellStyle name="Separador de milhares 19 8 2" xfId="8852" xr:uid="{00000000-0005-0000-0000-0000134E0000}"/>
    <cellStyle name="Separador de milhares 19 8 2 2" xfId="17604" xr:uid="{00000000-0005-0000-0000-0000144E0000}"/>
    <cellStyle name="Separador de milhares 19 8 3" xfId="12064" xr:uid="{00000000-0005-0000-0000-0000154E0000}"/>
    <cellStyle name="Separador de milhares 19 8 3 2" xfId="20751" xr:uid="{00000000-0005-0000-0000-0000164E0000}"/>
    <cellStyle name="Separador de milhares 19 8 4" xfId="13670" xr:uid="{00000000-0005-0000-0000-0000174E0000}"/>
    <cellStyle name="Separador de milhares 19 8 4 2" xfId="22350" xr:uid="{00000000-0005-0000-0000-0000184E0000}"/>
    <cellStyle name="Separador de milhares 19 8 5" xfId="15876" xr:uid="{00000000-0005-0000-0000-0000194E0000}"/>
    <cellStyle name="Separador de milhares 19 9" xfId="4216" xr:uid="{00000000-0005-0000-0000-00001A4E0000}"/>
    <cellStyle name="Separador de milhares 19 9 2" xfId="8853" xr:uid="{00000000-0005-0000-0000-00001B4E0000}"/>
    <cellStyle name="Separador de milhares 19 9 2 2" xfId="17605" xr:uid="{00000000-0005-0000-0000-00001C4E0000}"/>
    <cellStyle name="Separador de milhares 19 9 3" xfId="12065" xr:uid="{00000000-0005-0000-0000-00001D4E0000}"/>
    <cellStyle name="Separador de milhares 19 9 3 2" xfId="20752" xr:uid="{00000000-0005-0000-0000-00001E4E0000}"/>
    <cellStyle name="Separador de milhares 19 9 4" xfId="13671" xr:uid="{00000000-0005-0000-0000-00001F4E0000}"/>
    <cellStyle name="Separador de milhares 19 9 4 2" xfId="22351" xr:uid="{00000000-0005-0000-0000-0000204E0000}"/>
    <cellStyle name="Separador de milhares 19 9 5" xfId="15877" xr:uid="{00000000-0005-0000-0000-0000214E0000}"/>
    <cellStyle name="Separador de milhares 2" xfId="80" xr:uid="{00000000-0005-0000-0000-0000224E0000}"/>
    <cellStyle name="Separador de milhares 2 10" xfId="4218" xr:uid="{00000000-0005-0000-0000-0000234E0000}"/>
    <cellStyle name="Separador de milhares 2 10 2" xfId="5583" xr:uid="{00000000-0005-0000-0000-0000244E0000}"/>
    <cellStyle name="Separador de milhares 2 10 2 2" xfId="16088" xr:uid="{00000000-0005-0000-0000-0000254E0000}"/>
    <cellStyle name="Separador de milhares 2 10 3" xfId="8855" xr:uid="{00000000-0005-0000-0000-0000264E0000}"/>
    <cellStyle name="Separador de milhares 2 10 3 2" xfId="17607" xr:uid="{00000000-0005-0000-0000-0000274E0000}"/>
    <cellStyle name="Separador de milhares 2 10 4" xfId="12067" xr:uid="{00000000-0005-0000-0000-0000284E0000}"/>
    <cellStyle name="Separador de milhares 2 10 4 2" xfId="20754" xr:uid="{00000000-0005-0000-0000-0000294E0000}"/>
    <cellStyle name="Separador de milhares 2 10 5" xfId="13673" xr:uid="{00000000-0005-0000-0000-00002A4E0000}"/>
    <cellStyle name="Separador de milhares 2 10 5 2" xfId="22353" xr:uid="{00000000-0005-0000-0000-00002B4E0000}"/>
    <cellStyle name="Separador de milhares 2 10 6" xfId="14073" xr:uid="{00000000-0005-0000-0000-00002C4E0000}"/>
    <cellStyle name="Separador de milhares 2 10 7" xfId="15879" xr:uid="{00000000-0005-0000-0000-00002D4E0000}"/>
    <cellStyle name="Separador de milhares 2 11" xfId="4219" xr:uid="{00000000-0005-0000-0000-00002E4E0000}"/>
    <cellStyle name="Separador de milhares 2 11 2" xfId="8856" xr:uid="{00000000-0005-0000-0000-00002F4E0000}"/>
    <cellStyle name="Separador de milhares 2 11 2 2" xfId="17608" xr:uid="{00000000-0005-0000-0000-0000304E0000}"/>
    <cellStyle name="Separador de milhares 2 11 3" xfId="12068" xr:uid="{00000000-0005-0000-0000-0000314E0000}"/>
    <cellStyle name="Separador de milhares 2 11 3 2" xfId="20755" xr:uid="{00000000-0005-0000-0000-0000324E0000}"/>
    <cellStyle name="Separador de milhares 2 11 4" xfId="13674" xr:uid="{00000000-0005-0000-0000-0000334E0000}"/>
    <cellStyle name="Separador de milhares 2 11 4 2" xfId="22354" xr:uid="{00000000-0005-0000-0000-0000344E0000}"/>
    <cellStyle name="Separador de milhares 2 11 5" xfId="14045" xr:uid="{00000000-0005-0000-0000-0000354E0000}"/>
    <cellStyle name="Separador de milhares 2 12" xfId="4220" xr:uid="{00000000-0005-0000-0000-0000364E0000}"/>
    <cellStyle name="Separador de milhares 2 12 2" xfId="5599" xr:uid="{00000000-0005-0000-0000-0000374E0000}"/>
    <cellStyle name="Separador de milhares 2 12 2 2" xfId="10413" xr:uid="{00000000-0005-0000-0000-0000384E0000}"/>
    <cellStyle name="Separador de milhares 2 12 2 2 2" xfId="19163" xr:uid="{00000000-0005-0000-0000-0000394E0000}"/>
    <cellStyle name="Separador de milhares 2 12 2 3" xfId="16089" xr:uid="{00000000-0005-0000-0000-00003A4E0000}"/>
    <cellStyle name="Separador de milhares 2 12 3" xfId="8857" xr:uid="{00000000-0005-0000-0000-00003B4E0000}"/>
    <cellStyle name="Separador de milhares 2 12 3 2" xfId="17609" xr:uid="{00000000-0005-0000-0000-00003C4E0000}"/>
    <cellStyle name="Separador de milhares 2 12 4" xfId="12069" xr:uid="{00000000-0005-0000-0000-00003D4E0000}"/>
    <cellStyle name="Separador de milhares 2 12 4 2" xfId="20756" xr:uid="{00000000-0005-0000-0000-00003E4E0000}"/>
    <cellStyle name="Separador de milhares 2 12 5" xfId="13675" xr:uid="{00000000-0005-0000-0000-00003F4E0000}"/>
    <cellStyle name="Separador de milhares 2 12 5 2" xfId="22355" xr:uid="{00000000-0005-0000-0000-0000404E0000}"/>
    <cellStyle name="Separador de milhares 2 12 6" xfId="14079" xr:uid="{00000000-0005-0000-0000-0000414E0000}"/>
    <cellStyle name="Separador de milhares 2 12 7" xfId="15880" xr:uid="{00000000-0005-0000-0000-0000424E0000}"/>
    <cellStyle name="Separador de milhares 2 13" xfId="4890" xr:uid="{00000000-0005-0000-0000-0000434E0000}"/>
    <cellStyle name="Separador de milhares 2 13 2" xfId="5628" xr:uid="{00000000-0005-0000-0000-0000444E0000}"/>
    <cellStyle name="Separador de milhares 2 13 2 2" xfId="16093" xr:uid="{00000000-0005-0000-0000-0000454E0000}"/>
    <cellStyle name="Separador de milhares 2 13 3" xfId="14089" xr:uid="{00000000-0005-0000-0000-0000464E0000}"/>
    <cellStyle name="Separador de milhares 2 14" xfId="4217" xr:uid="{00000000-0005-0000-0000-0000474E0000}"/>
    <cellStyle name="Separador de milhares 2 14 2" xfId="5626" xr:uid="{00000000-0005-0000-0000-0000484E0000}"/>
    <cellStyle name="Separador de milhares 2 14 2 2" xfId="16092" xr:uid="{00000000-0005-0000-0000-0000494E0000}"/>
    <cellStyle name="Separador de milhares 2 14 3" xfId="10412" xr:uid="{00000000-0005-0000-0000-00004A4E0000}"/>
    <cellStyle name="Separador de milhares 2 14 3 2" xfId="19162" xr:uid="{00000000-0005-0000-0000-00004B4E0000}"/>
    <cellStyle name="Separador de milhares 2 14 4" xfId="12066" xr:uid="{00000000-0005-0000-0000-00004C4E0000}"/>
    <cellStyle name="Separador de milhares 2 14 4 2" xfId="20753" xr:uid="{00000000-0005-0000-0000-00004D4E0000}"/>
    <cellStyle name="Separador de milhares 2 14 5" xfId="14087" xr:uid="{00000000-0005-0000-0000-00004E4E0000}"/>
    <cellStyle name="Separador de milhares 2 14 6" xfId="15878" xr:uid="{00000000-0005-0000-0000-00004F4E0000}"/>
    <cellStyle name="Separador de milhares 2 15" xfId="5737" xr:uid="{00000000-0005-0000-0000-0000504E0000}"/>
    <cellStyle name="Separador de milhares 2 15 2" xfId="14120" xr:uid="{00000000-0005-0000-0000-0000514E0000}"/>
    <cellStyle name="Separador de milhares 2 16" xfId="5693" xr:uid="{00000000-0005-0000-0000-0000524E0000}"/>
    <cellStyle name="Separador de milhares 2 16 2" xfId="14107" xr:uid="{00000000-0005-0000-0000-0000534E0000}"/>
    <cellStyle name="Separador de milhares 2 17" xfId="7016" xr:uid="{00000000-0005-0000-0000-0000544E0000}"/>
    <cellStyle name="Separador de milhares 2 17 2" xfId="14622" xr:uid="{00000000-0005-0000-0000-0000554E0000}"/>
    <cellStyle name="Separador de milhares 2 17 3" xfId="16160" xr:uid="{00000000-0005-0000-0000-0000564E0000}"/>
    <cellStyle name="Separador de milhares 2 18" xfId="8854" xr:uid="{00000000-0005-0000-0000-0000574E0000}"/>
    <cellStyle name="Separador de milhares 2 18 2" xfId="17606" xr:uid="{00000000-0005-0000-0000-0000584E0000}"/>
    <cellStyle name="Separador de milhares 2 19" xfId="10501" xr:uid="{00000000-0005-0000-0000-0000594E0000}"/>
    <cellStyle name="Separador de milhares 2 19 2" xfId="19228" xr:uid="{00000000-0005-0000-0000-00005A4E0000}"/>
    <cellStyle name="Separador de milhares 2 2" xfId="95" xr:uid="{00000000-0005-0000-0000-00005B4E0000}"/>
    <cellStyle name="Separador de milhares 2 2 2" xfId="129" xr:uid="{00000000-0005-0000-0000-00005C4E0000}"/>
    <cellStyle name="Separador de milhares 2 2 2 2" xfId="4223" xr:uid="{00000000-0005-0000-0000-00005D4E0000}"/>
    <cellStyle name="Separador de milhares 2 2 2 2 2" xfId="8858" xr:uid="{00000000-0005-0000-0000-00005E4E0000}"/>
    <cellStyle name="Separador de milhares 2 2 2 2 2 2" xfId="17610" xr:uid="{00000000-0005-0000-0000-00005F4E0000}"/>
    <cellStyle name="Separador de milhares 2 2 2 2 3" xfId="12070" xr:uid="{00000000-0005-0000-0000-0000604E0000}"/>
    <cellStyle name="Separador de milhares 2 2 2 2 3 2" xfId="20757" xr:uid="{00000000-0005-0000-0000-0000614E0000}"/>
    <cellStyle name="Separador de milhares 2 2 2 2 4" xfId="13676" xr:uid="{00000000-0005-0000-0000-0000624E0000}"/>
    <cellStyle name="Separador de milhares 2 2 2 2 4 2" xfId="22356" xr:uid="{00000000-0005-0000-0000-0000634E0000}"/>
    <cellStyle name="Separador de milhares 2 2 2 2 5" xfId="15881" xr:uid="{00000000-0005-0000-0000-0000644E0000}"/>
    <cellStyle name="Separador de milhares 2 2 2 3" xfId="4224" xr:uid="{00000000-0005-0000-0000-0000654E0000}"/>
    <cellStyle name="Separador de milhares 2 2 2 3 2" xfId="8859" xr:uid="{00000000-0005-0000-0000-0000664E0000}"/>
    <cellStyle name="Separador de milhares 2 2 2 3 2 2" xfId="17611" xr:uid="{00000000-0005-0000-0000-0000674E0000}"/>
    <cellStyle name="Separador de milhares 2 2 2 3 3" xfId="12071" xr:uid="{00000000-0005-0000-0000-0000684E0000}"/>
    <cellStyle name="Separador de milhares 2 2 2 3 3 2" xfId="20758" xr:uid="{00000000-0005-0000-0000-0000694E0000}"/>
    <cellStyle name="Separador de milhares 2 2 2 3 4" xfId="13677" xr:uid="{00000000-0005-0000-0000-00006A4E0000}"/>
    <cellStyle name="Separador de milhares 2 2 2 3 4 2" xfId="22357" xr:uid="{00000000-0005-0000-0000-00006B4E0000}"/>
    <cellStyle name="Separador de milhares 2 2 2 3 5" xfId="15882" xr:uid="{00000000-0005-0000-0000-00006C4E0000}"/>
    <cellStyle name="Separador de milhares 2 2 2 4" xfId="4222" xr:uid="{00000000-0005-0000-0000-00006D4E0000}"/>
    <cellStyle name="Separador de milhares 2 2 2 5" xfId="7377" xr:uid="{00000000-0005-0000-0000-00006E4E0000}"/>
    <cellStyle name="Separador de milhares 2 2 2 5 2" xfId="16167" xr:uid="{00000000-0005-0000-0000-00006F4E0000}"/>
    <cellStyle name="Separador de milhares 2 2 2 6" xfId="10617" xr:uid="{00000000-0005-0000-0000-0000704E0000}"/>
    <cellStyle name="Separador de milhares 2 2 2 6 2" xfId="19320" xr:uid="{00000000-0005-0000-0000-0000714E0000}"/>
    <cellStyle name="Separador de milhares 2 2 2 7" xfId="14729" xr:uid="{00000000-0005-0000-0000-0000724E0000}"/>
    <cellStyle name="Separador de milhares 2 2 2 8" xfId="14796" xr:uid="{00000000-0005-0000-0000-0000734E0000}"/>
    <cellStyle name="Separador de milhares 2 2 3" xfId="4225" xr:uid="{00000000-0005-0000-0000-0000744E0000}"/>
    <cellStyle name="Separador de milhares 2 2 3 2" xfId="4226" xr:uid="{00000000-0005-0000-0000-0000754E0000}"/>
    <cellStyle name="Separador de milhares 2 2 3 2 2" xfId="8860" xr:uid="{00000000-0005-0000-0000-0000764E0000}"/>
    <cellStyle name="Separador de milhares 2 2 3 2 2 2" xfId="17612" xr:uid="{00000000-0005-0000-0000-0000774E0000}"/>
    <cellStyle name="Separador de milhares 2 2 3 2 3" xfId="12072" xr:uid="{00000000-0005-0000-0000-0000784E0000}"/>
    <cellStyle name="Separador de milhares 2 2 3 2 3 2" xfId="20759" xr:uid="{00000000-0005-0000-0000-0000794E0000}"/>
    <cellStyle name="Separador de milhares 2 2 3 2 4" xfId="13678" xr:uid="{00000000-0005-0000-0000-00007A4E0000}"/>
    <cellStyle name="Separador de milhares 2 2 3 2 4 2" xfId="22358" xr:uid="{00000000-0005-0000-0000-00007B4E0000}"/>
    <cellStyle name="Separador de milhares 2 2 3 2 5" xfId="15883" xr:uid="{00000000-0005-0000-0000-00007C4E0000}"/>
    <cellStyle name="Separador de milhares 2 2 4" xfId="4227" xr:uid="{00000000-0005-0000-0000-00007D4E0000}"/>
    <cellStyle name="Separador de milhares 2 2 4 2" xfId="8861" xr:uid="{00000000-0005-0000-0000-00007E4E0000}"/>
    <cellStyle name="Separador de milhares 2 2 4 2 2" xfId="17613" xr:uid="{00000000-0005-0000-0000-00007F4E0000}"/>
    <cellStyle name="Separador de milhares 2 2 4 3" xfId="12073" xr:uid="{00000000-0005-0000-0000-0000804E0000}"/>
    <cellStyle name="Separador de milhares 2 2 4 3 2" xfId="20760" xr:uid="{00000000-0005-0000-0000-0000814E0000}"/>
    <cellStyle name="Separador de milhares 2 2 4 4" xfId="13679" xr:uid="{00000000-0005-0000-0000-0000824E0000}"/>
    <cellStyle name="Separador de milhares 2 2 4 4 2" xfId="22359" xr:uid="{00000000-0005-0000-0000-0000834E0000}"/>
    <cellStyle name="Separador de milhares 2 2 4 5" xfId="15884" xr:uid="{00000000-0005-0000-0000-0000844E0000}"/>
    <cellStyle name="Separador de milhares 2 2 5" xfId="4228" xr:uid="{00000000-0005-0000-0000-0000854E0000}"/>
    <cellStyle name="Separador de milhares 2 2 5 2" xfId="8862" xr:uid="{00000000-0005-0000-0000-0000864E0000}"/>
    <cellStyle name="Separador de milhares 2 2 5 2 2" xfId="17614" xr:uid="{00000000-0005-0000-0000-0000874E0000}"/>
    <cellStyle name="Separador de milhares 2 2 5 3" xfId="12074" xr:uid="{00000000-0005-0000-0000-0000884E0000}"/>
    <cellStyle name="Separador de milhares 2 2 5 3 2" xfId="20761" xr:uid="{00000000-0005-0000-0000-0000894E0000}"/>
    <cellStyle name="Separador de milhares 2 2 5 4" xfId="13680" xr:uid="{00000000-0005-0000-0000-00008A4E0000}"/>
    <cellStyle name="Separador de milhares 2 2 5 4 2" xfId="22360" xr:uid="{00000000-0005-0000-0000-00008B4E0000}"/>
    <cellStyle name="Separador de milhares 2 2 5 5" xfId="15885" xr:uid="{00000000-0005-0000-0000-00008C4E0000}"/>
    <cellStyle name="Separador de milhares 2 2 6" xfId="4221" xr:uid="{00000000-0005-0000-0000-00008D4E0000}"/>
    <cellStyle name="Separador de milhares 2 2 7" xfId="10607" xr:uid="{00000000-0005-0000-0000-00008E4E0000}"/>
    <cellStyle name="Separador de milhares 2 2 7 2" xfId="19310" xr:uid="{00000000-0005-0000-0000-00008F4E0000}"/>
    <cellStyle name="Separador de milhares 2 2 8" xfId="13917" xr:uid="{00000000-0005-0000-0000-0000904E0000}"/>
    <cellStyle name="Separador de milhares 2 2 9" xfId="14498" xr:uid="{00000000-0005-0000-0000-0000914E0000}"/>
    <cellStyle name="Separador de milhares 2 20" xfId="10602" xr:uid="{00000000-0005-0000-0000-0000924E0000}"/>
    <cellStyle name="Separador de milhares 2 20 2" xfId="19307" xr:uid="{00000000-0005-0000-0000-0000934E0000}"/>
    <cellStyle name="Separador de milhares 2 21" xfId="13672" xr:uid="{00000000-0005-0000-0000-0000944E0000}"/>
    <cellStyle name="Separador de milhares 2 21 2" xfId="22352" xr:uid="{00000000-0005-0000-0000-0000954E0000}"/>
    <cellStyle name="Separador de milhares 2 22" xfId="14129" xr:uid="{00000000-0005-0000-0000-0000964E0000}"/>
    <cellStyle name="Separador de milhares 2 3" xfId="115" xr:uid="{00000000-0005-0000-0000-0000974E0000}"/>
    <cellStyle name="Separador de milhares 2 3 2" xfId="4230" xr:uid="{00000000-0005-0000-0000-0000984E0000}"/>
    <cellStyle name="Separador de milhares 2 3 2 2" xfId="8863" xr:uid="{00000000-0005-0000-0000-0000994E0000}"/>
    <cellStyle name="Separador de milhares 2 3 2 2 2" xfId="17615" xr:uid="{00000000-0005-0000-0000-00009A4E0000}"/>
    <cellStyle name="Separador de milhares 2 3 2 3" xfId="12075" xr:uid="{00000000-0005-0000-0000-00009B4E0000}"/>
    <cellStyle name="Separador de milhares 2 3 2 3 2" xfId="20762" xr:uid="{00000000-0005-0000-0000-00009C4E0000}"/>
    <cellStyle name="Separador de milhares 2 3 2 4" xfId="13681" xr:uid="{00000000-0005-0000-0000-00009D4E0000}"/>
    <cellStyle name="Separador de milhares 2 3 2 4 2" xfId="22361" xr:uid="{00000000-0005-0000-0000-00009E4E0000}"/>
    <cellStyle name="Separador de milhares 2 3 2 5" xfId="15886" xr:uid="{00000000-0005-0000-0000-00009F4E0000}"/>
    <cellStyle name="Separador de milhares 2 3 3" xfId="4231" xr:uid="{00000000-0005-0000-0000-0000A04E0000}"/>
    <cellStyle name="Separador de milhares 2 3 3 2" xfId="8864" xr:uid="{00000000-0005-0000-0000-0000A14E0000}"/>
    <cellStyle name="Separador de milhares 2 3 3 2 2" xfId="17616" xr:uid="{00000000-0005-0000-0000-0000A24E0000}"/>
    <cellStyle name="Separador de milhares 2 3 3 3" xfId="12076" xr:uid="{00000000-0005-0000-0000-0000A34E0000}"/>
    <cellStyle name="Separador de milhares 2 3 3 3 2" xfId="20763" xr:uid="{00000000-0005-0000-0000-0000A44E0000}"/>
    <cellStyle name="Separador de milhares 2 3 3 4" xfId="13682" xr:uid="{00000000-0005-0000-0000-0000A54E0000}"/>
    <cellStyle name="Separador de milhares 2 3 3 4 2" xfId="22362" xr:uid="{00000000-0005-0000-0000-0000A64E0000}"/>
    <cellStyle name="Separador de milhares 2 3 3 5" xfId="15887" xr:uid="{00000000-0005-0000-0000-0000A74E0000}"/>
    <cellStyle name="Separador de milhares 2 3 4" xfId="4897" xr:uid="{00000000-0005-0000-0000-0000A84E0000}"/>
    <cellStyle name="Separador de milhares 2 3 4 2" xfId="10447" xr:uid="{00000000-0005-0000-0000-0000A94E0000}"/>
    <cellStyle name="Separador de milhares 2 3 4 2 2" xfId="19197" xr:uid="{00000000-0005-0000-0000-0000AA4E0000}"/>
    <cellStyle name="Separador de milhares 2 3 4 3" xfId="9033" xr:uid="{00000000-0005-0000-0000-0000AB4E0000}"/>
    <cellStyle name="Separador de milhares 2 3 4 3 2" xfId="17783" xr:uid="{00000000-0005-0000-0000-0000AC4E0000}"/>
    <cellStyle name="Separador de milhares 2 3 4 4" xfId="12238" xr:uid="{00000000-0005-0000-0000-0000AD4E0000}"/>
    <cellStyle name="Separador de milhares 2 3 4 4 2" xfId="20923" xr:uid="{00000000-0005-0000-0000-0000AE4E0000}"/>
    <cellStyle name="Separador de milhares 2 3 4 5" xfId="13847" xr:uid="{00000000-0005-0000-0000-0000AF4E0000}"/>
    <cellStyle name="Separador de milhares 2 3 4 5 2" xfId="22524" xr:uid="{00000000-0005-0000-0000-0000B04E0000}"/>
    <cellStyle name="Separador de milhares 2 3 4 6" xfId="16040" xr:uid="{00000000-0005-0000-0000-0000B14E0000}"/>
    <cellStyle name="Separador de milhares 2 3 5" xfId="4229" xr:uid="{00000000-0005-0000-0000-0000B24E0000}"/>
    <cellStyle name="Separador de milhares 2 3 6" xfId="10612" xr:uid="{00000000-0005-0000-0000-0000B34E0000}"/>
    <cellStyle name="Separador de milhares 2 3 6 2" xfId="19315" xr:uid="{00000000-0005-0000-0000-0000B44E0000}"/>
    <cellStyle name="Separador de milhares 2 3 7" xfId="13985" xr:uid="{00000000-0005-0000-0000-0000B54E0000}"/>
    <cellStyle name="Separador de milhares 2 4" xfId="97" xr:uid="{00000000-0005-0000-0000-0000B64E0000}"/>
    <cellStyle name="Separador de milhares 2 4 2" xfId="4233" xr:uid="{00000000-0005-0000-0000-0000B74E0000}"/>
    <cellStyle name="Separador de milhares 2 4 2 2" xfId="8866" xr:uid="{00000000-0005-0000-0000-0000B84E0000}"/>
    <cellStyle name="Separador de milhares 2 4 2 2 2" xfId="17618" xr:uid="{00000000-0005-0000-0000-0000B94E0000}"/>
    <cellStyle name="Separador de milhares 2 4 2 3" xfId="12078" xr:uid="{00000000-0005-0000-0000-0000BA4E0000}"/>
    <cellStyle name="Separador de milhares 2 4 2 3 2" xfId="20765" xr:uid="{00000000-0005-0000-0000-0000BB4E0000}"/>
    <cellStyle name="Separador de milhares 2 4 2 4" xfId="13684" xr:uid="{00000000-0005-0000-0000-0000BC4E0000}"/>
    <cellStyle name="Separador de milhares 2 4 2 4 2" xfId="22364" xr:uid="{00000000-0005-0000-0000-0000BD4E0000}"/>
    <cellStyle name="Separador de milhares 2 4 2 5" xfId="15889" xr:uid="{00000000-0005-0000-0000-0000BE4E0000}"/>
    <cellStyle name="Separador de milhares 2 4 3" xfId="4234" xr:uid="{00000000-0005-0000-0000-0000BF4E0000}"/>
    <cellStyle name="Separador de milhares 2 4 3 2" xfId="8867" xr:uid="{00000000-0005-0000-0000-0000C04E0000}"/>
    <cellStyle name="Separador de milhares 2 4 3 2 2" xfId="17619" xr:uid="{00000000-0005-0000-0000-0000C14E0000}"/>
    <cellStyle name="Separador de milhares 2 4 3 3" xfId="12079" xr:uid="{00000000-0005-0000-0000-0000C24E0000}"/>
    <cellStyle name="Separador de milhares 2 4 3 3 2" xfId="20766" xr:uid="{00000000-0005-0000-0000-0000C34E0000}"/>
    <cellStyle name="Separador de milhares 2 4 3 4" xfId="13685" xr:uid="{00000000-0005-0000-0000-0000C44E0000}"/>
    <cellStyle name="Separador de milhares 2 4 3 4 2" xfId="22365" xr:uid="{00000000-0005-0000-0000-0000C54E0000}"/>
    <cellStyle name="Separador de milhares 2 4 3 5" xfId="15890" xr:uid="{00000000-0005-0000-0000-0000C64E0000}"/>
    <cellStyle name="Separador de milhares 2 4 4" xfId="4232" xr:uid="{00000000-0005-0000-0000-0000C74E0000}"/>
    <cellStyle name="Separador de milhares 2 4 4 2" xfId="10414" xr:uid="{00000000-0005-0000-0000-0000C84E0000}"/>
    <cellStyle name="Separador de milhares 2 4 4 2 2" xfId="19164" xr:uid="{00000000-0005-0000-0000-0000C94E0000}"/>
    <cellStyle name="Separador de milhares 2 4 4 3" xfId="12077" xr:uid="{00000000-0005-0000-0000-0000CA4E0000}"/>
    <cellStyle name="Separador de milhares 2 4 4 3 2" xfId="20764" xr:uid="{00000000-0005-0000-0000-0000CB4E0000}"/>
    <cellStyle name="Separador de milhares 2 4 4 4" xfId="15888" xr:uid="{00000000-0005-0000-0000-0000CC4E0000}"/>
    <cellStyle name="Separador de milhares 2 4 5" xfId="8865" xr:uid="{00000000-0005-0000-0000-0000CD4E0000}"/>
    <cellStyle name="Separador de milhares 2 4 5 2" xfId="17617" xr:uid="{00000000-0005-0000-0000-0000CE4E0000}"/>
    <cellStyle name="Separador de milhares 2 4 6" xfId="10609" xr:uid="{00000000-0005-0000-0000-0000CF4E0000}"/>
    <cellStyle name="Separador de milhares 2 4 6 2" xfId="19312" xr:uid="{00000000-0005-0000-0000-0000D04E0000}"/>
    <cellStyle name="Separador de milhares 2 4 7" xfId="13683" xr:uid="{00000000-0005-0000-0000-0000D14E0000}"/>
    <cellStyle name="Separador de milhares 2 4 7 2" xfId="22363" xr:uid="{00000000-0005-0000-0000-0000D24E0000}"/>
    <cellStyle name="Separador de milhares 2 4 8" xfId="13954" xr:uid="{00000000-0005-0000-0000-0000D34E0000}"/>
    <cellStyle name="Separador de milhares 2 5" xfId="4235" xr:uid="{00000000-0005-0000-0000-0000D44E0000}"/>
    <cellStyle name="Separador de milhares 2 5 2" xfId="4236" xr:uid="{00000000-0005-0000-0000-0000D54E0000}"/>
    <cellStyle name="Separador de milhares 2 5 2 2" xfId="8869" xr:uid="{00000000-0005-0000-0000-0000D64E0000}"/>
    <cellStyle name="Separador de milhares 2 5 2 2 2" xfId="17621" xr:uid="{00000000-0005-0000-0000-0000D74E0000}"/>
    <cellStyle name="Separador de milhares 2 5 2 3" xfId="12081" xr:uid="{00000000-0005-0000-0000-0000D84E0000}"/>
    <cellStyle name="Separador de milhares 2 5 2 3 2" xfId="20768" xr:uid="{00000000-0005-0000-0000-0000D94E0000}"/>
    <cellStyle name="Separador de milhares 2 5 2 4" xfId="13687" xr:uid="{00000000-0005-0000-0000-0000DA4E0000}"/>
    <cellStyle name="Separador de milhares 2 5 2 4 2" xfId="22367" xr:uid="{00000000-0005-0000-0000-0000DB4E0000}"/>
    <cellStyle name="Separador de milhares 2 5 2 5" xfId="15891" xr:uid="{00000000-0005-0000-0000-0000DC4E0000}"/>
    <cellStyle name="Separador de milhares 2 5 3" xfId="8868" xr:uid="{00000000-0005-0000-0000-0000DD4E0000}"/>
    <cellStyle name="Separador de milhares 2 5 3 2" xfId="17620" xr:uid="{00000000-0005-0000-0000-0000DE4E0000}"/>
    <cellStyle name="Separador de milhares 2 5 4" xfId="12080" xr:uid="{00000000-0005-0000-0000-0000DF4E0000}"/>
    <cellStyle name="Separador de milhares 2 5 4 2" xfId="20767" xr:uid="{00000000-0005-0000-0000-0000E04E0000}"/>
    <cellStyle name="Separador de milhares 2 5 5" xfId="13686" xr:uid="{00000000-0005-0000-0000-0000E14E0000}"/>
    <cellStyle name="Separador de milhares 2 5 5 2" xfId="22366" xr:uid="{00000000-0005-0000-0000-0000E24E0000}"/>
    <cellStyle name="Separador de milhares 2 5 6" xfId="13993" xr:uid="{00000000-0005-0000-0000-0000E34E0000}"/>
    <cellStyle name="Separador de milhares 2 6" xfId="4237" xr:uid="{00000000-0005-0000-0000-0000E44E0000}"/>
    <cellStyle name="Separador de milhares 2 6 2" xfId="4238" xr:uid="{00000000-0005-0000-0000-0000E54E0000}"/>
    <cellStyle name="Separador de milhares 2 6 2 2" xfId="8871" xr:uid="{00000000-0005-0000-0000-0000E64E0000}"/>
    <cellStyle name="Separador de milhares 2 6 2 2 2" xfId="17623" xr:uid="{00000000-0005-0000-0000-0000E74E0000}"/>
    <cellStyle name="Separador de milhares 2 6 2 3" xfId="12083" xr:uid="{00000000-0005-0000-0000-0000E84E0000}"/>
    <cellStyle name="Separador de milhares 2 6 2 3 2" xfId="20770" xr:uid="{00000000-0005-0000-0000-0000E94E0000}"/>
    <cellStyle name="Separador de milhares 2 6 2 4" xfId="13689" xr:uid="{00000000-0005-0000-0000-0000EA4E0000}"/>
    <cellStyle name="Separador de milhares 2 6 2 4 2" xfId="22369" xr:uid="{00000000-0005-0000-0000-0000EB4E0000}"/>
    <cellStyle name="Separador de milhares 2 6 2 5" xfId="15892" xr:uid="{00000000-0005-0000-0000-0000EC4E0000}"/>
    <cellStyle name="Separador de milhares 2 6 3" xfId="8870" xr:uid="{00000000-0005-0000-0000-0000ED4E0000}"/>
    <cellStyle name="Separador de milhares 2 6 3 2" xfId="17622" xr:uid="{00000000-0005-0000-0000-0000EE4E0000}"/>
    <cellStyle name="Separador de milhares 2 6 4" xfId="12082" xr:uid="{00000000-0005-0000-0000-0000EF4E0000}"/>
    <cellStyle name="Separador de milhares 2 6 4 2" xfId="20769" xr:uid="{00000000-0005-0000-0000-0000F04E0000}"/>
    <cellStyle name="Separador de milhares 2 6 5" xfId="13688" xr:uid="{00000000-0005-0000-0000-0000F14E0000}"/>
    <cellStyle name="Separador de milhares 2 6 5 2" xfId="22368" xr:uid="{00000000-0005-0000-0000-0000F24E0000}"/>
    <cellStyle name="Separador de milhares 2 6 6" xfId="13858" xr:uid="{00000000-0005-0000-0000-0000F34E0000}"/>
    <cellStyle name="Separador de milhares 2 7" xfId="4239" xr:uid="{00000000-0005-0000-0000-0000F44E0000}"/>
    <cellStyle name="Separador de milhares 2 7 2" xfId="4240" xr:uid="{00000000-0005-0000-0000-0000F54E0000}"/>
    <cellStyle name="Separador de milhares 2 7 2 2" xfId="8873" xr:uid="{00000000-0005-0000-0000-0000F64E0000}"/>
    <cellStyle name="Separador de milhares 2 7 2 2 2" xfId="17625" xr:uid="{00000000-0005-0000-0000-0000F74E0000}"/>
    <cellStyle name="Separador de milhares 2 7 2 3" xfId="12085" xr:uid="{00000000-0005-0000-0000-0000F84E0000}"/>
    <cellStyle name="Separador de milhares 2 7 2 3 2" xfId="20772" xr:uid="{00000000-0005-0000-0000-0000F94E0000}"/>
    <cellStyle name="Separador de milhares 2 7 2 4" xfId="13691" xr:uid="{00000000-0005-0000-0000-0000FA4E0000}"/>
    <cellStyle name="Separador de milhares 2 7 2 4 2" xfId="22371" xr:uid="{00000000-0005-0000-0000-0000FB4E0000}"/>
    <cellStyle name="Separador de milhares 2 7 2 5" xfId="15893" xr:uid="{00000000-0005-0000-0000-0000FC4E0000}"/>
    <cellStyle name="Separador de milhares 2 7 3" xfId="8872" xr:uid="{00000000-0005-0000-0000-0000FD4E0000}"/>
    <cellStyle name="Separador de milhares 2 7 3 2" xfId="17624" xr:uid="{00000000-0005-0000-0000-0000FE4E0000}"/>
    <cellStyle name="Separador de milhares 2 7 4" xfId="12084" xr:uid="{00000000-0005-0000-0000-0000FF4E0000}"/>
    <cellStyle name="Separador de milhares 2 7 4 2" xfId="20771" xr:uid="{00000000-0005-0000-0000-0000004F0000}"/>
    <cellStyle name="Separador de milhares 2 7 5" xfId="13690" xr:uid="{00000000-0005-0000-0000-0000014F0000}"/>
    <cellStyle name="Separador de milhares 2 7 5 2" xfId="22370" xr:uid="{00000000-0005-0000-0000-0000024F0000}"/>
    <cellStyle name="Separador de milhares 2 7 6" xfId="14004" xr:uid="{00000000-0005-0000-0000-0000034F0000}"/>
    <cellStyle name="Separador de milhares 2 8" xfId="4241" xr:uid="{00000000-0005-0000-0000-0000044F0000}"/>
    <cellStyle name="Separador de milhares 2 8 2" xfId="4242" xr:uid="{00000000-0005-0000-0000-0000054F0000}"/>
    <cellStyle name="Separador de milhares 2 8 2 2" xfId="8875" xr:uid="{00000000-0005-0000-0000-0000064F0000}"/>
    <cellStyle name="Separador de milhares 2 8 2 2 2" xfId="17627" xr:uid="{00000000-0005-0000-0000-0000074F0000}"/>
    <cellStyle name="Separador de milhares 2 8 2 3" xfId="12087" xr:uid="{00000000-0005-0000-0000-0000084F0000}"/>
    <cellStyle name="Separador de milhares 2 8 2 3 2" xfId="20774" xr:uid="{00000000-0005-0000-0000-0000094F0000}"/>
    <cellStyle name="Separador de milhares 2 8 2 4" xfId="13693" xr:uid="{00000000-0005-0000-0000-00000A4F0000}"/>
    <cellStyle name="Separador de milhares 2 8 2 4 2" xfId="22373" xr:uid="{00000000-0005-0000-0000-00000B4F0000}"/>
    <cellStyle name="Separador de milhares 2 8 2 5" xfId="15894" xr:uid="{00000000-0005-0000-0000-00000C4F0000}"/>
    <cellStyle name="Separador de milhares 2 8 3" xfId="8874" xr:uid="{00000000-0005-0000-0000-00000D4F0000}"/>
    <cellStyle name="Separador de milhares 2 8 3 2" xfId="17626" xr:uid="{00000000-0005-0000-0000-00000E4F0000}"/>
    <cellStyle name="Separador de milhares 2 8 4" xfId="12086" xr:uid="{00000000-0005-0000-0000-00000F4F0000}"/>
    <cellStyle name="Separador de milhares 2 8 4 2" xfId="20773" xr:uid="{00000000-0005-0000-0000-0000104F0000}"/>
    <cellStyle name="Separador de milhares 2 8 5" xfId="13692" xr:uid="{00000000-0005-0000-0000-0000114F0000}"/>
    <cellStyle name="Separador de milhares 2 8 5 2" xfId="22372" xr:uid="{00000000-0005-0000-0000-0000124F0000}"/>
    <cellStyle name="Separador de milhares 2 8 6" xfId="14014" xr:uid="{00000000-0005-0000-0000-0000134F0000}"/>
    <cellStyle name="Separador de milhares 2 9" xfId="4243" xr:uid="{00000000-0005-0000-0000-0000144F0000}"/>
    <cellStyle name="Separador de milhares 2 9 2" xfId="4244" xr:uid="{00000000-0005-0000-0000-0000154F0000}"/>
    <cellStyle name="Separador de milhares 2 9 2 2" xfId="8877" xr:uid="{00000000-0005-0000-0000-0000164F0000}"/>
    <cellStyle name="Separador de milhares 2 9 2 2 2" xfId="17629" xr:uid="{00000000-0005-0000-0000-0000174F0000}"/>
    <cellStyle name="Separador de milhares 2 9 2 3" xfId="12089" xr:uid="{00000000-0005-0000-0000-0000184F0000}"/>
    <cellStyle name="Separador de milhares 2 9 2 3 2" xfId="20776" xr:uid="{00000000-0005-0000-0000-0000194F0000}"/>
    <cellStyle name="Separador de milhares 2 9 2 4" xfId="13695" xr:uid="{00000000-0005-0000-0000-00001A4F0000}"/>
    <cellStyle name="Separador de milhares 2 9 2 4 2" xfId="22375" xr:uid="{00000000-0005-0000-0000-00001B4F0000}"/>
    <cellStyle name="Separador de milhares 2 9 2 5" xfId="15895" xr:uid="{00000000-0005-0000-0000-00001C4F0000}"/>
    <cellStyle name="Separador de milhares 2 9 3" xfId="8876" xr:uid="{00000000-0005-0000-0000-00001D4F0000}"/>
    <cellStyle name="Separador de milhares 2 9 3 2" xfId="17628" xr:uid="{00000000-0005-0000-0000-00001E4F0000}"/>
    <cellStyle name="Separador de milhares 2 9 4" xfId="12088" xr:uid="{00000000-0005-0000-0000-00001F4F0000}"/>
    <cellStyle name="Separador de milhares 2 9 4 2" xfId="20775" xr:uid="{00000000-0005-0000-0000-0000204F0000}"/>
    <cellStyle name="Separador de milhares 2 9 5" xfId="13694" xr:uid="{00000000-0005-0000-0000-0000214F0000}"/>
    <cellStyle name="Separador de milhares 2 9 5 2" xfId="22374" xr:uid="{00000000-0005-0000-0000-0000224F0000}"/>
    <cellStyle name="Separador de milhares 2 9 6" xfId="14022" xr:uid="{00000000-0005-0000-0000-0000234F0000}"/>
    <cellStyle name="Separador de milhares 20" xfId="4245" xr:uid="{00000000-0005-0000-0000-0000244F0000}"/>
    <cellStyle name="Separador de milhares 20 2" xfId="4246" xr:uid="{00000000-0005-0000-0000-0000254F0000}"/>
    <cellStyle name="Separador de milhares 20 2 2" xfId="8879" xr:uid="{00000000-0005-0000-0000-0000264F0000}"/>
    <cellStyle name="Separador de milhares 20 2 2 2" xfId="17631" xr:uid="{00000000-0005-0000-0000-0000274F0000}"/>
    <cellStyle name="Separador de milhares 20 2 3" xfId="12091" xr:uid="{00000000-0005-0000-0000-0000284F0000}"/>
    <cellStyle name="Separador de milhares 20 2 3 2" xfId="20778" xr:uid="{00000000-0005-0000-0000-0000294F0000}"/>
    <cellStyle name="Separador de milhares 20 2 4" xfId="13697" xr:uid="{00000000-0005-0000-0000-00002A4F0000}"/>
    <cellStyle name="Separador de milhares 20 2 4 2" xfId="22377" xr:uid="{00000000-0005-0000-0000-00002B4F0000}"/>
    <cellStyle name="Separador de milhares 20 2 5" xfId="15897" xr:uid="{00000000-0005-0000-0000-00002C4F0000}"/>
    <cellStyle name="Separador de milhares 20 3" xfId="4247" xr:uid="{00000000-0005-0000-0000-00002D4F0000}"/>
    <cellStyle name="Separador de milhares 20 3 2" xfId="8880" xr:uid="{00000000-0005-0000-0000-00002E4F0000}"/>
    <cellStyle name="Separador de milhares 20 3 2 2" xfId="17632" xr:uid="{00000000-0005-0000-0000-00002F4F0000}"/>
    <cellStyle name="Separador de milhares 20 3 3" xfId="12092" xr:uid="{00000000-0005-0000-0000-0000304F0000}"/>
    <cellStyle name="Separador de milhares 20 3 3 2" xfId="20779" xr:uid="{00000000-0005-0000-0000-0000314F0000}"/>
    <cellStyle name="Separador de milhares 20 3 4" xfId="13698" xr:uid="{00000000-0005-0000-0000-0000324F0000}"/>
    <cellStyle name="Separador de milhares 20 3 4 2" xfId="22378" xr:uid="{00000000-0005-0000-0000-0000334F0000}"/>
    <cellStyle name="Separador de milhares 20 3 5" xfId="15898" xr:uid="{00000000-0005-0000-0000-0000344F0000}"/>
    <cellStyle name="Separador de milhares 20 4" xfId="8878" xr:uid="{00000000-0005-0000-0000-0000354F0000}"/>
    <cellStyle name="Separador de milhares 20 4 2" xfId="17630" xr:uid="{00000000-0005-0000-0000-0000364F0000}"/>
    <cellStyle name="Separador de milhares 20 5" xfId="12090" xr:uid="{00000000-0005-0000-0000-0000374F0000}"/>
    <cellStyle name="Separador de milhares 20 5 2" xfId="20777" xr:uid="{00000000-0005-0000-0000-0000384F0000}"/>
    <cellStyle name="Separador de milhares 20 6" xfId="13696" xr:uid="{00000000-0005-0000-0000-0000394F0000}"/>
    <cellStyle name="Separador de milhares 20 6 2" xfId="22376" xr:uid="{00000000-0005-0000-0000-00003A4F0000}"/>
    <cellStyle name="Separador de milhares 20 7" xfId="15896" xr:uid="{00000000-0005-0000-0000-00003B4F0000}"/>
    <cellStyle name="Separador de milhares 3" xfId="91" xr:uid="{00000000-0005-0000-0000-00003C4F0000}"/>
    <cellStyle name="Separador de milhares 3 10" xfId="13918" xr:uid="{00000000-0005-0000-0000-00003D4F0000}"/>
    <cellStyle name="Separador de milhares 3 2" xfId="94" xr:uid="{00000000-0005-0000-0000-00003E4F0000}"/>
    <cellStyle name="Separador de milhares 3 2 2" xfId="4248" xr:uid="{00000000-0005-0000-0000-00003F4F0000}"/>
    <cellStyle name="Separador de milhares 3 2 2 2" xfId="7017" xr:uid="{00000000-0005-0000-0000-0000404F0000}"/>
    <cellStyle name="Separador de milhares 3 2 2 2 2" xfId="16161" xr:uid="{00000000-0005-0000-0000-0000414F0000}"/>
    <cellStyle name="Separador de milhares 3 2 2 3" xfId="8883" xr:uid="{00000000-0005-0000-0000-0000424F0000}"/>
    <cellStyle name="Separador de milhares 3 2 2 3 2" xfId="17635" xr:uid="{00000000-0005-0000-0000-0000434F0000}"/>
    <cellStyle name="Separador de milhares 3 2 2 4" xfId="12093" xr:uid="{00000000-0005-0000-0000-0000444F0000}"/>
    <cellStyle name="Separador de milhares 3 2 2 4 2" xfId="20780" xr:uid="{00000000-0005-0000-0000-0000454F0000}"/>
    <cellStyle name="Separador de milhares 3 2 2 5" xfId="13701" xr:uid="{00000000-0005-0000-0000-0000464F0000}"/>
    <cellStyle name="Separador de milhares 3 2 2 5 2" xfId="22381" xr:uid="{00000000-0005-0000-0000-0000474F0000}"/>
    <cellStyle name="Separador de milhares 3 2 2 6" xfId="14623" xr:uid="{00000000-0005-0000-0000-0000484F0000}"/>
    <cellStyle name="Separador de milhares 3 2 2 7" xfId="15899" xr:uid="{00000000-0005-0000-0000-0000494F0000}"/>
    <cellStyle name="Separador de milhares 3 2 3" xfId="4910" xr:uid="{00000000-0005-0000-0000-00004A4F0000}"/>
    <cellStyle name="Separador de milhares 3 2 3 2" xfId="10451" xr:uid="{00000000-0005-0000-0000-00004B4F0000}"/>
    <cellStyle name="Separador de milhares 3 2 3 2 2" xfId="19201" xr:uid="{00000000-0005-0000-0000-00004C4F0000}"/>
    <cellStyle name="Separador de milhares 3 2 3 3" xfId="9039" xr:uid="{00000000-0005-0000-0000-00004D4F0000}"/>
    <cellStyle name="Separador de milhares 3 2 3 3 2" xfId="17789" xr:uid="{00000000-0005-0000-0000-00004E4F0000}"/>
    <cellStyle name="Separador de milhares 3 2 3 4" xfId="12244" xr:uid="{00000000-0005-0000-0000-00004F4F0000}"/>
    <cellStyle name="Separador de milhares 3 2 3 4 2" xfId="20929" xr:uid="{00000000-0005-0000-0000-0000504F0000}"/>
    <cellStyle name="Separador de milhares 3 2 3 5" xfId="13853" xr:uid="{00000000-0005-0000-0000-0000514F0000}"/>
    <cellStyle name="Separador de milhares 3 2 3 5 2" xfId="22530" xr:uid="{00000000-0005-0000-0000-0000524F0000}"/>
    <cellStyle name="Separador de milhares 3 2 3 6" xfId="16046" xr:uid="{00000000-0005-0000-0000-0000534F0000}"/>
    <cellStyle name="Separador de milhares 3 2 4" xfId="8882" xr:uid="{00000000-0005-0000-0000-0000544F0000}"/>
    <cellStyle name="Separador de milhares 3 2 4 2" xfId="17634" xr:uid="{00000000-0005-0000-0000-0000554F0000}"/>
    <cellStyle name="Separador de milhares 3 2 5" xfId="10606" xr:uid="{00000000-0005-0000-0000-0000564F0000}"/>
    <cellStyle name="Separador de milhares 3 2 5 2" xfId="19309" xr:uid="{00000000-0005-0000-0000-0000574F0000}"/>
    <cellStyle name="Separador de milhares 3 2 6" xfId="13700" xr:uid="{00000000-0005-0000-0000-0000584F0000}"/>
    <cellStyle name="Separador de milhares 3 2 6 2" xfId="22380" xr:uid="{00000000-0005-0000-0000-0000594F0000}"/>
    <cellStyle name="Separador de milhares 3 2 7" xfId="13919" xr:uid="{00000000-0005-0000-0000-00005A4F0000}"/>
    <cellStyle name="Separador de milhares 3 3" xfId="4249" xr:uid="{00000000-0005-0000-0000-00005B4F0000}"/>
    <cellStyle name="Separador de milhares 3 3 2" xfId="4250" xr:uid="{00000000-0005-0000-0000-00005C4F0000}"/>
    <cellStyle name="Separador de milhares 3 3 2 2" xfId="8885" xr:uid="{00000000-0005-0000-0000-00005D4F0000}"/>
    <cellStyle name="Separador de milhares 3 3 2 2 2" xfId="17637" xr:uid="{00000000-0005-0000-0000-00005E4F0000}"/>
    <cellStyle name="Separador de milhares 3 3 2 3" xfId="12095" xr:uid="{00000000-0005-0000-0000-00005F4F0000}"/>
    <cellStyle name="Separador de milhares 3 3 2 3 2" xfId="20782" xr:uid="{00000000-0005-0000-0000-0000604F0000}"/>
    <cellStyle name="Separador de milhares 3 3 2 4" xfId="13703" xr:uid="{00000000-0005-0000-0000-0000614F0000}"/>
    <cellStyle name="Separador de milhares 3 3 2 4 2" xfId="22383" xr:uid="{00000000-0005-0000-0000-0000624F0000}"/>
    <cellStyle name="Separador de milhares 3 3 2 5" xfId="15900" xr:uid="{00000000-0005-0000-0000-0000634F0000}"/>
    <cellStyle name="Separador de milhares 3 3 3" xfId="4251" xr:uid="{00000000-0005-0000-0000-0000644F0000}"/>
    <cellStyle name="Separador de milhares 3 3 3 2" xfId="8886" xr:uid="{00000000-0005-0000-0000-0000654F0000}"/>
    <cellStyle name="Separador de milhares 3 3 3 2 2" xfId="17638" xr:uid="{00000000-0005-0000-0000-0000664F0000}"/>
    <cellStyle name="Separador de milhares 3 3 3 3" xfId="12096" xr:uid="{00000000-0005-0000-0000-0000674F0000}"/>
    <cellStyle name="Separador de milhares 3 3 3 3 2" xfId="20783" xr:uid="{00000000-0005-0000-0000-0000684F0000}"/>
    <cellStyle name="Separador de milhares 3 3 3 4" xfId="13704" xr:uid="{00000000-0005-0000-0000-0000694F0000}"/>
    <cellStyle name="Separador de milhares 3 3 3 4 2" xfId="22384" xr:uid="{00000000-0005-0000-0000-00006A4F0000}"/>
    <cellStyle name="Separador de milhares 3 3 3 5" xfId="15901" xr:uid="{00000000-0005-0000-0000-00006B4F0000}"/>
    <cellStyle name="Separador de milhares 3 3 4" xfId="4252" xr:uid="{00000000-0005-0000-0000-00006C4F0000}"/>
    <cellStyle name="Separador de milhares 3 3 4 2" xfId="8887" xr:uid="{00000000-0005-0000-0000-00006D4F0000}"/>
    <cellStyle name="Separador de milhares 3 3 4 2 2" xfId="17639" xr:uid="{00000000-0005-0000-0000-00006E4F0000}"/>
    <cellStyle name="Separador de milhares 3 3 4 3" xfId="12097" xr:uid="{00000000-0005-0000-0000-00006F4F0000}"/>
    <cellStyle name="Separador de milhares 3 3 4 3 2" xfId="20784" xr:uid="{00000000-0005-0000-0000-0000704F0000}"/>
    <cellStyle name="Separador de milhares 3 3 4 4" xfId="13705" xr:uid="{00000000-0005-0000-0000-0000714F0000}"/>
    <cellStyle name="Separador de milhares 3 3 4 4 2" xfId="22385" xr:uid="{00000000-0005-0000-0000-0000724F0000}"/>
    <cellStyle name="Separador de milhares 3 3 4 5" xfId="15902" xr:uid="{00000000-0005-0000-0000-0000734F0000}"/>
    <cellStyle name="Separador de milhares 3 3 5" xfId="8884" xr:uid="{00000000-0005-0000-0000-0000744F0000}"/>
    <cellStyle name="Separador de milhares 3 3 5 2" xfId="17636" xr:uid="{00000000-0005-0000-0000-0000754F0000}"/>
    <cellStyle name="Separador de milhares 3 3 6" xfId="12094" xr:uid="{00000000-0005-0000-0000-0000764F0000}"/>
    <cellStyle name="Separador de milhares 3 3 6 2" xfId="20781" xr:uid="{00000000-0005-0000-0000-0000774F0000}"/>
    <cellStyle name="Separador de milhares 3 3 7" xfId="13702" xr:uid="{00000000-0005-0000-0000-0000784F0000}"/>
    <cellStyle name="Separador de milhares 3 3 7 2" xfId="22382" xr:uid="{00000000-0005-0000-0000-0000794F0000}"/>
    <cellStyle name="Separador de milhares 3 3 8" xfId="13920" xr:uid="{00000000-0005-0000-0000-00007A4F0000}"/>
    <cellStyle name="Separador de milhares 3 4" xfId="4253" xr:uid="{00000000-0005-0000-0000-00007B4F0000}"/>
    <cellStyle name="Separador de milhares 3 4 2" xfId="4254" xr:uid="{00000000-0005-0000-0000-00007C4F0000}"/>
    <cellStyle name="Separador de milhares 3 4 2 2" xfId="8888" xr:uid="{00000000-0005-0000-0000-00007D4F0000}"/>
    <cellStyle name="Separador de milhares 3 4 2 2 2" xfId="17640" xr:uid="{00000000-0005-0000-0000-00007E4F0000}"/>
    <cellStyle name="Separador de milhares 3 4 2 3" xfId="12098" xr:uid="{00000000-0005-0000-0000-00007F4F0000}"/>
    <cellStyle name="Separador de milhares 3 4 2 3 2" xfId="20785" xr:uid="{00000000-0005-0000-0000-0000804F0000}"/>
    <cellStyle name="Separador de milhares 3 4 2 4" xfId="13706" xr:uid="{00000000-0005-0000-0000-0000814F0000}"/>
    <cellStyle name="Separador de milhares 3 4 2 4 2" xfId="22386" xr:uid="{00000000-0005-0000-0000-0000824F0000}"/>
    <cellStyle name="Separador de milhares 3 4 2 5" xfId="15903" xr:uid="{00000000-0005-0000-0000-0000834F0000}"/>
    <cellStyle name="Separador de milhares 3 4 3" xfId="5813" xr:uid="{00000000-0005-0000-0000-0000844F0000}"/>
    <cellStyle name="Separador de milhares 3 4 3 2" xfId="16110" xr:uid="{00000000-0005-0000-0000-0000854F0000}"/>
    <cellStyle name="Separador de milhares 3 4 4" xfId="14146" xr:uid="{00000000-0005-0000-0000-0000864F0000}"/>
    <cellStyle name="Separador de milhares 3 5" xfId="4255" xr:uid="{00000000-0005-0000-0000-0000874F0000}"/>
    <cellStyle name="Separador de milhares 3 5 2" xfId="8889" xr:uid="{00000000-0005-0000-0000-0000884F0000}"/>
    <cellStyle name="Separador de milhares 3 5 2 2" xfId="17641" xr:uid="{00000000-0005-0000-0000-0000894F0000}"/>
    <cellStyle name="Separador de milhares 3 5 3" xfId="12099" xr:uid="{00000000-0005-0000-0000-00008A4F0000}"/>
    <cellStyle name="Separador de milhares 3 5 3 2" xfId="20786" xr:uid="{00000000-0005-0000-0000-00008B4F0000}"/>
    <cellStyle name="Separador de milhares 3 5 4" xfId="13707" xr:uid="{00000000-0005-0000-0000-00008C4F0000}"/>
    <cellStyle name="Separador de milhares 3 5 4 2" xfId="22387" xr:uid="{00000000-0005-0000-0000-00008D4F0000}"/>
    <cellStyle name="Separador de milhares 3 5 5" xfId="15904" xr:uid="{00000000-0005-0000-0000-00008E4F0000}"/>
    <cellStyle name="Separador de milhares 3 6" xfId="4256" xr:uid="{00000000-0005-0000-0000-00008F4F0000}"/>
    <cellStyle name="Separador de milhares 3 6 2" xfId="8890" xr:uid="{00000000-0005-0000-0000-0000904F0000}"/>
    <cellStyle name="Separador de milhares 3 6 2 2" xfId="17642" xr:uid="{00000000-0005-0000-0000-0000914F0000}"/>
    <cellStyle name="Separador de milhares 3 6 3" xfId="12100" xr:uid="{00000000-0005-0000-0000-0000924F0000}"/>
    <cellStyle name="Separador de milhares 3 6 3 2" xfId="20787" xr:uid="{00000000-0005-0000-0000-0000934F0000}"/>
    <cellStyle name="Separador de milhares 3 6 4" xfId="13708" xr:uid="{00000000-0005-0000-0000-0000944F0000}"/>
    <cellStyle name="Separador de milhares 3 6 4 2" xfId="22388" xr:uid="{00000000-0005-0000-0000-0000954F0000}"/>
    <cellStyle name="Separador de milhares 3 6 5" xfId="15905" xr:uid="{00000000-0005-0000-0000-0000964F0000}"/>
    <cellStyle name="Separador de milhares 3 7" xfId="4257" xr:uid="{00000000-0005-0000-0000-0000974F0000}"/>
    <cellStyle name="Separador de milhares 3 7 2" xfId="8891" xr:uid="{00000000-0005-0000-0000-0000984F0000}"/>
    <cellStyle name="Separador de milhares 3 7 2 2" xfId="17643" xr:uid="{00000000-0005-0000-0000-0000994F0000}"/>
    <cellStyle name="Separador de milhares 3 7 3" xfId="12101" xr:uid="{00000000-0005-0000-0000-00009A4F0000}"/>
    <cellStyle name="Separador de milhares 3 7 3 2" xfId="20788" xr:uid="{00000000-0005-0000-0000-00009B4F0000}"/>
    <cellStyle name="Separador de milhares 3 7 4" xfId="13709" xr:uid="{00000000-0005-0000-0000-00009C4F0000}"/>
    <cellStyle name="Separador de milhares 3 7 4 2" xfId="22389" xr:uid="{00000000-0005-0000-0000-00009D4F0000}"/>
    <cellStyle name="Separador de milhares 3 7 5" xfId="15906" xr:uid="{00000000-0005-0000-0000-00009E4F0000}"/>
    <cellStyle name="Separador de milhares 3 8" xfId="8881" xr:uid="{00000000-0005-0000-0000-00009F4F0000}"/>
    <cellStyle name="Separador de milhares 3 8 2" xfId="17633" xr:uid="{00000000-0005-0000-0000-0000A04F0000}"/>
    <cellStyle name="Separador de milhares 3 9" xfId="13699" xr:uid="{00000000-0005-0000-0000-0000A14F0000}"/>
    <cellStyle name="Separador de milhares 3 9 2" xfId="22379" xr:uid="{00000000-0005-0000-0000-0000A24F0000}"/>
    <cellStyle name="Separador de milhares 3_Anápolis" xfId="4258" xr:uid="{00000000-0005-0000-0000-0000A34F0000}"/>
    <cellStyle name="Separador de milhares 32" xfId="4259" xr:uid="{00000000-0005-0000-0000-0000A44F0000}"/>
    <cellStyle name="Separador de milhares 32 2" xfId="8892" xr:uid="{00000000-0005-0000-0000-0000A54F0000}"/>
    <cellStyle name="Separador de milhares 32 2 2" xfId="17644" xr:uid="{00000000-0005-0000-0000-0000A64F0000}"/>
    <cellStyle name="Separador de milhares 32 3" xfId="12102" xr:uid="{00000000-0005-0000-0000-0000A74F0000}"/>
    <cellStyle name="Separador de milhares 32 3 2" xfId="20789" xr:uid="{00000000-0005-0000-0000-0000A84F0000}"/>
    <cellStyle name="Separador de milhares 32 4" xfId="13710" xr:uid="{00000000-0005-0000-0000-0000A94F0000}"/>
    <cellStyle name="Separador de milhares 32 4 2" xfId="22390" xr:uid="{00000000-0005-0000-0000-0000AA4F0000}"/>
    <cellStyle name="Separador de milhares 32 5" xfId="15907" xr:uid="{00000000-0005-0000-0000-0000AB4F0000}"/>
    <cellStyle name="Separador de milhares 4" xfId="4260" xr:uid="{00000000-0005-0000-0000-0000AC4F0000}"/>
    <cellStyle name="Separador de milhares 4 10" xfId="15908" xr:uid="{00000000-0005-0000-0000-0000AD4F0000}"/>
    <cellStyle name="Separador de milhares 4 2" xfId="4261" xr:uid="{00000000-0005-0000-0000-0000AE4F0000}"/>
    <cellStyle name="Separador de milhares 4 2 2" xfId="4262" xr:uid="{00000000-0005-0000-0000-0000AF4F0000}"/>
    <cellStyle name="Separador de milhares 4 2 2 2" xfId="4263" xr:uid="{00000000-0005-0000-0000-0000B04F0000}"/>
    <cellStyle name="Separador de milhares 4 2 2 2 2" xfId="8896" xr:uid="{00000000-0005-0000-0000-0000B14F0000}"/>
    <cellStyle name="Separador de milhares 4 2 2 2 2 2" xfId="17648" xr:uid="{00000000-0005-0000-0000-0000B24F0000}"/>
    <cellStyle name="Separador de milhares 4 2 2 2 3" xfId="12106" xr:uid="{00000000-0005-0000-0000-0000B34F0000}"/>
    <cellStyle name="Separador de milhares 4 2 2 2 3 2" xfId="20793" xr:uid="{00000000-0005-0000-0000-0000B44F0000}"/>
    <cellStyle name="Separador de milhares 4 2 2 2 4" xfId="13714" xr:uid="{00000000-0005-0000-0000-0000B54F0000}"/>
    <cellStyle name="Separador de milhares 4 2 2 2 4 2" xfId="22394" xr:uid="{00000000-0005-0000-0000-0000B64F0000}"/>
    <cellStyle name="Separador de milhares 4 2 2 2 5" xfId="15911" xr:uid="{00000000-0005-0000-0000-0000B74F0000}"/>
    <cellStyle name="Separador de milhares 4 2 2 3" xfId="8895" xr:uid="{00000000-0005-0000-0000-0000B84F0000}"/>
    <cellStyle name="Separador de milhares 4 2 2 3 2" xfId="17647" xr:uid="{00000000-0005-0000-0000-0000B94F0000}"/>
    <cellStyle name="Separador de milhares 4 2 2 4" xfId="12105" xr:uid="{00000000-0005-0000-0000-0000BA4F0000}"/>
    <cellStyle name="Separador de milhares 4 2 2 4 2" xfId="20792" xr:uid="{00000000-0005-0000-0000-0000BB4F0000}"/>
    <cellStyle name="Separador de milhares 4 2 2 5" xfId="13713" xr:uid="{00000000-0005-0000-0000-0000BC4F0000}"/>
    <cellStyle name="Separador de milhares 4 2 2 5 2" xfId="22393" xr:uid="{00000000-0005-0000-0000-0000BD4F0000}"/>
    <cellStyle name="Separador de milhares 4 2 2 6" xfId="15910" xr:uid="{00000000-0005-0000-0000-0000BE4F0000}"/>
    <cellStyle name="Separador de milhares 4 2 3" xfId="4264" xr:uid="{00000000-0005-0000-0000-0000BF4F0000}"/>
    <cellStyle name="Separador de milhares 4 2 3 2" xfId="8897" xr:uid="{00000000-0005-0000-0000-0000C04F0000}"/>
    <cellStyle name="Separador de milhares 4 2 3 2 2" xfId="17649" xr:uid="{00000000-0005-0000-0000-0000C14F0000}"/>
    <cellStyle name="Separador de milhares 4 2 3 3" xfId="12107" xr:uid="{00000000-0005-0000-0000-0000C24F0000}"/>
    <cellStyle name="Separador de milhares 4 2 3 3 2" xfId="20794" xr:uid="{00000000-0005-0000-0000-0000C34F0000}"/>
    <cellStyle name="Separador de milhares 4 2 3 4" xfId="13715" xr:uid="{00000000-0005-0000-0000-0000C44F0000}"/>
    <cellStyle name="Separador de milhares 4 2 3 4 2" xfId="22395" xr:uid="{00000000-0005-0000-0000-0000C54F0000}"/>
    <cellStyle name="Separador de milhares 4 2 3 5" xfId="15912" xr:uid="{00000000-0005-0000-0000-0000C64F0000}"/>
    <cellStyle name="Separador de milhares 4 2 4" xfId="7397" xr:uid="{00000000-0005-0000-0000-0000C74F0000}"/>
    <cellStyle name="Separador de milhares 4 2 4 2" xfId="16169" xr:uid="{00000000-0005-0000-0000-0000C84F0000}"/>
    <cellStyle name="Separador de milhares 4 2 5" xfId="8894" xr:uid="{00000000-0005-0000-0000-0000C94F0000}"/>
    <cellStyle name="Separador de milhares 4 2 5 2" xfId="17646" xr:uid="{00000000-0005-0000-0000-0000CA4F0000}"/>
    <cellStyle name="Separador de milhares 4 2 6" xfId="12104" xr:uid="{00000000-0005-0000-0000-0000CB4F0000}"/>
    <cellStyle name="Separador de milhares 4 2 6 2" xfId="20791" xr:uid="{00000000-0005-0000-0000-0000CC4F0000}"/>
    <cellStyle name="Separador de milhares 4 2 7" xfId="13712" xr:uid="{00000000-0005-0000-0000-0000CD4F0000}"/>
    <cellStyle name="Separador de milhares 4 2 7 2" xfId="22392" xr:uid="{00000000-0005-0000-0000-0000CE4F0000}"/>
    <cellStyle name="Separador de milhares 4 2 8" xfId="14733" xr:uid="{00000000-0005-0000-0000-0000CF4F0000}"/>
    <cellStyle name="Separador de milhares 4 2 9" xfId="15909" xr:uid="{00000000-0005-0000-0000-0000D04F0000}"/>
    <cellStyle name="Separador de milhares 4 3" xfId="4265" xr:uid="{00000000-0005-0000-0000-0000D14F0000}"/>
    <cellStyle name="Separador de milhares 4 3 2" xfId="8898" xr:uid="{00000000-0005-0000-0000-0000D24F0000}"/>
    <cellStyle name="Separador de milhares 4 3 2 2" xfId="17650" xr:uid="{00000000-0005-0000-0000-0000D34F0000}"/>
    <cellStyle name="Separador de milhares 4 3 3" xfId="12108" xr:uid="{00000000-0005-0000-0000-0000D44F0000}"/>
    <cellStyle name="Separador de milhares 4 3 3 2" xfId="20795" xr:uid="{00000000-0005-0000-0000-0000D54F0000}"/>
    <cellStyle name="Separador de milhares 4 3 4" xfId="13716" xr:uid="{00000000-0005-0000-0000-0000D64F0000}"/>
    <cellStyle name="Separador de milhares 4 3 4 2" xfId="22396" xr:uid="{00000000-0005-0000-0000-0000D74F0000}"/>
    <cellStyle name="Separador de milhares 4 3 5" xfId="15913" xr:uid="{00000000-0005-0000-0000-0000D84F0000}"/>
    <cellStyle name="Separador de milhares 4 4" xfId="4266" xr:uid="{00000000-0005-0000-0000-0000D94F0000}"/>
    <cellStyle name="Separador de milhares 4 4 2" xfId="8899" xr:uid="{00000000-0005-0000-0000-0000DA4F0000}"/>
    <cellStyle name="Separador de milhares 4 4 2 2" xfId="17651" xr:uid="{00000000-0005-0000-0000-0000DB4F0000}"/>
    <cellStyle name="Separador de milhares 4 4 3" xfId="12109" xr:uid="{00000000-0005-0000-0000-0000DC4F0000}"/>
    <cellStyle name="Separador de milhares 4 4 3 2" xfId="20796" xr:uid="{00000000-0005-0000-0000-0000DD4F0000}"/>
    <cellStyle name="Separador de milhares 4 4 4" xfId="13717" xr:uid="{00000000-0005-0000-0000-0000DE4F0000}"/>
    <cellStyle name="Separador de milhares 4 4 4 2" xfId="22397" xr:uid="{00000000-0005-0000-0000-0000DF4F0000}"/>
    <cellStyle name="Separador de milhares 4 4 5" xfId="15914" xr:uid="{00000000-0005-0000-0000-0000E04F0000}"/>
    <cellStyle name="Separador de milhares 4 5" xfId="4267" xr:uid="{00000000-0005-0000-0000-0000E14F0000}"/>
    <cellStyle name="Separador de milhares 4 5 2" xfId="8900" xr:uid="{00000000-0005-0000-0000-0000E24F0000}"/>
    <cellStyle name="Separador de milhares 4 5 2 2" xfId="17652" xr:uid="{00000000-0005-0000-0000-0000E34F0000}"/>
    <cellStyle name="Separador de milhares 4 5 3" xfId="12110" xr:uid="{00000000-0005-0000-0000-0000E44F0000}"/>
    <cellStyle name="Separador de milhares 4 5 3 2" xfId="20797" xr:uid="{00000000-0005-0000-0000-0000E54F0000}"/>
    <cellStyle name="Separador de milhares 4 5 4" xfId="13718" xr:uid="{00000000-0005-0000-0000-0000E64F0000}"/>
    <cellStyle name="Separador de milhares 4 5 4 2" xfId="22398" xr:uid="{00000000-0005-0000-0000-0000E74F0000}"/>
    <cellStyle name="Separador de milhares 4 5 5" xfId="15915" xr:uid="{00000000-0005-0000-0000-0000E84F0000}"/>
    <cellStyle name="Separador de milhares 4 6" xfId="8893" xr:uid="{00000000-0005-0000-0000-0000E94F0000}"/>
    <cellStyle name="Separador de milhares 4 6 2" xfId="17645" xr:uid="{00000000-0005-0000-0000-0000EA4F0000}"/>
    <cellStyle name="Separador de milhares 4 7" xfId="12103" xr:uid="{00000000-0005-0000-0000-0000EB4F0000}"/>
    <cellStyle name="Separador de milhares 4 7 2" xfId="20790" xr:uid="{00000000-0005-0000-0000-0000EC4F0000}"/>
    <cellStyle name="Separador de milhares 4 8" xfId="13711" xr:uid="{00000000-0005-0000-0000-0000ED4F0000}"/>
    <cellStyle name="Separador de milhares 4 8 2" xfId="22391" xr:uid="{00000000-0005-0000-0000-0000EE4F0000}"/>
    <cellStyle name="Separador de milhares 4 9" xfId="13921" xr:uid="{00000000-0005-0000-0000-0000EF4F0000}"/>
    <cellStyle name="Separador de milhares 5" xfId="4268" xr:uid="{00000000-0005-0000-0000-0000F04F0000}"/>
    <cellStyle name="Separador de milhares 5 10" xfId="4269" xr:uid="{00000000-0005-0000-0000-0000F14F0000}"/>
    <cellStyle name="Separador de milhares 5 10 2" xfId="8902" xr:uid="{00000000-0005-0000-0000-0000F24F0000}"/>
    <cellStyle name="Separador de milhares 5 10 2 2" xfId="17654" xr:uid="{00000000-0005-0000-0000-0000F34F0000}"/>
    <cellStyle name="Separador de milhares 5 10 3" xfId="12112" xr:uid="{00000000-0005-0000-0000-0000F44F0000}"/>
    <cellStyle name="Separador de milhares 5 10 3 2" xfId="20799" xr:uid="{00000000-0005-0000-0000-0000F54F0000}"/>
    <cellStyle name="Separador de milhares 5 10 4" xfId="13720" xr:uid="{00000000-0005-0000-0000-0000F64F0000}"/>
    <cellStyle name="Separador de milhares 5 10 4 2" xfId="22400" xr:uid="{00000000-0005-0000-0000-0000F74F0000}"/>
    <cellStyle name="Separador de milhares 5 10 5" xfId="15917" xr:uid="{00000000-0005-0000-0000-0000F84F0000}"/>
    <cellStyle name="Separador de milhares 5 11" xfId="4270" xr:uid="{00000000-0005-0000-0000-0000F94F0000}"/>
    <cellStyle name="Separador de milhares 5 11 2" xfId="8903" xr:uid="{00000000-0005-0000-0000-0000FA4F0000}"/>
    <cellStyle name="Separador de milhares 5 11 2 2" xfId="17655" xr:uid="{00000000-0005-0000-0000-0000FB4F0000}"/>
    <cellStyle name="Separador de milhares 5 11 3" xfId="12113" xr:uid="{00000000-0005-0000-0000-0000FC4F0000}"/>
    <cellStyle name="Separador de milhares 5 11 3 2" xfId="20800" xr:uid="{00000000-0005-0000-0000-0000FD4F0000}"/>
    <cellStyle name="Separador de milhares 5 11 4" xfId="13721" xr:uid="{00000000-0005-0000-0000-0000FE4F0000}"/>
    <cellStyle name="Separador de milhares 5 11 4 2" xfId="22401" xr:uid="{00000000-0005-0000-0000-0000FF4F0000}"/>
    <cellStyle name="Separador de milhares 5 11 5" xfId="15918" xr:uid="{00000000-0005-0000-0000-000000500000}"/>
    <cellStyle name="Separador de milhares 5 12" xfId="4271" xr:uid="{00000000-0005-0000-0000-000001500000}"/>
    <cellStyle name="Separador de milhares 5 12 2" xfId="8904" xr:uid="{00000000-0005-0000-0000-000002500000}"/>
    <cellStyle name="Separador de milhares 5 12 2 2" xfId="17656" xr:uid="{00000000-0005-0000-0000-000003500000}"/>
    <cellStyle name="Separador de milhares 5 12 3" xfId="12114" xr:uid="{00000000-0005-0000-0000-000004500000}"/>
    <cellStyle name="Separador de milhares 5 12 3 2" xfId="20801" xr:uid="{00000000-0005-0000-0000-000005500000}"/>
    <cellStyle name="Separador de milhares 5 12 4" xfId="13722" xr:uid="{00000000-0005-0000-0000-000006500000}"/>
    <cellStyle name="Separador de milhares 5 12 4 2" xfId="22402" xr:uid="{00000000-0005-0000-0000-000007500000}"/>
    <cellStyle name="Separador de milhares 5 12 5" xfId="15919" xr:uid="{00000000-0005-0000-0000-000008500000}"/>
    <cellStyle name="Separador de milhares 5 13" xfId="4272" xr:uid="{00000000-0005-0000-0000-000009500000}"/>
    <cellStyle name="Separador de milhares 5 13 2" xfId="8905" xr:uid="{00000000-0005-0000-0000-00000A500000}"/>
    <cellStyle name="Separador de milhares 5 13 2 2" xfId="17657" xr:uid="{00000000-0005-0000-0000-00000B500000}"/>
    <cellStyle name="Separador de milhares 5 13 3" xfId="12115" xr:uid="{00000000-0005-0000-0000-00000C500000}"/>
    <cellStyle name="Separador de milhares 5 13 3 2" xfId="20802" xr:uid="{00000000-0005-0000-0000-00000D500000}"/>
    <cellStyle name="Separador de milhares 5 13 4" xfId="13723" xr:uid="{00000000-0005-0000-0000-00000E500000}"/>
    <cellStyle name="Separador de milhares 5 13 4 2" xfId="22403" xr:uid="{00000000-0005-0000-0000-00000F500000}"/>
    <cellStyle name="Separador de milhares 5 13 5" xfId="15920" xr:uid="{00000000-0005-0000-0000-000010500000}"/>
    <cellStyle name="Separador de milhares 5 14" xfId="8901" xr:uid="{00000000-0005-0000-0000-000011500000}"/>
    <cellStyle name="Separador de milhares 5 14 2" xfId="17653" xr:uid="{00000000-0005-0000-0000-000012500000}"/>
    <cellStyle name="Separador de milhares 5 15" xfId="12111" xr:uid="{00000000-0005-0000-0000-000013500000}"/>
    <cellStyle name="Separador de milhares 5 15 2" xfId="20798" xr:uid="{00000000-0005-0000-0000-000014500000}"/>
    <cellStyle name="Separador de milhares 5 16" xfId="13719" xr:uid="{00000000-0005-0000-0000-000015500000}"/>
    <cellStyle name="Separador de milhares 5 16 2" xfId="22399" xr:uid="{00000000-0005-0000-0000-000016500000}"/>
    <cellStyle name="Separador de milhares 5 17" xfId="13922" xr:uid="{00000000-0005-0000-0000-000017500000}"/>
    <cellStyle name="Separador de milhares 5 18" xfId="15916" xr:uid="{00000000-0005-0000-0000-000018500000}"/>
    <cellStyle name="Separador de milhares 5 2" xfId="4273" xr:uid="{00000000-0005-0000-0000-000019500000}"/>
    <cellStyle name="Separador de milhares 5 2 10" xfId="15921" xr:uid="{00000000-0005-0000-0000-00001A500000}"/>
    <cellStyle name="Separador de milhares 5 2 2" xfId="4274" xr:uid="{00000000-0005-0000-0000-00001B500000}"/>
    <cellStyle name="Separador de milhares 5 2 2 2" xfId="8907" xr:uid="{00000000-0005-0000-0000-00001C500000}"/>
    <cellStyle name="Separador de milhares 5 2 2 2 2" xfId="17659" xr:uid="{00000000-0005-0000-0000-00001D500000}"/>
    <cellStyle name="Separador de milhares 5 2 2 3" xfId="12117" xr:uid="{00000000-0005-0000-0000-00001E500000}"/>
    <cellStyle name="Separador de milhares 5 2 2 3 2" xfId="20804" xr:uid="{00000000-0005-0000-0000-00001F500000}"/>
    <cellStyle name="Separador de milhares 5 2 2 4" xfId="13725" xr:uid="{00000000-0005-0000-0000-000020500000}"/>
    <cellStyle name="Separador de milhares 5 2 2 4 2" xfId="22405" xr:uid="{00000000-0005-0000-0000-000021500000}"/>
    <cellStyle name="Separador de milhares 5 2 2 5" xfId="15922" xr:uid="{00000000-0005-0000-0000-000022500000}"/>
    <cellStyle name="Separador de milhares 5 2 3" xfId="4275" xr:uid="{00000000-0005-0000-0000-000023500000}"/>
    <cellStyle name="Separador de milhares 5 2 3 2" xfId="8908" xr:uid="{00000000-0005-0000-0000-000024500000}"/>
    <cellStyle name="Separador de milhares 5 2 3 2 2" xfId="17660" xr:uid="{00000000-0005-0000-0000-000025500000}"/>
    <cellStyle name="Separador de milhares 5 2 3 3" xfId="12118" xr:uid="{00000000-0005-0000-0000-000026500000}"/>
    <cellStyle name="Separador de milhares 5 2 3 3 2" xfId="20805" xr:uid="{00000000-0005-0000-0000-000027500000}"/>
    <cellStyle name="Separador de milhares 5 2 3 4" xfId="13726" xr:uid="{00000000-0005-0000-0000-000028500000}"/>
    <cellStyle name="Separador de milhares 5 2 3 4 2" xfId="22406" xr:uid="{00000000-0005-0000-0000-000029500000}"/>
    <cellStyle name="Separador de milhares 5 2 3 5" xfId="15923" xr:uid="{00000000-0005-0000-0000-00002A500000}"/>
    <cellStyle name="Separador de milhares 5 2 4" xfId="4276" xr:uid="{00000000-0005-0000-0000-00002B500000}"/>
    <cellStyle name="Separador de milhares 5 2 4 2" xfId="4277" xr:uid="{00000000-0005-0000-0000-00002C500000}"/>
    <cellStyle name="Separador de milhares 5 2 4 2 2" xfId="8910" xr:uid="{00000000-0005-0000-0000-00002D500000}"/>
    <cellStyle name="Separador de milhares 5 2 4 2 2 2" xfId="17662" xr:uid="{00000000-0005-0000-0000-00002E500000}"/>
    <cellStyle name="Separador de milhares 5 2 4 2 3" xfId="12120" xr:uid="{00000000-0005-0000-0000-00002F500000}"/>
    <cellStyle name="Separador de milhares 5 2 4 2 3 2" xfId="20807" xr:uid="{00000000-0005-0000-0000-000030500000}"/>
    <cellStyle name="Separador de milhares 5 2 4 2 4" xfId="13728" xr:uid="{00000000-0005-0000-0000-000031500000}"/>
    <cellStyle name="Separador de milhares 5 2 4 2 4 2" xfId="22408" xr:uid="{00000000-0005-0000-0000-000032500000}"/>
    <cellStyle name="Separador de milhares 5 2 4 2 5" xfId="15925" xr:uid="{00000000-0005-0000-0000-000033500000}"/>
    <cellStyle name="Separador de milhares 5 2 4 3" xfId="4278" xr:uid="{00000000-0005-0000-0000-000034500000}"/>
    <cellStyle name="Separador de milhares 5 2 4 3 2" xfId="8911" xr:uid="{00000000-0005-0000-0000-000035500000}"/>
    <cellStyle name="Separador de milhares 5 2 4 3 2 2" xfId="17663" xr:uid="{00000000-0005-0000-0000-000036500000}"/>
    <cellStyle name="Separador de milhares 5 2 4 3 3" xfId="12121" xr:uid="{00000000-0005-0000-0000-000037500000}"/>
    <cellStyle name="Separador de milhares 5 2 4 3 3 2" xfId="20808" xr:uid="{00000000-0005-0000-0000-000038500000}"/>
    <cellStyle name="Separador de milhares 5 2 4 3 4" xfId="13729" xr:uid="{00000000-0005-0000-0000-000039500000}"/>
    <cellStyle name="Separador de milhares 5 2 4 3 4 2" xfId="22409" xr:uid="{00000000-0005-0000-0000-00003A500000}"/>
    <cellStyle name="Separador de milhares 5 2 4 3 5" xfId="15926" xr:uid="{00000000-0005-0000-0000-00003B500000}"/>
    <cellStyle name="Separador de milhares 5 2 4 4" xfId="4279" xr:uid="{00000000-0005-0000-0000-00003C500000}"/>
    <cellStyle name="Separador de milhares 5 2 4 4 2" xfId="8912" xr:uid="{00000000-0005-0000-0000-00003D500000}"/>
    <cellStyle name="Separador de milhares 5 2 4 4 2 2" xfId="17664" xr:uid="{00000000-0005-0000-0000-00003E500000}"/>
    <cellStyle name="Separador de milhares 5 2 4 4 3" xfId="12122" xr:uid="{00000000-0005-0000-0000-00003F500000}"/>
    <cellStyle name="Separador de milhares 5 2 4 4 3 2" xfId="20809" xr:uid="{00000000-0005-0000-0000-000040500000}"/>
    <cellStyle name="Separador de milhares 5 2 4 4 4" xfId="13730" xr:uid="{00000000-0005-0000-0000-000041500000}"/>
    <cellStyle name="Separador de milhares 5 2 4 4 4 2" xfId="22410" xr:uid="{00000000-0005-0000-0000-000042500000}"/>
    <cellStyle name="Separador de milhares 5 2 4 4 5" xfId="15927" xr:uid="{00000000-0005-0000-0000-000043500000}"/>
    <cellStyle name="Separador de milhares 5 2 4 5" xfId="8909" xr:uid="{00000000-0005-0000-0000-000044500000}"/>
    <cellStyle name="Separador de milhares 5 2 4 5 2" xfId="17661" xr:uid="{00000000-0005-0000-0000-000045500000}"/>
    <cellStyle name="Separador de milhares 5 2 4 6" xfId="12119" xr:uid="{00000000-0005-0000-0000-000046500000}"/>
    <cellStyle name="Separador de milhares 5 2 4 6 2" xfId="20806" xr:uid="{00000000-0005-0000-0000-000047500000}"/>
    <cellStyle name="Separador de milhares 5 2 4 7" xfId="13727" xr:uid="{00000000-0005-0000-0000-000048500000}"/>
    <cellStyle name="Separador de milhares 5 2 4 7 2" xfId="22407" xr:uid="{00000000-0005-0000-0000-000049500000}"/>
    <cellStyle name="Separador de milhares 5 2 4 8" xfId="15924" xr:uid="{00000000-0005-0000-0000-00004A500000}"/>
    <cellStyle name="Separador de milhares 5 2 5" xfId="4280" xr:uid="{00000000-0005-0000-0000-00004B500000}"/>
    <cellStyle name="Separador de milhares 5 2 5 2" xfId="8913" xr:uid="{00000000-0005-0000-0000-00004C500000}"/>
    <cellStyle name="Separador de milhares 5 2 5 2 2" xfId="17665" xr:uid="{00000000-0005-0000-0000-00004D500000}"/>
    <cellStyle name="Separador de milhares 5 2 5 3" xfId="12123" xr:uid="{00000000-0005-0000-0000-00004E500000}"/>
    <cellStyle name="Separador de milhares 5 2 5 3 2" xfId="20810" xr:uid="{00000000-0005-0000-0000-00004F500000}"/>
    <cellStyle name="Separador de milhares 5 2 5 4" xfId="13731" xr:uid="{00000000-0005-0000-0000-000050500000}"/>
    <cellStyle name="Separador de milhares 5 2 5 4 2" xfId="22411" xr:uid="{00000000-0005-0000-0000-000051500000}"/>
    <cellStyle name="Separador de milhares 5 2 5 5" xfId="15928" xr:uid="{00000000-0005-0000-0000-000052500000}"/>
    <cellStyle name="Separador de milhares 5 2 6" xfId="4281" xr:uid="{00000000-0005-0000-0000-000053500000}"/>
    <cellStyle name="Separador de milhares 5 2 6 2" xfId="8914" xr:uid="{00000000-0005-0000-0000-000054500000}"/>
    <cellStyle name="Separador de milhares 5 2 6 2 2" xfId="17666" xr:uid="{00000000-0005-0000-0000-000055500000}"/>
    <cellStyle name="Separador de milhares 5 2 6 3" xfId="12124" xr:uid="{00000000-0005-0000-0000-000056500000}"/>
    <cellStyle name="Separador de milhares 5 2 6 3 2" xfId="20811" xr:uid="{00000000-0005-0000-0000-000057500000}"/>
    <cellStyle name="Separador de milhares 5 2 6 4" xfId="13732" xr:uid="{00000000-0005-0000-0000-000058500000}"/>
    <cellStyle name="Separador de milhares 5 2 6 4 2" xfId="22412" xr:uid="{00000000-0005-0000-0000-000059500000}"/>
    <cellStyle name="Separador de milhares 5 2 6 5" xfId="15929" xr:uid="{00000000-0005-0000-0000-00005A500000}"/>
    <cellStyle name="Separador de milhares 5 2 7" xfId="8906" xr:uid="{00000000-0005-0000-0000-00005B500000}"/>
    <cellStyle name="Separador de milhares 5 2 7 2" xfId="17658" xr:uid="{00000000-0005-0000-0000-00005C500000}"/>
    <cellStyle name="Separador de milhares 5 2 8" xfId="12116" xr:uid="{00000000-0005-0000-0000-00005D500000}"/>
    <cellStyle name="Separador de milhares 5 2 8 2" xfId="20803" xr:uid="{00000000-0005-0000-0000-00005E500000}"/>
    <cellStyle name="Separador de milhares 5 2 9" xfId="13724" xr:uid="{00000000-0005-0000-0000-00005F500000}"/>
    <cellStyle name="Separador de milhares 5 2 9 2" xfId="22404" xr:uid="{00000000-0005-0000-0000-000060500000}"/>
    <cellStyle name="Separador de milhares 5 3" xfId="4282" xr:uid="{00000000-0005-0000-0000-000061500000}"/>
    <cellStyle name="Separador de milhares 5 3 2" xfId="4283" xr:uid="{00000000-0005-0000-0000-000062500000}"/>
    <cellStyle name="Separador de milhares 5 3 2 2" xfId="8916" xr:uid="{00000000-0005-0000-0000-000063500000}"/>
    <cellStyle name="Separador de milhares 5 3 2 2 2" xfId="17668" xr:uid="{00000000-0005-0000-0000-000064500000}"/>
    <cellStyle name="Separador de milhares 5 3 2 3" xfId="12126" xr:uid="{00000000-0005-0000-0000-000065500000}"/>
    <cellStyle name="Separador de milhares 5 3 2 3 2" xfId="20813" xr:uid="{00000000-0005-0000-0000-000066500000}"/>
    <cellStyle name="Separador de milhares 5 3 2 4" xfId="13734" xr:uid="{00000000-0005-0000-0000-000067500000}"/>
    <cellStyle name="Separador de milhares 5 3 2 4 2" xfId="22414" xr:uid="{00000000-0005-0000-0000-000068500000}"/>
    <cellStyle name="Separador de milhares 5 3 2 5" xfId="15931" xr:uid="{00000000-0005-0000-0000-000069500000}"/>
    <cellStyle name="Separador de milhares 5 3 3" xfId="8915" xr:uid="{00000000-0005-0000-0000-00006A500000}"/>
    <cellStyle name="Separador de milhares 5 3 3 2" xfId="17667" xr:uid="{00000000-0005-0000-0000-00006B500000}"/>
    <cellStyle name="Separador de milhares 5 3 4" xfId="12125" xr:uid="{00000000-0005-0000-0000-00006C500000}"/>
    <cellStyle name="Separador de milhares 5 3 4 2" xfId="20812" xr:uid="{00000000-0005-0000-0000-00006D500000}"/>
    <cellStyle name="Separador de milhares 5 3 5" xfId="13733" xr:uid="{00000000-0005-0000-0000-00006E500000}"/>
    <cellStyle name="Separador de milhares 5 3 5 2" xfId="22413" xr:uid="{00000000-0005-0000-0000-00006F500000}"/>
    <cellStyle name="Separador de milhares 5 3 6" xfId="15930" xr:uid="{00000000-0005-0000-0000-000070500000}"/>
    <cellStyle name="Separador de milhares 5 4" xfId="4284" xr:uid="{00000000-0005-0000-0000-000071500000}"/>
    <cellStyle name="Separador de milhares 5 4 2" xfId="4285" xr:uid="{00000000-0005-0000-0000-000072500000}"/>
    <cellStyle name="Separador de milhares 5 4 2 2" xfId="8918" xr:uid="{00000000-0005-0000-0000-000073500000}"/>
    <cellStyle name="Separador de milhares 5 4 2 2 2" xfId="17670" xr:uid="{00000000-0005-0000-0000-000074500000}"/>
    <cellStyle name="Separador de milhares 5 4 2 3" xfId="12128" xr:uid="{00000000-0005-0000-0000-000075500000}"/>
    <cellStyle name="Separador de milhares 5 4 2 3 2" xfId="20815" xr:uid="{00000000-0005-0000-0000-000076500000}"/>
    <cellStyle name="Separador de milhares 5 4 2 4" xfId="13736" xr:uid="{00000000-0005-0000-0000-000077500000}"/>
    <cellStyle name="Separador de milhares 5 4 2 4 2" xfId="22416" xr:uid="{00000000-0005-0000-0000-000078500000}"/>
    <cellStyle name="Separador de milhares 5 4 2 5" xfId="15933" xr:uid="{00000000-0005-0000-0000-000079500000}"/>
    <cellStyle name="Separador de milhares 5 4 3" xfId="8917" xr:uid="{00000000-0005-0000-0000-00007A500000}"/>
    <cellStyle name="Separador de milhares 5 4 3 2" xfId="17669" xr:uid="{00000000-0005-0000-0000-00007B500000}"/>
    <cellStyle name="Separador de milhares 5 4 4" xfId="12127" xr:uid="{00000000-0005-0000-0000-00007C500000}"/>
    <cellStyle name="Separador de milhares 5 4 4 2" xfId="20814" xr:uid="{00000000-0005-0000-0000-00007D500000}"/>
    <cellStyle name="Separador de milhares 5 4 5" xfId="13735" xr:uid="{00000000-0005-0000-0000-00007E500000}"/>
    <cellStyle name="Separador de milhares 5 4 5 2" xfId="22415" xr:uid="{00000000-0005-0000-0000-00007F500000}"/>
    <cellStyle name="Separador de milhares 5 4 6" xfId="15932" xr:uid="{00000000-0005-0000-0000-000080500000}"/>
    <cellStyle name="Separador de milhares 5 5" xfId="4286" xr:uid="{00000000-0005-0000-0000-000081500000}"/>
    <cellStyle name="Separador de milhares 5 5 2" xfId="4287" xr:uid="{00000000-0005-0000-0000-000082500000}"/>
    <cellStyle name="Separador de milhares 5 5 2 2" xfId="8920" xr:uid="{00000000-0005-0000-0000-000083500000}"/>
    <cellStyle name="Separador de milhares 5 5 2 2 2" xfId="17672" xr:uid="{00000000-0005-0000-0000-000084500000}"/>
    <cellStyle name="Separador de milhares 5 5 2 3" xfId="12130" xr:uid="{00000000-0005-0000-0000-000085500000}"/>
    <cellStyle name="Separador de milhares 5 5 2 3 2" xfId="20817" xr:uid="{00000000-0005-0000-0000-000086500000}"/>
    <cellStyle name="Separador de milhares 5 5 2 4" xfId="13738" xr:uid="{00000000-0005-0000-0000-000087500000}"/>
    <cellStyle name="Separador de milhares 5 5 2 4 2" xfId="22418" xr:uid="{00000000-0005-0000-0000-000088500000}"/>
    <cellStyle name="Separador de milhares 5 5 2 5" xfId="15935" xr:uid="{00000000-0005-0000-0000-000089500000}"/>
    <cellStyle name="Separador de milhares 5 5 3" xfId="8919" xr:uid="{00000000-0005-0000-0000-00008A500000}"/>
    <cellStyle name="Separador de milhares 5 5 3 2" xfId="17671" xr:uid="{00000000-0005-0000-0000-00008B500000}"/>
    <cellStyle name="Separador de milhares 5 5 4" xfId="12129" xr:uid="{00000000-0005-0000-0000-00008C500000}"/>
    <cellStyle name="Separador de milhares 5 5 4 2" xfId="20816" xr:uid="{00000000-0005-0000-0000-00008D500000}"/>
    <cellStyle name="Separador de milhares 5 5 5" xfId="13737" xr:uid="{00000000-0005-0000-0000-00008E500000}"/>
    <cellStyle name="Separador de milhares 5 5 5 2" xfId="22417" xr:uid="{00000000-0005-0000-0000-00008F500000}"/>
    <cellStyle name="Separador de milhares 5 5 6" xfId="15934" xr:uid="{00000000-0005-0000-0000-000090500000}"/>
    <cellStyle name="Separador de milhares 5 6" xfId="4288" xr:uid="{00000000-0005-0000-0000-000091500000}"/>
    <cellStyle name="Separador de milhares 5 6 2" xfId="4289" xr:uid="{00000000-0005-0000-0000-000092500000}"/>
    <cellStyle name="Separador de milhares 5 6 2 2" xfId="8922" xr:uid="{00000000-0005-0000-0000-000093500000}"/>
    <cellStyle name="Separador de milhares 5 6 2 2 2" xfId="17674" xr:uid="{00000000-0005-0000-0000-000094500000}"/>
    <cellStyle name="Separador de milhares 5 6 2 3" xfId="12132" xr:uid="{00000000-0005-0000-0000-000095500000}"/>
    <cellStyle name="Separador de milhares 5 6 2 3 2" xfId="20819" xr:uid="{00000000-0005-0000-0000-000096500000}"/>
    <cellStyle name="Separador de milhares 5 6 2 4" xfId="13740" xr:uid="{00000000-0005-0000-0000-000097500000}"/>
    <cellStyle name="Separador de milhares 5 6 2 4 2" xfId="22420" xr:uid="{00000000-0005-0000-0000-000098500000}"/>
    <cellStyle name="Separador de milhares 5 6 2 5" xfId="15937" xr:uid="{00000000-0005-0000-0000-000099500000}"/>
    <cellStyle name="Separador de milhares 5 6 3" xfId="8921" xr:uid="{00000000-0005-0000-0000-00009A500000}"/>
    <cellStyle name="Separador de milhares 5 6 3 2" xfId="17673" xr:uid="{00000000-0005-0000-0000-00009B500000}"/>
    <cellStyle name="Separador de milhares 5 6 4" xfId="12131" xr:uid="{00000000-0005-0000-0000-00009C500000}"/>
    <cellStyle name="Separador de milhares 5 6 4 2" xfId="20818" xr:uid="{00000000-0005-0000-0000-00009D500000}"/>
    <cellStyle name="Separador de milhares 5 6 5" xfId="13739" xr:uid="{00000000-0005-0000-0000-00009E500000}"/>
    <cellStyle name="Separador de milhares 5 6 5 2" xfId="22419" xr:uid="{00000000-0005-0000-0000-00009F500000}"/>
    <cellStyle name="Separador de milhares 5 6 6" xfId="15936" xr:uid="{00000000-0005-0000-0000-0000A0500000}"/>
    <cellStyle name="Separador de milhares 5 7" xfId="4290" xr:uid="{00000000-0005-0000-0000-0000A1500000}"/>
    <cellStyle name="Separador de milhares 5 7 2" xfId="4291" xr:uid="{00000000-0005-0000-0000-0000A2500000}"/>
    <cellStyle name="Separador de milhares 5 7 2 2" xfId="8924" xr:uid="{00000000-0005-0000-0000-0000A3500000}"/>
    <cellStyle name="Separador de milhares 5 7 2 2 2" xfId="17676" xr:uid="{00000000-0005-0000-0000-0000A4500000}"/>
    <cellStyle name="Separador de milhares 5 7 2 3" xfId="12134" xr:uid="{00000000-0005-0000-0000-0000A5500000}"/>
    <cellStyle name="Separador de milhares 5 7 2 3 2" xfId="20821" xr:uid="{00000000-0005-0000-0000-0000A6500000}"/>
    <cellStyle name="Separador de milhares 5 7 2 4" xfId="13742" xr:uid="{00000000-0005-0000-0000-0000A7500000}"/>
    <cellStyle name="Separador de milhares 5 7 2 4 2" xfId="22422" xr:uid="{00000000-0005-0000-0000-0000A8500000}"/>
    <cellStyle name="Separador de milhares 5 7 2 5" xfId="15939" xr:uid="{00000000-0005-0000-0000-0000A9500000}"/>
    <cellStyle name="Separador de milhares 5 7 3" xfId="4292" xr:uid="{00000000-0005-0000-0000-0000AA500000}"/>
    <cellStyle name="Separador de milhares 5 7 3 2" xfId="8925" xr:uid="{00000000-0005-0000-0000-0000AB500000}"/>
    <cellStyle name="Separador de milhares 5 7 3 2 2" xfId="17677" xr:uid="{00000000-0005-0000-0000-0000AC500000}"/>
    <cellStyle name="Separador de milhares 5 7 3 3" xfId="12135" xr:uid="{00000000-0005-0000-0000-0000AD500000}"/>
    <cellStyle name="Separador de milhares 5 7 3 3 2" xfId="20822" xr:uid="{00000000-0005-0000-0000-0000AE500000}"/>
    <cellStyle name="Separador de milhares 5 7 3 4" xfId="13743" xr:uid="{00000000-0005-0000-0000-0000AF500000}"/>
    <cellStyle name="Separador de milhares 5 7 3 4 2" xfId="22423" xr:uid="{00000000-0005-0000-0000-0000B0500000}"/>
    <cellStyle name="Separador de milhares 5 7 3 5" xfId="15940" xr:uid="{00000000-0005-0000-0000-0000B1500000}"/>
    <cellStyle name="Separador de milhares 5 7 4" xfId="8923" xr:uid="{00000000-0005-0000-0000-0000B2500000}"/>
    <cellStyle name="Separador de milhares 5 7 4 2" xfId="17675" xr:uid="{00000000-0005-0000-0000-0000B3500000}"/>
    <cellStyle name="Separador de milhares 5 7 5" xfId="12133" xr:uid="{00000000-0005-0000-0000-0000B4500000}"/>
    <cellStyle name="Separador de milhares 5 7 5 2" xfId="20820" xr:uid="{00000000-0005-0000-0000-0000B5500000}"/>
    <cellStyle name="Separador de milhares 5 7 6" xfId="13741" xr:uid="{00000000-0005-0000-0000-0000B6500000}"/>
    <cellStyle name="Separador de milhares 5 7 6 2" xfId="22421" xr:uid="{00000000-0005-0000-0000-0000B7500000}"/>
    <cellStyle name="Separador de milhares 5 7 7" xfId="15938" xr:uid="{00000000-0005-0000-0000-0000B8500000}"/>
    <cellStyle name="Separador de milhares 5 8" xfId="4293" xr:uid="{00000000-0005-0000-0000-0000B9500000}"/>
    <cellStyle name="Separador de milhares 5 8 2" xfId="8926" xr:uid="{00000000-0005-0000-0000-0000BA500000}"/>
    <cellStyle name="Separador de milhares 5 8 2 2" xfId="17678" xr:uid="{00000000-0005-0000-0000-0000BB500000}"/>
    <cellStyle name="Separador de milhares 5 8 3" xfId="12136" xr:uid="{00000000-0005-0000-0000-0000BC500000}"/>
    <cellStyle name="Separador de milhares 5 8 3 2" xfId="20823" xr:uid="{00000000-0005-0000-0000-0000BD500000}"/>
    <cellStyle name="Separador de milhares 5 8 4" xfId="13744" xr:uid="{00000000-0005-0000-0000-0000BE500000}"/>
    <cellStyle name="Separador de milhares 5 8 4 2" xfId="22424" xr:uid="{00000000-0005-0000-0000-0000BF500000}"/>
    <cellStyle name="Separador de milhares 5 8 5" xfId="15941" xr:uid="{00000000-0005-0000-0000-0000C0500000}"/>
    <cellStyle name="Separador de milhares 5 9" xfId="4294" xr:uid="{00000000-0005-0000-0000-0000C1500000}"/>
    <cellStyle name="Separador de milhares 5 9 2" xfId="8927" xr:uid="{00000000-0005-0000-0000-0000C2500000}"/>
    <cellStyle name="Separador de milhares 5 9 2 2" xfId="17679" xr:uid="{00000000-0005-0000-0000-0000C3500000}"/>
    <cellStyle name="Separador de milhares 5 9 3" xfId="12137" xr:uid="{00000000-0005-0000-0000-0000C4500000}"/>
    <cellStyle name="Separador de milhares 5 9 3 2" xfId="20824" xr:uid="{00000000-0005-0000-0000-0000C5500000}"/>
    <cellStyle name="Separador de milhares 5 9 4" xfId="13745" xr:uid="{00000000-0005-0000-0000-0000C6500000}"/>
    <cellStyle name="Separador de milhares 5 9 4 2" xfId="22425" xr:uid="{00000000-0005-0000-0000-0000C7500000}"/>
    <cellStyle name="Separador de milhares 5 9 5" xfId="15942" xr:uid="{00000000-0005-0000-0000-0000C8500000}"/>
    <cellStyle name="Separador de milhares 6" xfId="4295" xr:uid="{00000000-0005-0000-0000-0000C9500000}"/>
    <cellStyle name="Separador de milhares 6 10" xfId="4296" xr:uid="{00000000-0005-0000-0000-0000CA500000}"/>
    <cellStyle name="Separador de milhares 6 10 2" xfId="8929" xr:uid="{00000000-0005-0000-0000-0000CB500000}"/>
    <cellStyle name="Separador de milhares 6 10 2 2" xfId="17681" xr:uid="{00000000-0005-0000-0000-0000CC500000}"/>
    <cellStyle name="Separador de milhares 6 10 3" xfId="12139" xr:uid="{00000000-0005-0000-0000-0000CD500000}"/>
    <cellStyle name="Separador de milhares 6 10 3 2" xfId="20826" xr:uid="{00000000-0005-0000-0000-0000CE500000}"/>
    <cellStyle name="Separador de milhares 6 10 4" xfId="13747" xr:uid="{00000000-0005-0000-0000-0000CF500000}"/>
    <cellStyle name="Separador de milhares 6 10 4 2" xfId="22427" xr:uid="{00000000-0005-0000-0000-0000D0500000}"/>
    <cellStyle name="Separador de milhares 6 10 5" xfId="15944" xr:uid="{00000000-0005-0000-0000-0000D1500000}"/>
    <cellStyle name="Separador de milhares 6 11" xfId="4297" xr:uid="{00000000-0005-0000-0000-0000D2500000}"/>
    <cellStyle name="Separador de milhares 6 11 2" xfId="8930" xr:uid="{00000000-0005-0000-0000-0000D3500000}"/>
    <cellStyle name="Separador de milhares 6 11 2 2" xfId="17682" xr:uid="{00000000-0005-0000-0000-0000D4500000}"/>
    <cellStyle name="Separador de milhares 6 11 3" xfId="12140" xr:uid="{00000000-0005-0000-0000-0000D5500000}"/>
    <cellStyle name="Separador de milhares 6 11 3 2" xfId="20827" xr:uid="{00000000-0005-0000-0000-0000D6500000}"/>
    <cellStyle name="Separador de milhares 6 11 4" xfId="13748" xr:uid="{00000000-0005-0000-0000-0000D7500000}"/>
    <cellStyle name="Separador de milhares 6 11 4 2" xfId="22428" xr:uid="{00000000-0005-0000-0000-0000D8500000}"/>
    <cellStyle name="Separador de milhares 6 11 5" xfId="15945" xr:uid="{00000000-0005-0000-0000-0000D9500000}"/>
    <cellStyle name="Separador de milhares 6 12" xfId="5124" xr:uid="{00000000-0005-0000-0000-0000DA500000}"/>
    <cellStyle name="Separador de milhares 6 12 2" xfId="16073" xr:uid="{00000000-0005-0000-0000-0000DB500000}"/>
    <cellStyle name="Separador de milhares 6 13" xfId="8928" xr:uid="{00000000-0005-0000-0000-0000DC500000}"/>
    <cellStyle name="Separador de milhares 6 13 2" xfId="17680" xr:uid="{00000000-0005-0000-0000-0000DD500000}"/>
    <cellStyle name="Separador de milhares 6 14" xfId="12138" xr:uid="{00000000-0005-0000-0000-0000DE500000}"/>
    <cellStyle name="Separador de milhares 6 14 2" xfId="20825" xr:uid="{00000000-0005-0000-0000-0000DF500000}"/>
    <cellStyle name="Separador de milhares 6 15" xfId="13746" xr:uid="{00000000-0005-0000-0000-0000E0500000}"/>
    <cellStyle name="Separador de milhares 6 15 2" xfId="22426" xr:uid="{00000000-0005-0000-0000-0000E1500000}"/>
    <cellStyle name="Separador de milhares 6 16" xfId="13923" xr:uid="{00000000-0005-0000-0000-0000E2500000}"/>
    <cellStyle name="Separador de milhares 6 17" xfId="15943" xr:uid="{00000000-0005-0000-0000-0000E3500000}"/>
    <cellStyle name="Separador de milhares 6 2" xfId="4298" xr:uid="{00000000-0005-0000-0000-0000E4500000}"/>
    <cellStyle name="Separador de milhares 6 2 10" xfId="13749" xr:uid="{00000000-0005-0000-0000-0000E5500000}"/>
    <cellStyle name="Separador de milhares 6 2 10 2" xfId="22429" xr:uid="{00000000-0005-0000-0000-0000E6500000}"/>
    <cellStyle name="Separador de milhares 6 2 11" xfId="15946" xr:uid="{00000000-0005-0000-0000-0000E7500000}"/>
    <cellStyle name="Separador de milhares 6 2 2" xfId="4299" xr:uid="{00000000-0005-0000-0000-0000E8500000}"/>
    <cellStyle name="Separador de milhares 6 2 2 2" xfId="4300" xr:uid="{00000000-0005-0000-0000-0000E9500000}"/>
    <cellStyle name="Separador de milhares 6 2 2 2 2" xfId="8932" xr:uid="{00000000-0005-0000-0000-0000EA500000}"/>
    <cellStyle name="Separador de milhares 6 2 2 2 2 2" xfId="17684" xr:uid="{00000000-0005-0000-0000-0000EB500000}"/>
    <cellStyle name="Separador de milhares 6 2 2 2 3" xfId="12142" xr:uid="{00000000-0005-0000-0000-0000EC500000}"/>
    <cellStyle name="Separador de milhares 6 2 2 2 3 2" xfId="20829" xr:uid="{00000000-0005-0000-0000-0000ED500000}"/>
    <cellStyle name="Separador de milhares 6 2 2 2 4" xfId="13750" xr:uid="{00000000-0005-0000-0000-0000EE500000}"/>
    <cellStyle name="Separador de milhares 6 2 2 2 4 2" xfId="22430" xr:uid="{00000000-0005-0000-0000-0000EF500000}"/>
    <cellStyle name="Separador de milhares 6 2 2 2 5" xfId="15947" xr:uid="{00000000-0005-0000-0000-0000F0500000}"/>
    <cellStyle name="Separador de milhares 6 2 2 3" xfId="4301" xr:uid="{00000000-0005-0000-0000-0000F1500000}"/>
    <cellStyle name="Separador de milhares 6 2 2 3 2" xfId="8933" xr:uid="{00000000-0005-0000-0000-0000F2500000}"/>
    <cellStyle name="Separador de milhares 6 2 2 3 2 2" xfId="17685" xr:uid="{00000000-0005-0000-0000-0000F3500000}"/>
    <cellStyle name="Separador de milhares 6 2 2 3 3" xfId="12143" xr:uid="{00000000-0005-0000-0000-0000F4500000}"/>
    <cellStyle name="Separador de milhares 6 2 2 3 3 2" xfId="20830" xr:uid="{00000000-0005-0000-0000-0000F5500000}"/>
    <cellStyle name="Separador de milhares 6 2 2 3 4" xfId="13751" xr:uid="{00000000-0005-0000-0000-0000F6500000}"/>
    <cellStyle name="Separador de milhares 6 2 2 3 4 2" xfId="22431" xr:uid="{00000000-0005-0000-0000-0000F7500000}"/>
    <cellStyle name="Separador de milhares 6 2 2 3 5" xfId="15948" xr:uid="{00000000-0005-0000-0000-0000F8500000}"/>
    <cellStyle name="Separador de milhares 6 2 2 4" xfId="4302" xr:uid="{00000000-0005-0000-0000-0000F9500000}"/>
    <cellStyle name="Separador de milhares 6 2 2 4 2" xfId="8934" xr:uid="{00000000-0005-0000-0000-0000FA500000}"/>
    <cellStyle name="Separador de milhares 6 2 2 4 2 2" xfId="17686" xr:uid="{00000000-0005-0000-0000-0000FB500000}"/>
    <cellStyle name="Separador de milhares 6 2 2 4 3" xfId="12144" xr:uid="{00000000-0005-0000-0000-0000FC500000}"/>
    <cellStyle name="Separador de milhares 6 2 2 4 3 2" xfId="20831" xr:uid="{00000000-0005-0000-0000-0000FD500000}"/>
    <cellStyle name="Separador de milhares 6 2 2 4 4" xfId="13752" xr:uid="{00000000-0005-0000-0000-0000FE500000}"/>
    <cellStyle name="Separador de milhares 6 2 2 4 4 2" xfId="22432" xr:uid="{00000000-0005-0000-0000-0000FF500000}"/>
    <cellStyle name="Separador de milhares 6 2 2 4 5" xfId="15949" xr:uid="{00000000-0005-0000-0000-000000510000}"/>
    <cellStyle name="Separador de milhares 6 2 2 5" xfId="4303" xr:uid="{00000000-0005-0000-0000-000001510000}"/>
    <cellStyle name="Separador de milhares 6 2 2 5 2" xfId="8935" xr:uid="{00000000-0005-0000-0000-000002510000}"/>
    <cellStyle name="Separador de milhares 6 2 2 5 2 2" xfId="17687" xr:uid="{00000000-0005-0000-0000-000003510000}"/>
    <cellStyle name="Separador de milhares 6 2 2 5 3" xfId="12145" xr:uid="{00000000-0005-0000-0000-000004510000}"/>
    <cellStyle name="Separador de milhares 6 2 2 5 3 2" xfId="20832" xr:uid="{00000000-0005-0000-0000-000005510000}"/>
    <cellStyle name="Separador de milhares 6 2 2 5 4" xfId="13753" xr:uid="{00000000-0005-0000-0000-000006510000}"/>
    <cellStyle name="Separador de milhares 6 2 2 5 4 2" xfId="22433" xr:uid="{00000000-0005-0000-0000-000007510000}"/>
    <cellStyle name="Separador de milhares 6 2 2 5 5" xfId="15950" xr:uid="{00000000-0005-0000-0000-000008510000}"/>
    <cellStyle name="Separador de milhares 6 2 2 6" xfId="4304" xr:uid="{00000000-0005-0000-0000-000009510000}"/>
    <cellStyle name="Separador de milhares 6 2 2 6 2" xfId="8936" xr:uid="{00000000-0005-0000-0000-00000A510000}"/>
    <cellStyle name="Separador de milhares 6 2 2 6 2 2" xfId="17688" xr:uid="{00000000-0005-0000-0000-00000B510000}"/>
    <cellStyle name="Separador de milhares 6 2 2 6 3" xfId="12146" xr:uid="{00000000-0005-0000-0000-00000C510000}"/>
    <cellStyle name="Separador de milhares 6 2 2 6 3 2" xfId="20833" xr:uid="{00000000-0005-0000-0000-00000D510000}"/>
    <cellStyle name="Separador de milhares 6 2 2 6 4" xfId="13754" xr:uid="{00000000-0005-0000-0000-00000E510000}"/>
    <cellStyle name="Separador de milhares 6 2 2 6 4 2" xfId="22434" xr:uid="{00000000-0005-0000-0000-00000F510000}"/>
    <cellStyle name="Separador de milhares 6 2 2 6 5" xfId="15951" xr:uid="{00000000-0005-0000-0000-000010510000}"/>
    <cellStyle name="Separador de milhares 6 2 2 7" xfId="4305" xr:uid="{00000000-0005-0000-0000-000011510000}"/>
    <cellStyle name="Separador de milhares 6 2 2 7 2" xfId="8937" xr:uid="{00000000-0005-0000-0000-000012510000}"/>
    <cellStyle name="Separador de milhares 6 2 2 7 2 2" xfId="17689" xr:uid="{00000000-0005-0000-0000-000013510000}"/>
    <cellStyle name="Separador de milhares 6 2 2 7 3" xfId="12147" xr:uid="{00000000-0005-0000-0000-000014510000}"/>
    <cellStyle name="Separador de milhares 6 2 2 7 3 2" xfId="20834" xr:uid="{00000000-0005-0000-0000-000015510000}"/>
    <cellStyle name="Separador de milhares 6 2 2 7 4" xfId="13755" xr:uid="{00000000-0005-0000-0000-000016510000}"/>
    <cellStyle name="Separador de milhares 6 2 2 7 4 2" xfId="22435" xr:uid="{00000000-0005-0000-0000-000017510000}"/>
    <cellStyle name="Separador de milhares 6 2 2 7 5" xfId="15952" xr:uid="{00000000-0005-0000-0000-000018510000}"/>
    <cellStyle name="Separador de milhares 6 2 2 8" xfId="4306" xr:uid="{00000000-0005-0000-0000-000019510000}"/>
    <cellStyle name="Separador de milhares 6 2 2 8 2" xfId="8938" xr:uid="{00000000-0005-0000-0000-00001A510000}"/>
    <cellStyle name="Separador de milhares 6 2 2 8 2 2" xfId="17690" xr:uid="{00000000-0005-0000-0000-00001B510000}"/>
    <cellStyle name="Separador de milhares 6 2 2 8 3" xfId="12148" xr:uid="{00000000-0005-0000-0000-00001C510000}"/>
    <cellStyle name="Separador de milhares 6 2 2 8 3 2" xfId="20835" xr:uid="{00000000-0005-0000-0000-00001D510000}"/>
    <cellStyle name="Separador de milhares 6 2 2 8 4" xfId="13756" xr:uid="{00000000-0005-0000-0000-00001E510000}"/>
    <cellStyle name="Separador de milhares 6 2 2 8 4 2" xfId="22436" xr:uid="{00000000-0005-0000-0000-00001F510000}"/>
    <cellStyle name="Separador de milhares 6 2 2 8 5" xfId="15953" xr:uid="{00000000-0005-0000-0000-000020510000}"/>
    <cellStyle name="Separador de milhares 6 2 3" xfId="4307" xr:uid="{00000000-0005-0000-0000-000021510000}"/>
    <cellStyle name="Separador de milhares 6 2 3 2" xfId="8939" xr:uid="{00000000-0005-0000-0000-000022510000}"/>
    <cellStyle name="Separador de milhares 6 2 3 2 2" xfId="17691" xr:uid="{00000000-0005-0000-0000-000023510000}"/>
    <cellStyle name="Separador de milhares 6 2 3 3" xfId="12149" xr:uid="{00000000-0005-0000-0000-000024510000}"/>
    <cellStyle name="Separador de milhares 6 2 3 3 2" xfId="20836" xr:uid="{00000000-0005-0000-0000-000025510000}"/>
    <cellStyle name="Separador de milhares 6 2 3 4" xfId="13757" xr:uid="{00000000-0005-0000-0000-000026510000}"/>
    <cellStyle name="Separador de milhares 6 2 3 4 2" xfId="22437" xr:uid="{00000000-0005-0000-0000-000027510000}"/>
    <cellStyle name="Separador de milhares 6 2 3 5" xfId="15954" xr:uid="{00000000-0005-0000-0000-000028510000}"/>
    <cellStyle name="Separador de milhares 6 2 4" xfId="4308" xr:uid="{00000000-0005-0000-0000-000029510000}"/>
    <cellStyle name="Separador de milhares 6 2 4 2" xfId="4309" xr:uid="{00000000-0005-0000-0000-00002A510000}"/>
    <cellStyle name="Separador de milhares 6 2 4 2 2" xfId="8941" xr:uid="{00000000-0005-0000-0000-00002B510000}"/>
    <cellStyle name="Separador de milhares 6 2 4 2 2 2" xfId="17693" xr:uid="{00000000-0005-0000-0000-00002C510000}"/>
    <cellStyle name="Separador de milhares 6 2 4 2 3" xfId="12151" xr:uid="{00000000-0005-0000-0000-00002D510000}"/>
    <cellStyle name="Separador de milhares 6 2 4 2 3 2" xfId="20838" xr:uid="{00000000-0005-0000-0000-00002E510000}"/>
    <cellStyle name="Separador de milhares 6 2 4 2 4" xfId="13759" xr:uid="{00000000-0005-0000-0000-00002F510000}"/>
    <cellStyle name="Separador de milhares 6 2 4 2 4 2" xfId="22439" xr:uid="{00000000-0005-0000-0000-000030510000}"/>
    <cellStyle name="Separador de milhares 6 2 4 2 5" xfId="15956" xr:uid="{00000000-0005-0000-0000-000031510000}"/>
    <cellStyle name="Separador de milhares 6 2 4 3" xfId="4310" xr:uid="{00000000-0005-0000-0000-000032510000}"/>
    <cellStyle name="Separador de milhares 6 2 4 3 2" xfId="8942" xr:uid="{00000000-0005-0000-0000-000033510000}"/>
    <cellStyle name="Separador de milhares 6 2 4 3 2 2" xfId="17694" xr:uid="{00000000-0005-0000-0000-000034510000}"/>
    <cellStyle name="Separador de milhares 6 2 4 3 3" xfId="12152" xr:uid="{00000000-0005-0000-0000-000035510000}"/>
    <cellStyle name="Separador de milhares 6 2 4 3 3 2" xfId="20839" xr:uid="{00000000-0005-0000-0000-000036510000}"/>
    <cellStyle name="Separador de milhares 6 2 4 3 4" xfId="13760" xr:uid="{00000000-0005-0000-0000-000037510000}"/>
    <cellStyle name="Separador de milhares 6 2 4 3 4 2" xfId="22440" xr:uid="{00000000-0005-0000-0000-000038510000}"/>
    <cellStyle name="Separador de milhares 6 2 4 3 5" xfId="15957" xr:uid="{00000000-0005-0000-0000-000039510000}"/>
    <cellStyle name="Separador de milhares 6 2 4 4" xfId="4311" xr:uid="{00000000-0005-0000-0000-00003A510000}"/>
    <cellStyle name="Separador de milhares 6 2 4 4 2" xfId="8943" xr:uid="{00000000-0005-0000-0000-00003B510000}"/>
    <cellStyle name="Separador de milhares 6 2 4 4 2 2" xfId="17695" xr:uid="{00000000-0005-0000-0000-00003C510000}"/>
    <cellStyle name="Separador de milhares 6 2 4 4 3" xfId="12153" xr:uid="{00000000-0005-0000-0000-00003D510000}"/>
    <cellStyle name="Separador de milhares 6 2 4 4 3 2" xfId="20840" xr:uid="{00000000-0005-0000-0000-00003E510000}"/>
    <cellStyle name="Separador de milhares 6 2 4 4 4" xfId="13761" xr:uid="{00000000-0005-0000-0000-00003F510000}"/>
    <cellStyle name="Separador de milhares 6 2 4 4 4 2" xfId="22441" xr:uid="{00000000-0005-0000-0000-000040510000}"/>
    <cellStyle name="Separador de milhares 6 2 4 4 5" xfId="15958" xr:uid="{00000000-0005-0000-0000-000041510000}"/>
    <cellStyle name="Separador de milhares 6 2 4 5" xfId="8940" xr:uid="{00000000-0005-0000-0000-000042510000}"/>
    <cellStyle name="Separador de milhares 6 2 4 5 2" xfId="17692" xr:uid="{00000000-0005-0000-0000-000043510000}"/>
    <cellStyle name="Separador de milhares 6 2 4 6" xfId="12150" xr:uid="{00000000-0005-0000-0000-000044510000}"/>
    <cellStyle name="Separador de milhares 6 2 4 6 2" xfId="20837" xr:uid="{00000000-0005-0000-0000-000045510000}"/>
    <cellStyle name="Separador de milhares 6 2 4 7" xfId="13758" xr:uid="{00000000-0005-0000-0000-000046510000}"/>
    <cellStyle name="Separador de milhares 6 2 4 7 2" xfId="22438" xr:uid="{00000000-0005-0000-0000-000047510000}"/>
    <cellStyle name="Separador de milhares 6 2 4 8" xfId="15955" xr:uid="{00000000-0005-0000-0000-000048510000}"/>
    <cellStyle name="Separador de milhares 6 2 5" xfId="4312" xr:uid="{00000000-0005-0000-0000-000049510000}"/>
    <cellStyle name="Separador de milhares 6 2 5 2" xfId="4313" xr:uid="{00000000-0005-0000-0000-00004A510000}"/>
    <cellStyle name="Separador de milhares 6 2 5 2 2" xfId="8945" xr:uid="{00000000-0005-0000-0000-00004B510000}"/>
    <cellStyle name="Separador de milhares 6 2 5 2 2 2" xfId="17697" xr:uid="{00000000-0005-0000-0000-00004C510000}"/>
    <cellStyle name="Separador de milhares 6 2 5 2 3" xfId="12155" xr:uid="{00000000-0005-0000-0000-00004D510000}"/>
    <cellStyle name="Separador de milhares 6 2 5 2 3 2" xfId="20842" xr:uid="{00000000-0005-0000-0000-00004E510000}"/>
    <cellStyle name="Separador de milhares 6 2 5 2 4" xfId="13763" xr:uid="{00000000-0005-0000-0000-00004F510000}"/>
    <cellStyle name="Separador de milhares 6 2 5 2 4 2" xfId="22443" xr:uid="{00000000-0005-0000-0000-000050510000}"/>
    <cellStyle name="Separador de milhares 6 2 5 2 5" xfId="15960" xr:uid="{00000000-0005-0000-0000-000051510000}"/>
    <cellStyle name="Separador de milhares 6 2 5 3" xfId="4314" xr:uid="{00000000-0005-0000-0000-000052510000}"/>
    <cellStyle name="Separador de milhares 6 2 5 3 2" xfId="8946" xr:uid="{00000000-0005-0000-0000-000053510000}"/>
    <cellStyle name="Separador de milhares 6 2 5 3 2 2" xfId="17698" xr:uid="{00000000-0005-0000-0000-000054510000}"/>
    <cellStyle name="Separador de milhares 6 2 5 3 3" xfId="12156" xr:uid="{00000000-0005-0000-0000-000055510000}"/>
    <cellStyle name="Separador de milhares 6 2 5 3 3 2" xfId="20843" xr:uid="{00000000-0005-0000-0000-000056510000}"/>
    <cellStyle name="Separador de milhares 6 2 5 3 4" xfId="13764" xr:uid="{00000000-0005-0000-0000-000057510000}"/>
    <cellStyle name="Separador de milhares 6 2 5 3 4 2" xfId="22444" xr:uid="{00000000-0005-0000-0000-000058510000}"/>
    <cellStyle name="Separador de milhares 6 2 5 3 5" xfId="15961" xr:uid="{00000000-0005-0000-0000-000059510000}"/>
    <cellStyle name="Separador de milhares 6 2 5 4" xfId="4315" xr:uid="{00000000-0005-0000-0000-00005A510000}"/>
    <cellStyle name="Separador de milhares 6 2 5 4 2" xfId="8947" xr:uid="{00000000-0005-0000-0000-00005B510000}"/>
    <cellStyle name="Separador de milhares 6 2 5 4 2 2" xfId="17699" xr:uid="{00000000-0005-0000-0000-00005C510000}"/>
    <cellStyle name="Separador de milhares 6 2 5 4 3" xfId="12157" xr:uid="{00000000-0005-0000-0000-00005D510000}"/>
    <cellStyle name="Separador de milhares 6 2 5 4 3 2" xfId="20844" xr:uid="{00000000-0005-0000-0000-00005E510000}"/>
    <cellStyle name="Separador de milhares 6 2 5 4 4" xfId="13765" xr:uid="{00000000-0005-0000-0000-00005F510000}"/>
    <cellStyle name="Separador de milhares 6 2 5 4 4 2" xfId="22445" xr:uid="{00000000-0005-0000-0000-000060510000}"/>
    <cellStyle name="Separador de milhares 6 2 5 4 5" xfId="15962" xr:uid="{00000000-0005-0000-0000-000061510000}"/>
    <cellStyle name="Separador de milhares 6 2 5 5" xfId="8944" xr:uid="{00000000-0005-0000-0000-000062510000}"/>
    <cellStyle name="Separador de milhares 6 2 5 5 2" xfId="17696" xr:uid="{00000000-0005-0000-0000-000063510000}"/>
    <cellStyle name="Separador de milhares 6 2 5 6" xfId="12154" xr:uid="{00000000-0005-0000-0000-000064510000}"/>
    <cellStyle name="Separador de milhares 6 2 5 6 2" xfId="20841" xr:uid="{00000000-0005-0000-0000-000065510000}"/>
    <cellStyle name="Separador de milhares 6 2 5 7" xfId="13762" xr:uid="{00000000-0005-0000-0000-000066510000}"/>
    <cellStyle name="Separador de milhares 6 2 5 7 2" xfId="22442" xr:uid="{00000000-0005-0000-0000-000067510000}"/>
    <cellStyle name="Separador de milhares 6 2 5 8" xfId="15959" xr:uid="{00000000-0005-0000-0000-000068510000}"/>
    <cellStyle name="Separador de milhares 6 2 6" xfId="4316" xr:uid="{00000000-0005-0000-0000-000069510000}"/>
    <cellStyle name="Separador de milhares 6 2 6 2" xfId="8948" xr:uid="{00000000-0005-0000-0000-00006A510000}"/>
    <cellStyle name="Separador de milhares 6 2 6 2 2" xfId="17700" xr:uid="{00000000-0005-0000-0000-00006B510000}"/>
    <cellStyle name="Separador de milhares 6 2 6 3" xfId="12158" xr:uid="{00000000-0005-0000-0000-00006C510000}"/>
    <cellStyle name="Separador de milhares 6 2 6 3 2" xfId="20845" xr:uid="{00000000-0005-0000-0000-00006D510000}"/>
    <cellStyle name="Separador de milhares 6 2 6 4" xfId="13766" xr:uid="{00000000-0005-0000-0000-00006E510000}"/>
    <cellStyle name="Separador de milhares 6 2 6 4 2" xfId="22446" xr:uid="{00000000-0005-0000-0000-00006F510000}"/>
    <cellStyle name="Separador de milhares 6 2 6 5" xfId="15963" xr:uid="{00000000-0005-0000-0000-000070510000}"/>
    <cellStyle name="Separador de milhares 6 2 7" xfId="10415" xr:uid="{00000000-0005-0000-0000-000071510000}"/>
    <cellStyle name="Separador de milhares 6 2 7 2" xfId="19165" xr:uid="{00000000-0005-0000-0000-000072510000}"/>
    <cellStyle name="Separador de milhares 6 2 8" xfId="8931" xr:uid="{00000000-0005-0000-0000-000073510000}"/>
    <cellStyle name="Separador de milhares 6 2 8 2" xfId="17683" xr:uid="{00000000-0005-0000-0000-000074510000}"/>
    <cellStyle name="Separador de milhares 6 2 9" xfId="12141" xr:uid="{00000000-0005-0000-0000-000075510000}"/>
    <cellStyle name="Separador de milhares 6 2 9 2" xfId="20828" xr:uid="{00000000-0005-0000-0000-000076510000}"/>
    <cellStyle name="Separador de milhares 6 3" xfId="4317" xr:uid="{00000000-0005-0000-0000-000077510000}"/>
    <cellStyle name="Separador de milhares 6 3 2" xfId="4318" xr:uid="{00000000-0005-0000-0000-000078510000}"/>
    <cellStyle name="Separador de milhares 6 3 2 2" xfId="8949" xr:uid="{00000000-0005-0000-0000-000079510000}"/>
    <cellStyle name="Separador de milhares 6 3 2 2 2" xfId="17701" xr:uid="{00000000-0005-0000-0000-00007A510000}"/>
    <cellStyle name="Separador de milhares 6 3 2 3" xfId="12159" xr:uid="{00000000-0005-0000-0000-00007B510000}"/>
    <cellStyle name="Separador de milhares 6 3 2 3 2" xfId="20846" xr:uid="{00000000-0005-0000-0000-00007C510000}"/>
    <cellStyle name="Separador de milhares 6 3 2 4" xfId="13767" xr:uid="{00000000-0005-0000-0000-00007D510000}"/>
    <cellStyle name="Separador de milhares 6 3 2 4 2" xfId="22447" xr:uid="{00000000-0005-0000-0000-00007E510000}"/>
    <cellStyle name="Separador de milhares 6 3 2 5" xfId="15964" xr:uid="{00000000-0005-0000-0000-00007F510000}"/>
    <cellStyle name="Separador de milhares 6 3 3" xfId="4319" xr:uid="{00000000-0005-0000-0000-000080510000}"/>
    <cellStyle name="Separador de milhares 6 3 3 2" xfId="8950" xr:uid="{00000000-0005-0000-0000-000081510000}"/>
    <cellStyle name="Separador de milhares 6 3 3 2 2" xfId="17702" xr:uid="{00000000-0005-0000-0000-000082510000}"/>
    <cellStyle name="Separador de milhares 6 3 3 3" xfId="12160" xr:uid="{00000000-0005-0000-0000-000083510000}"/>
    <cellStyle name="Separador de milhares 6 3 3 3 2" xfId="20847" xr:uid="{00000000-0005-0000-0000-000084510000}"/>
    <cellStyle name="Separador de milhares 6 3 3 4" xfId="13768" xr:uid="{00000000-0005-0000-0000-000085510000}"/>
    <cellStyle name="Separador de milhares 6 3 3 4 2" xfId="22448" xr:uid="{00000000-0005-0000-0000-000086510000}"/>
    <cellStyle name="Separador de milhares 6 3 3 5" xfId="15965" xr:uid="{00000000-0005-0000-0000-000087510000}"/>
    <cellStyle name="Separador de milhares 6 4" xfId="4320" xr:uid="{00000000-0005-0000-0000-000088510000}"/>
    <cellStyle name="Separador de milhares 6 4 2" xfId="4321" xr:uid="{00000000-0005-0000-0000-000089510000}"/>
    <cellStyle name="Separador de milhares 6 4 2 2" xfId="8951" xr:uid="{00000000-0005-0000-0000-00008A510000}"/>
    <cellStyle name="Separador de milhares 6 4 2 2 2" xfId="17703" xr:uid="{00000000-0005-0000-0000-00008B510000}"/>
    <cellStyle name="Separador de milhares 6 4 2 3" xfId="12161" xr:uid="{00000000-0005-0000-0000-00008C510000}"/>
    <cellStyle name="Separador de milhares 6 4 2 3 2" xfId="20848" xr:uid="{00000000-0005-0000-0000-00008D510000}"/>
    <cellStyle name="Separador de milhares 6 4 2 4" xfId="13769" xr:uid="{00000000-0005-0000-0000-00008E510000}"/>
    <cellStyle name="Separador de milhares 6 4 2 4 2" xfId="22449" xr:uid="{00000000-0005-0000-0000-00008F510000}"/>
    <cellStyle name="Separador de milhares 6 4 2 5" xfId="15966" xr:uid="{00000000-0005-0000-0000-000090510000}"/>
    <cellStyle name="Separador de milhares 6 4 3" xfId="4322" xr:uid="{00000000-0005-0000-0000-000091510000}"/>
    <cellStyle name="Separador de milhares 6 4 3 2" xfId="8952" xr:uid="{00000000-0005-0000-0000-000092510000}"/>
    <cellStyle name="Separador de milhares 6 4 3 2 2" xfId="17704" xr:uid="{00000000-0005-0000-0000-000093510000}"/>
    <cellStyle name="Separador de milhares 6 4 3 3" xfId="12162" xr:uid="{00000000-0005-0000-0000-000094510000}"/>
    <cellStyle name="Separador de milhares 6 4 3 3 2" xfId="20849" xr:uid="{00000000-0005-0000-0000-000095510000}"/>
    <cellStyle name="Separador de milhares 6 4 3 4" xfId="13770" xr:uid="{00000000-0005-0000-0000-000096510000}"/>
    <cellStyle name="Separador de milhares 6 4 3 4 2" xfId="22450" xr:uid="{00000000-0005-0000-0000-000097510000}"/>
    <cellStyle name="Separador de milhares 6 4 3 5" xfId="15967" xr:uid="{00000000-0005-0000-0000-000098510000}"/>
    <cellStyle name="Separador de milhares 6 5" xfId="4323" xr:uid="{00000000-0005-0000-0000-000099510000}"/>
    <cellStyle name="Separador de milhares 6 5 2" xfId="4324" xr:uid="{00000000-0005-0000-0000-00009A510000}"/>
    <cellStyle name="Separador de milhares 6 5 2 2" xfId="8953" xr:uid="{00000000-0005-0000-0000-00009B510000}"/>
    <cellStyle name="Separador de milhares 6 5 2 2 2" xfId="17705" xr:uid="{00000000-0005-0000-0000-00009C510000}"/>
    <cellStyle name="Separador de milhares 6 5 2 3" xfId="12163" xr:uid="{00000000-0005-0000-0000-00009D510000}"/>
    <cellStyle name="Separador de milhares 6 5 2 3 2" xfId="20850" xr:uid="{00000000-0005-0000-0000-00009E510000}"/>
    <cellStyle name="Separador de milhares 6 5 2 4" xfId="13771" xr:uid="{00000000-0005-0000-0000-00009F510000}"/>
    <cellStyle name="Separador de milhares 6 5 2 4 2" xfId="22451" xr:uid="{00000000-0005-0000-0000-0000A0510000}"/>
    <cellStyle name="Separador de milhares 6 5 2 5" xfId="15968" xr:uid="{00000000-0005-0000-0000-0000A1510000}"/>
    <cellStyle name="Separador de milhares 6 5 3" xfId="4325" xr:uid="{00000000-0005-0000-0000-0000A2510000}"/>
    <cellStyle name="Separador de milhares 6 5 3 2" xfId="8954" xr:uid="{00000000-0005-0000-0000-0000A3510000}"/>
    <cellStyle name="Separador de milhares 6 5 3 2 2" xfId="17706" xr:uid="{00000000-0005-0000-0000-0000A4510000}"/>
    <cellStyle name="Separador de milhares 6 5 3 3" xfId="12164" xr:uid="{00000000-0005-0000-0000-0000A5510000}"/>
    <cellStyle name="Separador de milhares 6 5 3 3 2" xfId="20851" xr:uid="{00000000-0005-0000-0000-0000A6510000}"/>
    <cellStyle name="Separador de milhares 6 5 3 4" xfId="13772" xr:uid="{00000000-0005-0000-0000-0000A7510000}"/>
    <cellStyle name="Separador de milhares 6 5 3 4 2" xfId="22452" xr:uid="{00000000-0005-0000-0000-0000A8510000}"/>
    <cellStyle name="Separador de milhares 6 5 3 5" xfId="15969" xr:uid="{00000000-0005-0000-0000-0000A9510000}"/>
    <cellStyle name="Separador de milhares 6 6" xfId="4326" xr:uid="{00000000-0005-0000-0000-0000AA510000}"/>
    <cellStyle name="Separador de milhares 6 6 2" xfId="4327" xr:uid="{00000000-0005-0000-0000-0000AB510000}"/>
    <cellStyle name="Separador de milhares 6 6 2 2" xfId="8955" xr:uid="{00000000-0005-0000-0000-0000AC510000}"/>
    <cellStyle name="Separador de milhares 6 6 2 2 2" xfId="17707" xr:uid="{00000000-0005-0000-0000-0000AD510000}"/>
    <cellStyle name="Separador de milhares 6 6 2 3" xfId="12165" xr:uid="{00000000-0005-0000-0000-0000AE510000}"/>
    <cellStyle name="Separador de milhares 6 6 2 3 2" xfId="20852" xr:uid="{00000000-0005-0000-0000-0000AF510000}"/>
    <cellStyle name="Separador de milhares 6 6 2 4" xfId="13773" xr:uid="{00000000-0005-0000-0000-0000B0510000}"/>
    <cellStyle name="Separador de milhares 6 6 2 4 2" xfId="22453" xr:uid="{00000000-0005-0000-0000-0000B1510000}"/>
    <cellStyle name="Separador de milhares 6 6 2 5" xfId="15970" xr:uid="{00000000-0005-0000-0000-0000B2510000}"/>
    <cellStyle name="Separador de milhares 6 6 3" xfId="4328" xr:uid="{00000000-0005-0000-0000-0000B3510000}"/>
    <cellStyle name="Separador de milhares 6 6 3 2" xfId="8956" xr:uid="{00000000-0005-0000-0000-0000B4510000}"/>
    <cellStyle name="Separador de milhares 6 6 3 2 2" xfId="17708" xr:uid="{00000000-0005-0000-0000-0000B5510000}"/>
    <cellStyle name="Separador de milhares 6 6 3 3" xfId="12166" xr:uid="{00000000-0005-0000-0000-0000B6510000}"/>
    <cellStyle name="Separador de milhares 6 6 3 3 2" xfId="20853" xr:uid="{00000000-0005-0000-0000-0000B7510000}"/>
    <cellStyle name="Separador de milhares 6 6 3 4" xfId="13774" xr:uid="{00000000-0005-0000-0000-0000B8510000}"/>
    <cellStyle name="Separador de milhares 6 6 3 4 2" xfId="22454" xr:uid="{00000000-0005-0000-0000-0000B9510000}"/>
    <cellStyle name="Separador de milhares 6 6 3 5" xfId="15971" xr:uid="{00000000-0005-0000-0000-0000BA510000}"/>
    <cellStyle name="Separador de milhares 6 7" xfId="4329" xr:uid="{00000000-0005-0000-0000-0000BB510000}"/>
    <cellStyle name="Separador de milhares 6 7 2" xfId="4330" xr:uid="{00000000-0005-0000-0000-0000BC510000}"/>
    <cellStyle name="Separador de milhares 6 7 2 2" xfId="8957" xr:uid="{00000000-0005-0000-0000-0000BD510000}"/>
    <cellStyle name="Separador de milhares 6 7 2 2 2" xfId="17709" xr:uid="{00000000-0005-0000-0000-0000BE510000}"/>
    <cellStyle name="Separador de milhares 6 7 2 3" xfId="12167" xr:uid="{00000000-0005-0000-0000-0000BF510000}"/>
    <cellStyle name="Separador de milhares 6 7 2 3 2" xfId="20854" xr:uid="{00000000-0005-0000-0000-0000C0510000}"/>
    <cellStyle name="Separador de milhares 6 7 2 4" xfId="13775" xr:uid="{00000000-0005-0000-0000-0000C1510000}"/>
    <cellStyle name="Separador de milhares 6 7 2 4 2" xfId="22455" xr:uid="{00000000-0005-0000-0000-0000C2510000}"/>
    <cellStyle name="Separador de milhares 6 7 2 5" xfId="15972" xr:uid="{00000000-0005-0000-0000-0000C3510000}"/>
    <cellStyle name="Separador de milhares 6 7 3" xfId="4331" xr:uid="{00000000-0005-0000-0000-0000C4510000}"/>
    <cellStyle name="Separador de milhares 6 7 3 2" xfId="8958" xr:uid="{00000000-0005-0000-0000-0000C5510000}"/>
    <cellStyle name="Separador de milhares 6 7 3 2 2" xfId="17710" xr:uid="{00000000-0005-0000-0000-0000C6510000}"/>
    <cellStyle name="Separador de milhares 6 7 3 3" xfId="12168" xr:uid="{00000000-0005-0000-0000-0000C7510000}"/>
    <cellStyle name="Separador de milhares 6 7 3 3 2" xfId="20855" xr:uid="{00000000-0005-0000-0000-0000C8510000}"/>
    <cellStyle name="Separador de milhares 6 7 3 4" xfId="13776" xr:uid="{00000000-0005-0000-0000-0000C9510000}"/>
    <cellStyle name="Separador de milhares 6 7 3 4 2" xfId="22456" xr:uid="{00000000-0005-0000-0000-0000CA510000}"/>
    <cellStyle name="Separador de milhares 6 7 3 5" xfId="15973" xr:uid="{00000000-0005-0000-0000-0000CB510000}"/>
    <cellStyle name="Separador de milhares 6 7 4" xfId="4332" xr:uid="{00000000-0005-0000-0000-0000CC510000}"/>
    <cellStyle name="Separador de milhares 6 7 4 2" xfId="8959" xr:uid="{00000000-0005-0000-0000-0000CD510000}"/>
    <cellStyle name="Separador de milhares 6 7 4 2 2" xfId="17711" xr:uid="{00000000-0005-0000-0000-0000CE510000}"/>
    <cellStyle name="Separador de milhares 6 7 4 3" xfId="12169" xr:uid="{00000000-0005-0000-0000-0000CF510000}"/>
    <cellStyle name="Separador de milhares 6 7 4 3 2" xfId="20856" xr:uid="{00000000-0005-0000-0000-0000D0510000}"/>
    <cellStyle name="Separador de milhares 6 7 4 4" xfId="13777" xr:uid="{00000000-0005-0000-0000-0000D1510000}"/>
    <cellStyle name="Separador de milhares 6 7 4 4 2" xfId="22457" xr:uid="{00000000-0005-0000-0000-0000D2510000}"/>
    <cellStyle name="Separador de milhares 6 7 4 5" xfId="15974" xr:uid="{00000000-0005-0000-0000-0000D3510000}"/>
    <cellStyle name="Separador de milhares 6 7 5" xfId="4333" xr:uid="{00000000-0005-0000-0000-0000D4510000}"/>
    <cellStyle name="Separador de milhares 6 7 5 2" xfId="8960" xr:uid="{00000000-0005-0000-0000-0000D5510000}"/>
    <cellStyle name="Separador de milhares 6 7 5 2 2" xfId="17712" xr:uid="{00000000-0005-0000-0000-0000D6510000}"/>
    <cellStyle name="Separador de milhares 6 7 5 3" xfId="12170" xr:uid="{00000000-0005-0000-0000-0000D7510000}"/>
    <cellStyle name="Separador de milhares 6 7 5 3 2" xfId="20857" xr:uid="{00000000-0005-0000-0000-0000D8510000}"/>
    <cellStyle name="Separador de milhares 6 7 5 4" xfId="13778" xr:uid="{00000000-0005-0000-0000-0000D9510000}"/>
    <cellStyle name="Separador de milhares 6 7 5 4 2" xfId="22458" xr:uid="{00000000-0005-0000-0000-0000DA510000}"/>
    <cellStyle name="Separador de milhares 6 7 5 5" xfId="15975" xr:uid="{00000000-0005-0000-0000-0000DB510000}"/>
    <cellStyle name="Separador de milhares 6 8" xfId="4334" xr:uid="{00000000-0005-0000-0000-0000DC510000}"/>
    <cellStyle name="Separador de milhares 6 8 2" xfId="8961" xr:uid="{00000000-0005-0000-0000-0000DD510000}"/>
    <cellStyle name="Separador de milhares 6 8 2 2" xfId="17713" xr:uid="{00000000-0005-0000-0000-0000DE510000}"/>
    <cellStyle name="Separador de milhares 6 8 3" xfId="12171" xr:uid="{00000000-0005-0000-0000-0000DF510000}"/>
    <cellStyle name="Separador de milhares 6 8 3 2" xfId="20858" xr:uid="{00000000-0005-0000-0000-0000E0510000}"/>
    <cellStyle name="Separador de milhares 6 8 4" xfId="13779" xr:uid="{00000000-0005-0000-0000-0000E1510000}"/>
    <cellStyle name="Separador de milhares 6 8 4 2" xfId="22459" xr:uid="{00000000-0005-0000-0000-0000E2510000}"/>
    <cellStyle name="Separador de milhares 6 8 5" xfId="15976" xr:uid="{00000000-0005-0000-0000-0000E3510000}"/>
    <cellStyle name="Separador de milhares 6 9" xfId="4335" xr:uid="{00000000-0005-0000-0000-0000E4510000}"/>
    <cellStyle name="Separador de milhares 6 9 2" xfId="8962" xr:uid="{00000000-0005-0000-0000-0000E5510000}"/>
    <cellStyle name="Separador de milhares 6 9 2 2" xfId="17714" xr:uid="{00000000-0005-0000-0000-0000E6510000}"/>
    <cellStyle name="Separador de milhares 6 9 3" xfId="12172" xr:uid="{00000000-0005-0000-0000-0000E7510000}"/>
    <cellStyle name="Separador de milhares 6 9 3 2" xfId="20859" xr:uid="{00000000-0005-0000-0000-0000E8510000}"/>
    <cellStyle name="Separador de milhares 6 9 4" xfId="13780" xr:uid="{00000000-0005-0000-0000-0000E9510000}"/>
    <cellStyle name="Separador de milhares 6 9 4 2" xfId="22460" xr:uid="{00000000-0005-0000-0000-0000EA510000}"/>
    <cellStyle name="Separador de milhares 6 9 5" xfId="15977" xr:uid="{00000000-0005-0000-0000-0000EB510000}"/>
    <cellStyle name="Separador de milhares 7" xfId="4336" xr:uid="{00000000-0005-0000-0000-0000EC510000}"/>
    <cellStyle name="Separador de milhares 7 10" xfId="4337" xr:uid="{00000000-0005-0000-0000-0000ED510000}"/>
    <cellStyle name="Separador de milhares 7 10 2" xfId="4338" xr:uid="{00000000-0005-0000-0000-0000EE510000}"/>
    <cellStyle name="Separador de milhares 7 10 3" xfId="4339" xr:uid="{00000000-0005-0000-0000-0000EF510000}"/>
    <cellStyle name="Separador de milhares 7 10 4" xfId="4340" xr:uid="{00000000-0005-0000-0000-0000F0510000}"/>
    <cellStyle name="Separador de milhares 7 10 5" xfId="4341" xr:uid="{00000000-0005-0000-0000-0000F1510000}"/>
    <cellStyle name="Separador de milhares 7 10 6" xfId="4342" xr:uid="{00000000-0005-0000-0000-0000F2510000}"/>
    <cellStyle name="Separador de milhares 7 10 7" xfId="4343" xr:uid="{00000000-0005-0000-0000-0000F3510000}"/>
    <cellStyle name="Separador de milhares 7 11" xfId="4344" xr:uid="{00000000-0005-0000-0000-0000F4510000}"/>
    <cellStyle name="Separador de milhares 7 11 2" xfId="4345" xr:uid="{00000000-0005-0000-0000-0000F5510000}"/>
    <cellStyle name="Separador de milhares 7 11 2 2" xfId="10416" xr:uid="{00000000-0005-0000-0000-0000F6510000}"/>
    <cellStyle name="Separador de milhares 7 11 2 2 2" xfId="19166" xr:uid="{00000000-0005-0000-0000-0000F7510000}"/>
    <cellStyle name="Separador de milhares 7 11 2 3" xfId="8964" xr:uid="{00000000-0005-0000-0000-0000F8510000}"/>
    <cellStyle name="Separador de milhares 7 11 2 3 2" xfId="17716" xr:uid="{00000000-0005-0000-0000-0000F9510000}"/>
    <cellStyle name="Separador de milhares 7 11 2 4" xfId="12174" xr:uid="{00000000-0005-0000-0000-0000FA510000}"/>
    <cellStyle name="Separador de milhares 7 11 2 4 2" xfId="20861" xr:uid="{00000000-0005-0000-0000-0000FB510000}"/>
    <cellStyle name="Separador de milhares 7 11 2 5" xfId="13782" xr:uid="{00000000-0005-0000-0000-0000FC510000}"/>
    <cellStyle name="Separador de milhares 7 11 2 5 2" xfId="22462" xr:uid="{00000000-0005-0000-0000-0000FD510000}"/>
    <cellStyle name="Separador de milhares 7 11 2 6" xfId="15979" xr:uid="{00000000-0005-0000-0000-0000FE510000}"/>
    <cellStyle name="Separador de milhares 7 11 3" xfId="4346" xr:uid="{00000000-0005-0000-0000-0000FF510000}"/>
    <cellStyle name="Separador de milhares 7 11 4" xfId="4347" xr:uid="{00000000-0005-0000-0000-000000520000}"/>
    <cellStyle name="Separador de milhares 7 11 5" xfId="4348" xr:uid="{00000000-0005-0000-0000-000001520000}"/>
    <cellStyle name="Separador de milhares 7 11 6" xfId="4349" xr:uid="{00000000-0005-0000-0000-000002520000}"/>
    <cellStyle name="Separador de milhares 7 11 7" xfId="4350" xr:uid="{00000000-0005-0000-0000-000003520000}"/>
    <cellStyle name="Separador de milhares 7 12" xfId="4351" xr:uid="{00000000-0005-0000-0000-000004520000}"/>
    <cellStyle name="Separador de milhares 7 13" xfId="4352" xr:uid="{00000000-0005-0000-0000-000005520000}"/>
    <cellStyle name="Separador de milhares 7 14" xfId="4353" xr:uid="{00000000-0005-0000-0000-000006520000}"/>
    <cellStyle name="Separador de milhares 7 14 2" xfId="4354" xr:uid="{00000000-0005-0000-0000-000007520000}"/>
    <cellStyle name="Separador de milhares 7 14 2 2" xfId="10417" xr:uid="{00000000-0005-0000-0000-000008520000}"/>
    <cellStyle name="Separador de milhares 7 14 2 2 2" xfId="19167" xr:uid="{00000000-0005-0000-0000-000009520000}"/>
    <cellStyle name="Separador de milhares 7 14 2 3" xfId="8965" xr:uid="{00000000-0005-0000-0000-00000A520000}"/>
    <cellStyle name="Separador de milhares 7 14 2 3 2" xfId="17717" xr:uid="{00000000-0005-0000-0000-00000B520000}"/>
    <cellStyle name="Separador de milhares 7 14 2 4" xfId="12175" xr:uid="{00000000-0005-0000-0000-00000C520000}"/>
    <cellStyle name="Separador de milhares 7 14 2 4 2" xfId="20862" xr:uid="{00000000-0005-0000-0000-00000D520000}"/>
    <cellStyle name="Separador de milhares 7 14 2 5" xfId="13783" xr:uid="{00000000-0005-0000-0000-00000E520000}"/>
    <cellStyle name="Separador de milhares 7 14 2 5 2" xfId="22463" xr:uid="{00000000-0005-0000-0000-00000F520000}"/>
    <cellStyle name="Separador de milhares 7 14 2 6" xfId="15980" xr:uid="{00000000-0005-0000-0000-000010520000}"/>
    <cellStyle name="Separador de milhares 7 15" xfId="4355" xr:uid="{00000000-0005-0000-0000-000011520000}"/>
    <cellStyle name="Separador de milhares 7 15 2" xfId="10418" xr:uid="{00000000-0005-0000-0000-000012520000}"/>
    <cellStyle name="Separador de milhares 7 15 2 2" xfId="19168" xr:uid="{00000000-0005-0000-0000-000013520000}"/>
    <cellStyle name="Separador de milhares 7 15 3" xfId="8966" xr:uid="{00000000-0005-0000-0000-000014520000}"/>
    <cellStyle name="Separador de milhares 7 15 3 2" xfId="17718" xr:uid="{00000000-0005-0000-0000-000015520000}"/>
    <cellStyle name="Separador de milhares 7 15 4" xfId="12176" xr:uid="{00000000-0005-0000-0000-000016520000}"/>
    <cellStyle name="Separador de milhares 7 15 4 2" xfId="20863" xr:uid="{00000000-0005-0000-0000-000017520000}"/>
    <cellStyle name="Separador de milhares 7 15 5" xfId="13784" xr:uid="{00000000-0005-0000-0000-000018520000}"/>
    <cellStyle name="Separador de milhares 7 15 5 2" xfId="22464" xr:uid="{00000000-0005-0000-0000-000019520000}"/>
    <cellStyle name="Separador de milhares 7 15 6" xfId="15981" xr:uid="{00000000-0005-0000-0000-00001A520000}"/>
    <cellStyle name="Separador de milhares 7 16" xfId="4356" xr:uid="{00000000-0005-0000-0000-00001B520000}"/>
    <cellStyle name="Separador de milhares 7 17" xfId="4357" xr:uid="{00000000-0005-0000-0000-00001C520000}"/>
    <cellStyle name="Separador de milhares 7 18" xfId="4358" xr:uid="{00000000-0005-0000-0000-00001D520000}"/>
    <cellStyle name="Separador de milhares 7 18 2" xfId="10419" xr:uid="{00000000-0005-0000-0000-00001E520000}"/>
    <cellStyle name="Separador de milhares 7 18 2 2" xfId="19169" xr:uid="{00000000-0005-0000-0000-00001F520000}"/>
    <cellStyle name="Separador de milhares 7 18 3" xfId="8967" xr:uid="{00000000-0005-0000-0000-000020520000}"/>
    <cellStyle name="Separador de milhares 7 18 3 2" xfId="17719" xr:uid="{00000000-0005-0000-0000-000021520000}"/>
    <cellStyle name="Separador de milhares 7 18 4" xfId="12177" xr:uid="{00000000-0005-0000-0000-000022520000}"/>
    <cellStyle name="Separador de milhares 7 18 4 2" xfId="20864" xr:uid="{00000000-0005-0000-0000-000023520000}"/>
    <cellStyle name="Separador de milhares 7 18 5" xfId="13785" xr:uid="{00000000-0005-0000-0000-000024520000}"/>
    <cellStyle name="Separador de milhares 7 18 5 2" xfId="22465" xr:uid="{00000000-0005-0000-0000-000025520000}"/>
    <cellStyle name="Separador de milhares 7 18 6" xfId="15982" xr:uid="{00000000-0005-0000-0000-000026520000}"/>
    <cellStyle name="Separador de milhares 7 19" xfId="8963" xr:uid="{00000000-0005-0000-0000-000027520000}"/>
    <cellStyle name="Separador de milhares 7 19 2" xfId="17715" xr:uid="{00000000-0005-0000-0000-000028520000}"/>
    <cellStyle name="Separador de milhares 7 2" xfId="4359" xr:uid="{00000000-0005-0000-0000-000029520000}"/>
    <cellStyle name="Separador de milhares 7 2 2" xfId="4360" xr:uid="{00000000-0005-0000-0000-00002A520000}"/>
    <cellStyle name="Separador de milhares 7 2 2 10" xfId="12178" xr:uid="{00000000-0005-0000-0000-00002B520000}"/>
    <cellStyle name="Separador de milhares 7 2 2 10 2" xfId="20865" xr:uid="{00000000-0005-0000-0000-00002C520000}"/>
    <cellStyle name="Separador de milhares 7 2 2 11" xfId="13786" xr:uid="{00000000-0005-0000-0000-00002D520000}"/>
    <cellStyle name="Separador de milhares 7 2 2 11 2" xfId="22466" xr:uid="{00000000-0005-0000-0000-00002E520000}"/>
    <cellStyle name="Separador de milhares 7 2 2 12" xfId="15983" xr:uid="{00000000-0005-0000-0000-00002F520000}"/>
    <cellStyle name="Separador de milhares 7 2 2 2" xfId="4361" xr:uid="{00000000-0005-0000-0000-000030520000}"/>
    <cellStyle name="Separador de milhares 7 2 2 2 2" xfId="8969" xr:uid="{00000000-0005-0000-0000-000031520000}"/>
    <cellStyle name="Separador de milhares 7 2 2 2 2 2" xfId="17721" xr:uid="{00000000-0005-0000-0000-000032520000}"/>
    <cellStyle name="Separador de milhares 7 2 2 2 3" xfId="12179" xr:uid="{00000000-0005-0000-0000-000033520000}"/>
    <cellStyle name="Separador de milhares 7 2 2 2 3 2" xfId="20866" xr:uid="{00000000-0005-0000-0000-000034520000}"/>
    <cellStyle name="Separador de milhares 7 2 2 2 4" xfId="13787" xr:uid="{00000000-0005-0000-0000-000035520000}"/>
    <cellStyle name="Separador de milhares 7 2 2 2 4 2" xfId="22467" xr:uid="{00000000-0005-0000-0000-000036520000}"/>
    <cellStyle name="Separador de milhares 7 2 2 2 5" xfId="15984" xr:uid="{00000000-0005-0000-0000-000037520000}"/>
    <cellStyle name="Separador de milhares 7 2 2 3" xfId="4362" xr:uid="{00000000-0005-0000-0000-000038520000}"/>
    <cellStyle name="Separador de milhares 7 2 2 3 2" xfId="8970" xr:uid="{00000000-0005-0000-0000-000039520000}"/>
    <cellStyle name="Separador de milhares 7 2 2 3 2 2" xfId="17722" xr:uid="{00000000-0005-0000-0000-00003A520000}"/>
    <cellStyle name="Separador de milhares 7 2 2 3 3" xfId="12180" xr:uid="{00000000-0005-0000-0000-00003B520000}"/>
    <cellStyle name="Separador de milhares 7 2 2 3 3 2" xfId="20867" xr:uid="{00000000-0005-0000-0000-00003C520000}"/>
    <cellStyle name="Separador de milhares 7 2 2 3 4" xfId="13788" xr:uid="{00000000-0005-0000-0000-00003D520000}"/>
    <cellStyle name="Separador de milhares 7 2 2 3 4 2" xfId="22468" xr:uid="{00000000-0005-0000-0000-00003E520000}"/>
    <cellStyle name="Separador de milhares 7 2 2 3 5" xfId="15985" xr:uid="{00000000-0005-0000-0000-00003F520000}"/>
    <cellStyle name="Separador de milhares 7 2 2 4" xfId="4363" xr:uid="{00000000-0005-0000-0000-000040520000}"/>
    <cellStyle name="Separador de milhares 7 2 2 4 2" xfId="8971" xr:uid="{00000000-0005-0000-0000-000041520000}"/>
    <cellStyle name="Separador de milhares 7 2 2 4 2 2" xfId="17723" xr:uid="{00000000-0005-0000-0000-000042520000}"/>
    <cellStyle name="Separador de milhares 7 2 2 4 3" xfId="12181" xr:uid="{00000000-0005-0000-0000-000043520000}"/>
    <cellStyle name="Separador de milhares 7 2 2 4 3 2" xfId="20868" xr:uid="{00000000-0005-0000-0000-000044520000}"/>
    <cellStyle name="Separador de milhares 7 2 2 4 4" xfId="13789" xr:uid="{00000000-0005-0000-0000-000045520000}"/>
    <cellStyle name="Separador de milhares 7 2 2 4 4 2" xfId="22469" xr:uid="{00000000-0005-0000-0000-000046520000}"/>
    <cellStyle name="Separador de milhares 7 2 2 4 5" xfId="15986" xr:uid="{00000000-0005-0000-0000-000047520000}"/>
    <cellStyle name="Separador de milhares 7 2 2 5" xfId="4364" xr:uid="{00000000-0005-0000-0000-000048520000}"/>
    <cellStyle name="Separador de milhares 7 2 2 5 2" xfId="8972" xr:uid="{00000000-0005-0000-0000-000049520000}"/>
    <cellStyle name="Separador de milhares 7 2 2 5 2 2" xfId="17724" xr:uid="{00000000-0005-0000-0000-00004A520000}"/>
    <cellStyle name="Separador de milhares 7 2 2 5 3" xfId="12182" xr:uid="{00000000-0005-0000-0000-00004B520000}"/>
    <cellStyle name="Separador de milhares 7 2 2 5 3 2" xfId="20869" xr:uid="{00000000-0005-0000-0000-00004C520000}"/>
    <cellStyle name="Separador de milhares 7 2 2 5 4" xfId="13790" xr:uid="{00000000-0005-0000-0000-00004D520000}"/>
    <cellStyle name="Separador de milhares 7 2 2 5 4 2" xfId="22470" xr:uid="{00000000-0005-0000-0000-00004E520000}"/>
    <cellStyle name="Separador de milhares 7 2 2 5 5" xfId="15987" xr:uid="{00000000-0005-0000-0000-00004F520000}"/>
    <cellStyle name="Separador de milhares 7 2 2 6" xfId="4365" xr:uid="{00000000-0005-0000-0000-000050520000}"/>
    <cellStyle name="Separador de milhares 7 2 2 6 2" xfId="8973" xr:uid="{00000000-0005-0000-0000-000051520000}"/>
    <cellStyle name="Separador de milhares 7 2 2 6 2 2" xfId="17725" xr:uid="{00000000-0005-0000-0000-000052520000}"/>
    <cellStyle name="Separador de milhares 7 2 2 6 3" xfId="12183" xr:uid="{00000000-0005-0000-0000-000053520000}"/>
    <cellStyle name="Separador de milhares 7 2 2 6 3 2" xfId="20870" xr:uid="{00000000-0005-0000-0000-000054520000}"/>
    <cellStyle name="Separador de milhares 7 2 2 6 4" xfId="13791" xr:uid="{00000000-0005-0000-0000-000055520000}"/>
    <cellStyle name="Separador de milhares 7 2 2 6 4 2" xfId="22471" xr:uid="{00000000-0005-0000-0000-000056520000}"/>
    <cellStyle name="Separador de milhares 7 2 2 6 5" xfId="15988" xr:uid="{00000000-0005-0000-0000-000057520000}"/>
    <cellStyle name="Separador de milhares 7 2 2 7" xfId="4366" xr:uid="{00000000-0005-0000-0000-000058520000}"/>
    <cellStyle name="Separador de milhares 7 2 2 7 2" xfId="8974" xr:uid="{00000000-0005-0000-0000-000059520000}"/>
    <cellStyle name="Separador de milhares 7 2 2 7 2 2" xfId="17726" xr:uid="{00000000-0005-0000-0000-00005A520000}"/>
    <cellStyle name="Separador de milhares 7 2 2 7 3" xfId="12184" xr:uid="{00000000-0005-0000-0000-00005B520000}"/>
    <cellStyle name="Separador de milhares 7 2 2 7 3 2" xfId="20871" xr:uid="{00000000-0005-0000-0000-00005C520000}"/>
    <cellStyle name="Separador de milhares 7 2 2 7 4" xfId="13792" xr:uid="{00000000-0005-0000-0000-00005D520000}"/>
    <cellStyle name="Separador de milhares 7 2 2 7 4 2" xfId="22472" xr:uid="{00000000-0005-0000-0000-00005E520000}"/>
    <cellStyle name="Separador de milhares 7 2 2 7 5" xfId="15989" xr:uid="{00000000-0005-0000-0000-00005F520000}"/>
    <cellStyle name="Separador de milhares 7 2 2 8" xfId="10420" xr:uid="{00000000-0005-0000-0000-000060520000}"/>
    <cellStyle name="Separador de milhares 7 2 2 8 2" xfId="19170" xr:uid="{00000000-0005-0000-0000-000061520000}"/>
    <cellStyle name="Separador de milhares 7 2 2 9" xfId="8968" xr:uid="{00000000-0005-0000-0000-000062520000}"/>
    <cellStyle name="Separador de milhares 7 2 2 9 2" xfId="17720" xr:uid="{00000000-0005-0000-0000-000063520000}"/>
    <cellStyle name="Separador de milhares 7 2 3" xfId="4367" xr:uid="{00000000-0005-0000-0000-000064520000}"/>
    <cellStyle name="Separador de milhares 7 2 4" xfId="4368" xr:uid="{00000000-0005-0000-0000-000065520000}"/>
    <cellStyle name="Separador de milhares 7 2 4 2" xfId="10421" xr:uid="{00000000-0005-0000-0000-000066520000}"/>
    <cellStyle name="Separador de milhares 7 2 4 2 2" xfId="19171" xr:uid="{00000000-0005-0000-0000-000067520000}"/>
    <cellStyle name="Separador de milhares 7 2 4 3" xfId="8975" xr:uid="{00000000-0005-0000-0000-000068520000}"/>
    <cellStyle name="Separador de milhares 7 2 4 3 2" xfId="17727" xr:uid="{00000000-0005-0000-0000-000069520000}"/>
    <cellStyle name="Separador de milhares 7 2 4 4" xfId="12185" xr:uid="{00000000-0005-0000-0000-00006A520000}"/>
    <cellStyle name="Separador de milhares 7 2 4 4 2" xfId="20872" xr:uid="{00000000-0005-0000-0000-00006B520000}"/>
    <cellStyle name="Separador de milhares 7 2 4 5" xfId="13793" xr:uid="{00000000-0005-0000-0000-00006C520000}"/>
    <cellStyle name="Separador de milhares 7 2 4 5 2" xfId="22473" xr:uid="{00000000-0005-0000-0000-00006D520000}"/>
    <cellStyle name="Separador de milhares 7 2 4 6" xfId="15990" xr:uid="{00000000-0005-0000-0000-00006E520000}"/>
    <cellStyle name="Separador de milhares 7 2 5" xfId="4369" xr:uid="{00000000-0005-0000-0000-00006F520000}"/>
    <cellStyle name="Separador de milhares 7 2 6" xfId="4370" xr:uid="{00000000-0005-0000-0000-000070520000}"/>
    <cellStyle name="Separador de milhares 7 2 7" xfId="4371" xr:uid="{00000000-0005-0000-0000-000071520000}"/>
    <cellStyle name="Separador de milhares 7 2 8" xfId="4372" xr:uid="{00000000-0005-0000-0000-000072520000}"/>
    <cellStyle name="Separador de milhares 7 2 9" xfId="4373" xr:uid="{00000000-0005-0000-0000-000073520000}"/>
    <cellStyle name="Separador de milhares 7 2 9 2" xfId="8976" xr:uid="{00000000-0005-0000-0000-000074520000}"/>
    <cellStyle name="Separador de milhares 7 2 9 2 2" xfId="17728" xr:uid="{00000000-0005-0000-0000-000075520000}"/>
    <cellStyle name="Separador de milhares 7 2 9 3" xfId="12186" xr:uid="{00000000-0005-0000-0000-000076520000}"/>
    <cellStyle name="Separador de milhares 7 2 9 3 2" xfId="20873" xr:uid="{00000000-0005-0000-0000-000077520000}"/>
    <cellStyle name="Separador de milhares 7 2 9 4" xfId="13794" xr:uid="{00000000-0005-0000-0000-000078520000}"/>
    <cellStyle name="Separador de milhares 7 2 9 4 2" xfId="22474" xr:uid="{00000000-0005-0000-0000-000079520000}"/>
    <cellStyle name="Separador de milhares 7 2 9 5" xfId="15991" xr:uid="{00000000-0005-0000-0000-00007A520000}"/>
    <cellStyle name="Separador de milhares 7 20" xfId="12173" xr:uid="{00000000-0005-0000-0000-00007B520000}"/>
    <cellStyle name="Separador de milhares 7 20 2" xfId="20860" xr:uid="{00000000-0005-0000-0000-00007C520000}"/>
    <cellStyle name="Separador de milhares 7 21" xfId="13781" xr:uid="{00000000-0005-0000-0000-00007D520000}"/>
    <cellStyle name="Separador de milhares 7 21 2" xfId="22461" xr:uid="{00000000-0005-0000-0000-00007E520000}"/>
    <cellStyle name="Separador de milhares 7 22" xfId="13924" xr:uid="{00000000-0005-0000-0000-00007F520000}"/>
    <cellStyle name="Separador de milhares 7 23" xfId="15978" xr:uid="{00000000-0005-0000-0000-000080520000}"/>
    <cellStyle name="Separador de milhares 7 3" xfId="4374" xr:uid="{00000000-0005-0000-0000-000081520000}"/>
    <cellStyle name="Separador de milhares 7 3 10" xfId="8977" xr:uid="{00000000-0005-0000-0000-000082520000}"/>
    <cellStyle name="Separador de milhares 7 3 10 2" xfId="17729" xr:uid="{00000000-0005-0000-0000-000083520000}"/>
    <cellStyle name="Separador de milhares 7 3 11" xfId="12187" xr:uid="{00000000-0005-0000-0000-000084520000}"/>
    <cellStyle name="Separador de milhares 7 3 11 2" xfId="20874" xr:uid="{00000000-0005-0000-0000-000085520000}"/>
    <cellStyle name="Separador de milhares 7 3 12" xfId="13795" xr:uid="{00000000-0005-0000-0000-000086520000}"/>
    <cellStyle name="Separador de milhares 7 3 12 2" xfId="22475" xr:uid="{00000000-0005-0000-0000-000087520000}"/>
    <cellStyle name="Separador de milhares 7 3 13" xfId="15992" xr:uid="{00000000-0005-0000-0000-000088520000}"/>
    <cellStyle name="Separador de milhares 7 3 2" xfId="4375" xr:uid="{00000000-0005-0000-0000-000089520000}"/>
    <cellStyle name="Separador de milhares 7 3 3" xfId="4376" xr:uid="{00000000-0005-0000-0000-00008A520000}"/>
    <cellStyle name="Separador de milhares 7 3 4" xfId="4377" xr:uid="{00000000-0005-0000-0000-00008B520000}"/>
    <cellStyle name="Separador de milhares 7 3 5" xfId="4378" xr:uid="{00000000-0005-0000-0000-00008C520000}"/>
    <cellStyle name="Separador de milhares 7 3 6" xfId="4379" xr:uid="{00000000-0005-0000-0000-00008D520000}"/>
    <cellStyle name="Separador de milhares 7 3 7" xfId="4380" xr:uid="{00000000-0005-0000-0000-00008E520000}"/>
    <cellStyle name="Separador de milhares 7 3 8" xfId="4381" xr:uid="{00000000-0005-0000-0000-00008F520000}"/>
    <cellStyle name="Separador de milhares 7 3 8 2" xfId="8978" xr:uid="{00000000-0005-0000-0000-000090520000}"/>
    <cellStyle name="Separador de milhares 7 3 8 2 2" xfId="17730" xr:uid="{00000000-0005-0000-0000-000091520000}"/>
    <cellStyle name="Separador de milhares 7 3 8 3" xfId="12188" xr:uid="{00000000-0005-0000-0000-000092520000}"/>
    <cellStyle name="Separador de milhares 7 3 8 3 2" xfId="20875" xr:uid="{00000000-0005-0000-0000-000093520000}"/>
    <cellStyle name="Separador de milhares 7 3 8 4" xfId="13796" xr:uid="{00000000-0005-0000-0000-000094520000}"/>
    <cellStyle name="Separador de milhares 7 3 8 4 2" xfId="22476" xr:uid="{00000000-0005-0000-0000-000095520000}"/>
    <cellStyle name="Separador de milhares 7 3 8 5" xfId="15993" xr:uid="{00000000-0005-0000-0000-000096520000}"/>
    <cellStyle name="Separador de milhares 7 3 9" xfId="10422" xr:uid="{00000000-0005-0000-0000-000097520000}"/>
    <cellStyle name="Separador de milhares 7 3 9 2" xfId="19172" xr:uid="{00000000-0005-0000-0000-000098520000}"/>
    <cellStyle name="Separador de milhares 7 4" xfId="4382" xr:uid="{00000000-0005-0000-0000-000099520000}"/>
    <cellStyle name="Separador de milhares 7 4 10" xfId="8979" xr:uid="{00000000-0005-0000-0000-00009A520000}"/>
    <cellStyle name="Separador de milhares 7 4 10 2" xfId="17731" xr:uid="{00000000-0005-0000-0000-00009B520000}"/>
    <cellStyle name="Separador de milhares 7 4 11" xfId="12189" xr:uid="{00000000-0005-0000-0000-00009C520000}"/>
    <cellStyle name="Separador de milhares 7 4 11 2" xfId="20876" xr:uid="{00000000-0005-0000-0000-00009D520000}"/>
    <cellStyle name="Separador de milhares 7 4 12" xfId="13797" xr:uid="{00000000-0005-0000-0000-00009E520000}"/>
    <cellStyle name="Separador de milhares 7 4 12 2" xfId="22477" xr:uid="{00000000-0005-0000-0000-00009F520000}"/>
    <cellStyle name="Separador de milhares 7 4 13" xfId="15994" xr:uid="{00000000-0005-0000-0000-0000A0520000}"/>
    <cellStyle name="Separador de milhares 7 4 2" xfId="4383" xr:uid="{00000000-0005-0000-0000-0000A1520000}"/>
    <cellStyle name="Separador de milhares 7 4 3" xfId="4384" xr:uid="{00000000-0005-0000-0000-0000A2520000}"/>
    <cellStyle name="Separador de milhares 7 4 4" xfId="4385" xr:uid="{00000000-0005-0000-0000-0000A3520000}"/>
    <cellStyle name="Separador de milhares 7 4 5" xfId="4386" xr:uid="{00000000-0005-0000-0000-0000A4520000}"/>
    <cellStyle name="Separador de milhares 7 4 6" xfId="4387" xr:uid="{00000000-0005-0000-0000-0000A5520000}"/>
    <cellStyle name="Separador de milhares 7 4 7" xfId="4388" xr:uid="{00000000-0005-0000-0000-0000A6520000}"/>
    <cellStyle name="Separador de milhares 7 4 8" xfId="4389" xr:uid="{00000000-0005-0000-0000-0000A7520000}"/>
    <cellStyle name="Separador de milhares 7 4 8 2" xfId="8980" xr:uid="{00000000-0005-0000-0000-0000A8520000}"/>
    <cellStyle name="Separador de milhares 7 4 8 2 2" xfId="17732" xr:uid="{00000000-0005-0000-0000-0000A9520000}"/>
    <cellStyle name="Separador de milhares 7 4 8 3" xfId="12190" xr:uid="{00000000-0005-0000-0000-0000AA520000}"/>
    <cellStyle name="Separador de milhares 7 4 8 3 2" xfId="20877" xr:uid="{00000000-0005-0000-0000-0000AB520000}"/>
    <cellStyle name="Separador de milhares 7 4 8 4" xfId="13798" xr:uid="{00000000-0005-0000-0000-0000AC520000}"/>
    <cellStyle name="Separador de milhares 7 4 8 4 2" xfId="22478" xr:uid="{00000000-0005-0000-0000-0000AD520000}"/>
    <cellStyle name="Separador de milhares 7 4 8 5" xfId="15995" xr:uid="{00000000-0005-0000-0000-0000AE520000}"/>
    <cellStyle name="Separador de milhares 7 4 9" xfId="10423" xr:uid="{00000000-0005-0000-0000-0000AF520000}"/>
    <cellStyle name="Separador de milhares 7 4 9 2" xfId="19173" xr:uid="{00000000-0005-0000-0000-0000B0520000}"/>
    <cellStyle name="Separador de milhares 7 5" xfId="4390" xr:uid="{00000000-0005-0000-0000-0000B1520000}"/>
    <cellStyle name="Separador de milhares 7 5 2" xfId="4391" xr:uid="{00000000-0005-0000-0000-0000B2520000}"/>
    <cellStyle name="Separador de milhares 7 5 2 2" xfId="10424" xr:uid="{00000000-0005-0000-0000-0000B3520000}"/>
    <cellStyle name="Separador de milhares 7 5 2 2 2" xfId="19174" xr:uid="{00000000-0005-0000-0000-0000B4520000}"/>
    <cellStyle name="Separador de milhares 7 5 2 3" xfId="8981" xr:uid="{00000000-0005-0000-0000-0000B5520000}"/>
    <cellStyle name="Separador de milhares 7 5 2 3 2" xfId="17733" xr:uid="{00000000-0005-0000-0000-0000B6520000}"/>
    <cellStyle name="Separador de milhares 7 5 2 4" xfId="12191" xr:uid="{00000000-0005-0000-0000-0000B7520000}"/>
    <cellStyle name="Separador de milhares 7 5 2 4 2" xfId="20878" xr:uid="{00000000-0005-0000-0000-0000B8520000}"/>
    <cellStyle name="Separador de milhares 7 5 2 5" xfId="13799" xr:uid="{00000000-0005-0000-0000-0000B9520000}"/>
    <cellStyle name="Separador de milhares 7 5 2 5 2" xfId="22479" xr:uid="{00000000-0005-0000-0000-0000BA520000}"/>
    <cellStyle name="Separador de milhares 7 5 2 6" xfId="15996" xr:uid="{00000000-0005-0000-0000-0000BB520000}"/>
    <cellStyle name="Separador de milhares 7 5 3" xfId="4392" xr:uid="{00000000-0005-0000-0000-0000BC520000}"/>
    <cellStyle name="Separador de milhares 7 5 3 2" xfId="10425" xr:uid="{00000000-0005-0000-0000-0000BD520000}"/>
    <cellStyle name="Separador de milhares 7 5 3 2 2" xfId="19175" xr:uid="{00000000-0005-0000-0000-0000BE520000}"/>
    <cellStyle name="Separador de milhares 7 5 3 3" xfId="8982" xr:uid="{00000000-0005-0000-0000-0000BF520000}"/>
    <cellStyle name="Separador de milhares 7 5 3 3 2" xfId="17734" xr:uid="{00000000-0005-0000-0000-0000C0520000}"/>
    <cellStyle name="Separador de milhares 7 5 3 4" xfId="12192" xr:uid="{00000000-0005-0000-0000-0000C1520000}"/>
    <cellStyle name="Separador de milhares 7 5 3 4 2" xfId="20879" xr:uid="{00000000-0005-0000-0000-0000C2520000}"/>
    <cellStyle name="Separador de milhares 7 5 3 5" xfId="13800" xr:uid="{00000000-0005-0000-0000-0000C3520000}"/>
    <cellStyle name="Separador de milhares 7 5 3 5 2" xfId="22480" xr:uid="{00000000-0005-0000-0000-0000C4520000}"/>
    <cellStyle name="Separador de milhares 7 5 3 6" xfId="15997" xr:uid="{00000000-0005-0000-0000-0000C5520000}"/>
    <cellStyle name="Separador de milhares 7 5 4" xfId="4393" xr:uid="{00000000-0005-0000-0000-0000C6520000}"/>
    <cellStyle name="Separador de milhares 7 5 5" xfId="4394" xr:uid="{00000000-0005-0000-0000-0000C7520000}"/>
    <cellStyle name="Separador de milhares 7 5 6" xfId="4395" xr:uid="{00000000-0005-0000-0000-0000C8520000}"/>
    <cellStyle name="Separador de milhares 7 5 7" xfId="4396" xr:uid="{00000000-0005-0000-0000-0000C9520000}"/>
    <cellStyle name="Separador de milhares 7 5 8" xfId="4397" xr:uid="{00000000-0005-0000-0000-0000CA520000}"/>
    <cellStyle name="Separador de milhares 7 5 8 2" xfId="8983" xr:uid="{00000000-0005-0000-0000-0000CB520000}"/>
    <cellStyle name="Separador de milhares 7 5 8 2 2" xfId="17735" xr:uid="{00000000-0005-0000-0000-0000CC520000}"/>
    <cellStyle name="Separador de milhares 7 5 8 3" xfId="12193" xr:uid="{00000000-0005-0000-0000-0000CD520000}"/>
    <cellStyle name="Separador de milhares 7 5 8 3 2" xfId="20880" xr:uid="{00000000-0005-0000-0000-0000CE520000}"/>
    <cellStyle name="Separador de milhares 7 5 8 4" xfId="13801" xr:uid="{00000000-0005-0000-0000-0000CF520000}"/>
    <cellStyle name="Separador de milhares 7 5 8 4 2" xfId="22481" xr:uid="{00000000-0005-0000-0000-0000D0520000}"/>
    <cellStyle name="Separador de milhares 7 5 8 5" xfId="15998" xr:uid="{00000000-0005-0000-0000-0000D1520000}"/>
    <cellStyle name="Separador de milhares 7 6" xfId="4398" xr:uid="{00000000-0005-0000-0000-0000D2520000}"/>
    <cellStyle name="Separador de milhares 7 6 10" xfId="8984" xr:uid="{00000000-0005-0000-0000-0000D3520000}"/>
    <cellStyle name="Separador de milhares 7 6 10 2" xfId="17736" xr:uid="{00000000-0005-0000-0000-0000D4520000}"/>
    <cellStyle name="Separador de milhares 7 6 11" xfId="12194" xr:uid="{00000000-0005-0000-0000-0000D5520000}"/>
    <cellStyle name="Separador de milhares 7 6 11 2" xfId="20881" xr:uid="{00000000-0005-0000-0000-0000D6520000}"/>
    <cellStyle name="Separador de milhares 7 6 12" xfId="13802" xr:uid="{00000000-0005-0000-0000-0000D7520000}"/>
    <cellStyle name="Separador de milhares 7 6 12 2" xfId="22482" xr:uid="{00000000-0005-0000-0000-0000D8520000}"/>
    <cellStyle name="Separador de milhares 7 6 13" xfId="15999" xr:uid="{00000000-0005-0000-0000-0000D9520000}"/>
    <cellStyle name="Separador de milhares 7 6 2" xfId="4399" xr:uid="{00000000-0005-0000-0000-0000DA520000}"/>
    <cellStyle name="Separador de milhares 7 6 2 2" xfId="10427" xr:uid="{00000000-0005-0000-0000-0000DB520000}"/>
    <cellStyle name="Separador de milhares 7 6 2 2 2" xfId="19177" xr:uid="{00000000-0005-0000-0000-0000DC520000}"/>
    <cellStyle name="Separador de milhares 7 6 2 3" xfId="8985" xr:uid="{00000000-0005-0000-0000-0000DD520000}"/>
    <cellStyle name="Separador de milhares 7 6 2 3 2" xfId="17737" xr:uid="{00000000-0005-0000-0000-0000DE520000}"/>
    <cellStyle name="Separador de milhares 7 6 2 4" xfId="12195" xr:uid="{00000000-0005-0000-0000-0000DF520000}"/>
    <cellStyle name="Separador de milhares 7 6 2 4 2" xfId="20882" xr:uid="{00000000-0005-0000-0000-0000E0520000}"/>
    <cellStyle name="Separador de milhares 7 6 2 5" xfId="13803" xr:uid="{00000000-0005-0000-0000-0000E1520000}"/>
    <cellStyle name="Separador de milhares 7 6 2 5 2" xfId="22483" xr:uid="{00000000-0005-0000-0000-0000E2520000}"/>
    <cellStyle name="Separador de milhares 7 6 2 6" xfId="16000" xr:uid="{00000000-0005-0000-0000-0000E3520000}"/>
    <cellStyle name="Separador de milhares 7 6 3" xfId="4400" xr:uid="{00000000-0005-0000-0000-0000E4520000}"/>
    <cellStyle name="Separador de milhares 7 6 4" xfId="4401" xr:uid="{00000000-0005-0000-0000-0000E5520000}"/>
    <cellStyle name="Separador de milhares 7 6 5" xfId="4402" xr:uid="{00000000-0005-0000-0000-0000E6520000}"/>
    <cellStyle name="Separador de milhares 7 6 6" xfId="4403" xr:uid="{00000000-0005-0000-0000-0000E7520000}"/>
    <cellStyle name="Separador de milhares 7 6 7" xfId="4404" xr:uid="{00000000-0005-0000-0000-0000E8520000}"/>
    <cellStyle name="Separador de milhares 7 6 8" xfId="4405" xr:uid="{00000000-0005-0000-0000-0000E9520000}"/>
    <cellStyle name="Separador de milhares 7 6 8 2" xfId="8986" xr:uid="{00000000-0005-0000-0000-0000EA520000}"/>
    <cellStyle name="Separador de milhares 7 6 8 2 2" xfId="17738" xr:uid="{00000000-0005-0000-0000-0000EB520000}"/>
    <cellStyle name="Separador de milhares 7 6 8 3" xfId="12196" xr:uid="{00000000-0005-0000-0000-0000EC520000}"/>
    <cellStyle name="Separador de milhares 7 6 8 3 2" xfId="20883" xr:uid="{00000000-0005-0000-0000-0000ED520000}"/>
    <cellStyle name="Separador de milhares 7 6 8 4" xfId="13804" xr:uid="{00000000-0005-0000-0000-0000EE520000}"/>
    <cellStyle name="Separador de milhares 7 6 8 4 2" xfId="22484" xr:uid="{00000000-0005-0000-0000-0000EF520000}"/>
    <cellStyle name="Separador de milhares 7 6 8 5" xfId="16001" xr:uid="{00000000-0005-0000-0000-0000F0520000}"/>
    <cellStyle name="Separador de milhares 7 6 9" xfId="10426" xr:uid="{00000000-0005-0000-0000-0000F1520000}"/>
    <cellStyle name="Separador de milhares 7 6 9 2" xfId="19176" xr:uid="{00000000-0005-0000-0000-0000F2520000}"/>
    <cellStyle name="Separador de milhares 7 7" xfId="4406" xr:uid="{00000000-0005-0000-0000-0000F3520000}"/>
    <cellStyle name="Separador de milhares 7 7 10" xfId="12197" xr:uid="{00000000-0005-0000-0000-0000F4520000}"/>
    <cellStyle name="Separador de milhares 7 7 10 2" xfId="20884" xr:uid="{00000000-0005-0000-0000-0000F5520000}"/>
    <cellStyle name="Separador de milhares 7 7 11" xfId="13805" xr:uid="{00000000-0005-0000-0000-0000F6520000}"/>
    <cellStyle name="Separador de milhares 7 7 11 2" xfId="22485" xr:uid="{00000000-0005-0000-0000-0000F7520000}"/>
    <cellStyle name="Separador de milhares 7 7 12" xfId="16002" xr:uid="{00000000-0005-0000-0000-0000F8520000}"/>
    <cellStyle name="Separador de milhares 7 7 2" xfId="4407" xr:uid="{00000000-0005-0000-0000-0000F9520000}"/>
    <cellStyle name="Separador de milhares 7 7 3" xfId="4408" xr:uid="{00000000-0005-0000-0000-0000FA520000}"/>
    <cellStyle name="Separador de milhares 7 7 4" xfId="4409" xr:uid="{00000000-0005-0000-0000-0000FB520000}"/>
    <cellStyle name="Separador de milhares 7 7 5" xfId="4410" xr:uid="{00000000-0005-0000-0000-0000FC520000}"/>
    <cellStyle name="Separador de milhares 7 7 6" xfId="4411" xr:uid="{00000000-0005-0000-0000-0000FD520000}"/>
    <cellStyle name="Separador de milhares 7 7 7" xfId="4412" xr:uid="{00000000-0005-0000-0000-0000FE520000}"/>
    <cellStyle name="Separador de milhares 7 7 8" xfId="10428" xr:uid="{00000000-0005-0000-0000-0000FF520000}"/>
    <cellStyle name="Separador de milhares 7 7 8 2" xfId="19178" xr:uid="{00000000-0005-0000-0000-000000530000}"/>
    <cellStyle name="Separador de milhares 7 7 9" xfId="8987" xr:uid="{00000000-0005-0000-0000-000001530000}"/>
    <cellStyle name="Separador de milhares 7 7 9 2" xfId="17739" xr:uid="{00000000-0005-0000-0000-000002530000}"/>
    <cellStyle name="Separador de milhares 7 8" xfId="4413" xr:uid="{00000000-0005-0000-0000-000003530000}"/>
    <cellStyle name="Separador de milhares 7 8 10" xfId="12198" xr:uid="{00000000-0005-0000-0000-000004530000}"/>
    <cellStyle name="Separador de milhares 7 8 10 2" xfId="20885" xr:uid="{00000000-0005-0000-0000-000005530000}"/>
    <cellStyle name="Separador de milhares 7 8 11" xfId="13806" xr:uid="{00000000-0005-0000-0000-000006530000}"/>
    <cellStyle name="Separador de milhares 7 8 11 2" xfId="22486" xr:uid="{00000000-0005-0000-0000-000007530000}"/>
    <cellStyle name="Separador de milhares 7 8 12" xfId="16003" xr:uid="{00000000-0005-0000-0000-000008530000}"/>
    <cellStyle name="Separador de milhares 7 8 2" xfId="4414" xr:uid="{00000000-0005-0000-0000-000009530000}"/>
    <cellStyle name="Separador de milhares 7 8 2 2" xfId="8989" xr:uid="{00000000-0005-0000-0000-00000A530000}"/>
    <cellStyle name="Separador de milhares 7 8 2 2 2" xfId="17741" xr:uid="{00000000-0005-0000-0000-00000B530000}"/>
    <cellStyle name="Separador de milhares 7 8 2 3" xfId="12199" xr:uid="{00000000-0005-0000-0000-00000C530000}"/>
    <cellStyle name="Separador de milhares 7 8 2 3 2" xfId="20886" xr:uid="{00000000-0005-0000-0000-00000D530000}"/>
    <cellStyle name="Separador de milhares 7 8 2 4" xfId="13807" xr:uid="{00000000-0005-0000-0000-00000E530000}"/>
    <cellStyle name="Separador de milhares 7 8 2 4 2" xfId="22487" xr:uid="{00000000-0005-0000-0000-00000F530000}"/>
    <cellStyle name="Separador de milhares 7 8 2 5" xfId="16004" xr:uid="{00000000-0005-0000-0000-000010530000}"/>
    <cellStyle name="Separador de milhares 7 8 3" xfId="4415" xr:uid="{00000000-0005-0000-0000-000011530000}"/>
    <cellStyle name="Separador de milhares 7 8 3 2" xfId="8990" xr:uid="{00000000-0005-0000-0000-000012530000}"/>
    <cellStyle name="Separador de milhares 7 8 3 2 2" xfId="17742" xr:uid="{00000000-0005-0000-0000-000013530000}"/>
    <cellStyle name="Separador de milhares 7 8 3 3" xfId="12200" xr:uid="{00000000-0005-0000-0000-000014530000}"/>
    <cellStyle name="Separador de milhares 7 8 3 3 2" xfId="20887" xr:uid="{00000000-0005-0000-0000-000015530000}"/>
    <cellStyle name="Separador de milhares 7 8 3 4" xfId="13808" xr:uid="{00000000-0005-0000-0000-000016530000}"/>
    <cellStyle name="Separador de milhares 7 8 3 4 2" xfId="22488" xr:uid="{00000000-0005-0000-0000-000017530000}"/>
    <cellStyle name="Separador de milhares 7 8 3 5" xfId="16005" xr:uid="{00000000-0005-0000-0000-000018530000}"/>
    <cellStyle name="Separador de milhares 7 8 4" xfId="4416" xr:uid="{00000000-0005-0000-0000-000019530000}"/>
    <cellStyle name="Separador de milhares 7 8 4 2" xfId="8991" xr:uid="{00000000-0005-0000-0000-00001A530000}"/>
    <cellStyle name="Separador de milhares 7 8 4 2 2" xfId="17743" xr:uid="{00000000-0005-0000-0000-00001B530000}"/>
    <cellStyle name="Separador de milhares 7 8 4 3" xfId="12201" xr:uid="{00000000-0005-0000-0000-00001C530000}"/>
    <cellStyle name="Separador de milhares 7 8 4 3 2" xfId="20888" xr:uid="{00000000-0005-0000-0000-00001D530000}"/>
    <cellStyle name="Separador de milhares 7 8 4 4" xfId="13809" xr:uid="{00000000-0005-0000-0000-00001E530000}"/>
    <cellStyle name="Separador de milhares 7 8 4 4 2" xfId="22489" xr:uid="{00000000-0005-0000-0000-00001F530000}"/>
    <cellStyle name="Separador de milhares 7 8 4 5" xfId="16006" xr:uid="{00000000-0005-0000-0000-000020530000}"/>
    <cellStyle name="Separador de milhares 7 8 5" xfId="4417" xr:uid="{00000000-0005-0000-0000-000021530000}"/>
    <cellStyle name="Separador de milhares 7 8 5 2" xfId="8992" xr:uid="{00000000-0005-0000-0000-000022530000}"/>
    <cellStyle name="Separador de milhares 7 8 5 2 2" xfId="17744" xr:uid="{00000000-0005-0000-0000-000023530000}"/>
    <cellStyle name="Separador de milhares 7 8 5 3" xfId="12202" xr:uid="{00000000-0005-0000-0000-000024530000}"/>
    <cellStyle name="Separador de milhares 7 8 5 3 2" xfId="20889" xr:uid="{00000000-0005-0000-0000-000025530000}"/>
    <cellStyle name="Separador de milhares 7 8 5 4" xfId="13810" xr:uid="{00000000-0005-0000-0000-000026530000}"/>
    <cellStyle name="Separador de milhares 7 8 5 4 2" xfId="22490" xr:uid="{00000000-0005-0000-0000-000027530000}"/>
    <cellStyle name="Separador de milhares 7 8 5 5" xfId="16007" xr:uid="{00000000-0005-0000-0000-000028530000}"/>
    <cellStyle name="Separador de milhares 7 8 6" xfId="4418" xr:uid="{00000000-0005-0000-0000-000029530000}"/>
    <cellStyle name="Separador de milhares 7 8 6 2" xfId="8993" xr:uid="{00000000-0005-0000-0000-00002A530000}"/>
    <cellStyle name="Separador de milhares 7 8 6 2 2" xfId="17745" xr:uid="{00000000-0005-0000-0000-00002B530000}"/>
    <cellStyle name="Separador de milhares 7 8 6 3" xfId="12203" xr:uid="{00000000-0005-0000-0000-00002C530000}"/>
    <cellStyle name="Separador de milhares 7 8 6 3 2" xfId="20890" xr:uid="{00000000-0005-0000-0000-00002D530000}"/>
    <cellStyle name="Separador de milhares 7 8 6 4" xfId="13811" xr:uid="{00000000-0005-0000-0000-00002E530000}"/>
    <cellStyle name="Separador de milhares 7 8 6 4 2" xfId="22491" xr:uid="{00000000-0005-0000-0000-00002F530000}"/>
    <cellStyle name="Separador de milhares 7 8 6 5" xfId="16008" xr:uid="{00000000-0005-0000-0000-000030530000}"/>
    <cellStyle name="Separador de milhares 7 8 7" xfId="4419" xr:uid="{00000000-0005-0000-0000-000031530000}"/>
    <cellStyle name="Separador de milhares 7 8 7 2" xfId="8994" xr:uid="{00000000-0005-0000-0000-000032530000}"/>
    <cellStyle name="Separador de milhares 7 8 7 2 2" xfId="17746" xr:uid="{00000000-0005-0000-0000-000033530000}"/>
    <cellStyle name="Separador de milhares 7 8 7 3" xfId="12204" xr:uid="{00000000-0005-0000-0000-000034530000}"/>
    <cellStyle name="Separador de milhares 7 8 7 3 2" xfId="20891" xr:uid="{00000000-0005-0000-0000-000035530000}"/>
    <cellStyle name="Separador de milhares 7 8 7 4" xfId="13812" xr:uid="{00000000-0005-0000-0000-000036530000}"/>
    <cellStyle name="Separador de milhares 7 8 7 4 2" xfId="22492" xr:uid="{00000000-0005-0000-0000-000037530000}"/>
    <cellStyle name="Separador de milhares 7 8 7 5" xfId="16009" xr:uid="{00000000-0005-0000-0000-000038530000}"/>
    <cellStyle name="Separador de milhares 7 8 8" xfId="10429" xr:uid="{00000000-0005-0000-0000-000039530000}"/>
    <cellStyle name="Separador de milhares 7 8 8 2" xfId="19179" xr:uid="{00000000-0005-0000-0000-00003A530000}"/>
    <cellStyle name="Separador de milhares 7 8 9" xfId="8988" xr:uid="{00000000-0005-0000-0000-00003B530000}"/>
    <cellStyle name="Separador de milhares 7 8 9 2" xfId="17740" xr:uid="{00000000-0005-0000-0000-00003C530000}"/>
    <cellStyle name="Separador de milhares 7 9" xfId="4420" xr:uid="{00000000-0005-0000-0000-00003D530000}"/>
    <cellStyle name="Separador de milhares 7 9 2" xfId="4421" xr:uid="{00000000-0005-0000-0000-00003E530000}"/>
    <cellStyle name="Separador de milhares 7 9 2 2" xfId="10430" xr:uid="{00000000-0005-0000-0000-00003F530000}"/>
    <cellStyle name="Separador de milhares 7 9 2 2 2" xfId="19180" xr:uid="{00000000-0005-0000-0000-000040530000}"/>
    <cellStyle name="Separador de milhares 7 9 2 3" xfId="8995" xr:uid="{00000000-0005-0000-0000-000041530000}"/>
    <cellStyle name="Separador de milhares 7 9 2 3 2" xfId="17747" xr:uid="{00000000-0005-0000-0000-000042530000}"/>
    <cellStyle name="Separador de milhares 7 9 2 4" xfId="12205" xr:uid="{00000000-0005-0000-0000-000043530000}"/>
    <cellStyle name="Separador de milhares 7 9 2 4 2" xfId="20892" xr:uid="{00000000-0005-0000-0000-000044530000}"/>
    <cellStyle name="Separador de milhares 7 9 2 5" xfId="13813" xr:uid="{00000000-0005-0000-0000-000045530000}"/>
    <cellStyle name="Separador de milhares 7 9 2 5 2" xfId="22493" xr:uid="{00000000-0005-0000-0000-000046530000}"/>
    <cellStyle name="Separador de milhares 7 9 2 6" xfId="16010" xr:uid="{00000000-0005-0000-0000-000047530000}"/>
    <cellStyle name="Separador de milhares 7 9 3" xfId="4422" xr:uid="{00000000-0005-0000-0000-000048530000}"/>
    <cellStyle name="Separador de milhares 7 9 4" xfId="4423" xr:uid="{00000000-0005-0000-0000-000049530000}"/>
    <cellStyle name="Separador de milhares 7 9 5" xfId="4424" xr:uid="{00000000-0005-0000-0000-00004A530000}"/>
    <cellStyle name="Separador de milhares 7 9 6" xfId="4425" xr:uid="{00000000-0005-0000-0000-00004B530000}"/>
    <cellStyle name="Separador de milhares 7 9 7" xfId="4426" xr:uid="{00000000-0005-0000-0000-00004C530000}"/>
    <cellStyle name="Separador de milhares 8" xfId="4427" xr:uid="{00000000-0005-0000-0000-00004D530000}"/>
    <cellStyle name="Separador de milhares 8 10" xfId="13945" xr:uid="{00000000-0005-0000-0000-00004E530000}"/>
    <cellStyle name="Separador de milhares 8 2" xfId="4428" xr:uid="{00000000-0005-0000-0000-00004F530000}"/>
    <cellStyle name="Separador de milhares 8 2 10" xfId="13815" xr:uid="{00000000-0005-0000-0000-000050530000}"/>
    <cellStyle name="Separador de milhares 8 2 10 2" xfId="22495" xr:uid="{00000000-0005-0000-0000-000051530000}"/>
    <cellStyle name="Separador de milhares 8 2 11" xfId="16011" xr:uid="{00000000-0005-0000-0000-000052530000}"/>
    <cellStyle name="Separador de milhares 8 2 2" xfId="4429" xr:uid="{00000000-0005-0000-0000-000053530000}"/>
    <cellStyle name="Separador de milhares 8 2 2 2" xfId="4430" xr:uid="{00000000-0005-0000-0000-000054530000}"/>
    <cellStyle name="Separador de milhares 8 2 2 2 2" xfId="10433" xr:uid="{00000000-0005-0000-0000-000055530000}"/>
    <cellStyle name="Separador de milhares 8 2 2 2 2 2" xfId="19183" xr:uid="{00000000-0005-0000-0000-000056530000}"/>
    <cellStyle name="Separador de milhares 8 2 2 2 3" xfId="8999" xr:uid="{00000000-0005-0000-0000-000057530000}"/>
    <cellStyle name="Separador de milhares 8 2 2 2 3 2" xfId="17751" xr:uid="{00000000-0005-0000-0000-000058530000}"/>
    <cellStyle name="Separador de milhares 8 2 2 2 4" xfId="12209" xr:uid="{00000000-0005-0000-0000-000059530000}"/>
    <cellStyle name="Separador de milhares 8 2 2 2 4 2" xfId="20896" xr:uid="{00000000-0005-0000-0000-00005A530000}"/>
    <cellStyle name="Separador de milhares 8 2 2 2 5" xfId="13817" xr:uid="{00000000-0005-0000-0000-00005B530000}"/>
    <cellStyle name="Separador de milhares 8 2 2 2 5 2" xfId="22497" xr:uid="{00000000-0005-0000-0000-00005C530000}"/>
    <cellStyle name="Separador de milhares 8 2 2 2 6" xfId="16013" xr:uid="{00000000-0005-0000-0000-00005D530000}"/>
    <cellStyle name="Separador de milhares 8 2 2 3" xfId="4431" xr:uid="{00000000-0005-0000-0000-00005E530000}"/>
    <cellStyle name="Separador de milhares 8 2 2 3 2" xfId="10434" xr:uid="{00000000-0005-0000-0000-00005F530000}"/>
    <cellStyle name="Separador de milhares 8 2 2 3 2 2" xfId="19184" xr:uid="{00000000-0005-0000-0000-000060530000}"/>
    <cellStyle name="Separador de milhares 8 2 2 3 3" xfId="9000" xr:uid="{00000000-0005-0000-0000-000061530000}"/>
    <cellStyle name="Separador de milhares 8 2 2 3 3 2" xfId="17752" xr:uid="{00000000-0005-0000-0000-000062530000}"/>
    <cellStyle name="Separador de milhares 8 2 2 3 4" xfId="12210" xr:uid="{00000000-0005-0000-0000-000063530000}"/>
    <cellStyle name="Separador de milhares 8 2 2 3 4 2" xfId="20897" xr:uid="{00000000-0005-0000-0000-000064530000}"/>
    <cellStyle name="Separador de milhares 8 2 2 3 5" xfId="13818" xr:uid="{00000000-0005-0000-0000-000065530000}"/>
    <cellStyle name="Separador de milhares 8 2 2 3 5 2" xfId="22498" xr:uid="{00000000-0005-0000-0000-000066530000}"/>
    <cellStyle name="Separador de milhares 8 2 2 3 6" xfId="16014" xr:uid="{00000000-0005-0000-0000-000067530000}"/>
    <cellStyle name="Separador de milhares 8 2 2 4" xfId="4432" xr:uid="{00000000-0005-0000-0000-000068530000}"/>
    <cellStyle name="Separador de milhares 8 2 2 4 2" xfId="10435" xr:uid="{00000000-0005-0000-0000-000069530000}"/>
    <cellStyle name="Separador de milhares 8 2 2 4 2 2" xfId="19185" xr:uid="{00000000-0005-0000-0000-00006A530000}"/>
    <cellStyle name="Separador de milhares 8 2 2 4 3" xfId="9001" xr:uid="{00000000-0005-0000-0000-00006B530000}"/>
    <cellStyle name="Separador de milhares 8 2 2 4 3 2" xfId="17753" xr:uid="{00000000-0005-0000-0000-00006C530000}"/>
    <cellStyle name="Separador de milhares 8 2 2 4 4" xfId="12211" xr:uid="{00000000-0005-0000-0000-00006D530000}"/>
    <cellStyle name="Separador de milhares 8 2 2 4 4 2" xfId="20898" xr:uid="{00000000-0005-0000-0000-00006E530000}"/>
    <cellStyle name="Separador de milhares 8 2 2 4 5" xfId="13819" xr:uid="{00000000-0005-0000-0000-00006F530000}"/>
    <cellStyle name="Separador de milhares 8 2 2 4 5 2" xfId="22499" xr:uid="{00000000-0005-0000-0000-000070530000}"/>
    <cellStyle name="Separador de milhares 8 2 2 4 6" xfId="16015" xr:uid="{00000000-0005-0000-0000-000071530000}"/>
    <cellStyle name="Separador de milhares 8 2 2 5" xfId="8998" xr:uid="{00000000-0005-0000-0000-000072530000}"/>
    <cellStyle name="Separador de milhares 8 2 2 5 2" xfId="17750" xr:uid="{00000000-0005-0000-0000-000073530000}"/>
    <cellStyle name="Separador de milhares 8 2 2 6" xfId="12208" xr:uid="{00000000-0005-0000-0000-000074530000}"/>
    <cellStyle name="Separador de milhares 8 2 2 6 2" xfId="20895" xr:uid="{00000000-0005-0000-0000-000075530000}"/>
    <cellStyle name="Separador de milhares 8 2 2 7" xfId="13816" xr:uid="{00000000-0005-0000-0000-000076530000}"/>
    <cellStyle name="Separador de milhares 8 2 2 7 2" xfId="22496" xr:uid="{00000000-0005-0000-0000-000077530000}"/>
    <cellStyle name="Separador de milhares 8 2 2 8" xfId="16012" xr:uid="{00000000-0005-0000-0000-000078530000}"/>
    <cellStyle name="Separador de milhares 8 2 3" xfId="4433" xr:uid="{00000000-0005-0000-0000-000079530000}"/>
    <cellStyle name="Separador de milhares 8 2 3 2" xfId="10436" xr:uid="{00000000-0005-0000-0000-00007A530000}"/>
    <cellStyle name="Separador de milhares 8 2 3 2 2" xfId="19186" xr:uid="{00000000-0005-0000-0000-00007B530000}"/>
    <cellStyle name="Separador de milhares 8 2 3 3" xfId="9002" xr:uid="{00000000-0005-0000-0000-00007C530000}"/>
    <cellStyle name="Separador de milhares 8 2 3 3 2" xfId="17754" xr:uid="{00000000-0005-0000-0000-00007D530000}"/>
    <cellStyle name="Separador de milhares 8 2 3 4" xfId="12212" xr:uid="{00000000-0005-0000-0000-00007E530000}"/>
    <cellStyle name="Separador de milhares 8 2 3 4 2" xfId="20899" xr:uid="{00000000-0005-0000-0000-00007F530000}"/>
    <cellStyle name="Separador de milhares 8 2 3 5" xfId="13820" xr:uid="{00000000-0005-0000-0000-000080530000}"/>
    <cellStyle name="Separador de milhares 8 2 3 5 2" xfId="22500" xr:uid="{00000000-0005-0000-0000-000081530000}"/>
    <cellStyle name="Separador de milhares 8 2 3 6" xfId="16016" xr:uid="{00000000-0005-0000-0000-000082530000}"/>
    <cellStyle name="Separador de milhares 8 2 4" xfId="4434" xr:uid="{00000000-0005-0000-0000-000083530000}"/>
    <cellStyle name="Separador de milhares 8 2 4 2" xfId="9003" xr:uid="{00000000-0005-0000-0000-000084530000}"/>
    <cellStyle name="Separador de milhares 8 2 4 2 2" xfId="17755" xr:uid="{00000000-0005-0000-0000-000085530000}"/>
    <cellStyle name="Separador de milhares 8 2 4 3" xfId="12213" xr:uid="{00000000-0005-0000-0000-000086530000}"/>
    <cellStyle name="Separador de milhares 8 2 4 3 2" xfId="20900" xr:uid="{00000000-0005-0000-0000-000087530000}"/>
    <cellStyle name="Separador de milhares 8 2 4 4" xfId="13821" xr:uid="{00000000-0005-0000-0000-000088530000}"/>
    <cellStyle name="Separador de milhares 8 2 4 4 2" xfId="22501" xr:uid="{00000000-0005-0000-0000-000089530000}"/>
    <cellStyle name="Separador de milhares 8 2 4 5" xfId="16017" xr:uid="{00000000-0005-0000-0000-00008A530000}"/>
    <cellStyle name="Separador de milhares 8 2 5" xfId="4435" xr:uid="{00000000-0005-0000-0000-00008B530000}"/>
    <cellStyle name="Separador de milhares 8 2 5 2" xfId="9004" xr:uid="{00000000-0005-0000-0000-00008C530000}"/>
    <cellStyle name="Separador de milhares 8 2 5 2 2" xfId="17756" xr:uid="{00000000-0005-0000-0000-00008D530000}"/>
    <cellStyle name="Separador de milhares 8 2 5 3" xfId="12214" xr:uid="{00000000-0005-0000-0000-00008E530000}"/>
    <cellStyle name="Separador de milhares 8 2 5 3 2" xfId="20901" xr:uid="{00000000-0005-0000-0000-00008F530000}"/>
    <cellStyle name="Separador de milhares 8 2 5 4" xfId="13822" xr:uid="{00000000-0005-0000-0000-000090530000}"/>
    <cellStyle name="Separador de milhares 8 2 5 4 2" xfId="22502" xr:uid="{00000000-0005-0000-0000-000091530000}"/>
    <cellStyle name="Separador de milhares 8 2 5 5" xfId="16018" xr:uid="{00000000-0005-0000-0000-000092530000}"/>
    <cellStyle name="Separador de milhares 8 2 6" xfId="4436" xr:uid="{00000000-0005-0000-0000-000093530000}"/>
    <cellStyle name="Separador de milhares 8 2 6 2" xfId="10437" xr:uid="{00000000-0005-0000-0000-000094530000}"/>
    <cellStyle name="Separador de milhares 8 2 6 2 2" xfId="19187" xr:uid="{00000000-0005-0000-0000-000095530000}"/>
    <cellStyle name="Separador de milhares 8 2 6 3" xfId="9005" xr:uid="{00000000-0005-0000-0000-000096530000}"/>
    <cellStyle name="Separador de milhares 8 2 6 3 2" xfId="17757" xr:uid="{00000000-0005-0000-0000-000097530000}"/>
    <cellStyle name="Separador de milhares 8 2 6 4" xfId="12215" xr:uid="{00000000-0005-0000-0000-000098530000}"/>
    <cellStyle name="Separador de milhares 8 2 6 4 2" xfId="20902" xr:uid="{00000000-0005-0000-0000-000099530000}"/>
    <cellStyle name="Separador de milhares 8 2 6 5" xfId="13823" xr:uid="{00000000-0005-0000-0000-00009A530000}"/>
    <cellStyle name="Separador de milhares 8 2 6 5 2" xfId="22503" xr:uid="{00000000-0005-0000-0000-00009B530000}"/>
    <cellStyle name="Separador de milhares 8 2 6 6" xfId="16019" xr:uid="{00000000-0005-0000-0000-00009C530000}"/>
    <cellStyle name="Separador de milhares 8 2 7" xfId="10432" xr:uid="{00000000-0005-0000-0000-00009D530000}"/>
    <cellStyle name="Separador de milhares 8 2 7 2" xfId="19182" xr:uid="{00000000-0005-0000-0000-00009E530000}"/>
    <cellStyle name="Separador de milhares 8 2 8" xfId="8997" xr:uid="{00000000-0005-0000-0000-00009F530000}"/>
    <cellStyle name="Separador de milhares 8 2 8 2" xfId="17749" xr:uid="{00000000-0005-0000-0000-0000A0530000}"/>
    <cellStyle name="Separador de milhares 8 2 9" xfId="12207" xr:uid="{00000000-0005-0000-0000-0000A1530000}"/>
    <cellStyle name="Separador de milhares 8 2 9 2" xfId="20894" xr:uid="{00000000-0005-0000-0000-0000A2530000}"/>
    <cellStyle name="Separador de milhares 8 3" xfId="4437" xr:uid="{00000000-0005-0000-0000-0000A3530000}"/>
    <cellStyle name="Separador de milhares 8 3 2" xfId="4438" xr:uid="{00000000-0005-0000-0000-0000A4530000}"/>
    <cellStyle name="Separador de milhares 8 3 2 2" xfId="10439" xr:uid="{00000000-0005-0000-0000-0000A5530000}"/>
    <cellStyle name="Separador de milhares 8 3 2 2 2" xfId="19189" xr:uid="{00000000-0005-0000-0000-0000A6530000}"/>
    <cellStyle name="Separador de milhares 8 3 2 3" xfId="9007" xr:uid="{00000000-0005-0000-0000-0000A7530000}"/>
    <cellStyle name="Separador de milhares 8 3 2 3 2" xfId="17759" xr:uid="{00000000-0005-0000-0000-0000A8530000}"/>
    <cellStyle name="Separador de milhares 8 3 2 4" xfId="12217" xr:uid="{00000000-0005-0000-0000-0000A9530000}"/>
    <cellStyle name="Separador de milhares 8 3 2 4 2" xfId="20904" xr:uid="{00000000-0005-0000-0000-0000AA530000}"/>
    <cellStyle name="Separador de milhares 8 3 2 5" xfId="13825" xr:uid="{00000000-0005-0000-0000-0000AB530000}"/>
    <cellStyle name="Separador de milhares 8 3 2 5 2" xfId="22505" xr:uid="{00000000-0005-0000-0000-0000AC530000}"/>
    <cellStyle name="Separador de milhares 8 3 2 6" xfId="16021" xr:uid="{00000000-0005-0000-0000-0000AD530000}"/>
    <cellStyle name="Separador de milhares 8 3 3" xfId="4439" xr:uid="{00000000-0005-0000-0000-0000AE530000}"/>
    <cellStyle name="Separador de milhares 8 3 3 2" xfId="10440" xr:uid="{00000000-0005-0000-0000-0000AF530000}"/>
    <cellStyle name="Separador de milhares 8 3 3 2 2" xfId="19190" xr:uid="{00000000-0005-0000-0000-0000B0530000}"/>
    <cellStyle name="Separador de milhares 8 3 3 3" xfId="9008" xr:uid="{00000000-0005-0000-0000-0000B1530000}"/>
    <cellStyle name="Separador de milhares 8 3 3 3 2" xfId="17760" xr:uid="{00000000-0005-0000-0000-0000B2530000}"/>
    <cellStyle name="Separador de milhares 8 3 3 4" xfId="12218" xr:uid="{00000000-0005-0000-0000-0000B3530000}"/>
    <cellStyle name="Separador de milhares 8 3 3 4 2" xfId="20905" xr:uid="{00000000-0005-0000-0000-0000B4530000}"/>
    <cellStyle name="Separador de milhares 8 3 3 5" xfId="13826" xr:uid="{00000000-0005-0000-0000-0000B5530000}"/>
    <cellStyle name="Separador de milhares 8 3 3 5 2" xfId="22506" xr:uid="{00000000-0005-0000-0000-0000B6530000}"/>
    <cellStyle name="Separador de milhares 8 3 3 6" xfId="16022" xr:uid="{00000000-0005-0000-0000-0000B7530000}"/>
    <cellStyle name="Separador de milhares 8 3 4" xfId="4440" xr:uid="{00000000-0005-0000-0000-0000B8530000}"/>
    <cellStyle name="Separador de milhares 8 3 4 2" xfId="10441" xr:uid="{00000000-0005-0000-0000-0000B9530000}"/>
    <cellStyle name="Separador de milhares 8 3 4 2 2" xfId="19191" xr:uid="{00000000-0005-0000-0000-0000BA530000}"/>
    <cellStyle name="Separador de milhares 8 3 4 3" xfId="9009" xr:uid="{00000000-0005-0000-0000-0000BB530000}"/>
    <cellStyle name="Separador de milhares 8 3 4 3 2" xfId="17761" xr:uid="{00000000-0005-0000-0000-0000BC530000}"/>
    <cellStyle name="Separador de milhares 8 3 4 4" xfId="12219" xr:uid="{00000000-0005-0000-0000-0000BD530000}"/>
    <cellStyle name="Separador de milhares 8 3 4 4 2" xfId="20906" xr:uid="{00000000-0005-0000-0000-0000BE530000}"/>
    <cellStyle name="Separador de milhares 8 3 4 5" xfId="13827" xr:uid="{00000000-0005-0000-0000-0000BF530000}"/>
    <cellStyle name="Separador de milhares 8 3 4 5 2" xfId="22507" xr:uid="{00000000-0005-0000-0000-0000C0530000}"/>
    <cellStyle name="Separador de milhares 8 3 4 6" xfId="16023" xr:uid="{00000000-0005-0000-0000-0000C1530000}"/>
    <cellStyle name="Separador de milhares 8 3 5" xfId="10438" xr:uid="{00000000-0005-0000-0000-0000C2530000}"/>
    <cellStyle name="Separador de milhares 8 3 5 2" xfId="19188" xr:uid="{00000000-0005-0000-0000-0000C3530000}"/>
    <cellStyle name="Separador de milhares 8 3 6" xfId="9006" xr:uid="{00000000-0005-0000-0000-0000C4530000}"/>
    <cellStyle name="Separador de milhares 8 3 6 2" xfId="17758" xr:uid="{00000000-0005-0000-0000-0000C5530000}"/>
    <cellStyle name="Separador de milhares 8 3 7" xfId="12216" xr:uid="{00000000-0005-0000-0000-0000C6530000}"/>
    <cellStyle name="Separador de milhares 8 3 7 2" xfId="20903" xr:uid="{00000000-0005-0000-0000-0000C7530000}"/>
    <cellStyle name="Separador de milhares 8 3 8" xfId="13824" xr:uid="{00000000-0005-0000-0000-0000C8530000}"/>
    <cellStyle name="Separador de milhares 8 3 8 2" xfId="22504" xr:uid="{00000000-0005-0000-0000-0000C9530000}"/>
    <cellStyle name="Separador de milhares 8 3 9" xfId="16020" xr:uid="{00000000-0005-0000-0000-0000CA530000}"/>
    <cellStyle name="Separador de milhares 8 4" xfId="4441" xr:uid="{00000000-0005-0000-0000-0000CB530000}"/>
    <cellStyle name="Separador de milhares 8 4 2" xfId="9010" xr:uid="{00000000-0005-0000-0000-0000CC530000}"/>
    <cellStyle name="Separador de milhares 8 4 2 2" xfId="17762" xr:uid="{00000000-0005-0000-0000-0000CD530000}"/>
    <cellStyle name="Separador de milhares 8 4 3" xfId="12220" xr:uid="{00000000-0005-0000-0000-0000CE530000}"/>
    <cellStyle name="Separador de milhares 8 4 3 2" xfId="20907" xr:uid="{00000000-0005-0000-0000-0000CF530000}"/>
    <cellStyle name="Separador de milhares 8 4 4" xfId="13828" xr:uid="{00000000-0005-0000-0000-0000D0530000}"/>
    <cellStyle name="Separador de milhares 8 4 4 2" xfId="22508" xr:uid="{00000000-0005-0000-0000-0000D1530000}"/>
    <cellStyle name="Separador de milhares 8 4 5" xfId="16024" xr:uid="{00000000-0005-0000-0000-0000D2530000}"/>
    <cellStyle name="Separador de milhares 8 5" xfId="4442" xr:uid="{00000000-0005-0000-0000-0000D3530000}"/>
    <cellStyle name="Separador de milhares 8 5 2" xfId="9011" xr:uid="{00000000-0005-0000-0000-0000D4530000}"/>
    <cellStyle name="Separador de milhares 8 5 2 2" xfId="17763" xr:uid="{00000000-0005-0000-0000-0000D5530000}"/>
    <cellStyle name="Separador de milhares 8 5 3" xfId="12221" xr:uid="{00000000-0005-0000-0000-0000D6530000}"/>
    <cellStyle name="Separador de milhares 8 5 3 2" xfId="20908" xr:uid="{00000000-0005-0000-0000-0000D7530000}"/>
    <cellStyle name="Separador de milhares 8 5 4" xfId="13829" xr:uid="{00000000-0005-0000-0000-0000D8530000}"/>
    <cellStyle name="Separador de milhares 8 5 4 2" xfId="22509" xr:uid="{00000000-0005-0000-0000-0000D9530000}"/>
    <cellStyle name="Separador de milhares 8 5 5" xfId="16025" xr:uid="{00000000-0005-0000-0000-0000DA530000}"/>
    <cellStyle name="Separador de milhares 8 6" xfId="5191" xr:uid="{00000000-0005-0000-0000-0000DB530000}"/>
    <cellStyle name="Separador de milhares 8 6 2" xfId="10431" xr:uid="{00000000-0005-0000-0000-0000DC530000}"/>
    <cellStyle name="Separador de milhares 8 6 2 2" xfId="19181" xr:uid="{00000000-0005-0000-0000-0000DD530000}"/>
    <cellStyle name="Separador de milhares 8 6 3" xfId="16076" xr:uid="{00000000-0005-0000-0000-0000DE530000}"/>
    <cellStyle name="Separador de milhares 8 7" xfId="8996" xr:uid="{00000000-0005-0000-0000-0000DF530000}"/>
    <cellStyle name="Separador de milhares 8 7 2" xfId="17748" xr:uid="{00000000-0005-0000-0000-0000E0530000}"/>
    <cellStyle name="Separador de milhares 8 8" xfId="12206" xr:uid="{00000000-0005-0000-0000-0000E1530000}"/>
    <cellStyle name="Separador de milhares 8 8 2" xfId="20893" xr:uid="{00000000-0005-0000-0000-0000E2530000}"/>
    <cellStyle name="Separador de milhares 8 9" xfId="13814" xr:uid="{00000000-0005-0000-0000-0000E3530000}"/>
    <cellStyle name="Separador de milhares 8 9 2" xfId="22494" xr:uid="{00000000-0005-0000-0000-0000E4530000}"/>
    <cellStyle name="Separador de milhares 9" xfId="130" xr:uid="{00000000-0005-0000-0000-0000E5530000}"/>
    <cellStyle name="Separador de milhares 9 10" xfId="4443" xr:uid="{00000000-0005-0000-0000-0000E6530000}"/>
    <cellStyle name="Separador de milhares 9 10 2" xfId="10442" xr:uid="{00000000-0005-0000-0000-0000E7530000}"/>
    <cellStyle name="Separador de milhares 9 10 2 2" xfId="19192" xr:uid="{00000000-0005-0000-0000-0000E8530000}"/>
    <cellStyle name="Separador de milhares 9 10 3" xfId="12222" xr:uid="{00000000-0005-0000-0000-0000E9530000}"/>
    <cellStyle name="Separador de milhares 9 10 3 2" xfId="20909" xr:uid="{00000000-0005-0000-0000-0000EA530000}"/>
    <cellStyle name="Separador de milhares 9 10 4" xfId="16026" xr:uid="{00000000-0005-0000-0000-0000EB530000}"/>
    <cellStyle name="Separador de milhares 9 11" xfId="10458" xr:uid="{00000000-0005-0000-0000-0000EC530000}"/>
    <cellStyle name="Separador de milhares 9 11 2" xfId="19203" xr:uid="{00000000-0005-0000-0000-0000ED530000}"/>
    <cellStyle name="Separador de milhares 9 12" xfId="9012" xr:uid="{00000000-0005-0000-0000-0000EE530000}"/>
    <cellStyle name="Separador de milhares 9 12 2" xfId="17764" xr:uid="{00000000-0005-0000-0000-0000EF530000}"/>
    <cellStyle name="Separador de milhares 9 13" xfId="10494" xr:uid="{00000000-0005-0000-0000-0000F0530000}"/>
    <cellStyle name="Separador de milhares 9 13 2" xfId="19222" xr:uid="{00000000-0005-0000-0000-0000F1530000}"/>
    <cellStyle name="Separador de milhares 9 14" xfId="10618" xr:uid="{00000000-0005-0000-0000-0000F2530000}"/>
    <cellStyle name="Separador de milhares 9 14 2" xfId="19321" xr:uid="{00000000-0005-0000-0000-0000F3530000}"/>
    <cellStyle name="Separador de milhares 9 15" xfId="13830" xr:uid="{00000000-0005-0000-0000-0000F4530000}"/>
    <cellStyle name="Separador de milhares 9 15 2" xfId="22510" xr:uid="{00000000-0005-0000-0000-0000F5530000}"/>
    <cellStyle name="Separador de milhares 9 16" xfId="14128" xr:uid="{00000000-0005-0000-0000-0000F6530000}"/>
    <cellStyle name="Separador de milhares 9 17" xfId="14055" xr:uid="{00000000-0005-0000-0000-0000F7530000}"/>
    <cellStyle name="Separador de milhares 9 2" xfId="4444" xr:uid="{00000000-0005-0000-0000-0000F8530000}"/>
    <cellStyle name="Separador de milhares 9 2 2" xfId="4445" xr:uid="{00000000-0005-0000-0000-0000F9530000}"/>
    <cellStyle name="Separador de milhares 9 2 2 2" xfId="9013" xr:uid="{00000000-0005-0000-0000-0000FA530000}"/>
    <cellStyle name="Separador de milhares 9 2 2 2 2" xfId="17765" xr:uid="{00000000-0005-0000-0000-0000FB530000}"/>
    <cellStyle name="Separador de milhares 9 2 2 3" xfId="12223" xr:uid="{00000000-0005-0000-0000-0000FC530000}"/>
    <cellStyle name="Separador de milhares 9 2 2 3 2" xfId="20910" xr:uid="{00000000-0005-0000-0000-0000FD530000}"/>
    <cellStyle name="Separador de milhares 9 2 2 4" xfId="13831" xr:uid="{00000000-0005-0000-0000-0000FE530000}"/>
    <cellStyle name="Separador de milhares 9 2 2 4 2" xfId="22511" xr:uid="{00000000-0005-0000-0000-0000FF530000}"/>
    <cellStyle name="Separador de milhares 9 2 2 5" xfId="16027" xr:uid="{00000000-0005-0000-0000-000000540000}"/>
    <cellStyle name="Separador de milhares 9 3" xfId="4446" xr:uid="{00000000-0005-0000-0000-000001540000}"/>
    <cellStyle name="Separador de milhares 9 3 2" xfId="4447" xr:uid="{00000000-0005-0000-0000-000002540000}"/>
    <cellStyle name="Separador de milhares 9 3 2 2" xfId="4448" xr:uid="{00000000-0005-0000-0000-000003540000}"/>
    <cellStyle name="Separador de milhares 9 3 3" xfId="4449" xr:uid="{00000000-0005-0000-0000-000004540000}"/>
    <cellStyle name="Separador de milhares 9 3 4" xfId="4450" xr:uid="{00000000-0005-0000-0000-000005540000}"/>
    <cellStyle name="Separador de milhares 9 3 4 2" xfId="9014" xr:uid="{00000000-0005-0000-0000-000006540000}"/>
    <cellStyle name="Separador de milhares 9 3 4 2 2" xfId="17766" xr:uid="{00000000-0005-0000-0000-000007540000}"/>
    <cellStyle name="Separador de milhares 9 3 4 3" xfId="12224" xr:uid="{00000000-0005-0000-0000-000008540000}"/>
    <cellStyle name="Separador de milhares 9 3 4 3 2" xfId="20911" xr:uid="{00000000-0005-0000-0000-000009540000}"/>
    <cellStyle name="Separador de milhares 9 3 4 4" xfId="13832" xr:uid="{00000000-0005-0000-0000-00000A540000}"/>
    <cellStyle name="Separador de milhares 9 3 4 4 2" xfId="22512" xr:uid="{00000000-0005-0000-0000-00000B540000}"/>
    <cellStyle name="Separador de milhares 9 3 4 5" xfId="16028" xr:uid="{00000000-0005-0000-0000-00000C540000}"/>
    <cellStyle name="Separador de milhares 9 4" xfId="4451" xr:uid="{00000000-0005-0000-0000-00000D540000}"/>
    <cellStyle name="Separador de milhares 9 4 2" xfId="4452" xr:uid="{00000000-0005-0000-0000-00000E540000}"/>
    <cellStyle name="Separador de milhares 9 4 2 2" xfId="4453" xr:uid="{00000000-0005-0000-0000-00000F540000}"/>
    <cellStyle name="Separador de milhares 9 4 2 2 2" xfId="13835" xr:uid="{00000000-0005-0000-0000-000010540000}"/>
    <cellStyle name="Separador de milhares 9 4 2 3" xfId="13834" xr:uid="{00000000-0005-0000-0000-000011540000}"/>
    <cellStyle name="Separador de milhares 9 4 3" xfId="4454" xr:uid="{00000000-0005-0000-0000-000012540000}"/>
    <cellStyle name="Separador de milhares 9 4 3 2" xfId="9015" xr:uid="{00000000-0005-0000-0000-000013540000}"/>
    <cellStyle name="Separador de milhares 9 4 3 2 2" xfId="17767" xr:uid="{00000000-0005-0000-0000-000014540000}"/>
    <cellStyle name="Separador de milhares 9 4 3 3" xfId="12225" xr:uid="{00000000-0005-0000-0000-000015540000}"/>
    <cellStyle name="Separador de milhares 9 4 3 3 2" xfId="20912" xr:uid="{00000000-0005-0000-0000-000016540000}"/>
    <cellStyle name="Separador de milhares 9 4 3 4" xfId="13836" xr:uid="{00000000-0005-0000-0000-000017540000}"/>
    <cellStyle name="Separador de milhares 9 4 3 4 2" xfId="22513" xr:uid="{00000000-0005-0000-0000-000018540000}"/>
    <cellStyle name="Separador de milhares 9 4 3 5" xfId="16029" xr:uid="{00000000-0005-0000-0000-000019540000}"/>
    <cellStyle name="Separador de milhares 9 4 4" xfId="13833" xr:uid="{00000000-0005-0000-0000-00001A540000}"/>
    <cellStyle name="Separador de milhares 9 5" xfId="4455" xr:uid="{00000000-0005-0000-0000-00001B540000}"/>
    <cellStyle name="Separador de milhares 9 5 2" xfId="9016" xr:uid="{00000000-0005-0000-0000-00001C540000}"/>
    <cellStyle name="Separador de milhares 9 5 2 2" xfId="17768" xr:uid="{00000000-0005-0000-0000-00001D540000}"/>
    <cellStyle name="Separador de milhares 9 5 3" xfId="12226" xr:uid="{00000000-0005-0000-0000-00001E540000}"/>
    <cellStyle name="Separador de milhares 9 5 3 2" xfId="20913" xr:uid="{00000000-0005-0000-0000-00001F540000}"/>
    <cellStyle name="Separador de milhares 9 5 4" xfId="13837" xr:uid="{00000000-0005-0000-0000-000020540000}"/>
    <cellStyle name="Separador de milhares 9 5 4 2" xfId="22514" xr:uid="{00000000-0005-0000-0000-000021540000}"/>
    <cellStyle name="Separador de milhares 9 5 5" xfId="16030" xr:uid="{00000000-0005-0000-0000-000022540000}"/>
    <cellStyle name="Separador de milhares 9 6" xfId="4456" xr:uid="{00000000-0005-0000-0000-000023540000}"/>
    <cellStyle name="Separador de milhares 9 6 2" xfId="9017" xr:uid="{00000000-0005-0000-0000-000024540000}"/>
    <cellStyle name="Separador de milhares 9 6 2 2" xfId="17769" xr:uid="{00000000-0005-0000-0000-000025540000}"/>
    <cellStyle name="Separador de milhares 9 6 3" xfId="12227" xr:uid="{00000000-0005-0000-0000-000026540000}"/>
    <cellStyle name="Separador de milhares 9 6 3 2" xfId="20914" xr:uid="{00000000-0005-0000-0000-000027540000}"/>
    <cellStyle name="Separador de milhares 9 6 4" xfId="13838" xr:uid="{00000000-0005-0000-0000-000028540000}"/>
    <cellStyle name="Separador de milhares 9 6 4 2" xfId="22515" xr:uid="{00000000-0005-0000-0000-000029540000}"/>
    <cellStyle name="Separador de milhares 9 6 5" xfId="16031" xr:uid="{00000000-0005-0000-0000-00002A540000}"/>
    <cellStyle name="Separador de milhares 9 7" xfId="4457" xr:uid="{00000000-0005-0000-0000-00002B540000}"/>
    <cellStyle name="Separador de milhares 9 7 2" xfId="9018" xr:uid="{00000000-0005-0000-0000-00002C540000}"/>
    <cellStyle name="Separador de milhares 9 7 2 2" xfId="17770" xr:uid="{00000000-0005-0000-0000-00002D540000}"/>
    <cellStyle name="Separador de milhares 9 7 3" xfId="12228" xr:uid="{00000000-0005-0000-0000-00002E540000}"/>
    <cellStyle name="Separador de milhares 9 7 3 2" xfId="20915" xr:uid="{00000000-0005-0000-0000-00002F540000}"/>
    <cellStyle name="Separador de milhares 9 7 4" xfId="13839" xr:uid="{00000000-0005-0000-0000-000030540000}"/>
    <cellStyle name="Separador de milhares 9 7 4 2" xfId="22516" xr:uid="{00000000-0005-0000-0000-000031540000}"/>
    <cellStyle name="Separador de milhares 9 7 5" xfId="16032" xr:uid="{00000000-0005-0000-0000-000032540000}"/>
    <cellStyle name="Separador de milhares 9 8" xfId="4458" xr:uid="{00000000-0005-0000-0000-000033540000}"/>
    <cellStyle name="Separador de milhares 9 8 2" xfId="9019" xr:uid="{00000000-0005-0000-0000-000034540000}"/>
    <cellStyle name="Separador de milhares 9 8 2 2" xfId="17771" xr:uid="{00000000-0005-0000-0000-000035540000}"/>
    <cellStyle name="Separador de milhares 9 8 3" xfId="12229" xr:uid="{00000000-0005-0000-0000-000036540000}"/>
    <cellStyle name="Separador de milhares 9 8 3 2" xfId="20916" xr:uid="{00000000-0005-0000-0000-000037540000}"/>
    <cellStyle name="Separador de milhares 9 8 4" xfId="13840" xr:uid="{00000000-0005-0000-0000-000038540000}"/>
    <cellStyle name="Separador de milhares 9 8 4 2" xfId="22517" xr:uid="{00000000-0005-0000-0000-000039540000}"/>
    <cellStyle name="Separador de milhares 9 8 5" xfId="16033" xr:uid="{00000000-0005-0000-0000-00003A540000}"/>
    <cellStyle name="Separador de milhares 9 9" xfId="4459" xr:uid="{00000000-0005-0000-0000-00003B540000}"/>
    <cellStyle name="Separador de milhares 9 9 2" xfId="9020" xr:uid="{00000000-0005-0000-0000-00003C540000}"/>
    <cellStyle name="Separador de milhares 9 9 2 2" xfId="17772" xr:uid="{00000000-0005-0000-0000-00003D540000}"/>
    <cellStyle name="Separador de milhares 9 9 3" xfId="12230" xr:uid="{00000000-0005-0000-0000-00003E540000}"/>
    <cellStyle name="Separador de milhares 9 9 3 2" xfId="20917" xr:uid="{00000000-0005-0000-0000-00003F540000}"/>
    <cellStyle name="Separador de milhares 9 9 4" xfId="13841" xr:uid="{00000000-0005-0000-0000-000040540000}"/>
    <cellStyle name="Separador de milhares 9 9 4 2" xfId="22518" xr:uid="{00000000-0005-0000-0000-000041540000}"/>
    <cellStyle name="Separador de milhares 9 9 5" xfId="16034" xr:uid="{00000000-0005-0000-0000-000042540000}"/>
    <cellStyle name="Shading" xfId="5125" xr:uid="{00000000-0005-0000-0000-000043540000}"/>
    <cellStyle name="Shading 2" xfId="16074" xr:uid="{00000000-0005-0000-0000-000044540000}"/>
    <cellStyle name="SHEET2!Normal" xfId="5126" xr:uid="{00000000-0005-0000-0000-000045540000}"/>
    <cellStyle name="Sombra" xfId="4460" xr:uid="{00000000-0005-0000-0000-000046540000}"/>
    <cellStyle name="Sombra 10" xfId="4461" xr:uid="{00000000-0005-0000-0000-000047540000}"/>
    <cellStyle name="Sombra 11" xfId="4462" xr:uid="{00000000-0005-0000-0000-000048540000}"/>
    <cellStyle name="Sombra 12" xfId="4463" xr:uid="{00000000-0005-0000-0000-000049540000}"/>
    <cellStyle name="Sombra 13" xfId="4464" xr:uid="{00000000-0005-0000-0000-00004A540000}"/>
    <cellStyle name="Sombra 14" xfId="4465" xr:uid="{00000000-0005-0000-0000-00004B540000}"/>
    <cellStyle name="Sombra 15" xfId="4466" xr:uid="{00000000-0005-0000-0000-00004C540000}"/>
    <cellStyle name="Sombra 16" xfId="4467" xr:uid="{00000000-0005-0000-0000-00004D540000}"/>
    <cellStyle name="Sombra 17" xfId="4468" xr:uid="{00000000-0005-0000-0000-00004E540000}"/>
    <cellStyle name="Sombra 18" xfId="4469" xr:uid="{00000000-0005-0000-0000-00004F540000}"/>
    <cellStyle name="Sombra 19" xfId="4470" xr:uid="{00000000-0005-0000-0000-000050540000}"/>
    <cellStyle name="Sombra 2" xfId="4471" xr:uid="{00000000-0005-0000-0000-000051540000}"/>
    <cellStyle name="Sombra 20" xfId="4472" xr:uid="{00000000-0005-0000-0000-000052540000}"/>
    <cellStyle name="Sombra 21" xfId="4473" xr:uid="{00000000-0005-0000-0000-000053540000}"/>
    <cellStyle name="Sombra 22" xfId="4474" xr:uid="{00000000-0005-0000-0000-000054540000}"/>
    <cellStyle name="Sombra 23" xfId="4475" xr:uid="{00000000-0005-0000-0000-000055540000}"/>
    <cellStyle name="Sombra 24" xfId="4476" xr:uid="{00000000-0005-0000-0000-000056540000}"/>
    <cellStyle name="Sombra 25" xfId="4477" xr:uid="{00000000-0005-0000-0000-000057540000}"/>
    <cellStyle name="Sombra 26" xfId="4478" xr:uid="{00000000-0005-0000-0000-000058540000}"/>
    <cellStyle name="Sombra 27" xfId="4479" xr:uid="{00000000-0005-0000-0000-000059540000}"/>
    <cellStyle name="Sombra 28" xfId="4480" xr:uid="{00000000-0005-0000-0000-00005A540000}"/>
    <cellStyle name="Sombra 29" xfId="4481" xr:uid="{00000000-0005-0000-0000-00005B540000}"/>
    <cellStyle name="Sombra 3" xfId="4482" xr:uid="{00000000-0005-0000-0000-00005C540000}"/>
    <cellStyle name="Sombra 30" xfId="4483" xr:uid="{00000000-0005-0000-0000-00005D540000}"/>
    <cellStyle name="Sombra 31" xfId="4484" xr:uid="{00000000-0005-0000-0000-00005E540000}"/>
    <cellStyle name="Sombra 32" xfId="4485" xr:uid="{00000000-0005-0000-0000-00005F540000}"/>
    <cellStyle name="Sombra 33" xfId="4486" xr:uid="{00000000-0005-0000-0000-000060540000}"/>
    <cellStyle name="Sombra 34" xfId="4487" xr:uid="{00000000-0005-0000-0000-000061540000}"/>
    <cellStyle name="Sombra 35" xfId="4488" xr:uid="{00000000-0005-0000-0000-000062540000}"/>
    <cellStyle name="Sombra 36" xfId="4489" xr:uid="{00000000-0005-0000-0000-000063540000}"/>
    <cellStyle name="Sombra 37" xfId="4490" xr:uid="{00000000-0005-0000-0000-000064540000}"/>
    <cellStyle name="Sombra 38" xfId="4491" xr:uid="{00000000-0005-0000-0000-000065540000}"/>
    <cellStyle name="Sombra 39" xfId="4492" xr:uid="{00000000-0005-0000-0000-000066540000}"/>
    <cellStyle name="Sombra 4" xfId="4493" xr:uid="{00000000-0005-0000-0000-000067540000}"/>
    <cellStyle name="Sombra 40" xfId="4494" xr:uid="{00000000-0005-0000-0000-000068540000}"/>
    <cellStyle name="Sombra 5" xfId="4495" xr:uid="{00000000-0005-0000-0000-000069540000}"/>
    <cellStyle name="Sombra 6" xfId="4496" xr:uid="{00000000-0005-0000-0000-00006A540000}"/>
    <cellStyle name="Sombra 7" xfId="4497" xr:uid="{00000000-0005-0000-0000-00006B540000}"/>
    <cellStyle name="Sombra 8" xfId="4498" xr:uid="{00000000-0005-0000-0000-00006C540000}"/>
    <cellStyle name="Sombra 9" xfId="4499" xr:uid="{00000000-0005-0000-0000-00006D540000}"/>
    <cellStyle name="ssubtitulo" xfId="4500" xr:uid="{00000000-0005-0000-0000-00006E540000}"/>
    <cellStyle name="Standaard_Blad1" xfId="4501" xr:uid="{00000000-0005-0000-0000-00006F540000}"/>
    <cellStyle name="Standard_Anlagenbuchhaltung" xfId="4502" xr:uid="{00000000-0005-0000-0000-000070540000}"/>
    <cellStyle name="Style 1" xfId="5127" xr:uid="{00000000-0005-0000-0000-000071540000}"/>
    <cellStyle name="Style 100" xfId="4503" xr:uid="{00000000-0005-0000-0000-000072540000}"/>
    <cellStyle name="Style 101" xfId="4504" xr:uid="{00000000-0005-0000-0000-000073540000}"/>
    <cellStyle name="Style 102" xfId="4505" xr:uid="{00000000-0005-0000-0000-000074540000}"/>
    <cellStyle name="Style 103" xfId="4506" xr:uid="{00000000-0005-0000-0000-000075540000}"/>
    <cellStyle name="Style 104" xfId="4507" xr:uid="{00000000-0005-0000-0000-000076540000}"/>
    <cellStyle name="Style 105" xfId="4508" xr:uid="{00000000-0005-0000-0000-000077540000}"/>
    <cellStyle name="Style 106" xfId="4509" xr:uid="{00000000-0005-0000-0000-000078540000}"/>
    <cellStyle name="Style 107" xfId="4510" xr:uid="{00000000-0005-0000-0000-000079540000}"/>
    <cellStyle name="Style 108" xfId="4511" xr:uid="{00000000-0005-0000-0000-00007A540000}"/>
    <cellStyle name="Style 109" xfId="4512" xr:uid="{00000000-0005-0000-0000-00007B540000}"/>
    <cellStyle name="Style 110" xfId="4513" xr:uid="{00000000-0005-0000-0000-00007C540000}"/>
    <cellStyle name="Style 111" xfId="4514" xr:uid="{00000000-0005-0000-0000-00007D540000}"/>
    <cellStyle name="Style 112" xfId="4515" xr:uid="{00000000-0005-0000-0000-00007E540000}"/>
    <cellStyle name="Style 113" xfId="4516" xr:uid="{00000000-0005-0000-0000-00007F540000}"/>
    <cellStyle name="Style 114" xfId="4517" xr:uid="{00000000-0005-0000-0000-000080540000}"/>
    <cellStyle name="Style 115" xfId="4518" xr:uid="{00000000-0005-0000-0000-000081540000}"/>
    <cellStyle name="Style 116" xfId="4519" xr:uid="{00000000-0005-0000-0000-000082540000}"/>
    <cellStyle name="Style 117" xfId="4520" xr:uid="{00000000-0005-0000-0000-000083540000}"/>
    <cellStyle name="Style 118" xfId="4521" xr:uid="{00000000-0005-0000-0000-000084540000}"/>
    <cellStyle name="Style 119" xfId="4522" xr:uid="{00000000-0005-0000-0000-000085540000}"/>
    <cellStyle name="Style 120" xfId="4523" xr:uid="{00000000-0005-0000-0000-000086540000}"/>
    <cellStyle name="Style 121" xfId="4524" xr:uid="{00000000-0005-0000-0000-000087540000}"/>
    <cellStyle name="Style 122" xfId="4525" xr:uid="{00000000-0005-0000-0000-000088540000}"/>
    <cellStyle name="Style 123" xfId="4526" xr:uid="{00000000-0005-0000-0000-000089540000}"/>
    <cellStyle name="Style 124" xfId="4527" xr:uid="{00000000-0005-0000-0000-00008A540000}"/>
    <cellStyle name="Style 125" xfId="4528" xr:uid="{00000000-0005-0000-0000-00008B540000}"/>
    <cellStyle name="Style 126" xfId="4529" xr:uid="{00000000-0005-0000-0000-00008C540000}"/>
    <cellStyle name="Style 127" xfId="4530" xr:uid="{00000000-0005-0000-0000-00008D540000}"/>
    <cellStyle name="Style 128" xfId="4531" xr:uid="{00000000-0005-0000-0000-00008E540000}"/>
    <cellStyle name="Style 129" xfId="4532" xr:uid="{00000000-0005-0000-0000-00008F540000}"/>
    <cellStyle name="Style 130" xfId="4533" xr:uid="{00000000-0005-0000-0000-000090540000}"/>
    <cellStyle name="Style 131" xfId="4534" xr:uid="{00000000-0005-0000-0000-000091540000}"/>
    <cellStyle name="Style 132" xfId="4535" xr:uid="{00000000-0005-0000-0000-000092540000}"/>
    <cellStyle name="Style 133" xfId="4536" xr:uid="{00000000-0005-0000-0000-000093540000}"/>
    <cellStyle name="Style 134" xfId="4537" xr:uid="{00000000-0005-0000-0000-000094540000}"/>
    <cellStyle name="Style 135" xfId="4538" xr:uid="{00000000-0005-0000-0000-000095540000}"/>
    <cellStyle name="Style 136" xfId="4539" xr:uid="{00000000-0005-0000-0000-000096540000}"/>
    <cellStyle name="Style 137" xfId="4540" xr:uid="{00000000-0005-0000-0000-000097540000}"/>
    <cellStyle name="Style 138" xfId="4541" xr:uid="{00000000-0005-0000-0000-000098540000}"/>
    <cellStyle name="Style 139" xfId="4542" xr:uid="{00000000-0005-0000-0000-000099540000}"/>
    <cellStyle name="Style 140" xfId="4543" xr:uid="{00000000-0005-0000-0000-00009A540000}"/>
    <cellStyle name="Style 141" xfId="4544" xr:uid="{00000000-0005-0000-0000-00009B540000}"/>
    <cellStyle name="Style 142" xfId="4545" xr:uid="{00000000-0005-0000-0000-00009C540000}"/>
    <cellStyle name="Style 143" xfId="4546" xr:uid="{00000000-0005-0000-0000-00009D540000}"/>
    <cellStyle name="Style 144" xfId="4547" xr:uid="{00000000-0005-0000-0000-00009E540000}"/>
    <cellStyle name="Style 145" xfId="4548" xr:uid="{00000000-0005-0000-0000-00009F540000}"/>
    <cellStyle name="Style 146" xfId="4549" xr:uid="{00000000-0005-0000-0000-0000A0540000}"/>
    <cellStyle name="Style 147" xfId="4550" xr:uid="{00000000-0005-0000-0000-0000A1540000}"/>
    <cellStyle name="Style 149" xfId="4551" xr:uid="{00000000-0005-0000-0000-0000A2540000}"/>
    <cellStyle name="Style 151" xfId="4552" xr:uid="{00000000-0005-0000-0000-0000A3540000}"/>
    <cellStyle name="Style 153" xfId="4553" xr:uid="{00000000-0005-0000-0000-0000A4540000}"/>
    <cellStyle name="Style 155" xfId="4554" xr:uid="{00000000-0005-0000-0000-0000A5540000}"/>
    <cellStyle name="Style 157" xfId="4555" xr:uid="{00000000-0005-0000-0000-0000A6540000}"/>
    <cellStyle name="Style 159" xfId="4556" xr:uid="{00000000-0005-0000-0000-0000A7540000}"/>
    <cellStyle name="Style 161" xfId="4557" xr:uid="{00000000-0005-0000-0000-0000A8540000}"/>
    <cellStyle name="Style 2" xfId="5128" xr:uid="{00000000-0005-0000-0000-0000A9540000}"/>
    <cellStyle name="Style 21" xfId="4558" xr:uid="{00000000-0005-0000-0000-0000AA540000}"/>
    <cellStyle name="Style 22" xfId="4559" xr:uid="{00000000-0005-0000-0000-0000AB540000}"/>
    <cellStyle name="Style 23" xfId="4560" xr:uid="{00000000-0005-0000-0000-0000AC540000}"/>
    <cellStyle name="Style 24" xfId="4561" xr:uid="{00000000-0005-0000-0000-0000AD540000}"/>
    <cellStyle name="Style 25" xfId="4562" xr:uid="{00000000-0005-0000-0000-0000AE540000}"/>
    <cellStyle name="Style 26" xfId="4563" xr:uid="{00000000-0005-0000-0000-0000AF540000}"/>
    <cellStyle name="Style 27" xfId="4564" xr:uid="{00000000-0005-0000-0000-0000B0540000}"/>
    <cellStyle name="Style 27 2" xfId="5129" xr:uid="{00000000-0005-0000-0000-0000B1540000}"/>
    <cellStyle name="Style 28" xfId="4565" xr:uid="{00000000-0005-0000-0000-0000B2540000}"/>
    <cellStyle name="Style 29" xfId="4566" xr:uid="{00000000-0005-0000-0000-0000B3540000}"/>
    <cellStyle name="Style 30" xfId="4567" xr:uid="{00000000-0005-0000-0000-0000B4540000}"/>
    <cellStyle name="Style 31" xfId="4568" xr:uid="{00000000-0005-0000-0000-0000B5540000}"/>
    <cellStyle name="Style 32" xfId="4569" xr:uid="{00000000-0005-0000-0000-0000B6540000}"/>
    <cellStyle name="Style 32 2" xfId="4911" xr:uid="{00000000-0005-0000-0000-0000B7540000}"/>
    <cellStyle name="Style 32 2 2" xfId="14516" xr:uid="{00000000-0005-0000-0000-0000B8540000}"/>
    <cellStyle name="Style 32 3" xfId="12231" xr:uid="{00000000-0005-0000-0000-0000B9540000}"/>
    <cellStyle name="Style 33" xfId="4570" xr:uid="{00000000-0005-0000-0000-0000BA540000}"/>
    <cellStyle name="Style 34" xfId="4571" xr:uid="{00000000-0005-0000-0000-0000BB540000}"/>
    <cellStyle name="Style 34 2" xfId="4912" xr:uid="{00000000-0005-0000-0000-0000BC540000}"/>
    <cellStyle name="Style 34 2 2" xfId="14521" xr:uid="{00000000-0005-0000-0000-0000BD540000}"/>
    <cellStyle name="Style 34 3" xfId="12232" xr:uid="{00000000-0005-0000-0000-0000BE540000}"/>
    <cellStyle name="Style 35" xfId="4572" xr:uid="{00000000-0005-0000-0000-0000BF540000}"/>
    <cellStyle name="Style 36" xfId="4573" xr:uid="{00000000-0005-0000-0000-0000C0540000}"/>
    <cellStyle name="Style 37" xfId="4574" xr:uid="{00000000-0005-0000-0000-0000C1540000}"/>
    <cellStyle name="Style 38" xfId="4575" xr:uid="{00000000-0005-0000-0000-0000C2540000}"/>
    <cellStyle name="Style 39" xfId="4576" xr:uid="{00000000-0005-0000-0000-0000C3540000}"/>
    <cellStyle name="Style 39 2" xfId="5130" xr:uid="{00000000-0005-0000-0000-0000C4540000}"/>
    <cellStyle name="Style 40" xfId="4577" xr:uid="{00000000-0005-0000-0000-0000C5540000}"/>
    <cellStyle name="Style 40 2" xfId="5131" xr:uid="{00000000-0005-0000-0000-0000C6540000}"/>
    <cellStyle name="Style 41" xfId="4578" xr:uid="{00000000-0005-0000-0000-0000C7540000}"/>
    <cellStyle name="Style 41 2" xfId="5132" xr:uid="{00000000-0005-0000-0000-0000C8540000}"/>
    <cellStyle name="Style 42" xfId="4579" xr:uid="{00000000-0005-0000-0000-0000C9540000}"/>
    <cellStyle name="Style 42 2" xfId="5133" xr:uid="{00000000-0005-0000-0000-0000CA540000}"/>
    <cellStyle name="Style 43" xfId="4580" xr:uid="{00000000-0005-0000-0000-0000CB540000}"/>
    <cellStyle name="Style 43 2" xfId="5134" xr:uid="{00000000-0005-0000-0000-0000CC540000}"/>
    <cellStyle name="Style 43 2 2" xfId="16079" xr:uid="{00000000-0005-0000-0000-0000CD540000}"/>
    <cellStyle name="Style 44" xfId="4581" xr:uid="{00000000-0005-0000-0000-0000CE540000}"/>
    <cellStyle name="Style 44 2" xfId="5135" xr:uid="{00000000-0005-0000-0000-0000CF540000}"/>
    <cellStyle name="Style 45" xfId="4582" xr:uid="{00000000-0005-0000-0000-0000D0540000}"/>
    <cellStyle name="Style 45 2" xfId="5136" xr:uid="{00000000-0005-0000-0000-0000D1540000}"/>
    <cellStyle name="Style 46" xfId="4583" xr:uid="{00000000-0005-0000-0000-0000D2540000}"/>
    <cellStyle name="Style 46 2" xfId="5137" xr:uid="{00000000-0005-0000-0000-0000D3540000}"/>
    <cellStyle name="Style 47" xfId="4584" xr:uid="{00000000-0005-0000-0000-0000D4540000}"/>
    <cellStyle name="Style 47 2" xfId="5138" xr:uid="{00000000-0005-0000-0000-0000D5540000}"/>
    <cellStyle name="Style 48" xfId="4585" xr:uid="{00000000-0005-0000-0000-0000D6540000}"/>
    <cellStyle name="Style 48 2" xfId="5139" xr:uid="{00000000-0005-0000-0000-0000D7540000}"/>
    <cellStyle name="Style 49" xfId="4586" xr:uid="{00000000-0005-0000-0000-0000D8540000}"/>
    <cellStyle name="Style 49 2" xfId="5140" xr:uid="{00000000-0005-0000-0000-0000D9540000}"/>
    <cellStyle name="Style 50" xfId="4587" xr:uid="{00000000-0005-0000-0000-0000DA540000}"/>
    <cellStyle name="Style 50 2" xfId="5141" xr:uid="{00000000-0005-0000-0000-0000DB540000}"/>
    <cellStyle name="Style 50 3" xfId="13929" xr:uid="{00000000-0005-0000-0000-0000DC540000}"/>
    <cellStyle name="Style 51" xfId="4588" xr:uid="{00000000-0005-0000-0000-0000DD540000}"/>
    <cellStyle name="Style 51 2" xfId="5142" xr:uid="{00000000-0005-0000-0000-0000DE540000}"/>
    <cellStyle name="Style 51 3" xfId="13930" xr:uid="{00000000-0005-0000-0000-0000DF540000}"/>
    <cellStyle name="Style 52" xfId="4589" xr:uid="{00000000-0005-0000-0000-0000E0540000}"/>
    <cellStyle name="Style 52 2" xfId="5143" xr:uid="{00000000-0005-0000-0000-0000E1540000}"/>
    <cellStyle name="Style 52 3" xfId="13931" xr:uid="{00000000-0005-0000-0000-0000E2540000}"/>
    <cellStyle name="Style 53" xfId="4590" xr:uid="{00000000-0005-0000-0000-0000E3540000}"/>
    <cellStyle name="Style 53 2" xfId="5144" xr:uid="{00000000-0005-0000-0000-0000E4540000}"/>
    <cellStyle name="Style 53 3" xfId="13932" xr:uid="{00000000-0005-0000-0000-0000E5540000}"/>
    <cellStyle name="Style 54" xfId="4591" xr:uid="{00000000-0005-0000-0000-0000E6540000}"/>
    <cellStyle name="Style 54 2" xfId="5145" xr:uid="{00000000-0005-0000-0000-0000E7540000}"/>
    <cellStyle name="Style 54 3" xfId="13933" xr:uid="{00000000-0005-0000-0000-0000E8540000}"/>
    <cellStyle name="Style 55" xfId="4592" xr:uid="{00000000-0005-0000-0000-0000E9540000}"/>
    <cellStyle name="Style 55 2" xfId="5146" xr:uid="{00000000-0005-0000-0000-0000EA540000}"/>
    <cellStyle name="Style 56" xfId="4593" xr:uid="{00000000-0005-0000-0000-0000EB540000}"/>
    <cellStyle name="Style 57" xfId="4594" xr:uid="{00000000-0005-0000-0000-0000EC540000}"/>
    <cellStyle name="Style 58" xfId="4595" xr:uid="{00000000-0005-0000-0000-0000ED540000}"/>
    <cellStyle name="Style 58 2" xfId="4596" xr:uid="{00000000-0005-0000-0000-0000EE540000}"/>
    <cellStyle name="Style 58 2 2" xfId="4597" xr:uid="{00000000-0005-0000-0000-0000EF540000}"/>
    <cellStyle name="Style 58 2 2 2" xfId="10589" xr:uid="{00000000-0005-0000-0000-0000F0540000}"/>
    <cellStyle name="Style 58 2 3" xfId="10588" xr:uid="{00000000-0005-0000-0000-0000F1540000}"/>
    <cellStyle name="Style 58 3" xfId="4598" xr:uid="{00000000-0005-0000-0000-0000F2540000}"/>
    <cellStyle name="Style 58 3 2" xfId="4599" xr:uid="{00000000-0005-0000-0000-0000F3540000}"/>
    <cellStyle name="Style 58 3 2 2" xfId="10591" xr:uid="{00000000-0005-0000-0000-0000F4540000}"/>
    <cellStyle name="Style 58 3 3" xfId="10590" xr:uid="{00000000-0005-0000-0000-0000F5540000}"/>
    <cellStyle name="Style 58 4" xfId="4600" xr:uid="{00000000-0005-0000-0000-0000F6540000}"/>
    <cellStyle name="Style 58 4 2" xfId="10592" xr:uid="{00000000-0005-0000-0000-0000F7540000}"/>
    <cellStyle name="Style 58 5" xfId="10587" xr:uid="{00000000-0005-0000-0000-0000F8540000}"/>
    <cellStyle name="Style 59" xfId="4601" xr:uid="{00000000-0005-0000-0000-0000F9540000}"/>
    <cellStyle name="Style 60" xfId="4602" xr:uid="{00000000-0005-0000-0000-0000FA540000}"/>
    <cellStyle name="Style 61" xfId="4603" xr:uid="{00000000-0005-0000-0000-0000FB540000}"/>
    <cellStyle name="Style 62" xfId="4604" xr:uid="{00000000-0005-0000-0000-0000FC540000}"/>
    <cellStyle name="Style 63" xfId="4605" xr:uid="{00000000-0005-0000-0000-0000FD540000}"/>
    <cellStyle name="Style 64" xfId="4606" xr:uid="{00000000-0005-0000-0000-0000FE540000}"/>
    <cellStyle name="Style 65" xfId="4607" xr:uid="{00000000-0005-0000-0000-0000FF540000}"/>
    <cellStyle name="Style 66" xfId="4608" xr:uid="{00000000-0005-0000-0000-000000550000}"/>
    <cellStyle name="Style 67" xfId="4609" xr:uid="{00000000-0005-0000-0000-000001550000}"/>
    <cellStyle name="Style 68" xfId="4610" xr:uid="{00000000-0005-0000-0000-000002550000}"/>
    <cellStyle name="Style 69" xfId="4611" xr:uid="{00000000-0005-0000-0000-000003550000}"/>
    <cellStyle name="Style 70" xfId="4612" xr:uid="{00000000-0005-0000-0000-000004550000}"/>
    <cellStyle name="Style 71" xfId="4613" xr:uid="{00000000-0005-0000-0000-000005550000}"/>
    <cellStyle name="Style 72" xfId="4614" xr:uid="{00000000-0005-0000-0000-000006550000}"/>
    <cellStyle name="Style 73" xfId="4615" xr:uid="{00000000-0005-0000-0000-000007550000}"/>
    <cellStyle name="Style 74" xfId="4616" xr:uid="{00000000-0005-0000-0000-000008550000}"/>
    <cellStyle name="Style 83" xfId="4617" xr:uid="{00000000-0005-0000-0000-000009550000}"/>
    <cellStyle name="Style 84" xfId="4618" xr:uid="{00000000-0005-0000-0000-00000A550000}"/>
    <cellStyle name="Style 85" xfId="4619" xr:uid="{00000000-0005-0000-0000-00000B550000}"/>
    <cellStyle name="Style 86" xfId="4620" xr:uid="{00000000-0005-0000-0000-00000C550000}"/>
    <cellStyle name="Style 87" xfId="4621" xr:uid="{00000000-0005-0000-0000-00000D550000}"/>
    <cellStyle name="Style 88" xfId="4622" xr:uid="{00000000-0005-0000-0000-00000E550000}"/>
    <cellStyle name="Style 89" xfId="4623" xr:uid="{00000000-0005-0000-0000-00000F550000}"/>
    <cellStyle name="Style 90" xfId="4624" xr:uid="{00000000-0005-0000-0000-000010550000}"/>
    <cellStyle name="Style 91" xfId="4625" xr:uid="{00000000-0005-0000-0000-000011550000}"/>
    <cellStyle name="Style 92" xfId="4626" xr:uid="{00000000-0005-0000-0000-000012550000}"/>
    <cellStyle name="Style 93" xfId="4627" xr:uid="{00000000-0005-0000-0000-000013550000}"/>
    <cellStyle name="Style 94" xfId="4628" xr:uid="{00000000-0005-0000-0000-000014550000}"/>
    <cellStyle name="Style 95" xfId="4629" xr:uid="{00000000-0005-0000-0000-000015550000}"/>
    <cellStyle name="Style 96" xfId="4630" xr:uid="{00000000-0005-0000-0000-000016550000}"/>
    <cellStyle name="Style 97" xfId="4631" xr:uid="{00000000-0005-0000-0000-000017550000}"/>
    <cellStyle name="Style 98" xfId="4632" xr:uid="{00000000-0005-0000-0000-000018550000}"/>
    <cellStyle name="Style 99" xfId="4633" xr:uid="{00000000-0005-0000-0000-000019550000}"/>
    <cellStyle name="subtitulo" xfId="4634" xr:uid="{00000000-0005-0000-0000-00001A550000}"/>
    <cellStyle name="Subtotal" xfId="4635" xr:uid="{00000000-0005-0000-0000-00001B550000}"/>
    <cellStyle name="Subtotal 2" xfId="5147" xr:uid="{00000000-0005-0000-0000-00001C550000}"/>
    <cellStyle name="Table Col Head" xfId="4636" xr:uid="{00000000-0005-0000-0000-00001D550000}"/>
    <cellStyle name="Table Head" xfId="4637" xr:uid="{00000000-0005-0000-0000-00001E550000}"/>
    <cellStyle name="Table Head 2" xfId="5148" xr:uid="{00000000-0005-0000-0000-00001F550000}"/>
    <cellStyle name="Table Head Aligned" xfId="5149" xr:uid="{00000000-0005-0000-0000-000020550000}"/>
    <cellStyle name="Table Head Blue" xfId="5150" xr:uid="{00000000-0005-0000-0000-000021550000}"/>
    <cellStyle name="Table Head Green" xfId="5151" xr:uid="{00000000-0005-0000-0000-000022550000}"/>
    <cellStyle name="Table Head_pldt" xfId="5152" xr:uid="{00000000-0005-0000-0000-000023550000}"/>
    <cellStyle name="Table Heading" xfId="4638" xr:uid="{00000000-0005-0000-0000-000024550000}"/>
    <cellStyle name="Table Source" xfId="5153" xr:uid="{00000000-0005-0000-0000-000025550000}"/>
    <cellStyle name="Table Text" xfId="5154" xr:uid="{00000000-0005-0000-0000-000026550000}"/>
    <cellStyle name="Table Title" xfId="4639" xr:uid="{00000000-0005-0000-0000-000027550000}"/>
    <cellStyle name="Table Title 2" xfId="5155" xr:uid="{00000000-0005-0000-0000-000028550000}"/>
    <cellStyle name="Table Units" xfId="4640" xr:uid="{00000000-0005-0000-0000-000029550000}"/>
    <cellStyle name="Table Units 2" xfId="4641" xr:uid="{00000000-0005-0000-0000-00002A550000}"/>
    <cellStyle name="Table Units 3" xfId="4642" xr:uid="{00000000-0005-0000-0000-00002B550000}"/>
    <cellStyle name="Table Units 4" xfId="5156" xr:uid="{00000000-0005-0000-0000-00002C550000}"/>
    <cellStyle name="Table_Header" xfId="5157" xr:uid="{00000000-0005-0000-0000-00002D550000}"/>
    <cellStyle name="TEXT" xfId="4643" xr:uid="{00000000-0005-0000-0000-00002E550000}"/>
    <cellStyle name="Text 1" xfId="5158" xr:uid="{00000000-0005-0000-0000-00002F550000}"/>
    <cellStyle name="Text 2" xfId="5159" xr:uid="{00000000-0005-0000-0000-000030550000}"/>
    <cellStyle name="Text Head 1" xfId="5160" xr:uid="{00000000-0005-0000-0000-000031550000}"/>
    <cellStyle name="Text Head 2" xfId="5161" xr:uid="{00000000-0005-0000-0000-000032550000}"/>
    <cellStyle name="Text Indent 1" xfId="5162" xr:uid="{00000000-0005-0000-0000-000033550000}"/>
    <cellStyle name="Text Indent 2" xfId="5163" xr:uid="{00000000-0005-0000-0000-000034550000}"/>
    <cellStyle name="Text Indent A" xfId="5164" xr:uid="{00000000-0005-0000-0000-000035550000}"/>
    <cellStyle name="Text Indent B" xfId="5165" xr:uid="{00000000-0005-0000-0000-000036550000}"/>
    <cellStyle name="Text Indent C" xfId="5166" xr:uid="{00000000-0005-0000-0000-000037550000}"/>
    <cellStyle name="TEXTO" xfId="4644" xr:uid="{00000000-0005-0000-0000-000038550000}"/>
    <cellStyle name="TEXTO 10" xfId="4645" xr:uid="{00000000-0005-0000-0000-000039550000}"/>
    <cellStyle name="TEXTO 11" xfId="4646" xr:uid="{00000000-0005-0000-0000-00003A550000}"/>
    <cellStyle name="TEXTO 12" xfId="4647" xr:uid="{00000000-0005-0000-0000-00003B550000}"/>
    <cellStyle name="TEXTO 13" xfId="4648" xr:uid="{00000000-0005-0000-0000-00003C550000}"/>
    <cellStyle name="TEXTO 14" xfId="4649" xr:uid="{00000000-0005-0000-0000-00003D550000}"/>
    <cellStyle name="TEXTO 15" xfId="4650" xr:uid="{00000000-0005-0000-0000-00003E550000}"/>
    <cellStyle name="TEXTO 16" xfId="4651" xr:uid="{00000000-0005-0000-0000-00003F550000}"/>
    <cellStyle name="TEXTO 17" xfId="4652" xr:uid="{00000000-0005-0000-0000-000040550000}"/>
    <cellStyle name="TEXTO 18" xfId="4653" xr:uid="{00000000-0005-0000-0000-000041550000}"/>
    <cellStyle name="TEXTO 19" xfId="4654" xr:uid="{00000000-0005-0000-0000-000042550000}"/>
    <cellStyle name="TEXTO 2" xfId="4655" xr:uid="{00000000-0005-0000-0000-000043550000}"/>
    <cellStyle name="TEXTO 20" xfId="4656" xr:uid="{00000000-0005-0000-0000-000044550000}"/>
    <cellStyle name="TEXTO 21" xfId="4657" xr:uid="{00000000-0005-0000-0000-000045550000}"/>
    <cellStyle name="TEXTO 22" xfId="4658" xr:uid="{00000000-0005-0000-0000-000046550000}"/>
    <cellStyle name="TEXTO 23" xfId="4659" xr:uid="{00000000-0005-0000-0000-000047550000}"/>
    <cellStyle name="TEXTO 24" xfId="4660" xr:uid="{00000000-0005-0000-0000-000048550000}"/>
    <cellStyle name="TEXTO 25" xfId="4661" xr:uid="{00000000-0005-0000-0000-000049550000}"/>
    <cellStyle name="TEXTO 26" xfId="4662" xr:uid="{00000000-0005-0000-0000-00004A550000}"/>
    <cellStyle name="TEXTO 27" xfId="4663" xr:uid="{00000000-0005-0000-0000-00004B550000}"/>
    <cellStyle name="TEXTO 28" xfId="4664" xr:uid="{00000000-0005-0000-0000-00004C550000}"/>
    <cellStyle name="TEXTO 29" xfId="4665" xr:uid="{00000000-0005-0000-0000-00004D550000}"/>
    <cellStyle name="TEXTO 3" xfId="4666" xr:uid="{00000000-0005-0000-0000-00004E550000}"/>
    <cellStyle name="TEXTO 30" xfId="4667" xr:uid="{00000000-0005-0000-0000-00004F550000}"/>
    <cellStyle name="TEXTO 31" xfId="4668" xr:uid="{00000000-0005-0000-0000-000050550000}"/>
    <cellStyle name="TEXTO 32" xfId="4669" xr:uid="{00000000-0005-0000-0000-000051550000}"/>
    <cellStyle name="TEXTO 33" xfId="4670" xr:uid="{00000000-0005-0000-0000-000052550000}"/>
    <cellStyle name="TEXTO 34" xfId="4671" xr:uid="{00000000-0005-0000-0000-000053550000}"/>
    <cellStyle name="TEXTO 35" xfId="4672" xr:uid="{00000000-0005-0000-0000-000054550000}"/>
    <cellStyle name="TEXTO 36" xfId="4673" xr:uid="{00000000-0005-0000-0000-000055550000}"/>
    <cellStyle name="TEXTO 37" xfId="4674" xr:uid="{00000000-0005-0000-0000-000056550000}"/>
    <cellStyle name="TEXTO 38" xfId="4675" xr:uid="{00000000-0005-0000-0000-000057550000}"/>
    <cellStyle name="TEXTO 39" xfId="4676" xr:uid="{00000000-0005-0000-0000-000058550000}"/>
    <cellStyle name="TEXTO 4" xfId="4677" xr:uid="{00000000-0005-0000-0000-000059550000}"/>
    <cellStyle name="TEXTO 40" xfId="4678" xr:uid="{00000000-0005-0000-0000-00005A550000}"/>
    <cellStyle name="TEXTO 5" xfId="4679" xr:uid="{00000000-0005-0000-0000-00005B550000}"/>
    <cellStyle name="TEXTO 6" xfId="4680" xr:uid="{00000000-0005-0000-0000-00005C550000}"/>
    <cellStyle name="TEXTO 7" xfId="4681" xr:uid="{00000000-0005-0000-0000-00005D550000}"/>
    <cellStyle name="TEXTO 8" xfId="4682" xr:uid="{00000000-0005-0000-0000-00005E550000}"/>
    <cellStyle name="TEXTO 9" xfId="4683" xr:uid="{00000000-0005-0000-0000-00005F550000}"/>
    <cellStyle name="Texto de advertencia" xfId="4684" xr:uid="{00000000-0005-0000-0000-000060550000}"/>
    <cellStyle name="Texto de Aviso" xfId="81" xr:uid="{00000000-0005-0000-0000-000061550000}"/>
    <cellStyle name="Texto de Aviso 10" xfId="5611" xr:uid="{00000000-0005-0000-0000-000062550000}"/>
    <cellStyle name="Texto de Aviso 11" xfId="5640" xr:uid="{00000000-0005-0000-0000-000063550000}"/>
    <cellStyle name="Texto de Aviso 12" xfId="5660" xr:uid="{00000000-0005-0000-0000-000064550000}"/>
    <cellStyle name="Texto de Aviso 13" xfId="5673" xr:uid="{00000000-0005-0000-0000-000065550000}"/>
    <cellStyle name="Texto de Aviso 14" xfId="5680" xr:uid="{00000000-0005-0000-0000-000066550000}"/>
    <cellStyle name="Texto de Aviso 15" xfId="5756" xr:uid="{00000000-0005-0000-0000-000067550000}"/>
    <cellStyle name="Texto de Aviso 16" xfId="5763" xr:uid="{00000000-0005-0000-0000-000068550000}"/>
    <cellStyle name="Texto de Aviso 17" xfId="5784" xr:uid="{00000000-0005-0000-0000-000069550000}"/>
    <cellStyle name="Texto de Aviso 2" xfId="5167" xr:uid="{00000000-0005-0000-0000-00006A550000}"/>
    <cellStyle name="Texto de Aviso 2 2" xfId="7019" xr:uid="{00000000-0005-0000-0000-00006B550000}"/>
    <cellStyle name="Texto de Aviso 2 2 2" xfId="7020" xr:uid="{00000000-0005-0000-0000-00006C550000}"/>
    <cellStyle name="Texto de Aviso 2 2 2 2" xfId="7021" xr:uid="{00000000-0005-0000-0000-00006D550000}"/>
    <cellStyle name="Texto de Aviso 2 2 2 2 2" xfId="7022" xr:uid="{00000000-0005-0000-0000-00006E550000}"/>
    <cellStyle name="Texto de Aviso 2 2 2 2 2 2" xfId="7023" xr:uid="{00000000-0005-0000-0000-00006F550000}"/>
    <cellStyle name="Texto de Aviso 2 2 2 2 2 2 2" xfId="7024" xr:uid="{00000000-0005-0000-0000-000070550000}"/>
    <cellStyle name="Texto de Aviso 2 2 2 2 2 2 2 2" xfId="7025" xr:uid="{00000000-0005-0000-0000-000071550000}"/>
    <cellStyle name="Texto de Aviso 2 2 2 2 2 2 3" xfId="7026" xr:uid="{00000000-0005-0000-0000-000072550000}"/>
    <cellStyle name="Texto de Aviso 2 2 2 2 2 3" xfId="7027" xr:uid="{00000000-0005-0000-0000-000073550000}"/>
    <cellStyle name="Texto de Aviso 2 2 2 2 2 3 2" xfId="7028" xr:uid="{00000000-0005-0000-0000-000074550000}"/>
    <cellStyle name="Texto de Aviso 2 2 2 2 3" xfId="7029" xr:uid="{00000000-0005-0000-0000-000075550000}"/>
    <cellStyle name="Texto de Aviso 2 2 2 2 3 2" xfId="7030" xr:uid="{00000000-0005-0000-0000-000076550000}"/>
    <cellStyle name="Texto de Aviso 2 2 2 3" xfId="7031" xr:uid="{00000000-0005-0000-0000-000077550000}"/>
    <cellStyle name="Texto de Aviso 2 2 2 4" xfId="7032" xr:uid="{00000000-0005-0000-0000-000078550000}"/>
    <cellStyle name="Texto de Aviso 2 2 2 4 2" xfId="7033" xr:uid="{00000000-0005-0000-0000-000079550000}"/>
    <cellStyle name="Texto de Aviso 2 2 3" xfId="7034" xr:uid="{00000000-0005-0000-0000-00007A550000}"/>
    <cellStyle name="Texto de Aviso 2 2 4" xfId="7035" xr:uid="{00000000-0005-0000-0000-00007B550000}"/>
    <cellStyle name="Texto de Aviso 2 2 4 2" xfId="7036" xr:uid="{00000000-0005-0000-0000-00007C550000}"/>
    <cellStyle name="Texto de Aviso 2 3" xfId="7037" xr:uid="{00000000-0005-0000-0000-00007D550000}"/>
    <cellStyle name="Texto de Aviso 2 4" xfId="7038" xr:uid="{00000000-0005-0000-0000-00007E550000}"/>
    <cellStyle name="Texto de Aviso 2 5" xfId="7039" xr:uid="{00000000-0005-0000-0000-00007F550000}"/>
    <cellStyle name="Texto de Aviso 2 6" xfId="7040" xr:uid="{00000000-0005-0000-0000-000080550000}"/>
    <cellStyle name="Texto de Aviso 2 6 2" xfId="7041" xr:uid="{00000000-0005-0000-0000-000081550000}"/>
    <cellStyle name="Texto de Aviso 2 7" xfId="7018" xr:uid="{00000000-0005-0000-0000-000082550000}"/>
    <cellStyle name="Texto de Aviso 3" xfId="5347" xr:uid="{00000000-0005-0000-0000-000083550000}"/>
    <cellStyle name="Texto de Aviso 3 2" xfId="7043" xr:uid="{00000000-0005-0000-0000-000084550000}"/>
    <cellStyle name="Texto de Aviso 3 3" xfId="7044" xr:uid="{00000000-0005-0000-0000-000085550000}"/>
    <cellStyle name="Texto de Aviso 3 4" xfId="7045" xr:uid="{00000000-0005-0000-0000-000086550000}"/>
    <cellStyle name="Texto de Aviso 3 5" xfId="7042" xr:uid="{00000000-0005-0000-0000-000087550000}"/>
    <cellStyle name="Texto de Aviso 4" xfId="5376" xr:uid="{00000000-0005-0000-0000-000088550000}"/>
    <cellStyle name="Texto de Aviso 4 2" xfId="7047" xr:uid="{00000000-0005-0000-0000-000089550000}"/>
    <cellStyle name="Texto de Aviso 4 3" xfId="7048" xr:uid="{00000000-0005-0000-0000-00008A550000}"/>
    <cellStyle name="Texto de Aviso 4 4" xfId="7046" xr:uid="{00000000-0005-0000-0000-00008B550000}"/>
    <cellStyle name="Texto de Aviso 5" xfId="5404" xr:uid="{00000000-0005-0000-0000-00008C550000}"/>
    <cellStyle name="Texto de Aviso 5 2" xfId="7050" xr:uid="{00000000-0005-0000-0000-00008D550000}"/>
    <cellStyle name="Texto de Aviso 5 3" xfId="7049" xr:uid="{00000000-0005-0000-0000-00008E550000}"/>
    <cellStyle name="Texto de Aviso 6" xfId="5431" xr:uid="{00000000-0005-0000-0000-00008F550000}"/>
    <cellStyle name="Texto de Aviso 6 2" xfId="7052" xr:uid="{00000000-0005-0000-0000-000090550000}"/>
    <cellStyle name="Texto de Aviso 6 3" xfId="7378" xr:uid="{00000000-0005-0000-0000-000091550000}"/>
    <cellStyle name="Texto de Aviso 6 4" xfId="7051" xr:uid="{00000000-0005-0000-0000-000092550000}"/>
    <cellStyle name="Texto de Aviso 7" xfId="5451" xr:uid="{00000000-0005-0000-0000-000093550000}"/>
    <cellStyle name="Texto de Aviso 7 2" xfId="7379" xr:uid="{00000000-0005-0000-0000-000094550000}"/>
    <cellStyle name="Texto de Aviso 7 3" xfId="7053" xr:uid="{00000000-0005-0000-0000-000095550000}"/>
    <cellStyle name="Texto de Aviso 8" xfId="5464" xr:uid="{00000000-0005-0000-0000-000096550000}"/>
    <cellStyle name="Texto de Aviso 9" xfId="5471" xr:uid="{00000000-0005-0000-0000-000097550000}"/>
    <cellStyle name="Texto Explicativo" xfId="82" xr:uid="{00000000-0005-0000-0000-000098550000}"/>
    <cellStyle name="Texto Explicativo 10" xfId="5612" xr:uid="{00000000-0005-0000-0000-000099550000}"/>
    <cellStyle name="Texto Explicativo 11" xfId="5641" xr:uid="{00000000-0005-0000-0000-00009A550000}"/>
    <cellStyle name="Texto Explicativo 12" xfId="5661" xr:uid="{00000000-0005-0000-0000-00009B550000}"/>
    <cellStyle name="Texto Explicativo 13" xfId="5674" xr:uid="{00000000-0005-0000-0000-00009C550000}"/>
    <cellStyle name="Texto Explicativo 14" xfId="5681" xr:uid="{00000000-0005-0000-0000-00009D550000}"/>
    <cellStyle name="Texto Explicativo 15" xfId="5757" xr:uid="{00000000-0005-0000-0000-00009E550000}"/>
    <cellStyle name="Texto Explicativo 16" xfId="5764" xr:uid="{00000000-0005-0000-0000-00009F550000}"/>
    <cellStyle name="Texto Explicativo 17" xfId="5785" xr:uid="{00000000-0005-0000-0000-0000A0550000}"/>
    <cellStyle name="Texto Explicativo 2" xfId="5168" xr:uid="{00000000-0005-0000-0000-0000A1550000}"/>
    <cellStyle name="Texto Explicativo 2 2" xfId="7055" xr:uid="{00000000-0005-0000-0000-0000A2550000}"/>
    <cellStyle name="Texto Explicativo 2 2 2" xfId="7056" xr:uid="{00000000-0005-0000-0000-0000A3550000}"/>
    <cellStyle name="Texto Explicativo 2 2 2 2" xfId="7057" xr:uid="{00000000-0005-0000-0000-0000A4550000}"/>
    <cellStyle name="Texto Explicativo 2 2 2 2 2" xfId="7058" xr:uid="{00000000-0005-0000-0000-0000A5550000}"/>
    <cellStyle name="Texto Explicativo 2 2 2 2 2 2" xfId="7059" xr:uid="{00000000-0005-0000-0000-0000A6550000}"/>
    <cellStyle name="Texto Explicativo 2 2 2 2 2 2 2" xfId="7060" xr:uid="{00000000-0005-0000-0000-0000A7550000}"/>
    <cellStyle name="Texto Explicativo 2 2 2 2 2 2 2 2" xfId="7061" xr:uid="{00000000-0005-0000-0000-0000A8550000}"/>
    <cellStyle name="Texto Explicativo 2 2 2 2 2 2 3" xfId="7062" xr:uid="{00000000-0005-0000-0000-0000A9550000}"/>
    <cellStyle name="Texto Explicativo 2 2 2 2 2 3" xfId="7063" xr:uid="{00000000-0005-0000-0000-0000AA550000}"/>
    <cellStyle name="Texto Explicativo 2 2 2 2 2 3 2" xfId="7064" xr:uid="{00000000-0005-0000-0000-0000AB550000}"/>
    <cellStyle name="Texto Explicativo 2 2 2 2 3" xfId="7065" xr:uid="{00000000-0005-0000-0000-0000AC550000}"/>
    <cellStyle name="Texto Explicativo 2 2 2 2 3 2" xfId="7066" xr:uid="{00000000-0005-0000-0000-0000AD550000}"/>
    <cellStyle name="Texto Explicativo 2 2 2 3" xfId="7067" xr:uid="{00000000-0005-0000-0000-0000AE550000}"/>
    <cellStyle name="Texto Explicativo 2 2 2 4" xfId="7068" xr:uid="{00000000-0005-0000-0000-0000AF550000}"/>
    <cellStyle name="Texto Explicativo 2 2 2 4 2" xfId="7069" xr:uid="{00000000-0005-0000-0000-0000B0550000}"/>
    <cellStyle name="Texto Explicativo 2 2 3" xfId="7070" xr:uid="{00000000-0005-0000-0000-0000B1550000}"/>
    <cellStyle name="Texto Explicativo 2 2 4" xfId="7071" xr:uid="{00000000-0005-0000-0000-0000B2550000}"/>
    <cellStyle name="Texto Explicativo 2 2 4 2" xfId="7072" xr:uid="{00000000-0005-0000-0000-0000B3550000}"/>
    <cellStyle name="Texto Explicativo 2 3" xfId="7073" xr:uid="{00000000-0005-0000-0000-0000B4550000}"/>
    <cellStyle name="Texto Explicativo 2 4" xfId="7074" xr:uid="{00000000-0005-0000-0000-0000B5550000}"/>
    <cellStyle name="Texto Explicativo 2 5" xfId="7075" xr:uid="{00000000-0005-0000-0000-0000B6550000}"/>
    <cellStyle name="Texto Explicativo 2 6" xfId="7076" xr:uid="{00000000-0005-0000-0000-0000B7550000}"/>
    <cellStyle name="Texto Explicativo 2 6 2" xfId="7077" xr:uid="{00000000-0005-0000-0000-0000B8550000}"/>
    <cellStyle name="Texto Explicativo 2 7" xfId="7054" xr:uid="{00000000-0005-0000-0000-0000B9550000}"/>
    <cellStyle name="Texto Explicativo 3" xfId="5348" xr:uid="{00000000-0005-0000-0000-0000BA550000}"/>
    <cellStyle name="Texto Explicativo 3 2" xfId="7079" xr:uid="{00000000-0005-0000-0000-0000BB550000}"/>
    <cellStyle name="Texto Explicativo 3 3" xfId="7080" xr:uid="{00000000-0005-0000-0000-0000BC550000}"/>
    <cellStyle name="Texto Explicativo 3 4" xfId="7081" xr:uid="{00000000-0005-0000-0000-0000BD550000}"/>
    <cellStyle name="Texto Explicativo 3 5" xfId="7078" xr:uid="{00000000-0005-0000-0000-0000BE550000}"/>
    <cellStyle name="Texto Explicativo 4" xfId="5377" xr:uid="{00000000-0005-0000-0000-0000BF550000}"/>
    <cellStyle name="Texto Explicativo 4 2" xfId="7083" xr:uid="{00000000-0005-0000-0000-0000C0550000}"/>
    <cellStyle name="Texto Explicativo 4 3" xfId="7084" xr:uid="{00000000-0005-0000-0000-0000C1550000}"/>
    <cellStyle name="Texto Explicativo 4 4" xfId="7082" xr:uid="{00000000-0005-0000-0000-0000C2550000}"/>
    <cellStyle name="Texto Explicativo 5" xfId="5405" xr:uid="{00000000-0005-0000-0000-0000C3550000}"/>
    <cellStyle name="Texto Explicativo 5 2" xfId="7086" xr:uid="{00000000-0005-0000-0000-0000C4550000}"/>
    <cellStyle name="Texto Explicativo 5 3" xfId="7085" xr:uid="{00000000-0005-0000-0000-0000C5550000}"/>
    <cellStyle name="Texto Explicativo 6" xfId="5432" xr:uid="{00000000-0005-0000-0000-0000C6550000}"/>
    <cellStyle name="Texto Explicativo 6 2" xfId="7088" xr:uid="{00000000-0005-0000-0000-0000C7550000}"/>
    <cellStyle name="Texto Explicativo 6 3" xfId="7380" xr:uid="{00000000-0005-0000-0000-0000C8550000}"/>
    <cellStyle name="Texto Explicativo 6 4" xfId="7087" xr:uid="{00000000-0005-0000-0000-0000C9550000}"/>
    <cellStyle name="Texto Explicativo 7" xfId="5452" xr:uid="{00000000-0005-0000-0000-0000CA550000}"/>
    <cellStyle name="Texto Explicativo 7 2" xfId="7381" xr:uid="{00000000-0005-0000-0000-0000CB550000}"/>
    <cellStyle name="Texto Explicativo 7 3" xfId="7089" xr:uid="{00000000-0005-0000-0000-0000CC550000}"/>
    <cellStyle name="Texto Explicativo 8" xfId="5465" xr:uid="{00000000-0005-0000-0000-0000CD550000}"/>
    <cellStyle name="Texto Explicativo 9" xfId="5472" xr:uid="{00000000-0005-0000-0000-0000CE550000}"/>
    <cellStyle name="texto2" xfId="4685" xr:uid="{00000000-0005-0000-0000-0000CF550000}"/>
    <cellStyle name="texto2 10" xfId="4686" xr:uid="{00000000-0005-0000-0000-0000D0550000}"/>
    <cellStyle name="texto2 11" xfId="4687" xr:uid="{00000000-0005-0000-0000-0000D1550000}"/>
    <cellStyle name="texto2 12" xfId="4688" xr:uid="{00000000-0005-0000-0000-0000D2550000}"/>
    <cellStyle name="texto2 13" xfId="4689" xr:uid="{00000000-0005-0000-0000-0000D3550000}"/>
    <cellStyle name="texto2 14" xfId="4690" xr:uid="{00000000-0005-0000-0000-0000D4550000}"/>
    <cellStyle name="texto2 15" xfId="4691" xr:uid="{00000000-0005-0000-0000-0000D5550000}"/>
    <cellStyle name="texto2 16" xfId="4692" xr:uid="{00000000-0005-0000-0000-0000D6550000}"/>
    <cellStyle name="texto2 17" xfId="4693" xr:uid="{00000000-0005-0000-0000-0000D7550000}"/>
    <cellStyle name="texto2 18" xfId="4694" xr:uid="{00000000-0005-0000-0000-0000D8550000}"/>
    <cellStyle name="texto2 19" xfId="4695" xr:uid="{00000000-0005-0000-0000-0000D9550000}"/>
    <cellStyle name="texto2 2" xfId="4696" xr:uid="{00000000-0005-0000-0000-0000DA550000}"/>
    <cellStyle name="texto2 20" xfId="4697" xr:uid="{00000000-0005-0000-0000-0000DB550000}"/>
    <cellStyle name="texto2 21" xfId="4698" xr:uid="{00000000-0005-0000-0000-0000DC550000}"/>
    <cellStyle name="texto2 22" xfId="4699" xr:uid="{00000000-0005-0000-0000-0000DD550000}"/>
    <cellStyle name="texto2 23" xfId="4700" xr:uid="{00000000-0005-0000-0000-0000DE550000}"/>
    <cellStyle name="texto2 24" xfId="4701" xr:uid="{00000000-0005-0000-0000-0000DF550000}"/>
    <cellStyle name="texto2 25" xfId="4702" xr:uid="{00000000-0005-0000-0000-0000E0550000}"/>
    <cellStyle name="texto2 26" xfId="4703" xr:uid="{00000000-0005-0000-0000-0000E1550000}"/>
    <cellStyle name="texto2 27" xfId="4704" xr:uid="{00000000-0005-0000-0000-0000E2550000}"/>
    <cellStyle name="texto2 28" xfId="4705" xr:uid="{00000000-0005-0000-0000-0000E3550000}"/>
    <cellStyle name="texto2 29" xfId="4706" xr:uid="{00000000-0005-0000-0000-0000E4550000}"/>
    <cellStyle name="texto2 3" xfId="4707" xr:uid="{00000000-0005-0000-0000-0000E5550000}"/>
    <cellStyle name="texto2 30" xfId="4708" xr:uid="{00000000-0005-0000-0000-0000E6550000}"/>
    <cellStyle name="texto2 31" xfId="4709" xr:uid="{00000000-0005-0000-0000-0000E7550000}"/>
    <cellStyle name="texto2 32" xfId="4710" xr:uid="{00000000-0005-0000-0000-0000E8550000}"/>
    <cellStyle name="texto2 33" xfId="4711" xr:uid="{00000000-0005-0000-0000-0000E9550000}"/>
    <cellStyle name="texto2 34" xfId="4712" xr:uid="{00000000-0005-0000-0000-0000EA550000}"/>
    <cellStyle name="texto2 35" xfId="4713" xr:uid="{00000000-0005-0000-0000-0000EB550000}"/>
    <cellStyle name="texto2 36" xfId="4714" xr:uid="{00000000-0005-0000-0000-0000EC550000}"/>
    <cellStyle name="texto2 37" xfId="4715" xr:uid="{00000000-0005-0000-0000-0000ED550000}"/>
    <cellStyle name="texto2 38" xfId="4716" xr:uid="{00000000-0005-0000-0000-0000EE550000}"/>
    <cellStyle name="texto2 39" xfId="4717" xr:uid="{00000000-0005-0000-0000-0000EF550000}"/>
    <cellStyle name="texto2 4" xfId="4718" xr:uid="{00000000-0005-0000-0000-0000F0550000}"/>
    <cellStyle name="texto2 40" xfId="4719" xr:uid="{00000000-0005-0000-0000-0000F1550000}"/>
    <cellStyle name="texto2 5" xfId="4720" xr:uid="{00000000-0005-0000-0000-0000F2550000}"/>
    <cellStyle name="texto2 6" xfId="4721" xr:uid="{00000000-0005-0000-0000-0000F3550000}"/>
    <cellStyle name="texto2 7" xfId="4722" xr:uid="{00000000-0005-0000-0000-0000F4550000}"/>
    <cellStyle name="texto2 8" xfId="4723" xr:uid="{00000000-0005-0000-0000-0000F5550000}"/>
    <cellStyle name="texto2 9" xfId="4724" xr:uid="{00000000-0005-0000-0000-0000F6550000}"/>
    <cellStyle name="TFCF" xfId="4725" xr:uid="{00000000-0005-0000-0000-0000F7550000}"/>
    <cellStyle name="Times12" xfId="4726" xr:uid="{00000000-0005-0000-0000-0000F8550000}"/>
    <cellStyle name="Times12 10" xfId="4727" xr:uid="{00000000-0005-0000-0000-0000F9550000}"/>
    <cellStyle name="Times12 11" xfId="4728" xr:uid="{00000000-0005-0000-0000-0000FA550000}"/>
    <cellStyle name="Times12 12" xfId="4729" xr:uid="{00000000-0005-0000-0000-0000FB550000}"/>
    <cellStyle name="Times12 13" xfId="4730" xr:uid="{00000000-0005-0000-0000-0000FC550000}"/>
    <cellStyle name="Times12 14" xfId="4731" xr:uid="{00000000-0005-0000-0000-0000FD550000}"/>
    <cellStyle name="Times12 15" xfId="4732" xr:uid="{00000000-0005-0000-0000-0000FE550000}"/>
    <cellStyle name="Times12 16" xfId="4733" xr:uid="{00000000-0005-0000-0000-0000FF550000}"/>
    <cellStyle name="Times12 17" xfId="4734" xr:uid="{00000000-0005-0000-0000-000000560000}"/>
    <cellStyle name="Times12 18" xfId="4735" xr:uid="{00000000-0005-0000-0000-000001560000}"/>
    <cellStyle name="Times12 19" xfId="4736" xr:uid="{00000000-0005-0000-0000-000002560000}"/>
    <cellStyle name="Times12 2" xfId="4737" xr:uid="{00000000-0005-0000-0000-000003560000}"/>
    <cellStyle name="Times12 20" xfId="4738" xr:uid="{00000000-0005-0000-0000-000004560000}"/>
    <cellStyle name="Times12 21" xfId="4739" xr:uid="{00000000-0005-0000-0000-000005560000}"/>
    <cellStyle name="Times12 22" xfId="4740" xr:uid="{00000000-0005-0000-0000-000006560000}"/>
    <cellStyle name="Times12 23" xfId="4741" xr:uid="{00000000-0005-0000-0000-000007560000}"/>
    <cellStyle name="Times12 24" xfId="4742" xr:uid="{00000000-0005-0000-0000-000008560000}"/>
    <cellStyle name="Times12 25" xfId="4743" xr:uid="{00000000-0005-0000-0000-000009560000}"/>
    <cellStyle name="Times12 26" xfId="4744" xr:uid="{00000000-0005-0000-0000-00000A560000}"/>
    <cellStyle name="Times12 27" xfId="4745" xr:uid="{00000000-0005-0000-0000-00000B560000}"/>
    <cellStyle name="Times12 28" xfId="4746" xr:uid="{00000000-0005-0000-0000-00000C560000}"/>
    <cellStyle name="Times12 29" xfId="4747" xr:uid="{00000000-0005-0000-0000-00000D560000}"/>
    <cellStyle name="Times12 3" xfId="4748" xr:uid="{00000000-0005-0000-0000-00000E560000}"/>
    <cellStyle name="Times12 30" xfId="4749" xr:uid="{00000000-0005-0000-0000-00000F560000}"/>
    <cellStyle name="Times12 31" xfId="4750" xr:uid="{00000000-0005-0000-0000-000010560000}"/>
    <cellStyle name="Times12 32" xfId="4751" xr:uid="{00000000-0005-0000-0000-000011560000}"/>
    <cellStyle name="Times12 33" xfId="4752" xr:uid="{00000000-0005-0000-0000-000012560000}"/>
    <cellStyle name="Times12 34" xfId="4753" xr:uid="{00000000-0005-0000-0000-000013560000}"/>
    <cellStyle name="Times12 35" xfId="4754" xr:uid="{00000000-0005-0000-0000-000014560000}"/>
    <cellStyle name="Times12 36" xfId="4755" xr:uid="{00000000-0005-0000-0000-000015560000}"/>
    <cellStyle name="Times12 37" xfId="4756" xr:uid="{00000000-0005-0000-0000-000016560000}"/>
    <cellStyle name="Times12 38" xfId="4757" xr:uid="{00000000-0005-0000-0000-000017560000}"/>
    <cellStyle name="Times12 39" xfId="4758" xr:uid="{00000000-0005-0000-0000-000018560000}"/>
    <cellStyle name="Times12 4" xfId="4759" xr:uid="{00000000-0005-0000-0000-000019560000}"/>
    <cellStyle name="Times12 40" xfId="4760" xr:uid="{00000000-0005-0000-0000-00001A560000}"/>
    <cellStyle name="Times12 5" xfId="4761" xr:uid="{00000000-0005-0000-0000-00001B560000}"/>
    <cellStyle name="Times12 6" xfId="4762" xr:uid="{00000000-0005-0000-0000-00001C560000}"/>
    <cellStyle name="Times12 7" xfId="4763" xr:uid="{00000000-0005-0000-0000-00001D560000}"/>
    <cellStyle name="Times12 8" xfId="4764" xr:uid="{00000000-0005-0000-0000-00001E560000}"/>
    <cellStyle name="Times12 9" xfId="4765" xr:uid="{00000000-0005-0000-0000-00001F560000}"/>
    <cellStyle name="Times20" xfId="4766" xr:uid="{00000000-0005-0000-0000-000020560000}"/>
    <cellStyle name="Times20 10" xfId="4767" xr:uid="{00000000-0005-0000-0000-000021560000}"/>
    <cellStyle name="Times20 11" xfId="4768" xr:uid="{00000000-0005-0000-0000-000022560000}"/>
    <cellStyle name="Times20 12" xfId="4769" xr:uid="{00000000-0005-0000-0000-000023560000}"/>
    <cellStyle name="Times20 13" xfId="4770" xr:uid="{00000000-0005-0000-0000-000024560000}"/>
    <cellStyle name="Times20 14" xfId="4771" xr:uid="{00000000-0005-0000-0000-000025560000}"/>
    <cellStyle name="Times20 15" xfId="4772" xr:uid="{00000000-0005-0000-0000-000026560000}"/>
    <cellStyle name="Times20 16" xfId="4773" xr:uid="{00000000-0005-0000-0000-000027560000}"/>
    <cellStyle name="Times20 17" xfId="4774" xr:uid="{00000000-0005-0000-0000-000028560000}"/>
    <cellStyle name="Times20 18" xfId="4775" xr:uid="{00000000-0005-0000-0000-000029560000}"/>
    <cellStyle name="Times20 19" xfId="4776" xr:uid="{00000000-0005-0000-0000-00002A560000}"/>
    <cellStyle name="Times20 2" xfId="4777" xr:uid="{00000000-0005-0000-0000-00002B560000}"/>
    <cellStyle name="Times20 20" xfId="4778" xr:uid="{00000000-0005-0000-0000-00002C560000}"/>
    <cellStyle name="Times20 21" xfId="4779" xr:uid="{00000000-0005-0000-0000-00002D560000}"/>
    <cellStyle name="Times20 22" xfId="4780" xr:uid="{00000000-0005-0000-0000-00002E560000}"/>
    <cellStyle name="Times20 23" xfId="4781" xr:uid="{00000000-0005-0000-0000-00002F560000}"/>
    <cellStyle name="Times20 24" xfId="4782" xr:uid="{00000000-0005-0000-0000-000030560000}"/>
    <cellStyle name="Times20 25" xfId="4783" xr:uid="{00000000-0005-0000-0000-000031560000}"/>
    <cellStyle name="Times20 26" xfId="4784" xr:uid="{00000000-0005-0000-0000-000032560000}"/>
    <cellStyle name="Times20 27" xfId="4785" xr:uid="{00000000-0005-0000-0000-000033560000}"/>
    <cellStyle name="Times20 28" xfId="4786" xr:uid="{00000000-0005-0000-0000-000034560000}"/>
    <cellStyle name="Times20 29" xfId="4787" xr:uid="{00000000-0005-0000-0000-000035560000}"/>
    <cellStyle name="Times20 3" xfId="4788" xr:uid="{00000000-0005-0000-0000-000036560000}"/>
    <cellStyle name="Times20 30" xfId="4789" xr:uid="{00000000-0005-0000-0000-000037560000}"/>
    <cellStyle name="Times20 31" xfId="4790" xr:uid="{00000000-0005-0000-0000-000038560000}"/>
    <cellStyle name="Times20 32" xfId="4791" xr:uid="{00000000-0005-0000-0000-000039560000}"/>
    <cellStyle name="Times20 33" xfId="4792" xr:uid="{00000000-0005-0000-0000-00003A560000}"/>
    <cellStyle name="Times20 34" xfId="4793" xr:uid="{00000000-0005-0000-0000-00003B560000}"/>
    <cellStyle name="Times20 35" xfId="4794" xr:uid="{00000000-0005-0000-0000-00003C560000}"/>
    <cellStyle name="Times20 36" xfId="4795" xr:uid="{00000000-0005-0000-0000-00003D560000}"/>
    <cellStyle name="Times20 37" xfId="4796" xr:uid="{00000000-0005-0000-0000-00003E560000}"/>
    <cellStyle name="Times20 38" xfId="4797" xr:uid="{00000000-0005-0000-0000-00003F560000}"/>
    <cellStyle name="Times20 39" xfId="4798" xr:uid="{00000000-0005-0000-0000-000040560000}"/>
    <cellStyle name="Times20 4" xfId="4799" xr:uid="{00000000-0005-0000-0000-000041560000}"/>
    <cellStyle name="Times20 40" xfId="4800" xr:uid="{00000000-0005-0000-0000-000042560000}"/>
    <cellStyle name="Times20 5" xfId="4801" xr:uid="{00000000-0005-0000-0000-000043560000}"/>
    <cellStyle name="Times20 6" xfId="4802" xr:uid="{00000000-0005-0000-0000-000044560000}"/>
    <cellStyle name="Times20 7" xfId="4803" xr:uid="{00000000-0005-0000-0000-000045560000}"/>
    <cellStyle name="Times20 8" xfId="4804" xr:uid="{00000000-0005-0000-0000-000046560000}"/>
    <cellStyle name="Times20 9" xfId="4805" xr:uid="{00000000-0005-0000-0000-000047560000}"/>
    <cellStyle name="Title" xfId="83" xr:uid="{00000000-0005-0000-0000-000048560000}"/>
    <cellStyle name="Titulo" xfId="4806" xr:uid="{00000000-0005-0000-0000-000049560000}"/>
    <cellStyle name="Título" xfId="84" xr:uid="{00000000-0005-0000-0000-00004A560000}"/>
    <cellStyle name="Título 1" xfId="85" xr:uid="{00000000-0005-0000-0000-00004B560000}"/>
    <cellStyle name="Título 1 10" xfId="5615" xr:uid="{00000000-0005-0000-0000-00004C560000}"/>
    <cellStyle name="Título 1 11" xfId="5644" xr:uid="{00000000-0005-0000-0000-00004D560000}"/>
    <cellStyle name="Título 1 12" xfId="5663" xr:uid="{00000000-0005-0000-0000-00004E560000}"/>
    <cellStyle name="Título 1 13" xfId="5676" xr:uid="{00000000-0005-0000-0000-00004F560000}"/>
    <cellStyle name="Título 1 14" xfId="5683" xr:uid="{00000000-0005-0000-0000-000050560000}"/>
    <cellStyle name="Título 1 15" xfId="5759" xr:uid="{00000000-0005-0000-0000-000051560000}"/>
    <cellStyle name="Título 1 16" xfId="5766" xr:uid="{00000000-0005-0000-0000-000052560000}"/>
    <cellStyle name="Título 1 17" xfId="5773" xr:uid="{00000000-0005-0000-0000-000053560000}"/>
    <cellStyle name="Título 1 18" xfId="10603" xr:uid="{00000000-0005-0000-0000-000054560000}"/>
    <cellStyle name="Título 1 2" xfId="5170" xr:uid="{00000000-0005-0000-0000-000055560000}"/>
    <cellStyle name="Título 1 2 2" xfId="7091" xr:uid="{00000000-0005-0000-0000-000056560000}"/>
    <cellStyle name="Título 1 2 2 2" xfId="7092" xr:uid="{00000000-0005-0000-0000-000057560000}"/>
    <cellStyle name="Título 1 2 2 2 2" xfId="7093" xr:uid="{00000000-0005-0000-0000-000058560000}"/>
    <cellStyle name="Título 1 2 2 2 2 2" xfId="7094" xr:uid="{00000000-0005-0000-0000-000059560000}"/>
    <cellStyle name="Título 1 2 2 2 2 2 2" xfId="7095" xr:uid="{00000000-0005-0000-0000-00005A560000}"/>
    <cellStyle name="Título 1 2 2 2 2 2 2 2" xfId="7096" xr:uid="{00000000-0005-0000-0000-00005B560000}"/>
    <cellStyle name="Título 1 2 2 2 2 2 2 2 2" xfId="7097" xr:uid="{00000000-0005-0000-0000-00005C560000}"/>
    <cellStyle name="Título 1 2 2 2 2 2 2 3" xfId="7098" xr:uid="{00000000-0005-0000-0000-00005D560000}"/>
    <cellStyle name="Título 1 2 2 2 2 2 3" xfId="7099" xr:uid="{00000000-0005-0000-0000-00005E560000}"/>
    <cellStyle name="Título 1 2 2 2 2 2 3 2" xfId="7100" xr:uid="{00000000-0005-0000-0000-00005F560000}"/>
    <cellStyle name="Título 1 2 2 2 2 3" xfId="7101" xr:uid="{00000000-0005-0000-0000-000060560000}"/>
    <cellStyle name="Título 1 2 2 2 2 3 2" xfId="7102" xr:uid="{00000000-0005-0000-0000-000061560000}"/>
    <cellStyle name="Título 1 2 2 2 3" xfId="7103" xr:uid="{00000000-0005-0000-0000-000062560000}"/>
    <cellStyle name="Título 1 2 2 2 4" xfId="7104" xr:uid="{00000000-0005-0000-0000-000063560000}"/>
    <cellStyle name="Título 1 2 2 2 4 2" xfId="7105" xr:uid="{00000000-0005-0000-0000-000064560000}"/>
    <cellStyle name="Título 1 2 2 3" xfId="7106" xr:uid="{00000000-0005-0000-0000-000065560000}"/>
    <cellStyle name="Título 1 2 2 4" xfId="7107" xr:uid="{00000000-0005-0000-0000-000066560000}"/>
    <cellStyle name="Título 1 2 2 4 2" xfId="7108" xr:uid="{00000000-0005-0000-0000-000067560000}"/>
    <cellStyle name="Título 1 2 3" xfId="7109" xr:uid="{00000000-0005-0000-0000-000068560000}"/>
    <cellStyle name="Título 1 2 4" xfId="7110" xr:uid="{00000000-0005-0000-0000-000069560000}"/>
    <cellStyle name="Título 1 2 5" xfId="7111" xr:uid="{00000000-0005-0000-0000-00006A560000}"/>
    <cellStyle name="Título 1 2 6" xfId="7112" xr:uid="{00000000-0005-0000-0000-00006B560000}"/>
    <cellStyle name="Título 1 2 6 2" xfId="7113" xr:uid="{00000000-0005-0000-0000-00006C560000}"/>
    <cellStyle name="Título 1 2 7" xfId="7090" xr:uid="{00000000-0005-0000-0000-00006D560000}"/>
    <cellStyle name="Título 1 3" xfId="5351" xr:uid="{00000000-0005-0000-0000-00006E560000}"/>
    <cellStyle name="Título 1 3 2" xfId="7115" xr:uid="{00000000-0005-0000-0000-00006F560000}"/>
    <cellStyle name="Título 1 3 3" xfId="7116" xr:uid="{00000000-0005-0000-0000-000070560000}"/>
    <cellStyle name="Título 1 3 4" xfId="7117" xr:uid="{00000000-0005-0000-0000-000071560000}"/>
    <cellStyle name="Título 1 3 5" xfId="7114" xr:uid="{00000000-0005-0000-0000-000072560000}"/>
    <cellStyle name="Título 1 4" xfId="5380" xr:uid="{00000000-0005-0000-0000-000073560000}"/>
    <cellStyle name="Título 1 4 2" xfId="7119" xr:uid="{00000000-0005-0000-0000-000074560000}"/>
    <cellStyle name="Título 1 4 3" xfId="7120" xr:uid="{00000000-0005-0000-0000-000075560000}"/>
    <cellStyle name="Título 1 4 4" xfId="7118" xr:uid="{00000000-0005-0000-0000-000076560000}"/>
    <cellStyle name="Título 1 5" xfId="5408" xr:uid="{00000000-0005-0000-0000-000077560000}"/>
    <cellStyle name="Título 1 5 2" xfId="7122" xr:uid="{00000000-0005-0000-0000-000078560000}"/>
    <cellStyle name="Título 1 5 3" xfId="7121" xr:uid="{00000000-0005-0000-0000-000079560000}"/>
    <cellStyle name="Título 1 6" xfId="5435" xr:uid="{00000000-0005-0000-0000-00007A560000}"/>
    <cellStyle name="Título 1 6 2" xfId="7124" xr:uid="{00000000-0005-0000-0000-00007B560000}"/>
    <cellStyle name="Título 1 6 3" xfId="7382" xr:uid="{00000000-0005-0000-0000-00007C560000}"/>
    <cellStyle name="Título 1 6 4" xfId="7123" xr:uid="{00000000-0005-0000-0000-00007D560000}"/>
    <cellStyle name="Título 1 7" xfId="5454" xr:uid="{00000000-0005-0000-0000-00007E560000}"/>
    <cellStyle name="Título 1 7 2" xfId="7383" xr:uid="{00000000-0005-0000-0000-00007F560000}"/>
    <cellStyle name="Título 1 7 3" xfId="7125" xr:uid="{00000000-0005-0000-0000-000080560000}"/>
    <cellStyle name="Título 1 8" xfId="5467" xr:uid="{00000000-0005-0000-0000-000081560000}"/>
    <cellStyle name="Título 1 9" xfId="5474" xr:uid="{00000000-0005-0000-0000-000082560000}"/>
    <cellStyle name="TITULO 10" xfId="4807" xr:uid="{00000000-0005-0000-0000-000083560000}"/>
    <cellStyle name="Título 10" xfId="5453" xr:uid="{00000000-0005-0000-0000-000084560000}"/>
    <cellStyle name="Título 10 2" xfId="7384" xr:uid="{00000000-0005-0000-0000-000085560000}"/>
    <cellStyle name="Título 10 3" xfId="7126" xr:uid="{00000000-0005-0000-0000-000086560000}"/>
    <cellStyle name="TITULO 11" xfId="4808" xr:uid="{00000000-0005-0000-0000-000087560000}"/>
    <cellStyle name="Título 11" xfId="5466" xr:uid="{00000000-0005-0000-0000-000088560000}"/>
    <cellStyle name="TITULO 12" xfId="4809" xr:uid="{00000000-0005-0000-0000-000089560000}"/>
    <cellStyle name="Título 12" xfId="5473" xr:uid="{00000000-0005-0000-0000-00008A560000}"/>
    <cellStyle name="TITULO 13" xfId="4810" xr:uid="{00000000-0005-0000-0000-00008B560000}"/>
    <cellStyle name="Título 13" xfId="5614" xr:uid="{00000000-0005-0000-0000-00008C560000}"/>
    <cellStyle name="TITULO 14" xfId="4811" xr:uid="{00000000-0005-0000-0000-00008D560000}"/>
    <cellStyle name="Título 14" xfId="5643" xr:uid="{00000000-0005-0000-0000-00008E560000}"/>
    <cellStyle name="TITULO 15" xfId="4812" xr:uid="{00000000-0005-0000-0000-00008F560000}"/>
    <cellStyle name="Título 15" xfId="5662" xr:uid="{00000000-0005-0000-0000-000090560000}"/>
    <cellStyle name="TITULO 16" xfId="4813" xr:uid="{00000000-0005-0000-0000-000091560000}"/>
    <cellStyle name="Título 16" xfId="5675" xr:uid="{00000000-0005-0000-0000-000092560000}"/>
    <cellStyle name="TITULO 17" xfId="4814" xr:uid="{00000000-0005-0000-0000-000093560000}"/>
    <cellStyle name="Título 17" xfId="5682" xr:uid="{00000000-0005-0000-0000-000094560000}"/>
    <cellStyle name="TITULO 18" xfId="4815" xr:uid="{00000000-0005-0000-0000-000095560000}"/>
    <cellStyle name="Título 18" xfId="5758" xr:uid="{00000000-0005-0000-0000-000096560000}"/>
    <cellStyle name="TITULO 19" xfId="4816" xr:uid="{00000000-0005-0000-0000-000097560000}"/>
    <cellStyle name="Título 19" xfId="5765" xr:uid="{00000000-0005-0000-0000-000098560000}"/>
    <cellStyle name="titulo 2" xfId="4817" xr:uid="{00000000-0005-0000-0000-000099560000}"/>
    <cellStyle name="Título 2" xfId="86" xr:uid="{00000000-0005-0000-0000-00009A560000}"/>
    <cellStyle name="Título 2 10" xfId="5616" xr:uid="{00000000-0005-0000-0000-00009B560000}"/>
    <cellStyle name="Título 2 11" xfId="5645" xr:uid="{00000000-0005-0000-0000-00009C560000}"/>
    <cellStyle name="Título 2 12" xfId="5664" xr:uid="{00000000-0005-0000-0000-00009D560000}"/>
    <cellStyle name="Título 2 13" xfId="5677" xr:uid="{00000000-0005-0000-0000-00009E560000}"/>
    <cellStyle name="Título 2 14" xfId="5684" xr:uid="{00000000-0005-0000-0000-00009F560000}"/>
    <cellStyle name="Título 2 15" xfId="5760" xr:uid="{00000000-0005-0000-0000-0000A0560000}"/>
    <cellStyle name="Título 2 16" xfId="5767" xr:uid="{00000000-0005-0000-0000-0000A1560000}"/>
    <cellStyle name="Título 2 17" xfId="5774" xr:uid="{00000000-0005-0000-0000-0000A2560000}"/>
    <cellStyle name="Título 2 18" xfId="10604" xr:uid="{00000000-0005-0000-0000-0000A3560000}"/>
    <cellStyle name="TITULO 2 2" xfId="4818" xr:uid="{00000000-0005-0000-0000-0000A4560000}"/>
    <cellStyle name="Título 2 2" xfId="5171" xr:uid="{00000000-0005-0000-0000-0000A5560000}"/>
    <cellStyle name="Título 2 2 2" xfId="7128" xr:uid="{00000000-0005-0000-0000-0000A6560000}"/>
    <cellStyle name="Título 2 2 2 2" xfId="7129" xr:uid="{00000000-0005-0000-0000-0000A7560000}"/>
    <cellStyle name="Título 2 2 2 2 2" xfId="7130" xr:uid="{00000000-0005-0000-0000-0000A8560000}"/>
    <cellStyle name="Título 2 2 2 2 2 2" xfId="7131" xr:uid="{00000000-0005-0000-0000-0000A9560000}"/>
    <cellStyle name="Título 2 2 2 2 2 2 2" xfId="7132" xr:uid="{00000000-0005-0000-0000-0000AA560000}"/>
    <cellStyle name="Título 2 2 2 2 2 2 2 2" xfId="7133" xr:uid="{00000000-0005-0000-0000-0000AB560000}"/>
    <cellStyle name="Título 2 2 2 2 2 2 2 2 2" xfId="7134" xr:uid="{00000000-0005-0000-0000-0000AC560000}"/>
    <cellStyle name="Título 2 2 2 2 2 2 2 3" xfId="7135" xr:uid="{00000000-0005-0000-0000-0000AD560000}"/>
    <cellStyle name="Título 2 2 2 2 2 2 3" xfId="7136" xr:uid="{00000000-0005-0000-0000-0000AE560000}"/>
    <cellStyle name="Título 2 2 2 2 2 2 3 2" xfId="7137" xr:uid="{00000000-0005-0000-0000-0000AF560000}"/>
    <cellStyle name="Título 2 2 2 2 2 3" xfId="7138" xr:uid="{00000000-0005-0000-0000-0000B0560000}"/>
    <cellStyle name="Título 2 2 2 2 2 3 2" xfId="7139" xr:uid="{00000000-0005-0000-0000-0000B1560000}"/>
    <cellStyle name="Título 2 2 2 2 3" xfId="7140" xr:uid="{00000000-0005-0000-0000-0000B2560000}"/>
    <cellStyle name="Título 2 2 2 2 4" xfId="7141" xr:uid="{00000000-0005-0000-0000-0000B3560000}"/>
    <cellStyle name="Título 2 2 2 2 4 2" xfId="7142" xr:uid="{00000000-0005-0000-0000-0000B4560000}"/>
    <cellStyle name="Título 2 2 2 3" xfId="7143" xr:uid="{00000000-0005-0000-0000-0000B5560000}"/>
    <cellStyle name="Título 2 2 2 4" xfId="7144" xr:uid="{00000000-0005-0000-0000-0000B6560000}"/>
    <cellStyle name="Título 2 2 2 4 2" xfId="7145" xr:uid="{00000000-0005-0000-0000-0000B7560000}"/>
    <cellStyle name="Título 2 2 3" xfId="7146" xr:uid="{00000000-0005-0000-0000-0000B8560000}"/>
    <cellStyle name="Título 2 2 4" xfId="7147" xr:uid="{00000000-0005-0000-0000-0000B9560000}"/>
    <cellStyle name="Título 2 2 5" xfId="7148" xr:uid="{00000000-0005-0000-0000-0000BA560000}"/>
    <cellStyle name="Título 2 2 6" xfId="7149" xr:uid="{00000000-0005-0000-0000-0000BB560000}"/>
    <cellStyle name="Título 2 2 6 2" xfId="7150" xr:uid="{00000000-0005-0000-0000-0000BC560000}"/>
    <cellStyle name="Título 2 2 7" xfId="7127" xr:uid="{00000000-0005-0000-0000-0000BD560000}"/>
    <cellStyle name="Título 2 3" xfId="5352" xr:uid="{00000000-0005-0000-0000-0000BE560000}"/>
    <cellStyle name="Título 2 3 2" xfId="7152" xr:uid="{00000000-0005-0000-0000-0000BF560000}"/>
    <cellStyle name="Título 2 3 3" xfId="7153" xr:uid="{00000000-0005-0000-0000-0000C0560000}"/>
    <cellStyle name="Título 2 3 4" xfId="7154" xr:uid="{00000000-0005-0000-0000-0000C1560000}"/>
    <cellStyle name="Título 2 3 5" xfId="7151" xr:uid="{00000000-0005-0000-0000-0000C2560000}"/>
    <cellStyle name="Título 2 4" xfId="5381" xr:uid="{00000000-0005-0000-0000-0000C3560000}"/>
    <cellStyle name="Título 2 4 2" xfId="7156" xr:uid="{00000000-0005-0000-0000-0000C4560000}"/>
    <cellStyle name="Título 2 4 3" xfId="7157" xr:uid="{00000000-0005-0000-0000-0000C5560000}"/>
    <cellStyle name="Título 2 4 4" xfId="7155" xr:uid="{00000000-0005-0000-0000-0000C6560000}"/>
    <cellStyle name="Título 2 5" xfId="5409" xr:uid="{00000000-0005-0000-0000-0000C7560000}"/>
    <cellStyle name="Título 2 5 2" xfId="7159" xr:uid="{00000000-0005-0000-0000-0000C8560000}"/>
    <cellStyle name="Título 2 5 3" xfId="7158" xr:uid="{00000000-0005-0000-0000-0000C9560000}"/>
    <cellStyle name="Título 2 6" xfId="5436" xr:uid="{00000000-0005-0000-0000-0000CA560000}"/>
    <cellStyle name="Título 2 6 2" xfId="7161" xr:uid="{00000000-0005-0000-0000-0000CB560000}"/>
    <cellStyle name="Título 2 6 3" xfId="7385" xr:uid="{00000000-0005-0000-0000-0000CC560000}"/>
    <cellStyle name="Título 2 6 4" xfId="7160" xr:uid="{00000000-0005-0000-0000-0000CD560000}"/>
    <cellStyle name="Título 2 7" xfId="5455" xr:uid="{00000000-0005-0000-0000-0000CE560000}"/>
    <cellStyle name="Título 2 7 2" xfId="7386" xr:uid="{00000000-0005-0000-0000-0000CF560000}"/>
    <cellStyle name="Título 2 7 3" xfId="7162" xr:uid="{00000000-0005-0000-0000-0000D0560000}"/>
    <cellStyle name="Título 2 8" xfId="5468" xr:uid="{00000000-0005-0000-0000-0000D1560000}"/>
    <cellStyle name="Título 2 9" xfId="5475" xr:uid="{00000000-0005-0000-0000-0000D2560000}"/>
    <cellStyle name="TITULO 20" xfId="4819" xr:uid="{00000000-0005-0000-0000-0000D3560000}"/>
    <cellStyle name="Título 20" xfId="7395" xr:uid="{00000000-0005-0000-0000-0000D4560000}"/>
    <cellStyle name="TITULO 21" xfId="4820" xr:uid="{00000000-0005-0000-0000-0000D5560000}"/>
    <cellStyle name="TITULO 22" xfId="4821" xr:uid="{00000000-0005-0000-0000-0000D6560000}"/>
    <cellStyle name="TITULO 23" xfId="4822" xr:uid="{00000000-0005-0000-0000-0000D7560000}"/>
    <cellStyle name="TITULO 24" xfId="4823" xr:uid="{00000000-0005-0000-0000-0000D8560000}"/>
    <cellStyle name="TITULO 25" xfId="4824" xr:uid="{00000000-0005-0000-0000-0000D9560000}"/>
    <cellStyle name="TITULO 26" xfId="4825" xr:uid="{00000000-0005-0000-0000-0000DA560000}"/>
    <cellStyle name="TITULO 27" xfId="4826" xr:uid="{00000000-0005-0000-0000-0000DB560000}"/>
    <cellStyle name="TITULO 28" xfId="4827" xr:uid="{00000000-0005-0000-0000-0000DC560000}"/>
    <cellStyle name="TITULO 29" xfId="4828" xr:uid="{00000000-0005-0000-0000-0000DD560000}"/>
    <cellStyle name="TITULO 3" xfId="4829" xr:uid="{00000000-0005-0000-0000-0000DE560000}"/>
    <cellStyle name="Título 3" xfId="87" xr:uid="{00000000-0005-0000-0000-0000DF560000}"/>
    <cellStyle name="Título 3 10" xfId="5617" xr:uid="{00000000-0005-0000-0000-0000E0560000}"/>
    <cellStyle name="Título 3 11" xfId="5646" xr:uid="{00000000-0005-0000-0000-0000E1560000}"/>
    <cellStyle name="Título 3 12" xfId="5665" xr:uid="{00000000-0005-0000-0000-0000E2560000}"/>
    <cellStyle name="Título 3 13" xfId="5678" xr:uid="{00000000-0005-0000-0000-0000E3560000}"/>
    <cellStyle name="Título 3 14" xfId="5685" xr:uid="{00000000-0005-0000-0000-0000E4560000}"/>
    <cellStyle name="Título 3 15" xfId="5761" xr:uid="{00000000-0005-0000-0000-0000E5560000}"/>
    <cellStyle name="Título 3 16" xfId="5768" xr:uid="{00000000-0005-0000-0000-0000E6560000}"/>
    <cellStyle name="Título 3 17" xfId="5775" xr:uid="{00000000-0005-0000-0000-0000E7560000}"/>
    <cellStyle name="Título 3 2" xfId="5172" xr:uid="{00000000-0005-0000-0000-0000E8560000}"/>
    <cellStyle name="Título 3 2 2" xfId="7164" xr:uid="{00000000-0005-0000-0000-0000E9560000}"/>
    <cellStyle name="Título 3 2 2 2" xfId="7165" xr:uid="{00000000-0005-0000-0000-0000EA560000}"/>
    <cellStyle name="Título 3 2 2 2 2" xfId="7166" xr:uid="{00000000-0005-0000-0000-0000EB560000}"/>
    <cellStyle name="Título 3 2 2 2 2 2" xfId="7167" xr:uid="{00000000-0005-0000-0000-0000EC560000}"/>
    <cellStyle name="Título 3 2 2 2 2 2 2" xfId="7168" xr:uid="{00000000-0005-0000-0000-0000ED560000}"/>
    <cellStyle name="Título 3 2 2 2 2 2 2 2" xfId="7169" xr:uid="{00000000-0005-0000-0000-0000EE560000}"/>
    <cellStyle name="Título 3 2 2 2 2 2 2 2 2" xfId="7170" xr:uid="{00000000-0005-0000-0000-0000EF560000}"/>
    <cellStyle name="Título 3 2 2 2 2 2 2 3" xfId="7171" xr:uid="{00000000-0005-0000-0000-0000F0560000}"/>
    <cellStyle name="Título 3 2 2 2 2 2 3" xfId="7172" xr:uid="{00000000-0005-0000-0000-0000F1560000}"/>
    <cellStyle name="Título 3 2 2 2 2 2 3 2" xfId="7173" xr:uid="{00000000-0005-0000-0000-0000F2560000}"/>
    <cellStyle name="Título 3 2 2 2 2 3" xfId="7174" xr:uid="{00000000-0005-0000-0000-0000F3560000}"/>
    <cellStyle name="Título 3 2 2 2 2 3 2" xfId="7175" xr:uid="{00000000-0005-0000-0000-0000F4560000}"/>
    <cellStyle name="Título 3 2 2 2 3" xfId="7176" xr:uid="{00000000-0005-0000-0000-0000F5560000}"/>
    <cellStyle name="Título 3 2 2 2 4" xfId="7177" xr:uid="{00000000-0005-0000-0000-0000F6560000}"/>
    <cellStyle name="Título 3 2 2 2 4 2" xfId="7178" xr:uid="{00000000-0005-0000-0000-0000F7560000}"/>
    <cellStyle name="Título 3 2 2 3" xfId="7179" xr:uid="{00000000-0005-0000-0000-0000F8560000}"/>
    <cellStyle name="Título 3 2 2 4" xfId="7180" xr:uid="{00000000-0005-0000-0000-0000F9560000}"/>
    <cellStyle name="Título 3 2 2 4 2" xfId="7181" xr:uid="{00000000-0005-0000-0000-0000FA560000}"/>
    <cellStyle name="Título 3 2 3" xfId="7182" xr:uid="{00000000-0005-0000-0000-0000FB560000}"/>
    <cellStyle name="Título 3 2 4" xfId="7183" xr:uid="{00000000-0005-0000-0000-0000FC560000}"/>
    <cellStyle name="Título 3 2 5" xfId="7184" xr:uid="{00000000-0005-0000-0000-0000FD560000}"/>
    <cellStyle name="Título 3 2 6" xfId="7185" xr:uid="{00000000-0005-0000-0000-0000FE560000}"/>
    <cellStyle name="Título 3 2 6 2" xfId="7186" xr:uid="{00000000-0005-0000-0000-0000FF560000}"/>
    <cellStyle name="Título 3 2 7" xfId="7163" xr:uid="{00000000-0005-0000-0000-000000570000}"/>
    <cellStyle name="Título 3 3" xfId="5353" xr:uid="{00000000-0005-0000-0000-000001570000}"/>
    <cellStyle name="Título 3 3 2" xfId="7188" xr:uid="{00000000-0005-0000-0000-000002570000}"/>
    <cellStyle name="Título 3 3 3" xfId="7189" xr:uid="{00000000-0005-0000-0000-000003570000}"/>
    <cellStyle name="Título 3 3 4" xfId="7190" xr:uid="{00000000-0005-0000-0000-000004570000}"/>
    <cellStyle name="Título 3 3 5" xfId="7187" xr:uid="{00000000-0005-0000-0000-000005570000}"/>
    <cellStyle name="Título 3 4" xfId="5382" xr:uid="{00000000-0005-0000-0000-000006570000}"/>
    <cellStyle name="Título 3 4 2" xfId="7192" xr:uid="{00000000-0005-0000-0000-000007570000}"/>
    <cellStyle name="Título 3 4 3" xfId="7193" xr:uid="{00000000-0005-0000-0000-000008570000}"/>
    <cellStyle name="Título 3 4 4" xfId="7191" xr:uid="{00000000-0005-0000-0000-000009570000}"/>
    <cellStyle name="Título 3 5" xfId="5410" xr:uid="{00000000-0005-0000-0000-00000A570000}"/>
    <cellStyle name="Título 3 5 2" xfId="7195" xr:uid="{00000000-0005-0000-0000-00000B570000}"/>
    <cellStyle name="Título 3 5 3" xfId="7194" xr:uid="{00000000-0005-0000-0000-00000C570000}"/>
    <cellStyle name="Título 3 6" xfId="5437" xr:uid="{00000000-0005-0000-0000-00000D570000}"/>
    <cellStyle name="Título 3 6 2" xfId="7197" xr:uid="{00000000-0005-0000-0000-00000E570000}"/>
    <cellStyle name="Título 3 6 3" xfId="7387" xr:uid="{00000000-0005-0000-0000-00000F570000}"/>
    <cellStyle name="Título 3 6 4" xfId="7196" xr:uid="{00000000-0005-0000-0000-000010570000}"/>
    <cellStyle name="Título 3 7" xfId="5456" xr:uid="{00000000-0005-0000-0000-000011570000}"/>
    <cellStyle name="Título 3 7 2" xfId="7388" xr:uid="{00000000-0005-0000-0000-000012570000}"/>
    <cellStyle name="Título 3 7 3" xfId="7198" xr:uid="{00000000-0005-0000-0000-000013570000}"/>
    <cellStyle name="Título 3 8" xfId="5469" xr:uid="{00000000-0005-0000-0000-000014570000}"/>
    <cellStyle name="Título 3 9" xfId="5476" xr:uid="{00000000-0005-0000-0000-000015570000}"/>
    <cellStyle name="TITULO 30" xfId="4830" xr:uid="{00000000-0005-0000-0000-000016570000}"/>
    <cellStyle name="TITULO 31" xfId="4831" xr:uid="{00000000-0005-0000-0000-000017570000}"/>
    <cellStyle name="TITULO 32" xfId="4832" xr:uid="{00000000-0005-0000-0000-000018570000}"/>
    <cellStyle name="TITULO 33" xfId="4833" xr:uid="{00000000-0005-0000-0000-000019570000}"/>
    <cellStyle name="TITULO 34" xfId="4834" xr:uid="{00000000-0005-0000-0000-00001A570000}"/>
    <cellStyle name="TITULO 35" xfId="4835" xr:uid="{00000000-0005-0000-0000-00001B570000}"/>
    <cellStyle name="TITULO 36" xfId="4836" xr:uid="{00000000-0005-0000-0000-00001C570000}"/>
    <cellStyle name="TITULO 37" xfId="4837" xr:uid="{00000000-0005-0000-0000-00001D570000}"/>
    <cellStyle name="TITULO 38" xfId="4838" xr:uid="{00000000-0005-0000-0000-00001E570000}"/>
    <cellStyle name="TITULO 39" xfId="4839" xr:uid="{00000000-0005-0000-0000-00001F570000}"/>
    <cellStyle name="TITULO 4" xfId="4840" xr:uid="{00000000-0005-0000-0000-000020570000}"/>
    <cellStyle name="Título 4" xfId="88" xr:uid="{00000000-0005-0000-0000-000021570000}"/>
    <cellStyle name="Título 4 10" xfId="5618" xr:uid="{00000000-0005-0000-0000-000022570000}"/>
    <cellStyle name="Título 4 11" xfId="5647" xr:uid="{00000000-0005-0000-0000-000023570000}"/>
    <cellStyle name="Título 4 12" xfId="5666" xr:uid="{00000000-0005-0000-0000-000024570000}"/>
    <cellStyle name="Título 4 13" xfId="5679" xr:uid="{00000000-0005-0000-0000-000025570000}"/>
    <cellStyle name="Título 4 14" xfId="5686" xr:uid="{00000000-0005-0000-0000-000026570000}"/>
    <cellStyle name="Título 4 15" xfId="5762" xr:uid="{00000000-0005-0000-0000-000027570000}"/>
    <cellStyle name="Título 4 16" xfId="5769" xr:uid="{00000000-0005-0000-0000-000028570000}"/>
    <cellStyle name="Título 4 17" xfId="5776" xr:uid="{00000000-0005-0000-0000-000029570000}"/>
    <cellStyle name="Título 4 2" xfId="5173" xr:uid="{00000000-0005-0000-0000-00002A570000}"/>
    <cellStyle name="Título 4 2 2" xfId="7200" xr:uid="{00000000-0005-0000-0000-00002B570000}"/>
    <cellStyle name="Título 4 2 2 2" xfId="7201" xr:uid="{00000000-0005-0000-0000-00002C570000}"/>
    <cellStyle name="Título 4 2 2 2 2" xfId="7202" xr:uid="{00000000-0005-0000-0000-00002D570000}"/>
    <cellStyle name="Título 4 2 2 2 2 2" xfId="7203" xr:uid="{00000000-0005-0000-0000-00002E570000}"/>
    <cellStyle name="Título 4 2 2 2 2 2 2" xfId="7204" xr:uid="{00000000-0005-0000-0000-00002F570000}"/>
    <cellStyle name="Título 4 2 2 2 2 2 2 2" xfId="7205" xr:uid="{00000000-0005-0000-0000-000030570000}"/>
    <cellStyle name="Título 4 2 2 2 2 2 2 2 2" xfId="7206" xr:uid="{00000000-0005-0000-0000-000031570000}"/>
    <cellStyle name="Título 4 2 2 2 2 2 2 3" xfId="7207" xr:uid="{00000000-0005-0000-0000-000032570000}"/>
    <cellStyle name="Título 4 2 2 2 2 2 3" xfId="7208" xr:uid="{00000000-0005-0000-0000-000033570000}"/>
    <cellStyle name="Título 4 2 2 2 2 2 3 2" xfId="7209" xr:uid="{00000000-0005-0000-0000-000034570000}"/>
    <cellStyle name="Título 4 2 2 2 2 3" xfId="7210" xr:uid="{00000000-0005-0000-0000-000035570000}"/>
    <cellStyle name="Título 4 2 2 2 2 3 2" xfId="7211" xr:uid="{00000000-0005-0000-0000-000036570000}"/>
    <cellStyle name="Título 4 2 2 2 3" xfId="7212" xr:uid="{00000000-0005-0000-0000-000037570000}"/>
    <cellStyle name="Título 4 2 2 2 4" xfId="7213" xr:uid="{00000000-0005-0000-0000-000038570000}"/>
    <cellStyle name="Título 4 2 2 2 4 2" xfId="7214" xr:uid="{00000000-0005-0000-0000-000039570000}"/>
    <cellStyle name="Título 4 2 2 3" xfId="7215" xr:uid="{00000000-0005-0000-0000-00003A570000}"/>
    <cellStyle name="Título 4 2 2 4" xfId="7216" xr:uid="{00000000-0005-0000-0000-00003B570000}"/>
    <cellStyle name="Título 4 2 2 4 2" xfId="7217" xr:uid="{00000000-0005-0000-0000-00003C570000}"/>
    <cellStyle name="Título 4 2 3" xfId="7218" xr:uid="{00000000-0005-0000-0000-00003D570000}"/>
    <cellStyle name="Título 4 2 4" xfId="7219" xr:uid="{00000000-0005-0000-0000-00003E570000}"/>
    <cellStyle name="Título 4 2 5" xfId="7220" xr:uid="{00000000-0005-0000-0000-00003F570000}"/>
    <cellStyle name="Título 4 2 6" xfId="7221" xr:uid="{00000000-0005-0000-0000-000040570000}"/>
    <cellStyle name="Título 4 2 6 2" xfId="7222" xr:uid="{00000000-0005-0000-0000-000041570000}"/>
    <cellStyle name="Título 4 2 7" xfId="7199" xr:uid="{00000000-0005-0000-0000-000042570000}"/>
    <cellStyle name="Título 4 3" xfId="5354" xr:uid="{00000000-0005-0000-0000-000043570000}"/>
    <cellStyle name="Título 4 3 2" xfId="7224" xr:uid="{00000000-0005-0000-0000-000044570000}"/>
    <cellStyle name="Título 4 3 3" xfId="7225" xr:uid="{00000000-0005-0000-0000-000045570000}"/>
    <cellStyle name="Título 4 3 4" xfId="7226" xr:uid="{00000000-0005-0000-0000-000046570000}"/>
    <cellStyle name="Título 4 3 5" xfId="7223" xr:uid="{00000000-0005-0000-0000-000047570000}"/>
    <cellStyle name="Título 4 4" xfId="5383" xr:uid="{00000000-0005-0000-0000-000048570000}"/>
    <cellStyle name="Título 4 4 2" xfId="7228" xr:uid="{00000000-0005-0000-0000-000049570000}"/>
    <cellStyle name="Título 4 4 3" xfId="7229" xr:uid="{00000000-0005-0000-0000-00004A570000}"/>
    <cellStyle name="Título 4 4 4" xfId="7227" xr:uid="{00000000-0005-0000-0000-00004B570000}"/>
    <cellStyle name="Título 4 5" xfId="5411" xr:uid="{00000000-0005-0000-0000-00004C570000}"/>
    <cellStyle name="Título 4 5 2" xfId="7231" xr:uid="{00000000-0005-0000-0000-00004D570000}"/>
    <cellStyle name="Título 4 5 3" xfId="7230" xr:uid="{00000000-0005-0000-0000-00004E570000}"/>
    <cellStyle name="Título 4 6" xfId="5438" xr:uid="{00000000-0005-0000-0000-00004F570000}"/>
    <cellStyle name="Título 4 6 2" xfId="7233" xr:uid="{00000000-0005-0000-0000-000050570000}"/>
    <cellStyle name="Título 4 6 3" xfId="7389" xr:uid="{00000000-0005-0000-0000-000051570000}"/>
    <cellStyle name="Título 4 6 4" xfId="7232" xr:uid="{00000000-0005-0000-0000-000052570000}"/>
    <cellStyle name="Título 4 7" xfId="5457" xr:uid="{00000000-0005-0000-0000-000053570000}"/>
    <cellStyle name="Título 4 7 2" xfId="7390" xr:uid="{00000000-0005-0000-0000-000054570000}"/>
    <cellStyle name="Título 4 7 3" xfId="7234" xr:uid="{00000000-0005-0000-0000-000055570000}"/>
    <cellStyle name="Título 4 8" xfId="5470" xr:uid="{00000000-0005-0000-0000-000056570000}"/>
    <cellStyle name="Título 4 9" xfId="5477" xr:uid="{00000000-0005-0000-0000-000057570000}"/>
    <cellStyle name="TITULO 40" xfId="4841" xr:uid="{00000000-0005-0000-0000-000058570000}"/>
    <cellStyle name="TITULO 41" xfId="4842" xr:uid="{00000000-0005-0000-0000-000059570000}"/>
    <cellStyle name="TITULO 42" xfId="4843" xr:uid="{00000000-0005-0000-0000-00005A570000}"/>
    <cellStyle name="TITULO 43" xfId="4844" xr:uid="{00000000-0005-0000-0000-00005B570000}"/>
    <cellStyle name="TITULO 44" xfId="4845" xr:uid="{00000000-0005-0000-0000-00005C570000}"/>
    <cellStyle name="TITULO 45" xfId="4846" xr:uid="{00000000-0005-0000-0000-00005D570000}"/>
    <cellStyle name="TITULO 46" xfId="4847" xr:uid="{00000000-0005-0000-0000-00005E570000}"/>
    <cellStyle name="TITULO 47" xfId="4848" xr:uid="{00000000-0005-0000-0000-00005F570000}"/>
    <cellStyle name="TITULO 48" xfId="4849" xr:uid="{00000000-0005-0000-0000-000060570000}"/>
    <cellStyle name="TITULO 49" xfId="4850" xr:uid="{00000000-0005-0000-0000-000061570000}"/>
    <cellStyle name="TITULO 5" xfId="4851" xr:uid="{00000000-0005-0000-0000-000062570000}"/>
    <cellStyle name="Título 5" xfId="5169" xr:uid="{00000000-0005-0000-0000-000063570000}"/>
    <cellStyle name="Título 5 2" xfId="7236" xr:uid="{00000000-0005-0000-0000-000064570000}"/>
    <cellStyle name="Título 5 2 2" xfId="7237" xr:uid="{00000000-0005-0000-0000-000065570000}"/>
    <cellStyle name="Título 5 2 2 2" xfId="7238" xr:uid="{00000000-0005-0000-0000-000066570000}"/>
    <cellStyle name="Título 5 2 2 2 2" xfId="7239" xr:uid="{00000000-0005-0000-0000-000067570000}"/>
    <cellStyle name="Título 5 2 2 2 2 2" xfId="7240" xr:uid="{00000000-0005-0000-0000-000068570000}"/>
    <cellStyle name="Título 5 2 2 2 2 2 2" xfId="7241" xr:uid="{00000000-0005-0000-0000-000069570000}"/>
    <cellStyle name="Título 5 2 2 2 2 2 2 2" xfId="7242" xr:uid="{00000000-0005-0000-0000-00006A570000}"/>
    <cellStyle name="Título 5 2 2 2 2 2 3" xfId="7243" xr:uid="{00000000-0005-0000-0000-00006B570000}"/>
    <cellStyle name="Título 5 2 2 2 2 3" xfId="7244" xr:uid="{00000000-0005-0000-0000-00006C570000}"/>
    <cellStyle name="Título 5 2 2 2 2 3 2" xfId="7245" xr:uid="{00000000-0005-0000-0000-00006D570000}"/>
    <cellStyle name="Título 5 2 2 2 3" xfId="7246" xr:uid="{00000000-0005-0000-0000-00006E570000}"/>
    <cellStyle name="Título 5 2 2 2 3 2" xfId="7247" xr:uid="{00000000-0005-0000-0000-00006F570000}"/>
    <cellStyle name="Título 5 2 2 3" xfId="7248" xr:uid="{00000000-0005-0000-0000-000070570000}"/>
    <cellStyle name="Título 5 2 2 4" xfId="7249" xr:uid="{00000000-0005-0000-0000-000071570000}"/>
    <cellStyle name="Título 5 2 2 4 2" xfId="7250" xr:uid="{00000000-0005-0000-0000-000072570000}"/>
    <cellStyle name="Título 5 2 3" xfId="7251" xr:uid="{00000000-0005-0000-0000-000073570000}"/>
    <cellStyle name="Título 5 2 4" xfId="7252" xr:uid="{00000000-0005-0000-0000-000074570000}"/>
    <cellStyle name="Título 5 2 4 2" xfId="7253" xr:uid="{00000000-0005-0000-0000-000075570000}"/>
    <cellStyle name="Título 5 3" xfId="7254" xr:uid="{00000000-0005-0000-0000-000076570000}"/>
    <cellStyle name="Título 5 4" xfId="7255" xr:uid="{00000000-0005-0000-0000-000077570000}"/>
    <cellStyle name="Título 5 5" xfId="7256" xr:uid="{00000000-0005-0000-0000-000078570000}"/>
    <cellStyle name="Título 5 6" xfId="7257" xr:uid="{00000000-0005-0000-0000-000079570000}"/>
    <cellStyle name="Título 5 6 2" xfId="7258" xr:uid="{00000000-0005-0000-0000-00007A570000}"/>
    <cellStyle name="Título 5 7" xfId="7235" xr:uid="{00000000-0005-0000-0000-00007B570000}"/>
    <cellStyle name="TITULO 50" xfId="4852" xr:uid="{00000000-0005-0000-0000-00007C570000}"/>
    <cellStyle name="TITULO 51" xfId="4853" xr:uid="{00000000-0005-0000-0000-00007D570000}"/>
    <cellStyle name="TITULO 52" xfId="4854" xr:uid="{00000000-0005-0000-0000-00007E570000}"/>
    <cellStyle name="TITULO 53" xfId="4855" xr:uid="{00000000-0005-0000-0000-00007F570000}"/>
    <cellStyle name="TITULO 54" xfId="4856" xr:uid="{00000000-0005-0000-0000-000080570000}"/>
    <cellStyle name="TITULO 55" xfId="4857" xr:uid="{00000000-0005-0000-0000-000081570000}"/>
    <cellStyle name="TITULO 56" xfId="4858" xr:uid="{00000000-0005-0000-0000-000082570000}"/>
    <cellStyle name="TITULO 6" xfId="4859" xr:uid="{00000000-0005-0000-0000-000083570000}"/>
    <cellStyle name="Título 6" xfId="5350" xr:uid="{00000000-0005-0000-0000-000084570000}"/>
    <cellStyle name="Título 6 2" xfId="7260" xr:uid="{00000000-0005-0000-0000-000085570000}"/>
    <cellStyle name="Título 6 3" xfId="7261" xr:uid="{00000000-0005-0000-0000-000086570000}"/>
    <cellStyle name="Título 6 4" xfId="7262" xr:uid="{00000000-0005-0000-0000-000087570000}"/>
    <cellStyle name="Título 6 5" xfId="7259" xr:uid="{00000000-0005-0000-0000-000088570000}"/>
    <cellStyle name="TITULO 7" xfId="4860" xr:uid="{00000000-0005-0000-0000-000089570000}"/>
    <cellStyle name="Título 7" xfId="5379" xr:uid="{00000000-0005-0000-0000-00008A570000}"/>
    <cellStyle name="Título 7 2" xfId="7264" xr:uid="{00000000-0005-0000-0000-00008B570000}"/>
    <cellStyle name="Título 7 3" xfId="7265" xr:uid="{00000000-0005-0000-0000-00008C570000}"/>
    <cellStyle name="Título 7 4" xfId="7263" xr:uid="{00000000-0005-0000-0000-00008D570000}"/>
    <cellStyle name="TITULO 8" xfId="4861" xr:uid="{00000000-0005-0000-0000-00008E570000}"/>
    <cellStyle name="Título 8" xfId="5407" xr:uid="{00000000-0005-0000-0000-00008F570000}"/>
    <cellStyle name="Título 8 2" xfId="7267" xr:uid="{00000000-0005-0000-0000-000090570000}"/>
    <cellStyle name="Título 8 3" xfId="7266" xr:uid="{00000000-0005-0000-0000-000091570000}"/>
    <cellStyle name="TITULO 9" xfId="4862" xr:uid="{00000000-0005-0000-0000-000092570000}"/>
    <cellStyle name="Título 9" xfId="5434" xr:uid="{00000000-0005-0000-0000-000093570000}"/>
    <cellStyle name="Título 9 2" xfId="7269" xr:uid="{00000000-0005-0000-0000-000094570000}"/>
    <cellStyle name="Título 9 3" xfId="7391" xr:uid="{00000000-0005-0000-0000-000095570000}"/>
    <cellStyle name="Título 9 4" xfId="7268" xr:uid="{00000000-0005-0000-0000-000096570000}"/>
    <cellStyle name="Titulo de conta" xfId="4863" xr:uid="{00000000-0005-0000-0000-000097570000}"/>
    <cellStyle name="Titulo de conta 2" xfId="9023" xr:uid="{00000000-0005-0000-0000-000098570000}"/>
    <cellStyle name="TITULO_Novos quadros - SBSA" xfId="4864" xr:uid="{00000000-0005-0000-0000-000099570000}"/>
    <cellStyle name="Titulo1" xfId="5174" xr:uid="{00000000-0005-0000-0000-00009A570000}"/>
    <cellStyle name="Titulo2" xfId="5175" xr:uid="{00000000-0005-0000-0000-00009B570000}"/>
    <cellStyle name="titulomov" xfId="4865" xr:uid="{00000000-0005-0000-0000-00009C570000}"/>
    <cellStyle name="titulomov 2" xfId="9024" xr:uid="{00000000-0005-0000-0000-00009D570000}"/>
    <cellStyle name="TOC 1" xfId="5176" xr:uid="{00000000-0005-0000-0000-00009E570000}"/>
    <cellStyle name="TOC 2" xfId="5177" xr:uid="{00000000-0005-0000-0000-00009F570000}"/>
    <cellStyle name="Todos" xfId="4866" xr:uid="{00000000-0005-0000-0000-0000A0570000}"/>
    <cellStyle name="tons" xfId="4867" xr:uid="{00000000-0005-0000-0000-0000A1570000}"/>
    <cellStyle name="Total" xfId="4915" builtinId="25" customBuiltin="1"/>
    <cellStyle name="Total 2" xfId="7271" xr:uid="{00000000-0005-0000-0000-0000A3570000}"/>
    <cellStyle name="Total 2 2" xfId="7272" xr:uid="{00000000-0005-0000-0000-0000A4570000}"/>
    <cellStyle name="Total 2 2 2" xfId="7273" xr:uid="{00000000-0005-0000-0000-0000A5570000}"/>
    <cellStyle name="Total 2 2 2 2" xfId="7274" xr:uid="{00000000-0005-0000-0000-0000A6570000}"/>
    <cellStyle name="Total 2 2 2 2 2" xfId="7275" xr:uid="{00000000-0005-0000-0000-0000A7570000}"/>
    <cellStyle name="Total 2 2 2 2 2 2" xfId="7276" xr:uid="{00000000-0005-0000-0000-0000A8570000}"/>
    <cellStyle name="Total 2 2 2 2 2 2 2" xfId="7277" xr:uid="{00000000-0005-0000-0000-0000A9570000}"/>
    <cellStyle name="Total 2 2 2 2 2 2 2 2" xfId="7278" xr:uid="{00000000-0005-0000-0000-0000AA570000}"/>
    <cellStyle name="Total 2 2 2 2 2 2 2 2 2" xfId="22610" xr:uid="{00000000-0005-0000-0000-0000AB570000}"/>
    <cellStyle name="Total 2 2 2 2 2 2 3" xfId="7279" xr:uid="{00000000-0005-0000-0000-0000AC570000}"/>
    <cellStyle name="Total 2 2 2 2 2 2 3 2" xfId="22592" xr:uid="{00000000-0005-0000-0000-0000AD570000}"/>
    <cellStyle name="Total 2 2 2 2 2 2 4" xfId="22565" xr:uid="{00000000-0005-0000-0000-0000AE570000}"/>
    <cellStyle name="Total 2 2 2 2 2 3" xfId="7280" xr:uid="{00000000-0005-0000-0000-0000AF570000}"/>
    <cellStyle name="Total 2 2 2 2 2 3 2" xfId="7281" xr:uid="{00000000-0005-0000-0000-0000B0570000}"/>
    <cellStyle name="Total 2 2 2 2 2 3 3" xfId="22564" xr:uid="{00000000-0005-0000-0000-0000B1570000}"/>
    <cellStyle name="Total 2 2 2 2 3" xfId="7282" xr:uid="{00000000-0005-0000-0000-0000B2570000}"/>
    <cellStyle name="Total 2 2 2 2 3 2" xfId="7283" xr:uid="{00000000-0005-0000-0000-0000B3570000}"/>
    <cellStyle name="Total 2 2 2 2 3 2 2" xfId="22563" xr:uid="{00000000-0005-0000-0000-0000B4570000}"/>
    <cellStyle name="Total 2 2 2 2 4" xfId="22611" xr:uid="{00000000-0005-0000-0000-0000B5570000}"/>
    <cellStyle name="Total 2 2 2 3" xfId="7284" xr:uid="{00000000-0005-0000-0000-0000B6570000}"/>
    <cellStyle name="Total 2 2 2 3 2" xfId="22582" xr:uid="{00000000-0005-0000-0000-0000B7570000}"/>
    <cellStyle name="Total 2 2 2 4" xfId="7285" xr:uid="{00000000-0005-0000-0000-0000B8570000}"/>
    <cellStyle name="Total 2 2 2 4 2" xfId="7286" xr:uid="{00000000-0005-0000-0000-0000B9570000}"/>
    <cellStyle name="Total 2 2 2 4 3" xfId="16136" xr:uid="{00000000-0005-0000-0000-0000BA570000}"/>
    <cellStyle name="Total 2 2 3" xfId="7287" xr:uid="{00000000-0005-0000-0000-0000BB570000}"/>
    <cellStyle name="Total 2 2 4" xfId="7288" xr:uid="{00000000-0005-0000-0000-0000BC570000}"/>
    <cellStyle name="Total 2 2 4 2" xfId="7289" xr:uid="{00000000-0005-0000-0000-0000BD570000}"/>
    <cellStyle name="Total 2 2 4 2 2" xfId="16137" xr:uid="{00000000-0005-0000-0000-0000BE570000}"/>
    <cellStyle name="Total 2 2 5" xfId="22593" xr:uid="{00000000-0005-0000-0000-0000BF570000}"/>
    <cellStyle name="Total 2 3" xfId="7290" xr:uid="{00000000-0005-0000-0000-0000C0570000}"/>
    <cellStyle name="Total 2 3 2" xfId="16138" xr:uid="{00000000-0005-0000-0000-0000C1570000}"/>
    <cellStyle name="Total 2 4" xfId="7291" xr:uid="{00000000-0005-0000-0000-0000C2570000}"/>
    <cellStyle name="Total 2 4 2" xfId="22609" xr:uid="{00000000-0005-0000-0000-0000C3570000}"/>
    <cellStyle name="Total 2 5" xfId="7292" xr:uid="{00000000-0005-0000-0000-0000C4570000}"/>
    <cellStyle name="Total 2 5 2" xfId="22591" xr:uid="{00000000-0005-0000-0000-0000C5570000}"/>
    <cellStyle name="Total 2 6" xfId="7293" xr:uid="{00000000-0005-0000-0000-0000C6570000}"/>
    <cellStyle name="Total 2 6 2" xfId="7294" xr:uid="{00000000-0005-0000-0000-0000C7570000}"/>
    <cellStyle name="Total 2 6 3" xfId="16139" xr:uid="{00000000-0005-0000-0000-0000C8570000}"/>
    <cellStyle name="Total 3" xfId="7295" xr:uid="{00000000-0005-0000-0000-0000C9570000}"/>
    <cellStyle name="Total 3 2" xfId="7296" xr:uid="{00000000-0005-0000-0000-0000CA570000}"/>
    <cellStyle name="Total 3 3" xfId="7297" xr:uid="{00000000-0005-0000-0000-0000CB570000}"/>
    <cellStyle name="Total 3 4" xfId="7298" xr:uid="{00000000-0005-0000-0000-0000CC570000}"/>
    <cellStyle name="Total 4" xfId="7299" xr:uid="{00000000-0005-0000-0000-0000CD570000}"/>
    <cellStyle name="Total 4 2" xfId="7300" xr:uid="{00000000-0005-0000-0000-0000CE570000}"/>
    <cellStyle name="Total 4 3" xfId="7301" xr:uid="{00000000-0005-0000-0000-0000CF570000}"/>
    <cellStyle name="Total 5" xfId="7302" xr:uid="{00000000-0005-0000-0000-0000D0570000}"/>
    <cellStyle name="Total 5 2" xfId="7303" xr:uid="{00000000-0005-0000-0000-0000D1570000}"/>
    <cellStyle name="Total 6" xfId="7304" xr:uid="{00000000-0005-0000-0000-0000D2570000}"/>
    <cellStyle name="Total 6 2" xfId="7305" xr:uid="{00000000-0005-0000-0000-0000D3570000}"/>
    <cellStyle name="Total 6 2 2" xfId="22562" xr:uid="{00000000-0005-0000-0000-0000D4570000}"/>
    <cellStyle name="Total 6 3" xfId="7393" xr:uid="{00000000-0005-0000-0000-0000D5570000}"/>
    <cellStyle name="Total 7" xfId="7306" xr:uid="{00000000-0005-0000-0000-0000D6570000}"/>
    <cellStyle name="Total 7 2" xfId="7394" xr:uid="{00000000-0005-0000-0000-0000D7570000}"/>
    <cellStyle name="Total 8" xfId="7392" xr:uid="{00000000-0005-0000-0000-0000D8570000}"/>
    <cellStyle name="Total 8 2" xfId="13979" xr:uid="{00000000-0005-0000-0000-0000D9570000}"/>
    <cellStyle name="Total 9" xfId="7270" xr:uid="{00000000-0005-0000-0000-0000DA570000}"/>
    <cellStyle name="Total 9 2" xfId="16135" xr:uid="{00000000-0005-0000-0000-0000DB570000}"/>
    <cellStyle name="totalbalan" xfId="4868" xr:uid="{00000000-0005-0000-0000-0000DC570000}"/>
    <cellStyle name="Underline_Double" xfId="5178" xr:uid="{00000000-0005-0000-0000-0000DD570000}"/>
    <cellStyle name="Unprot" xfId="4869" xr:uid="{00000000-0005-0000-0000-0000DE570000}"/>
    <cellStyle name="Unprot$" xfId="4870" xr:uid="{00000000-0005-0000-0000-0000DF570000}"/>
    <cellStyle name="Unprotect" xfId="4871" xr:uid="{00000000-0005-0000-0000-0000E0570000}"/>
    <cellStyle name="UNPROTECTED" xfId="4872" xr:uid="{00000000-0005-0000-0000-0000E1570000}"/>
    <cellStyle name="Validation" xfId="5179" xr:uid="{00000000-0005-0000-0000-0000E2570000}"/>
    <cellStyle name="Valuta [0]_Blad1" xfId="4873" xr:uid="{00000000-0005-0000-0000-0000E3570000}"/>
    <cellStyle name="Valuta_Blad1" xfId="4874" xr:uid="{00000000-0005-0000-0000-0000E4570000}"/>
    <cellStyle name="Vírgula" xfId="79" builtinId="3"/>
    <cellStyle name="Vírgula 10" xfId="13842" xr:uid="{00000000-0005-0000-0000-0000E6570000}"/>
    <cellStyle name="Vírgula 10 2" xfId="22519" xr:uid="{00000000-0005-0000-0000-0000E7570000}"/>
    <cellStyle name="Vírgula 11" xfId="13856" xr:uid="{00000000-0005-0000-0000-0000E8570000}"/>
    <cellStyle name="Vírgula 12" xfId="14514" xr:uid="{00000000-0005-0000-0000-0000E9570000}"/>
    <cellStyle name="Vírgula 2" xfId="90" xr:uid="{00000000-0005-0000-0000-0000EA570000}"/>
    <cellStyle name="Vírgula 2 2" xfId="96" xr:uid="{00000000-0005-0000-0000-0000EB570000}"/>
    <cellStyle name="Vírgula 2 2 2" xfId="4908" xr:uid="{00000000-0005-0000-0000-0000EC570000}"/>
    <cellStyle name="Vírgula 2 2 2 2" xfId="9038" xr:uid="{00000000-0005-0000-0000-0000ED570000}"/>
    <cellStyle name="Vírgula 2 2 2 2 2" xfId="17788" xr:uid="{00000000-0005-0000-0000-0000EE570000}"/>
    <cellStyle name="Vírgula 2 2 2 3" xfId="12243" xr:uid="{00000000-0005-0000-0000-0000EF570000}"/>
    <cellStyle name="Vírgula 2 2 2 3 2" xfId="20928" xr:uid="{00000000-0005-0000-0000-0000F0570000}"/>
    <cellStyle name="Vírgula 2 2 2 4" xfId="13852" xr:uid="{00000000-0005-0000-0000-0000F1570000}"/>
    <cellStyle name="Vírgula 2 2 2 4 2" xfId="22529" xr:uid="{00000000-0005-0000-0000-0000F2570000}"/>
    <cellStyle name="Vírgula 2 2 2 5" xfId="16045" xr:uid="{00000000-0005-0000-0000-0000F3570000}"/>
    <cellStyle name="Vírgula 2 2 3" xfId="4892" xr:uid="{00000000-0005-0000-0000-0000F4570000}"/>
    <cellStyle name="Vírgula 2 2 3 2" xfId="9031" xr:uid="{00000000-0005-0000-0000-0000F5570000}"/>
    <cellStyle name="Vírgula 2 2 3 2 2" xfId="17781" xr:uid="{00000000-0005-0000-0000-0000F6570000}"/>
    <cellStyle name="Vírgula 2 2 3 3" xfId="12236" xr:uid="{00000000-0005-0000-0000-0000F7570000}"/>
    <cellStyle name="Vírgula 2 2 3 3 2" xfId="20921" xr:uid="{00000000-0005-0000-0000-0000F8570000}"/>
    <cellStyle name="Vírgula 2 2 3 4" xfId="16038" xr:uid="{00000000-0005-0000-0000-0000F9570000}"/>
    <cellStyle name="Vírgula 2 2 4" xfId="10445" xr:uid="{00000000-0005-0000-0000-0000FA570000}"/>
    <cellStyle name="Vírgula 2 2 4 2" xfId="19195" xr:uid="{00000000-0005-0000-0000-0000FB570000}"/>
    <cellStyle name="Vírgula 2 2 5" xfId="10608" xr:uid="{00000000-0005-0000-0000-0000FC570000}"/>
    <cellStyle name="Vírgula 2 2 5 2" xfId="19311" xr:uid="{00000000-0005-0000-0000-0000FD570000}"/>
    <cellStyle name="Vírgula 2 2 6" xfId="13845" xr:uid="{00000000-0005-0000-0000-0000FE570000}"/>
    <cellStyle name="Vírgula 2 2 6 2" xfId="22522" xr:uid="{00000000-0005-0000-0000-0000FF570000}"/>
    <cellStyle name="Vírgula 2 2 7" xfId="14497" xr:uid="{00000000-0005-0000-0000-000000580000}"/>
    <cellStyle name="Vírgula 2 3" xfId="116" xr:uid="{00000000-0005-0000-0000-000001580000}"/>
    <cellStyle name="Vírgula 2 3 2" xfId="4902" xr:uid="{00000000-0005-0000-0000-000002580000}"/>
    <cellStyle name="Vírgula 2 3 2 2" xfId="12241" xr:uid="{00000000-0005-0000-0000-000003580000}"/>
    <cellStyle name="Vírgula 2 3 2 2 2" xfId="20926" xr:uid="{00000000-0005-0000-0000-000004580000}"/>
    <cellStyle name="Vírgula 2 3 2 3" xfId="16043" xr:uid="{00000000-0005-0000-0000-000005580000}"/>
    <cellStyle name="Vírgula 2 3 3" xfId="9036" xr:uid="{00000000-0005-0000-0000-000006580000}"/>
    <cellStyle name="Vírgula 2 3 3 2" xfId="17786" xr:uid="{00000000-0005-0000-0000-000007580000}"/>
    <cellStyle name="Vírgula 2 3 4" xfId="10613" xr:uid="{00000000-0005-0000-0000-000008580000}"/>
    <cellStyle name="Vírgula 2 3 4 2" xfId="19316" xr:uid="{00000000-0005-0000-0000-000009580000}"/>
    <cellStyle name="Vírgula 2 3 5" xfId="13850" xr:uid="{00000000-0005-0000-0000-00000A580000}"/>
    <cellStyle name="Vírgula 2 3 5 2" xfId="22527" xr:uid="{00000000-0005-0000-0000-00000B580000}"/>
    <cellStyle name="Vírgula 2 3 6" xfId="14494" xr:uid="{00000000-0005-0000-0000-00000C580000}"/>
    <cellStyle name="Vírgula 2 4" xfId="138" xr:uid="{00000000-0005-0000-0000-00000D580000}"/>
    <cellStyle name="Vírgula 2 4 2" xfId="9030" xr:uid="{00000000-0005-0000-0000-00000E580000}"/>
    <cellStyle name="Vírgula 2 4 2 2" xfId="17780" xr:uid="{00000000-0005-0000-0000-00000F580000}"/>
    <cellStyle name="Vírgula 2 4 3" xfId="10623" xr:uid="{00000000-0005-0000-0000-000010580000}"/>
    <cellStyle name="Vírgula 2 4 3 2" xfId="19326" xr:uid="{00000000-0005-0000-0000-000011580000}"/>
    <cellStyle name="Vírgula 2 4 4" xfId="13854" xr:uid="{00000000-0005-0000-0000-000012580000}"/>
    <cellStyle name="Vírgula 2 4 4 2" xfId="22531" xr:uid="{00000000-0005-0000-0000-000013580000}"/>
    <cellStyle name="Vírgula 2 4 5" xfId="13890" xr:uid="{00000000-0005-0000-0000-000014580000}"/>
    <cellStyle name="Vírgula 2 5" xfId="5771" xr:uid="{00000000-0005-0000-0000-000015580000}"/>
    <cellStyle name="Vírgula 2 5 2" xfId="10465" xr:uid="{00000000-0005-0000-0000-000016580000}"/>
    <cellStyle name="Vírgula 2 5 2 2" xfId="19208" xr:uid="{00000000-0005-0000-0000-000017580000}"/>
    <cellStyle name="Vírgula 2 5 3" xfId="16096" xr:uid="{00000000-0005-0000-0000-000018580000}"/>
    <cellStyle name="Vírgula 2 6" xfId="13844" xr:uid="{00000000-0005-0000-0000-000019580000}"/>
    <cellStyle name="Vírgula 2 6 2" xfId="22521" xr:uid="{00000000-0005-0000-0000-00001A580000}"/>
    <cellStyle name="Vírgula 2 7" xfId="14130" xr:uid="{00000000-0005-0000-0000-00001B580000}"/>
    <cellStyle name="Vírgula 2 8" xfId="14499" xr:uid="{00000000-0005-0000-0000-00001C580000}"/>
    <cellStyle name="Vírgula 3" xfId="114" xr:uid="{00000000-0005-0000-0000-00001D580000}"/>
    <cellStyle name="Vírgula 3 2" xfId="4894" xr:uid="{00000000-0005-0000-0000-00001E580000}"/>
    <cellStyle name="Vírgula 3 2 2" xfId="9032" xr:uid="{00000000-0005-0000-0000-00001F580000}"/>
    <cellStyle name="Vírgula 3 2 2 2" xfId="17782" xr:uid="{00000000-0005-0000-0000-000020580000}"/>
    <cellStyle name="Vírgula 3 2 3" xfId="12237" xr:uid="{00000000-0005-0000-0000-000021580000}"/>
    <cellStyle name="Vírgula 3 2 3 2" xfId="20922" xr:uid="{00000000-0005-0000-0000-000022580000}"/>
    <cellStyle name="Vírgula 3 2 4" xfId="16039" xr:uid="{00000000-0005-0000-0000-000023580000}"/>
    <cellStyle name="Vírgula 3 3" xfId="5811" xr:uid="{00000000-0005-0000-0000-000024580000}"/>
    <cellStyle name="Vírgula 3 3 2" xfId="10446" xr:uid="{00000000-0005-0000-0000-000025580000}"/>
    <cellStyle name="Vírgula 3 3 2 2" xfId="19196" xr:uid="{00000000-0005-0000-0000-000026580000}"/>
    <cellStyle name="Vírgula 3 3 3" xfId="16109" xr:uid="{00000000-0005-0000-0000-000027580000}"/>
    <cellStyle name="Vírgula 3 4" xfId="7416" xr:uid="{00000000-0005-0000-0000-000028580000}"/>
    <cellStyle name="Vírgula 3 4 2" xfId="16177" xr:uid="{00000000-0005-0000-0000-000029580000}"/>
    <cellStyle name="Vírgula 3 5" xfId="10611" xr:uid="{00000000-0005-0000-0000-00002A580000}"/>
    <cellStyle name="Vírgula 3 5 2" xfId="19314" xr:uid="{00000000-0005-0000-0000-00002B580000}"/>
    <cellStyle name="Vírgula 3 6" xfId="13846" xr:uid="{00000000-0005-0000-0000-00002C580000}"/>
    <cellStyle name="Vírgula 3 6 2" xfId="22523" xr:uid="{00000000-0005-0000-0000-00002D580000}"/>
    <cellStyle name="Vírgula 3 7" xfId="14145" xr:uid="{00000000-0005-0000-0000-00002E580000}"/>
    <cellStyle name="Vírgula 3 8" xfId="14495" xr:uid="{00000000-0005-0000-0000-00002F580000}"/>
    <cellStyle name="Vírgula 4" xfId="99" xr:uid="{00000000-0005-0000-0000-000030580000}"/>
    <cellStyle name="Vírgula 4 2" xfId="7400" xr:uid="{00000000-0005-0000-0000-000031580000}"/>
    <cellStyle name="Vírgula 4 2 2" xfId="16170" xr:uid="{00000000-0005-0000-0000-000032580000}"/>
    <cellStyle name="Vírgula 4 3" xfId="7418" xr:uid="{00000000-0005-0000-0000-000033580000}"/>
    <cellStyle name="Vírgula 4 3 2" xfId="16179" xr:uid="{00000000-0005-0000-0000-000034580000}"/>
    <cellStyle name="Vírgula 4 4" xfId="10610" xr:uid="{00000000-0005-0000-0000-000035580000}"/>
    <cellStyle name="Vírgula 4 4 2" xfId="19313" xr:uid="{00000000-0005-0000-0000-000036580000}"/>
    <cellStyle name="Vírgula 4 5" xfId="14735" xr:uid="{00000000-0005-0000-0000-000037580000}"/>
    <cellStyle name="Vírgula 4 6" xfId="14496" xr:uid="{00000000-0005-0000-0000-000038580000}"/>
    <cellStyle name="Vírgula 5" xfId="119" xr:uid="{00000000-0005-0000-0000-000039580000}"/>
    <cellStyle name="Vírgula 5 2" xfId="9027" xr:uid="{00000000-0005-0000-0000-00003A580000}"/>
    <cellStyle name="Vírgula 5 2 2" xfId="17777" xr:uid="{00000000-0005-0000-0000-00003B580000}"/>
    <cellStyle name="Vírgula 5 3" xfId="7419" xr:uid="{00000000-0005-0000-0000-00003C580000}"/>
    <cellStyle name="Vírgula 5 4" xfId="10615" xr:uid="{00000000-0005-0000-0000-00003D580000}"/>
    <cellStyle name="Vírgula 5 4 2" xfId="19318" xr:uid="{00000000-0005-0000-0000-00003E580000}"/>
    <cellStyle name="Vírgula 5 5" xfId="14611" xr:uid="{00000000-0005-0000-0000-00003F580000}"/>
    <cellStyle name="Vírgula 6" xfId="4885" xr:uid="{00000000-0005-0000-0000-000040580000}"/>
    <cellStyle name="Vírgula 6 2" xfId="10444" xr:uid="{00000000-0005-0000-0000-000041580000}"/>
    <cellStyle name="Vírgula 6 2 2" xfId="19194" xr:uid="{00000000-0005-0000-0000-000042580000}"/>
    <cellStyle name="Vírgula 6 3" xfId="12234" xr:uid="{00000000-0005-0000-0000-000043580000}"/>
    <cellStyle name="Vírgula 6 3 2" xfId="20919" xr:uid="{00000000-0005-0000-0000-000044580000}"/>
    <cellStyle name="Vírgula 6 4" xfId="16036" xr:uid="{00000000-0005-0000-0000-000045580000}"/>
    <cellStyle name="Vírgula 7" xfId="4917" xr:uid="{00000000-0005-0000-0000-000046580000}"/>
    <cellStyle name="Vírgula 7 2" xfId="16049" xr:uid="{00000000-0005-0000-0000-000047580000}"/>
    <cellStyle name="Vírgula 8" xfId="7413" xr:uid="{00000000-0005-0000-0000-000048580000}"/>
    <cellStyle name="Vírgula 9" xfId="10601" xr:uid="{00000000-0005-0000-0000-000049580000}"/>
    <cellStyle name="Vírgula 9 2" xfId="19306" xr:uid="{00000000-0005-0000-0000-00004A580000}"/>
    <cellStyle name="Währung [0]_Anlagenbuchhaltung" xfId="4875" xr:uid="{00000000-0005-0000-0000-00004B580000}"/>
    <cellStyle name="Währung_Anlagenbuchhaltung" xfId="4876" xr:uid="{00000000-0005-0000-0000-00004C580000}"/>
    <cellStyle name="Warning Text" xfId="89" xr:uid="{00000000-0005-0000-0000-00004D580000}"/>
    <cellStyle name="WhiteCells" xfId="5181" xr:uid="{00000000-0005-0000-0000-00004E580000}"/>
    <cellStyle name="WingDing" xfId="5182" xr:uid="{00000000-0005-0000-0000-00004F580000}"/>
    <cellStyle name="wrap" xfId="4878" xr:uid="{00000000-0005-0000-0000-000050580000}"/>
    <cellStyle name="year" xfId="4879" xr:uid="{00000000-0005-0000-0000-000051580000}"/>
    <cellStyle name="YEARS" xfId="4880" xr:uid="{00000000-0005-0000-0000-000052580000}"/>
    <cellStyle name="Yellow" xfId="5183" xr:uid="{00000000-0005-0000-0000-000053580000}"/>
    <cellStyle name="백분율_Sheet13" xfId="5184" xr:uid="{00000000-0005-0000-0000-000054580000}"/>
    <cellStyle name="콤마 [0]_97MBO" xfId="5185" xr:uid="{00000000-0005-0000-0000-000055580000}"/>
    <cellStyle name="콤마_97MBO" xfId="5186" xr:uid="{00000000-0005-0000-0000-000056580000}"/>
    <cellStyle name="통화 [0]_97MBO" xfId="5187" xr:uid="{00000000-0005-0000-0000-000057580000}"/>
    <cellStyle name="통화_97MBO" xfId="5188" xr:uid="{00000000-0005-0000-0000-000058580000}"/>
    <cellStyle name="표준_9708" xfId="5189" xr:uid="{00000000-0005-0000-0000-000059580000}"/>
    <cellStyle name="千位分隔[0]_2000_Budgetnew" xfId="4881" xr:uid="{00000000-0005-0000-0000-00005A580000}"/>
    <cellStyle name="千位分隔_2000_Budgetnew" xfId="4882" xr:uid="{00000000-0005-0000-0000-00005B580000}"/>
    <cellStyle name="標準_（１）－②経営数値（製造子会社用）ＤＬＩＮＣ" xfId="5190" xr:uid="{00000000-0005-0000-0000-00005C580000}"/>
    <cellStyle name="货币[0]_Yangpu1" xfId="4883" xr:uid="{00000000-0005-0000-0000-00005D580000}"/>
    <cellStyle name="货币_Yangpu1" xfId="4884" xr:uid="{00000000-0005-0000-0000-00005E580000}"/>
  </cellStyles>
  <dxfs count="164"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theme="0"/>
      </font>
    </dxf>
    <dxf>
      <font>
        <color rgb="FFE2211E"/>
      </font>
      <fill>
        <patternFill>
          <bgColor theme="9" tint="0.79998168889431442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E2211E"/>
      </font>
      <fill>
        <patternFill>
          <bgColor theme="9" tint="0.79998168889431442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E2211E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FFF00"/>
      <color rgb="FFF7F6F6"/>
      <color rgb="FFC8141E"/>
      <color rgb="FFAFABAB"/>
      <color rgb="FFE2211E"/>
      <color rgb="FF663300"/>
      <color rgb="FF6D6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PEX!B1"/><Relationship Id="rId3" Type="http://schemas.openxmlformats.org/officeDocument/2006/relationships/hyperlink" Target="#'DRE | IncS'!B1"/><Relationship Id="rId7" Type="http://schemas.openxmlformats.org/officeDocument/2006/relationships/hyperlink" Target="#'Dados Operac. | Operating Data'!B1"/><Relationship Id="rId12" Type="http://schemas.openxmlformats.org/officeDocument/2006/relationships/image" Target="../media/image2.png"/><Relationship Id="rId2" Type="http://schemas.openxmlformats.org/officeDocument/2006/relationships/hyperlink" Target="#'BP | BalSheet'!B1"/><Relationship Id="rId1" Type="http://schemas.openxmlformats.org/officeDocument/2006/relationships/image" Target="../media/image1.jpeg"/><Relationship Id="rId6" Type="http://schemas.openxmlformats.org/officeDocument/2006/relationships/hyperlink" Target="#'Receb&#237;veis | Receivables'!B1"/><Relationship Id="rId11" Type="http://schemas.openxmlformats.org/officeDocument/2006/relationships/hyperlink" Target="#'DFC | CashFlow'!B1"/><Relationship Id="rId5" Type="http://schemas.openxmlformats.org/officeDocument/2006/relationships/hyperlink" Target="#EBITDA!B1"/><Relationship Id="rId10" Type="http://schemas.openxmlformats.org/officeDocument/2006/relationships/hyperlink" Target="#'Dividendos | Dividends'!B1"/><Relationship Id="rId4" Type="http://schemas.openxmlformats.org/officeDocument/2006/relationships/hyperlink" Target="#'Serv. Fin. | Financial Services'!B1"/><Relationship Id="rId9" Type="http://schemas.openxmlformats.org/officeDocument/2006/relationships/hyperlink" Target="#'Lista de Lojas | Stores List'!B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Capa | Cover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589675</xdr:colOff>
      <xdr:row>35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F7E0009-798E-4843-2A18-2F9B93D00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74032" cy="5225143"/>
        </a:xfrm>
        <a:prstGeom prst="rect">
          <a:avLst/>
        </a:prstGeom>
      </xdr:spPr>
    </xdr:pic>
    <xdr:clientData/>
  </xdr:twoCellAnchor>
  <xdr:twoCellAnchor>
    <xdr:from>
      <xdr:col>10</xdr:col>
      <xdr:colOff>170090</xdr:colOff>
      <xdr:row>8</xdr:row>
      <xdr:rowOff>129298</xdr:rowOff>
    </xdr:from>
    <xdr:to>
      <xdr:col>16</xdr:col>
      <xdr:colOff>744991</xdr:colOff>
      <xdr:row>33</xdr:row>
      <xdr:rowOff>40821</xdr:rowOff>
    </xdr:to>
    <xdr:sp macro="" textlink="">
      <xdr:nvSpPr>
        <xdr:cNvPr id="25" name="Retângulo: Cantos Diagonais Arredondados 24">
          <a:extLst>
            <a:ext uri="{FF2B5EF4-FFF2-40B4-BE49-F238E27FC236}">
              <a16:creationId xmlns:a16="http://schemas.microsoft.com/office/drawing/2014/main" id="{1D5E090F-7FBE-45FC-B18F-C24404727532}"/>
            </a:ext>
          </a:extLst>
        </xdr:cNvPr>
        <xdr:cNvSpPr/>
      </xdr:nvSpPr>
      <xdr:spPr>
        <a:xfrm>
          <a:off x="6792233" y="1435584"/>
          <a:ext cx="4548187" cy="3503808"/>
        </a:xfrm>
        <a:prstGeom prst="round2DiagRect">
          <a:avLst>
            <a:gd name="adj1" fmla="val 13115"/>
            <a:gd name="adj2" fmla="val 0"/>
          </a:avLst>
        </a:prstGeom>
        <a:solidFill>
          <a:schemeClr val="bg1"/>
        </a:solidFill>
        <a:ln w="127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281215</xdr:colOff>
      <xdr:row>22</xdr:row>
      <xdr:rowOff>16328</xdr:rowOff>
    </xdr:from>
    <xdr:to>
      <xdr:col>4</xdr:col>
      <xdr:colOff>489858</xdr:colOff>
      <xdr:row>33</xdr:row>
      <xdr:rowOff>54428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8A4859D-83F1-412C-A6D1-8223C12F62E3}"/>
            </a:ext>
          </a:extLst>
        </xdr:cNvPr>
        <xdr:cNvSpPr/>
      </xdr:nvSpPr>
      <xdr:spPr>
        <a:xfrm>
          <a:off x="281215" y="3608614"/>
          <a:ext cx="2857500" cy="1344385"/>
        </a:xfrm>
        <a:prstGeom prst="roundRect">
          <a:avLst/>
        </a:prstGeom>
        <a:solidFill>
          <a:srgbClr val="FFFFFF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l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Dados Históricos </a:t>
          </a:r>
        </a:p>
        <a:p>
          <a:pPr algn="l"/>
          <a:r>
            <a:rPr lang="pt-BR" sz="1800" b="1" i="1">
              <a:solidFill>
                <a:schemeClr val="tx1">
                  <a:lumMod val="75000"/>
                  <a:lumOff val="2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Historical Data</a:t>
          </a:r>
        </a:p>
        <a:p>
          <a:pPr algn="l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4T23</a:t>
          </a:r>
          <a:r>
            <a:rPr lang="pt-BR" sz="1800" b="1" baseline="0">
              <a:solidFill>
                <a:schemeClr val="tx1">
                  <a:lumMod val="75000"/>
                  <a:lumOff val="2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| </a:t>
          </a:r>
          <a:r>
            <a:rPr lang="pt-BR" sz="1800" b="1" i="1" baseline="0">
              <a:solidFill>
                <a:schemeClr val="tx1">
                  <a:lumMod val="75000"/>
                  <a:lumOff val="2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4Q23</a:t>
          </a:r>
          <a:endParaRPr lang="pt-BR" sz="1800" b="1" i="1">
            <a:solidFill>
              <a:schemeClr val="tx1">
                <a:lumMod val="75000"/>
                <a:lumOff val="2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10</xdr:col>
      <xdr:colOff>477033</xdr:colOff>
      <xdr:row>10</xdr:row>
      <xdr:rowOff>2318</xdr:rowOff>
    </xdr:from>
    <xdr:to>
      <xdr:col>13</xdr:col>
      <xdr:colOff>448233</xdr:colOff>
      <xdr:row>13</xdr:row>
      <xdr:rowOff>56544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181A9E-E61F-4FE3-8AE4-6755CA275928}"/>
            </a:ext>
          </a:extLst>
        </xdr:cNvPr>
        <xdr:cNvSpPr/>
      </xdr:nvSpPr>
      <xdr:spPr>
        <a:xfrm>
          <a:off x="7099176" y="1635175"/>
          <a:ext cx="1957843" cy="54408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BALANÇO PATRIMONIAL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BALANCE SHEET</a:t>
          </a:r>
        </a:p>
      </xdr:txBody>
    </xdr:sp>
    <xdr:clientData/>
  </xdr:twoCellAnchor>
  <xdr:twoCellAnchor>
    <xdr:from>
      <xdr:col>13</xdr:col>
      <xdr:colOff>543708</xdr:colOff>
      <xdr:row>10</xdr:row>
      <xdr:rowOff>2318</xdr:rowOff>
    </xdr:from>
    <xdr:to>
      <xdr:col>16</xdr:col>
      <xdr:colOff>514907</xdr:colOff>
      <xdr:row>13</xdr:row>
      <xdr:rowOff>56544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189A85-7FB3-4A9E-B164-EB404C1A7D35}"/>
            </a:ext>
          </a:extLst>
        </xdr:cNvPr>
        <xdr:cNvSpPr/>
      </xdr:nvSpPr>
      <xdr:spPr>
        <a:xfrm>
          <a:off x="9152494" y="1635175"/>
          <a:ext cx="1957842" cy="54408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RESULTADO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INCOME STATEMENT</a:t>
          </a:r>
        </a:p>
      </xdr:txBody>
    </xdr:sp>
    <xdr:clientData/>
  </xdr:twoCellAnchor>
  <xdr:twoCellAnchor>
    <xdr:from>
      <xdr:col>13</xdr:col>
      <xdr:colOff>539898</xdr:colOff>
      <xdr:row>14</xdr:row>
      <xdr:rowOff>9938</xdr:rowOff>
    </xdr:from>
    <xdr:to>
      <xdr:col>16</xdr:col>
      <xdr:colOff>511097</xdr:colOff>
      <xdr:row>17</xdr:row>
      <xdr:rowOff>64163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470B68-402C-42E0-946E-EB21E0671CEE}"/>
            </a:ext>
          </a:extLst>
        </xdr:cNvPr>
        <xdr:cNvSpPr/>
      </xdr:nvSpPr>
      <xdr:spPr>
        <a:xfrm>
          <a:off x="9148684" y="2295938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SERVIÇOS FINANCEIROS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FINANCIAL SERVICES</a:t>
          </a:r>
        </a:p>
      </xdr:txBody>
    </xdr:sp>
    <xdr:clientData/>
  </xdr:twoCellAnchor>
  <xdr:twoCellAnchor>
    <xdr:from>
      <xdr:col>10</xdr:col>
      <xdr:colOff>484653</xdr:colOff>
      <xdr:row>17</xdr:row>
      <xdr:rowOff>132044</xdr:rowOff>
    </xdr:from>
    <xdr:to>
      <xdr:col>13</xdr:col>
      <xdr:colOff>455853</xdr:colOff>
      <xdr:row>21</xdr:row>
      <xdr:rowOff>18629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C28B54-2448-41F7-AB34-1ED49BC386D0}"/>
            </a:ext>
          </a:extLst>
        </xdr:cNvPr>
        <xdr:cNvSpPr/>
      </xdr:nvSpPr>
      <xdr:spPr>
        <a:xfrm>
          <a:off x="7106796" y="2907901"/>
          <a:ext cx="1957843" cy="539728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EBITDA</a:t>
          </a:r>
        </a:p>
      </xdr:txBody>
    </xdr:sp>
    <xdr:clientData/>
  </xdr:twoCellAnchor>
  <xdr:twoCellAnchor>
    <xdr:from>
      <xdr:col>13</xdr:col>
      <xdr:colOff>536088</xdr:colOff>
      <xdr:row>18</xdr:row>
      <xdr:rowOff>2504</xdr:rowOff>
    </xdr:from>
    <xdr:to>
      <xdr:col>16</xdr:col>
      <xdr:colOff>507287</xdr:colOff>
      <xdr:row>21</xdr:row>
      <xdr:rowOff>56729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5031F8-B357-4462-B375-EC0FBE0B6C80}"/>
            </a:ext>
          </a:extLst>
        </xdr:cNvPr>
        <xdr:cNvSpPr/>
      </xdr:nvSpPr>
      <xdr:spPr>
        <a:xfrm>
          <a:off x="9144874" y="2941647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RECEBÍVEIS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ACCOUNTS RECEIVABLES</a:t>
          </a:r>
        </a:p>
      </xdr:txBody>
    </xdr:sp>
    <xdr:clientData/>
  </xdr:twoCellAnchor>
  <xdr:twoCellAnchor>
    <xdr:from>
      <xdr:col>10</xdr:col>
      <xdr:colOff>465674</xdr:colOff>
      <xdr:row>21</xdr:row>
      <xdr:rowOff>140934</xdr:rowOff>
    </xdr:from>
    <xdr:to>
      <xdr:col>13</xdr:col>
      <xdr:colOff>436874</xdr:colOff>
      <xdr:row>25</xdr:row>
      <xdr:rowOff>33869</xdr:rowOff>
    </xdr:to>
    <xdr:sp macro="" textlink="">
      <xdr:nvSpPr>
        <xdr:cNvPr id="17" name="Retângulo: Cantos Arredondados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013964-868B-48DB-AC84-E839BB6D73FF}"/>
            </a:ext>
          </a:extLst>
        </xdr:cNvPr>
        <xdr:cNvSpPr/>
      </xdr:nvSpPr>
      <xdr:spPr>
        <a:xfrm>
          <a:off x="7087817" y="3569934"/>
          <a:ext cx="1957843" cy="546078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DADOS OPERACIONAIS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OPERATING</a:t>
          </a:r>
          <a:r>
            <a:rPr lang="pt-BR" sz="1050" b="0" i="1" baseline="0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 DATA</a:t>
          </a:r>
          <a:endParaRPr lang="pt-BR" sz="1050" b="0" i="1">
            <a:solidFill>
              <a:srgbClr val="FF0000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13</xdr:col>
      <xdr:colOff>553233</xdr:colOff>
      <xdr:row>21</xdr:row>
      <xdr:rowOff>158357</xdr:rowOff>
    </xdr:from>
    <xdr:to>
      <xdr:col>16</xdr:col>
      <xdr:colOff>524432</xdr:colOff>
      <xdr:row>25</xdr:row>
      <xdr:rowOff>49296</xdr:rowOff>
    </xdr:to>
    <xdr:sp macro="" textlink="">
      <xdr:nvSpPr>
        <xdr:cNvPr id="18" name="Retângulo: Cantos Arredondados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6AB1F5-6F91-4303-9C0D-2A60301FA2E1}"/>
            </a:ext>
          </a:extLst>
        </xdr:cNvPr>
        <xdr:cNvSpPr/>
      </xdr:nvSpPr>
      <xdr:spPr>
        <a:xfrm>
          <a:off x="9162019" y="3587357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CAPEX</a:t>
          </a:r>
        </a:p>
      </xdr:txBody>
    </xdr:sp>
    <xdr:clientData/>
  </xdr:twoCellAnchor>
  <xdr:twoCellAnchor>
    <xdr:from>
      <xdr:col>10</xdr:col>
      <xdr:colOff>465674</xdr:colOff>
      <xdr:row>25</xdr:row>
      <xdr:rowOff>141121</xdr:rowOff>
    </xdr:from>
    <xdr:to>
      <xdr:col>13</xdr:col>
      <xdr:colOff>436874</xdr:colOff>
      <xdr:row>29</xdr:row>
      <xdr:rowOff>34056</xdr:rowOff>
    </xdr:to>
    <xdr:sp macro="" textlink="">
      <xdr:nvSpPr>
        <xdr:cNvPr id="19" name="Retângulo: Cantos Arredondados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10627F-A704-4F9B-9CDF-2B6FA65948A7}"/>
            </a:ext>
          </a:extLst>
        </xdr:cNvPr>
        <xdr:cNvSpPr/>
      </xdr:nvSpPr>
      <xdr:spPr>
        <a:xfrm>
          <a:off x="7087817" y="4223264"/>
          <a:ext cx="1957843" cy="546078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LISTA DE LOJAS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STORES LIST</a:t>
          </a:r>
        </a:p>
      </xdr:txBody>
    </xdr:sp>
    <xdr:clientData/>
  </xdr:twoCellAnchor>
  <xdr:twoCellAnchor>
    <xdr:from>
      <xdr:col>13</xdr:col>
      <xdr:colOff>555138</xdr:colOff>
      <xdr:row>25</xdr:row>
      <xdr:rowOff>150737</xdr:rowOff>
    </xdr:from>
    <xdr:to>
      <xdr:col>16</xdr:col>
      <xdr:colOff>526337</xdr:colOff>
      <xdr:row>29</xdr:row>
      <xdr:rowOff>41676</xdr:rowOff>
    </xdr:to>
    <xdr:sp macro="" textlink="">
      <xdr:nvSpPr>
        <xdr:cNvPr id="20" name="Retângulo: Cantos Arredondados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9C61F28-5F6E-49B6-A886-809FD249875C}"/>
            </a:ext>
          </a:extLst>
        </xdr:cNvPr>
        <xdr:cNvSpPr/>
      </xdr:nvSpPr>
      <xdr:spPr>
        <a:xfrm>
          <a:off x="9163924" y="4232880"/>
          <a:ext cx="1957842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DIVIDENDOS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DIVIDENDS</a:t>
          </a:r>
        </a:p>
      </xdr:txBody>
    </xdr:sp>
    <xdr:clientData/>
  </xdr:twoCellAnchor>
  <xdr:twoCellAnchor>
    <xdr:from>
      <xdr:col>10</xdr:col>
      <xdr:colOff>474974</xdr:colOff>
      <xdr:row>14</xdr:row>
      <xdr:rowOff>4711</xdr:rowOff>
    </xdr:from>
    <xdr:to>
      <xdr:col>13</xdr:col>
      <xdr:colOff>446174</xdr:colOff>
      <xdr:row>17</xdr:row>
      <xdr:rowOff>58936</xdr:rowOff>
    </xdr:to>
    <xdr:sp macro="" textlink="">
      <xdr:nvSpPr>
        <xdr:cNvPr id="3" name="Retângulo: Cantos Arredondados 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4EA567-5D17-4063-BE37-93867B6EACE3}"/>
            </a:ext>
          </a:extLst>
        </xdr:cNvPr>
        <xdr:cNvSpPr/>
      </xdr:nvSpPr>
      <xdr:spPr>
        <a:xfrm>
          <a:off x="7097117" y="2290711"/>
          <a:ext cx="1957843" cy="54408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50" b="0">
              <a:solidFill>
                <a:sysClr val="windowText" lastClr="000000"/>
              </a:solidFill>
              <a:latin typeface="Poppins" panose="00000500000000000000" pitchFamily="2" charset="0"/>
              <a:cs typeface="Poppins" panose="00000500000000000000" pitchFamily="2" charset="0"/>
            </a:rPr>
            <a:t>FLUXO DE CAIXA</a:t>
          </a:r>
        </a:p>
        <a:p>
          <a:pPr algn="ctr"/>
          <a:r>
            <a:rPr lang="pt-BR" sz="1050" b="0" i="1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CASH</a:t>
          </a:r>
          <a:r>
            <a:rPr lang="pt-BR" sz="1050" b="0" i="1" baseline="0">
              <a:solidFill>
                <a:srgbClr val="FF0000"/>
              </a:solidFill>
              <a:latin typeface="Poppins" panose="00000500000000000000" pitchFamily="2" charset="0"/>
              <a:cs typeface="Poppins" panose="00000500000000000000" pitchFamily="2" charset="0"/>
            </a:rPr>
            <a:t> FLOW</a:t>
          </a:r>
          <a:endParaRPr lang="pt-BR" sz="1050" b="0" i="1">
            <a:solidFill>
              <a:srgbClr val="FF0000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oneCell">
    <xdr:from>
      <xdr:col>12</xdr:col>
      <xdr:colOff>105431</xdr:colOff>
      <xdr:row>1</xdr:row>
      <xdr:rowOff>156935</xdr:rowOff>
    </xdr:from>
    <xdr:to>
      <xdr:col>16</xdr:col>
      <xdr:colOff>778426</xdr:colOff>
      <xdr:row>7</xdr:row>
      <xdr:rowOff>72572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5E6DB67-01B5-1A65-7D09-237A1E9E2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87" b="28687"/>
        <a:stretch/>
      </xdr:blipFill>
      <xdr:spPr>
        <a:xfrm>
          <a:off x="8052002" y="320221"/>
          <a:ext cx="3321853" cy="8953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504825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0DAF1-DC61-4541-99FD-0491302CA153}"/>
            </a:ext>
          </a:extLst>
        </xdr:cNvPr>
        <xdr:cNvSpPr/>
      </xdr:nvSpPr>
      <xdr:spPr>
        <a:xfrm>
          <a:off x="19050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4</xdr:col>
      <xdr:colOff>504825</xdr:colOff>
      <xdr:row>2</xdr:row>
      <xdr:rowOff>66675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80B492-A735-4948-91EB-7942865A4E24}"/>
            </a:ext>
          </a:extLst>
        </xdr:cNvPr>
        <xdr:cNvSpPr/>
      </xdr:nvSpPr>
      <xdr:spPr>
        <a:xfrm>
          <a:off x="177800" y="82550"/>
          <a:ext cx="1939925" cy="263525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5401B-A57F-4645-9850-CF84DCA1610F}"/>
            </a:ext>
          </a:extLst>
        </xdr:cNvPr>
        <xdr:cNvSpPr/>
      </xdr:nvSpPr>
      <xdr:spPr>
        <a:xfrm>
          <a:off x="24765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1457325</xdr:colOff>
      <xdr:row>2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60D3D2-A680-4502-BD64-1312482C9C0F}"/>
            </a:ext>
          </a:extLst>
        </xdr:cNvPr>
        <xdr:cNvSpPr/>
      </xdr:nvSpPr>
      <xdr:spPr>
        <a:xfrm>
          <a:off x="247650" y="1619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66D47F-36D8-4C76-AE14-4DAD56358DD7}"/>
            </a:ext>
          </a:extLst>
        </xdr:cNvPr>
        <xdr:cNvSpPr/>
      </xdr:nvSpPr>
      <xdr:spPr>
        <a:xfrm>
          <a:off x="257175" y="209550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E0290C-BB8B-4E22-816E-7580B1B13DAA}"/>
            </a:ext>
          </a:extLst>
        </xdr:cNvPr>
        <xdr:cNvSpPr/>
      </xdr:nvSpPr>
      <xdr:spPr>
        <a:xfrm>
          <a:off x="243840" y="91440"/>
          <a:ext cx="1457325" cy="27051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42CFE-BABE-46BC-BCBA-B63EDA013886}"/>
            </a:ext>
          </a:extLst>
        </xdr:cNvPr>
        <xdr:cNvSpPr/>
      </xdr:nvSpPr>
      <xdr:spPr>
        <a:xfrm>
          <a:off x="257175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762000</xdr:colOff>
      <xdr:row>2</xdr:row>
      <xdr:rowOff>104775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19B20-6265-4F26-B853-69E8D3E2C0AE}"/>
            </a:ext>
          </a:extLst>
        </xdr:cNvPr>
        <xdr:cNvSpPr/>
      </xdr:nvSpPr>
      <xdr:spPr>
        <a:xfrm>
          <a:off x="238125" y="1619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57150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DC04E-7F19-443B-BA40-1CF68E888371}"/>
            </a:ext>
          </a:extLst>
        </xdr:cNvPr>
        <xdr:cNvSpPr/>
      </xdr:nvSpPr>
      <xdr:spPr>
        <a:xfrm>
          <a:off x="257175" y="209550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7C3FC-0462-44C1-990B-3EDD1F4335AE}"/>
            </a:ext>
          </a:extLst>
        </xdr:cNvPr>
        <xdr:cNvSpPr/>
      </xdr:nvSpPr>
      <xdr:spPr>
        <a:xfrm>
          <a:off x="247650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1457325</xdr:colOff>
      <xdr:row>2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50FDD5-99D1-483C-A2B8-44564AC637FA}"/>
            </a:ext>
          </a:extLst>
        </xdr:cNvPr>
        <xdr:cNvSpPr/>
      </xdr:nvSpPr>
      <xdr:spPr>
        <a:xfrm>
          <a:off x="257175" y="200025"/>
          <a:ext cx="1457325" cy="2667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pt-BR" sz="1000" b="0">
              <a:solidFill>
                <a:schemeClr val="bg1"/>
              </a:solidFill>
              <a:latin typeface="Poppins" panose="00000500000000000000" pitchFamily="2" charset="0"/>
              <a:cs typeface="Poppins" panose="00000500000000000000" pitchFamily="2" charset="0"/>
            </a:rPr>
            <a:t>&lt;&lt;&lt; Capa | Cover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RI\Book%20Informa&#231;&#245;es\EM%20PRODU&#199;&#195;O\Lojas%20Renner%20S.A.%20-%20Dados%20Hist&#243;ricos%202005%20-%20Permanente.xlsm" TargetMode="External"/><Relationship Id="rId1" Type="http://schemas.openxmlformats.org/officeDocument/2006/relationships/externalLinkPath" Target="EM%20PRODU&#199;&#195;O/Lojas%20Renner%20S.A.%20-%20Dados%20Hist&#243;ricos%202005%20-%20Permanen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 | Cover"/>
      <sheetName val="BP | BalSheet"/>
      <sheetName val="DRE | IncS"/>
      <sheetName val="DFC | CashFlow"/>
      <sheetName val="Serv. Fin. | Financial Services"/>
      <sheetName val="Recebíveis | Receivables"/>
      <sheetName val="EBITDA"/>
      <sheetName val="Dados Operac. | Operating Data"/>
      <sheetName val="CAPEX"/>
      <sheetName val="Lista de Lojas | Stores List"/>
      <sheetName val="Dividendos | Dividends"/>
      <sheetName val="UF"/>
      <sheetName val="Quar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 t="str">
            <v>#</v>
          </cell>
          <cell r="D6" t="str">
            <v>Business</v>
          </cell>
          <cell r="L6" t="str">
            <v>State</v>
          </cell>
        </row>
        <row r="7">
          <cell r="B7">
            <v>1</v>
          </cell>
          <cell r="D7" t="str">
            <v>Renner</v>
          </cell>
          <cell r="E7">
            <v>45281</v>
          </cell>
          <cell r="K7" t="str">
            <v>UY</v>
          </cell>
          <cell r="L7" t="str">
            <v>Uruguay</v>
          </cell>
          <cell r="M7" t="str">
            <v>Maldonado</v>
          </cell>
        </row>
        <row r="8">
          <cell r="B8">
            <v>1</v>
          </cell>
          <cell r="D8" t="str">
            <v>Youcom</v>
          </cell>
          <cell r="E8">
            <v>45260</v>
          </cell>
          <cell r="K8" t="str">
            <v>BA</v>
          </cell>
          <cell r="L8" t="str">
            <v>Bahia</v>
          </cell>
          <cell r="M8" t="str">
            <v>Salvador</v>
          </cell>
        </row>
        <row r="9">
          <cell r="B9">
            <v>1</v>
          </cell>
          <cell r="D9" t="str">
            <v>Renner</v>
          </cell>
          <cell r="E9">
            <v>45260</v>
          </cell>
          <cell r="K9" t="str">
            <v>ES</v>
          </cell>
          <cell r="L9" t="str">
            <v>Espírito Santo</v>
          </cell>
          <cell r="M9" t="str">
            <v>Aracruz</v>
          </cell>
        </row>
        <row r="10">
          <cell r="B10">
            <v>1</v>
          </cell>
          <cell r="D10" t="str">
            <v>Youcom</v>
          </cell>
          <cell r="E10">
            <v>45260</v>
          </cell>
          <cell r="K10" t="str">
            <v>BA</v>
          </cell>
          <cell r="L10" t="str">
            <v>Bahia</v>
          </cell>
          <cell r="M10" t="str">
            <v>Lauro de Freitas</v>
          </cell>
        </row>
        <row r="11">
          <cell r="B11">
            <v>1</v>
          </cell>
          <cell r="D11" t="str">
            <v>Youcom</v>
          </cell>
          <cell r="E11">
            <v>45253</v>
          </cell>
          <cell r="K11" t="str">
            <v>SP</v>
          </cell>
          <cell r="L11" t="str">
            <v>São Paulo</v>
          </cell>
          <cell r="M11" t="str">
            <v>São Paulo</v>
          </cell>
        </row>
        <row r="12">
          <cell r="B12">
            <v>1</v>
          </cell>
          <cell r="D12" t="str">
            <v>Renner</v>
          </cell>
          <cell r="E12">
            <v>45252</v>
          </cell>
          <cell r="K12" t="str">
            <v>SP</v>
          </cell>
          <cell r="L12" t="str">
            <v>São Paulo</v>
          </cell>
          <cell r="M12" t="str">
            <v>São Paulo</v>
          </cell>
        </row>
        <row r="13">
          <cell r="B13">
            <v>1</v>
          </cell>
          <cell r="D13" t="str">
            <v>Ashua</v>
          </cell>
          <cell r="E13">
            <v>45248</v>
          </cell>
          <cell r="K13" t="str">
            <v>SP</v>
          </cell>
          <cell r="L13" t="str">
            <v>São Paulo</v>
          </cell>
          <cell r="M13" t="str">
            <v>Santos</v>
          </cell>
        </row>
        <row r="14">
          <cell r="B14">
            <v>1</v>
          </cell>
          <cell r="D14" t="str">
            <v>Youcom</v>
          </cell>
          <cell r="E14">
            <v>45248</v>
          </cell>
          <cell r="K14" t="str">
            <v>SP</v>
          </cell>
          <cell r="L14" t="str">
            <v>São Paulo</v>
          </cell>
          <cell r="M14" t="str">
            <v>Santos</v>
          </cell>
        </row>
        <row r="15">
          <cell r="B15">
            <v>1</v>
          </cell>
          <cell r="D15" t="str">
            <v>Youcom</v>
          </cell>
          <cell r="E15">
            <v>45247</v>
          </cell>
          <cell r="K15" t="str">
            <v>RS</v>
          </cell>
          <cell r="L15" t="str">
            <v>Rio Grande do Sul</v>
          </cell>
          <cell r="M15" t="str">
            <v>Porto Alegre</v>
          </cell>
        </row>
        <row r="16">
          <cell r="B16">
            <v>1</v>
          </cell>
          <cell r="D16" t="str">
            <v>Renner</v>
          </cell>
          <cell r="E16">
            <v>45239</v>
          </cell>
          <cell r="K16" t="str">
            <v>SP</v>
          </cell>
          <cell r="L16" t="str">
            <v>São Paulo</v>
          </cell>
          <cell r="M16" t="str">
            <v>São Paulo</v>
          </cell>
        </row>
        <row r="17">
          <cell r="B17">
            <v>1</v>
          </cell>
          <cell r="D17" t="str">
            <v>Youcom</v>
          </cell>
          <cell r="E17">
            <v>45226</v>
          </cell>
          <cell r="K17" t="str">
            <v>DF</v>
          </cell>
          <cell r="L17" t="str">
            <v>Distrito Federal</v>
          </cell>
          <cell r="M17" t="str">
            <v>Brasília</v>
          </cell>
        </row>
        <row r="18">
          <cell r="B18">
            <v>1</v>
          </cell>
          <cell r="D18" t="str">
            <v>Renner</v>
          </cell>
          <cell r="E18">
            <v>45226</v>
          </cell>
          <cell r="K18" t="str">
            <v>RS</v>
          </cell>
          <cell r="L18" t="str">
            <v>Rio Grande do Sul</v>
          </cell>
          <cell r="M18" t="str">
            <v>Montenegro</v>
          </cell>
        </row>
        <row r="19">
          <cell r="B19">
            <v>1</v>
          </cell>
          <cell r="D19" t="str">
            <v>Renner</v>
          </cell>
          <cell r="E19">
            <v>45216</v>
          </cell>
          <cell r="K19" t="str">
            <v>MG</v>
          </cell>
          <cell r="L19" t="str">
            <v>Minas Gerais</v>
          </cell>
          <cell r="M19" t="str">
            <v>Ituiutaba</v>
          </cell>
        </row>
        <row r="20">
          <cell r="B20">
            <v>1</v>
          </cell>
          <cell r="D20" t="str">
            <v>Renner</v>
          </cell>
          <cell r="E20">
            <v>45210</v>
          </cell>
          <cell r="K20" t="str">
            <v>SC</v>
          </cell>
          <cell r="L20" t="str">
            <v>Santa Catarina</v>
          </cell>
          <cell r="M20" t="str">
            <v>Videira</v>
          </cell>
        </row>
        <row r="21">
          <cell r="B21">
            <v>1</v>
          </cell>
          <cell r="D21" t="str">
            <v>Ashua</v>
          </cell>
          <cell r="E21">
            <v>45189</v>
          </cell>
          <cell r="K21" t="str">
            <v>ES</v>
          </cell>
          <cell r="L21" t="str">
            <v>Espírito Santo</v>
          </cell>
          <cell r="M21" t="str">
            <v>Vitória</v>
          </cell>
        </row>
        <row r="22">
          <cell r="B22">
            <v>1</v>
          </cell>
          <cell r="D22" t="str">
            <v>Youcom</v>
          </cell>
          <cell r="E22">
            <v>45184</v>
          </cell>
          <cell r="K22" t="str">
            <v>PB</v>
          </cell>
          <cell r="L22" t="str">
            <v>Paraíba</v>
          </cell>
          <cell r="M22" t="str">
            <v>João Pessoa</v>
          </cell>
        </row>
        <row r="23">
          <cell r="B23">
            <v>1</v>
          </cell>
          <cell r="D23" t="str">
            <v>Youcom</v>
          </cell>
          <cell r="E23">
            <v>45178</v>
          </cell>
          <cell r="K23" t="str">
            <v>GO</v>
          </cell>
          <cell r="L23" t="str">
            <v>Goiás</v>
          </cell>
          <cell r="M23" t="str">
            <v>Goiânia</v>
          </cell>
        </row>
        <row r="24">
          <cell r="B24">
            <v>1</v>
          </cell>
          <cell r="D24" t="str">
            <v>Youcom</v>
          </cell>
          <cell r="E24">
            <v>45170</v>
          </cell>
          <cell r="K24" t="str">
            <v>SP</v>
          </cell>
          <cell r="L24" t="str">
            <v>São Paulo</v>
          </cell>
          <cell r="M24" t="str">
            <v>São Paulo</v>
          </cell>
        </row>
        <row r="25">
          <cell r="B25">
            <v>1</v>
          </cell>
          <cell r="D25" t="str">
            <v>Renner</v>
          </cell>
          <cell r="E25">
            <v>45169</v>
          </cell>
          <cell r="K25" t="str">
            <v>RS</v>
          </cell>
          <cell r="L25" t="str">
            <v>Rio Grande do Sul</v>
          </cell>
          <cell r="M25" t="str">
            <v>Taquara</v>
          </cell>
        </row>
        <row r="26">
          <cell r="B26">
            <v>1</v>
          </cell>
          <cell r="D26" t="str">
            <v>Renner</v>
          </cell>
          <cell r="E26">
            <v>45147</v>
          </cell>
          <cell r="K26" t="str">
            <v>SP</v>
          </cell>
          <cell r="L26" t="str">
            <v>São Paulo</v>
          </cell>
          <cell r="M26" t="str">
            <v>Cajamar</v>
          </cell>
        </row>
        <row r="27">
          <cell r="B27">
            <v>1</v>
          </cell>
          <cell r="D27" t="str">
            <v>Renner</v>
          </cell>
          <cell r="E27">
            <v>45141</v>
          </cell>
          <cell r="K27" t="str">
            <v>RS</v>
          </cell>
          <cell r="L27" t="str">
            <v>Rio Grande do Sul</v>
          </cell>
          <cell r="M27" t="str">
            <v>Canela</v>
          </cell>
        </row>
        <row r="28">
          <cell r="B28">
            <v>1</v>
          </cell>
          <cell r="D28" t="str">
            <v>Renner</v>
          </cell>
          <cell r="E28">
            <v>45140</v>
          </cell>
          <cell r="K28" t="str">
            <v>MG</v>
          </cell>
          <cell r="L28" t="str">
            <v>Minas Gerais</v>
          </cell>
          <cell r="M28" t="str">
            <v>Alfenas</v>
          </cell>
        </row>
        <row r="29">
          <cell r="B29">
            <v>1</v>
          </cell>
          <cell r="D29" t="str">
            <v>Renner</v>
          </cell>
          <cell r="E29">
            <v>45139</v>
          </cell>
          <cell r="K29" t="str">
            <v>MG</v>
          </cell>
          <cell r="L29" t="str">
            <v>Minas Gerais</v>
          </cell>
          <cell r="M29" t="str">
            <v>Muriaé</v>
          </cell>
        </row>
        <row r="30">
          <cell r="B30">
            <v>1</v>
          </cell>
          <cell r="D30" t="str">
            <v>Ashua</v>
          </cell>
          <cell r="E30">
            <v>45132</v>
          </cell>
          <cell r="K30" t="str">
            <v>PR</v>
          </cell>
          <cell r="L30" t="str">
            <v>Paraná</v>
          </cell>
          <cell r="M30" t="str">
            <v>Curitiba</v>
          </cell>
        </row>
        <row r="31">
          <cell r="B31">
            <v>1</v>
          </cell>
          <cell r="D31" t="str">
            <v>Renner</v>
          </cell>
          <cell r="E31">
            <v>45125</v>
          </cell>
          <cell r="K31" t="str">
            <v>CE</v>
          </cell>
          <cell r="L31" t="str">
            <v>Ceará</v>
          </cell>
          <cell r="M31" t="str">
            <v>Eusébio</v>
          </cell>
        </row>
        <row r="32">
          <cell r="B32">
            <v>1</v>
          </cell>
          <cell r="D32" t="str">
            <v>Youcom</v>
          </cell>
          <cell r="E32">
            <v>45107</v>
          </cell>
          <cell r="K32" t="str">
            <v>AC</v>
          </cell>
          <cell r="L32" t="str">
            <v>Acre</v>
          </cell>
          <cell r="M32" t="str">
            <v>Rio Branco</v>
          </cell>
        </row>
        <row r="33">
          <cell r="B33">
            <v>1</v>
          </cell>
          <cell r="D33" t="str">
            <v>Renner</v>
          </cell>
          <cell r="E33">
            <v>45077</v>
          </cell>
          <cell r="K33" t="str">
            <v>SP</v>
          </cell>
          <cell r="L33" t="str">
            <v>São Paulo</v>
          </cell>
          <cell r="M33" t="str">
            <v>Mogi Mirim</v>
          </cell>
        </row>
        <row r="34">
          <cell r="B34">
            <v>1</v>
          </cell>
          <cell r="D34" t="str">
            <v>Youcom</v>
          </cell>
          <cell r="E34">
            <v>45084</v>
          </cell>
          <cell r="K34" t="str">
            <v>PI</v>
          </cell>
          <cell r="L34" t="str">
            <v>Piauí</v>
          </cell>
          <cell r="M34" t="str">
            <v>Teresina</v>
          </cell>
        </row>
        <row r="35">
          <cell r="B35">
            <v>1</v>
          </cell>
          <cell r="D35" t="str">
            <v>Ashua</v>
          </cell>
          <cell r="E35">
            <v>45077</v>
          </cell>
          <cell r="K35" t="str">
            <v>RJ</v>
          </cell>
          <cell r="L35" t="str">
            <v>Rio de Janeiro</v>
          </cell>
          <cell r="M35" t="str">
            <v>Niterói</v>
          </cell>
        </row>
        <row r="36">
          <cell r="B36">
            <v>1</v>
          </cell>
          <cell r="D36" t="str">
            <v>Renner</v>
          </cell>
          <cell r="E36">
            <v>45077</v>
          </cell>
          <cell r="K36" t="str">
            <v>SP</v>
          </cell>
          <cell r="L36" t="str">
            <v>São Paulo</v>
          </cell>
          <cell r="M36" t="str">
            <v>Penápolis</v>
          </cell>
        </row>
        <row r="37">
          <cell r="B37">
            <v>1</v>
          </cell>
          <cell r="D37" t="str">
            <v>Youcom</v>
          </cell>
          <cell r="E37">
            <v>45077</v>
          </cell>
          <cell r="K37" t="str">
            <v>RJ</v>
          </cell>
          <cell r="L37" t="str">
            <v>Rio de Janeiro</v>
          </cell>
          <cell r="M37" t="str">
            <v>Niterói</v>
          </cell>
        </row>
        <row r="38">
          <cell r="B38">
            <v>1</v>
          </cell>
          <cell r="D38" t="str">
            <v>Youcom</v>
          </cell>
          <cell r="E38">
            <v>45066</v>
          </cell>
          <cell r="K38" t="str">
            <v>SP</v>
          </cell>
          <cell r="L38" t="str">
            <v>São Paulo</v>
          </cell>
          <cell r="M38" t="str">
            <v>Bauru</v>
          </cell>
        </row>
        <row r="39">
          <cell r="B39">
            <v>1</v>
          </cell>
          <cell r="D39" t="str">
            <v>Ashua</v>
          </cell>
          <cell r="E39">
            <v>45055</v>
          </cell>
          <cell r="K39" t="str">
            <v>SP</v>
          </cell>
          <cell r="L39" t="str">
            <v>São Paulo</v>
          </cell>
        </row>
        <row r="40">
          <cell r="B40">
            <v>1</v>
          </cell>
          <cell r="D40" t="str">
            <v>Renner</v>
          </cell>
          <cell r="E40">
            <v>45043</v>
          </cell>
          <cell r="K40" t="str">
            <v>SP</v>
          </cell>
          <cell r="L40" t="str">
            <v>São Paulo</v>
          </cell>
        </row>
        <row r="41">
          <cell r="B41">
            <v>1</v>
          </cell>
          <cell r="D41" t="str">
            <v>Renner</v>
          </cell>
          <cell r="E41">
            <v>45034</v>
          </cell>
          <cell r="K41" t="str">
            <v>SP</v>
          </cell>
          <cell r="L41" t="str">
            <v>São Paulo</v>
          </cell>
        </row>
        <row r="42">
          <cell r="B42">
            <v>1</v>
          </cell>
          <cell r="D42" t="str">
            <v>Renner</v>
          </cell>
          <cell r="E42">
            <v>44916</v>
          </cell>
          <cell r="K42" t="str">
            <v>UY</v>
          </cell>
          <cell r="L42" t="str">
            <v>Uruguay</v>
          </cell>
          <cell r="M42" t="str">
            <v>Maldonado</v>
          </cell>
        </row>
        <row r="43">
          <cell r="B43">
            <v>1</v>
          </cell>
          <cell r="D43" t="str">
            <v>Ashua</v>
          </cell>
          <cell r="E43">
            <v>44903</v>
          </cell>
          <cell r="K43" t="str">
            <v>SP</v>
          </cell>
          <cell r="L43" t="str">
            <v>São Paulo</v>
          </cell>
          <cell r="M43" t="str">
            <v>Campinas</v>
          </cell>
        </row>
        <row r="44">
          <cell r="B44">
            <v>1</v>
          </cell>
          <cell r="D44" t="str">
            <v>Ashua</v>
          </cell>
          <cell r="E44">
            <v>44903</v>
          </cell>
          <cell r="K44" t="str">
            <v>BA</v>
          </cell>
          <cell r="L44" t="str">
            <v>Bahia</v>
          </cell>
          <cell r="M44" t="str">
            <v>Salvador</v>
          </cell>
        </row>
        <row r="45">
          <cell r="B45">
            <v>1</v>
          </cell>
          <cell r="D45" t="str">
            <v>Renner</v>
          </cell>
          <cell r="E45">
            <v>44898</v>
          </cell>
          <cell r="K45" t="str">
            <v>RJ</v>
          </cell>
          <cell r="L45" t="str">
            <v>Rio de Janeiro</v>
          </cell>
          <cell r="M45" t="str">
            <v>Petrópolis</v>
          </cell>
        </row>
        <row r="46">
          <cell r="B46">
            <v>1</v>
          </cell>
          <cell r="D46" t="str">
            <v>Youcom</v>
          </cell>
          <cell r="E46">
            <v>44895</v>
          </cell>
          <cell r="K46" t="str">
            <v>SP</v>
          </cell>
          <cell r="L46" t="str">
            <v>São Paulo</v>
          </cell>
          <cell r="M46" t="str">
            <v>São José do Rio Preto</v>
          </cell>
        </row>
        <row r="47">
          <cell r="B47">
            <v>1</v>
          </cell>
          <cell r="D47" t="str">
            <v>Renner</v>
          </cell>
          <cell r="E47">
            <v>44895</v>
          </cell>
          <cell r="K47" t="str">
            <v>SP</v>
          </cell>
          <cell r="L47" t="str">
            <v>São Paulo</v>
          </cell>
          <cell r="M47" t="str">
            <v>São Vicente</v>
          </cell>
        </row>
        <row r="48">
          <cell r="B48">
            <v>1</v>
          </cell>
          <cell r="D48" t="str">
            <v>Renner</v>
          </cell>
          <cell r="E48">
            <v>44894</v>
          </cell>
          <cell r="K48" t="str">
            <v>PR</v>
          </cell>
          <cell r="L48" t="str">
            <v>Paraná</v>
          </cell>
          <cell r="M48" t="str">
            <v>Londrina</v>
          </cell>
        </row>
        <row r="49">
          <cell r="B49">
            <v>1</v>
          </cell>
          <cell r="D49" t="str">
            <v>Renner</v>
          </cell>
          <cell r="E49">
            <v>44894</v>
          </cell>
          <cell r="K49" t="str">
            <v>BA</v>
          </cell>
          <cell r="L49" t="str">
            <v>Bahia</v>
          </cell>
          <cell r="M49" t="str">
            <v>Teixeira de Freitas</v>
          </cell>
        </row>
        <row r="50">
          <cell r="B50">
            <v>1</v>
          </cell>
          <cell r="D50" t="str">
            <v>Youcom</v>
          </cell>
          <cell r="E50">
            <v>44869</v>
          </cell>
          <cell r="K50" t="str">
            <v>RS</v>
          </cell>
          <cell r="L50" t="str">
            <v>Rio Grande do Sul</v>
          </cell>
          <cell r="M50" t="str">
            <v>Passo Fundo</v>
          </cell>
        </row>
        <row r="51">
          <cell r="B51">
            <v>1</v>
          </cell>
          <cell r="D51" t="str">
            <v>Renner</v>
          </cell>
          <cell r="E51">
            <v>44848</v>
          </cell>
          <cell r="K51" t="str">
            <v>RS</v>
          </cell>
          <cell r="L51" t="str">
            <v>Rio Grande do Sul</v>
          </cell>
          <cell r="M51" t="str">
            <v>Cachoeira do Sul</v>
          </cell>
        </row>
        <row r="52">
          <cell r="B52">
            <v>1</v>
          </cell>
          <cell r="D52" t="str">
            <v>Ashua</v>
          </cell>
          <cell r="E52">
            <v>44833</v>
          </cell>
          <cell r="K52" t="str">
            <v>MG</v>
          </cell>
          <cell r="L52" t="str">
            <v>Minas Gerais</v>
          </cell>
          <cell r="M52" t="str">
            <v>Belo Horizonte</v>
          </cell>
        </row>
        <row r="53">
          <cell r="B53">
            <v>1</v>
          </cell>
          <cell r="D53" t="str">
            <v>Youcom</v>
          </cell>
          <cell r="E53">
            <v>44827</v>
          </cell>
          <cell r="K53" t="str">
            <v>CE</v>
          </cell>
          <cell r="L53" t="str">
            <v>Ceará</v>
          </cell>
          <cell r="M53" t="str">
            <v>Fortaleza</v>
          </cell>
        </row>
        <row r="54">
          <cell r="B54">
            <v>1</v>
          </cell>
          <cell r="D54" t="str">
            <v>Camicado</v>
          </cell>
          <cell r="E54">
            <v>44818</v>
          </cell>
          <cell r="K54" t="str">
            <v>SC</v>
          </cell>
          <cell r="L54" t="str">
            <v>Santa Catarina</v>
          </cell>
          <cell r="M54" t="str">
            <v>Chapecó</v>
          </cell>
        </row>
        <row r="55">
          <cell r="B55">
            <v>1</v>
          </cell>
          <cell r="D55" t="str">
            <v>Renner</v>
          </cell>
          <cell r="E55">
            <v>44817</v>
          </cell>
          <cell r="K55" t="str">
            <v>RS</v>
          </cell>
          <cell r="L55" t="str">
            <v>Rio Grande do Sul</v>
          </cell>
          <cell r="M55" t="str">
            <v>Alegrete</v>
          </cell>
        </row>
        <row r="56">
          <cell r="B56">
            <v>1</v>
          </cell>
          <cell r="D56" t="str">
            <v>Renner</v>
          </cell>
          <cell r="E56">
            <v>44812</v>
          </cell>
          <cell r="K56" t="str">
            <v>RS</v>
          </cell>
          <cell r="L56" t="str">
            <v>Rio Grande do Sul</v>
          </cell>
          <cell r="M56" t="str">
            <v>Carazinho</v>
          </cell>
        </row>
        <row r="57">
          <cell r="B57">
            <v>1</v>
          </cell>
          <cell r="D57" t="str">
            <v>Renner</v>
          </cell>
          <cell r="E57">
            <v>44799</v>
          </cell>
          <cell r="K57" t="str">
            <v>UY</v>
          </cell>
          <cell r="L57" t="str">
            <v>Uruguay</v>
          </cell>
          <cell r="M57" t="str">
            <v>Montevidéu</v>
          </cell>
        </row>
        <row r="58">
          <cell r="B58">
            <v>1</v>
          </cell>
          <cell r="D58" t="str">
            <v>Renner</v>
          </cell>
          <cell r="E58">
            <v>44796</v>
          </cell>
          <cell r="K58" t="str">
            <v>RS</v>
          </cell>
          <cell r="L58" t="str">
            <v>Rio Grande do Sul</v>
          </cell>
          <cell r="M58" t="str">
            <v>Esteio</v>
          </cell>
        </row>
        <row r="59">
          <cell r="B59">
            <v>1</v>
          </cell>
          <cell r="D59" t="str">
            <v>Renner</v>
          </cell>
          <cell r="E59">
            <v>44792</v>
          </cell>
          <cell r="K59" t="str">
            <v>SC</v>
          </cell>
          <cell r="L59" t="str">
            <v>Santa Catarina</v>
          </cell>
          <cell r="M59" t="str">
            <v>São Bento</v>
          </cell>
        </row>
        <row r="60">
          <cell r="B60">
            <v>1</v>
          </cell>
          <cell r="D60" t="str">
            <v>Renner</v>
          </cell>
          <cell r="E60">
            <v>44778</v>
          </cell>
          <cell r="K60" t="str">
            <v>RS</v>
          </cell>
          <cell r="L60" t="str">
            <v>Rio Grande do Sul</v>
          </cell>
          <cell r="M60" t="str">
            <v>Santa Rosa</v>
          </cell>
        </row>
        <row r="61">
          <cell r="B61">
            <v>1</v>
          </cell>
          <cell r="D61" t="str">
            <v>Camicado</v>
          </cell>
          <cell r="E61">
            <v>44777</v>
          </cell>
          <cell r="K61" t="str">
            <v>SC</v>
          </cell>
          <cell r="L61" t="str">
            <v>Santa Catarina</v>
          </cell>
          <cell r="M61" t="str">
            <v>Criciúma</v>
          </cell>
        </row>
        <row r="62">
          <cell r="B62">
            <v>1</v>
          </cell>
          <cell r="D62" t="str">
            <v>Camicado</v>
          </cell>
          <cell r="E62">
            <v>44763</v>
          </cell>
          <cell r="K62" t="str">
            <v>SP</v>
          </cell>
          <cell r="L62" t="str">
            <v>São Paulo</v>
          </cell>
          <cell r="M62" t="str">
            <v>Baurú</v>
          </cell>
        </row>
        <row r="63">
          <cell r="B63">
            <v>1</v>
          </cell>
          <cell r="D63" t="str">
            <v>Renner</v>
          </cell>
          <cell r="E63">
            <v>44749</v>
          </cell>
          <cell r="K63" t="str">
            <v>RS</v>
          </cell>
          <cell r="L63" t="str">
            <v>Rio Grande do Sul</v>
          </cell>
          <cell r="M63" t="str">
            <v>Ijuí</v>
          </cell>
        </row>
        <row r="64">
          <cell r="B64">
            <v>1</v>
          </cell>
          <cell r="D64" t="str">
            <v>Renner</v>
          </cell>
          <cell r="E64">
            <v>44734</v>
          </cell>
          <cell r="K64" t="str">
            <v>PR</v>
          </cell>
          <cell r="L64" t="str">
            <v>Paraná</v>
          </cell>
          <cell r="M64" t="str">
            <v>Campo Mourão</v>
          </cell>
        </row>
        <row r="65">
          <cell r="B65">
            <v>1</v>
          </cell>
          <cell r="D65" t="str">
            <v>Ashua</v>
          </cell>
          <cell r="E65">
            <v>44733</v>
          </cell>
          <cell r="K65" t="str">
            <v>PE</v>
          </cell>
          <cell r="L65" t="str">
            <v>Pernambuco</v>
          </cell>
          <cell r="M65" t="str">
            <v>Recife</v>
          </cell>
        </row>
        <row r="66">
          <cell r="B66">
            <v>1</v>
          </cell>
          <cell r="D66" t="str">
            <v>Youcom</v>
          </cell>
          <cell r="E66">
            <v>44722</v>
          </cell>
          <cell r="K66" t="str">
            <v>RN</v>
          </cell>
          <cell r="L66" t="str">
            <v>Rio Grande do Norte</v>
          </cell>
          <cell r="M66" t="str">
            <v>Natal</v>
          </cell>
        </row>
        <row r="67">
          <cell r="B67">
            <v>1</v>
          </cell>
          <cell r="D67" t="str">
            <v>Youcom</v>
          </cell>
          <cell r="E67">
            <v>44719</v>
          </cell>
          <cell r="K67" t="str">
            <v>AL</v>
          </cell>
          <cell r="L67" t="str">
            <v>Alagoas</v>
          </cell>
          <cell r="M67" t="str">
            <v>Maceió</v>
          </cell>
        </row>
        <row r="68">
          <cell r="B68">
            <v>0</v>
          </cell>
          <cell r="D68" t="str">
            <v>Renner</v>
          </cell>
          <cell r="E68">
            <v>44712</v>
          </cell>
          <cell r="G68">
            <v>45252</v>
          </cell>
          <cell r="K68" t="str">
            <v>SP</v>
          </cell>
          <cell r="L68" t="str">
            <v>São Paulo</v>
          </cell>
          <cell r="M68" t="str">
            <v>São Paulo</v>
          </cell>
        </row>
        <row r="69">
          <cell r="B69">
            <v>1</v>
          </cell>
          <cell r="D69" t="str">
            <v>Youcom</v>
          </cell>
          <cell r="E69">
            <v>44709</v>
          </cell>
          <cell r="K69" t="str">
            <v>MA</v>
          </cell>
          <cell r="L69" t="str">
            <v>Maranhão</v>
          </cell>
          <cell r="M69" t="str">
            <v>São Luís</v>
          </cell>
        </row>
        <row r="70">
          <cell r="B70">
            <v>1</v>
          </cell>
          <cell r="D70" t="str">
            <v>Youcom</v>
          </cell>
          <cell r="E70">
            <v>44694</v>
          </cell>
          <cell r="K70" t="str">
            <v>SE</v>
          </cell>
          <cell r="L70" t="str">
            <v>Sergipe</v>
          </cell>
          <cell r="M70" t="str">
            <v>Aracajú</v>
          </cell>
        </row>
        <row r="71">
          <cell r="B71">
            <v>1</v>
          </cell>
          <cell r="D71" t="str">
            <v>Youcom</v>
          </cell>
          <cell r="E71">
            <v>44687</v>
          </cell>
          <cell r="K71" t="str">
            <v>CE</v>
          </cell>
          <cell r="L71" t="str">
            <v>Ceará</v>
          </cell>
          <cell r="M71" t="str">
            <v>Fortaleza</v>
          </cell>
        </row>
        <row r="72">
          <cell r="B72">
            <v>1</v>
          </cell>
          <cell r="D72" t="str">
            <v>Renner</v>
          </cell>
          <cell r="E72">
            <v>44684</v>
          </cell>
          <cell r="K72" t="str">
            <v>SP</v>
          </cell>
          <cell r="L72" t="str">
            <v>São Paulo</v>
          </cell>
          <cell r="M72" t="str">
            <v>Assis</v>
          </cell>
        </row>
        <row r="73">
          <cell r="B73">
            <v>1</v>
          </cell>
          <cell r="D73" t="str">
            <v>Youcom</v>
          </cell>
          <cell r="E73">
            <v>44681</v>
          </cell>
          <cell r="K73" t="str">
            <v>ES</v>
          </cell>
          <cell r="L73" t="str">
            <v>Espírito Santo</v>
          </cell>
          <cell r="M73" t="str">
            <v>Vila Velha</v>
          </cell>
        </row>
        <row r="74">
          <cell r="B74">
            <v>1</v>
          </cell>
          <cell r="D74" t="str">
            <v>Renner</v>
          </cell>
          <cell r="E74">
            <v>44680</v>
          </cell>
          <cell r="K74" t="str">
            <v>RS</v>
          </cell>
          <cell r="L74" t="str">
            <v>Rio Grande do Sul</v>
          </cell>
          <cell r="M74" t="str">
            <v>Bento Gonçalves</v>
          </cell>
        </row>
        <row r="75">
          <cell r="B75">
            <v>1</v>
          </cell>
          <cell r="D75" t="str">
            <v>Renner</v>
          </cell>
          <cell r="E75">
            <v>44680</v>
          </cell>
          <cell r="K75" t="str">
            <v>RS</v>
          </cell>
          <cell r="L75" t="str">
            <v>Rio Grande do Sul</v>
          </cell>
          <cell r="M75" t="str">
            <v>Porto Alegre</v>
          </cell>
        </row>
        <row r="76">
          <cell r="B76">
            <v>1</v>
          </cell>
          <cell r="D76" t="str">
            <v>Renner</v>
          </cell>
          <cell r="E76">
            <v>44679</v>
          </cell>
          <cell r="K76" t="str">
            <v>PR</v>
          </cell>
          <cell r="L76" t="str">
            <v>Paraná</v>
          </cell>
          <cell r="M76" t="str">
            <v>Pato Branco</v>
          </cell>
        </row>
        <row r="77">
          <cell r="B77">
            <v>1</v>
          </cell>
          <cell r="D77" t="str">
            <v>Renner</v>
          </cell>
          <cell r="E77">
            <v>44678</v>
          </cell>
          <cell r="K77" t="str">
            <v>RS</v>
          </cell>
          <cell r="L77" t="str">
            <v>Rio Grande do Sul</v>
          </cell>
          <cell r="M77" t="str">
            <v>Sapucaia do Sul</v>
          </cell>
        </row>
        <row r="78">
          <cell r="B78">
            <v>1</v>
          </cell>
          <cell r="D78" t="str">
            <v>Youcom</v>
          </cell>
          <cell r="E78">
            <v>44665</v>
          </cell>
          <cell r="K78" t="str">
            <v>ES</v>
          </cell>
          <cell r="L78" t="str">
            <v>Espírito Santo</v>
          </cell>
          <cell r="M78" t="str">
            <v>Vitória</v>
          </cell>
        </row>
        <row r="79">
          <cell r="B79">
            <v>1</v>
          </cell>
          <cell r="D79" t="str">
            <v>Youcom</v>
          </cell>
          <cell r="E79">
            <v>44652</v>
          </cell>
          <cell r="K79" t="str">
            <v>RJ</v>
          </cell>
          <cell r="L79" t="str">
            <v>Rio de Janeiro</v>
          </cell>
          <cell r="M79" t="str">
            <v>Rio de janeiro</v>
          </cell>
        </row>
        <row r="80">
          <cell r="B80">
            <v>1</v>
          </cell>
          <cell r="D80" t="str">
            <v>Renner</v>
          </cell>
          <cell r="E80">
            <v>44649</v>
          </cell>
          <cell r="K80" t="str">
            <v>RJ</v>
          </cell>
          <cell r="L80" t="str">
            <v>Rio de Janeiro</v>
          </cell>
          <cell r="M80" t="str">
            <v>Jacarepaguá</v>
          </cell>
        </row>
        <row r="81">
          <cell r="B81">
            <v>1</v>
          </cell>
          <cell r="D81" t="str">
            <v>Camicado</v>
          </cell>
          <cell r="E81">
            <v>44647</v>
          </cell>
          <cell r="K81" t="str">
            <v>RS</v>
          </cell>
          <cell r="L81" t="str">
            <v>Rio Grande do Sul</v>
          </cell>
          <cell r="M81" t="str">
            <v>Pelotas</v>
          </cell>
        </row>
        <row r="82">
          <cell r="B82">
            <v>1</v>
          </cell>
          <cell r="D82" t="str">
            <v>Renner</v>
          </cell>
          <cell r="E82">
            <v>44530</v>
          </cell>
          <cell r="K82" t="str">
            <v>MT</v>
          </cell>
          <cell r="L82" t="str">
            <v>Mato Grosso</v>
          </cell>
          <cell r="M82" t="str">
            <v>Sinop</v>
          </cell>
        </row>
        <row r="83">
          <cell r="B83">
            <v>1</v>
          </cell>
          <cell r="D83" t="str">
            <v>Renner</v>
          </cell>
          <cell r="E83">
            <v>44492</v>
          </cell>
          <cell r="K83" t="str">
            <v>RS</v>
          </cell>
          <cell r="L83" t="str">
            <v>Rio Grande do Sul</v>
          </cell>
          <cell r="M83" t="str">
            <v>Torres</v>
          </cell>
        </row>
        <row r="84">
          <cell r="B84">
            <v>1</v>
          </cell>
          <cell r="D84" t="str">
            <v>Youcom</v>
          </cell>
          <cell r="E84">
            <v>44414</v>
          </cell>
          <cell r="K84" t="str">
            <v>SP</v>
          </cell>
          <cell r="L84" t="str">
            <v>São Paulo</v>
          </cell>
          <cell r="M84" t="str">
            <v>São Paulo</v>
          </cell>
        </row>
        <row r="85">
          <cell r="B85">
            <v>1</v>
          </cell>
          <cell r="D85" t="str">
            <v>Renner</v>
          </cell>
          <cell r="E85">
            <v>44384</v>
          </cell>
          <cell r="K85" t="str">
            <v>PE</v>
          </cell>
          <cell r="L85" t="str">
            <v>Pernambuco</v>
          </cell>
          <cell r="M85" t="str">
            <v>Recife</v>
          </cell>
        </row>
        <row r="86">
          <cell r="B86">
            <v>1</v>
          </cell>
          <cell r="D86" t="str">
            <v>Renner</v>
          </cell>
          <cell r="E86">
            <v>44370</v>
          </cell>
          <cell r="K86" t="str">
            <v>GO</v>
          </cell>
          <cell r="L86" t="str">
            <v>Goiás</v>
          </cell>
          <cell r="M86" t="str">
            <v>Catalão</v>
          </cell>
        </row>
        <row r="87">
          <cell r="B87">
            <v>0</v>
          </cell>
          <cell r="D87" t="str">
            <v>Renner</v>
          </cell>
          <cell r="E87">
            <v>44355</v>
          </cell>
          <cell r="G87">
            <v>45343</v>
          </cell>
          <cell r="K87" t="str">
            <v>RN</v>
          </cell>
          <cell r="L87" t="str">
            <v>Rio Grande do Norte</v>
          </cell>
          <cell r="M87" t="str">
            <v>Natal</v>
          </cell>
        </row>
        <row r="88">
          <cell r="B88">
            <v>1</v>
          </cell>
          <cell r="D88" t="str">
            <v>Camicado</v>
          </cell>
          <cell r="E88">
            <v>44352</v>
          </cell>
          <cell r="K88" t="str">
            <v>SC</v>
          </cell>
          <cell r="L88" t="str">
            <v>Santa Catarina</v>
          </cell>
          <cell r="M88" t="str">
            <v>Florianópolis</v>
          </cell>
        </row>
        <row r="89">
          <cell r="B89">
            <v>1</v>
          </cell>
          <cell r="D89" t="str">
            <v>Renner</v>
          </cell>
          <cell r="E89">
            <v>44351</v>
          </cell>
          <cell r="K89" t="str">
            <v>PR</v>
          </cell>
          <cell r="L89" t="str">
            <v>Paraná</v>
          </cell>
          <cell r="M89" t="str">
            <v>Umuarama</v>
          </cell>
        </row>
        <row r="90">
          <cell r="B90">
            <v>1</v>
          </cell>
          <cell r="D90" t="str">
            <v>Renner</v>
          </cell>
          <cell r="E90">
            <v>44347</v>
          </cell>
          <cell r="K90" t="str">
            <v>RJ</v>
          </cell>
          <cell r="L90" t="str">
            <v>Rio de Janeiro</v>
          </cell>
          <cell r="M90" t="str">
            <v>Macaé</v>
          </cell>
        </row>
        <row r="91">
          <cell r="B91">
            <v>1</v>
          </cell>
          <cell r="D91" t="str">
            <v>Renner</v>
          </cell>
          <cell r="E91">
            <v>44347</v>
          </cell>
          <cell r="K91" t="str">
            <v>SP</v>
          </cell>
          <cell r="L91" t="str">
            <v>São Paulo</v>
          </cell>
          <cell r="M91" t="str">
            <v>Araras</v>
          </cell>
        </row>
        <row r="92">
          <cell r="B92">
            <v>1</v>
          </cell>
          <cell r="D92" t="str">
            <v>Youcom</v>
          </cell>
          <cell r="E92">
            <v>44345</v>
          </cell>
          <cell r="K92" t="str">
            <v>MS</v>
          </cell>
          <cell r="L92" t="str">
            <v>Mato Grosso do Sul</v>
          </cell>
          <cell r="M92" t="str">
            <v>Campo Grande</v>
          </cell>
        </row>
        <row r="93">
          <cell r="B93">
            <v>0</v>
          </cell>
          <cell r="D93" t="str">
            <v>Renner</v>
          </cell>
          <cell r="E93">
            <v>44341</v>
          </cell>
          <cell r="G93">
            <v>45034</v>
          </cell>
          <cell r="K93" t="str">
            <v>RJ</v>
          </cell>
          <cell r="L93" t="str">
            <v>Rio de Janeiro</v>
          </cell>
          <cell r="M93" t="str">
            <v>Rio de janeiro</v>
          </cell>
        </row>
        <row r="94">
          <cell r="B94">
            <v>1</v>
          </cell>
          <cell r="D94" t="str">
            <v>Renner</v>
          </cell>
          <cell r="E94">
            <v>44321</v>
          </cell>
          <cell r="K94" t="str">
            <v>SP</v>
          </cell>
          <cell r="L94" t="str">
            <v>São Paulo</v>
          </cell>
          <cell r="M94" t="str">
            <v>Mogi Guaçu</v>
          </cell>
        </row>
        <row r="95">
          <cell r="B95">
            <v>1</v>
          </cell>
          <cell r="D95" t="str">
            <v>Renner</v>
          </cell>
          <cell r="E95">
            <v>44321</v>
          </cell>
          <cell r="K95" t="str">
            <v>RS</v>
          </cell>
          <cell r="L95" t="str">
            <v>Rio Grande do Sul</v>
          </cell>
          <cell r="M95" t="str">
            <v>Farroupilha</v>
          </cell>
        </row>
        <row r="96">
          <cell r="B96">
            <v>1</v>
          </cell>
          <cell r="D96" t="str">
            <v>Renner</v>
          </cell>
          <cell r="E96">
            <v>44320</v>
          </cell>
          <cell r="K96" t="str">
            <v>RJ</v>
          </cell>
          <cell r="L96" t="str">
            <v>Rio de Janeiro</v>
          </cell>
          <cell r="M96" t="str">
            <v>Maricá</v>
          </cell>
        </row>
        <row r="97">
          <cell r="B97">
            <v>1</v>
          </cell>
          <cell r="D97" t="str">
            <v>Camicado</v>
          </cell>
          <cell r="E97">
            <v>44319</v>
          </cell>
          <cell r="K97" t="str">
            <v>PA</v>
          </cell>
          <cell r="L97" t="str">
            <v>Pará</v>
          </cell>
          <cell r="M97" t="str">
            <v>Belém</v>
          </cell>
        </row>
        <row r="98">
          <cell r="B98">
            <v>0</v>
          </cell>
          <cell r="D98" t="str">
            <v>Renner</v>
          </cell>
          <cell r="E98">
            <v>44316</v>
          </cell>
          <cell r="G98">
            <v>45282</v>
          </cell>
          <cell r="K98" t="str">
            <v>SC</v>
          </cell>
          <cell r="L98" t="str">
            <v>Santa Catarina</v>
          </cell>
          <cell r="M98" t="str">
            <v>Rio do Sul</v>
          </cell>
        </row>
        <row r="99">
          <cell r="B99">
            <v>1</v>
          </cell>
          <cell r="D99" t="str">
            <v>Renner</v>
          </cell>
          <cell r="E99">
            <v>44315</v>
          </cell>
          <cell r="K99" t="str">
            <v>RS</v>
          </cell>
          <cell r="L99" t="str">
            <v>Rio Grande do Sul</v>
          </cell>
          <cell r="M99" t="str">
            <v>Bagé</v>
          </cell>
        </row>
        <row r="100">
          <cell r="B100">
            <v>1</v>
          </cell>
          <cell r="D100" t="str">
            <v>Renner</v>
          </cell>
          <cell r="E100">
            <v>44315</v>
          </cell>
          <cell r="K100" t="str">
            <v>AP</v>
          </cell>
          <cell r="L100" t="str">
            <v>Amapá</v>
          </cell>
          <cell r="M100" t="str">
            <v>Macapá</v>
          </cell>
        </row>
        <row r="101">
          <cell r="B101">
            <v>1</v>
          </cell>
          <cell r="D101" t="str">
            <v>Renner</v>
          </cell>
          <cell r="E101">
            <v>44314</v>
          </cell>
          <cell r="K101" t="str">
            <v>SP</v>
          </cell>
          <cell r="L101" t="str">
            <v>São Paulo</v>
          </cell>
          <cell r="M101" t="str">
            <v>Caraguatatuba</v>
          </cell>
        </row>
        <row r="102">
          <cell r="B102">
            <v>1</v>
          </cell>
          <cell r="D102" t="str">
            <v>Camicado</v>
          </cell>
          <cell r="E102">
            <v>44313</v>
          </cell>
          <cell r="K102" t="str">
            <v>SP</v>
          </cell>
          <cell r="L102" t="str">
            <v>São Paulo</v>
          </cell>
          <cell r="M102" t="str">
            <v>São Paulo</v>
          </cell>
        </row>
        <row r="103">
          <cell r="B103">
            <v>1</v>
          </cell>
          <cell r="D103" t="str">
            <v>Youcom</v>
          </cell>
          <cell r="E103">
            <v>44313</v>
          </cell>
          <cell r="K103" t="str">
            <v>PR</v>
          </cell>
          <cell r="L103" t="str">
            <v>Paraná</v>
          </cell>
          <cell r="M103" t="str">
            <v>Curitiba</v>
          </cell>
        </row>
        <row r="104">
          <cell r="B104">
            <v>1</v>
          </cell>
          <cell r="D104" t="str">
            <v>Youcom</v>
          </cell>
          <cell r="E104">
            <v>44313</v>
          </cell>
          <cell r="K104" t="str">
            <v>RJ</v>
          </cell>
          <cell r="L104" t="str">
            <v>Rio de Janeiro</v>
          </cell>
          <cell r="M104" t="str">
            <v>Rio de Janeiro</v>
          </cell>
        </row>
        <row r="105">
          <cell r="B105">
            <v>1</v>
          </cell>
          <cell r="D105" t="str">
            <v>Ashua</v>
          </cell>
          <cell r="E105">
            <v>44312</v>
          </cell>
          <cell r="K105" t="str">
            <v>SP</v>
          </cell>
          <cell r="L105" t="str">
            <v>São Paulo</v>
          </cell>
          <cell r="M105" t="str">
            <v>São Paulo</v>
          </cell>
        </row>
        <row r="106">
          <cell r="B106">
            <v>1</v>
          </cell>
          <cell r="D106" t="str">
            <v>Camicado</v>
          </cell>
          <cell r="E106">
            <v>44306</v>
          </cell>
          <cell r="K106" t="str">
            <v>SP</v>
          </cell>
          <cell r="L106" t="str">
            <v>São Paulo</v>
          </cell>
          <cell r="M106" t="str">
            <v>São Paulo</v>
          </cell>
        </row>
        <row r="107">
          <cell r="B107">
            <v>1</v>
          </cell>
          <cell r="D107" t="str">
            <v>Camicado</v>
          </cell>
          <cell r="E107">
            <v>44304</v>
          </cell>
          <cell r="K107" t="str">
            <v>SP</v>
          </cell>
          <cell r="L107" t="str">
            <v>São Paulo</v>
          </cell>
          <cell r="M107" t="str">
            <v>São Paulo</v>
          </cell>
        </row>
        <row r="108">
          <cell r="B108">
            <v>1</v>
          </cell>
          <cell r="D108" t="str">
            <v>Youcom</v>
          </cell>
          <cell r="E108">
            <v>44304</v>
          </cell>
          <cell r="K108" t="str">
            <v>SP</v>
          </cell>
          <cell r="L108" t="str">
            <v>São Paulo</v>
          </cell>
          <cell r="M108" t="str">
            <v>São Paulo</v>
          </cell>
        </row>
        <row r="109">
          <cell r="B109">
            <v>0</v>
          </cell>
          <cell r="D109" t="str">
            <v>Renner</v>
          </cell>
          <cell r="E109">
            <v>44301</v>
          </cell>
          <cell r="G109">
            <v>45288</v>
          </cell>
          <cell r="K109" t="str">
            <v>RS</v>
          </cell>
          <cell r="L109" t="str">
            <v>Rio Grande do Sul</v>
          </cell>
          <cell r="M109" t="str">
            <v>Garibaldi</v>
          </cell>
        </row>
        <row r="110">
          <cell r="B110">
            <v>1</v>
          </cell>
          <cell r="D110" t="str">
            <v>Renner</v>
          </cell>
          <cell r="E110">
            <v>44299</v>
          </cell>
          <cell r="K110" t="str">
            <v>CE</v>
          </cell>
          <cell r="L110" t="str">
            <v>Ceará</v>
          </cell>
          <cell r="M110" t="str">
            <v>Juazeiro do Norte</v>
          </cell>
        </row>
        <row r="111">
          <cell r="B111">
            <v>1</v>
          </cell>
          <cell r="D111" t="str">
            <v>Camicado</v>
          </cell>
          <cell r="E111">
            <v>44296</v>
          </cell>
          <cell r="K111" t="str">
            <v>RJ</v>
          </cell>
          <cell r="L111" t="str">
            <v>Rio de Janeiro</v>
          </cell>
          <cell r="M111" t="str">
            <v>Rio de Janeiro</v>
          </cell>
        </row>
        <row r="112">
          <cell r="B112">
            <v>1</v>
          </cell>
          <cell r="D112" t="str">
            <v>Renner</v>
          </cell>
          <cell r="E112">
            <v>44291</v>
          </cell>
          <cell r="K112" t="str">
            <v>RO</v>
          </cell>
          <cell r="L112" t="str">
            <v>Rondônia</v>
          </cell>
          <cell r="M112" t="str">
            <v>Cacoal</v>
          </cell>
        </row>
        <row r="113">
          <cell r="B113">
            <v>1</v>
          </cell>
          <cell r="D113" t="str">
            <v>Renner</v>
          </cell>
          <cell r="E113">
            <v>44258</v>
          </cell>
          <cell r="K113" t="str">
            <v>SP</v>
          </cell>
          <cell r="L113" t="str">
            <v>São Paulo</v>
          </cell>
          <cell r="M113" t="str">
            <v>Ribeirão Preto</v>
          </cell>
        </row>
        <row r="114">
          <cell r="B114">
            <v>1</v>
          </cell>
          <cell r="D114" t="str">
            <v>Renner</v>
          </cell>
          <cell r="E114">
            <v>44152</v>
          </cell>
          <cell r="K114" t="str">
            <v>SP</v>
          </cell>
          <cell r="L114" t="str">
            <v>São Paulo</v>
          </cell>
          <cell r="M114" t="str">
            <v>São Paulo</v>
          </cell>
        </row>
        <row r="115">
          <cell r="B115">
            <v>1</v>
          </cell>
          <cell r="D115" t="str">
            <v>Renner</v>
          </cell>
          <cell r="E115">
            <v>44124</v>
          </cell>
          <cell r="K115" t="str">
            <v>RJ</v>
          </cell>
          <cell r="L115" t="str">
            <v>Rio de Janeiro</v>
          </cell>
          <cell r="M115" t="str">
            <v>Rio de Janeiro</v>
          </cell>
        </row>
        <row r="116">
          <cell r="B116">
            <v>1</v>
          </cell>
          <cell r="D116" t="str">
            <v>Renner</v>
          </cell>
          <cell r="E116">
            <v>44103</v>
          </cell>
          <cell r="K116" t="str">
            <v>SP</v>
          </cell>
          <cell r="L116" t="str">
            <v>São Paulo</v>
          </cell>
          <cell r="M116" t="str">
            <v>Guarulhos</v>
          </cell>
        </row>
        <row r="117">
          <cell r="B117">
            <v>1</v>
          </cell>
          <cell r="D117" t="str">
            <v>Renner</v>
          </cell>
          <cell r="E117">
            <v>44096</v>
          </cell>
          <cell r="K117" t="str">
            <v>MT</v>
          </cell>
          <cell r="L117" t="str">
            <v>Mato Grosso</v>
          </cell>
          <cell r="M117" t="str">
            <v>Sorriso</v>
          </cell>
        </row>
        <row r="118">
          <cell r="B118">
            <v>1</v>
          </cell>
          <cell r="D118" t="str">
            <v>Youcom</v>
          </cell>
          <cell r="E118">
            <v>44070</v>
          </cell>
          <cell r="K118" t="str">
            <v>RJ</v>
          </cell>
          <cell r="L118" t="str">
            <v>Rio de Janeiro</v>
          </cell>
          <cell r="M118" t="str">
            <v>Rio de Janeiro</v>
          </cell>
        </row>
        <row r="119">
          <cell r="B119">
            <v>1</v>
          </cell>
          <cell r="D119" t="str">
            <v>Youcom</v>
          </cell>
          <cell r="E119">
            <v>44063</v>
          </cell>
          <cell r="K119" t="str">
            <v>PE</v>
          </cell>
          <cell r="L119" t="str">
            <v>Pernambuco</v>
          </cell>
          <cell r="M119" t="str">
            <v>Recife</v>
          </cell>
        </row>
        <row r="120">
          <cell r="B120">
            <v>1</v>
          </cell>
          <cell r="D120" t="str">
            <v>Renner</v>
          </cell>
          <cell r="E120">
            <v>44054</v>
          </cell>
          <cell r="K120" t="str">
            <v>MT</v>
          </cell>
          <cell r="L120" t="str">
            <v>Mato Grosso</v>
          </cell>
          <cell r="M120" t="str">
            <v>Tangará da Serra</v>
          </cell>
        </row>
        <row r="121">
          <cell r="B121">
            <v>1</v>
          </cell>
          <cell r="D121" t="str">
            <v>Camicado</v>
          </cell>
          <cell r="E121">
            <v>44051</v>
          </cell>
          <cell r="K121" t="str">
            <v>SP</v>
          </cell>
          <cell r="L121" t="str">
            <v>São Paulo</v>
          </cell>
          <cell r="M121" t="str">
            <v>Piracicaba</v>
          </cell>
        </row>
        <row r="122">
          <cell r="B122">
            <v>1</v>
          </cell>
          <cell r="D122" t="str">
            <v>Renner</v>
          </cell>
          <cell r="E122">
            <v>44047</v>
          </cell>
          <cell r="K122" t="str">
            <v>GO</v>
          </cell>
          <cell r="L122" t="str">
            <v>Goiás</v>
          </cell>
          <cell r="M122" t="str">
            <v>Jataí</v>
          </cell>
        </row>
        <row r="123">
          <cell r="B123">
            <v>1</v>
          </cell>
          <cell r="D123" t="str">
            <v>Renner</v>
          </cell>
          <cell r="E123">
            <v>44044</v>
          </cell>
          <cell r="K123" t="str">
            <v>BA</v>
          </cell>
          <cell r="L123" t="str">
            <v>Bahia</v>
          </cell>
          <cell r="M123" t="str">
            <v>Lauro de Freitas</v>
          </cell>
        </row>
        <row r="124">
          <cell r="B124">
            <v>1</v>
          </cell>
          <cell r="D124" t="str">
            <v>Camicado</v>
          </cell>
          <cell r="E124">
            <v>43907</v>
          </cell>
          <cell r="K124" t="str">
            <v>BA</v>
          </cell>
          <cell r="L124" t="str">
            <v>Bahia</v>
          </cell>
          <cell r="M124" t="str">
            <v>Lauro de Freitas</v>
          </cell>
        </row>
        <row r="125">
          <cell r="B125">
            <v>1</v>
          </cell>
          <cell r="D125" t="str">
            <v>Renner</v>
          </cell>
          <cell r="E125">
            <v>43817</v>
          </cell>
          <cell r="K125" t="str">
            <v>AR</v>
          </cell>
          <cell r="L125" t="str">
            <v>Argentina</v>
          </cell>
          <cell r="M125" t="str">
            <v>Buenos Aires</v>
          </cell>
        </row>
        <row r="126">
          <cell r="B126">
            <v>1</v>
          </cell>
          <cell r="D126" t="str">
            <v>Renner</v>
          </cell>
          <cell r="E126">
            <v>43816</v>
          </cell>
          <cell r="K126" t="str">
            <v>AR</v>
          </cell>
          <cell r="L126" t="str">
            <v>Argentina</v>
          </cell>
          <cell r="M126" t="str">
            <v>Buenos Aires</v>
          </cell>
        </row>
        <row r="127">
          <cell r="B127">
            <v>1</v>
          </cell>
          <cell r="D127" t="str">
            <v>Renner</v>
          </cell>
          <cell r="E127">
            <v>43813</v>
          </cell>
          <cell r="K127" t="str">
            <v>AR</v>
          </cell>
          <cell r="L127" t="str">
            <v>Argentina</v>
          </cell>
          <cell r="M127" t="str">
            <v>Córdoba</v>
          </cell>
        </row>
        <row r="128">
          <cell r="B128">
            <v>1</v>
          </cell>
          <cell r="D128" t="str">
            <v>Renner</v>
          </cell>
          <cell r="E128">
            <v>43812</v>
          </cell>
          <cell r="K128" t="str">
            <v>MS</v>
          </cell>
          <cell r="L128" t="str">
            <v>Mato Grosso do Sul</v>
          </cell>
          <cell r="M128" t="str">
            <v>Três Lagoas</v>
          </cell>
        </row>
        <row r="129">
          <cell r="B129">
            <v>1</v>
          </cell>
          <cell r="D129" t="str">
            <v>Renner</v>
          </cell>
          <cell r="E129">
            <v>43812</v>
          </cell>
          <cell r="K129" t="str">
            <v>MG</v>
          </cell>
          <cell r="L129" t="str">
            <v>Minas Gerais</v>
          </cell>
          <cell r="M129" t="str">
            <v>Belo Horizonte</v>
          </cell>
        </row>
        <row r="130">
          <cell r="B130">
            <v>1</v>
          </cell>
          <cell r="D130" t="str">
            <v>Renner</v>
          </cell>
          <cell r="E130">
            <v>43811</v>
          </cell>
          <cell r="K130" t="str">
            <v>UY</v>
          </cell>
          <cell r="L130" t="str">
            <v>Uruguay</v>
          </cell>
          <cell r="M130" t="str">
            <v>Montevidéu</v>
          </cell>
        </row>
        <row r="131">
          <cell r="B131">
            <v>1</v>
          </cell>
          <cell r="D131" t="str">
            <v>Renner</v>
          </cell>
          <cell r="E131">
            <v>43811</v>
          </cell>
          <cell r="K131" t="str">
            <v>AR</v>
          </cell>
          <cell r="L131" t="str">
            <v>Argentina</v>
          </cell>
          <cell r="M131" t="str">
            <v>Córdoba</v>
          </cell>
        </row>
        <row r="132">
          <cell r="B132">
            <v>1</v>
          </cell>
          <cell r="D132" t="str">
            <v>Renner</v>
          </cell>
          <cell r="E132">
            <v>43811</v>
          </cell>
          <cell r="K132" t="str">
            <v>RS</v>
          </cell>
          <cell r="L132" t="str">
            <v>Rio Grande do Sul</v>
          </cell>
          <cell r="M132" t="str">
            <v>Porto Alegre</v>
          </cell>
        </row>
        <row r="133">
          <cell r="B133">
            <v>1</v>
          </cell>
          <cell r="D133" t="str">
            <v>Ashua</v>
          </cell>
          <cell r="E133">
            <v>43810</v>
          </cell>
          <cell r="K133" t="str">
            <v>SP</v>
          </cell>
          <cell r="L133" t="str">
            <v>São Paulo</v>
          </cell>
          <cell r="M133" t="str">
            <v>Santo Ándré</v>
          </cell>
        </row>
        <row r="134">
          <cell r="B134">
            <v>1</v>
          </cell>
          <cell r="D134" t="str">
            <v>Renner</v>
          </cell>
          <cell r="E134">
            <v>43810</v>
          </cell>
          <cell r="K134" t="str">
            <v>UY</v>
          </cell>
          <cell r="L134" t="str">
            <v>Uruguay</v>
          </cell>
          <cell r="M134" t="str">
            <v>Montevidéu</v>
          </cell>
        </row>
        <row r="135">
          <cell r="B135">
            <v>1</v>
          </cell>
          <cell r="D135" t="str">
            <v>Renner</v>
          </cell>
          <cell r="E135">
            <v>43809</v>
          </cell>
          <cell r="K135" t="str">
            <v>RS</v>
          </cell>
          <cell r="L135" t="str">
            <v>Rio Grande do Sul</v>
          </cell>
          <cell r="M135" t="str">
            <v>Santo Ângelo</v>
          </cell>
        </row>
        <row r="136">
          <cell r="B136">
            <v>1</v>
          </cell>
          <cell r="D136" t="str">
            <v>Renner</v>
          </cell>
          <cell r="E136">
            <v>43802</v>
          </cell>
          <cell r="K136" t="str">
            <v>SP</v>
          </cell>
          <cell r="L136" t="str">
            <v>São Paulo</v>
          </cell>
          <cell r="M136" t="str">
            <v>São Paulo</v>
          </cell>
        </row>
        <row r="137">
          <cell r="B137">
            <v>1</v>
          </cell>
          <cell r="D137" t="str">
            <v>Renner</v>
          </cell>
          <cell r="E137">
            <v>43798</v>
          </cell>
          <cell r="K137" t="str">
            <v>RS</v>
          </cell>
          <cell r="L137" t="str">
            <v>Rio Grande do Sul</v>
          </cell>
          <cell r="M137" t="str">
            <v>Tramandaí</v>
          </cell>
        </row>
        <row r="138">
          <cell r="B138">
            <v>1</v>
          </cell>
          <cell r="D138" t="str">
            <v>Youcom</v>
          </cell>
          <cell r="E138">
            <v>43798</v>
          </cell>
          <cell r="K138" t="str">
            <v>PE</v>
          </cell>
          <cell r="L138" t="str">
            <v>Pernambuco</v>
          </cell>
          <cell r="M138" t="str">
            <v>Recife</v>
          </cell>
        </row>
        <row r="139">
          <cell r="B139">
            <v>1</v>
          </cell>
          <cell r="D139" t="str">
            <v>Youcom</v>
          </cell>
          <cell r="E139">
            <v>43797</v>
          </cell>
          <cell r="K139" t="str">
            <v>DF</v>
          </cell>
          <cell r="L139" t="str">
            <v>Distrito Federal</v>
          </cell>
          <cell r="M139" t="str">
            <v>Brasília</v>
          </cell>
        </row>
        <row r="140">
          <cell r="B140">
            <v>1</v>
          </cell>
          <cell r="D140" t="str">
            <v>Renner</v>
          </cell>
          <cell r="E140">
            <v>43795</v>
          </cell>
          <cell r="K140" t="str">
            <v>RJ</v>
          </cell>
          <cell r="L140" t="str">
            <v>Rio de Janeiro</v>
          </cell>
          <cell r="M140" t="str">
            <v>Nova Friburgo</v>
          </cell>
        </row>
        <row r="141">
          <cell r="B141">
            <v>1</v>
          </cell>
          <cell r="D141" t="str">
            <v>Renner</v>
          </cell>
          <cell r="E141">
            <v>43790</v>
          </cell>
          <cell r="K141" t="str">
            <v>SP</v>
          </cell>
          <cell r="L141" t="str">
            <v>São Paulo</v>
          </cell>
          <cell r="M141" t="str">
            <v>São Paulo</v>
          </cell>
        </row>
        <row r="142">
          <cell r="B142">
            <v>1</v>
          </cell>
          <cell r="D142" t="str">
            <v>Youcom</v>
          </cell>
          <cell r="E142">
            <v>43790</v>
          </cell>
          <cell r="K142" t="str">
            <v>RS</v>
          </cell>
          <cell r="L142" t="str">
            <v>Rio Grande do Sul</v>
          </cell>
          <cell r="M142" t="str">
            <v>Porto Alegre</v>
          </cell>
        </row>
        <row r="143">
          <cell r="B143">
            <v>1</v>
          </cell>
          <cell r="D143" t="str">
            <v>Renner</v>
          </cell>
          <cell r="E143">
            <v>43783</v>
          </cell>
          <cell r="K143" t="str">
            <v>SP</v>
          </cell>
          <cell r="L143" t="str">
            <v>São Paulo</v>
          </cell>
          <cell r="M143" t="str">
            <v>Sumaré</v>
          </cell>
        </row>
        <row r="144">
          <cell r="B144">
            <v>1</v>
          </cell>
          <cell r="D144" t="str">
            <v>Renner</v>
          </cell>
          <cell r="E144">
            <v>43774</v>
          </cell>
          <cell r="K144" t="str">
            <v>MG</v>
          </cell>
          <cell r="L144" t="str">
            <v>Minas Gerais</v>
          </cell>
          <cell r="M144" t="str">
            <v>Sete Lagoas</v>
          </cell>
        </row>
        <row r="145">
          <cell r="B145">
            <v>1</v>
          </cell>
          <cell r="D145" t="str">
            <v>Renner</v>
          </cell>
          <cell r="E145">
            <v>43770</v>
          </cell>
          <cell r="K145" t="str">
            <v>RJ</v>
          </cell>
          <cell r="L145" t="str">
            <v>Rio de Janeiro</v>
          </cell>
          <cell r="M145" t="str">
            <v>Volta Redonda</v>
          </cell>
        </row>
        <row r="146">
          <cell r="B146">
            <v>1</v>
          </cell>
          <cell r="D146" t="str">
            <v>Youcom</v>
          </cell>
          <cell r="E146">
            <v>43769</v>
          </cell>
          <cell r="K146" t="str">
            <v>SC</v>
          </cell>
          <cell r="L146" t="str">
            <v>Santa Catarina</v>
          </cell>
          <cell r="M146" t="str">
            <v>Florianópolis</v>
          </cell>
        </row>
        <row r="147">
          <cell r="B147">
            <v>1</v>
          </cell>
          <cell r="D147" t="str">
            <v>Ashua</v>
          </cell>
          <cell r="E147">
            <v>43762</v>
          </cell>
          <cell r="K147" t="str">
            <v>RJ</v>
          </cell>
          <cell r="L147" t="str">
            <v>Rio de Janeiro</v>
          </cell>
          <cell r="M147" t="str">
            <v>Rio de Janeiro</v>
          </cell>
        </row>
        <row r="148">
          <cell r="B148">
            <v>1</v>
          </cell>
          <cell r="D148" t="str">
            <v>Ashua</v>
          </cell>
          <cell r="E148">
            <v>43755</v>
          </cell>
          <cell r="K148" t="str">
            <v>RS</v>
          </cell>
          <cell r="L148" t="str">
            <v>Rio Grande do Sul</v>
          </cell>
          <cell r="M148" t="str">
            <v>Porto Alegre</v>
          </cell>
        </row>
        <row r="149">
          <cell r="B149">
            <v>1</v>
          </cell>
          <cell r="D149" t="str">
            <v>Youcom</v>
          </cell>
          <cell r="E149">
            <v>43755</v>
          </cell>
          <cell r="K149" t="str">
            <v>MT</v>
          </cell>
          <cell r="L149" t="str">
            <v>Mato Grosso</v>
          </cell>
          <cell r="M149" t="str">
            <v>Cuiabá</v>
          </cell>
        </row>
        <row r="150">
          <cell r="B150">
            <v>1</v>
          </cell>
          <cell r="D150" t="str">
            <v>Youcom</v>
          </cell>
          <cell r="E150">
            <v>43748</v>
          </cell>
          <cell r="K150" t="str">
            <v>PR</v>
          </cell>
          <cell r="L150" t="str">
            <v>Paraná</v>
          </cell>
          <cell r="M150" t="str">
            <v>Curitiba</v>
          </cell>
        </row>
        <row r="151">
          <cell r="B151">
            <v>1</v>
          </cell>
          <cell r="D151" t="str">
            <v>Camicado</v>
          </cell>
          <cell r="E151">
            <v>43746</v>
          </cell>
          <cell r="K151" t="str">
            <v>SP</v>
          </cell>
          <cell r="L151" t="str">
            <v>São Paulo</v>
          </cell>
          <cell r="M151" t="str">
            <v>São Paulo</v>
          </cell>
        </row>
        <row r="152">
          <cell r="B152">
            <v>0</v>
          </cell>
          <cell r="D152" t="str">
            <v>Renner</v>
          </cell>
          <cell r="E152">
            <v>43727</v>
          </cell>
          <cell r="G152">
            <v>44928</v>
          </cell>
          <cell r="K152" t="str">
            <v>SE</v>
          </cell>
          <cell r="L152" t="str">
            <v>Sergipe</v>
          </cell>
          <cell r="M152" t="str">
            <v>Aracaju</v>
          </cell>
        </row>
        <row r="153">
          <cell r="B153">
            <v>1</v>
          </cell>
          <cell r="D153" t="str">
            <v>Renner</v>
          </cell>
          <cell r="E153">
            <v>43706</v>
          </cell>
          <cell r="K153" t="str">
            <v>ES</v>
          </cell>
          <cell r="L153" t="str">
            <v>Espírito Santo</v>
          </cell>
          <cell r="M153" t="str">
            <v>Cachoeiro De Itapemirim</v>
          </cell>
        </row>
        <row r="154">
          <cell r="B154">
            <v>1</v>
          </cell>
          <cell r="D154" t="str">
            <v>Renner</v>
          </cell>
          <cell r="E154">
            <v>43698</v>
          </cell>
          <cell r="K154" t="str">
            <v>MA</v>
          </cell>
          <cell r="L154" t="str">
            <v>Maranhão</v>
          </cell>
          <cell r="M154" t="str">
            <v>São José De Ribamar</v>
          </cell>
        </row>
        <row r="155">
          <cell r="B155">
            <v>1</v>
          </cell>
          <cell r="D155" t="str">
            <v>Ashua</v>
          </cell>
          <cell r="E155">
            <v>43692</v>
          </cell>
          <cell r="K155" t="str">
            <v>SP</v>
          </cell>
          <cell r="L155" t="str">
            <v>São Paulo</v>
          </cell>
          <cell r="M155" t="str">
            <v>São Paulo</v>
          </cell>
        </row>
        <row r="156">
          <cell r="B156">
            <v>1</v>
          </cell>
          <cell r="D156" t="str">
            <v>Ashua</v>
          </cell>
          <cell r="E156">
            <v>43678</v>
          </cell>
          <cell r="K156" t="str">
            <v>RS</v>
          </cell>
          <cell r="L156" t="str">
            <v>Rio Grande do Sul</v>
          </cell>
          <cell r="M156" t="str">
            <v>Caxias do Sul</v>
          </cell>
        </row>
        <row r="157">
          <cell r="B157">
            <v>1</v>
          </cell>
          <cell r="D157" t="str">
            <v>Renner</v>
          </cell>
          <cell r="E157">
            <v>43678</v>
          </cell>
          <cell r="K157" t="str">
            <v>SP</v>
          </cell>
          <cell r="L157" t="str">
            <v>São Paulo</v>
          </cell>
          <cell r="M157" t="str">
            <v>São Paulo</v>
          </cell>
        </row>
        <row r="158">
          <cell r="B158">
            <v>1</v>
          </cell>
          <cell r="D158" t="str">
            <v>Renner</v>
          </cell>
          <cell r="E158">
            <v>43677</v>
          </cell>
          <cell r="K158" t="str">
            <v>SP</v>
          </cell>
          <cell r="L158" t="str">
            <v>São Paulo</v>
          </cell>
          <cell r="M158" t="str">
            <v>Ourinhos</v>
          </cell>
        </row>
        <row r="159">
          <cell r="B159">
            <v>1</v>
          </cell>
          <cell r="D159" t="str">
            <v>Renner</v>
          </cell>
          <cell r="E159">
            <v>43671</v>
          </cell>
          <cell r="K159" t="str">
            <v>RS</v>
          </cell>
          <cell r="L159" t="str">
            <v>Rio Grande do Sul</v>
          </cell>
          <cell r="M159" t="str">
            <v>Cruz Alta</v>
          </cell>
        </row>
        <row r="160">
          <cell r="B160">
            <v>1</v>
          </cell>
          <cell r="D160" t="str">
            <v>Renner</v>
          </cell>
          <cell r="E160">
            <v>43621</v>
          </cell>
          <cell r="K160" t="str">
            <v>PR</v>
          </cell>
          <cell r="L160" t="str">
            <v>Paraná</v>
          </cell>
          <cell r="M160" t="str">
            <v>Curitiba</v>
          </cell>
        </row>
        <row r="161">
          <cell r="B161">
            <v>1</v>
          </cell>
          <cell r="D161" t="str">
            <v>Renner</v>
          </cell>
          <cell r="E161">
            <v>43621</v>
          </cell>
          <cell r="K161" t="str">
            <v>PR</v>
          </cell>
          <cell r="L161" t="str">
            <v>Paraná</v>
          </cell>
          <cell r="M161" t="str">
            <v>Maringá</v>
          </cell>
        </row>
        <row r="162">
          <cell r="B162">
            <v>1</v>
          </cell>
          <cell r="D162" t="str">
            <v>Renner</v>
          </cell>
          <cell r="E162">
            <v>43620</v>
          </cell>
          <cell r="K162" t="str">
            <v>CE</v>
          </cell>
          <cell r="L162" t="str">
            <v>Ceará</v>
          </cell>
          <cell r="M162" t="str">
            <v>Sobral</v>
          </cell>
        </row>
        <row r="163">
          <cell r="B163">
            <v>1</v>
          </cell>
          <cell r="D163" t="str">
            <v>Youcom</v>
          </cell>
          <cell r="E163">
            <v>43616</v>
          </cell>
          <cell r="K163" t="str">
            <v>GO</v>
          </cell>
          <cell r="L163" t="str">
            <v>Goiás</v>
          </cell>
          <cell r="M163" t="str">
            <v>Goiânia</v>
          </cell>
        </row>
        <row r="164">
          <cell r="B164">
            <v>1</v>
          </cell>
          <cell r="D164" t="str">
            <v>Renner</v>
          </cell>
          <cell r="E164">
            <v>43615</v>
          </cell>
          <cell r="K164" t="str">
            <v>SP</v>
          </cell>
          <cell r="L164" t="str">
            <v>São Paulo</v>
          </cell>
          <cell r="M164" t="str">
            <v>São Paulo</v>
          </cell>
        </row>
        <row r="165">
          <cell r="B165">
            <v>1</v>
          </cell>
          <cell r="D165" t="str">
            <v>Renner</v>
          </cell>
          <cell r="E165">
            <v>43615</v>
          </cell>
          <cell r="K165" t="str">
            <v>RJ</v>
          </cell>
          <cell r="L165" t="str">
            <v>Rio de Janeiro</v>
          </cell>
          <cell r="M165" t="str">
            <v>Rio de Janeiro</v>
          </cell>
        </row>
        <row r="166">
          <cell r="B166">
            <v>1</v>
          </cell>
          <cell r="D166" t="str">
            <v>Youcom</v>
          </cell>
          <cell r="E166">
            <v>43615</v>
          </cell>
          <cell r="K166" t="str">
            <v>SP</v>
          </cell>
          <cell r="L166" t="str">
            <v>São Paulo</v>
          </cell>
          <cell r="M166" t="str">
            <v>Ribeirão Preto</v>
          </cell>
        </row>
        <row r="167">
          <cell r="B167">
            <v>1</v>
          </cell>
          <cell r="D167" t="str">
            <v>Camicado</v>
          </cell>
          <cell r="E167">
            <v>43592</v>
          </cell>
          <cell r="K167" t="str">
            <v>TO</v>
          </cell>
          <cell r="L167" t="str">
            <v>Tocantins</v>
          </cell>
          <cell r="M167" t="str">
            <v>Palmas</v>
          </cell>
        </row>
        <row r="168">
          <cell r="B168">
            <v>1</v>
          </cell>
          <cell r="D168" t="str">
            <v>Camicado</v>
          </cell>
          <cell r="E168">
            <v>43588</v>
          </cell>
          <cell r="K168" t="str">
            <v>SP</v>
          </cell>
          <cell r="L168" t="str">
            <v>São Paulo</v>
          </cell>
          <cell r="M168" t="str">
            <v>São Paulo</v>
          </cell>
        </row>
        <row r="169">
          <cell r="B169">
            <v>1</v>
          </cell>
          <cell r="D169" t="str">
            <v>Camicado</v>
          </cell>
          <cell r="E169">
            <v>43587</v>
          </cell>
          <cell r="K169" t="str">
            <v>SP</v>
          </cell>
          <cell r="L169" t="str">
            <v>São Paulo</v>
          </cell>
          <cell r="M169" t="str">
            <v>São Paulo</v>
          </cell>
        </row>
        <row r="170">
          <cell r="B170">
            <v>1</v>
          </cell>
          <cell r="D170" t="str">
            <v>Renner</v>
          </cell>
          <cell r="E170">
            <v>43580</v>
          </cell>
          <cell r="K170" t="str">
            <v>SP</v>
          </cell>
          <cell r="L170" t="str">
            <v>São Paulo</v>
          </cell>
          <cell r="M170" t="str">
            <v>Jaú</v>
          </cell>
        </row>
        <row r="171">
          <cell r="B171">
            <v>1</v>
          </cell>
          <cell r="D171" t="str">
            <v>Youcom</v>
          </cell>
          <cell r="E171">
            <v>43573</v>
          </cell>
          <cell r="K171" t="str">
            <v>RO</v>
          </cell>
          <cell r="L171" t="str">
            <v>Rondônia</v>
          </cell>
          <cell r="M171" t="str">
            <v>Porto Velho</v>
          </cell>
        </row>
        <row r="172">
          <cell r="B172">
            <v>1</v>
          </cell>
          <cell r="D172" t="str">
            <v>Camicado</v>
          </cell>
          <cell r="E172">
            <v>43571</v>
          </cell>
          <cell r="K172" t="str">
            <v>SP</v>
          </cell>
          <cell r="L172" t="str">
            <v>São Paulo</v>
          </cell>
          <cell r="M172" t="str">
            <v>Praia Grande</v>
          </cell>
        </row>
        <row r="173">
          <cell r="B173">
            <v>1</v>
          </cell>
          <cell r="D173" t="str">
            <v>Youcom</v>
          </cell>
          <cell r="E173">
            <v>43566</v>
          </cell>
          <cell r="K173" t="str">
            <v>DF</v>
          </cell>
          <cell r="L173" t="str">
            <v>Distrito Federal</v>
          </cell>
          <cell r="M173" t="str">
            <v>Brasília</v>
          </cell>
        </row>
        <row r="174">
          <cell r="B174">
            <v>1</v>
          </cell>
          <cell r="D174" t="str">
            <v>Camicado</v>
          </cell>
          <cell r="E174">
            <v>43551</v>
          </cell>
          <cell r="K174" t="str">
            <v>ES</v>
          </cell>
          <cell r="L174" t="str">
            <v>Espírito Santo</v>
          </cell>
          <cell r="M174" t="str">
            <v>Vila Velha</v>
          </cell>
        </row>
        <row r="175">
          <cell r="B175">
            <v>1</v>
          </cell>
          <cell r="D175" t="str">
            <v>Camicado</v>
          </cell>
          <cell r="E175">
            <v>43545</v>
          </cell>
          <cell r="K175" t="str">
            <v>RS</v>
          </cell>
          <cell r="L175" t="str">
            <v>Rio Grande do Sul</v>
          </cell>
          <cell r="M175" t="str">
            <v>Passo Fundo</v>
          </cell>
        </row>
        <row r="176">
          <cell r="B176">
            <v>0</v>
          </cell>
          <cell r="D176" t="str">
            <v>Camicado</v>
          </cell>
          <cell r="E176">
            <v>43524</v>
          </cell>
          <cell r="G176">
            <v>45169</v>
          </cell>
          <cell r="K176" t="str">
            <v>PE</v>
          </cell>
          <cell r="L176" t="str">
            <v>Pernambuco</v>
          </cell>
          <cell r="M176" t="str">
            <v>Recife</v>
          </cell>
        </row>
        <row r="177">
          <cell r="B177">
            <v>0</v>
          </cell>
          <cell r="D177" t="str">
            <v>Camicado</v>
          </cell>
          <cell r="E177">
            <v>43523</v>
          </cell>
          <cell r="G177">
            <v>45348</v>
          </cell>
          <cell r="K177" t="str">
            <v>PA</v>
          </cell>
          <cell r="L177" t="str">
            <v>Pará</v>
          </cell>
          <cell r="M177" t="str">
            <v>Belém</v>
          </cell>
        </row>
        <row r="178">
          <cell r="B178">
            <v>1</v>
          </cell>
          <cell r="D178" t="str">
            <v>Renner</v>
          </cell>
          <cell r="E178">
            <v>43452</v>
          </cell>
          <cell r="K178" t="str">
            <v>UY</v>
          </cell>
          <cell r="L178" t="str">
            <v>Uruguay</v>
          </cell>
          <cell r="M178" t="str">
            <v>Montevidéu</v>
          </cell>
        </row>
        <row r="179">
          <cell r="B179">
            <v>1</v>
          </cell>
          <cell r="D179" t="str">
            <v>Renner</v>
          </cell>
          <cell r="E179">
            <v>43448</v>
          </cell>
          <cell r="K179" t="str">
            <v>PA</v>
          </cell>
          <cell r="L179" t="str">
            <v>Pará</v>
          </cell>
          <cell r="M179" t="str">
            <v>Santarém</v>
          </cell>
        </row>
        <row r="180">
          <cell r="B180">
            <v>1</v>
          </cell>
          <cell r="D180" t="str">
            <v>Renner</v>
          </cell>
          <cell r="E180">
            <v>43447</v>
          </cell>
          <cell r="K180" t="str">
            <v>SC</v>
          </cell>
          <cell r="L180" t="str">
            <v>Santa Catarina</v>
          </cell>
          <cell r="M180" t="str">
            <v>Florianópolis</v>
          </cell>
        </row>
        <row r="181">
          <cell r="B181">
            <v>1</v>
          </cell>
          <cell r="D181" t="str">
            <v>Renner</v>
          </cell>
          <cell r="E181">
            <v>43441</v>
          </cell>
          <cell r="K181" t="str">
            <v>DF</v>
          </cell>
          <cell r="L181" t="str">
            <v>Distrito Federal</v>
          </cell>
          <cell r="M181" t="str">
            <v>Brasília</v>
          </cell>
        </row>
        <row r="182">
          <cell r="B182">
            <v>1</v>
          </cell>
          <cell r="D182" t="str">
            <v>Renner</v>
          </cell>
          <cell r="E182">
            <v>43441</v>
          </cell>
          <cell r="K182" t="str">
            <v>MG</v>
          </cell>
          <cell r="L182" t="str">
            <v>Minas Gerais</v>
          </cell>
          <cell r="M182" t="str">
            <v>Poços de Caldas</v>
          </cell>
        </row>
        <row r="183">
          <cell r="B183">
            <v>1</v>
          </cell>
          <cell r="D183" t="str">
            <v>Renner</v>
          </cell>
          <cell r="E183">
            <v>43440</v>
          </cell>
          <cell r="K183" t="str">
            <v>MG</v>
          </cell>
          <cell r="L183" t="str">
            <v>Minas Gerais</v>
          </cell>
          <cell r="M183" t="str">
            <v>Barbacena</v>
          </cell>
        </row>
        <row r="184">
          <cell r="B184">
            <v>1</v>
          </cell>
          <cell r="D184" t="str">
            <v>Renner</v>
          </cell>
          <cell r="E184">
            <v>43439</v>
          </cell>
          <cell r="K184" t="str">
            <v>MT</v>
          </cell>
          <cell r="L184" t="str">
            <v>Mato Grosso</v>
          </cell>
          <cell r="M184" t="str">
            <v>Rondonópolis</v>
          </cell>
        </row>
        <row r="185">
          <cell r="B185">
            <v>1</v>
          </cell>
          <cell r="D185" t="str">
            <v>Renner</v>
          </cell>
          <cell r="E185">
            <v>43427</v>
          </cell>
          <cell r="K185" t="str">
            <v>UY</v>
          </cell>
          <cell r="L185" t="str">
            <v>Uruguay</v>
          </cell>
          <cell r="M185" t="str">
            <v>Punta del Este</v>
          </cell>
        </row>
        <row r="186">
          <cell r="B186">
            <v>1</v>
          </cell>
          <cell r="D186" t="str">
            <v>Renner</v>
          </cell>
          <cell r="E186">
            <v>43423</v>
          </cell>
          <cell r="K186" t="str">
            <v>SP</v>
          </cell>
          <cell r="L186" t="str">
            <v>São Paulo</v>
          </cell>
          <cell r="M186" t="str">
            <v>Praia Grande</v>
          </cell>
        </row>
        <row r="187">
          <cell r="B187">
            <v>1</v>
          </cell>
          <cell r="D187" t="str">
            <v>Youcom</v>
          </cell>
          <cell r="E187">
            <v>43423</v>
          </cell>
          <cell r="K187" t="str">
            <v>SP</v>
          </cell>
          <cell r="L187" t="str">
            <v>São Paulo</v>
          </cell>
          <cell r="M187" t="str">
            <v>Praia Grande</v>
          </cell>
        </row>
        <row r="188">
          <cell r="B188">
            <v>1</v>
          </cell>
          <cell r="D188" t="str">
            <v>Renner</v>
          </cell>
          <cell r="E188">
            <v>43417</v>
          </cell>
          <cell r="K188" t="str">
            <v>PR</v>
          </cell>
          <cell r="L188" t="str">
            <v>Paraná</v>
          </cell>
          <cell r="M188" t="str">
            <v>Paranavaí</v>
          </cell>
        </row>
        <row r="189">
          <cell r="B189">
            <v>1</v>
          </cell>
          <cell r="D189" t="str">
            <v>Renner</v>
          </cell>
          <cell r="E189">
            <v>43412</v>
          </cell>
          <cell r="K189" t="str">
            <v>RS</v>
          </cell>
          <cell r="L189" t="str">
            <v>Rio Grande do Sul</v>
          </cell>
          <cell r="M189" t="str">
            <v>Passo Fundo</v>
          </cell>
        </row>
        <row r="190">
          <cell r="B190">
            <v>1</v>
          </cell>
          <cell r="D190" t="str">
            <v>Renner</v>
          </cell>
          <cell r="E190">
            <v>43403</v>
          </cell>
          <cell r="K190" t="str">
            <v>SP</v>
          </cell>
          <cell r="L190" t="str">
            <v>São Paulo</v>
          </cell>
          <cell r="M190" t="str">
            <v>Itu</v>
          </cell>
        </row>
        <row r="191">
          <cell r="B191">
            <v>1</v>
          </cell>
          <cell r="D191" t="str">
            <v>Camicado</v>
          </cell>
          <cell r="E191">
            <v>43396</v>
          </cell>
          <cell r="K191" t="str">
            <v>MT</v>
          </cell>
          <cell r="L191" t="str">
            <v>Mato Grosso</v>
          </cell>
          <cell r="M191" t="str">
            <v>Cuiabá</v>
          </cell>
        </row>
        <row r="192">
          <cell r="B192">
            <v>1</v>
          </cell>
          <cell r="D192" t="str">
            <v>Renner</v>
          </cell>
          <cell r="E192">
            <v>43396</v>
          </cell>
          <cell r="K192" t="str">
            <v>MT</v>
          </cell>
          <cell r="L192" t="str">
            <v>Mato Grosso</v>
          </cell>
          <cell r="M192" t="str">
            <v>Cuiabá</v>
          </cell>
        </row>
        <row r="193">
          <cell r="B193">
            <v>1</v>
          </cell>
          <cell r="D193" t="str">
            <v>Youcom</v>
          </cell>
          <cell r="E193">
            <v>43396</v>
          </cell>
          <cell r="K193" t="str">
            <v>MT</v>
          </cell>
          <cell r="L193" t="str">
            <v>Mato Grosso</v>
          </cell>
          <cell r="M193" t="str">
            <v>Cuiabá</v>
          </cell>
        </row>
        <row r="194">
          <cell r="B194">
            <v>1</v>
          </cell>
          <cell r="D194" t="str">
            <v>Youcom</v>
          </cell>
          <cell r="E194">
            <v>43391</v>
          </cell>
          <cell r="K194" t="str">
            <v>PR</v>
          </cell>
          <cell r="L194" t="str">
            <v>Paraná</v>
          </cell>
          <cell r="M194" t="str">
            <v>Ponta Grossa</v>
          </cell>
        </row>
        <row r="195">
          <cell r="B195">
            <v>1</v>
          </cell>
          <cell r="D195" t="str">
            <v>Youcom</v>
          </cell>
          <cell r="E195">
            <v>43378</v>
          </cell>
          <cell r="K195" t="str">
            <v>AM</v>
          </cell>
          <cell r="L195" t="str">
            <v>Amazonas</v>
          </cell>
          <cell r="M195" t="str">
            <v>Manaus</v>
          </cell>
        </row>
        <row r="196">
          <cell r="B196">
            <v>1</v>
          </cell>
          <cell r="D196" t="str">
            <v>Renner</v>
          </cell>
          <cell r="E196">
            <v>43377</v>
          </cell>
          <cell r="K196" t="str">
            <v>SP</v>
          </cell>
          <cell r="L196" t="str">
            <v>São Paulo</v>
          </cell>
          <cell r="M196" t="str">
            <v>Itapetininga</v>
          </cell>
        </row>
        <row r="197">
          <cell r="B197">
            <v>1</v>
          </cell>
          <cell r="D197" t="str">
            <v>Ashua</v>
          </cell>
          <cell r="E197">
            <v>43370</v>
          </cell>
          <cell r="K197" t="str">
            <v>SP</v>
          </cell>
          <cell r="L197" t="str">
            <v>São Paulo</v>
          </cell>
          <cell r="M197" t="str">
            <v>São Paulo</v>
          </cell>
        </row>
        <row r="198">
          <cell r="B198">
            <v>1</v>
          </cell>
          <cell r="D198" t="str">
            <v>Camicado</v>
          </cell>
          <cell r="E198">
            <v>43357</v>
          </cell>
          <cell r="K198" t="str">
            <v>MG</v>
          </cell>
          <cell r="L198" t="str">
            <v>Minas Gerais</v>
          </cell>
          <cell r="M198" t="str">
            <v>Uberaba</v>
          </cell>
        </row>
        <row r="199">
          <cell r="B199">
            <v>1</v>
          </cell>
          <cell r="D199" t="str">
            <v>Ashua</v>
          </cell>
          <cell r="E199">
            <v>43356</v>
          </cell>
          <cell r="K199" t="str">
            <v>SP</v>
          </cell>
          <cell r="L199" t="str">
            <v>São Paulo</v>
          </cell>
          <cell r="M199" t="str">
            <v>São Paulo</v>
          </cell>
        </row>
        <row r="200">
          <cell r="B200">
            <v>1</v>
          </cell>
          <cell r="D200" t="str">
            <v>Renner</v>
          </cell>
          <cell r="E200">
            <v>43356</v>
          </cell>
          <cell r="K200" t="str">
            <v>MA</v>
          </cell>
          <cell r="L200" t="str">
            <v>Maranhão</v>
          </cell>
          <cell r="M200" t="str">
            <v>Imperatriz</v>
          </cell>
        </row>
        <row r="201">
          <cell r="B201">
            <v>1</v>
          </cell>
          <cell r="D201" t="str">
            <v>Renner</v>
          </cell>
          <cell r="E201">
            <v>43348</v>
          </cell>
          <cell r="K201" t="str">
            <v>RJ</v>
          </cell>
          <cell r="L201" t="str">
            <v>Rio de Janeiro</v>
          </cell>
          <cell r="M201" t="str">
            <v>Rio de Janeiro</v>
          </cell>
        </row>
        <row r="202">
          <cell r="B202">
            <v>1</v>
          </cell>
          <cell r="D202" t="str">
            <v>Ashua</v>
          </cell>
          <cell r="E202">
            <v>43347</v>
          </cell>
          <cell r="K202" t="str">
            <v>RS</v>
          </cell>
          <cell r="L202" t="str">
            <v>Rio Grande do Sul</v>
          </cell>
          <cell r="M202" t="str">
            <v>Porto Alegre</v>
          </cell>
        </row>
        <row r="203">
          <cell r="B203">
            <v>1</v>
          </cell>
          <cell r="D203" t="str">
            <v>Renner</v>
          </cell>
          <cell r="E203">
            <v>43333</v>
          </cell>
          <cell r="K203" t="str">
            <v>MG</v>
          </cell>
          <cell r="L203" t="str">
            <v>Minas Gerais</v>
          </cell>
          <cell r="M203" t="str">
            <v>Divinópolis</v>
          </cell>
        </row>
        <row r="204">
          <cell r="B204">
            <v>0</v>
          </cell>
          <cell r="D204" t="str">
            <v>Camicado</v>
          </cell>
          <cell r="E204">
            <v>43328</v>
          </cell>
          <cell r="G204">
            <v>45299</v>
          </cell>
          <cell r="K204" t="str">
            <v>PB</v>
          </cell>
          <cell r="L204" t="str">
            <v>Paraíba</v>
          </cell>
          <cell r="M204" t="str">
            <v>Campina Grande</v>
          </cell>
        </row>
        <row r="205">
          <cell r="B205">
            <v>1</v>
          </cell>
          <cell r="D205" t="str">
            <v>Youcom</v>
          </cell>
          <cell r="E205">
            <v>43328</v>
          </cell>
          <cell r="K205" t="str">
            <v>SC</v>
          </cell>
          <cell r="L205" t="str">
            <v>Santa Catarina</v>
          </cell>
          <cell r="M205" t="str">
            <v>Blumenau</v>
          </cell>
        </row>
        <row r="206">
          <cell r="B206">
            <v>1</v>
          </cell>
          <cell r="D206" t="str">
            <v>Camicado</v>
          </cell>
          <cell r="E206">
            <v>43325</v>
          </cell>
          <cell r="K206" t="str">
            <v>SE</v>
          </cell>
          <cell r="L206" t="str">
            <v>Sergipe</v>
          </cell>
          <cell r="M206" t="str">
            <v>Aracaju</v>
          </cell>
        </row>
        <row r="207">
          <cell r="B207">
            <v>1</v>
          </cell>
          <cell r="D207" t="str">
            <v>Camicado</v>
          </cell>
          <cell r="E207">
            <v>43321</v>
          </cell>
          <cell r="K207" t="str">
            <v>MG</v>
          </cell>
          <cell r="L207" t="str">
            <v>Minas Gerais</v>
          </cell>
          <cell r="M207" t="str">
            <v>Belo Horizonte</v>
          </cell>
        </row>
        <row r="208">
          <cell r="B208">
            <v>1</v>
          </cell>
          <cell r="D208" t="str">
            <v>Camicado</v>
          </cell>
          <cell r="E208">
            <v>43312</v>
          </cell>
          <cell r="K208" t="str">
            <v>AM</v>
          </cell>
          <cell r="L208" t="str">
            <v>Amazonas</v>
          </cell>
          <cell r="M208" t="str">
            <v>Manaus</v>
          </cell>
        </row>
        <row r="209">
          <cell r="B209">
            <v>1</v>
          </cell>
          <cell r="D209" t="str">
            <v>Camicado</v>
          </cell>
          <cell r="E209">
            <v>43293</v>
          </cell>
          <cell r="K209" t="str">
            <v>SC</v>
          </cell>
          <cell r="L209" t="str">
            <v>Santa Catarina</v>
          </cell>
          <cell r="M209" t="str">
            <v>Joinville</v>
          </cell>
        </row>
        <row r="210">
          <cell r="B210">
            <v>1</v>
          </cell>
          <cell r="D210" t="str">
            <v>Youcom</v>
          </cell>
          <cell r="E210">
            <v>43286</v>
          </cell>
          <cell r="K210" t="str">
            <v>DF</v>
          </cell>
          <cell r="L210" t="str">
            <v>Distrito Federal</v>
          </cell>
          <cell r="M210" t="str">
            <v>Brasília</v>
          </cell>
        </row>
        <row r="211">
          <cell r="B211">
            <v>1</v>
          </cell>
          <cell r="D211" t="str">
            <v>Youcom</v>
          </cell>
          <cell r="E211">
            <v>43259</v>
          </cell>
          <cell r="K211" t="str">
            <v>SP</v>
          </cell>
          <cell r="L211" t="str">
            <v>São Paulo</v>
          </cell>
          <cell r="M211" t="str">
            <v>São Paulo</v>
          </cell>
        </row>
        <row r="212">
          <cell r="B212">
            <v>1</v>
          </cell>
          <cell r="D212" t="str">
            <v>Youcom</v>
          </cell>
          <cell r="E212">
            <v>43258</v>
          </cell>
          <cell r="K212" t="str">
            <v>SP</v>
          </cell>
          <cell r="L212" t="str">
            <v>São Paulo</v>
          </cell>
          <cell r="M212" t="str">
            <v>Suzano</v>
          </cell>
        </row>
        <row r="213">
          <cell r="B213">
            <v>1</v>
          </cell>
          <cell r="D213" t="str">
            <v>Camicado</v>
          </cell>
          <cell r="E213">
            <v>43230</v>
          </cell>
          <cell r="K213" t="str">
            <v>AM</v>
          </cell>
          <cell r="L213" t="str">
            <v>Amazonas</v>
          </cell>
          <cell r="M213" t="str">
            <v>Manaus</v>
          </cell>
        </row>
        <row r="214">
          <cell r="B214">
            <v>1</v>
          </cell>
          <cell r="D214" t="str">
            <v>Renner</v>
          </cell>
          <cell r="E214">
            <v>43228</v>
          </cell>
          <cell r="K214" t="str">
            <v>PE</v>
          </cell>
          <cell r="L214" t="str">
            <v>Pernambuco</v>
          </cell>
          <cell r="M214" t="str">
            <v>Olinda</v>
          </cell>
        </row>
        <row r="215">
          <cell r="B215">
            <v>1</v>
          </cell>
          <cell r="D215" t="str">
            <v>Renner</v>
          </cell>
          <cell r="E215">
            <v>43227</v>
          </cell>
          <cell r="K215" t="str">
            <v>UY</v>
          </cell>
          <cell r="L215" t="str">
            <v>Uruguay</v>
          </cell>
          <cell r="M215" t="str">
            <v>Montevidéu</v>
          </cell>
        </row>
        <row r="216">
          <cell r="B216">
            <v>0</v>
          </cell>
          <cell r="D216" t="str">
            <v>Renner</v>
          </cell>
          <cell r="E216">
            <v>43225</v>
          </cell>
          <cell r="G216">
            <v>44110</v>
          </cell>
          <cell r="K216" t="str">
            <v>UY</v>
          </cell>
          <cell r="L216" t="str">
            <v>Uruguay</v>
          </cell>
          <cell r="M216" t="str">
            <v>Rivera</v>
          </cell>
        </row>
        <row r="217">
          <cell r="B217">
            <v>1</v>
          </cell>
          <cell r="D217" t="str">
            <v>Renner</v>
          </cell>
          <cell r="E217">
            <v>43223</v>
          </cell>
          <cell r="K217" t="str">
            <v>MS</v>
          </cell>
          <cell r="L217" t="str">
            <v>Mato Grosso do Sul</v>
          </cell>
          <cell r="M217" t="str">
            <v>Dourados</v>
          </cell>
        </row>
        <row r="218">
          <cell r="B218">
            <v>1</v>
          </cell>
          <cell r="D218" t="str">
            <v>Renner</v>
          </cell>
          <cell r="E218">
            <v>43223</v>
          </cell>
          <cell r="K218" t="str">
            <v>SP</v>
          </cell>
          <cell r="L218" t="str">
            <v>São Paulo</v>
          </cell>
          <cell r="M218" t="str">
            <v>Valinhos</v>
          </cell>
        </row>
        <row r="219">
          <cell r="B219">
            <v>1</v>
          </cell>
          <cell r="D219" t="str">
            <v>Renner</v>
          </cell>
          <cell r="E219">
            <v>43222</v>
          </cell>
          <cell r="K219" t="str">
            <v>PE</v>
          </cell>
          <cell r="L219" t="str">
            <v>Pernambuco</v>
          </cell>
          <cell r="M219" t="str">
            <v>Camaragibe</v>
          </cell>
        </row>
        <row r="220">
          <cell r="B220">
            <v>1</v>
          </cell>
          <cell r="D220" t="str">
            <v>Camicado</v>
          </cell>
          <cell r="E220">
            <v>43216</v>
          </cell>
          <cell r="K220" t="str">
            <v>RO</v>
          </cell>
          <cell r="L220" t="str">
            <v>Rondônia</v>
          </cell>
          <cell r="M220" t="str">
            <v>Porto Velho</v>
          </cell>
        </row>
        <row r="221">
          <cell r="B221">
            <v>1</v>
          </cell>
          <cell r="D221" t="str">
            <v>Renner</v>
          </cell>
          <cell r="E221">
            <v>43216</v>
          </cell>
          <cell r="K221" t="str">
            <v>PR</v>
          </cell>
          <cell r="L221" t="str">
            <v>Paraná</v>
          </cell>
          <cell r="M221" t="str">
            <v>Guarapuava</v>
          </cell>
        </row>
        <row r="222">
          <cell r="B222">
            <v>1</v>
          </cell>
          <cell r="D222" t="str">
            <v>Renner</v>
          </cell>
          <cell r="E222">
            <v>43216</v>
          </cell>
          <cell r="K222" t="str">
            <v>BA</v>
          </cell>
          <cell r="L222" t="str">
            <v>Bahia</v>
          </cell>
          <cell r="M222" t="str">
            <v>Vitória da Conquista</v>
          </cell>
        </row>
        <row r="223">
          <cell r="B223">
            <v>1</v>
          </cell>
          <cell r="D223" t="str">
            <v>Youcom</v>
          </cell>
          <cell r="E223">
            <v>43216</v>
          </cell>
          <cell r="K223" t="str">
            <v>DF</v>
          </cell>
          <cell r="L223" t="str">
            <v>Distrito Federal</v>
          </cell>
          <cell r="M223" t="str">
            <v>Brasília</v>
          </cell>
        </row>
        <row r="224">
          <cell r="B224">
            <v>1</v>
          </cell>
          <cell r="D224" t="str">
            <v>Youcom</v>
          </cell>
          <cell r="E224">
            <v>43215</v>
          </cell>
          <cell r="K224" t="str">
            <v>SP</v>
          </cell>
          <cell r="L224" t="str">
            <v>São Paulo</v>
          </cell>
          <cell r="M224" t="str">
            <v>São Caetano</v>
          </cell>
        </row>
        <row r="225">
          <cell r="B225">
            <v>1</v>
          </cell>
          <cell r="D225" t="str">
            <v>Camicado</v>
          </cell>
          <cell r="E225">
            <v>43210</v>
          </cell>
          <cell r="K225" t="str">
            <v>RJ</v>
          </cell>
          <cell r="L225" t="str">
            <v>Rio de Janeiro</v>
          </cell>
          <cell r="M225" t="str">
            <v>Rio de Janeiro</v>
          </cell>
        </row>
        <row r="226">
          <cell r="B226">
            <v>1</v>
          </cell>
          <cell r="D226" t="str">
            <v>Youcom</v>
          </cell>
          <cell r="E226">
            <v>43209</v>
          </cell>
          <cell r="K226" t="str">
            <v>SC</v>
          </cell>
          <cell r="L226" t="str">
            <v>Santa Catarina</v>
          </cell>
          <cell r="M226" t="str">
            <v>Florianópolis</v>
          </cell>
        </row>
        <row r="227">
          <cell r="B227">
            <v>1</v>
          </cell>
          <cell r="D227" t="str">
            <v>Youcom</v>
          </cell>
          <cell r="E227">
            <v>43202</v>
          </cell>
          <cell r="K227" t="str">
            <v>GO</v>
          </cell>
          <cell r="L227" t="str">
            <v>Goiás</v>
          </cell>
          <cell r="M227" t="str">
            <v>Goiânia</v>
          </cell>
        </row>
        <row r="228">
          <cell r="B228">
            <v>1</v>
          </cell>
          <cell r="D228" t="str">
            <v>Youcom</v>
          </cell>
          <cell r="E228">
            <v>43202</v>
          </cell>
          <cell r="K228" t="str">
            <v>BA</v>
          </cell>
          <cell r="L228" t="str">
            <v>Bahia</v>
          </cell>
          <cell r="M228" t="str">
            <v>Salvador</v>
          </cell>
        </row>
        <row r="229">
          <cell r="B229">
            <v>1</v>
          </cell>
          <cell r="D229" t="str">
            <v>Renner</v>
          </cell>
          <cell r="E229">
            <v>43188</v>
          </cell>
          <cell r="K229" t="str">
            <v>PI</v>
          </cell>
          <cell r="L229" t="str">
            <v>Piauí</v>
          </cell>
          <cell r="M229" t="str">
            <v>Parnaíba</v>
          </cell>
        </row>
        <row r="230">
          <cell r="B230">
            <v>1</v>
          </cell>
          <cell r="D230" t="str">
            <v>Youcom</v>
          </cell>
          <cell r="E230">
            <v>43181</v>
          </cell>
          <cell r="K230" t="str">
            <v>GO</v>
          </cell>
          <cell r="L230" t="str">
            <v>Goiás</v>
          </cell>
          <cell r="M230" t="str">
            <v>Goiânia</v>
          </cell>
        </row>
        <row r="231">
          <cell r="B231">
            <v>1</v>
          </cell>
          <cell r="D231" t="str">
            <v>Youcom</v>
          </cell>
          <cell r="E231">
            <v>43174</v>
          </cell>
          <cell r="K231" t="str">
            <v>MG</v>
          </cell>
          <cell r="L231" t="str">
            <v>Minas Gerais</v>
          </cell>
          <cell r="M231" t="str">
            <v>Varginha</v>
          </cell>
        </row>
        <row r="232">
          <cell r="B232">
            <v>1</v>
          </cell>
          <cell r="D232" t="str">
            <v>Youcom</v>
          </cell>
          <cell r="E232">
            <v>43167</v>
          </cell>
          <cell r="K232" t="str">
            <v>SC</v>
          </cell>
          <cell r="L232" t="str">
            <v>Santa Catarina</v>
          </cell>
          <cell r="M232" t="str">
            <v>Chapecó</v>
          </cell>
        </row>
        <row r="233">
          <cell r="B233">
            <v>1</v>
          </cell>
          <cell r="D233" t="str">
            <v>Renner</v>
          </cell>
          <cell r="E233">
            <v>43083</v>
          </cell>
          <cell r="K233" t="str">
            <v>PA</v>
          </cell>
          <cell r="L233" t="str">
            <v>Pará</v>
          </cell>
          <cell r="M233" t="str">
            <v>Ananindeua</v>
          </cell>
        </row>
        <row r="234">
          <cell r="B234">
            <v>1</v>
          </cell>
          <cell r="D234" t="str">
            <v>Renner</v>
          </cell>
          <cell r="E234">
            <v>43077</v>
          </cell>
          <cell r="K234" t="str">
            <v>UY</v>
          </cell>
          <cell r="L234" t="str">
            <v>Uruguay</v>
          </cell>
          <cell r="M234" t="str">
            <v>Montevidéu</v>
          </cell>
        </row>
        <row r="235">
          <cell r="B235">
            <v>1</v>
          </cell>
          <cell r="D235" t="str">
            <v>Youcom</v>
          </cell>
          <cell r="E235">
            <v>43070</v>
          </cell>
          <cell r="K235" t="str">
            <v>PR</v>
          </cell>
          <cell r="L235" t="str">
            <v>Paraná</v>
          </cell>
          <cell r="M235" t="str">
            <v>Curitiba</v>
          </cell>
        </row>
        <row r="236">
          <cell r="B236">
            <v>1</v>
          </cell>
          <cell r="D236" t="str">
            <v>Renner</v>
          </cell>
          <cell r="E236">
            <v>43068</v>
          </cell>
          <cell r="K236" t="str">
            <v>DF</v>
          </cell>
          <cell r="L236" t="str">
            <v>Distrito Federal</v>
          </cell>
          <cell r="M236" t="str">
            <v>Brasília</v>
          </cell>
        </row>
        <row r="237">
          <cell r="B237">
            <v>1</v>
          </cell>
          <cell r="D237" t="str">
            <v>Camicado</v>
          </cell>
          <cell r="E237">
            <v>43063</v>
          </cell>
          <cell r="K237" t="str">
            <v>RS</v>
          </cell>
          <cell r="L237" t="str">
            <v>Rio Grande do Sul</v>
          </cell>
          <cell r="M237" t="str">
            <v>Canoas</v>
          </cell>
        </row>
        <row r="238">
          <cell r="B238">
            <v>1</v>
          </cell>
          <cell r="D238" t="str">
            <v>Renner</v>
          </cell>
          <cell r="E238">
            <v>43063</v>
          </cell>
          <cell r="K238" t="str">
            <v>UY</v>
          </cell>
          <cell r="L238" t="str">
            <v>Uruguay</v>
          </cell>
          <cell r="M238" t="str">
            <v>Montevidéu</v>
          </cell>
        </row>
        <row r="239">
          <cell r="B239">
            <v>1</v>
          </cell>
          <cell r="D239" t="str">
            <v>Renner</v>
          </cell>
          <cell r="E239">
            <v>43063</v>
          </cell>
          <cell r="K239" t="str">
            <v>RS</v>
          </cell>
          <cell r="L239" t="str">
            <v>Rio Grande do Sul</v>
          </cell>
          <cell r="M239" t="str">
            <v>Canoas</v>
          </cell>
        </row>
        <row r="240">
          <cell r="B240">
            <v>1</v>
          </cell>
          <cell r="D240" t="str">
            <v>Youcom</v>
          </cell>
          <cell r="E240">
            <v>43063</v>
          </cell>
          <cell r="K240" t="str">
            <v>RS</v>
          </cell>
          <cell r="L240" t="str">
            <v>Rio Grande do Sul</v>
          </cell>
          <cell r="M240" t="str">
            <v>Canoas</v>
          </cell>
        </row>
        <row r="241">
          <cell r="B241">
            <v>1</v>
          </cell>
          <cell r="D241" t="str">
            <v>Youcom</v>
          </cell>
          <cell r="E241">
            <v>43063</v>
          </cell>
          <cell r="K241" t="str">
            <v>SP</v>
          </cell>
          <cell r="L241" t="str">
            <v>São Paulo</v>
          </cell>
          <cell r="M241" t="str">
            <v>Guarujá</v>
          </cell>
        </row>
        <row r="242">
          <cell r="B242">
            <v>1</v>
          </cell>
          <cell r="D242" t="str">
            <v>Renner</v>
          </cell>
          <cell r="E242">
            <v>43062</v>
          </cell>
          <cell r="K242" t="str">
            <v>SP</v>
          </cell>
          <cell r="L242" t="str">
            <v>São Paulo</v>
          </cell>
          <cell r="M242" t="str">
            <v>São Paulo</v>
          </cell>
        </row>
        <row r="243">
          <cell r="B243">
            <v>1</v>
          </cell>
          <cell r="D243" t="str">
            <v>Youcom</v>
          </cell>
          <cell r="E243">
            <v>43062</v>
          </cell>
          <cell r="K243" t="str">
            <v>SP</v>
          </cell>
          <cell r="L243" t="str">
            <v>São Paulo</v>
          </cell>
          <cell r="M243" t="str">
            <v>Guarulhos</v>
          </cell>
        </row>
        <row r="244">
          <cell r="B244">
            <v>1</v>
          </cell>
          <cell r="D244" t="str">
            <v>Youcom</v>
          </cell>
          <cell r="E244">
            <v>43056</v>
          </cell>
          <cell r="K244" t="str">
            <v>SP</v>
          </cell>
          <cell r="L244" t="str">
            <v>São Paulo</v>
          </cell>
          <cell r="M244" t="str">
            <v>Taubaté</v>
          </cell>
        </row>
        <row r="245">
          <cell r="B245">
            <v>1</v>
          </cell>
          <cell r="D245" t="str">
            <v>Renner</v>
          </cell>
          <cell r="E245">
            <v>43055</v>
          </cell>
          <cell r="K245" t="str">
            <v>SP</v>
          </cell>
          <cell r="L245" t="str">
            <v>São Paulo</v>
          </cell>
          <cell r="M245" t="str">
            <v>São Paulo</v>
          </cell>
        </row>
        <row r="246">
          <cell r="B246">
            <v>1</v>
          </cell>
          <cell r="D246" t="str">
            <v>Renner</v>
          </cell>
          <cell r="E246">
            <v>43054</v>
          </cell>
          <cell r="K246" t="str">
            <v>PA</v>
          </cell>
          <cell r="L246" t="str">
            <v>Pará</v>
          </cell>
          <cell r="M246" t="str">
            <v>Belém</v>
          </cell>
        </row>
        <row r="247">
          <cell r="B247">
            <v>1</v>
          </cell>
          <cell r="D247" t="str">
            <v>Renner</v>
          </cell>
          <cell r="E247">
            <v>43046</v>
          </cell>
          <cell r="K247" t="str">
            <v>RS</v>
          </cell>
          <cell r="L247" t="str">
            <v>Rio Grande do Sul</v>
          </cell>
          <cell r="M247" t="str">
            <v>Porto Alegre</v>
          </cell>
        </row>
        <row r="248">
          <cell r="B248">
            <v>1</v>
          </cell>
          <cell r="D248" t="str">
            <v>Renner</v>
          </cell>
          <cell r="E248">
            <v>43034</v>
          </cell>
          <cell r="K248" t="str">
            <v>SP</v>
          </cell>
          <cell r="L248" t="str">
            <v>São Paulo</v>
          </cell>
          <cell r="M248" t="str">
            <v>São Paulo</v>
          </cell>
        </row>
        <row r="249">
          <cell r="B249">
            <v>1</v>
          </cell>
          <cell r="D249" t="str">
            <v>Renner</v>
          </cell>
          <cell r="E249">
            <v>43027</v>
          </cell>
          <cell r="K249" t="str">
            <v>MG</v>
          </cell>
          <cell r="L249" t="str">
            <v>Minas Gerais</v>
          </cell>
          <cell r="M249" t="str">
            <v>Belo Horizonte</v>
          </cell>
        </row>
        <row r="250">
          <cell r="B250">
            <v>1</v>
          </cell>
          <cell r="D250" t="str">
            <v>Youcom</v>
          </cell>
          <cell r="E250">
            <v>43027</v>
          </cell>
          <cell r="K250" t="str">
            <v>PR</v>
          </cell>
          <cell r="L250" t="str">
            <v>Paraná</v>
          </cell>
          <cell r="M250" t="str">
            <v>Maringá</v>
          </cell>
        </row>
        <row r="251">
          <cell r="B251">
            <v>1</v>
          </cell>
          <cell r="D251" t="str">
            <v>Camicado</v>
          </cell>
          <cell r="E251">
            <v>43014</v>
          </cell>
          <cell r="K251" t="str">
            <v>MG</v>
          </cell>
          <cell r="L251" t="str">
            <v>Minas Gerais</v>
          </cell>
          <cell r="M251" t="str">
            <v>Belo Horizonte</v>
          </cell>
        </row>
        <row r="252">
          <cell r="B252">
            <v>1</v>
          </cell>
          <cell r="D252" t="str">
            <v>Youcom</v>
          </cell>
          <cell r="E252">
            <v>43014</v>
          </cell>
          <cell r="K252" t="str">
            <v>SP</v>
          </cell>
          <cell r="L252" t="str">
            <v>São Paulo</v>
          </cell>
          <cell r="M252" t="str">
            <v>Indaiatuba</v>
          </cell>
        </row>
        <row r="253">
          <cell r="B253">
            <v>1</v>
          </cell>
          <cell r="D253" t="str">
            <v>Youcom</v>
          </cell>
          <cell r="E253">
            <v>43013</v>
          </cell>
          <cell r="K253" t="str">
            <v>SC</v>
          </cell>
          <cell r="L253" t="str">
            <v>Santa Catarina</v>
          </cell>
          <cell r="M253" t="str">
            <v>Itajaí</v>
          </cell>
        </row>
        <row r="254">
          <cell r="B254">
            <v>1</v>
          </cell>
          <cell r="D254" t="str">
            <v>Renner</v>
          </cell>
          <cell r="E254">
            <v>43012</v>
          </cell>
          <cell r="K254" t="str">
            <v>CE</v>
          </cell>
          <cell r="L254" t="str">
            <v>Ceará</v>
          </cell>
          <cell r="M254" t="str">
            <v>Fortaleza</v>
          </cell>
        </row>
        <row r="255">
          <cell r="B255">
            <v>1</v>
          </cell>
          <cell r="D255" t="str">
            <v>Youcom</v>
          </cell>
          <cell r="E255">
            <v>43007</v>
          </cell>
          <cell r="K255" t="str">
            <v>SP</v>
          </cell>
          <cell r="L255" t="str">
            <v>São Paulo</v>
          </cell>
          <cell r="M255" t="str">
            <v>São Paulo</v>
          </cell>
        </row>
        <row r="256">
          <cell r="B256">
            <v>1</v>
          </cell>
          <cell r="D256" t="str">
            <v>Renner</v>
          </cell>
          <cell r="E256">
            <v>43006</v>
          </cell>
          <cell r="K256" t="str">
            <v>MA</v>
          </cell>
          <cell r="L256" t="str">
            <v>Maranhão</v>
          </cell>
          <cell r="M256" t="str">
            <v>São Luís</v>
          </cell>
        </row>
        <row r="257">
          <cell r="B257">
            <v>1</v>
          </cell>
          <cell r="D257" t="str">
            <v>Renner</v>
          </cell>
          <cell r="E257">
            <v>43006</v>
          </cell>
          <cell r="K257" t="str">
            <v>MG</v>
          </cell>
          <cell r="L257" t="str">
            <v>Minas Gerais</v>
          </cell>
          <cell r="M257" t="str">
            <v>Belo Horizonte</v>
          </cell>
        </row>
        <row r="258">
          <cell r="B258">
            <v>1</v>
          </cell>
          <cell r="D258" t="str">
            <v>Youcom</v>
          </cell>
          <cell r="E258">
            <v>43006</v>
          </cell>
          <cell r="K258" t="str">
            <v>RS</v>
          </cell>
          <cell r="L258" t="str">
            <v>Rio Grande do Sul</v>
          </cell>
          <cell r="M258" t="str">
            <v>Santa Maria</v>
          </cell>
        </row>
        <row r="259">
          <cell r="B259">
            <v>1</v>
          </cell>
          <cell r="D259" t="str">
            <v>Youcom</v>
          </cell>
          <cell r="E259">
            <v>43005</v>
          </cell>
          <cell r="K259" t="str">
            <v>SP</v>
          </cell>
          <cell r="L259" t="str">
            <v>São Paulo</v>
          </cell>
          <cell r="M259" t="str">
            <v>São Paulo</v>
          </cell>
        </row>
        <row r="260">
          <cell r="B260">
            <v>1</v>
          </cell>
          <cell r="D260" t="str">
            <v>Renner</v>
          </cell>
          <cell r="E260">
            <v>42998</v>
          </cell>
          <cell r="K260" t="str">
            <v>RS</v>
          </cell>
          <cell r="L260" t="str">
            <v>Rio Grande do Sul</v>
          </cell>
          <cell r="M260" t="str">
            <v>Gramado</v>
          </cell>
        </row>
        <row r="261">
          <cell r="B261">
            <v>1</v>
          </cell>
          <cell r="D261" t="str">
            <v>Renner</v>
          </cell>
          <cell r="E261">
            <v>42985</v>
          </cell>
          <cell r="K261" t="str">
            <v>UY</v>
          </cell>
          <cell r="L261" t="str">
            <v>Uruguay</v>
          </cell>
          <cell r="M261" t="str">
            <v>Montevidéu</v>
          </cell>
        </row>
        <row r="262">
          <cell r="B262">
            <v>1</v>
          </cell>
          <cell r="D262" t="str">
            <v>Youcom</v>
          </cell>
          <cell r="E262">
            <v>42984</v>
          </cell>
          <cell r="K262" t="str">
            <v>PR</v>
          </cell>
          <cell r="L262" t="str">
            <v>Paraná</v>
          </cell>
          <cell r="M262" t="str">
            <v>Londrina</v>
          </cell>
        </row>
        <row r="263">
          <cell r="B263">
            <v>1</v>
          </cell>
          <cell r="D263" t="str">
            <v>Renner</v>
          </cell>
          <cell r="E263">
            <v>42979</v>
          </cell>
          <cell r="K263" t="str">
            <v>RS</v>
          </cell>
          <cell r="L263" t="str">
            <v>Rio Grande do Sul</v>
          </cell>
          <cell r="M263" t="str">
            <v>Santa Maria</v>
          </cell>
        </row>
        <row r="264">
          <cell r="B264">
            <v>1</v>
          </cell>
          <cell r="D264" t="str">
            <v>Youcom</v>
          </cell>
          <cell r="E264">
            <v>42978</v>
          </cell>
          <cell r="K264" t="str">
            <v>RS</v>
          </cell>
          <cell r="L264" t="str">
            <v>Rio Grande do Sul</v>
          </cell>
          <cell r="M264" t="str">
            <v>São Leopoldo</v>
          </cell>
        </row>
        <row r="265">
          <cell r="B265">
            <v>1</v>
          </cell>
          <cell r="D265" t="str">
            <v>Renner</v>
          </cell>
          <cell r="E265">
            <v>42976</v>
          </cell>
          <cell r="K265" t="str">
            <v>SP</v>
          </cell>
          <cell r="L265" t="str">
            <v>São Paulo</v>
          </cell>
          <cell r="M265" t="str">
            <v>São Paulo</v>
          </cell>
        </row>
        <row r="266">
          <cell r="B266">
            <v>1</v>
          </cell>
          <cell r="D266" t="str">
            <v>Camicado</v>
          </cell>
          <cell r="E266">
            <v>42972</v>
          </cell>
          <cell r="K266" t="str">
            <v>RJ</v>
          </cell>
          <cell r="L266" t="str">
            <v>Rio de Janeiro</v>
          </cell>
          <cell r="M266" t="str">
            <v>Rio de Janeiro</v>
          </cell>
        </row>
        <row r="267">
          <cell r="B267">
            <v>1</v>
          </cell>
          <cell r="D267" t="str">
            <v>Youcom</v>
          </cell>
          <cell r="E267">
            <v>42971</v>
          </cell>
          <cell r="K267" t="str">
            <v>SP</v>
          </cell>
          <cell r="L267" t="str">
            <v>São Paulo</v>
          </cell>
          <cell r="M267" t="str">
            <v>Santos</v>
          </cell>
        </row>
        <row r="268">
          <cell r="B268">
            <v>1</v>
          </cell>
          <cell r="D268" t="str">
            <v>Renner</v>
          </cell>
          <cell r="E268">
            <v>42950</v>
          </cell>
          <cell r="K268" t="str">
            <v>PA</v>
          </cell>
          <cell r="L268" t="str">
            <v>Pará</v>
          </cell>
          <cell r="M268" t="str">
            <v>Belém</v>
          </cell>
        </row>
        <row r="269">
          <cell r="B269">
            <v>1</v>
          </cell>
          <cell r="D269" t="str">
            <v>Camicado</v>
          </cell>
          <cell r="E269">
            <v>42943</v>
          </cell>
          <cell r="K269" t="str">
            <v>SP</v>
          </cell>
          <cell r="L269" t="str">
            <v>São Paulo</v>
          </cell>
          <cell r="M269" t="str">
            <v>São Paulo</v>
          </cell>
        </row>
        <row r="270">
          <cell r="B270">
            <v>1</v>
          </cell>
          <cell r="D270" t="str">
            <v>Renner</v>
          </cell>
          <cell r="E270">
            <v>42930</v>
          </cell>
          <cell r="K270" t="str">
            <v>RS</v>
          </cell>
          <cell r="L270" t="str">
            <v>Rio Grande do Sul</v>
          </cell>
          <cell r="M270" t="str">
            <v>Santa Cruz do Sul</v>
          </cell>
        </row>
        <row r="271">
          <cell r="B271">
            <v>1</v>
          </cell>
          <cell r="D271" t="str">
            <v>Camicado</v>
          </cell>
          <cell r="E271">
            <v>42921</v>
          </cell>
          <cell r="K271" t="str">
            <v>AL</v>
          </cell>
          <cell r="L271" t="str">
            <v>Alagoas</v>
          </cell>
          <cell r="M271" t="str">
            <v>Maceió</v>
          </cell>
        </row>
        <row r="272">
          <cell r="B272">
            <v>0</v>
          </cell>
          <cell r="D272" t="str">
            <v>Renner</v>
          </cell>
          <cell r="E272">
            <v>42915</v>
          </cell>
          <cell r="G272">
            <v>45359</v>
          </cell>
          <cell r="K272" t="str">
            <v>PI</v>
          </cell>
          <cell r="L272" t="str">
            <v>Piauí</v>
          </cell>
          <cell r="M272" t="str">
            <v>Teresina</v>
          </cell>
        </row>
        <row r="273">
          <cell r="B273">
            <v>1</v>
          </cell>
          <cell r="D273" t="str">
            <v>Renner</v>
          </cell>
          <cell r="E273">
            <v>42915</v>
          </cell>
          <cell r="K273" t="str">
            <v>SP</v>
          </cell>
          <cell r="L273" t="str">
            <v>São Paulo</v>
          </cell>
          <cell r="M273" t="str">
            <v>São Paulo</v>
          </cell>
        </row>
        <row r="274">
          <cell r="B274">
            <v>1</v>
          </cell>
          <cell r="D274" t="str">
            <v>Youcom</v>
          </cell>
          <cell r="E274">
            <v>42908</v>
          </cell>
          <cell r="K274" t="str">
            <v>MG</v>
          </cell>
          <cell r="L274" t="str">
            <v>Minas Gerais</v>
          </cell>
          <cell r="M274" t="str">
            <v>Belo Horizonte</v>
          </cell>
        </row>
        <row r="275">
          <cell r="B275">
            <v>1</v>
          </cell>
          <cell r="D275" t="str">
            <v>Camicado</v>
          </cell>
          <cell r="E275">
            <v>42907</v>
          </cell>
          <cell r="K275" t="str">
            <v>RN</v>
          </cell>
          <cell r="L275" t="str">
            <v>Rio Grande do Norte</v>
          </cell>
          <cell r="M275" t="str">
            <v>Natal</v>
          </cell>
        </row>
        <row r="276">
          <cell r="B276">
            <v>1</v>
          </cell>
          <cell r="D276" t="str">
            <v>Renner</v>
          </cell>
          <cell r="E276">
            <v>42902</v>
          </cell>
          <cell r="K276" t="str">
            <v>BA</v>
          </cell>
          <cell r="L276" t="str">
            <v>Bahia</v>
          </cell>
          <cell r="M276" t="str">
            <v>Itabuna</v>
          </cell>
        </row>
        <row r="277">
          <cell r="B277">
            <v>1</v>
          </cell>
          <cell r="D277" t="str">
            <v>Renner</v>
          </cell>
          <cell r="E277">
            <v>42895</v>
          </cell>
          <cell r="K277" t="str">
            <v>RS</v>
          </cell>
          <cell r="L277" t="str">
            <v>Rio Grande do Sul</v>
          </cell>
          <cell r="M277" t="str">
            <v>Guaíba</v>
          </cell>
        </row>
        <row r="278">
          <cell r="B278">
            <v>1</v>
          </cell>
          <cell r="D278" t="str">
            <v>Youcom</v>
          </cell>
          <cell r="E278">
            <v>42895</v>
          </cell>
          <cell r="K278" t="str">
            <v>RS</v>
          </cell>
          <cell r="L278" t="str">
            <v>Rio Grande do Sul</v>
          </cell>
          <cell r="M278" t="str">
            <v>Porto Alegre</v>
          </cell>
        </row>
        <row r="279">
          <cell r="B279">
            <v>0</v>
          </cell>
          <cell r="D279" t="str">
            <v>Camicado</v>
          </cell>
          <cell r="E279">
            <v>42894</v>
          </cell>
          <cell r="G279">
            <v>44984</v>
          </cell>
          <cell r="K279" t="str">
            <v>SE</v>
          </cell>
          <cell r="L279" t="str">
            <v>Sergipe</v>
          </cell>
          <cell r="M279" t="str">
            <v>Aracaju</v>
          </cell>
        </row>
        <row r="280">
          <cell r="B280">
            <v>1</v>
          </cell>
          <cell r="D280" t="str">
            <v>Youcom</v>
          </cell>
          <cell r="E280">
            <v>42894</v>
          </cell>
          <cell r="K280" t="str">
            <v>MG</v>
          </cell>
          <cell r="L280" t="str">
            <v>Minas Gerais</v>
          </cell>
          <cell r="M280" t="str">
            <v>Juiz de Fora</v>
          </cell>
        </row>
        <row r="281">
          <cell r="B281">
            <v>1</v>
          </cell>
          <cell r="D281" t="str">
            <v>Camicado</v>
          </cell>
          <cell r="E281">
            <v>42892</v>
          </cell>
          <cell r="K281" t="str">
            <v>MG</v>
          </cell>
          <cell r="L281" t="str">
            <v>Minas Gerais</v>
          </cell>
          <cell r="M281" t="str">
            <v>Juiz de Fora</v>
          </cell>
        </row>
        <row r="282">
          <cell r="B282">
            <v>1</v>
          </cell>
          <cell r="D282" t="str">
            <v>Camicado</v>
          </cell>
          <cell r="E282">
            <v>42888</v>
          </cell>
          <cell r="K282" t="str">
            <v>RJ</v>
          </cell>
          <cell r="L282" t="str">
            <v>Rio de Janeiro</v>
          </cell>
          <cell r="M282" t="str">
            <v>Rio de Janeiro</v>
          </cell>
        </row>
        <row r="283">
          <cell r="B283">
            <v>1</v>
          </cell>
          <cell r="D283" t="str">
            <v>Youcom</v>
          </cell>
          <cell r="E283">
            <v>42880</v>
          </cell>
          <cell r="K283" t="str">
            <v>SC</v>
          </cell>
          <cell r="L283" t="str">
            <v>Santa Catarina</v>
          </cell>
          <cell r="M283" t="str">
            <v>Jaraguá do Sul</v>
          </cell>
        </row>
        <row r="284">
          <cell r="B284">
            <v>1</v>
          </cell>
          <cell r="D284" t="str">
            <v>Camicado</v>
          </cell>
          <cell r="E284">
            <v>42873</v>
          </cell>
          <cell r="K284" t="str">
            <v>PR</v>
          </cell>
          <cell r="L284" t="str">
            <v>Paraná</v>
          </cell>
          <cell r="M284" t="str">
            <v>Curitiba</v>
          </cell>
        </row>
        <row r="285">
          <cell r="B285">
            <v>1</v>
          </cell>
          <cell r="D285" t="str">
            <v>Renner</v>
          </cell>
          <cell r="E285">
            <v>42860</v>
          </cell>
          <cell r="K285" t="str">
            <v>RJ</v>
          </cell>
          <cell r="L285" t="str">
            <v>Rio de Janeiro</v>
          </cell>
          <cell r="M285" t="str">
            <v>Nova Iguaçu</v>
          </cell>
        </row>
        <row r="286">
          <cell r="B286">
            <v>1</v>
          </cell>
          <cell r="D286" t="str">
            <v>Camicado</v>
          </cell>
          <cell r="E286">
            <v>42859</v>
          </cell>
          <cell r="K286" t="str">
            <v>BA</v>
          </cell>
          <cell r="L286" t="str">
            <v>Bahia</v>
          </cell>
          <cell r="M286" t="str">
            <v>Salvador</v>
          </cell>
        </row>
        <row r="287">
          <cell r="B287">
            <v>1</v>
          </cell>
          <cell r="D287" t="str">
            <v>Camicado</v>
          </cell>
          <cell r="E287">
            <v>42852</v>
          </cell>
          <cell r="K287" t="str">
            <v>BA</v>
          </cell>
          <cell r="L287" t="str">
            <v>Bahia</v>
          </cell>
          <cell r="M287" t="str">
            <v>Salvador</v>
          </cell>
        </row>
        <row r="288">
          <cell r="B288">
            <v>0</v>
          </cell>
          <cell r="D288" t="str">
            <v>Youcom</v>
          </cell>
          <cell r="E288">
            <v>42852</v>
          </cell>
          <cell r="G288">
            <v>44835</v>
          </cell>
          <cell r="K288" t="str">
            <v>RS</v>
          </cell>
          <cell r="L288" t="str">
            <v>Rio Grande do Sul</v>
          </cell>
          <cell r="M288" t="str">
            <v xml:space="preserve">Passo Fundo </v>
          </cell>
        </row>
        <row r="289">
          <cell r="B289">
            <v>1</v>
          </cell>
          <cell r="D289" t="str">
            <v>Renner</v>
          </cell>
          <cell r="E289">
            <v>42850</v>
          </cell>
          <cell r="K289" t="str">
            <v>SP</v>
          </cell>
          <cell r="L289" t="str">
            <v>São Paulo</v>
          </cell>
          <cell r="M289" t="str">
            <v>Itaquaquecetuba</v>
          </cell>
        </row>
        <row r="290">
          <cell r="B290">
            <v>0</v>
          </cell>
          <cell r="D290" t="str">
            <v>Camicado</v>
          </cell>
          <cell r="E290">
            <v>42845</v>
          </cell>
          <cell r="G290">
            <v>45005</v>
          </cell>
          <cell r="K290" t="str">
            <v>PI</v>
          </cell>
          <cell r="L290" t="str">
            <v>Piauí</v>
          </cell>
          <cell r="M290" t="str">
            <v>Teresina</v>
          </cell>
        </row>
        <row r="291">
          <cell r="B291">
            <v>1</v>
          </cell>
          <cell r="D291" t="str">
            <v>Camicado</v>
          </cell>
          <cell r="E291">
            <v>42837</v>
          </cell>
          <cell r="K291" t="str">
            <v>SP</v>
          </cell>
          <cell r="L291" t="str">
            <v>São Paulo</v>
          </cell>
          <cell r="M291" t="str">
            <v>Barueri</v>
          </cell>
        </row>
        <row r="292">
          <cell r="B292">
            <v>1</v>
          </cell>
          <cell r="D292" t="str">
            <v>Renner</v>
          </cell>
          <cell r="E292">
            <v>42831</v>
          </cell>
          <cell r="K292" t="str">
            <v>SP</v>
          </cell>
          <cell r="L292" t="str">
            <v>São Paulo</v>
          </cell>
          <cell r="M292" t="str">
            <v>Barueri</v>
          </cell>
        </row>
        <row r="293">
          <cell r="B293">
            <v>1</v>
          </cell>
          <cell r="D293" t="str">
            <v>Youcom</v>
          </cell>
          <cell r="E293">
            <v>42831</v>
          </cell>
          <cell r="K293" t="str">
            <v>MG</v>
          </cell>
          <cell r="L293" t="str">
            <v>Minas Gerais</v>
          </cell>
          <cell r="M293" t="str">
            <v>Uberlândia</v>
          </cell>
        </row>
        <row r="294">
          <cell r="B294">
            <v>1</v>
          </cell>
          <cell r="D294" t="str">
            <v>Camicado</v>
          </cell>
          <cell r="E294">
            <v>42824</v>
          </cell>
          <cell r="K294" t="str">
            <v>RS</v>
          </cell>
          <cell r="L294" t="str">
            <v>Rio Grande do Sul</v>
          </cell>
          <cell r="M294" t="str">
            <v>Caxias do Sul</v>
          </cell>
        </row>
        <row r="295">
          <cell r="B295">
            <v>1</v>
          </cell>
          <cell r="D295" t="str">
            <v>Youcom</v>
          </cell>
          <cell r="E295">
            <v>42824</v>
          </cell>
          <cell r="K295" t="str">
            <v>SC</v>
          </cell>
          <cell r="L295" t="str">
            <v>Santa Catarina</v>
          </cell>
          <cell r="M295" t="str">
            <v>São José</v>
          </cell>
        </row>
        <row r="296">
          <cell r="B296">
            <v>1</v>
          </cell>
          <cell r="D296" t="str">
            <v>Renner</v>
          </cell>
          <cell r="E296">
            <v>42823</v>
          </cell>
          <cell r="K296" t="str">
            <v>ES</v>
          </cell>
          <cell r="L296" t="str">
            <v>Espírito Santo</v>
          </cell>
          <cell r="M296" t="str">
            <v>Linhares</v>
          </cell>
        </row>
        <row r="297">
          <cell r="B297">
            <v>1</v>
          </cell>
          <cell r="D297" t="str">
            <v>Renner</v>
          </cell>
          <cell r="E297">
            <v>42817</v>
          </cell>
          <cell r="K297" t="str">
            <v>MG</v>
          </cell>
          <cell r="L297" t="str">
            <v>Minas Gerais</v>
          </cell>
          <cell r="M297" t="str">
            <v>Governador Valadares</v>
          </cell>
        </row>
        <row r="298">
          <cell r="B298">
            <v>1</v>
          </cell>
          <cell r="D298" t="str">
            <v>Renner</v>
          </cell>
          <cell r="E298">
            <v>42817</v>
          </cell>
          <cell r="K298" t="str">
            <v>PA</v>
          </cell>
          <cell r="L298" t="str">
            <v>Pará</v>
          </cell>
          <cell r="M298" t="str">
            <v>Parauapebas</v>
          </cell>
        </row>
        <row r="299">
          <cell r="B299">
            <v>1</v>
          </cell>
          <cell r="D299" t="str">
            <v>Youcom</v>
          </cell>
          <cell r="E299">
            <v>42810</v>
          </cell>
          <cell r="K299" t="str">
            <v>SC</v>
          </cell>
          <cell r="L299" t="str">
            <v>Santa Catarina</v>
          </cell>
          <cell r="M299" t="str">
            <v>Joinville</v>
          </cell>
        </row>
        <row r="300">
          <cell r="B300">
            <v>0</v>
          </cell>
          <cell r="D300" t="str">
            <v>Youcom</v>
          </cell>
          <cell r="E300">
            <v>42810</v>
          </cell>
          <cell r="G300">
            <v>43842</v>
          </cell>
          <cell r="K300" t="str">
            <v>SP</v>
          </cell>
          <cell r="L300" t="str">
            <v>São Paulo</v>
          </cell>
          <cell r="M300" t="str">
            <v>São Paulo</v>
          </cell>
        </row>
        <row r="301">
          <cell r="B301">
            <v>1</v>
          </cell>
          <cell r="D301" t="str">
            <v>Youcom</v>
          </cell>
          <cell r="E301">
            <v>42803</v>
          </cell>
          <cell r="K301" t="str">
            <v>SC</v>
          </cell>
          <cell r="L301" t="str">
            <v>Santa Catarina</v>
          </cell>
          <cell r="M301" t="str">
            <v>Criciúma</v>
          </cell>
        </row>
        <row r="302">
          <cell r="B302">
            <v>1</v>
          </cell>
          <cell r="D302" t="str">
            <v>Youcom</v>
          </cell>
          <cell r="E302">
            <v>42797</v>
          </cell>
          <cell r="K302" t="str">
            <v>SP</v>
          </cell>
          <cell r="L302" t="str">
            <v>São Paulo</v>
          </cell>
          <cell r="M302" t="str">
            <v>São Bernardo do Campo</v>
          </cell>
        </row>
        <row r="303">
          <cell r="B303">
            <v>1</v>
          </cell>
          <cell r="D303" t="str">
            <v>Camicado</v>
          </cell>
          <cell r="E303">
            <v>42717</v>
          </cell>
          <cell r="K303" t="str">
            <v>PB</v>
          </cell>
          <cell r="L303" t="str">
            <v>Paraíba</v>
          </cell>
          <cell r="M303" t="str">
            <v>João Pessoa</v>
          </cell>
        </row>
        <row r="304">
          <cell r="B304">
            <v>1</v>
          </cell>
          <cell r="D304" t="str">
            <v>Youcom</v>
          </cell>
          <cell r="E304">
            <v>42712</v>
          </cell>
          <cell r="K304" t="str">
            <v>SP</v>
          </cell>
          <cell r="L304" t="str">
            <v>São Paulo</v>
          </cell>
          <cell r="M304" t="str">
            <v>Campinas</v>
          </cell>
        </row>
        <row r="305">
          <cell r="B305">
            <v>1</v>
          </cell>
          <cell r="D305" t="str">
            <v>Renner</v>
          </cell>
          <cell r="E305">
            <v>42702</v>
          </cell>
          <cell r="K305" t="str">
            <v>CE</v>
          </cell>
          <cell r="L305" t="str">
            <v>Ceará</v>
          </cell>
          <cell r="M305" t="str">
            <v>Fortaleza</v>
          </cell>
        </row>
        <row r="306">
          <cell r="B306">
            <v>1</v>
          </cell>
          <cell r="D306" t="str">
            <v>Camicado</v>
          </cell>
          <cell r="E306">
            <v>42698</v>
          </cell>
          <cell r="K306" t="str">
            <v>PR</v>
          </cell>
          <cell r="L306" t="str">
            <v>Paraná</v>
          </cell>
          <cell r="M306" t="str">
            <v>Maringá</v>
          </cell>
        </row>
        <row r="307">
          <cell r="B307">
            <v>1</v>
          </cell>
          <cell r="D307" t="str">
            <v>Youcom</v>
          </cell>
          <cell r="E307">
            <v>42698</v>
          </cell>
          <cell r="K307" t="str">
            <v>PR</v>
          </cell>
          <cell r="L307" t="str">
            <v>Paraná</v>
          </cell>
          <cell r="M307" t="str">
            <v>São José dos Pinhais</v>
          </cell>
        </row>
        <row r="308">
          <cell r="B308">
            <v>1</v>
          </cell>
          <cell r="D308" t="str">
            <v>Camicado</v>
          </cell>
          <cell r="E308">
            <v>42696</v>
          </cell>
          <cell r="K308" t="str">
            <v>GO</v>
          </cell>
          <cell r="L308" t="str">
            <v>Goiás</v>
          </cell>
          <cell r="M308" t="str">
            <v>Goiânia</v>
          </cell>
        </row>
        <row r="309">
          <cell r="B309">
            <v>1</v>
          </cell>
          <cell r="D309" t="str">
            <v>Renner</v>
          </cell>
          <cell r="E309">
            <v>42696</v>
          </cell>
          <cell r="K309" t="str">
            <v>SP</v>
          </cell>
          <cell r="L309" t="str">
            <v>São Paulo</v>
          </cell>
          <cell r="M309" t="str">
            <v>Bragança Paulista</v>
          </cell>
        </row>
        <row r="310">
          <cell r="B310">
            <v>1</v>
          </cell>
          <cell r="D310" t="str">
            <v>Youcom</v>
          </cell>
          <cell r="E310">
            <v>42690</v>
          </cell>
          <cell r="K310" t="str">
            <v>DF</v>
          </cell>
          <cell r="L310" t="str">
            <v>Distrito Federal</v>
          </cell>
          <cell r="M310" t="str">
            <v>Brasília</v>
          </cell>
        </row>
        <row r="311">
          <cell r="B311">
            <v>1</v>
          </cell>
          <cell r="D311" t="str">
            <v>Youcom</v>
          </cell>
          <cell r="E311">
            <v>42690</v>
          </cell>
          <cell r="K311" t="str">
            <v>MG</v>
          </cell>
          <cell r="L311" t="str">
            <v>Minas Gerais</v>
          </cell>
          <cell r="M311" t="str">
            <v>Belo Horizonte</v>
          </cell>
        </row>
        <row r="312">
          <cell r="B312">
            <v>0</v>
          </cell>
          <cell r="D312" t="str">
            <v>Camicado</v>
          </cell>
          <cell r="E312">
            <v>42684</v>
          </cell>
          <cell r="G312">
            <v>45077</v>
          </cell>
          <cell r="K312" t="str">
            <v>PE</v>
          </cell>
          <cell r="L312" t="str">
            <v>Pernambuco</v>
          </cell>
          <cell r="M312" t="str">
            <v>Recife</v>
          </cell>
        </row>
        <row r="313">
          <cell r="B313">
            <v>1</v>
          </cell>
          <cell r="D313" t="str">
            <v>Renner</v>
          </cell>
          <cell r="E313">
            <v>42681</v>
          </cell>
          <cell r="K313" t="str">
            <v>SP</v>
          </cell>
          <cell r="L313" t="str">
            <v>São Paulo</v>
          </cell>
          <cell r="M313" t="str">
            <v>São Paulo</v>
          </cell>
        </row>
        <row r="314">
          <cell r="B314">
            <v>1</v>
          </cell>
          <cell r="D314" t="str">
            <v>Renner</v>
          </cell>
          <cell r="E314">
            <v>42674</v>
          </cell>
          <cell r="K314" t="str">
            <v>RJ</v>
          </cell>
          <cell r="L314" t="str">
            <v>Rio de Janeiro</v>
          </cell>
          <cell r="M314" t="str">
            <v>Teresópolis</v>
          </cell>
        </row>
        <row r="315">
          <cell r="B315">
            <v>0</v>
          </cell>
          <cell r="D315" t="str">
            <v>Renner</v>
          </cell>
          <cell r="E315">
            <v>42670</v>
          </cell>
          <cell r="G315">
            <v>45062</v>
          </cell>
          <cell r="K315" t="str">
            <v>SP</v>
          </cell>
          <cell r="L315" t="str">
            <v>São Paulo</v>
          </cell>
          <cell r="M315" t="str">
            <v>Carapicuíba</v>
          </cell>
        </row>
        <row r="316">
          <cell r="B316">
            <v>1</v>
          </cell>
          <cell r="D316" t="str">
            <v>Renner</v>
          </cell>
          <cell r="E316">
            <v>42669</v>
          </cell>
          <cell r="K316" t="str">
            <v>CE</v>
          </cell>
          <cell r="L316" t="str">
            <v>Ceará</v>
          </cell>
          <cell r="M316" t="str">
            <v>Fortaleza</v>
          </cell>
        </row>
        <row r="317">
          <cell r="B317">
            <v>1</v>
          </cell>
          <cell r="D317" t="str">
            <v>Camicado</v>
          </cell>
          <cell r="E317">
            <v>42663</v>
          </cell>
          <cell r="K317" t="str">
            <v>PA</v>
          </cell>
          <cell r="L317" t="str">
            <v>Pará</v>
          </cell>
          <cell r="M317" t="str">
            <v>Belém</v>
          </cell>
        </row>
        <row r="318">
          <cell r="B318">
            <v>1</v>
          </cell>
          <cell r="D318" t="str">
            <v>Youcom</v>
          </cell>
          <cell r="E318">
            <v>42663</v>
          </cell>
          <cell r="K318" t="str">
            <v>MG</v>
          </cell>
          <cell r="L318" t="str">
            <v>Minas Gerais</v>
          </cell>
          <cell r="M318" t="str">
            <v>Belo Horizonte</v>
          </cell>
        </row>
        <row r="319">
          <cell r="B319">
            <v>1</v>
          </cell>
          <cell r="D319" t="str">
            <v>Renner</v>
          </cell>
          <cell r="E319">
            <v>42661</v>
          </cell>
          <cell r="K319" t="str">
            <v>RJ</v>
          </cell>
          <cell r="L319" t="str">
            <v>Rio de Janeiro</v>
          </cell>
          <cell r="M319" t="str">
            <v>Rio de Janeiro</v>
          </cell>
        </row>
        <row r="320">
          <cell r="B320">
            <v>1</v>
          </cell>
          <cell r="D320" t="str">
            <v>Camicado</v>
          </cell>
          <cell r="E320">
            <v>42656</v>
          </cell>
          <cell r="K320" t="str">
            <v>SC</v>
          </cell>
          <cell r="L320" t="str">
            <v>Santa Catarina</v>
          </cell>
          <cell r="M320" t="str">
            <v>Balneário Camboriú</v>
          </cell>
        </row>
        <row r="321">
          <cell r="B321">
            <v>1</v>
          </cell>
          <cell r="D321" t="str">
            <v>Camicado</v>
          </cell>
          <cell r="E321">
            <v>42654</v>
          </cell>
          <cell r="K321" t="str">
            <v>BA</v>
          </cell>
          <cell r="L321" t="str">
            <v>Bahia</v>
          </cell>
          <cell r="M321" t="str">
            <v>Salvador</v>
          </cell>
        </row>
        <row r="322">
          <cell r="B322">
            <v>1</v>
          </cell>
          <cell r="D322" t="str">
            <v>Renner</v>
          </cell>
          <cell r="E322">
            <v>42654</v>
          </cell>
          <cell r="K322" t="str">
            <v>SP</v>
          </cell>
          <cell r="L322" t="str">
            <v>São Paulo</v>
          </cell>
          <cell r="M322" t="str">
            <v>São Paulo</v>
          </cell>
        </row>
        <row r="323">
          <cell r="B323">
            <v>1</v>
          </cell>
          <cell r="D323" t="str">
            <v>Youcom</v>
          </cell>
          <cell r="E323">
            <v>42654</v>
          </cell>
          <cell r="K323" t="str">
            <v>SP</v>
          </cell>
          <cell r="L323" t="str">
            <v>São Paulo</v>
          </cell>
          <cell r="M323" t="str">
            <v>São Paulo</v>
          </cell>
        </row>
        <row r="324">
          <cell r="B324">
            <v>1</v>
          </cell>
          <cell r="D324" t="str">
            <v>Camicado</v>
          </cell>
          <cell r="E324">
            <v>42653</v>
          </cell>
          <cell r="K324" t="str">
            <v>DF</v>
          </cell>
          <cell r="L324" t="str">
            <v>Distrito Federal</v>
          </cell>
          <cell r="M324" t="str">
            <v>Brasília</v>
          </cell>
        </row>
        <row r="325">
          <cell r="B325">
            <v>1</v>
          </cell>
          <cell r="D325" t="str">
            <v>Youcom</v>
          </cell>
          <cell r="E325">
            <v>42653</v>
          </cell>
          <cell r="K325" t="str">
            <v>DF</v>
          </cell>
          <cell r="L325" t="str">
            <v>Distrito Federal</v>
          </cell>
          <cell r="M325" t="str">
            <v>Brasília</v>
          </cell>
        </row>
        <row r="326">
          <cell r="B326">
            <v>1</v>
          </cell>
          <cell r="D326" t="str">
            <v>Renner</v>
          </cell>
          <cell r="E326">
            <v>42650</v>
          </cell>
          <cell r="K326" t="str">
            <v>PB</v>
          </cell>
          <cell r="L326" t="str">
            <v>Paraíba</v>
          </cell>
          <cell r="M326" t="str">
            <v>Campina Grande</v>
          </cell>
        </row>
        <row r="327">
          <cell r="B327">
            <v>1</v>
          </cell>
          <cell r="D327" t="str">
            <v>Renner</v>
          </cell>
          <cell r="E327">
            <v>42647</v>
          </cell>
          <cell r="K327" t="str">
            <v>SP</v>
          </cell>
          <cell r="L327" t="str">
            <v>São Paulo</v>
          </cell>
          <cell r="M327" t="str">
            <v>Campinas</v>
          </cell>
        </row>
        <row r="328">
          <cell r="B328">
            <v>0</v>
          </cell>
          <cell r="D328" t="str">
            <v>Camicado</v>
          </cell>
          <cell r="E328">
            <v>42644</v>
          </cell>
          <cell r="G328">
            <v>44977</v>
          </cell>
          <cell r="K328" t="str">
            <v>SP</v>
          </cell>
          <cell r="L328" t="str">
            <v>São Paulo</v>
          </cell>
          <cell r="M328" t="str">
            <v>São Bernardo do Campo</v>
          </cell>
        </row>
        <row r="329">
          <cell r="B329">
            <v>1</v>
          </cell>
          <cell r="D329" t="str">
            <v>Renner</v>
          </cell>
          <cell r="E329">
            <v>42643</v>
          </cell>
          <cell r="K329" t="str">
            <v>RS</v>
          </cell>
          <cell r="L329" t="str">
            <v>Rio Grande do Sul</v>
          </cell>
          <cell r="M329" t="str">
            <v>Capão da Canoa</v>
          </cell>
        </row>
        <row r="330">
          <cell r="B330">
            <v>0</v>
          </cell>
          <cell r="D330" t="str">
            <v>Renner</v>
          </cell>
          <cell r="E330">
            <v>42642</v>
          </cell>
          <cell r="G330">
            <v>45106</v>
          </cell>
          <cell r="K330" t="str">
            <v>SP</v>
          </cell>
          <cell r="L330" t="str">
            <v>São Paulo</v>
          </cell>
          <cell r="M330" t="str">
            <v>Santo André</v>
          </cell>
        </row>
        <row r="331">
          <cell r="B331">
            <v>0</v>
          </cell>
          <cell r="D331" t="str">
            <v>Renner</v>
          </cell>
          <cell r="E331">
            <v>42621</v>
          </cell>
          <cell r="G331">
            <v>44660</v>
          </cell>
          <cell r="K331" t="str">
            <v>RS</v>
          </cell>
          <cell r="L331" t="str">
            <v>Rio Grande do Sul</v>
          </cell>
          <cell r="M331" t="str">
            <v>Bento Gonçalves</v>
          </cell>
        </row>
        <row r="332">
          <cell r="B332">
            <v>1</v>
          </cell>
          <cell r="D332" t="str">
            <v>Renner</v>
          </cell>
          <cell r="E332">
            <v>42619</v>
          </cell>
          <cell r="K332" t="str">
            <v>ES</v>
          </cell>
          <cell r="L332" t="str">
            <v>Espírito Santo</v>
          </cell>
          <cell r="M332" t="str">
            <v>Vila Velha</v>
          </cell>
        </row>
        <row r="333">
          <cell r="B333">
            <v>1</v>
          </cell>
          <cell r="D333" t="str">
            <v>Camicado</v>
          </cell>
          <cell r="E333">
            <v>42595</v>
          </cell>
          <cell r="K333" t="str">
            <v>SP</v>
          </cell>
          <cell r="L333" t="str">
            <v>São Paulo</v>
          </cell>
          <cell r="M333" t="str">
            <v>São Paulo</v>
          </cell>
        </row>
        <row r="334">
          <cell r="B334">
            <v>1</v>
          </cell>
          <cell r="D334" t="str">
            <v>Camicado</v>
          </cell>
          <cell r="E334">
            <v>42592</v>
          </cell>
          <cell r="K334" t="str">
            <v>MA</v>
          </cell>
          <cell r="L334" t="str">
            <v>Maranhão</v>
          </cell>
          <cell r="M334" t="str">
            <v>São Luís</v>
          </cell>
        </row>
        <row r="335">
          <cell r="B335">
            <v>1</v>
          </cell>
          <cell r="D335" t="str">
            <v>Camicado</v>
          </cell>
          <cell r="E335">
            <v>42586</v>
          </cell>
          <cell r="K335" t="str">
            <v>RJ</v>
          </cell>
          <cell r="L335" t="str">
            <v>Rio de Janeiro</v>
          </cell>
          <cell r="M335" t="str">
            <v>Rio de Janeiro</v>
          </cell>
        </row>
        <row r="336">
          <cell r="B336">
            <v>0</v>
          </cell>
          <cell r="D336" t="str">
            <v>Renner</v>
          </cell>
          <cell r="E336">
            <v>42580</v>
          </cell>
          <cell r="G336">
            <v>43831</v>
          </cell>
          <cell r="K336" t="str">
            <v>RJ</v>
          </cell>
          <cell r="L336" t="str">
            <v>Rio de Janeiro</v>
          </cell>
          <cell r="M336" t="str">
            <v>Rio de Janeiro</v>
          </cell>
        </row>
        <row r="337">
          <cell r="B337">
            <v>1</v>
          </cell>
          <cell r="D337" t="str">
            <v>Renner</v>
          </cell>
          <cell r="E337">
            <v>42563</v>
          </cell>
          <cell r="K337" t="str">
            <v>MG</v>
          </cell>
          <cell r="L337" t="str">
            <v>Minas Gerais</v>
          </cell>
          <cell r="M337" t="str">
            <v>Juiz de Fora</v>
          </cell>
        </row>
        <row r="338">
          <cell r="B338">
            <v>0</v>
          </cell>
          <cell r="D338" t="str">
            <v>Camicado</v>
          </cell>
          <cell r="E338">
            <v>42558</v>
          </cell>
          <cell r="G338">
            <v>44942</v>
          </cell>
          <cell r="K338" t="str">
            <v>RN</v>
          </cell>
          <cell r="L338" t="str">
            <v>Rio Grande do Norte</v>
          </cell>
          <cell r="M338" t="str">
            <v>Natal</v>
          </cell>
        </row>
        <row r="339">
          <cell r="B339">
            <v>1</v>
          </cell>
          <cell r="D339" t="str">
            <v>Renner</v>
          </cell>
          <cell r="E339">
            <v>42531</v>
          </cell>
          <cell r="K339" t="str">
            <v>PR</v>
          </cell>
          <cell r="L339" t="str">
            <v>Paraná</v>
          </cell>
          <cell r="M339" t="str">
            <v>Foz do Iguaçu</v>
          </cell>
        </row>
        <row r="340">
          <cell r="B340">
            <v>1</v>
          </cell>
          <cell r="D340" t="str">
            <v>Youcom</v>
          </cell>
          <cell r="E340">
            <v>42523</v>
          </cell>
          <cell r="K340" t="str">
            <v>SP</v>
          </cell>
          <cell r="L340" t="str">
            <v>São Paulo</v>
          </cell>
          <cell r="M340" t="str">
            <v>Sorocaba</v>
          </cell>
        </row>
        <row r="341">
          <cell r="B341">
            <v>1</v>
          </cell>
          <cell r="D341" t="str">
            <v>Youcom</v>
          </cell>
          <cell r="E341">
            <v>42523</v>
          </cell>
          <cell r="K341" t="str">
            <v>SP</v>
          </cell>
          <cell r="L341" t="str">
            <v>São Paulo</v>
          </cell>
          <cell r="M341" t="str">
            <v>Itu</v>
          </cell>
        </row>
        <row r="342">
          <cell r="B342">
            <v>1</v>
          </cell>
          <cell r="D342" t="str">
            <v>Youcom</v>
          </cell>
          <cell r="E342">
            <v>42515</v>
          </cell>
          <cell r="K342" t="str">
            <v>PR</v>
          </cell>
          <cell r="L342" t="str">
            <v>Paraná</v>
          </cell>
          <cell r="M342" t="str">
            <v>Curitiba</v>
          </cell>
        </row>
        <row r="343">
          <cell r="B343">
            <v>1</v>
          </cell>
          <cell r="D343" t="str">
            <v>Youcom</v>
          </cell>
          <cell r="E343">
            <v>42515</v>
          </cell>
          <cell r="K343" t="str">
            <v>SP</v>
          </cell>
          <cell r="L343" t="str">
            <v>São Paulo</v>
          </cell>
          <cell r="M343" t="str">
            <v>Osasco</v>
          </cell>
        </row>
        <row r="344">
          <cell r="B344">
            <v>0</v>
          </cell>
          <cell r="D344" t="str">
            <v>Youcom</v>
          </cell>
          <cell r="E344">
            <v>42509</v>
          </cell>
          <cell r="G344">
            <v>43639</v>
          </cell>
          <cell r="K344" t="str">
            <v>SP</v>
          </cell>
          <cell r="L344" t="str">
            <v>São Paulo</v>
          </cell>
          <cell r="M344" t="str">
            <v>Campinas</v>
          </cell>
        </row>
        <row r="345">
          <cell r="B345">
            <v>1</v>
          </cell>
          <cell r="D345" t="str">
            <v>Youcom</v>
          </cell>
          <cell r="E345">
            <v>42509</v>
          </cell>
          <cell r="K345" t="str">
            <v>MG</v>
          </cell>
          <cell r="L345" t="str">
            <v>Minas Gerais</v>
          </cell>
          <cell r="M345" t="str">
            <v>Contagem</v>
          </cell>
        </row>
        <row r="346">
          <cell r="B346">
            <v>1</v>
          </cell>
          <cell r="D346" t="str">
            <v>Camicado</v>
          </cell>
          <cell r="E346">
            <v>42508</v>
          </cell>
          <cell r="K346" t="str">
            <v>SP</v>
          </cell>
          <cell r="L346" t="str">
            <v>São Paulo</v>
          </cell>
          <cell r="M346" t="str">
            <v>Campinas</v>
          </cell>
        </row>
        <row r="347">
          <cell r="B347">
            <v>0</v>
          </cell>
          <cell r="D347" t="str">
            <v>Youcom</v>
          </cell>
          <cell r="E347">
            <v>42495</v>
          </cell>
          <cell r="G347">
            <v>44255</v>
          </cell>
          <cell r="K347" t="str">
            <v>MG</v>
          </cell>
          <cell r="L347" t="str">
            <v>Minas Gerais</v>
          </cell>
          <cell r="M347" t="str">
            <v>Belo Horizonte</v>
          </cell>
        </row>
        <row r="348">
          <cell r="B348">
            <v>0</v>
          </cell>
          <cell r="D348" t="str">
            <v>Youcom</v>
          </cell>
          <cell r="E348">
            <v>42495</v>
          </cell>
          <cell r="G348">
            <v>43842</v>
          </cell>
          <cell r="K348" t="str">
            <v>RS</v>
          </cell>
          <cell r="L348" t="str">
            <v>Rio Grande do Sul</v>
          </cell>
          <cell r="M348" t="str">
            <v>Canoas</v>
          </cell>
        </row>
        <row r="349">
          <cell r="B349">
            <v>1</v>
          </cell>
          <cell r="D349" t="str">
            <v>Camicado</v>
          </cell>
          <cell r="E349">
            <v>42494</v>
          </cell>
          <cell r="K349" t="str">
            <v>AL</v>
          </cell>
          <cell r="L349" t="str">
            <v>Alagoas</v>
          </cell>
          <cell r="M349" t="str">
            <v>Maceió</v>
          </cell>
        </row>
        <row r="350">
          <cell r="B350">
            <v>1</v>
          </cell>
          <cell r="D350" t="str">
            <v>Camicado</v>
          </cell>
          <cell r="E350">
            <v>42488</v>
          </cell>
          <cell r="K350" t="str">
            <v>RJ</v>
          </cell>
          <cell r="L350" t="str">
            <v>Rio de Janeiro</v>
          </cell>
          <cell r="M350" t="str">
            <v>Nova Iguaçu</v>
          </cell>
        </row>
        <row r="351">
          <cell r="B351">
            <v>1</v>
          </cell>
          <cell r="D351" t="str">
            <v>Renner</v>
          </cell>
          <cell r="E351">
            <v>42488</v>
          </cell>
          <cell r="K351" t="str">
            <v>SP</v>
          </cell>
          <cell r="L351" t="str">
            <v>São Paulo</v>
          </cell>
          <cell r="M351" t="str">
            <v>São Paulo</v>
          </cell>
        </row>
        <row r="352">
          <cell r="B352">
            <v>1</v>
          </cell>
          <cell r="D352" t="str">
            <v>Renner</v>
          </cell>
          <cell r="E352">
            <v>42487</v>
          </cell>
          <cell r="K352" t="str">
            <v>RJ</v>
          </cell>
          <cell r="L352" t="str">
            <v>Rio de Janeiro</v>
          </cell>
          <cell r="M352" t="str">
            <v>Nova Iguaçu</v>
          </cell>
        </row>
        <row r="353">
          <cell r="B353">
            <v>1</v>
          </cell>
          <cell r="D353" t="str">
            <v>Youcom</v>
          </cell>
          <cell r="E353">
            <v>42487</v>
          </cell>
          <cell r="K353" t="str">
            <v>RS</v>
          </cell>
          <cell r="L353" t="str">
            <v>Rio Grande do Sul</v>
          </cell>
          <cell r="M353" t="str">
            <v>Porto Alegre</v>
          </cell>
        </row>
        <row r="354">
          <cell r="B354">
            <v>1</v>
          </cell>
          <cell r="D354" t="str">
            <v>Renner</v>
          </cell>
          <cell r="E354">
            <v>42486</v>
          </cell>
          <cell r="K354" t="str">
            <v>GO</v>
          </cell>
          <cell r="L354" t="str">
            <v>Goiás</v>
          </cell>
          <cell r="M354" t="str">
            <v>Goiânia</v>
          </cell>
        </row>
        <row r="355">
          <cell r="B355">
            <v>1</v>
          </cell>
          <cell r="D355" t="str">
            <v>Renner</v>
          </cell>
          <cell r="E355">
            <v>42486</v>
          </cell>
          <cell r="K355" t="str">
            <v>PE</v>
          </cell>
          <cell r="L355" t="str">
            <v>Pernambuco</v>
          </cell>
          <cell r="M355" t="str">
            <v>Paulista</v>
          </cell>
        </row>
        <row r="356">
          <cell r="B356">
            <v>1</v>
          </cell>
          <cell r="D356" t="str">
            <v>Youcom</v>
          </cell>
          <cell r="E356">
            <v>42480</v>
          </cell>
          <cell r="K356" t="str">
            <v>SP</v>
          </cell>
          <cell r="L356" t="str">
            <v>São Paulo</v>
          </cell>
          <cell r="M356" t="str">
            <v>São Paulo</v>
          </cell>
        </row>
        <row r="357">
          <cell r="B357">
            <v>1</v>
          </cell>
          <cell r="D357" t="str">
            <v>Renner</v>
          </cell>
          <cell r="E357">
            <v>42476</v>
          </cell>
          <cell r="K357" t="str">
            <v>SC</v>
          </cell>
          <cell r="L357" t="str">
            <v>Santa Catarina</v>
          </cell>
          <cell r="M357" t="str">
            <v>Criciúma</v>
          </cell>
        </row>
        <row r="358">
          <cell r="B358">
            <v>1</v>
          </cell>
          <cell r="D358" t="str">
            <v>Renner</v>
          </cell>
          <cell r="E358">
            <v>42472</v>
          </cell>
          <cell r="K358" t="str">
            <v>MG</v>
          </cell>
          <cell r="L358" t="str">
            <v>Minas Gerais</v>
          </cell>
          <cell r="M358" t="str">
            <v>Varginha</v>
          </cell>
        </row>
        <row r="359">
          <cell r="B359">
            <v>1</v>
          </cell>
          <cell r="D359" t="str">
            <v>Youcom</v>
          </cell>
          <cell r="E359">
            <v>42467</v>
          </cell>
          <cell r="K359" t="str">
            <v>SP</v>
          </cell>
          <cell r="L359" t="str">
            <v>São Paulo</v>
          </cell>
          <cell r="M359" t="str">
            <v>Piracicaba</v>
          </cell>
        </row>
        <row r="360">
          <cell r="B360">
            <v>1</v>
          </cell>
          <cell r="D360" t="str">
            <v>Youcom</v>
          </cell>
          <cell r="E360">
            <v>42459</v>
          </cell>
          <cell r="K360" t="str">
            <v>SP</v>
          </cell>
          <cell r="L360" t="str">
            <v>São Paulo</v>
          </cell>
          <cell r="M360" t="str">
            <v>Mogi das Cruzes</v>
          </cell>
        </row>
        <row r="361">
          <cell r="B361">
            <v>1</v>
          </cell>
          <cell r="D361" t="str">
            <v>Youcom</v>
          </cell>
          <cell r="E361">
            <v>42459</v>
          </cell>
          <cell r="K361" t="str">
            <v>SP</v>
          </cell>
          <cell r="L361" t="str">
            <v>São Paulo</v>
          </cell>
          <cell r="M361" t="str">
            <v>São Paulo</v>
          </cell>
        </row>
        <row r="362">
          <cell r="B362">
            <v>1</v>
          </cell>
          <cell r="D362" t="str">
            <v>Youcom</v>
          </cell>
          <cell r="E362">
            <v>42453</v>
          </cell>
          <cell r="K362" t="str">
            <v>SP</v>
          </cell>
          <cell r="L362" t="str">
            <v>São Paulo</v>
          </cell>
          <cell r="M362" t="str">
            <v>São Paulo</v>
          </cell>
        </row>
        <row r="363">
          <cell r="B363">
            <v>0</v>
          </cell>
          <cell r="D363" t="str">
            <v>Camicado</v>
          </cell>
          <cell r="E363">
            <v>42452</v>
          </cell>
          <cell r="G363">
            <v>44949</v>
          </cell>
          <cell r="K363" t="str">
            <v>MA</v>
          </cell>
          <cell r="L363" t="str">
            <v>Maranhão</v>
          </cell>
          <cell r="M363" t="str">
            <v>São Luís</v>
          </cell>
        </row>
        <row r="364">
          <cell r="B364">
            <v>1</v>
          </cell>
          <cell r="D364" t="str">
            <v>Renner</v>
          </cell>
          <cell r="E364">
            <v>42451</v>
          </cell>
          <cell r="K364" t="str">
            <v>BA</v>
          </cell>
          <cell r="L364" t="str">
            <v>Bahia</v>
          </cell>
          <cell r="M364" t="str">
            <v>Juazeiro</v>
          </cell>
        </row>
        <row r="365">
          <cell r="B365">
            <v>0</v>
          </cell>
          <cell r="D365" t="str">
            <v>Renner</v>
          </cell>
          <cell r="E365">
            <v>42445</v>
          </cell>
          <cell r="G365">
            <v>45062</v>
          </cell>
          <cell r="K365" t="str">
            <v>MG</v>
          </cell>
          <cell r="L365" t="str">
            <v>Minas Gerais</v>
          </cell>
          <cell r="M365" t="str">
            <v>Belo Horizonte</v>
          </cell>
        </row>
        <row r="366">
          <cell r="B366">
            <v>1</v>
          </cell>
          <cell r="D366" t="str">
            <v>Youcom</v>
          </cell>
          <cell r="E366">
            <v>42439</v>
          </cell>
          <cell r="K366" t="str">
            <v>SC</v>
          </cell>
          <cell r="L366" t="str">
            <v>Santa Catarina</v>
          </cell>
          <cell r="M366" t="str">
            <v>Florianópolis</v>
          </cell>
        </row>
        <row r="367">
          <cell r="B367">
            <v>1</v>
          </cell>
          <cell r="D367" t="str">
            <v>Renner</v>
          </cell>
          <cell r="E367">
            <v>42348</v>
          </cell>
          <cell r="K367" t="str">
            <v>RS</v>
          </cell>
          <cell r="L367" t="str">
            <v>Rio Grande do Sul</v>
          </cell>
          <cell r="M367" t="str">
            <v>Uruguaiana</v>
          </cell>
        </row>
        <row r="368">
          <cell r="B368">
            <v>1</v>
          </cell>
          <cell r="D368" t="str">
            <v>Youcom</v>
          </cell>
          <cell r="E368">
            <v>42348</v>
          </cell>
          <cell r="K368" t="str">
            <v>SC</v>
          </cell>
          <cell r="L368" t="str">
            <v>Santa Catarina</v>
          </cell>
          <cell r="M368" t="str">
            <v>Joinville</v>
          </cell>
        </row>
        <row r="369">
          <cell r="B369">
            <v>0</v>
          </cell>
          <cell r="D369" t="str">
            <v>Youcom</v>
          </cell>
          <cell r="E369">
            <v>42341</v>
          </cell>
          <cell r="G369">
            <v>43862</v>
          </cell>
          <cell r="K369" t="str">
            <v>SP</v>
          </cell>
          <cell r="L369" t="str">
            <v>São Paulo</v>
          </cell>
          <cell r="M369" t="str">
            <v>Jundiaí</v>
          </cell>
        </row>
        <row r="370">
          <cell r="B370">
            <v>1</v>
          </cell>
          <cell r="D370" t="str">
            <v>Renner</v>
          </cell>
          <cell r="E370">
            <v>42335</v>
          </cell>
          <cell r="K370" t="str">
            <v>GO</v>
          </cell>
          <cell r="L370" t="str">
            <v>Goiás</v>
          </cell>
          <cell r="M370" t="str">
            <v>Valparaíso de Goiás</v>
          </cell>
        </row>
        <row r="371">
          <cell r="B371">
            <v>1</v>
          </cell>
          <cell r="D371" t="str">
            <v>Renner</v>
          </cell>
          <cell r="E371">
            <v>42335</v>
          </cell>
          <cell r="K371" t="str">
            <v>SP</v>
          </cell>
          <cell r="L371" t="str">
            <v>São Paulo</v>
          </cell>
          <cell r="M371" t="str">
            <v>Barretos</v>
          </cell>
        </row>
        <row r="372">
          <cell r="B372">
            <v>1</v>
          </cell>
          <cell r="D372" t="str">
            <v>Renner</v>
          </cell>
          <cell r="E372">
            <v>42334</v>
          </cell>
          <cell r="K372" t="str">
            <v>PE</v>
          </cell>
          <cell r="L372" t="str">
            <v>Pernambuco</v>
          </cell>
          <cell r="M372" t="str">
            <v>Recife</v>
          </cell>
        </row>
        <row r="373">
          <cell r="B373">
            <v>1</v>
          </cell>
          <cell r="D373" t="str">
            <v>Renner</v>
          </cell>
          <cell r="E373">
            <v>42334</v>
          </cell>
          <cell r="K373" t="str">
            <v>SP</v>
          </cell>
          <cell r="L373" t="str">
            <v>São Paulo</v>
          </cell>
          <cell r="M373" t="str">
            <v>Guaratinguetá</v>
          </cell>
        </row>
        <row r="374">
          <cell r="B374">
            <v>1</v>
          </cell>
          <cell r="D374" t="str">
            <v>Renner</v>
          </cell>
          <cell r="E374">
            <v>42334</v>
          </cell>
          <cell r="K374" t="str">
            <v>RJ</v>
          </cell>
          <cell r="L374" t="str">
            <v>Rio de Janeiro</v>
          </cell>
          <cell r="M374" t="str">
            <v>Angra dos Reis</v>
          </cell>
        </row>
        <row r="375">
          <cell r="B375">
            <v>1</v>
          </cell>
          <cell r="D375" t="str">
            <v>Renner</v>
          </cell>
          <cell r="E375">
            <v>42334</v>
          </cell>
          <cell r="K375" t="str">
            <v>BA</v>
          </cell>
          <cell r="L375" t="str">
            <v>Bahia</v>
          </cell>
          <cell r="M375" t="str">
            <v>Camaçari</v>
          </cell>
        </row>
        <row r="376">
          <cell r="B376">
            <v>1</v>
          </cell>
          <cell r="D376" t="str">
            <v>Camicado</v>
          </cell>
          <cell r="E376">
            <v>42326</v>
          </cell>
          <cell r="K376" t="str">
            <v>PI</v>
          </cell>
          <cell r="L376" t="str">
            <v>Piauí</v>
          </cell>
          <cell r="M376" t="str">
            <v>Teresina</v>
          </cell>
        </row>
        <row r="377">
          <cell r="B377">
            <v>1</v>
          </cell>
          <cell r="D377" t="str">
            <v>Renner</v>
          </cell>
          <cell r="E377">
            <v>42325</v>
          </cell>
          <cell r="K377" t="str">
            <v>MT</v>
          </cell>
          <cell r="L377" t="str">
            <v>Mato Grosso</v>
          </cell>
          <cell r="M377" t="str">
            <v>Várzea Grande</v>
          </cell>
        </row>
        <row r="378">
          <cell r="B378">
            <v>1</v>
          </cell>
          <cell r="D378" t="str">
            <v>Camicado</v>
          </cell>
          <cell r="E378">
            <v>42322</v>
          </cell>
          <cell r="K378" t="str">
            <v>SP</v>
          </cell>
          <cell r="L378" t="str">
            <v>São Paulo</v>
          </cell>
          <cell r="M378" t="str">
            <v>São Paulo</v>
          </cell>
        </row>
        <row r="379">
          <cell r="B379">
            <v>1</v>
          </cell>
          <cell r="D379" t="str">
            <v>Renner</v>
          </cell>
          <cell r="E379">
            <v>42322</v>
          </cell>
          <cell r="K379" t="str">
            <v>SP</v>
          </cell>
          <cell r="L379" t="str">
            <v>São Paulo</v>
          </cell>
          <cell r="M379" t="str">
            <v>Lorena</v>
          </cell>
        </row>
        <row r="380">
          <cell r="B380">
            <v>0</v>
          </cell>
          <cell r="D380" t="str">
            <v>Youcom</v>
          </cell>
          <cell r="E380">
            <v>42321</v>
          </cell>
          <cell r="G380">
            <v>43343</v>
          </cell>
          <cell r="K380" t="str">
            <v>SP</v>
          </cell>
          <cell r="L380" t="str">
            <v>São Paulo</v>
          </cell>
          <cell r="M380" t="str">
            <v>Taboão da Serra</v>
          </cell>
        </row>
        <row r="381">
          <cell r="B381">
            <v>1</v>
          </cell>
          <cell r="D381" t="str">
            <v>Youcom</v>
          </cell>
          <cell r="E381">
            <v>42320</v>
          </cell>
          <cell r="K381" t="str">
            <v>SP</v>
          </cell>
          <cell r="L381" t="str">
            <v>São Paulo</v>
          </cell>
          <cell r="M381" t="str">
            <v>São José dos Campos</v>
          </cell>
        </row>
        <row r="382">
          <cell r="B382">
            <v>0</v>
          </cell>
          <cell r="D382" t="str">
            <v>Renner</v>
          </cell>
          <cell r="E382">
            <v>42319</v>
          </cell>
          <cell r="G382">
            <v>44725</v>
          </cell>
          <cell r="K382" t="str">
            <v>SP</v>
          </cell>
          <cell r="L382" t="str">
            <v>São Paulo</v>
          </cell>
          <cell r="M382" t="str">
            <v>São Paulo</v>
          </cell>
        </row>
        <row r="383">
          <cell r="B383">
            <v>1</v>
          </cell>
          <cell r="D383" t="str">
            <v>Camicado</v>
          </cell>
          <cell r="E383">
            <v>42314</v>
          </cell>
          <cell r="K383" t="str">
            <v>BA</v>
          </cell>
          <cell r="L383" t="str">
            <v>Bahia</v>
          </cell>
          <cell r="M383" t="str">
            <v>Salvador</v>
          </cell>
        </row>
        <row r="384">
          <cell r="B384">
            <v>1</v>
          </cell>
          <cell r="D384" t="str">
            <v>Youcom</v>
          </cell>
          <cell r="E384">
            <v>42314</v>
          </cell>
          <cell r="K384" t="str">
            <v>SP</v>
          </cell>
          <cell r="L384" t="str">
            <v>São Paulo</v>
          </cell>
          <cell r="M384" t="str">
            <v>São Bernardo do Campo</v>
          </cell>
        </row>
        <row r="385">
          <cell r="B385">
            <v>1</v>
          </cell>
          <cell r="D385" t="str">
            <v>Camicado</v>
          </cell>
          <cell r="E385">
            <v>42313</v>
          </cell>
          <cell r="K385" t="str">
            <v>PE</v>
          </cell>
          <cell r="L385" t="str">
            <v>Pernambuco</v>
          </cell>
          <cell r="M385" t="str">
            <v>Recife</v>
          </cell>
        </row>
        <row r="386">
          <cell r="B386">
            <v>1</v>
          </cell>
          <cell r="D386" t="str">
            <v>Renner</v>
          </cell>
          <cell r="E386">
            <v>42313</v>
          </cell>
          <cell r="K386" t="str">
            <v>RS</v>
          </cell>
          <cell r="L386" t="str">
            <v>Rio Grande do Sul</v>
          </cell>
          <cell r="M386" t="str">
            <v>Rio Grande</v>
          </cell>
        </row>
        <row r="387">
          <cell r="B387">
            <v>0</v>
          </cell>
          <cell r="D387" t="str">
            <v>Youcom</v>
          </cell>
          <cell r="E387">
            <v>42313</v>
          </cell>
          <cell r="G387">
            <v>43343</v>
          </cell>
          <cell r="K387" t="str">
            <v>SP</v>
          </cell>
          <cell r="L387" t="str">
            <v>São Paulo</v>
          </cell>
          <cell r="M387" t="str">
            <v>São Paulo</v>
          </cell>
        </row>
        <row r="388">
          <cell r="B388">
            <v>1</v>
          </cell>
          <cell r="D388" t="str">
            <v>Youcom</v>
          </cell>
          <cell r="E388">
            <v>42307</v>
          </cell>
          <cell r="K388" t="str">
            <v>SC</v>
          </cell>
          <cell r="L388" t="str">
            <v>Santa Catarina</v>
          </cell>
          <cell r="M388" t="str">
            <v>São José</v>
          </cell>
        </row>
        <row r="389">
          <cell r="B389">
            <v>1</v>
          </cell>
          <cell r="D389" t="str">
            <v>Youcom</v>
          </cell>
          <cell r="E389">
            <v>42292</v>
          </cell>
          <cell r="K389" t="str">
            <v>SC</v>
          </cell>
          <cell r="L389" t="str">
            <v>Santa Catarina</v>
          </cell>
          <cell r="M389" t="str">
            <v>Balneário Camboriú</v>
          </cell>
        </row>
        <row r="390">
          <cell r="B390">
            <v>1</v>
          </cell>
          <cell r="D390" t="str">
            <v>Youcom</v>
          </cell>
          <cell r="E390">
            <v>42285</v>
          </cell>
          <cell r="K390" t="str">
            <v>SP</v>
          </cell>
          <cell r="L390" t="str">
            <v>São Paulo</v>
          </cell>
          <cell r="M390" t="str">
            <v>São Paulo</v>
          </cell>
        </row>
        <row r="391">
          <cell r="B391">
            <v>1</v>
          </cell>
          <cell r="D391" t="str">
            <v>Renner</v>
          </cell>
          <cell r="E391">
            <v>42276</v>
          </cell>
          <cell r="K391" t="str">
            <v>PI</v>
          </cell>
          <cell r="L391" t="str">
            <v>Piauí</v>
          </cell>
          <cell r="M391" t="str">
            <v>Teresina</v>
          </cell>
        </row>
        <row r="392">
          <cell r="B392">
            <v>1</v>
          </cell>
          <cell r="D392" t="str">
            <v>Renner</v>
          </cell>
          <cell r="E392">
            <v>42271</v>
          </cell>
          <cell r="K392" t="str">
            <v>MG</v>
          </cell>
          <cell r="L392" t="str">
            <v>Minas Gerais</v>
          </cell>
          <cell r="M392" t="str">
            <v>Ipatinga</v>
          </cell>
        </row>
        <row r="393">
          <cell r="B393">
            <v>1</v>
          </cell>
          <cell r="D393" t="str">
            <v>Renner</v>
          </cell>
          <cell r="E393">
            <v>42243</v>
          </cell>
          <cell r="K393" t="str">
            <v>PA</v>
          </cell>
          <cell r="L393" t="str">
            <v>Pará</v>
          </cell>
          <cell r="M393" t="str">
            <v>Belém</v>
          </cell>
        </row>
        <row r="394">
          <cell r="B394">
            <v>0</v>
          </cell>
          <cell r="D394" t="str">
            <v>Renner</v>
          </cell>
          <cell r="E394">
            <v>42235</v>
          </cell>
          <cell r="G394">
            <v>43159</v>
          </cell>
          <cell r="K394" t="str">
            <v>MG</v>
          </cell>
          <cell r="L394" t="str">
            <v>Minas Gerais</v>
          </cell>
          <cell r="M394" t="str">
            <v>Uberaba</v>
          </cell>
        </row>
        <row r="395">
          <cell r="B395">
            <v>1</v>
          </cell>
          <cell r="D395" t="str">
            <v>Camicado</v>
          </cell>
          <cell r="E395">
            <v>42223</v>
          </cell>
          <cell r="K395" t="str">
            <v>MT</v>
          </cell>
          <cell r="L395" t="str">
            <v>Mato Grosso</v>
          </cell>
          <cell r="M395" t="str">
            <v>Cuiabá</v>
          </cell>
        </row>
        <row r="396">
          <cell r="B396">
            <v>0</v>
          </cell>
          <cell r="D396" t="str">
            <v>Renner</v>
          </cell>
          <cell r="E396">
            <v>42199</v>
          </cell>
          <cell r="G396">
            <v>45075</v>
          </cell>
          <cell r="K396" t="str">
            <v>CE</v>
          </cell>
          <cell r="L396" t="str">
            <v>Ceará</v>
          </cell>
          <cell r="M396" t="str">
            <v>Fortaleza</v>
          </cell>
        </row>
        <row r="397">
          <cell r="B397">
            <v>1</v>
          </cell>
          <cell r="D397" t="str">
            <v>Renner</v>
          </cell>
          <cell r="E397">
            <v>42185</v>
          </cell>
          <cell r="K397" t="str">
            <v>SP</v>
          </cell>
          <cell r="L397" t="str">
            <v>São Paulo</v>
          </cell>
          <cell r="M397" t="str">
            <v>Araraquara</v>
          </cell>
        </row>
        <row r="398">
          <cell r="B398">
            <v>1</v>
          </cell>
          <cell r="D398" t="str">
            <v>Youcom</v>
          </cell>
          <cell r="E398">
            <v>42164</v>
          </cell>
          <cell r="K398" t="str">
            <v>SP</v>
          </cell>
          <cell r="L398" t="str">
            <v>São Paulo</v>
          </cell>
          <cell r="M398" t="str">
            <v>Santo André</v>
          </cell>
        </row>
        <row r="399">
          <cell r="B399">
            <v>1</v>
          </cell>
          <cell r="D399" t="str">
            <v>Camicado</v>
          </cell>
          <cell r="E399">
            <v>42158</v>
          </cell>
          <cell r="K399" t="str">
            <v>PE</v>
          </cell>
          <cell r="L399" t="str">
            <v>Pernambuco</v>
          </cell>
          <cell r="M399" t="str">
            <v>Recife</v>
          </cell>
        </row>
        <row r="400">
          <cell r="B400">
            <v>1</v>
          </cell>
          <cell r="D400" t="str">
            <v>Youcom</v>
          </cell>
          <cell r="E400">
            <v>42158</v>
          </cell>
          <cell r="K400" t="str">
            <v>RS</v>
          </cell>
          <cell r="L400" t="str">
            <v>Rio Grande do Sul</v>
          </cell>
          <cell r="M400" t="str">
            <v>Novo Hamburgo</v>
          </cell>
        </row>
        <row r="401">
          <cell r="B401">
            <v>1</v>
          </cell>
          <cell r="D401" t="str">
            <v>Camicado</v>
          </cell>
          <cell r="E401">
            <v>42144</v>
          </cell>
          <cell r="K401" t="str">
            <v>RJ</v>
          </cell>
          <cell r="L401" t="str">
            <v>Rio de Janeiro</v>
          </cell>
          <cell r="M401" t="str">
            <v>Rio de Janeiro</v>
          </cell>
        </row>
        <row r="402">
          <cell r="B402">
            <v>1</v>
          </cell>
          <cell r="D402" t="str">
            <v>Youcom</v>
          </cell>
          <cell r="E402">
            <v>42131</v>
          </cell>
          <cell r="K402" t="str">
            <v>SP</v>
          </cell>
          <cell r="L402" t="str">
            <v>São Paulo</v>
          </cell>
          <cell r="M402" t="str">
            <v>Santo André</v>
          </cell>
        </row>
        <row r="403">
          <cell r="B403">
            <v>1</v>
          </cell>
          <cell r="D403" t="str">
            <v>Renner</v>
          </cell>
          <cell r="E403">
            <v>42129</v>
          </cell>
          <cell r="K403" t="str">
            <v>SC</v>
          </cell>
          <cell r="L403" t="str">
            <v>Santa Catarina</v>
          </cell>
          <cell r="M403" t="str">
            <v>Palhoça</v>
          </cell>
        </row>
        <row r="404">
          <cell r="B404">
            <v>1</v>
          </cell>
          <cell r="D404" t="str">
            <v>Renner</v>
          </cell>
          <cell r="E404">
            <v>42124</v>
          </cell>
          <cell r="K404" t="str">
            <v>SP</v>
          </cell>
          <cell r="L404" t="str">
            <v>São Paulo</v>
          </cell>
          <cell r="M404" t="str">
            <v>São José do Rio Preto</v>
          </cell>
        </row>
        <row r="405">
          <cell r="B405">
            <v>1</v>
          </cell>
          <cell r="D405" t="str">
            <v>Renner</v>
          </cell>
          <cell r="E405">
            <v>42123</v>
          </cell>
          <cell r="K405" t="str">
            <v>RJ</v>
          </cell>
          <cell r="L405" t="str">
            <v>Rio de Janeiro</v>
          </cell>
          <cell r="M405" t="str">
            <v>Rio de Janeiro</v>
          </cell>
        </row>
        <row r="406">
          <cell r="B406">
            <v>1</v>
          </cell>
          <cell r="D406" t="str">
            <v>Renner</v>
          </cell>
          <cell r="E406">
            <v>42123</v>
          </cell>
          <cell r="K406" t="str">
            <v>SP</v>
          </cell>
          <cell r="L406" t="str">
            <v>São Paulo</v>
          </cell>
          <cell r="M406" t="str">
            <v>Santa Bárbara D'Oeste</v>
          </cell>
        </row>
        <row r="407">
          <cell r="B407">
            <v>0</v>
          </cell>
          <cell r="D407" t="str">
            <v>Renner</v>
          </cell>
          <cell r="E407">
            <v>42123</v>
          </cell>
          <cell r="G407">
            <v>44681</v>
          </cell>
          <cell r="K407" t="str">
            <v>RJ</v>
          </cell>
          <cell r="L407" t="str">
            <v>Rio de Janeiro</v>
          </cell>
          <cell r="M407" t="str">
            <v>Rio de Janeiro</v>
          </cell>
        </row>
        <row r="408">
          <cell r="B408">
            <v>0</v>
          </cell>
          <cell r="D408" t="str">
            <v>Renner</v>
          </cell>
          <cell r="E408">
            <v>42123</v>
          </cell>
          <cell r="G408">
            <v>44561</v>
          </cell>
          <cell r="K408" t="str">
            <v>SP</v>
          </cell>
          <cell r="L408" t="str">
            <v>São Paulo</v>
          </cell>
          <cell r="M408" t="str">
            <v>Taubaté</v>
          </cell>
        </row>
        <row r="409">
          <cell r="B409">
            <v>0</v>
          </cell>
          <cell r="D409" t="str">
            <v>Renner</v>
          </cell>
          <cell r="E409">
            <v>42117</v>
          </cell>
          <cell r="G409">
            <v>45343</v>
          </cell>
          <cell r="K409" t="str">
            <v>RS</v>
          </cell>
          <cell r="L409" t="str">
            <v>Rio Grande do Sul</v>
          </cell>
          <cell r="M409" t="str">
            <v>Porto Alegre</v>
          </cell>
        </row>
        <row r="410">
          <cell r="B410">
            <v>1</v>
          </cell>
          <cell r="D410" t="str">
            <v>Camicado</v>
          </cell>
          <cell r="E410">
            <v>42112</v>
          </cell>
          <cell r="K410" t="str">
            <v>RJ</v>
          </cell>
          <cell r="L410" t="str">
            <v>Rio de Janeiro</v>
          </cell>
          <cell r="M410" t="str">
            <v>Niterói</v>
          </cell>
        </row>
        <row r="411">
          <cell r="B411">
            <v>0</v>
          </cell>
          <cell r="D411" t="str">
            <v>Camicado</v>
          </cell>
          <cell r="E411">
            <v>42110</v>
          </cell>
          <cell r="G411">
            <v>44998</v>
          </cell>
          <cell r="K411" t="str">
            <v>SP</v>
          </cell>
          <cell r="L411" t="str">
            <v>São Paulo</v>
          </cell>
          <cell r="M411" t="str">
            <v>Guarulhos</v>
          </cell>
        </row>
        <row r="412">
          <cell r="B412">
            <v>1</v>
          </cell>
          <cell r="D412" t="str">
            <v>Renner</v>
          </cell>
          <cell r="E412">
            <v>42110</v>
          </cell>
          <cell r="K412" t="str">
            <v>SP</v>
          </cell>
          <cell r="L412" t="str">
            <v>São Paulo</v>
          </cell>
          <cell r="M412" t="str">
            <v>Guarulhos</v>
          </cell>
        </row>
        <row r="413">
          <cell r="B413">
            <v>1</v>
          </cell>
          <cell r="D413" t="str">
            <v>Renner</v>
          </cell>
          <cell r="E413">
            <v>42110</v>
          </cell>
          <cell r="K413" t="str">
            <v>SC</v>
          </cell>
          <cell r="L413" t="str">
            <v>Santa Catarina</v>
          </cell>
          <cell r="M413" t="str">
            <v>Jaraguá do Sul</v>
          </cell>
        </row>
        <row r="414">
          <cell r="B414">
            <v>1</v>
          </cell>
          <cell r="D414" t="str">
            <v>Camicado</v>
          </cell>
          <cell r="E414">
            <v>42096</v>
          </cell>
          <cell r="K414" t="str">
            <v>CE</v>
          </cell>
          <cell r="L414" t="str">
            <v>Ceará</v>
          </cell>
          <cell r="M414" t="str">
            <v>Fortaleza</v>
          </cell>
        </row>
        <row r="415">
          <cell r="B415">
            <v>1</v>
          </cell>
          <cell r="D415" t="str">
            <v>Renner</v>
          </cell>
          <cell r="E415">
            <v>42061</v>
          </cell>
          <cell r="K415" t="str">
            <v>RJ</v>
          </cell>
          <cell r="L415" t="str">
            <v>Rio de Janeiro</v>
          </cell>
          <cell r="M415" t="str">
            <v>Itaboraí</v>
          </cell>
        </row>
        <row r="416">
          <cell r="B416">
            <v>1</v>
          </cell>
          <cell r="D416" t="str">
            <v>Renner</v>
          </cell>
          <cell r="E416">
            <v>41984</v>
          </cell>
          <cell r="K416" t="str">
            <v>AM</v>
          </cell>
          <cell r="L416" t="str">
            <v>Amazonas</v>
          </cell>
          <cell r="M416" t="str">
            <v>Manaus</v>
          </cell>
        </row>
        <row r="417">
          <cell r="B417">
            <v>1</v>
          </cell>
          <cell r="D417" t="str">
            <v>Renner</v>
          </cell>
          <cell r="E417">
            <v>41978</v>
          </cell>
          <cell r="K417" t="str">
            <v>AL</v>
          </cell>
          <cell r="L417" t="str">
            <v>Alagoas</v>
          </cell>
          <cell r="M417" t="str">
            <v>Arapiraca</v>
          </cell>
        </row>
        <row r="418">
          <cell r="B418">
            <v>0</v>
          </cell>
          <cell r="D418" t="str">
            <v>Renner</v>
          </cell>
          <cell r="E418">
            <v>41975</v>
          </cell>
          <cell r="G418">
            <v>45343</v>
          </cell>
          <cell r="K418" t="str">
            <v>RR</v>
          </cell>
          <cell r="L418" t="str">
            <v>Roraima</v>
          </cell>
          <cell r="M418" t="str">
            <v>Boa Vista</v>
          </cell>
        </row>
        <row r="419">
          <cell r="B419">
            <v>1</v>
          </cell>
          <cell r="D419" t="str">
            <v>Renner</v>
          </cell>
          <cell r="E419">
            <v>41973</v>
          </cell>
          <cell r="K419" t="str">
            <v>PB</v>
          </cell>
          <cell r="L419" t="str">
            <v>Paraíba</v>
          </cell>
          <cell r="M419" t="str">
            <v>João Pessoa</v>
          </cell>
        </row>
        <row r="420">
          <cell r="B420">
            <v>1</v>
          </cell>
          <cell r="D420" t="str">
            <v>Renner</v>
          </cell>
          <cell r="E420">
            <v>41971</v>
          </cell>
          <cell r="K420" t="str">
            <v>AM</v>
          </cell>
          <cell r="L420" t="str">
            <v>Amazonas</v>
          </cell>
          <cell r="M420" t="str">
            <v>Manaus</v>
          </cell>
        </row>
        <row r="421">
          <cell r="B421">
            <v>1</v>
          </cell>
          <cell r="D421" t="str">
            <v>Renner</v>
          </cell>
          <cell r="E421">
            <v>41971</v>
          </cell>
          <cell r="K421" t="str">
            <v>RJ</v>
          </cell>
          <cell r="L421" t="str">
            <v>Rio de Janeiro</v>
          </cell>
          <cell r="M421" t="str">
            <v>Rio de Janeiro</v>
          </cell>
        </row>
        <row r="422">
          <cell r="B422">
            <v>1</v>
          </cell>
          <cell r="D422" t="str">
            <v>Renner</v>
          </cell>
          <cell r="E422">
            <v>41971</v>
          </cell>
          <cell r="K422" t="str">
            <v>SP</v>
          </cell>
          <cell r="L422" t="str">
            <v>São Paulo</v>
          </cell>
          <cell r="M422" t="str">
            <v>São José dos Campos</v>
          </cell>
        </row>
        <row r="423">
          <cell r="B423">
            <v>1</v>
          </cell>
          <cell r="D423" t="str">
            <v>Renner</v>
          </cell>
          <cell r="E423">
            <v>41970</v>
          </cell>
          <cell r="K423" t="str">
            <v>AM</v>
          </cell>
          <cell r="L423" t="str">
            <v>Amazonas</v>
          </cell>
          <cell r="M423" t="str">
            <v>Manaus</v>
          </cell>
        </row>
        <row r="424">
          <cell r="B424">
            <v>1</v>
          </cell>
          <cell r="D424" t="str">
            <v>Youcom</v>
          </cell>
          <cell r="E424">
            <v>41970</v>
          </cell>
          <cell r="K424" t="str">
            <v>SP</v>
          </cell>
          <cell r="L424" t="str">
            <v>São Paulo</v>
          </cell>
          <cell r="M424" t="str">
            <v>São Paulo</v>
          </cell>
        </row>
        <row r="425">
          <cell r="B425">
            <v>1</v>
          </cell>
          <cell r="D425" t="str">
            <v>Renner</v>
          </cell>
          <cell r="E425">
            <v>41969</v>
          </cell>
          <cell r="K425" t="str">
            <v>DF</v>
          </cell>
          <cell r="L425" t="str">
            <v>Distrito Federal</v>
          </cell>
          <cell r="M425" t="str">
            <v>Brasília</v>
          </cell>
        </row>
        <row r="426">
          <cell r="B426">
            <v>1</v>
          </cell>
          <cell r="D426" t="str">
            <v>Renner</v>
          </cell>
          <cell r="E426">
            <v>41968</v>
          </cell>
          <cell r="K426" t="str">
            <v>RR</v>
          </cell>
          <cell r="L426" t="str">
            <v>Roraima</v>
          </cell>
          <cell r="M426" t="str">
            <v>Boa Vista</v>
          </cell>
        </row>
        <row r="427">
          <cell r="B427">
            <v>1</v>
          </cell>
          <cell r="D427" t="str">
            <v>Renner</v>
          </cell>
          <cell r="E427">
            <v>41963</v>
          </cell>
          <cell r="K427" t="str">
            <v>SC</v>
          </cell>
          <cell r="L427" t="str">
            <v>Santa Catarina</v>
          </cell>
          <cell r="M427" t="str">
            <v>Lages</v>
          </cell>
        </row>
        <row r="428">
          <cell r="B428">
            <v>1</v>
          </cell>
          <cell r="D428" t="str">
            <v>Renner</v>
          </cell>
          <cell r="E428">
            <v>41963</v>
          </cell>
          <cell r="K428" t="str">
            <v>GO</v>
          </cell>
          <cell r="L428" t="str">
            <v>Goiás</v>
          </cell>
          <cell r="M428" t="str">
            <v>Rio Verde</v>
          </cell>
        </row>
        <row r="429">
          <cell r="B429">
            <v>1</v>
          </cell>
          <cell r="D429" t="str">
            <v>Youcom</v>
          </cell>
          <cell r="E429">
            <v>41962</v>
          </cell>
          <cell r="K429" t="str">
            <v>SP</v>
          </cell>
          <cell r="L429" t="str">
            <v>São Paulo</v>
          </cell>
          <cell r="M429" t="str">
            <v>São Paulo</v>
          </cell>
        </row>
        <row r="430">
          <cell r="B430">
            <v>1</v>
          </cell>
          <cell r="D430" t="str">
            <v>Renner</v>
          </cell>
          <cell r="E430">
            <v>41954</v>
          </cell>
          <cell r="K430" t="str">
            <v>SP</v>
          </cell>
          <cell r="L430" t="str">
            <v>São Paulo</v>
          </cell>
          <cell r="M430" t="str">
            <v>Araçatuba</v>
          </cell>
        </row>
        <row r="431">
          <cell r="B431">
            <v>1</v>
          </cell>
          <cell r="D431" t="str">
            <v>Renner</v>
          </cell>
          <cell r="E431">
            <v>41947</v>
          </cell>
          <cell r="K431" t="str">
            <v>MG</v>
          </cell>
          <cell r="L431" t="str">
            <v>Minas Gerais</v>
          </cell>
          <cell r="M431" t="str">
            <v>Belo Horizonte</v>
          </cell>
        </row>
        <row r="432">
          <cell r="B432">
            <v>1</v>
          </cell>
          <cell r="D432" t="str">
            <v>Camicado</v>
          </cell>
          <cell r="E432">
            <v>41941</v>
          </cell>
          <cell r="K432" t="str">
            <v>CE</v>
          </cell>
          <cell r="L432" t="str">
            <v>Ceará</v>
          </cell>
          <cell r="M432" t="str">
            <v>Fortaleza</v>
          </cell>
        </row>
        <row r="433">
          <cell r="B433">
            <v>1</v>
          </cell>
          <cell r="D433" t="str">
            <v>Renner</v>
          </cell>
          <cell r="E433">
            <v>41941</v>
          </cell>
          <cell r="K433" t="str">
            <v>CE</v>
          </cell>
          <cell r="L433" t="str">
            <v>Ceará</v>
          </cell>
          <cell r="M433" t="str">
            <v>Fortaleza</v>
          </cell>
        </row>
        <row r="434">
          <cell r="B434">
            <v>1</v>
          </cell>
          <cell r="D434" t="str">
            <v>Renner</v>
          </cell>
          <cell r="E434">
            <v>41928</v>
          </cell>
          <cell r="K434" t="str">
            <v>SP</v>
          </cell>
          <cell r="L434" t="str">
            <v>São Paulo</v>
          </cell>
          <cell r="M434" t="str">
            <v>Rio Claro</v>
          </cell>
        </row>
        <row r="435">
          <cell r="B435">
            <v>1</v>
          </cell>
          <cell r="D435" t="str">
            <v>Camicado</v>
          </cell>
          <cell r="E435">
            <v>41908</v>
          </cell>
          <cell r="K435" t="str">
            <v>SC</v>
          </cell>
          <cell r="L435" t="str">
            <v>Santa Catarina</v>
          </cell>
          <cell r="M435" t="str">
            <v>Florianópolis</v>
          </cell>
        </row>
        <row r="436">
          <cell r="B436">
            <v>1</v>
          </cell>
          <cell r="D436" t="str">
            <v>Youcom</v>
          </cell>
          <cell r="E436">
            <v>41906</v>
          </cell>
          <cell r="K436" t="str">
            <v>MG</v>
          </cell>
          <cell r="L436" t="str">
            <v>Minas Gerais</v>
          </cell>
          <cell r="M436" t="str">
            <v>Belo Horizonte</v>
          </cell>
        </row>
        <row r="437">
          <cell r="B437">
            <v>1</v>
          </cell>
          <cell r="D437" t="str">
            <v>Renner</v>
          </cell>
          <cell r="E437">
            <v>41892</v>
          </cell>
          <cell r="K437" t="str">
            <v>SC</v>
          </cell>
          <cell r="L437" t="str">
            <v>Santa Catarina</v>
          </cell>
          <cell r="M437" t="str">
            <v>Itajaí</v>
          </cell>
        </row>
        <row r="438">
          <cell r="B438">
            <v>1</v>
          </cell>
          <cell r="D438" t="str">
            <v>Renner</v>
          </cell>
          <cell r="E438">
            <v>41880</v>
          </cell>
          <cell r="K438" t="str">
            <v>RS</v>
          </cell>
          <cell r="L438" t="str">
            <v>Rio Grande do Sul</v>
          </cell>
          <cell r="M438" t="str">
            <v>Lajeado</v>
          </cell>
        </row>
        <row r="439">
          <cell r="B439">
            <v>1</v>
          </cell>
          <cell r="D439" t="str">
            <v>Camicado</v>
          </cell>
          <cell r="E439">
            <v>41876</v>
          </cell>
          <cell r="K439" t="str">
            <v>ES</v>
          </cell>
          <cell r="L439" t="str">
            <v>Espírito Santo</v>
          </cell>
          <cell r="M439" t="str">
            <v>Vila Velha</v>
          </cell>
        </row>
        <row r="440">
          <cell r="B440">
            <v>1</v>
          </cell>
          <cell r="D440" t="str">
            <v>Renner</v>
          </cell>
          <cell r="E440">
            <v>41876</v>
          </cell>
          <cell r="K440" t="str">
            <v>ES</v>
          </cell>
          <cell r="L440" t="str">
            <v>Espírito Santo</v>
          </cell>
          <cell r="M440" t="str">
            <v>Vila Velha</v>
          </cell>
        </row>
        <row r="441">
          <cell r="B441">
            <v>1</v>
          </cell>
          <cell r="D441" t="str">
            <v>Camicado</v>
          </cell>
          <cell r="E441">
            <v>41846</v>
          </cell>
          <cell r="K441" t="str">
            <v>DF</v>
          </cell>
          <cell r="L441" t="str">
            <v>Distrito Federal</v>
          </cell>
          <cell r="M441" t="str">
            <v>Brasília</v>
          </cell>
        </row>
        <row r="442">
          <cell r="B442">
            <v>1</v>
          </cell>
          <cell r="D442" t="str">
            <v>Youcom</v>
          </cell>
          <cell r="E442">
            <v>41837</v>
          </cell>
          <cell r="K442" t="str">
            <v>RS</v>
          </cell>
          <cell r="L442" t="str">
            <v>Rio Grande do Sul</v>
          </cell>
          <cell r="M442" t="str">
            <v>Pelotas</v>
          </cell>
        </row>
        <row r="443">
          <cell r="B443">
            <v>1</v>
          </cell>
          <cell r="D443" t="str">
            <v>Youcom</v>
          </cell>
          <cell r="E443">
            <v>41824</v>
          </cell>
          <cell r="K443" t="str">
            <v>SP</v>
          </cell>
          <cell r="L443" t="str">
            <v>São Paulo</v>
          </cell>
          <cell r="M443" t="str">
            <v>São Paulo</v>
          </cell>
        </row>
        <row r="444">
          <cell r="B444">
            <v>1</v>
          </cell>
          <cell r="D444" t="str">
            <v>Renner</v>
          </cell>
          <cell r="E444">
            <v>41823</v>
          </cell>
          <cell r="K444" t="str">
            <v>SP</v>
          </cell>
          <cell r="L444" t="str">
            <v>São Paulo</v>
          </cell>
          <cell r="M444" t="str">
            <v>São Carlos</v>
          </cell>
        </row>
        <row r="445">
          <cell r="B445">
            <v>1</v>
          </cell>
          <cell r="D445" t="str">
            <v>Renner</v>
          </cell>
          <cell r="E445">
            <v>41816</v>
          </cell>
          <cell r="K445" t="str">
            <v>SP</v>
          </cell>
          <cell r="L445" t="str">
            <v>São Paulo</v>
          </cell>
          <cell r="M445" t="str">
            <v>Mogi das Cruzes</v>
          </cell>
        </row>
        <row r="446">
          <cell r="B446">
            <v>1</v>
          </cell>
          <cell r="D446" t="str">
            <v>Renner</v>
          </cell>
          <cell r="E446">
            <v>41816</v>
          </cell>
          <cell r="K446" t="str">
            <v>RJ</v>
          </cell>
          <cell r="L446" t="str">
            <v>Rio de Janeiro</v>
          </cell>
          <cell r="M446" t="str">
            <v>Rio de Janeiro</v>
          </cell>
        </row>
        <row r="447">
          <cell r="B447">
            <v>1</v>
          </cell>
          <cell r="D447" t="str">
            <v>Youcom</v>
          </cell>
          <cell r="E447">
            <v>41816</v>
          </cell>
          <cell r="K447" t="str">
            <v>RS</v>
          </cell>
          <cell r="L447" t="str">
            <v>Rio Grande do Sul</v>
          </cell>
          <cell r="M447" t="str">
            <v>Caxias do Sul</v>
          </cell>
        </row>
        <row r="448">
          <cell r="B448">
            <v>1</v>
          </cell>
          <cell r="D448" t="str">
            <v>Renner</v>
          </cell>
          <cell r="E448">
            <v>41814</v>
          </cell>
          <cell r="K448" t="str">
            <v>SC</v>
          </cell>
          <cell r="L448" t="str">
            <v>Santa Catarina</v>
          </cell>
          <cell r="M448" t="str">
            <v>Florianópolis</v>
          </cell>
        </row>
        <row r="449">
          <cell r="B449">
            <v>1</v>
          </cell>
          <cell r="D449" t="str">
            <v>Youcom</v>
          </cell>
          <cell r="E449">
            <v>41810</v>
          </cell>
          <cell r="K449" t="str">
            <v>SP</v>
          </cell>
          <cell r="L449" t="str">
            <v>São Paulo</v>
          </cell>
          <cell r="M449" t="str">
            <v>São Paulo</v>
          </cell>
        </row>
        <row r="450">
          <cell r="B450">
            <v>1</v>
          </cell>
          <cell r="D450" t="str">
            <v>Renner</v>
          </cell>
          <cell r="E450">
            <v>41788</v>
          </cell>
          <cell r="K450" t="str">
            <v>SP</v>
          </cell>
          <cell r="L450" t="str">
            <v>São Paulo</v>
          </cell>
          <cell r="M450" t="str">
            <v>Botucatu</v>
          </cell>
        </row>
        <row r="451">
          <cell r="B451">
            <v>1</v>
          </cell>
          <cell r="D451" t="str">
            <v>Camicado</v>
          </cell>
          <cell r="E451">
            <v>41776</v>
          </cell>
          <cell r="K451" t="str">
            <v>MS</v>
          </cell>
          <cell r="L451" t="str">
            <v>Mato Grosso do Sul</v>
          </cell>
          <cell r="M451" t="str">
            <v>Campo Grande</v>
          </cell>
        </row>
        <row r="452">
          <cell r="B452">
            <v>1</v>
          </cell>
          <cell r="D452" t="str">
            <v>Camicado</v>
          </cell>
          <cell r="E452">
            <v>41769</v>
          </cell>
          <cell r="K452" t="str">
            <v>MG</v>
          </cell>
          <cell r="L452" t="str">
            <v>Minas Gerais</v>
          </cell>
          <cell r="M452" t="str">
            <v>Belo Horizonte</v>
          </cell>
        </row>
        <row r="453">
          <cell r="B453">
            <v>0</v>
          </cell>
          <cell r="D453" t="str">
            <v>Camicado</v>
          </cell>
          <cell r="E453">
            <v>41768</v>
          </cell>
          <cell r="G453">
            <v>43604</v>
          </cell>
          <cell r="K453" t="str">
            <v>GO</v>
          </cell>
          <cell r="L453" t="str">
            <v>Goiás</v>
          </cell>
          <cell r="M453" t="str">
            <v>Goiânia</v>
          </cell>
        </row>
        <row r="454">
          <cell r="B454">
            <v>0</v>
          </cell>
          <cell r="D454" t="str">
            <v>Youcom</v>
          </cell>
          <cell r="E454">
            <v>41767</v>
          </cell>
          <cell r="G454">
            <v>43790</v>
          </cell>
          <cell r="K454" t="str">
            <v>RS</v>
          </cell>
          <cell r="L454" t="str">
            <v>Rio Grande do Sul</v>
          </cell>
          <cell r="M454" t="str">
            <v>Porto Alegre</v>
          </cell>
        </row>
        <row r="455">
          <cell r="B455">
            <v>1</v>
          </cell>
          <cell r="D455" t="str">
            <v>Renner</v>
          </cell>
          <cell r="E455">
            <v>41765</v>
          </cell>
          <cell r="K455" t="str">
            <v>MA</v>
          </cell>
          <cell r="L455" t="str">
            <v>Maranhão</v>
          </cell>
          <cell r="M455" t="str">
            <v>São Luís</v>
          </cell>
        </row>
        <row r="456">
          <cell r="B456">
            <v>1</v>
          </cell>
          <cell r="D456" t="str">
            <v>Renner</v>
          </cell>
          <cell r="E456">
            <v>41765</v>
          </cell>
          <cell r="K456" t="str">
            <v>ES</v>
          </cell>
          <cell r="L456" t="str">
            <v>Espírito Santo</v>
          </cell>
          <cell r="M456" t="str">
            <v>Cariacica</v>
          </cell>
        </row>
        <row r="457">
          <cell r="B457">
            <v>1</v>
          </cell>
          <cell r="D457" t="str">
            <v>Renner</v>
          </cell>
          <cell r="E457">
            <v>41758</v>
          </cell>
          <cell r="K457" t="str">
            <v>RJ</v>
          </cell>
          <cell r="L457" t="str">
            <v>Rio de Janeiro</v>
          </cell>
          <cell r="M457" t="str">
            <v>Rio de Janeiro</v>
          </cell>
        </row>
        <row r="458">
          <cell r="B458">
            <v>0</v>
          </cell>
          <cell r="D458" t="str">
            <v>Youcom</v>
          </cell>
          <cell r="E458">
            <v>41758</v>
          </cell>
          <cell r="G458">
            <v>43131</v>
          </cell>
          <cell r="K458" t="str">
            <v>SP</v>
          </cell>
          <cell r="L458" t="str">
            <v>São Paulo</v>
          </cell>
          <cell r="M458" t="str">
            <v>Ribeirão Preto</v>
          </cell>
        </row>
        <row r="459">
          <cell r="B459">
            <v>1</v>
          </cell>
          <cell r="D459" t="str">
            <v>Camicado</v>
          </cell>
          <cell r="E459">
            <v>41755</v>
          </cell>
          <cell r="K459" t="str">
            <v>SP</v>
          </cell>
          <cell r="L459" t="str">
            <v>São Paulo</v>
          </cell>
          <cell r="M459" t="str">
            <v>São José do Rio Preto</v>
          </cell>
        </row>
        <row r="460">
          <cell r="B460">
            <v>1</v>
          </cell>
          <cell r="D460" t="str">
            <v>Renner</v>
          </cell>
          <cell r="E460">
            <v>41755</v>
          </cell>
          <cell r="K460" t="str">
            <v>SP</v>
          </cell>
          <cell r="L460" t="str">
            <v>São Paulo</v>
          </cell>
          <cell r="M460" t="str">
            <v>São José do Rio Preto</v>
          </cell>
        </row>
        <row r="461">
          <cell r="B461">
            <v>0</v>
          </cell>
          <cell r="D461" t="str">
            <v>Youcom</v>
          </cell>
          <cell r="E461">
            <v>41755</v>
          </cell>
          <cell r="G461">
            <v>43317</v>
          </cell>
          <cell r="K461" t="str">
            <v>SP</v>
          </cell>
          <cell r="L461" t="str">
            <v>São Paulo</v>
          </cell>
          <cell r="M461" t="str">
            <v>São José do Rio Preto</v>
          </cell>
        </row>
        <row r="462">
          <cell r="B462">
            <v>0</v>
          </cell>
          <cell r="D462" t="str">
            <v>Camicado</v>
          </cell>
          <cell r="E462">
            <v>41754</v>
          </cell>
          <cell r="G462">
            <v>43527</v>
          </cell>
          <cell r="K462" t="str">
            <v>SP</v>
          </cell>
          <cell r="L462" t="str">
            <v>São Paulo</v>
          </cell>
          <cell r="M462" t="str">
            <v>São Paulo</v>
          </cell>
        </row>
        <row r="463">
          <cell r="B463">
            <v>1</v>
          </cell>
          <cell r="D463" t="str">
            <v>Camicado</v>
          </cell>
          <cell r="E463">
            <v>41748</v>
          </cell>
          <cell r="K463" t="str">
            <v>SP</v>
          </cell>
          <cell r="L463" t="str">
            <v>São Paulo</v>
          </cell>
          <cell r="M463" t="str">
            <v>Santo André</v>
          </cell>
        </row>
        <row r="464">
          <cell r="B464">
            <v>0</v>
          </cell>
          <cell r="D464" t="str">
            <v>Camicado</v>
          </cell>
          <cell r="E464">
            <v>41748</v>
          </cell>
          <cell r="G464">
            <v>43877</v>
          </cell>
          <cell r="K464" t="str">
            <v>MG</v>
          </cell>
          <cell r="L464" t="str">
            <v>Minas Gerais</v>
          </cell>
          <cell r="M464" t="str">
            <v>Contagem</v>
          </cell>
        </row>
        <row r="465">
          <cell r="B465">
            <v>1</v>
          </cell>
          <cell r="D465" t="str">
            <v>Renner</v>
          </cell>
          <cell r="E465">
            <v>41746</v>
          </cell>
          <cell r="K465" t="str">
            <v>RN</v>
          </cell>
          <cell r="L465" t="str">
            <v>Rio Grande do Norte</v>
          </cell>
          <cell r="M465" t="str">
            <v>Mossoró</v>
          </cell>
        </row>
        <row r="466">
          <cell r="B466">
            <v>0</v>
          </cell>
          <cell r="D466" t="str">
            <v>Renner</v>
          </cell>
          <cell r="E466">
            <v>41739</v>
          </cell>
          <cell r="G466">
            <v>43159</v>
          </cell>
          <cell r="K466" t="str">
            <v>MG</v>
          </cell>
          <cell r="L466" t="str">
            <v>Minas Gerais</v>
          </cell>
          <cell r="M466" t="str">
            <v>Betim</v>
          </cell>
        </row>
        <row r="467">
          <cell r="B467">
            <v>1</v>
          </cell>
          <cell r="D467" t="str">
            <v>Renner</v>
          </cell>
          <cell r="E467">
            <v>41726</v>
          </cell>
          <cell r="K467" t="str">
            <v>ES</v>
          </cell>
          <cell r="L467" t="str">
            <v>Espírito Santo</v>
          </cell>
          <cell r="M467" t="str">
            <v>Serra</v>
          </cell>
        </row>
        <row r="468">
          <cell r="B468">
            <v>1</v>
          </cell>
          <cell r="D468" t="str">
            <v>Camicado</v>
          </cell>
          <cell r="E468">
            <v>41706</v>
          </cell>
          <cell r="K468" t="str">
            <v>SP</v>
          </cell>
          <cell r="L468" t="str">
            <v>São Paulo</v>
          </cell>
          <cell r="M468" t="str">
            <v>São Paulo</v>
          </cell>
        </row>
        <row r="469">
          <cell r="B469">
            <v>1</v>
          </cell>
          <cell r="D469" t="str">
            <v>Camicado</v>
          </cell>
          <cell r="E469">
            <v>41705</v>
          </cell>
          <cell r="K469" t="str">
            <v>RJ</v>
          </cell>
          <cell r="L469" t="str">
            <v>Rio de Janeiro</v>
          </cell>
          <cell r="M469" t="str">
            <v>Rio de Janeiro</v>
          </cell>
        </row>
        <row r="470">
          <cell r="B470">
            <v>1</v>
          </cell>
          <cell r="D470" t="str">
            <v>Renner</v>
          </cell>
          <cell r="E470">
            <v>41626</v>
          </cell>
          <cell r="K470" t="str">
            <v>SP</v>
          </cell>
          <cell r="L470" t="str">
            <v>São Paulo</v>
          </cell>
          <cell r="M470" t="str">
            <v>São Paulo</v>
          </cell>
        </row>
        <row r="471">
          <cell r="B471">
            <v>0</v>
          </cell>
          <cell r="D471" t="str">
            <v>Camicado</v>
          </cell>
          <cell r="E471">
            <v>41618</v>
          </cell>
          <cell r="G471">
            <v>44963</v>
          </cell>
          <cell r="K471" t="str">
            <v>PR</v>
          </cell>
          <cell r="L471" t="str">
            <v>Paraná</v>
          </cell>
          <cell r="M471" t="str">
            <v>Curitiba</v>
          </cell>
        </row>
        <row r="472">
          <cell r="B472">
            <v>1</v>
          </cell>
          <cell r="D472" t="str">
            <v>Youcom</v>
          </cell>
          <cell r="E472">
            <v>41614</v>
          </cell>
          <cell r="K472" t="str">
            <v>SP</v>
          </cell>
          <cell r="L472" t="str">
            <v>São Paulo</v>
          </cell>
          <cell r="M472" t="str">
            <v>Sorocaba</v>
          </cell>
        </row>
        <row r="473">
          <cell r="B473">
            <v>1</v>
          </cell>
          <cell r="D473" t="str">
            <v>Renner</v>
          </cell>
          <cell r="E473">
            <v>41613</v>
          </cell>
          <cell r="K473" t="str">
            <v>RJ</v>
          </cell>
          <cell r="L473" t="str">
            <v>Rio de Janeiro</v>
          </cell>
          <cell r="M473" t="str">
            <v>Rio de Janeiro</v>
          </cell>
        </row>
        <row r="474">
          <cell r="B474">
            <v>1</v>
          </cell>
          <cell r="D474" t="str">
            <v>Camicado</v>
          </cell>
          <cell r="E474">
            <v>41612</v>
          </cell>
          <cell r="K474" t="str">
            <v>SP</v>
          </cell>
          <cell r="L474" t="str">
            <v>São Paulo</v>
          </cell>
          <cell r="M474" t="str">
            <v>Ribeirão Preto</v>
          </cell>
        </row>
        <row r="475">
          <cell r="B475">
            <v>1</v>
          </cell>
          <cell r="D475" t="str">
            <v>Renner</v>
          </cell>
          <cell r="E475">
            <v>41608</v>
          </cell>
          <cell r="K475" t="str">
            <v>SP</v>
          </cell>
          <cell r="L475" t="str">
            <v>São Paulo</v>
          </cell>
          <cell r="M475" t="str">
            <v>Pindamonhangaba</v>
          </cell>
        </row>
        <row r="476">
          <cell r="B476">
            <v>1</v>
          </cell>
          <cell r="D476" t="str">
            <v>Renner</v>
          </cell>
          <cell r="E476">
            <v>41606</v>
          </cell>
          <cell r="K476" t="str">
            <v>RJ</v>
          </cell>
          <cell r="L476" t="str">
            <v>Rio de Janeiro</v>
          </cell>
          <cell r="M476" t="str">
            <v>Rio de Janeiro</v>
          </cell>
        </row>
        <row r="477">
          <cell r="B477">
            <v>1</v>
          </cell>
          <cell r="D477" t="str">
            <v>Renner</v>
          </cell>
          <cell r="E477">
            <v>41606</v>
          </cell>
          <cell r="K477" t="str">
            <v>SP</v>
          </cell>
          <cell r="L477" t="str">
            <v>São Paulo</v>
          </cell>
          <cell r="M477" t="str">
            <v>São Bernardo do Campo</v>
          </cell>
        </row>
        <row r="478">
          <cell r="B478">
            <v>1</v>
          </cell>
          <cell r="D478" t="str">
            <v>Renner</v>
          </cell>
          <cell r="E478">
            <v>41605</v>
          </cell>
          <cell r="K478" t="str">
            <v>RN</v>
          </cell>
          <cell r="L478" t="str">
            <v>Rio Grande do Norte</v>
          </cell>
          <cell r="M478" t="str">
            <v>Natal</v>
          </cell>
        </row>
        <row r="479">
          <cell r="B479">
            <v>1</v>
          </cell>
          <cell r="D479" t="str">
            <v>Renner</v>
          </cell>
          <cell r="E479">
            <v>41604</v>
          </cell>
          <cell r="K479" t="str">
            <v>CE</v>
          </cell>
          <cell r="L479" t="str">
            <v>Ceará</v>
          </cell>
          <cell r="M479" t="str">
            <v>Fortaleza</v>
          </cell>
        </row>
        <row r="480">
          <cell r="B480">
            <v>1</v>
          </cell>
          <cell r="D480" t="str">
            <v>Renner</v>
          </cell>
          <cell r="E480">
            <v>41604</v>
          </cell>
          <cell r="K480" t="str">
            <v>MG</v>
          </cell>
          <cell r="L480" t="str">
            <v>Minas Gerais</v>
          </cell>
          <cell r="M480" t="str">
            <v>Contagem</v>
          </cell>
        </row>
        <row r="481">
          <cell r="B481">
            <v>1</v>
          </cell>
          <cell r="D481" t="str">
            <v>Renner</v>
          </cell>
          <cell r="E481">
            <v>41604</v>
          </cell>
          <cell r="K481" t="str">
            <v>AL</v>
          </cell>
          <cell r="L481" t="str">
            <v>Alagoas</v>
          </cell>
          <cell r="M481" t="str">
            <v>Maceió</v>
          </cell>
        </row>
        <row r="482">
          <cell r="B482">
            <v>0</v>
          </cell>
          <cell r="D482" t="str">
            <v>Youcom</v>
          </cell>
          <cell r="E482">
            <v>41604</v>
          </cell>
          <cell r="G482">
            <v>43131</v>
          </cell>
          <cell r="K482" t="str">
            <v>MG</v>
          </cell>
          <cell r="L482" t="str">
            <v>Minas Gerais</v>
          </cell>
          <cell r="M482" t="str">
            <v>Contagem</v>
          </cell>
        </row>
        <row r="483">
          <cell r="B483">
            <v>0</v>
          </cell>
          <cell r="D483" t="str">
            <v>Youcom</v>
          </cell>
          <cell r="E483">
            <v>41603</v>
          </cell>
          <cell r="G483">
            <v>43677</v>
          </cell>
          <cell r="K483" t="str">
            <v>RS</v>
          </cell>
          <cell r="L483" t="str">
            <v>Rio Grande do Sul</v>
          </cell>
          <cell r="M483" t="str">
            <v>Porto Alegre</v>
          </cell>
        </row>
        <row r="484">
          <cell r="B484">
            <v>1</v>
          </cell>
          <cell r="D484" t="str">
            <v>Renner</v>
          </cell>
          <cell r="E484">
            <v>41600</v>
          </cell>
          <cell r="K484" t="str">
            <v>RS</v>
          </cell>
          <cell r="L484" t="str">
            <v>Rio Grande do Sul</v>
          </cell>
          <cell r="M484" t="str">
            <v>Gravataí</v>
          </cell>
        </row>
        <row r="485">
          <cell r="B485">
            <v>1</v>
          </cell>
          <cell r="D485" t="str">
            <v>Renner</v>
          </cell>
          <cell r="E485">
            <v>41599</v>
          </cell>
          <cell r="K485" t="str">
            <v>SP</v>
          </cell>
          <cell r="L485" t="str">
            <v>São Paulo</v>
          </cell>
          <cell r="M485" t="str">
            <v>Sorocaba</v>
          </cell>
        </row>
        <row r="486">
          <cell r="B486">
            <v>1</v>
          </cell>
          <cell r="D486" t="str">
            <v>Renner</v>
          </cell>
          <cell r="E486">
            <v>41594</v>
          </cell>
          <cell r="K486" t="str">
            <v>DF</v>
          </cell>
          <cell r="L486" t="str">
            <v>Distrito Federal</v>
          </cell>
          <cell r="M486" t="str">
            <v>Brasília</v>
          </cell>
        </row>
        <row r="487">
          <cell r="B487">
            <v>1</v>
          </cell>
          <cell r="D487" t="str">
            <v>Camicado</v>
          </cell>
          <cell r="E487">
            <v>41592</v>
          </cell>
          <cell r="K487" t="str">
            <v>SP</v>
          </cell>
          <cell r="L487" t="str">
            <v>São Paulo</v>
          </cell>
          <cell r="M487" t="str">
            <v>Sorocaba</v>
          </cell>
        </row>
        <row r="488">
          <cell r="B488">
            <v>0</v>
          </cell>
          <cell r="D488" t="str">
            <v>Youcom</v>
          </cell>
          <cell r="E488">
            <v>41592</v>
          </cell>
          <cell r="G488">
            <v>44961</v>
          </cell>
          <cell r="K488" t="str">
            <v>SP</v>
          </cell>
          <cell r="L488" t="str">
            <v>São Paulo</v>
          </cell>
          <cell r="M488" t="str">
            <v>São Bernardo do Campo</v>
          </cell>
        </row>
        <row r="489">
          <cell r="B489">
            <v>1</v>
          </cell>
          <cell r="D489" t="str">
            <v>Renner</v>
          </cell>
          <cell r="E489">
            <v>41590</v>
          </cell>
          <cell r="K489" t="str">
            <v>CE</v>
          </cell>
          <cell r="L489" t="str">
            <v>Ceará</v>
          </cell>
          <cell r="M489" t="str">
            <v>Fortaleza</v>
          </cell>
        </row>
        <row r="490">
          <cell r="B490">
            <v>1</v>
          </cell>
          <cell r="D490" t="str">
            <v>Renner</v>
          </cell>
          <cell r="E490">
            <v>41585</v>
          </cell>
          <cell r="K490" t="str">
            <v>AL</v>
          </cell>
          <cell r="L490" t="str">
            <v>Alagoas</v>
          </cell>
          <cell r="M490" t="str">
            <v>Maceió</v>
          </cell>
        </row>
        <row r="491">
          <cell r="B491">
            <v>1</v>
          </cell>
          <cell r="D491" t="str">
            <v>Renner</v>
          </cell>
          <cell r="E491">
            <v>41578</v>
          </cell>
          <cell r="K491" t="str">
            <v>MA</v>
          </cell>
          <cell r="L491" t="str">
            <v>Maranhão</v>
          </cell>
          <cell r="M491" t="str">
            <v>São Luís</v>
          </cell>
        </row>
        <row r="492">
          <cell r="B492">
            <v>1</v>
          </cell>
          <cell r="D492" t="str">
            <v>Youcom</v>
          </cell>
          <cell r="E492">
            <v>41578</v>
          </cell>
          <cell r="K492" t="str">
            <v>SP</v>
          </cell>
          <cell r="L492" t="str">
            <v>São Paulo</v>
          </cell>
          <cell r="M492" t="str">
            <v>São Paulo</v>
          </cell>
        </row>
        <row r="493">
          <cell r="B493">
            <v>1</v>
          </cell>
          <cell r="D493" t="str">
            <v>Renner</v>
          </cell>
          <cell r="E493">
            <v>41577</v>
          </cell>
          <cell r="K493" t="str">
            <v>GO</v>
          </cell>
          <cell r="L493" t="str">
            <v>Goiás</v>
          </cell>
          <cell r="M493" t="str">
            <v>Goiânia</v>
          </cell>
        </row>
        <row r="494">
          <cell r="B494">
            <v>0</v>
          </cell>
          <cell r="D494" t="str">
            <v>Camicado</v>
          </cell>
          <cell r="E494">
            <v>41569</v>
          </cell>
          <cell r="G494">
            <v>44942</v>
          </cell>
          <cell r="K494" t="str">
            <v>SP</v>
          </cell>
          <cell r="L494" t="str">
            <v>São Paulo</v>
          </cell>
          <cell r="M494" t="str">
            <v>São Bernardo do Campo</v>
          </cell>
        </row>
        <row r="495">
          <cell r="B495">
            <v>1</v>
          </cell>
          <cell r="D495" t="str">
            <v>Youcom</v>
          </cell>
          <cell r="E495">
            <v>41564</v>
          </cell>
          <cell r="K495" t="str">
            <v>SP</v>
          </cell>
          <cell r="L495" t="str">
            <v>São Paulo</v>
          </cell>
          <cell r="M495" t="str">
            <v>São José dos Campos</v>
          </cell>
        </row>
        <row r="496">
          <cell r="B496">
            <v>1</v>
          </cell>
          <cell r="D496" t="str">
            <v>Renner</v>
          </cell>
          <cell r="E496">
            <v>41550</v>
          </cell>
          <cell r="K496" t="str">
            <v>RS</v>
          </cell>
          <cell r="L496" t="str">
            <v>Rio Grande do Sul</v>
          </cell>
          <cell r="M496" t="str">
            <v>Pelotas</v>
          </cell>
        </row>
        <row r="497">
          <cell r="B497">
            <v>1</v>
          </cell>
          <cell r="D497" t="str">
            <v>Renner</v>
          </cell>
          <cell r="E497">
            <v>41544</v>
          </cell>
          <cell r="K497" t="str">
            <v>SP</v>
          </cell>
          <cell r="L497" t="str">
            <v>São Paulo</v>
          </cell>
          <cell r="M497" t="str">
            <v>Sorocaba</v>
          </cell>
        </row>
        <row r="498">
          <cell r="B498">
            <v>0</v>
          </cell>
          <cell r="D498" t="str">
            <v>Youcom</v>
          </cell>
          <cell r="E498">
            <v>41542</v>
          </cell>
          <cell r="G498">
            <v>44967</v>
          </cell>
          <cell r="K498" t="str">
            <v>MG</v>
          </cell>
          <cell r="L498" t="str">
            <v>Minas Gerais</v>
          </cell>
          <cell r="M498" t="str">
            <v>Belo Horizonte</v>
          </cell>
        </row>
        <row r="499">
          <cell r="B499">
            <v>0</v>
          </cell>
          <cell r="D499" t="str">
            <v>Youcom</v>
          </cell>
          <cell r="E499">
            <v>41530</v>
          </cell>
          <cell r="G499">
            <v>44961</v>
          </cell>
          <cell r="K499" t="str">
            <v>RS</v>
          </cell>
          <cell r="L499" t="str">
            <v>Rio Grande do Sul</v>
          </cell>
          <cell r="M499" t="str">
            <v>Porto Alegre</v>
          </cell>
        </row>
        <row r="500">
          <cell r="B500">
            <v>0</v>
          </cell>
          <cell r="D500" t="str">
            <v>Youcom</v>
          </cell>
          <cell r="E500">
            <v>41529</v>
          </cell>
          <cell r="G500">
            <v>43317</v>
          </cell>
          <cell r="K500" t="str">
            <v>RS</v>
          </cell>
          <cell r="L500" t="str">
            <v>Rio Grande do Sul</v>
          </cell>
          <cell r="M500" t="str">
            <v>Porto Alegre</v>
          </cell>
        </row>
        <row r="501">
          <cell r="B501">
            <v>1</v>
          </cell>
          <cell r="D501" t="str">
            <v>Youcom</v>
          </cell>
          <cell r="E501">
            <v>41522</v>
          </cell>
          <cell r="K501" t="str">
            <v>SP</v>
          </cell>
          <cell r="L501" t="str">
            <v>São Paulo</v>
          </cell>
          <cell r="M501" t="str">
            <v>São Paulo</v>
          </cell>
        </row>
        <row r="502">
          <cell r="B502">
            <v>1</v>
          </cell>
          <cell r="D502" t="str">
            <v>Youcom</v>
          </cell>
          <cell r="E502">
            <v>41515</v>
          </cell>
          <cell r="K502" t="str">
            <v>SP</v>
          </cell>
          <cell r="L502" t="str">
            <v>São Paulo</v>
          </cell>
          <cell r="M502" t="str">
            <v>São Paulo</v>
          </cell>
        </row>
        <row r="503">
          <cell r="B503">
            <v>1</v>
          </cell>
          <cell r="D503" t="str">
            <v>Youcom</v>
          </cell>
          <cell r="E503">
            <v>41508</v>
          </cell>
          <cell r="K503" t="str">
            <v>SP</v>
          </cell>
          <cell r="L503" t="str">
            <v>São Paulo</v>
          </cell>
          <cell r="M503" t="str">
            <v>São Paulo</v>
          </cell>
        </row>
        <row r="504">
          <cell r="B504">
            <v>0</v>
          </cell>
          <cell r="D504" t="str">
            <v>Renner</v>
          </cell>
          <cell r="E504">
            <v>41501</v>
          </cell>
          <cell r="G504">
            <v>45288</v>
          </cell>
          <cell r="K504" t="str">
            <v>MS</v>
          </cell>
          <cell r="L504" t="str">
            <v>Mato Grosso do Sul</v>
          </cell>
          <cell r="M504" t="str">
            <v>Campo Grande</v>
          </cell>
        </row>
        <row r="505">
          <cell r="B505">
            <v>1</v>
          </cell>
          <cell r="D505" t="str">
            <v>Youcom</v>
          </cell>
          <cell r="E505">
            <v>41501</v>
          </cell>
          <cell r="K505" t="str">
            <v>SP</v>
          </cell>
          <cell r="L505" t="str">
            <v>São Paulo</v>
          </cell>
          <cell r="M505" t="str">
            <v>Barueri</v>
          </cell>
        </row>
        <row r="506">
          <cell r="B506">
            <v>1</v>
          </cell>
          <cell r="D506" t="str">
            <v>Renner</v>
          </cell>
          <cell r="E506">
            <v>41494</v>
          </cell>
          <cell r="K506" t="str">
            <v>AM</v>
          </cell>
          <cell r="L506" t="str">
            <v>Amazonas</v>
          </cell>
          <cell r="M506" t="str">
            <v>Manaus</v>
          </cell>
        </row>
        <row r="507">
          <cell r="B507">
            <v>1</v>
          </cell>
          <cell r="D507" t="str">
            <v>Youcom</v>
          </cell>
          <cell r="E507">
            <v>41494</v>
          </cell>
          <cell r="K507" t="str">
            <v>SP</v>
          </cell>
          <cell r="L507" t="str">
            <v>São Paulo</v>
          </cell>
          <cell r="M507" t="str">
            <v>Campinas</v>
          </cell>
        </row>
        <row r="508">
          <cell r="B508">
            <v>1</v>
          </cell>
          <cell r="D508" t="str">
            <v>Camicado</v>
          </cell>
          <cell r="E508">
            <v>41487</v>
          </cell>
          <cell r="K508" t="str">
            <v>DF</v>
          </cell>
          <cell r="L508" t="str">
            <v>Distrito Federal</v>
          </cell>
          <cell r="M508" t="str">
            <v>Brasília</v>
          </cell>
        </row>
        <row r="509">
          <cell r="B509">
            <v>1</v>
          </cell>
          <cell r="D509" t="str">
            <v>Youcom</v>
          </cell>
          <cell r="E509">
            <v>41486</v>
          </cell>
          <cell r="K509" t="str">
            <v>SP</v>
          </cell>
          <cell r="L509" t="str">
            <v>São Paulo</v>
          </cell>
          <cell r="M509" t="str">
            <v>São Paulo</v>
          </cell>
        </row>
        <row r="510">
          <cell r="B510">
            <v>0</v>
          </cell>
          <cell r="D510" t="str">
            <v>Renner</v>
          </cell>
          <cell r="E510">
            <v>41485</v>
          </cell>
          <cell r="G510">
            <v>45106</v>
          </cell>
          <cell r="K510" t="str">
            <v>AP</v>
          </cell>
          <cell r="L510" t="str">
            <v>Amapá</v>
          </cell>
          <cell r="M510" t="str">
            <v>Macapá</v>
          </cell>
        </row>
        <row r="511">
          <cell r="B511">
            <v>1</v>
          </cell>
          <cell r="D511" t="str">
            <v>Renner</v>
          </cell>
          <cell r="E511">
            <v>41478</v>
          </cell>
          <cell r="K511" t="str">
            <v>MG</v>
          </cell>
          <cell r="L511" t="str">
            <v>Minas Gerais</v>
          </cell>
          <cell r="M511" t="str">
            <v>Betim</v>
          </cell>
        </row>
        <row r="512">
          <cell r="B512">
            <v>1</v>
          </cell>
          <cell r="D512" t="str">
            <v>Renner</v>
          </cell>
          <cell r="E512">
            <v>41431</v>
          </cell>
          <cell r="K512" t="str">
            <v>SP</v>
          </cell>
          <cell r="L512" t="str">
            <v>São Paulo</v>
          </cell>
          <cell r="M512" t="str">
            <v>Presidente Prudente</v>
          </cell>
        </row>
        <row r="513">
          <cell r="B513">
            <v>1</v>
          </cell>
          <cell r="D513" t="str">
            <v>Renner</v>
          </cell>
          <cell r="E513">
            <v>41431</v>
          </cell>
          <cell r="K513" t="str">
            <v>PI</v>
          </cell>
          <cell r="L513" t="str">
            <v>Piauí</v>
          </cell>
          <cell r="M513" t="str">
            <v>Teresina</v>
          </cell>
        </row>
        <row r="514">
          <cell r="B514">
            <v>1</v>
          </cell>
          <cell r="D514" t="str">
            <v>Renner</v>
          </cell>
          <cell r="E514">
            <v>41401</v>
          </cell>
          <cell r="K514" t="str">
            <v>PA</v>
          </cell>
          <cell r="L514" t="str">
            <v>Pará</v>
          </cell>
          <cell r="M514" t="str">
            <v>Marabá</v>
          </cell>
        </row>
        <row r="515">
          <cell r="B515">
            <v>1</v>
          </cell>
          <cell r="D515" t="str">
            <v>Renner</v>
          </cell>
          <cell r="E515">
            <v>41397</v>
          </cell>
          <cell r="K515" t="str">
            <v>PR</v>
          </cell>
          <cell r="L515" t="str">
            <v>Paraná</v>
          </cell>
          <cell r="M515" t="str">
            <v>Londrina</v>
          </cell>
        </row>
        <row r="516">
          <cell r="B516">
            <v>1</v>
          </cell>
          <cell r="D516" t="str">
            <v>Renner</v>
          </cell>
          <cell r="E516">
            <v>41397</v>
          </cell>
          <cell r="K516" t="str">
            <v>MG</v>
          </cell>
          <cell r="L516" t="str">
            <v>Minas Gerais</v>
          </cell>
          <cell r="M516" t="str">
            <v>Pouso Alegre</v>
          </cell>
        </row>
        <row r="517">
          <cell r="B517">
            <v>1</v>
          </cell>
          <cell r="D517" t="str">
            <v>Renner</v>
          </cell>
          <cell r="E517">
            <v>41382</v>
          </cell>
          <cell r="K517" t="str">
            <v>SP</v>
          </cell>
          <cell r="L517" t="str">
            <v>São Paulo</v>
          </cell>
          <cell r="M517" t="str">
            <v>São Paulo</v>
          </cell>
        </row>
        <row r="518">
          <cell r="B518">
            <v>1</v>
          </cell>
          <cell r="D518" t="str">
            <v>Renner</v>
          </cell>
          <cell r="E518">
            <v>41352</v>
          </cell>
          <cell r="K518" t="str">
            <v>RS</v>
          </cell>
          <cell r="L518" t="str">
            <v>Rio Grande do Sul</v>
          </cell>
          <cell r="M518" t="str">
            <v>Porto Alegre</v>
          </cell>
        </row>
        <row r="519">
          <cell r="B519">
            <v>1</v>
          </cell>
          <cell r="D519" t="str">
            <v>Camicado</v>
          </cell>
          <cell r="E519">
            <v>41284</v>
          </cell>
          <cell r="K519" t="str">
            <v>SP</v>
          </cell>
          <cell r="L519" t="str">
            <v>São Paulo</v>
          </cell>
          <cell r="M519" t="str">
            <v>Santos</v>
          </cell>
        </row>
        <row r="520">
          <cell r="B520">
            <v>1</v>
          </cell>
          <cell r="D520" t="str">
            <v>Renner</v>
          </cell>
          <cell r="E520">
            <v>41258</v>
          </cell>
          <cell r="K520" t="str">
            <v>SP</v>
          </cell>
          <cell r="L520" t="str">
            <v>São Paulo</v>
          </cell>
          <cell r="M520" t="str">
            <v>Bauru</v>
          </cell>
        </row>
        <row r="521">
          <cell r="B521">
            <v>1</v>
          </cell>
          <cell r="D521" t="str">
            <v>Renner</v>
          </cell>
          <cell r="E521">
            <v>41256</v>
          </cell>
          <cell r="K521" t="str">
            <v>SP</v>
          </cell>
          <cell r="L521" t="str">
            <v>São Paulo</v>
          </cell>
          <cell r="M521" t="str">
            <v>Mauá</v>
          </cell>
        </row>
        <row r="522">
          <cell r="B522">
            <v>0</v>
          </cell>
          <cell r="D522" t="str">
            <v>Renner</v>
          </cell>
          <cell r="E522">
            <v>41249</v>
          </cell>
          <cell r="G522">
            <v>44985</v>
          </cell>
          <cell r="K522" t="str">
            <v>ES</v>
          </cell>
          <cell r="L522" t="str">
            <v>Espírito Santo</v>
          </cell>
          <cell r="M522" t="str">
            <v>Vitória</v>
          </cell>
        </row>
        <row r="523">
          <cell r="B523">
            <v>0</v>
          </cell>
          <cell r="D523" t="str">
            <v>Renner</v>
          </cell>
          <cell r="E523">
            <v>41242</v>
          </cell>
          <cell r="G523">
            <v>44928</v>
          </cell>
          <cell r="K523" t="str">
            <v>MT</v>
          </cell>
          <cell r="L523" t="str">
            <v>Mato Grosso</v>
          </cell>
          <cell r="M523" t="str">
            <v>Cuiabá</v>
          </cell>
        </row>
        <row r="524">
          <cell r="B524">
            <v>1</v>
          </cell>
          <cell r="D524" t="str">
            <v>Renner</v>
          </cell>
          <cell r="E524">
            <v>41242</v>
          </cell>
          <cell r="K524" t="str">
            <v>RJ</v>
          </cell>
          <cell r="L524" t="str">
            <v>Rio de Janeiro</v>
          </cell>
          <cell r="M524" t="str">
            <v>Rio de Janeiro</v>
          </cell>
        </row>
        <row r="525">
          <cell r="B525">
            <v>0</v>
          </cell>
          <cell r="D525" t="str">
            <v>Camicado</v>
          </cell>
          <cell r="E525">
            <v>41241</v>
          </cell>
          <cell r="G525">
            <v>44963</v>
          </cell>
          <cell r="K525" t="str">
            <v>RJ</v>
          </cell>
          <cell r="L525" t="str">
            <v>Rio de Janeiro</v>
          </cell>
          <cell r="M525" t="str">
            <v>Rio de Janeiro</v>
          </cell>
        </row>
        <row r="526">
          <cell r="B526">
            <v>1</v>
          </cell>
          <cell r="D526" t="str">
            <v>Renner</v>
          </cell>
          <cell r="E526">
            <v>41241</v>
          </cell>
          <cell r="K526" t="str">
            <v>SP</v>
          </cell>
          <cell r="L526" t="str">
            <v>São Paulo</v>
          </cell>
          <cell r="M526" t="str">
            <v>Campinas</v>
          </cell>
        </row>
        <row r="527">
          <cell r="B527">
            <v>1</v>
          </cell>
          <cell r="D527" t="str">
            <v>Renner</v>
          </cell>
          <cell r="E527">
            <v>41227</v>
          </cell>
          <cell r="K527" t="str">
            <v>PR</v>
          </cell>
          <cell r="L527" t="str">
            <v>Paraná</v>
          </cell>
          <cell r="M527" t="str">
            <v>Curitiba</v>
          </cell>
        </row>
        <row r="528">
          <cell r="B528">
            <v>0</v>
          </cell>
          <cell r="D528" t="str">
            <v>Renner</v>
          </cell>
          <cell r="E528">
            <v>41227</v>
          </cell>
          <cell r="G528">
            <v>43145</v>
          </cell>
          <cell r="K528" t="str">
            <v>GO</v>
          </cell>
          <cell r="L528" t="str">
            <v>Goiás</v>
          </cell>
          <cell r="M528" t="str">
            <v>Goiânia</v>
          </cell>
        </row>
        <row r="529">
          <cell r="B529">
            <v>1</v>
          </cell>
          <cell r="D529" t="str">
            <v>Renner</v>
          </cell>
          <cell r="E529">
            <v>41226</v>
          </cell>
          <cell r="K529" t="str">
            <v>SP</v>
          </cell>
          <cell r="L529" t="str">
            <v>São Paulo</v>
          </cell>
          <cell r="M529" t="str">
            <v>São Bernardo do Campo</v>
          </cell>
        </row>
        <row r="530">
          <cell r="B530">
            <v>1</v>
          </cell>
          <cell r="D530" t="str">
            <v>Camicado</v>
          </cell>
          <cell r="E530">
            <v>41213</v>
          </cell>
          <cell r="K530" t="str">
            <v>SP</v>
          </cell>
          <cell r="L530" t="str">
            <v>São Paulo</v>
          </cell>
          <cell r="M530" t="str">
            <v>São José dos Campos</v>
          </cell>
        </row>
        <row r="531">
          <cell r="B531">
            <v>1</v>
          </cell>
          <cell r="D531" t="str">
            <v>Renner</v>
          </cell>
          <cell r="E531">
            <v>41212</v>
          </cell>
          <cell r="K531" t="str">
            <v>RJ</v>
          </cell>
          <cell r="L531" t="str">
            <v>Rio de Janeiro</v>
          </cell>
          <cell r="M531" t="str">
            <v>Rio de Janeiro</v>
          </cell>
        </row>
        <row r="532">
          <cell r="B532">
            <v>1</v>
          </cell>
          <cell r="D532" t="str">
            <v>Renner</v>
          </cell>
          <cell r="E532">
            <v>41212</v>
          </cell>
          <cell r="K532" t="str">
            <v>PE</v>
          </cell>
          <cell r="L532" t="str">
            <v>Pernambuco</v>
          </cell>
          <cell r="M532" t="str">
            <v>Recife</v>
          </cell>
        </row>
        <row r="533">
          <cell r="B533">
            <v>1</v>
          </cell>
          <cell r="D533" t="str">
            <v>Renner</v>
          </cell>
          <cell r="E533">
            <v>41209</v>
          </cell>
          <cell r="K533" t="str">
            <v>SC</v>
          </cell>
          <cell r="L533" t="str">
            <v>Santa Catarina</v>
          </cell>
          <cell r="M533" t="str">
            <v>São José</v>
          </cell>
        </row>
        <row r="534">
          <cell r="B534">
            <v>1</v>
          </cell>
          <cell r="D534" t="str">
            <v>Renner</v>
          </cell>
          <cell r="E534">
            <v>41207</v>
          </cell>
          <cell r="K534" t="str">
            <v>SP</v>
          </cell>
          <cell r="L534" t="str">
            <v>São Paulo</v>
          </cell>
          <cell r="M534" t="str">
            <v>Santo André</v>
          </cell>
        </row>
        <row r="535">
          <cell r="B535">
            <v>1</v>
          </cell>
          <cell r="D535" t="str">
            <v>Camicado</v>
          </cell>
          <cell r="E535">
            <v>41205</v>
          </cell>
          <cell r="K535" t="str">
            <v>MG</v>
          </cell>
          <cell r="L535" t="str">
            <v>Minas Gerais</v>
          </cell>
          <cell r="M535" t="str">
            <v>Uberlândia</v>
          </cell>
        </row>
        <row r="536">
          <cell r="B536">
            <v>1</v>
          </cell>
          <cell r="D536" t="str">
            <v>Camicado</v>
          </cell>
          <cell r="E536">
            <v>41200</v>
          </cell>
          <cell r="K536" t="str">
            <v>SP</v>
          </cell>
          <cell r="L536" t="str">
            <v>São Paulo</v>
          </cell>
          <cell r="M536" t="str">
            <v>Jundiaí</v>
          </cell>
        </row>
        <row r="537">
          <cell r="B537">
            <v>0</v>
          </cell>
          <cell r="D537" t="str">
            <v>Camicado</v>
          </cell>
          <cell r="E537">
            <v>41200</v>
          </cell>
          <cell r="G537">
            <v>43485</v>
          </cell>
          <cell r="K537" t="str">
            <v>SP</v>
          </cell>
          <cell r="L537" t="str">
            <v>São Paulo</v>
          </cell>
          <cell r="M537" t="str">
            <v>Osasco</v>
          </cell>
        </row>
        <row r="538">
          <cell r="B538">
            <v>1</v>
          </cell>
          <cell r="D538" t="str">
            <v>Renner</v>
          </cell>
          <cell r="E538">
            <v>41200</v>
          </cell>
          <cell r="K538" t="str">
            <v>SP</v>
          </cell>
          <cell r="L538" t="str">
            <v>São Paulo</v>
          </cell>
          <cell r="M538" t="str">
            <v>Jundiaí</v>
          </cell>
        </row>
        <row r="539">
          <cell r="B539">
            <v>1</v>
          </cell>
          <cell r="D539" t="str">
            <v>Renner</v>
          </cell>
          <cell r="E539">
            <v>41191</v>
          </cell>
          <cell r="K539" t="str">
            <v>PE</v>
          </cell>
          <cell r="L539" t="str">
            <v>Pernambuco</v>
          </cell>
          <cell r="M539" t="str">
            <v>Caruaru</v>
          </cell>
        </row>
        <row r="540">
          <cell r="B540">
            <v>0</v>
          </cell>
          <cell r="D540" t="str">
            <v>Camicado</v>
          </cell>
          <cell r="E540">
            <v>41138</v>
          </cell>
          <cell r="G540">
            <v>44935</v>
          </cell>
          <cell r="K540" t="str">
            <v>SP</v>
          </cell>
          <cell r="L540" t="str">
            <v>São Paulo</v>
          </cell>
          <cell r="M540" t="str">
            <v>Ribeirão Preto</v>
          </cell>
        </row>
        <row r="541">
          <cell r="B541">
            <v>1</v>
          </cell>
          <cell r="D541" t="str">
            <v>Camicado</v>
          </cell>
          <cell r="E541">
            <v>41124</v>
          </cell>
          <cell r="K541" t="str">
            <v>SC</v>
          </cell>
          <cell r="L541" t="str">
            <v>Santa Catarina</v>
          </cell>
          <cell r="M541" t="str">
            <v>Blumenau</v>
          </cell>
        </row>
        <row r="542">
          <cell r="B542">
            <v>1</v>
          </cell>
          <cell r="D542" t="str">
            <v>Renner</v>
          </cell>
          <cell r="E542">
            <v>41124</v>
          </cell>
          <cell r="K542" t="str">
            <v>SP</v>
          </cell>
          <cell r="L542" t="str">
            <v>São Paulo</v>
          </cell>
          <cell r="M542" t="str">
            <v>Ribeirão Preto</v>
          </cell>
        </row>
        <row r="543">
          <cell r="B543">
            <v>1</v>
          </cell>
          <cell r="D543" t="str">
            <v>Renner</v>
          </cell>
          <cell r="E543">
            <v>41103</v>
          </cell>
          <cell r="K543" t="str">
            <v>BA</v>
          </cell>
          <cell r="L543" t="str">
            <v>Bahia</v>
          </cell>
          <cell r="M543" t="str">
            <v>Salvador</v>
          </cell>
        </row>
        <row r="544">
          <cell r="B544">
            <v>1</v>
          </cell>
          <cell r="D544" t="str">
            <v>Renner</v>
          </cell>
          <cell r="E544">
            <v>41080</v>
          </cell>
          <cell r="K544" t="str">
            <v>RJ</v>
          </cell>
          <cell r="L544" t="str">
            <v>Rio de Janeiro</v>
          </cell>
          <cell r="M544" t="str">
            <v>Rio de Janeiro</v>
          </cell>
        </row>
        <row r="545">
          <cell r="B545">
            <v>1</v>
          </cell>
          <cell r="D545" t="str">
            <v>Renner</v>
          </cell>
          <cell r="E545">
            <v>41064</v>
          </cell>
          <cell r="K545" t="str">
            <v>SP</v>
          </cell>
          <cell r="L545" t="str">
            <v>São Paulo</v>
          </cell>
          <cell r="M545" t="str">
            <v>São José dos Campos</v>
          </cell>
        </row>
        <row r="546">
          <cell r="B546">
            <v>0</v>
          </cell>
          <cell r="D546" t="str">
            <v>Camicado</v>
          </cell>
          <cell r="E546">
            <v>41060</v>
          </cell>
          <cell r="G546">
            <v>45320</v>
          </cell>
          <cell r="K546" t="str">
            <v>SC</v>
          </cell>
          <cell r="L546" t="str">
            <v>Santa Catarina</v>
          </cell>
          <cell r="M546" t="str">
            <v>São José</v>
          </cell>
        </row>
        <row r="547">
          <cell r="B547">
            <v>1</v>
          </cell>
          <cell r="D547" t="str">
            <v>Renner</v>
          </cell>
          <cell r="E547">
            <v>41059</v>
          </cell>
          <cell r="K547" t="str">
            <v>PA</v>
          </cell>
          <cell r="L547" t="str">
            <v>Pará</v>
          </cell>
          <cell r="M547" t="str">
            <v>Belém</v>
          </cell>
        </row>
        <row r="548">
          <cell r="B548">
            <v>1</v>
          </cell>
          <cell r="D548" t="str">
            <v>Renner</v>
          </cell>
          <cell r="E548">
            <v>41052</v>
          </cell>
          <cell r="K548" t="str">
            <v>MG</v>
          </cell>
          <cell r="L548" t="str">
            <v>Minas Gerais</v>
          </cell>
          <cell r="M548" t="str">
            <v>Belo Horizonte</v>
          </cell>
        </row>
        <row r="549">
          <cell r="B549">
            <v>0</v>
          </cell>
          <cell r="D549" t="str">
            <v>Camicado</v>
          </cell>
          <cell r="E549">
            <v>41025</v>
          </cell>
          <cell r="G549">
            <v>43849</v>
          </cell>
          <cell r="K549" t="str">
            <v>RS</v>
          </cell>
          <cell r="L549" t="str">
            <v>Rio Grande do Sul</v>
          </cell>
          <cell r="M549" t="str">
            <v>Porto Alegre</v>
          </cell>
        </row>
        <row r="550">
          <cell r="B550">
            <v>1</v>
          </cell>
          <cell r="D550" t="str">
            <v>Renner</v>
          </cell>
          <cell r="E550">
            <v>41025</v>
          </cell>
          <cell r="K550" t="str">
            <v>RS</v>
          </cell>
          <cell r="L550" t="str">
            <v>Rio Grande do Sul</v>
          </cell>
          <cell r="M550" t="str">
            <v>Porto Alegre</v>
          </cell>
        </row>
        <row r="551">
          <cell r="B551">
            <v>1</v>
          </cell>
          <cell r="D551" t="str">
            <v>Renner</v>
          </cell>
          <cell r="E551">
            <v>40996</v>
          </cell>
          <cell r="K551" t="str">
            <v>MG</v>
          </cell>
          <cell r="L551" t="str">
            <v>Minas Gerais</v>
          </cell>
          <cell r="M551" t="str">
            <v>Uberlândia</v>
          </cell>
        </row>
        <row r="552">
          <cell r="B552">
            <v>0</v>
          </cell>
          <cell r="D552" t="str">
            <v>Renner</v>
          </cell>
          <cell r="E552">
            <v>40994</v>
          </cell>
          <cell r="G552">
            <v>45120</v>
          </cell>
          <cell r="K552" t="str">
            <v>RS</v>
          </cell>
          <cell r="L552" t="str">
            <v>Rio Grande do Sul</v>
          </cell>
          <cell r="M552" t="str">
            <v>Porto Alegre</v>
          </cell>
        </row>
        <row r="553">
          <cell r="B553">
            <v>0</v>
          </cell>
          <cell r="D553" t="str">
            <v>Camicado</v>
          </cell>
          <cell r="E553">
            <v>40962</v>
          </cell>
          <cell r="G553">
            <v>44991</v>
          </cell>
          <cell r="K553" t="str">
            <v>RS</v>
          </cell>
          <cell r="L553" t="str">
            <v>Rio Grande do Sul</v>
          </cell>
          <cell r="M553" t="str">
            <v>Novo Hamburgo</v>
          </cell>
        </row>
        <row r="554">
          <cell r="B554">
            <v>1</v>
          </cell>
          <cell r="D554" t="str">
            <v>Camicado</v>
          </cell>
          <cell r="E554">
            <v>40897</v>
          </cell>
          <cell r="K554" t="str">
            <v>ES</v>
          </cell>
          <cell r="L554" t="str">
            <v>Espírito Santo</v>
          </cell>
          <cell r="M554" t="str">
            <v>Vitória</v>
          </cell>
        </row>
        <row r="555">
          <cell r="B555">
            <v>1</v>
          </cell>
          <cell r="D555" t="str">
            <v>Renner</v>
          </cell>
          <cell r="E555">
            <v>40897</v>
          </cell>
          <cell r="K555" t="str">
            <v>SP</v>
          </cell>
          <cell r="L555" t="str">
            <v>São Paulo</v>
          </cell>
          <cell r="M555" t="str">
            <v>Limeira</v>
          </cell>
        </row>
        <row r="556">
          <cell r="B556">
            <v>1</v>
          </cell>
          <cell r="D556" t="str">
            <v>Renner</v>
          </cell>
          <cell r="E556">
            <v>40897</v>
          </cell>
          <cell r="K556" t="str">
            <v>MA</v>
          </cell>
          <cell r="L556" t="str">
            <v>Maranhão</v>
          </cell>
          <cell r="M556" t="str">
            <v>São Luís</v>
          </cell>
        </row>
        <row r="557">
          <cell r="B557">
            <v>1</v>
          </cell>
          <cell r="D557" t="str">
            <v>Renner</v>
          </cell>
          <cell r="E557">
            <v>40893</v>
          </cell>
          <cell r="K557" t="str">
            <v>PR</v>
          </cell>
          <cell r="L557" t="str">
            <v>Paraná</v>
          </cell>
          <cell r="M557" t="str">
            <v>Foz do Iguaçu</v>
          </cell>
        </row>
        <row r="558">
          <cell r="B558">
            <v>1</v>
          </cell>
          <cell r="D558" t="str">
            <v>Renner</v>
          </cell>
          <cell r="E558">
            <v>40892</v>
          </cell>
          <cell r="K558" t="str">
            <v>SP</v>
          </cell>
          <cell r="L558" t="str">
            <v>São Paulo</v>
          </cell>
          <cell r="M558" t="str">
            <v>Jacareí</v>
          </cell>
        </row>
        <row r="559">
          <cell r="B559">
            <v>1</v>
          </cell>
          <cell r="D559" t="str">
            <v>Renner</v>
          </cell>
          <cell r="E559">
            <v>40891</v>
          </cell>
          <cell r="K559" t="str">
            <v>SP</v>
          </cell>
          <cell r="L559" t="str">
            <v>São Paulo</v>
          </cell>
          <cell r="M559" t="str">
            <v>Diadema</v>
          </cell>
        </row>
        <row r="560">
          <cell r="B560">
            <v>1</v>
          </cell>
          <cell r="D560" t="str">
            <v>Renner</v>
          </cell>
          <cell r="E560">
            <v>40890</v>
          </cell>
          <cell r="K560" t="str">
            <v>ES</v>
          </cell>
          <cell r="L560" t="str">
            <v>Espírito Santo</v>
          </cell>
          <cell r="M560" t="str">
            <v>Serra</v>
          </cell>
        </row>
        <row r="561">
          <cell r="B561">
            <v>1</v>
          </cell>
          <cell r="D561" t="str">
            <v>Renner</v>
          </cell>
          <cell r="E561">
            <v>40890</v>
          </cell>
          <cell r="K561" t="str">
            <v>BA</v>
          </cell>
          <cell r="L561" t="str">
            <v>Bahia</v>
          </cell>
          <cell r="M561" t="str">
            <v>Vitória da Conquista</v>
          </cell>
        </row>
        <row r="562">
          <cell r="B562">
            <v>1</v>
          </cell>
          <cell r="D562" t="str">
            <v>Renner</v>
          </cell>
          <cell r="E562">
            <v>40884</v>
          </cell>
          <cell r="K562" t="str">
            <v>MG</v>
          </cell>
          <cell r="L562" t="str">
            <v>Minas Gerais</v>
          </cell>
          <cell r="M562" t="str">
            <v>Montes Claros</v>
          </cell>
        </row>
        <row r="563">
          <cell r="B563">
            <v>1</v>
          </cell>
          <cell r="D563" t="str">
            <v>Renner</v>
          </cell>
          <cell r="E563">
            <v>40883</v>
          </cell>
          <cell r="K563" t="str">
            <v>PE</v>
          </cell>
          <cell r="L563" t="str">
            <v>Pernambuco</v>
          </cell>
          <cell r="M563" t="str">
            <v>Recife</v>
          </cell>
        </row>
        <row r="564">
          <cell r="B564">
            <v>1</v>
          </cell>
          <cell r="D564" t="str">
            <v>Renner</v>
          </cell>
          <cell r="E564">
            <v>40878</v>
          </cell>
          <cell r="K564" t="str">
            <v>PR</v>
          </cell>
          <cell r="L564" t="str">
            <v>Paraná</v>
          </cell>
          <cell r="M564" t="str">
            <v>Ponta Grossa</v>
          </cell>
        </row>
        <row r="565">
          <cell r="B565">
            <v>1</v>
          </cell>
          <cell r="D565" t="str">
            <v>Renner</v>
          </cell>
          <cell r="E565">
            <v>40877</v>
          </cell>
          <cell r="K565" t="str">
            <v>SP</v>
          </cell>
          <cell r="L565" t="str">
            <v>São Paulo</v>
          </cell>
          <cell r="M565" t="str">
            <v>Barueri</v>
          </cell>
        </row>
        <row r="566">
          <cell r="B566">
            <v>1</v>
          </cell>
          <cell r="D566" t="str">
            <v>Renner</v>
          </cell>
          <cell r="E566">
            <v>40876</v>
          </cell>
          <cell r="K566" t="str">
            <v>SP</v>
          </cell>
          <cell r="L566" t="str">
            <v>São Paulo</v>
          </cell>
          <cell r="M566" t="str">
            <v>São Paulo</v>
          </cell>
        </row>
        <row r="567">
          <cell r="B567">
            <v>1</v>
          </cell>
          <cell r="D567" t="str">
            <v>Renner</v>
          </cell>
          <cell r="E567">
            <v>40857</v>
          </cell>
          <cell r="K567" t="str">
            <v>SP</v>
          </cell>
          <cell r="L567" t="str">
            <v>São Paulo</v>
          </cell>
          <cell r="M567" t="str">
            <v>São Caetano do Sul</v>
          </cell>
        </row>
        <row r="568">
          <cell r="B568">
            <v>1</v>
          </cell>
          <cell r="D568" t="str">
            <v>Camicado</v>
          </cell>
          <cell r="E568">
            <v>40856</v>
          </cell>
          <cell r="K568" t="str">
            <v>SP</v>
          </cell>
          <cell r="L568" t="str">
            <v>São Paulo</v>
          </cell>
          <cell r="M568" t="str">
            <v>São Caetano do Sul</v>
          </cell>
        </row>
        <row r="569">
          <cell r="B569">
            <v>1</v>
          </cell>
          <cell r="D569" t="str">
            <v>Renner</v>
          </cell>
          <cell r="E569">
            <v>40856</v>
          </cell>
          <cell r="K569" t="str">
            <v>SP</v>
          </cell>
          <cell r="L569" t="str">
            <v>São Paulo</v>
          </cell>
          <cell r="M569" t="str">
            <v>São Paulo</v>
          </cell>
        </row>
        <row r="570">
          <cell r="B570">
            <v>1</v>
          </cell>
          <cell r="D570" t="str">
            <v>Renner</v>
          </cell>
          <cell r="E570">
            <v>40855</v>
          </cell>
          <cell r="K570" t="str">
            <v>AC</v>
          </cell>
          <cell r="L570" t="str">
            <v>Acre</v>
          </cell>
          <cell r="M570" t="str">
            <v>Rio Branco</v>
          </cell>
        </row>
        <row r="571">
          <cell r="B571">
            <v>1</v>
          </cell>
          <cell r="D571" t="str">
            <v>Renner</v>
          </cell>
          <cell r="E571">
            <v>40851</v>
          </cell>
          <cell r="K571" t="str">
            <v>SP</v>
          </cell>
          <cell r="L571" t="str">
            <v>São Paulo</v>
          </cell>
          <cell r="M571" t="str">
            <v>Marília</v>
          </cell>
        </row>
        <row r="572">
          <cell r="B572">
            <v>1</v>
          </cell>
          <cell r="D572" t="str">
            <v>Renner</v>
          </cell>
          <cell r="E572">
            <v>40835</v>
          </cell>
          <cell r="K572" t="str">
            <v>RS</v>
          </cell>
          <cell r="L572" t="str">
            <v>Rio Grande do Sul</v>
          </cell>
          <cell r="M572" t="str">
            <v>Erechim</v>
          </cell>
        </row>
        <row r="573">
          <cell r="B573">
            <v>0</v>
          </cell>
          <cell r="D573" t="str">
            <v>Renner</v>
          </cell>
          <cell r="E573">
            <v>40829</v>
          </cell>
          <cell r="G573">
            <v>43099</v>
          </cell>
          <cell r="K573" t="str">
            <v>RN</v>
          </cell>
          <cell r="L573" t="str">
            <v>Rio Grande do Norte</v>
          </cell>
          <cell r="M573" t="str">
            <v>Natal</v>
          </cell>
        </row>
        <row r="574">
          <cell r="B574">
            <v>1</v>
          </cell>
          <cell r="D574" t="str">
            <v>Renner</v>
          </cell>
          <cell r="E574">
            <v>40821</v>
          </cell>
          <cell r="K574" t="str">
            <v>SC</v>
          </cell>
          <cell r="L574" t="str">
            <v>Santa Catarina</v>
          </cell>
          <cell r="M574" t="str">
            <v>Chapecó</v>
          </cell>
        </row>
        <row r="575">
          <cell r="B575">
            <v>1</v>
          </cell>
          <cell r="D575" t="str">
            <v>Renner</v>
          </cell>
          <cell r="E575">
            <v>40820</v>
          </cell>
          <cell r="K575" t="str">
            <v>MG</v>
          </cell>
          <cell r="L575" t="str">
            <v>Minas Gerais</v>
          </cell>
          <cell r="M575" t="str">
            <v>Uberaba</v>
          </cell>
        </row>
        <row r="576">
          <cell r="B576">
            <v>1</v>
          </cell>
          <cell r="D576" t="str">
            <v>Renner</v>
          </cell>
          <cell r="E576">
            <v>40802</v>
          </cell>
          <cell r="K576" t="str">
            <v>BA</v>
          </cell>
          <cell r="L576" t="str">
            <v>Bahia</v>
          </cell>
          <cell r="M576" t="str">
            <v>Feira de Santana</v>
          </cell>
        </row>
        <row r="577">
          <cell r="B577">
            <v>1</v>
          </cell>
          <cell r="D577" t="str">
            <v>Renner</v>
          </cell>
          <cell r="E577">
            <v>40723</v>
          </cell>
          <cell r="K577" t="str">
            <v>SP</v>
          </cell>
          <cell r="L577" t="str">
            <v>São Paulo</v>
          </cell>
          <cell r="M577" t="str">
            <v>Ribeirão Preto</v>
          </cell>
        </row>
        <row r="578">
          <cell r="B578">
            <v>1</v>
          </cell>
          <cell r="D578" t="str">
            <v>Renner</v>
          </cell>
          <cell r="E578">
            <v>40711</v>
          </cell>
          <cell r="K578" t="str">
            <v>RJ</v>
          </cell>
          <cell r="L578" t="str">
            <v>Rio de Janeiro</v>
          </cell>
          <cell r="M578" t="str">
            <v>Resende</v>
          </cell>
        </row>
        <row r="579">
          <cell r="B579">
            <v>1</v>
          </cell>
          <cell r="D579" t="str">
            <v>Renner</v>
          </cell>
          <cell r="E579">
            <v>40710</v>
          </cell>
          <cell r="K579" t="str">
            <v>DF</v>
          </cell>
          <cell r="L579" t="str">
            <v>Distrito Federal</v>
          </cell>
          <cell r="M579" t="str">
            <v>Brasília</v>
          </cell>
        </row>
        <row r="580">
          <cell r="B580">
            <v>1</v>
          </cell>
          <cell r="D580" t="str">
            <v>Renner</v>
          </cell>
          <cell r="E580">
            <v>40694</v>
          </cell>
          <cell r="K580" t="str">
            <v>RJ</v>
          </cell>
          <cell r="L580" t="str">
            <v>Rio de Janeiro</v>
          </cell>
          <cell r="M580" t="str">
            <v>Campos dos Goytacazes</v>
          </cell>
        </row>
        <row r="581">
          <cell r="B581">
            <v>1</v>
          </cell>
          <cell r="D581" t="str">
            <v>Renner</v>
          </cell>
          <cell r="E581">
            <v>40694</v>
          </cell>
          <cell r="K581" t="str">
            <v>SE</v>
          </cell>
          <cell r="L581" t="str">
            <v>Sergipe</v>
          </cell>
          <cell r="M581" t="str">
            <v>Aracaju</v>
          </cell>
        </row>
        <row r="582">
          <cell r="B582">
            <v>1</v>
          </cell>
          <cell r="D582" t="str">
            <v>Renner</v>
          </cell>
          <cell r="E582">
            <v>40691</v>
          </cell>
          <cell r="K582" t="str">
            <v>SC</v>
          </cell>
          <cell r="L582" t="str">
            <v>Santa Catarina</v>
          </cell>
          <cell r="M582" t="str">
            <v>Blumenau</v>
          </cell>
        </row>
        <row r="583">
          <cell r="B583">
            <v>1</v>
          </cell>
          <cell r="D583" t="str">
            <v>Renner</v>
          </cell>
          <cell r="E583">
            <v>40688</v>
          </cell>
          <cell r="K583" t="str">
            <v>MS</v>
          </cell>
          <cell r="L583" t="str">
            <v>Mato Grosso do Sul</v>
          </cell>
          <cell r="M583" t="str">
            <v>Campo Grande</v>
          </cell>
        </row>
        <row r="584">
          <cell r="B584">
            <v>1</v>
          </cell>
          <cell r="D584" t="str">
            <v>Camicado</v>
          </cell>
          <cell r="E584">
            <v>40661</v>
          </cell>
          <cell r="K584" t="str">
            <v>SP</v>
          </cell>
          <cell r="L584" t="str">
            <v>São Paulo</v>
          </cell>
          <cell r="M584" t="str">
            <v>Barueri</v>
          </cell>
        </row>
        <row r="585">
          <cell r="B585">
            <v>1</v>
          </cell>
          <cell r="D585" t="str">
            <v>Renner</v>
          </cell>
          <cell r="E585">
            <v>40661</v>
          </cell>
          <cell r="K585" t="str">
            <v>SP</v>
          </cell>
          <cell r="L585" t="str">
            <v>São Paulo</v>
          </cell>
          <cell r="M585" t="str">
            <v>Indaiatuba</v>
          </cell>
        </row>
        <row r="586">
          <cell r="B586">
            <v>1</v>
          </cell>
          <cell r="D586" t="str">
            <v>Renner</v>
          </cell>
          <cell r="E586">
            <v>40661</v>
          </cell>
          <cell r="K586" t="str">
            <v>SP</v>
          </cell>
          <cell r="L586" t="str">
            <v>São Paulo</v>
          </cell>
          <cell r="M586" t="str">
            <v>Barueri</v>
          </cell>
        </row>
        <row r="587">
          <cell r="B587">
            <v>1</v>
          </cell>
          <cell r="D587" t="str">
            <v>Renner</v>
          </cell>
          <cell r="E587">
            <v>40527</v>
          </cell>
          <cell r="K587" t="str">
            <v>SP</v>
          </cell>
          <cell r="L587" t="str">
            <v>São Paulo</v>
          </cell>
          <cell r="M587" t="str">
            <v>Franca</v>
          </cell>
        </row>
        <row r="588">
          <cell r="B588">
            <v>1</v>
          </cell>
          <cell r="D588" t="str">
            <v>Renner</v>
          </cell>
          <cell r="E588">
            <v>40521</v>
          </cell>
          <cell r="K588" t="str">
            <v>RS</v>
          </cell>
          <cell r="L588" t="str">
            <v>Rio Grande do Sul</v>
          </cell>
          <cell r="M588" t="str">
            <v>Santa Maria</v>
          </cell>
        </row>
        <row r="589">
          <cell r="B589">
            <v>1</v>
          </cell>
          <cell r="D589" t="str">
            <v>Renner</v>
          </cell>
          <cell r="E589">
            <v>40521</v>
          </cell>
          <cell r="K589" t="str">
            <v>RJ</v>
          </cell>
          <cell r="L589" t="str">
            <v>Rio de Janeiro</v>
          </cell>
          <cell r="M589" t="str">
            <v>São Gonçalo</v>
          </cell>
        </row>
        <row r="590">
          <cell r="B590">
            <v>1</v>
          </cell>
          <cell r="D590" t="str">
            <v>Renner</v>
          </cell>
          <cell r="E590">
            <v>40515</v>
          </cell>
          <cell r="K590" t="str">
            <v>BA</v>
          </cell>
          <cell r="L590" t="str">
            <v>Bahia</v>
          </cell>
          <cell r="M590" t="str">
            <v>Salvador</v>
          </cell>
        </row>
        <row r="591">
          <cell r="B591">
            <v>1</v>
          </cell>
          <cell r="D591" t="str">
            <v>Renner</v>
          </cell>
          <cell r="E591">
            <v>40506</v>
          </cell>
          <cell r="K591" t="str">
            <v>SP</v>
          </cell>
          <cell r="L591" t="str">
            <v>São Paulo</v>
          </cell>
          <cell r="M591" t="str">
            <v>Cotia</v>
          </cell>
        </row>
        <row r="592">
          <cell r="B592">
            <v>1</v>
          </cell>
          <cell r="D592" t="str">
            <v>Renner</v>
          </cell>
          <cell r="E592">
            <v>40491</v>
          </cell>
          <cell r="K592" t="str">
            <v>RS</v>
          </cell>
          <cell r="L592" t="str">
            <v>Rio Grande do Sul</v>
          </cell>
          <cell r="M592" t="str">
            <v>Caxias do Sul</v>
          </cell>
        </row>
        <row r="593">
          <cell r="B593">
            <v>1</v>
          </cell>
          <cell r="D593" t="str">
            <v>Renner</v>
          </cell>
          <cell r="E593">
            <v>40491</v>
          </cell>
          <cell r="K593" t="str">
            <v>BA</v>
          </cell>
          <cell r="L593" t="str">
            <v>Bahia</v>
          </cell>
          <cell r="M593" t="str">
            <v>Salvador</v>
          </cell>
        </row>
        <row r="594">
          <cell r="B594">
            <v>1</v>
          </cell>
          <cell r="D594" t="str">
            <v>Camicado</v>
          </cell>
          <cell r="E594">
            <v>40487</v>
          </cell>
          <cell r="K594" t="str">
            <v>MG</v>
          </cell>
          <cell r="L594" t="str">
            <v>Minas Gerais</v>
          </cell>
          <cell r="M594" t="str">
            <v>Belo Horizonte</v>
          </cell>
        </row>
        <row r="595">
          <cell r="B595">
            <v>1</v>
          </cell>
          <cell r="D595" t="str">
            <v>Renner</v>
          </cell>
          <cell r="E595">
            <v>40477</v>
          </cell>
          <cell r="K595" t="str">
            <v>MG</v>
          </cell>
          <cell r="L595" t="str">
            <v>Minas Gerais</v>
          </cell>
          <cell r="M595" t="str">
            <v>Belo Horizonte</v>
          </cell>
        </row>
        <row r="596">
          <cell r="B596">
            <v>1</v>
          </cell>
          <cell r="D596" t="str">
            <v>Renner</v>
          </cell>
          <cell r="E596">
            <v>40407</v>
          </cell>
          <cell r="K596" t="str">
            <v>TO</v>
          </cell>
          <cell r="L596" t="str">
            <v>Tocantins</v>
          </cell>
          <cell r="M596" t="str">
            <v>Palmas</v>
          </cell>
        </row>
        <row r="597">
          <cell r="B597">
            <v>1</v>
          </cell>
          <cell r="D597" t="str">
            <v>Renner</v>
          </cell>
          <cell r="E597">
            <v>40359</v>
          </cell>
          <cell r="K597" t="str">
            <v>SP</v>
          </cell>
          <cell r="L597" t="str">
            <v>São Paulo</v>
          </cell>
          <cell r="M597" t="str">
            <v>São Paulo</v>
          </cell>
        </row>
        <row r="598">
          <cell r="B598">
            <v>1</v>
          </cell>
          <cell r="D598" t="str">
            <v>Renner</v>
          </cell>
          <cell r="E598">
            <v>40330</v>
          </cell>
          <cell r="K598" t="str">
            <v>RJ</v>
          </cell>
          <cell r="L598" t="str">
            <v>Rio de Janeiro</v>
          </cell>
          <cell r="M598" t="str">
            <v>Rio de Janeiro</v>
          </cell>
        </row>
        <row r="599">
          <cell r="B599">
            <v>1</v>
          </cell>
          <cell r="D599" t="str">
            <v>Renner</v>
          </cell>
          <cell r="E599">
            <v>40303</v>
          </cell>
          <cell r="K599" t="str">
            <v>SP</v>
          </cell>
          <cell r="L599" t="str">
            <v>São Paulo</v>
          </cell>
          <cell r="M599" t="str">
            <v>São Paulo</v>
          </cell>
        </row>
        <row r="600">
          <cell r="B600">
            <v>1</v>
          </cell>
          <cell r="D600" t="str">
            <v>Renner</v>
          </cell>
          <cell r="E600">
            <v>40292</v>
          </cell>
          <cell r="K600" t="str">
            <v>SC</v>
          </cell>
          <cell r="L600" t="str">
            <v>Santa Catarina</v>
          </cell>
          <cell r="M600" t="str">
            <v>Joinville</v>
          </cell>
        </row>
        <row r="601">
          <cell r="B601">
            <v>1</v>
          </cell>
          <cell r="D601" t="str">
            <v>Renner</v>
          </cell>
          <cell r="E601">
            <v>40268</v>
          </cell>
          <cell r="K601" t="str">
            <v>AL</v>
          </cell>
          <cell r="L601" t="str">
            <v>Alagoas</v>
          </cell>
          <cell r="M601" t="str">
            <v>Maceió</v>
          </cell>
        </row>
        <row r="602">
          <cell r="B602">
            <v>1</v>
          </cell>
          <cell r="D602" t="str">
            <v>Renner</v>
          </cell>
          <cell r="E602">
            <v>40143</v>
          </cell>
          <cell r="K602" t="str">
            <v>RS</v>
          </cell>
          <cell r="L602" t="str">
            <v>Rio Grande do Sul</v>
          </cell>
          <cell r="M602" t="str">
            <v>Porto Alegre</v>
          </cell>
        </row>
        <row r="603">
          <cell r="B603">
            <v>0</v>
          </cell>
          <cell r="D603" t="str">
            <v>Camicado</v>
          </cell>
          <cell r="E603">
            <v>40142</v>
          </cell>
          <cell r="G603">
            <v>44935</v>
          </cell>
          <cell r="K603" t="str">
            <v>SP</v>
          </cell>
          <cell r="L603" t="str">
            <v>São Paulo</v>
          </cell>
          <cell r="M603" t="str">
            <v>São Paulo</v>
          </cell>
        </row>
        <row r="604">
          <cell r="B604">
            <v>1</v>
          </cell>
          <cell r="D604" t="str">
            <v>Renner</v>
          </cell>
          <cell r="E604">
            <v>40134</v>
          </cell>
          <cell r="K604" t="str">
            <v>PA</v>
          </cell>
          <cell r="L604" t="str">
            <v>Pará</v>
          </cell>
          <cell r="M604" t="str">
            <v>Belém</v>
          </cell>
        </row>
        <row r="605">
          <cell r="B605">
            <v>1</v>
          </cell>
          <cell r="D605" t="str">
            <v>Camicado</v>
          </cell>
          <cell r="E605">
            <v>40114</v>
          </cell>
          <cell r="K605" t="str">
            <v>DF</v>
          </cell>
          <cell r="L605" t="str">
            <v>Distrito Federal</v>
          </cell>
          <cell r="M605" t="str">
            <v>Brasília</v>
          </cell>
        </row>
        <row r="606">
          <cell r="B606">
            <v>1</v>
          </cell>
          <cell r="D606" t="str">
            <v>Camicado</v>
          </cell>
          <cell r="E606">
            <v>40103</v>
          </cell>
          <cell r="K606" t="str">
            <v>GO</v>
          </cell>
          <cell r="L606" t="str">
            <v>Goiás</v>
          </cell>
          <cell r="M606" t="str">
            <v>Goiânia</v>
          </cell>
        </row>
        <row r="607">
          <cell r="B607">
            <v>1</v>
          </cell>
          <cell r="D607" t="str">
            <v>Renner</v>
          </cell>
          <cell r="E607">
            <v>40094</v>
          </cell>
          <cell r="K607" t="str">
            <v>SP</v>
          </cell>
          <cell r="L607" t="str">
            <v>São Paulo</v>
          </cell>
          <cell r="M607" t="str">
            <v>Osasco</v>
          </cell>
        </row>
        <row r="608">
          <cell r="B608">
            <v>1</v>
          </cell>
          <cell r="D608" t="str">
            <v>Renner</v>
          </cell>
          <cell r="E608">
            <v>40087</v>
          </cell>
          <cell r="K608" t="str">
            <v>SP</v>
          </cell>
          <cell r="L608" t="str">
            <v>São Paulo</v>
          </cell>
          <cell r="M608" t="str">
            <v>Suzano</v>
          </cell>
        </row>
        <row r="609">
          <cell r="B609">
            <v>1</v>
          </cell>
          <cell r="D609" t="str">
            <v>Renner</v>
          </cell>
          <cell r="E609">
            <v>40073</v>
          </cell>
          <cell r="K609" t="str">
            <v>RS</v>
          </cell>
          <cell r="L609" t="str">
            <v>Rio Grande do Sul</v>
          </cell>
          <cell r="M609" t="str">
            <v>Passo Fundo</v>
          </cell>
        </row>
        <row r="610">
          <cell r="B610">
            <v>1</v>
          </cell>
          <cell r="D610" t="str">
            <v>Renner</v>
          </cell>
          <cell r="E610">
            <v>39989</v>
          </cell>
          <cell r="K610" t="str">
            <v>DF</v>
          </cell>
          <cell r="L610" t="str">
            <v>Distrito Federal</v>
          </cell>
          <cell r="M610" t="str">
            <v>Brasília</v>
          </cell>
        </row>
        <row r="611">
          <cell r="B611">
            <v>0</v>
          </cell>
          <cell r="D611" t="str">
            <v>Camicado</v>
          </cell>
          <cell r="E611">
            <v>39970</v>
          </cell>
          <cell r="G611">
            <v>45159</v>
          </cell>
          <cell r="K611" t="str">
            <v>RJ</v>
          </cell>
          <cell r="L611" t="str">
            <v>Rio de Janeiro</v>
          </cell>
          <cell r="M611" t="str">
            <v>Rio de Janeiro</v>
          </cell>
        </row>
        <row r="612">
          <cell r="B612">
            <v>1</v>
          </cell>
          <cell r="D612" t="str">
            <v>Renner</v>
          </cell>
          <cell r="E612">
            <v>39933</v>
          </cell>
          <cell r="K612" t="str">
            <v>SP</v>
          </cell>
          <cell r="L612" t="str">
            <v>São Paulo</v>
          </cell>
          <cell r="M612" t="str">
            <v>Bauru</v>
          </cell>
        </row>
        <row r="613">
          <cell r="B613">
            <v>1</v>
          </cell>
          <cell r="D613" t="str">
            <v>Renner</v>
          </cell>
          <cell r="E613">
            <v>39933</v>
          </cell>
          <cell r="K613" t="str">
            <v>GO</v>
          </cell>
          <cell r="L613" t="str">
            <v>Goiás</v>
          </cell>
          <cell r="M613" t="str">
            <v>Goiânia</v>
          </cell>
        </row>
        <row r="614">
          <cell r="B614">
            <v>1</v>
          </cell>
          <cell r="D614" t="str">
            <v>Renner</v>
          </cell>
          <cell r="E614">
            <v>39928</v>
          </cell>
          <cell r="K614" t="str">
            <v>RN</v>
          </cell>
          <cell r="L614" t="str">
            <v>Rio Grande do Norte</v>
          </cell>
          <cell r="M614" t="str">
            <v>Natal</v>
          </cell>
        </row>
        <row r="615">
          <cell r="B615">
            <v>1</v>
          </cell>
          <cell r="D615" t="str">
            <v>Renner</v>
          </cell>
          <cell r="E615">
            <v>39910</v>
          </cell>
          <cell r="K615" t="str">
            <v>AM</v>
          </cell>
          <cell r="L615" t="str">
            <v>Amazonas</v>
          </cell>
          <cell r="M615" t="str">
            <v>Manaus</v>
          </cell>
        </row>
        <row r="616">
          <cell r="B616">
            <v>1</v>
          </cell>
          <cell r="D616" t="str">
            <v>Renner</v>
          </cell>
          <cell r="E616">
            <v>39777</v>
          </cell>
          <cell r="K616" t="str">
            <v>ES</v>
          </cell>
          <cell r="L616" t="str">
            <v>Espírito Santo</v>
          </cell>
          <cell r="M616" t="str">
            <v>Vila Velha</v>
          </cell>
        </row>
        <row r="617">
          <cell r="B617">
            <v>1</v>
          </cell>
          <cell r="D617" t="str">
            <v>Renner</v>
          </cell>
          <cell r="E617">
            <v>39772</v>
          </cell>
          <cell r="K617" t="str">
            <v>GO</v>
          </cell>
          <cell r="L617" t="str">
            <v>Goiás</v>
          </cell>
          <cell r="M617" t="str">
            <v>Anápolis</v>
          </cell>
        </row>
        <row r="618">
          <cell r="B618">
            <v>1</v>
          </cell>
          <cell r="D618" t="str">
            <v>Camicado</v>
          </cell>
          <cell r="E618">
            <v>39770</v>
          </cell>
          <cell r="K618" t="str">
            <v>RS</v>
          </cell>
          <cell r="L618" t="str">
            <v>Rio Grande do Sul</v>
          </cell>
          <cell r="M618" t="str">
            <v>Porto Alegre</v>
          </cell>
        </row>
        <row r="619">
          <cell r="B619">
            <v>1</v>
          </cell>
          <cell r="D619" t="str">
            <v>Renner</v>
          </cell>
          <cell r="E619">
            <v>39770</v>
          </cell>
          <cell r="K619" t="str">
            <v>RS</v>
          </cell>
          <cell r="L619" t="str">
            <v>Rio Grande do Sul</v>
          </cell>
          <cell r="M619" t="str">
            <v>Porto Alegre</v>
          </cell>
        </row>
        <row r="620">
          <cell r="B620">
            <v>1</v>
          </cell>
          <cell r="D620" t="str">
            <v>Camicado</v>
          </cell>
          <cell r="E620">
            <v>39764</v>
          </cell>
          <cell r="K620" t="str">
            <v>PR</v>
          </cell>
          <cell r="L620" t="str">
            <v>Paraná</v>
          </cell>
          <cell r="M620" t="str">
            <v>Londrina</v>
          </cell>
        </row>
        <row r="621">
          <cell r="B621">
            <v>1</v>
          </cell>
          <cell r="D621" t="str">
            <v>Renner</v>
          </cell>
          <cell r="E621">
            <v>39763</v>
          </cell>
          <cell r="K621" t="str">
            <v>RJ</v>
          </cell>
          <cell r="L621" t="str">
            <v>Rio de Janeiro</v>
          </cell>
          <cell r="M621" t="str">
            <v>Duque de Caxias</v>
          </cell>
        </row>
        <row r="622">
          <cell r="B622">
            <v>1</v>
          </cell>
          <cell r="D622" t="str">
            <v>Renner</v>
          </cell>
          <cell r="E622">
            <v>39751</v>
          </cell>
          <cell r="K622" t="str">
            <v>RO</v>
          </cell>
          <cell r="L622" t="str">
            <v>Rondônia</v>
          </cell>
          <cell r="M622" t="str">
            <v>Porto Velho</v>
          </cell>
        </row>
        <row r="623">
          <cell r="B623">
            <v>1</v>
          </cell>
          <cell r="D623" t="str">
            <v>Renner</v>
          </cell>
          <cell r="E623">
            <v>39750</v>
          </cell>
          <cell r="K623" t="str">
            <v>SP</v>
          </cell>
          <cell r="L623" t="str">
            <v>São Paulo</v>
          </cell>
          <cell r="M623" t="str">
            <v>Campinas</v>
          </cell>
        </row>
        <row r="624">
          <cell r="B624">
            <v>1</v>
          </cell>
          <cell r="D624" t="str">
            <v>Renner</v>
          </cell>
          <cell r="E624">
            <v>39730</v>
          </cell>
          <cell r="K624" t="str">
            <v>GO</v>
          </cell>
          <cell r="L624" t="str">
            <v>Goiás</v>
          </cell>
          <cell r="M624" t="str">
            <v>Aparecida de Goiânia</v>
          </cell>
        </row>
        <row r="625">
          <cell r="B625">
            <v>1</v>
          </cell>
          <cell r="D625" t="str">
            <v>Renner</v>
          </cell>
          <cell r="E625">
            <v>39717</v>
          </cell>
          <cell r="K625" t="str">
            <v>PR</v>
          </cell>
          <cell r="L625" t="str">
            <v>Paraná</v>
          </cell>
          <cell r="M625" t="str">
            <v>São José dos Pinhais</v>
          </cell>
        </row>
        <row r="626">
          <cell r="B626">
            <v>1</v>
          </cell>
          <cell r="D626" t="str">
            <v>Renner</v>
          </cell>
          <cell r="E626">
            <v>39687</v>
          </cell>
          <cell r="K626" t="str">
            <v>SP</v>
          </cell>
          <cell r="L626" t="str">
            <v>São Paulo</v>
          </cell>
          <cell r="M626" t="str">
            <v>Taubaté</v>
          </cell>
        </row>
        <row r="627">
          <cell r="B627">
            <v>1</v>
          </cell>
          <cell r="D627" t="str">
            <v>Renner</v>
          </cell>
          <cell r="E627">
            <v>39577</v>
          </cell>
          <cell r="K627" t="str">
            <v>PR</v>
          </cell>
          <cell r="L627" t="str">
            <v>Paraná</v>
          </cell>
          <cell r="M627" t="str">
            <v>Curitiba</v>
          </cell>
        </row>
        <row r="628">
          <cell r="B628">
            <v>1</v>
          </cell>
          <cell r="D628" t="str">
            <v>Renner</v>
          </cell>
          <cell r="E628">
            <v>39574</v>
          </cell>
          <cell r="K628" t="str">
            <v>RJ</v>
          </cell>
          <cell r="L628" t="str">
            <v>Rio de Janeiro</v>
          </cell>
          <cell r="M628" t="str">
            <v>São João de Meriti</v>
          </cell>
        </row>
        <row r="629">
          <cell r="B629">
            <v>1</v>
          </cell>
          <cell r="D629" t="str">
            <v>Renner</v>
          </cell>
          <cell r="E629">
            <v>39562</v>
          </cell>
          <cell r="K629" t="str">
            <v>PR</v>
          </cell>
          <cell r="L629" t="str">
            <v>Paraná</v>
          </cell>
          <cell r="M629" t="str">
            <v>Maringá</v>
          </cell>
        </row>
        <row r="630">
          <cell r="B630">
            <v>1</v>
          </cell>
          <cell r="D630" t="str">
            <v>Renner</v>
          </cell>
          <cell r="E630">
            <v>39561</v>
          </cell>
          <cell r="K630" t="str">
            <v>SP</v>
          </cell>
          <cell r="L630" t="str">
            <v>São Paulo</v>
          </cell>
          <cell r="M630" t="str">
            <v>Taboão da Serra</v>
          </cell>
        </row>
        <row r="631">
          <cell r="B631">
            <v>1</v>
          </cell>
          <cell r="D631" t="str">
            <v>Renner</v>
          </cell>
          <cell r="E631">
            <v>39560</v>
          </cell>
          <cell r="K631" t="str">
            <v>MG</v>
          </cell>
          <cell r="L631" t="str">
            <v>Minas Gerais</v>
          </cell>
          <cell r="M631" t="str">
            <v>Juiz de Fora</v>
          </cell>
        </row>
        <row r="632">
          <cell r="B632">
            <v>1</v>
          </cell>
          <cell r="D632" t="str">
            <v>Renner</v>
          </cell>
          <cell r="E632">
            <v>39535</v>
          </cell>
          <cell r="K632" t="str">
            <v>SP</v>
          </cell>
          <cell r="L632" t="str">
            <v>São Paulo</v>
          </cell>
          <cell r="M632" t="str">
            <v>São Paulo</v>
          </cell>
        </row>
        <row r="633">
          <cell r="B633">
            <v>0</v>
          </cell>
          <cell r="D633" t="str">
            <v>Camicado</v>
          </cell>
          <cell r="E633">
            <v>39431</v>
          </cell>
          <cell r="G633">
            <v>43849</v>
          </cell>
          <cell r="K633" t="str">
            <v>SP</v>
          </cell>
          <cell r="L633" t="str">
            <v>São Paulo</v>
          </cell>
          <cell r="M633" t="str">
            <v>São Paulo</v>
          </cell>
        </row>
        <row r="634">
          <cell r="B634">
            <v>1</v>
          </cell>
          <cell r="D634" t="str">
            <v>Renner</v>
          </cell>
          <cell r="E634">
            <v>39428</v>
          </cell>
          <cell r="K634" t="str">
            <v>PB</v>
          </cell>
          <cell r="L634" t="str">
            <v>Paraíba</v>
          </cell>
          <cell r="M634" t="str">
            <v>João Pessoa</v>
          </cell>
        </row>
        <row r="635">
          <cell r="B635">
            <v>1</v>
          </cell>
          <cell r="D635" t="str">
            <v>Renner</v>
          </cell>
          <cell r="E635">
            <v>39428</v>
          </cell>
          <cell r="K635" t="str">
            <v>RS</v>
          </cell>
          <cell r="L635" t="str">
            <v>Rio Grande do Sul</v>
          </cell>
          <cell r="M635" t="str">
            <v>Caxias do Sul</v>
          </cell>
        </row>
        <row r="636">
          <cell r="B636">
            <v>1</v>
          </cell>
          <cell r="D636" t="str">
            <v>Renner</v>
          </cell>
          <cell r="E636">
            <v>39416</v>
          </cell>
          <cell r="K636" t="str">
            <v>BA</v>
          </cell>
          <cell r="L636" t="str">
            <v>Bahia</v>
          </cell>
          <cell r="M636" t="str">
            <v>Salvador</v>
          </cell>
        </row>
        <row r="637">
          <cell r="B637">
            <v>1</v>
          </cell>
          <cell r="D637" t="str">
            <v>Renner</v>
          </cell>
          <cell r="E637">
            <v>39414</v>
          </cell>
          <cell r="K637" t="str">
            <v>PR</v>
          </cell>
          <cell r="L637" t="str">
            <v>Paraná</v>
          </cell>
          <cell r="M637" t="str">
            <v>Cascavel</v>
          </cell>
        </row>
        <row r="638">
          <cell r="B638">
            <v>1</v>
          </cell>
          <cell r="D638" t="str">
            <v>Renner</v>
          </cell>
          <cell r="E638">
            <v>39382</v>
          </cell>
          <cell r="K638" t="str">
            <v>SC</v>
          </cell>
          <cell r="L638" t="str">
            <v>Santa Catarina</v>
          </cell>
          <cell r="M638" t="str">
            <v>Balneário Camboriú</v>
          </cell>
        </row>
        <row r="639">
          <cell r="B639">
            <v>1</v>
          </cell>
          <cell r="D639" t="str">
            <v>Renner</v>
          </cell>
          <cell r="E639">
            <v>39380</v>
          </cell>
          <cell r="K639" t="str">
            <v>SP</v>
          </cell>
          <cell r="L639" t="str">
            <v>São Paulo</v>
          </cell>
          <cell r="M639" t="str">
            <v>São Paulo</v>
          </cell>
        </row>
        <row r="640">
          <cell r="B640">
            <v>1</v>
          </cell>
          <cell r="D640" t="str">
            <v>Renner</v>
          </cell>
          <cell r="E640">
            <v>39378</v>
          </cell>
          <cell r="K640" t="str">
            <v>DF</v>
          </cell>
          <cell r="L640" t="str">
            <v>Distrito Federal</v>
          </cell>
          <cell r="M640" t="str">
            <v>Brasília</v>
          </cell>
        </row>
        <row r="641">
          <cell r="B641">
            <v>1</v>
          </cell>
          <cell r="D641" t="str">
            <v>Renner</v>
          </cell>
          <cell r="E641">
            <v>39352</v>
          </cell>
          <cell r="K641" t="str">
            <v>MG</v>
          </cell>
          <cell r="L641" t="str">
            <v>Minas Gerais</v>
          </cell>
          <cell r="M641" t="str">
            <v>Belo Horizonte</v>
          </cell>
        </row>
        <row r="642">
          <cell r="B642">
            <v>1</v>
          </cell>
          <cell r="D642" t="str">
            <v>Camicado</v>
          </cell>
          <cell r="E642">
            <v>39270</v>
          </cell>
          <cell r="K642" t="str">
            <v>RS</v>
          </cell>
          <cell r="L642" t="str">
            <v>Rio Grande do Sul</v>
          </cell>
          <cell r="M642" t="str">
            <v>Porto Alegre</v>
          </cell>
        </row>
        <row r="643">
          <cell r="B643">
            <v>1</v>
          </cell>
          <cell r="D643" t="str">
            <v>Renner</v>
          </cell>
          <cell r="E643">
            <v>39224</v>
          </cell>
          <cell r="K643" t="str">
            <v>BA</v>
          </cell>
          <cell r="L643" t="str">
            <v>Bahia</v>
          </cell>
          <cell r="M643" t="str">
            <v>Salvador</v>
          </cell>
        </row>
        <row r="644">
          <cell r="B644">
            <v>1</v>
          </cell>
          <cell r="D644" t="str">
            <v>Renner</v>
          </cell>
          <cell r="E644">
            <v>39212</v>
          </cell>
          <cell r="K644" t="str">
            <v>SE</v>
          </cell>
          <cell r="L644" t="str">
            <v>Sergipe</v>
          </cell>
          <cell r="M644" t="str">
            <v>Aracaju</v>
          </cell>
        </row>
        <row r="645">
          <cell r="B645">
            <v>1</v>
          </cell>
          <cell r="D645" t="str">
            <v>Renner</v>
          </cell>
          <cell r="E645">
            <v>39205</v>
          </cell>
          <cell r="K645" t="str">
            <v>AM</v>
          </cell>
          <cell r="L645" t="str">
            <v>Amazonas</v>
          </cell>
          <cell r="M645" t="str">
            <v>Manaus</v>
          </cell>
        </row>
        <row r="646">
          <cell r="B646">
            <v>1</v>
          </cell>
          <cell r="D646" t="str">
            <v>Renner</v>
          </cell>
          <cell r="E646">
            <v>39199</v>
          </cell>
          <cell r="K646" t="str">
            <v>RJ</v>
          </cell>
          <cell r="L646" t="str">
            <v>Rio de Janeiro</v>
          </cell>
          <cell r="M646" t="str">
            <v>Rio de Janeiro</v>
          </cell>
        </row>
        <row r="647">
          <cell r="B647">
            <v>1</v>
          </cell>
          <cell r="D647" t="str">
            <v>Renner</v>
          </cell>
          <cell r="E647">
            <v>39196</v>
          </cell>
          <cell r="K647" t="str">
            <v>SP</v>
          </cell>
          <cell r="L647" t="str">
            <v>São Paulo</v>
          </cell>
          <cell r="M647" t="str">
            <v>Piracicaba</v>
          </cell>
        </row>
        <row r="648">
          <cell r="B648">
            <v>1</v>
          </cell>
          <cell r="D648" t="str">
            <v>Renner</v>
          </cell>
          <cell r="E648">
            <v>39189</v>
          </cell>
          <cell r="K648" t="str">
            <v>SC</v>
          </cell>
          <cell r="L648" t="str">
            <v>Santa Catarina</v>
          </cell>
          <cell r="M648" t="str">
            <v>Florianópolis</v>
          </cell>
        </row>
        <row r="649">
          <cell r="B649">
            <v>1</v>
          </cell>
          <cell r="D649" t="str">
            <v>Camicado</v>
          </cell>
          <cell r="E649">
            <v>39069</v>
          </cell>
          <cell r="K649" t="str">
            <v>RJ</v>
          </cell>
          <cell r="L649" t="str">
            <v>Rio de Janeiro</v>
          </cell>
          <cell r="M649" t="str">
            <v>Rio de Janeiro</v>
          </cell>
        </row>
        <row r="650">
          <cell r="B650">
            <v>1</v>
          </cell>
          <cell r="D650" t="str">
            <v>Renner</v>
          </cell>
          <cell r="E650">
            <v>39058</v>
          </cell>
          <cell r="K650" t="str">
            <v>GO</v>
          </cell>
          <cell r="L650" t="str">
            <v>Goiás</v>
          </cell>
          <cell r="M650" t="str">
            <v>Goiânia</v>
          </cell>
        </row>
        <row r="651">
          <cell r="B651">
            <v>1</v>
          </cell>
          <cell r="D651" t="str">
            <v>Renner</v>
          </cell>
          <cell r="E651">
            <v>39057</v>
          </cell>
          <cell r="K651" t="str">
            <v>RJ</v>
          </cell>
          <cell r="L651" t="str">
            <v>Rio de Janeiro</v>
          </cell>
          <cell r="M651" t="str">
            <v>Rio de Janeiro</v>
          </cell>
        </row>
        <row r="652">
          <cell r="B652">
            <v>1</v>
          </cell>
          <cell r="D652" t="str">
            <v>Renner</v>
          </cell>
          <cell r="E652">
            <v>39056</v>
          </cell>
          <cell r="K652" t="str">
            <v>SP</v>
          </cell>
          <cell r="L652" t="str">
            <v>São Paulo</v>
          </cell>
          <cell r="M652" t="str">
            <v>São Paulo</v>
          </cell>
        </row>
        <row r="653">
          <cell r="B653">
            <v>1</v>
          </cell>
          <cell r="D653" t="str">
            <v>Renner</v>
          </cell>
          <cell r="E653">
            <v>39045</v>
          </cell>
          <cell r="K653" t="str">
            <v>BA</v>
          </cell>
          <cell r="L653" t="str">
            <v>Bahia</v>
          </cell>
          <cell r="M653" t="str">
            <v>Salvador</v>
          </cell>
        </row>
        <row r="654">
          <cell r="B654">
            <v>1</v>
          </cell>
          <cell r="D654" t="str">
            <v>Renner</v>
          </cell>
          <cell r="E654">
            <v>39030</v>
          </cell>
          <cell r="K654" t="str">
            <v>RJ</v>
          </cell>
          <cell r="L654" t="str">
            <v>Rio de Janeiro</v>
          </cell>
          <cell r="M654" t="str">
            <v>Rio de Janeiro</v>
          </cell>
        </row>
        <row r="655">
          <cell r="B655">
            <v>1</v>
          </cell>
          <cell r="D655" t="str">
            <v>Renner</v>
          </cell>
          <cell r="E655">
            <v>39016</v>
          </cell>
          <cell r="K655" t="str">
            <v>SC</v>
          </cell>
          <cell r="L655" t="str">
            <v>Santa Catarina</v>
          </cell>
          <cell r="M655" t="str">
            <v>Tubarão</v>
          </cell>
        </row>
        <row r="656">
          <cell r="B656">
            <v>1</v>
          </cell>
          <cell r="D656" t="str">
            <v>Renner</v>
          </cell>
          <cell r="E656">
            <v>38988</v>
          </cell>
          <cell r="K656" t="str">
            <v>PE</v>
          </cell>
          <cell r="L656" t="str">
            <v>Pernambuco</v>
          </cell>
          <cell r="M656" t="str">
            <v>Recife</v>
          </cell>
        </row>
        <row r="657">
          <cell r="B657">
            <v>1</v>
          </cell>
          <cell r="D657" t="str">
            <v>Renner</v>
          </cell>
          <cell r="E657">
            <v>38986</v>
          </cell>
          <cell r="K657" t="str">
            <v>SP</v>
          </cell>
          <cell r="L657" t="str">
            <v>São Paulo</v>
          </cell>
          <cell r="M657" t="str">
            <v>São Paulo</v>
          </cell>
        </row>
        <row r="658">
          <cell r="B658">
            <v>1</v>
          </cell>
          <cell r="D658" t="str">
            <v>Renner</v>
          </cell>
          <cell r="E658">
            <v>38974</v>
          </cell>
          <cell r="K658" t="str">
            <v>RS</v>
          </cell>
          <cell r="L658" t="str">
            <v>Rio Grande do Sul</v>
          </cell>
          <cell r="M658" t="str">
            <v>Cachoeirinha</v>
          </cell>
        </row>
        <row r="659">
          <cell r="B659">
            <v>1</v>
          </cell>
          <cell r="D659" t="str">
            <v>Renner</v>
          </cell>
          <cell r="E659">
            <v>38866</v>
          </cell>
          <cell r="K659" t="str">
            <v>CE</v>
          </cell>
          <cell r="L659" t="str">
            <v>Ceará</v>
          </cell>
          <cell r="M659" t="str">
            <v>Fortaleza</v>
          </cell>
        </row>
        <row r="660">
          <cell r="B660">
            <v>1</v>
          </cell>
          <cell r="D660" t="str">
            <v>Renner</v>
          </cell>
          <cell r="E660">
            <v>38849</v>
          </cell>
          <cell r="K660" t="str">
            <v>SP</v>
          </cell>
          <cell r="L660" t="str">
            <v>São Paulo</v>
          </cell>
          <cell r="M660" t="str">
            <v>Jundiaí</v>
          </cell>
        </row>
        <row r="661">
          <cell r="B661">
            <v>1</v>
          </cell>
          <cell r="D661" t="str">
            <v>Renner</v>
          </cell>
          <cell r="E661">
            <v>38846</v>
          </cell>
          <cell r="K661" t="str">
            <v>CE</v>
          </cell>
          <cell r="L661" t="str">
            <v>Ceará</v>
          </cell>
          <cell r="M661" t="str">
            <v>Fortaleza</v>
          </cell>
        </row>
        <row r="662">
          <cell r="B662">
            <v>1</v>
          </cell>
          <cell r="D662" t="str">
            <v>Renner</v>
          </cell>
          <cell r="E662">
            <v>38842</v>
          </cell>
          <cell r="K662" t="str">
            <v>PR</v>
          </cell>
          <cell r="L662" t="str">
            <v>Paraná</v>
          </cell>
          <cell r="M662" t="str">
            <v>Curitiba</v>
          </cell>
        </row>
        <row r="663">
          <cell r="B663">
            <v>1</v>
          </cell>
          <cell r="D663" t="str">
            <v>Camicado</v>
          </cell>
          <cell r="E663">
            <v>38820</v>
          </cell>
          <cell r="K663" t="str">
            <v>RS</v>
          </cell>
          <cell r="L663" t="str">
            <v>Rio Grande do Sul</v>
          </cell>
          <cell r="M663" t="str">
            <v>Porto Alegre</v>
          </cell>
        </row>
        <row r="664">
          <cell r="B664">
            <v>0</v>
          </cell>
          <cell r="D664" t="str">
            <v>Renner</v>
          </cell>
          <cell r="E664">
            <v>38805</v>
          </cell>
          <cell r="G664">
            <v>43099</v>
          </cell>
          <cell r="K664" t="str">
            <v>PE</v>
          </cell>
          <cell r="L664" t="str">
            <v>Pernambuco</v>
          </cell>
          <cell r="M664" t="str">
            <v>Recife</v>
          </cell>
        </row>
        <row r="665">
          <cell r="B665">
            <v>1</v>
          </cell>
          <cell r="D665" t="str">
            <v>Renner</v>
          </cell>
          <cell r="E665">
            <v>38805</v>
          </cell>
          <cell r="K665" t="str">
            <v>PE</v>
          </cell>
          <cell r="L665" t="str">
            <v>Pernambuco</v>
          </cell>
          <cell r="M665" t="str">
            <v>Jaboatão dos Guararapes</v>
          </cell>
        </row>
        <row r="666">
          <cell r="B666">
            <v>1</v>
          </cell>
          <cell r="D666" t="str">
            <v>Camicado</v>
          </cell>
          <cell r="E666">
            <v>38801</v>
          </cell>
          <cell r="K666" t="str">
            <v>PR</v>
          </cell>
          <cell r="L666" t="str">
            <v>Paraná</v>
          </cell>
          <cell r="M666" t="str">
            <v>Curitiba</v>
          </cell>
        </row>
        <row r="667">
          <cell r="B667">
            <v>1</v>
          </cell>
          <cell r="D667" t="str">
            <v>Renner</v>
          </cell>
          <cell r="E667">
            <v>38659</v>
          </cell>
          <cell r="K667" t="str">
            <v>RS</v>
          </cell>
          <cell r="L667" t="str">
            <v>Rio Grande do Sul</v>
          </cell>
          <cell r="M667" t="str">
            <v>São Leopoldo</v>
          </cell>
        </row>
        <row r="668">
          <cell r="B668">
            <v>1</v>
          </cell>
          <cell r="D668" t="str">
            <v>Renner</v>
          </cell>
          <cell r="E668">
            <v>38652</v>
          </cell>
          <cell r="K668" t="str">
            <v>SP</v>
          </cell>
          <cell r="L668" t="str">
            <v>São Paulo</v>
          </cell>
          <cell r="M668" t="str">
            <v>Osasco</v>
          </cell>
        </row>
        <row r="669">
          <cell r="B669">
            <v>1</v>
          </cell>
          <cell r="D669" t="str">
            <v>Renner</v>
          </cell>
          <cell r="E669">
            <v>38470</v>
          </cell>
          <cell r="K669" t="str">
            <v>PR</v>
          </cell>
          <cell r="L669" t="str">
            <v>Paraná</v>
          </cell>
          <cell r="M669" t="str">
            <v>Londrina</v>
          </cell>
        </row>
        <row r="670">
          <cell r="B670">
            <v>1</v>
          </cell>
          <cell r="D670" t="str">
            <v>Renner</v>
          </cell>
          <cell r="E670">
            <v>38462</v>
          </cell>
          <cell r="K670" t="str">
            <v>MS</v>
          </cell>
          <cell r="L670" t="str">
            <v>Mato Grosso do Sul</v>
          </cell>
          <cell r="M670" t="str">
            <v>Campo Grande</v>
          </cell>
        </row>
        <row r="671">
          <cell r="B671">
            <v>0</v>
          </cell>
          <cell r="D671" t="str">
            <v>Camicado</v>
          </cell>
          <cell r="E671">
            <v>38451</v>
          </cell>
          <cell r="G671">
            <v>42401</v>
          </cell>
          <cell r="K671" t="str">
            <v>SP</v>
          </cell>
          <cell r="L671" t="str">
            <v>São Paulo</v>
          </cell>
          <cell r="M671" t="str">
            <v>São Paulo</v>
          </cell>
        </row>
        <row r="672">
          <cell r="B672">
            <v>1</v>
          </cell>
          <cell r="D672" t="str">
            <v>Renner</v>
          </cell>
          <cell r="E672">
            <v>38321</v>
          </cell>
          <cell r="K672" t="str">
            <v>MT</v>
          </cell>
          <cell r="L672" t="str">
            <v>Mato Grosso</v>
          </cell>
          <cell r="M672" t="str">
            <v>Cuiabá</v>
          </cell>
        </row>
        <row r="673">
          <cell r="B673">
            <v>0</v>
          </cell>
          <cell r="D673" t="str">
            <v>Camicado</v>
          </cell>
          <cell r="E673">
            <v>38311</v>
          </cell>
          <cell r="G673">
            <v>44950</v>
          </cell>
          <cell r="K673" t="str">
            <v>RJ</v>
          </cell>
          <cell r="L673" t="str">
            <v>Rio de Janeiro</v>
          </cell>
          <cell r="M673" t="str">
            <v>Rio de Janeiro</v>
          </cell>
        </row>
        <row r="674">
          <cell r="B674">
            <v>0</v>
          </cell>
          <cell r="D674" t="str">
            <v>Camicado</v>
          </cell>
          <cell r="E674">
            <v>38276</v>
          </cell>
          <cell r="G674">
            <v>42005</v>
          </cell>
          <cell r="K674" t="str">
            <v>SP</v>
          </cell>
          <cell r="L674" t="str">
            <v>São Paulo</v>
          </cell>
          <cell r="M674" t="str">
            <v>São Paulo</v>
          </cell>
        </row>
        <row r="675">
          <cell r="B675">
            <v>1</v>
          </cell>
          <cell r="D675" t="str">
            <v>Renner</v>
          </cell>
          <cell r="E675">
            <v>38232</v>
          </cell>
          <cell r="K675" t="str">
            <v>SP</v>
          </cell>
          <cell r="L675" t="str">
            <v>São Paulo</v>
          </cell>
          <cell r="M675" t="str">
            <v>Campinas</v>
          </cell>
        </row>
        <row r="676">
          <cell r="B676">
            <v>0</v>
          </cell>
          <cell r="D676" t="str">
            <v>Renner</v>
          </cell>
          <cell r="E676">
            <v>38141</v>
          </cell>
          <cell r="G676">
            <v>44928</v>
          </cell>
          <cell r="K676" t="str">
            <v>MG</v>
          </cell>
          <cell r="L676" t="str">
            <v>Minas Gerais</v>
          </cell>
          <cell r="M676" t="str">
            <v>Belo Horizonte</v>
          </cell>
        </row>
        <row r="677">
          <cell r="B677">
            <v>1</v>
          </cell>
          <cell r="D677" t="str">
            <v>Renner</v>
          </cell>
          <cell r="E677">
            <v>38064</v>
          </cell>
          <cell r="K677" t="str">
            <v>MG</v>
          </cell>
          <cell r="L677" t="str">
            <v>Minas Gerais</v>
          </cell>
          <cell r="M677" t="str">
            <v>Contagem</v>
          </cell>
        </row>
        <row r="678">
          <cell r="B678">
            <v>1</v>
          </cell>
          <cell r="D678" t="str">
            <v>Camicado</v>
          </cell>
          <cell r="E678">
            <v>37938</v>
          </cell>
          <cell r="K678" t="str">
            <v>PR</v>
          </cell>
          <cell r="L678" t="str">
            <v>Paraná</v>
          </cell>
          <cell r="M678" t="str">
            <v>Curitiba</v>
          </cell>
        </row>
        <row r="679">
          <cell r="B679">
            <v>1</v>
          </cell>
          <cell r="D679" t="str">
            <v>Renner</v>
          </cell>
          <cell r="E679">
            <v>37938</v>
          </cell>
          <cell r="K679" t="str">
            <v>PR</v>
          </cell>
          <cell r="L679" t="str">
            <v>Paraná</v>
          </cell>
          <cell r="M679" t="str">
            <v>Curitiba</v>
          </cell>
        </row>
        <row r="680">
          <cell r="B680">
            <v>1</v>
          </cell>
          <cell r="D680" t="str">
            <v>Renner</v>
          </cell>
          <cell r="E680">
            <v>37931</v>
          </cell>
          <cell r="K680" t="str">
            <v>RJ</v>
          </cell>
          <cell r="L680" t="str">
            <v>Rio de Janeiro</v>
          </cell>
          <cell r="M680" t="str">
            <v>Rio de Janeiro</v>
          </cell>
        </row>
        <row r="681">
          <cell r="B681">
            <v>1</v>
          </cell>
          <cell r="D681" t="str">
            <v>Renner</v>
          </cell>
          <cell r="E681">
            <v>37800</v>
          </cell>
          <cell r="K681" t="str">
            <v>ES</v>
          </cell>
          <cell r="L681" t="str">
            <v>Espírito Santo</v>
          </cell>
          <cell r="M681" t="str">
            <v>Vitória</v>
          </cell>
        </row>
        <row r="682">
          <cell r="B682">
            <v>1</v>
          </cell>
          <cell r="D682" t="str">
            <v>Renner</v>
          </cell>
          <cell r="E682">
            <v>37749</v>
          </cell>
          <cell r="K682" t="str">
            <v>SP</v>
          </cell>
          <cell r="L682" t="str">
            <v>São Paulo</v>
          </cell>
          <cell r="M682" t="str">
            <v>São Paulo</v>
          </cell>
        </row>
        <row r="683">
          <cell r="B683">
            <v>1</v>
          </cell>
          <cell r="D683" t="str">
            <v>Camicado</v>
          </cell>
          <cell r="E683">
            <v>37723</v>
          </cell>
          <cell r="K683" t="str">
            <v>SP</v>
          </cell>
          <cell r="L683" t="str">
            <v>São Paulo</v>
          </cell>
          <cell r="M683" t="str">
            <v>Campinas</v>
          </cell>
        </row>
        <row r="684">
          <cell r="B684">
            <v>1</v>
          </cell>
          <cell r="D684" t="str">
            <v>Renner</v>
          </cell>
          <cell r="E684">
            <v>37225</v>
          </cell>
          <cell r="K684" t="str">
            <v>SP</v>
          </cell>
          <cell r="L684" t="str">
            <v>São Paulo</v>
          </cell>
          <cell r="M684" t="str">
            <v>São José do Rio Preto</v>
          </cell>
        </row>
        <row r="685">
          <cell r="B685">
            <v>1</v>
          </cell>
          <cell r="D685" t="str">
            <v>Renner</v>
          </cell>
          <cell r="E685">
            <v>37161</v>
          </cell>
          <cell r="K685" t="str">
            <v>RJ</v>
          </cell>
          <cell r="L685" t="str">
            <v>Rio de Janeiro</v>
          </cell>
          <cell r="M685" t="str">
            <v>Rio de Janeiro</v>
          </cell>
        </row>
        <row r="686">
          <cell r="B686">
            <v>1</v>
          </cell>
          <cell r="D686" t="str">
            <v>Renner</v>
          </cell>
          <cell r="E686">
            <v>37019</v>
          </cell>
          <cell r="K686" t="str">
            <v>DF</v>
          </cell>
          <cell r="L686" t="str">
            <v>Distrito Federal</v>
          </cell>
          <cell r="M686" t="str">
            <v>Brasília</v>
          </cell>
        </row>
        <row r="687">
          <cell r="B687">
            <v>1</v>
          </cell>
          <cell r="D687" t="str">
            <v>Renner</v>
          </cell>
          <cell r="E687">
            <v>37014</v>
          </cell>
          <cell r="K687" t="str">
            <v>MG</v>
          </cell>
          <cell r="L687" t="str">
            <v>Minas Gerais</v>
          </cell>
          <cell r="M687" t="str">
            <v>Belo Horizonte</v>
          </cell>
        </row>
        <row r="688">
          <cell r="B688">
            <v>1</v>
          </cell>
          <cell r="D688" t="str">
            <v>Renner</v>
          </cell>
          <cell r="E688">
            <v>36979</v>
          </cell>
          <cell r="K688" t="str">
            <v>SC</v>
          </cell>
          <cell r="L688" t="str">
            <v>Santa Catarina</v>
          </cell>
          <cell r="M688" t="str">
            <v>São José</v>
          </cell>
        </row>
        <row r="689">
          <cell r="B689">
            <v>1</v>
          </cell>
          <cell r="D689" t="str">
            <v>Renner</v>
          </cell>
          <cell r="E689">
            <v>36846</v>
          </cell>
          <cell r="K689" t="str">
            <v>DF</v>
          </cell>
          <cell r="L689" t="str">
            <v>Distrito Federal</v>
          </cell>
          <cell r="M689" t="str">
            <v>Brasília</v>
          </cell>
        </row>
        <row r="690">
          <cell r="B690">
            <v>1</v>
          </cell>
          <cell r="D690" t="str">
            <v>Renner</v>
          </cell>
          <cell r="E690">
            <v>36826</v>
          </cell>
          <cell r="K690" t="str">
            <v>MG</v>
          </cell>
          <cell r="L690" t="str">
            <v>Minas Gerais</v>
          </cell>
          <cell r="M690" t="str">
            <v>Uberlândia</v>
          </cell>
        </row>
        <row r="691">
          <cell r="B691">
            <v>0</v>
          </cell>
          <cell r="D691" t="str">
            <v>Camicado</v>
          </cell>
          <cell r="E691">
            <v>36797</v>
          </cell>
          <cell r="G691">
            <v>42401</v>
          </cell>
          <cell r="K691" t="str">
            <v>SP</v>
          </cell>
          <cell r="L691" t="str">
            <v>São Paulo</v>
          </cell>
          <cell r="M691" t="str">
            <v>São Paulo</v>
          </cell>
        </row>
        <row r="692">
          <cell r="B692">
            <v>1</v>
          </cell>
          <cell r="D692" t="str">
            <v>Renner</v>
          </cell>
          <cell r="E692">
            <v>36783</v>
          </cell>
          <cell r="K692" t="str">
            <v>SP</v>
          </cell>
          <cell r="L692" t="str">
            <v>São Paulo</v>
          </cell>
          <cell r="M692" t="str">
            <v>Campinas</v>
          </cell>
        </row>
        <row r="693">
          <cell r="B693">
            <v>1</v>
          </cell>
          <cell r="D693" t="str">
            <v>Camicado</v>
          </cell>
          <cell r="E693">
            <v>36719</v>
          </cell>
          <cell r="K693" t="str">
            <v>SP</v>
          </cell>
          <cell r="L693" t="str">
            <v>São Paulo</v>
          </cell>
          <cell r="M693" t="str">
            <v>São Paulo</v>
          </cell>
        </row>
        <row r="694">
          <cell r="B694">
            <v>1</v>
          </cell>
          <cell r="D694" t="str">
            <v>Renner</v>
          </cell>
          <cell r="E694">
            <v>36657</v>
          </cell>
          <cell r="K694" t="str">
            <v>SP</v>
          </cell>
          <cell r="L694" t="str">
            <v>São Paulo</v>
          </cell>
          <cell r="M694" t="str">
            <v>São Paulo</v>
          </cell>
        </row>
        <row r="695">
          <cell r="B695">
            <v>1</v>
          </cell>
          <cell r="D695" t="str">
            <v>Renner</v>
          </cell>
          <cell r="E695">
            <v>36656</v>
          </cell>
          <cell r="K695" t="str">
            <v>SP</v>
          </cell>
          <cell r="L695" t="str">
            <v>São Paulo</v>
          </cell>
          <cell r="M695" t="str">
            <v>São Paulo</v>
          </cell>
        </row>
        <row r="696">
          <cell r="B696">
            <v>1</v>
          </cell>
          <cell r="D696" t="str">
            <v>Renner</v>
          </cell>
          <cell r="E696">
            <v>36650</v>
          </cell>
          <cell r="K696" t="str">
            <v>PR</v>
          </cell>
          <cell r="L696" t="str">
            <v>Paraná</v>
          </cell>
          <cell r="M696" t="str">
            <v>Curitiba</v>
          </cell>
        </row>
        <row r="697">
          <cell r="B697">
            <v>1</v>
          </cell>
          <cell r="D697" t="str">
            <v>Renner</v>
          </cell>
          <cell r="E697">
            <v>36644</v>
          </cell>
          <cell r="K697" t="str">
            <v>SP</v>
          </cell>
          <cell r="L697" t="str">
            <v>São Paulo</v>
          </cell>
          <cell r="M697" t="str">
            <v>Santos</v>
          </cell>
        </row>
        <row r="698">
          <cell r="B698">
            <v>1</v>
          </cell>
          <cell r="D698" t="str">
            <v>Renner</v>
          </cell>
          <cell r="E698">
            <v>36643</v>
          </cell>
          <cell r="K698" t="str">
            <v>SP</v>
          </cell>
          <cell r="L698" t="str">
            <v>São Paulo</v>
          </cell>
          <cell r="M698" t="str">
            <v>Santo André</v>
          </cell>
        </row>
        <row r="699">
          <cell r="B699">
            <v>1</v>
          </cell>
          <cell r="D699" t="str">
            <v>Renner</v>
          </cell>
          <cell r="E699">
            <v>36641</v>
          </cell>
          <cell r="K699" t="str">
            <v>GO</v>
          </cell>
          <cell r="L699" t="str">
            <v>Goiás</v>
          </cell>
          <cell r="M699" t="str">
            <v>Goiânia</v>
          </cell>
        </row>
        <row r="700">
          <cell r="B700">
            <v>1</v>
          </cell>
          <cell r="D700" t="str">
            <v>Renner</v>
          </cell>
          <cell r="E700">
            <v>36634</v>
          </cell>
          <cell r="K700" t="str">
            <v>SP</v>
          </cell>
          <cell r="L700" t="str">
            <v>São Paulo</v>
          </cell>
          <cell r="M700" t="str">
            <v>São Paulo</v>
          </cell>
        </row>
        <row r="701">
          <cell r="B701">
            <v>1</v>
          </cell>
          <cell r="D701" t="str">
            <v>Renner</v>
          </cell>
          <cell r="E701">
            <v>36627</v>
          </cell>
          <cell r="K701" t="str">
            <v>SP</v>
          </cell>
          <cell r="L701" t="str">
            <v>São Paulo</v>
          </cell>
          <cell r="M701" t="str">
            <v>Campinas</v>
          </cell>
        </row>
        <row r="702">
          <cell r="B702">
            <v>1</v>
          </cell>
          <cell r="D702" t="str">
            <v>Renner</v>
          </cell>
          <cell r="E702">
            <v>36622</v>
          </cell>
          <cell r="K702" t="str">
            <v>SP</v>
          </cell>
          <cell r="L702" t="str">
            <v>São Paulo</v>
          </cell>
          <cell r="M702" t="str">
            <v>São Paulo</v>
          </cell>
        </row>
        <row r="703">
          <cell r="B703">
            <v>1</v>
          </cell>
          <cell r="D703" t="str">
            <v>Renner</v>
          </cell>
          <cell r="E703">
            <v>36615</v>
          </cell>
          <cell r="K703" t="str">
            <v>SP</v>
          </cell>
          <cell r="L703" t="str">
            <v>São Paulo</v>
          </cell>
          <cell r="M703" t="str">
            <v>São Paulo</v>
          </cell>
        </row>
        <row r="704">
          <cell r="B704">
            <v>1</v>
          </cell>
          <cell r="D704" t="str">
            <v>Renner</v>
          </cell>
          <cell r="E704">
            <v>36601</v>
          </cell>
          <cell r="K704" t="str">
            <v>SP</v>
          </cell>
          <cell r="L704" t="str">
            <v>São Paulo</v>
          </cell>
          <cell r="M704" t="str">
            <v>São Paulo</v>
          </cell>
        </row>
        <row r="705">
          <cell r="B705">
            <v>1</v>
          </cell>
          <cell r="D705" t="str">
            <v>Camicado</v>
          </cell>
          <cell r="E705">
            <v>36594</v>
          </cell>
          <cell r="K705" t="str">
            <v>SP</v>
          </cell>
          <cell r="L705" t="str">
            <v>São Paulo</v>
          </cell>
          <cell r="M705" t="str">
            <v>São Paulo</v>
          </cell>
        </row>
        <row r="706">
          <cell r="B706">
            <v>1</v>
          </cell>
          <cell r="D706" t="str">
            <v>Renner</v>
          </cell>
          <cell r="E706">
            <v>36509</v>
          </cell>
          <cell r="K706" t="str">
            <v>SP</v>
          </cell>
          <cell r="L706" t="str">
            <v>São Paulo</v>
          </cell>
          <cell r="M706" t="str">
            <v>Santos</v>
          </cell>
        </row>
        <row r="707">
          <cell r="B707">
            <v>1</v>
          </cell>
          <cell r="D707" t="str">
            <v>Renner</v>
          </cell>
          <cell r="E707">
            <v>36501</v>
          </cell>
          <cell r="K707" t="str">
            <v>RJ</v>
          </cell>
          <cell r="L707" t="str">
            <v>Rio de Janeiro</v>
          </cell>
          <cell r="M707" t="str">
            <v>Volta Redonda</v>
          </cell>
        </row>
        <row r="708">
          <cell r="B708">
            <v>1</v>
          </cell>
          <cell r="D708" t="str">
            <v>Renner</v>
          </cell>
          <cell r="E708">
            <v>36497</v>
          </cell>
          <cell r="K708" t="str">
            <v>DF</v>
          </cell>
          <cell r="L708" t="str">
            <v>Distrito Federal</v>
          </cell>
          <cell r="M708" t="str">
            <v>Brasília</v>
          </cell>
        </row>
        <row r="709">
          <cell r="B709">
            <v>1</v>
          </cell>
          <cell r="D709" t="str">
            <v>Renner</v>
          </cell>
          <cell r="E709">
            <v>36494</v>
          </cell>
          <cell r="K709" t="str">
            <v>RJ</v>
          </cell>
          <cell r="L709" t="str">
            <v>Rio de Janeiro</v>
          </cell>
          <cell r="M709" t="str">
            <v>Niterói</v>
          </cell>
        </row>
        <row r="710">
          <cell r="B710">
            <v>1</v>
          </cell>
          <cell r="D710" t="str">
            <v>Renner</v>
          </cell>
          <cell r="E710">
            <v>36490</v>
          </cell>
          <cell r="K710" t="str">
            <v>RJ</v>
          </cell>
          <cell r="L710" t="str">
            <v>Rio de Janeiro</v>
          </cell>
          <cell r="M710" t="str">
            <v>Rio de Janeiro</v>
          </cell>
        </row>
        <row r="711">
          <cell r="B711">
            <v>1</v>
          </cell>
          <cell r="D711" t="str">
            <v>Renner</v>
          </cell>
          <cell r="E711">
            <v>36489</v>
          </cell>
          <cell r="K711" t="str">
            <v>RJ</v>
          </cell>
          <cell r="L711" t="str">
            <v>Rio de Janeiro</v>
          </cell>
          <cell r="M711" t="str">
            <v>Rio de Janeiro</v>
          </cell>
        </row>
        <row r="712">
          <cell r="B712">
            <v>1</v>
          </cell>
          <cell r="D712" t="str">
            <v>Renner</v>
          </cell>
          <cell r="E712">
            <v>36486</v>
          </cell>
          <cell r="K712" t="str">
            <v>MG</v>
          </cell>
          <cell r="L712" t="str">
            <v>Minas Gerais</v>
          </cell>
          <cell r="M712" t="str">
            <v>Belo Horizonte</v>
          </cell>
        </row>
        <row r="713">
          <cell r="B713">
            <v>1</v>
          </cell>
          <cell r="D713" t="str">
            <v>Renner</v>
          </cell>
          <cell r="E713">
            <v>36474</v>
          </cell>
          <cell r="K713" t="str">
            <v>SP</v>
          </cell>
          <cell r="L713" t="str">
            <v>São Paulo</v>
          </cell>
          <cell r="M713" t="str">
            <v>São Paulo</v>
          </cell>
        </row>
        <row r="714">
          <cell r="B714">
            <v>1</v>
          </cell>
          <cell r="D714" t="str">
            <v>Renner</v>
          </cell>
          <cell r="E714">
            <v>36469</v>
          </cell>
          <cell r="K714" t="str">
            <v>RJ</v>
          </cell>
          <cell r="L714" t="str">
            <v>Rio de Janeiro</v>
          </cell>
          <cell r="M714" t="str">
            <v>Rio de Janeiro</v>
          </cell>
        </row>
        <row r="715">
          <cell r="B715">
            <v>1</v>
          </cell>
          <cell r="D715" t="str">
            <v>Renner</v>
          </cell>
          <cell r="E715">
            <v>36468</v>
          </cell>
          <cell r="K715" t="str">
            <v>SP</v>
          </cell>
          <cell r="L715" t="str">
            <v>São Paulo</v>
          </cell>
          <cell r="M715" t="str">
            <v>São Paulo</v>
          </cell>
        </row>
        <row r="716">
          <cell r="B716">
            <v>1</v>
          </cell>
          <cell r="D716" t="str">
            <v>Camicado</v>
          </cell>
          <cell r="E716">
            <v>36447</v>
          </cell>
          <cell r="K716" t="str">
            <v>SP</v>
          </cell>
          <cell r="L716" t="str">
            <v>São Paulo</v>
          </cell>
          <cell r="M716" t="str">
            <v>São Paulo</v>
          </cell>
        </row>
        <row r="717">
          <cell r="B717">
            <v>1</v>
          </cell>
          <cell r="D717" t="str">
            <v>Renner</v>
          </cell>
          <cell r="E717">
            <v>36447</v>
          </cell>
          <cell r="K717" t="str">
            <v>RJ</v>
          </cell>
          <cell r="L717" t="str">
            <v>Rio de Janeiro</v>
          </cell>
          <cell r="M717" t="str">
            <v>Rio de Janeiro</v>
          </cell>
        </row>
        <row r="718">
          <cell r="B718">
            <v>1</v>
          </cell>
          <cell r="D718" t="str">
            <v>Renner</v>
          </cell>
          <cell r="E718">
            <v>36433</v>
          </cell>
          <cell r="K718" t="str">
            <v>SP</v>
          </cell>
          <cell r="L718" t="str">
            <v>São Paulo</v>
          </cell>
          <cell r="M718" t="str">
            <v>São Paulo</v>
          </cell>
        </row>
        <row r="719">
          <cell r="B719">
            <v>1</v>
          </cell>
          <cell r="D719" t="str">
            <v>Renner</v>
          </cell>
          <cell r="E719">
            <v>36285</v>
          </cell>
          <cell r="K719" t="str">
            <v>SP</v>
          </cell>
          <cell r="L719" t="str">
            <v>São Paulo</v>
          </cell>
          <cell r="M719" t="str">
            <v>Ribeirão Preto</v>
          </cell>
        </row>
        <row r="720">
          <cell r="B720">
            <v>1</v>
          </cell>
          <cell r="D720" t="str">
            <v>Renner</v>
          </cell>
          <cell r="E720">
            <v>36279</v>
          </cell>
          <cell r="K720" t="str">
            <v>SP</v>
          </cell>
          <cell r="L720" t="str">
            <v>São Paulo</v>
          </cell>
          <cell r="M720" t="str">
            <v>São José dos Campos</v>
          </cell>
        </row>
        <row r="721">
          <cell r="B721">
            <v>1</v>
          </cell>
          <cell r="D721" t="str">
            <v>Camicado</v>
          </cell>
          <cell r="E721">
            <v>36250</v>
          </cell>
          <cell r="K721" t="str">
            <v>SP</v>
          </cell>
          <cell r="L721" t="str">
            <v>São Paulo</v>
          </cell>
          <cell r="M721" t="str">
            <v>Guarulhos</v>
          </cell>
        </row>
        <row r="722">
          <cell r="B722">
            <v>1</v>
          </cell>
          <cell r="D722" t="str">
            <v>Camicado</v>
          </cell>
          <cell r="E722">
            <v>36210</v>
          </cell>
          <cell r="K722" t="str">
            <v>SP</v>
          </cell>
          <cell r="L722" t="str">
            <v>São Paulo</v>
          </cell>
          <cell r="M722" t="str">
            <v>São Paulo</v>
          </cell>
        </row>
        <row r="723">
          <cell r="B723">
            <v>1</v>
          </cell>
          <cell r="D723" t="str">
            <v>Renner</v>
          </cell>
          <cell r="E723">
            <v>36111</v>
          </cell>
          <cell r="K723" t="str">
            <v>SP</v>
          </cell>
          <cell r="L723" t="str">
            <v>São Paulo</v>
          </cell>
          <cell r="M723" t="str">
            <v>Guarulhos</v>
          </cell>
        </row>
        <row r="724">
          <cell r="B724">
            <v>1</v>
          </cell>
          <cell r="D724" t="str">
            <v>Renner</v>
          </cell>
          <cell r="E724">
            <v>36088</v>
          </cell>
          <cell r="K724" t="str">
            <v>PR</v>
          </cell>
          <cell r="L724" t="str">
            <v>Paraná</v>
          </cell>
          <cell r="M724" t="str">
            <v>Curitiba</v>
          </cell>
        </row>
        <row r="725">
          <cell r="B725">
            <v>1</v>
          </cell>
          <cell r="D725" t="str">
            <v>Renner</v>
          </cell>
          <cell r="E725">
            <v>36062</v>
          </cell>
          <cell r="K725" t="str">
            <v>SP</v>
          </cell>
          <cell r="L725" t="str">
            <v>São Paulo</v>
          </cell>
          <cell r="M725" t="str">
            <v>São Paulo</v>
          </cell>
        </row>
        <row r="726">
          <cell r="B726">
            <v>1</v>
          </cell>
          <cell r="D726" t="str">
            <v>Renner</v>
          </cell>
          <cell r="E726">
            <v>35920</v>
          </cell>
          <cell r="K726" t="str">
            <v>SP</v>
          </cell>
          <cell r="L726" t="str">
            <v>São Paulo</v>
          </cell>
          <cell r="M726" t="str">
            <v>Sorocaba</v>
          </cell>
        </row>
        <row r="727">
          <cell r="B727">
            <v>1</v>
          </cell>
          <cell r="D727" t="str">
            <v>Renner</v>
          </cell>
          <cell r="E727">
            <v>35914</v>
          </cell>
          <cell r="K727" t="str">
            <v>RS</v>
          </cell>
          <cell r="L727" t="str">
            <v>Rio Grande do Sul</v>
          </cell>
          <cell r="M727" t="str">
            <v>Canoas</v>
          </cell>
        </row>
        <row r="728">
          <cell r="B728">
            <v>1</v>
          </cell>
          <cell r="D728" t="str">
            <v>Camicado</v>
          </cell>
          <cell r="E728">
            <v>35873</v>
          </cell>
          <cell r="K728" t="str">
            <v>SP</v>
          </cell>
          <cell r="L728" t="str">
            <v>São Paulo</v>
          </cell>
          <cell r="M728" t="str">
            <v>São Paulo</v>
          </cell>
        </row>
        <row r="729">
          <cell r="B729">
            <v>1</v>
          </cell>
          <cell r="D729" t="str">
            <v>Renner</v>
          </cell>
          <cell r="E729">
            <v>35556</v>
          </cell>
          <cell r="K729" t="str">
            <v>SC</v>
          </cell>
          <cell r="L729" t="str">
            <v>Santa Catarina</v>
          </cell>
          <cell r="M729" t="str">
            <v>Blumenau</v>
          </cell>
        </row>
        <row r="730">
          <cell r="B730">
            <v>1</v>
          </cell>
          <cell r="D730" t="str">
            <v>Renner</v>
          </cell>
          <cell r="E730">
            <v>35549</v>
          </cell>
          <cell r="K730" t="str">
            <v>SP</v>
          </cell>
          <cell r="L730" t="str">
            <v>São Paulo</v>
          </cell>
          <cell r="M730" t="str">
            <v>São Paulo</v>
          </cell>
        </row>
        <row r="731">
          <cell r="B731">
            <v>1</v>
          </cell>
          <cell r="D731" t="str">
            <v>Renner</v>
          </cell>
          <cell r="E731">
            <v>35521</v>
          </cell>
          <cell r="K731" t="str">
            <v>SP</v>
          </cell>
          <cell r="L731" t="str">
            <v>São Paulo</v>
          </cell>
          <cell r="M731" t="str">
            <v>São Bernardo do Campo</v>
          </cell>
        </row>
        <row r="732">
          <cell r="B732">
            <v>1</v>
          </cell>
          <cell r="D732" t="str">
            <v>Renner</v>
          </cell>
          <cell r="E732">
            <v>35388</v>
          </cell>
          <cell r="K732" t="str">
            <v>RS</v>
          </cell>
          <cell r="L732" t="str">
            <v>Rio Grande do Sul</v>
          </cell>
          <cell r="M732" t="str">
            <v>Caxias do Sul</v>
          </cell>
        </row>
        <row r="733">
          <cell r="B733">
            <v>1</v>
          </cell>
          <cell r="D733" t="str">
            <v>Renner</v>
          </cell>
          <cell r="E733">
            <v>35333</v>
          </cell>
          <cell r="K733" t="str">
            <v>PR</v>
          </cell>
          <cell r="L733" t="str">
            <v>Paraná</v>
          </cell>
          <cell r="M733" t="str">
            <v>Curitiba</v>
          </cell>
        </row>
        <row r="734">
          <cell r="B734">
            <v>1</v>
          </cell>
          <cell r="D734" t="str">
            <v>Camicado</v>
          </cell>
          <cell r="E734">
            <v>35172</v>
          </cell>
          <cell r="K734" t="str">
            <v>SP</v>
          </cell>
          <cell r="L734" t="str">
            <v>São Paulo</v>
          </cell>
          <cell r="M734" t="str">
            <v>São Paulo</v>
          </cell>
        </row>
        <row r="735">
          <cell r="B735">
            <v>1</v>
          </cell>
          <cell r="D735" t="str">
            <v>Renner</v>
          </cell>
          <cell r="E735">
            <v>34971</v>
          </cell>
          <cell r="K735" t="str">
            <v>SC</v>
          </cell>
          <cell r="L735" t="str">
            <v>Santa Catarina</v>
          </cell>
          <cell r="M735" t="str">
            <v>Joinville</v>
          </cell>
        </row>
        <row r="736">
          <cell r="B736">
            <v>1</v>
          </cell>
          <cell r="D736" t="str">
            <v>Renner</v>
          </cell>
          <cell r="E736">
            <v>34655</v>
          </cell>
          <cell r="K736" t="str">
            <v>SC</v>
          </cell>
          <cell r="L736" t="str">
            <v>Santa Catarina</v>
          </cell>
          <cell r="M736" t="str">
            <v>Florianópolis</v>
          </cell>
        </row>
        <row r="737">
          <cell r="B737">
            <v>1</v>
          </cell>
          <cell r="D737" t="str">
            <v>Renner</v>
          </cell>
          <cell r="E737">
            <v>34093</v>
          </cell>
          <cell r="K737" t="str">
            <v>RS</v>
          </cell>
          <cell r="L737" t="str">
            <v>Rio Grande do Sul</v>
          </cell>
          <cell r="M737" t="str">
            <v>Porto Alegre</v>
          </cell>
        </row>
        <row r="738">
          <cell r="B738">
            <v>1</v>
          </cell>
          <cell r="D738" t="str">
            <v>Renner</v>
          </cell>
          <cell r="E738">
            <v>33534</v>
          </cell>
          <cell r="K738" t="str">
            <v>RS</v>
          </cell>
          <cell r="L738" t="str">
            <v>Rio Grande do Sul</v>
          </cell>
          <cell r="M738" t="str">
            <v>Novo Hamburgo</v>
          </cell>
        </row>
        <row r="739">
          <cell r="B739">
            <v>1</v>
          </cell>
          <cell r="D739" t="str">
            <v>Camicado</v>
          </cell>
          <cell r="E739">
            <v>31940</v>
          </cell>
          <cell r="K739" t="str">
            <v>SP</v>
          </cell>
          <cell r="L739" t="str">
            <v>São Paulo</v>
          </cell>
          <cell r="M739" t="str">
            <v>São Paulo</v>
          </cell>
        </row>
        <row r="740">
          <cell r="B740">
            <v>1</v>
          </cell>
          <cell r="D740" t="str">
            <v>Camicado</v>
          </cell>
          <cell r="E740">
            <v>31825</v>
          </cell>
          <cell r="K740" t="str">
            <v>SP</v>
          </cell>
          <cell r="L740" t="str">
            <v>São Paulo</v>
          </cell>
          <cell r="M740" t="str">
            <v>São Paulo</v>
          </cell>
        </row>
        <row r="741">
          <cell r="B741">
            <v>1</v>
          </cell>
          <cell r="D741" t="str">
            <v>Renner</v>
          </cell>
          <cell r="E741">
            <v>31297</v>
          </cell>
          <cell r="K741" t="str">
            <v>RS</v>
          </cell>
          <cell r="L741" t="str">
            <v>Rio Grande do Sul</v>
          </cell>
          <cell r="M741" t="str">
            <v>Rio Grande</v>
          </cell>
        </row>
        <row r="742">
          <cell r="B742">
            <v>1</v>
          </cell>
          <cell r="D742" t="str">
            <v>Renner</v>
          </cell>
          <cell r="E742">
            <v>30419</v>
          </cell>
          <cell r="K742" t="str">
            <v>RS</v>
          </cell>
          <cell r="L742" t="str">
            <v>Rio Grande do Sul</v>
          </cell>
          <cell r="M742" t="str">
            <v>Porto Alegre</v>
          </cell>
        </row>
        <row r="743">
          <cell r="B743">
            <v>1</v>
          </cell>
          <cell r="D743" t="str">
            <v>Renner</v>
          </cell>
          <cell r="E743">
            <v>29465</v>
          </cell>
          <cell r="K743" t="str">
            <v>RS</v>
          </cell>
          <cell r="L743" t="str">
            <v>Rio Grande do Sul</v>
          </cell>
          <cell r="M743" t="str">
            <v>Santa Maria</v>
          </cell>
        </row>
        <row r="744">
          <cell r="B744">
            <v>1</v>
          </cell>
          <cell r="D744" t="str">
            <v>Renner</v>
          </cell>
          <cell r="E744">
            <v>28430</v>
          </cell>
          <cell r="K744" t="str">
            <v>RS</v>
          </cell>
          <cell r="L744" t="str">
            <v>Rio Grande do Sul</v>
          </cell>
          <cell r="M744" t="str">
            <v>Porto Alegre</v>
          </cell>
        </row>
        <row r="745">
          <cell r="B745">
            <v>1</v>
          </cell>
          <cell r="D745" t="str">
            <v>Renner</v>
          </cell>
          <cell r="E745">
            <v>27860</v>
          </cell>
          <cell r="K745" t="str">
            <v>RS</v>
          </cell>
          <cell r="L745" t="str">
            <v>Rio Grande do Sul</v>
          </cell>
          <cell r="M745" t="str">
            <v>Canoas</v>
          </cell>
        </row>
        <row r="746">
          <cell r="B746">
            <v>1</v>
          </cell>
          <cell r="D746" t="str">
            <v>Renner</v>
          </cell>
          <cell r="E746">
            <v>25906</v>
          </cell>
          <cell r="K746" t="str">
            <v>RS</v>
          </cell>
          <cell r="L746" t="str">
            <v>Rio Grande do Sul</v>
          </cell>
          <cell r="M746" t="str">
            <v>Porto Alegre</v>
          </cell>
        </row>
        <row r="747">
          <cell r="B747">
            <v>1</v>
          </cell>
          <cell r="D747" t="str">
            <v>Renner</v>
          </cell>
          <cell r="E747">
            <v>24624</v>
          </cell>
          <cell r="K747" t="str">
            <v>RS</v>
          </cell>
          <cell r="L747" t="str">
            <v>Rio Grande do Sul</v>
          </cell>
          <cell r="M747" t="str">
            <v>Pelotas</v>
          </cell>
        </row>
      </sheetData>
      <sheetData sheetId="10"/>
      <sheetData sheetId="11">
        <row r="1">
          <cell r="A1" t="str">
            <v>UF</v>
          </cell>
          <cell r="B1" t="str">
            <v>Unidade da Federação</v>
          </cell>
          <cell r="C1" t="str">
            <v>Region</v>
          </cell>
          <cell r="D1" t="str">
            <v>Capital</v>
          </cell>
          <cell r="E1" t="str">
            <v>S</v>
          </cell>
        </row>
        <row r="2">
          <cell r="A2" t="str">
            <v>RO</v>
          </cell>
          <cell r="B2" t="str">
            <v>Rondônia</v>
          </cell>
          <cell r="C2" t="str">
            <v>North</v>
          </cell>
          <cell r="D2" t="str">
            <v>Porto Velho</v>
          </cell>
          <cell r="E2" t="str">
            <v>S</v>
          </cell>
        </row>
        <row r="3">
          <cell r="A3" t="str">
            <v>AC</v>
          </cell>
          <cell r="B3" t="str">
            <v>Acre</v>
          </cell>
          <cell r="C3" t="str">
            <v>North</v>
          </cell>
          <cell r="D3" t="str">
            <v>Rio Branco</v>
          </cell>
          <cell r="E3" t="str">
            <v>S</v>
          </cell>
        </row>
        <row r="4">
          <cell r="A4" t="str">
            <v>AM</v>
          </cell>
          <cell r="B4" t="str">
            <v>Amazonas</v>
          </cell>
          <cell r="C4" t="str">
            <v>North</v>
          </cell>
          <cell r="D4" t="str">
            <v>Manaus</v>
          </cell>
          <cell r="E4" t="str">
            <v>S</v>
          </cell>
        </row>
        <row r="5">
          <cell r="A5" t="str">
            <v>RR</v>
          </cell>
          <cell r="B5" t="str">
            <v>Roraima</v>
          </cell>
          <cell r="C5" t="str">
            <v>North</v>
          </cell>
          <cell r="D5" t="str">
            <v>Boa Vista</v>
          </cell>
          <cell r="E5" t="str">
            <v>S</v>
          </cell>
        </row>
        <row r="6">
          <cell r="A6" t="str">
            <v>PA</v>
          </cell>
          <cell r="B6" t="str">
            <v>Pará</v>
          </cell>
          <cell r="C6" t="str">
            <v>North</v>
          </cell>
          <cell r="D6" t="str">
            <v>Belém</v>
          </cell>
          <cell r="E6" t="str">
            <v>S</v>
          </cell>
        </row>
        <row r="7">
          <cell r="A7" t="str">
            <v>AP</v>
          </cell>
          <cell r="B7" t="str">
            <v>Amapá</v>
          </cell>
          <cell r="C7" t="str">
            <v>North</v>
          </cell>
          <cell r="D7" t="str">
            <v>Macapá</v>
          </cell>
          <cell r="E7" t="str">
            <v>S</v>
          </cell>
        </row>
        <row r="8">
          <cell r="A8" t="str">
            <v>TO</v>
          </cell>
          <cell r="B8" t="str">
            <v>Tocantins</v>
          </cell>
          <cell r="C8" t="str">
            <v>North</v>
          </cell>
          <cell r="D8" t="str">
            <v>Palmas</v>
          </cell>
          <cell r="E8" t="str">
            <v>S</v>
          </cell>
        </row>
        <row r="9">
          <cell r="A9" t="str">
            <v>MA</v>
          </cell>
          <cell r="B9" t="str">
            <v>Maranhão</v>
          </cell>
          <cell r="C9" t="str">
            <v>Northest</v>
          </cell>
          <cell r="D9" t="str">
            <v>São Luís</v>
          </cell>
          <cell r="E9" t="str">
            <v>S</v>
          </cell>
        </row>
        <row r="10">
          <cell r="A10" t="str">
            <v>PI</v>
          </cell>
          <cell r="B10" t="str">
            <v>Piauí</v>
          </cell>
          <cell r="C10" t="str">
            <v>Northest</v>
          </cell>
          <cell r="D10" t="str">
            <v>Teresina</v>
          </cell>
          <cell r="E10" t="str">
            <v>S</v>
          </cell>
        </row>
        <row r="11">
          <cell r="A11" t="str">
            <v>CE</v>
          </cell>
          <cell r="B11" t="str">
            <v>Ceará</v>
          </cell>
          <cell r="C11" t="str">
            <v>Northest</v>
          </cell>
          <cell r="D11" t="str">
            <v>Fortaleza</v>
          </cell>
          <cell r="E11" t="str">
            <v>S</v>
          </cell>
        </row>
        <row r="12">
          <cell r="A12" t="str">
            <v>RN</v>
          </cell>
          <cell r="B12" t="str">
            <v>Rio Grande do Norte</v>
          </cell>
          <cell r="C12" t="str">
            <v>Northest</v>
          </cell>
          <cell r="D12" t="str">
            <v>Natal</v>
          </cell>
          <cell r="E12" t="str">
            <v>S</v>
          </cell>
        </row>
        <row r="13">
          <cell r="A13" t="str">
            <v>PB</v>
          </cell>
          <cell r="B13" t="str">
            <v>Paraíba</v>
          </cell>
          <cell r="C13" t="str">
            <v>Northest</v>
          </cell>
          <cell r="D13" t="str">
            <v>João Pessoa</v>
          </cell>
          <cell r="E13" t="str">
            <v>S</v>
          </cell>
        </row>
        <row r="14">
          <cell r="A14" t="str">
            <v>PE</v>
          </cell>
          <cell r="B14" t="str">
            <v>Pernambuco</v>
          </cell>
          <cell r="C14" t="str">
            <v>Northest</v>
          </cell>
          <cell r="D14" t="str">
            <v>Recife</v>
          </cell>
          <cell r="E14" t="str">
            <v>S</v>
          </cell>
        </row>
        <row r="15">
          <cell r="A15" t="str">
            <v>AL</v>
          </cell>
          <cell r="B15" t="str">
            <v>Alagoas</v>
          </cell>
          <cell r="C15" t="str">
            <v>Northest</v>
          </cell>
          <cell r="D15" t="str">
            <v>Maceió</v>
          </cell>
          <cell r="E15" t="str">
            <v>S</v>
          </cell>
        </row>
        <row r="16">
          <cell r="A16" t="str">
            <v>SE</v>
          </cell>
          <cell r="B16" t="str">
            <v>Sergipe</v>
          </cell>
          <cell r="C16" t="str">
            <v>Northest</v>
          </cell>
          <cell r="D16" t="str">
            <v>Aracaju</v>
          </cell>
          <cell r="E16" t="str">
            <v>S</v>
          </cell>
        </row>
        <row r="17">
          <cell r="A17" t="str">
            <v>BA</v>
          </cell>
          <cell r="B17" t="str">
            <v>Bahia</v>
          </cell>
          <cell r="C17" t="str">
            <v>Northest</v>
          </cell>
          <cell r="D17" t="str">
            <v>Salvador</v>
          </cell>
          <cell r="E17" t="str">
            <v>S</v>
          </cell>
        </row>
        <row r="18">
          <cell r="A18" t="str">
            <v>MG</v>
          </cell>
          <cell r="B18" t="str">
            <v>Minas Gerais</v>
          </cell>
          <cell r="C18" t="str">
            <v>Southest</v>
          </cell>
          <cell r="D18" t="str">
            <v>Belo Horizonte</v>
          </cell>
          <cell r="E18" t="str">
            <v>S</v>
          </cell>
        </row>
        <row r="19">
          <cell r="A19" t="str">
            <v>ES</v>
          </cell>
          <cell r="B19" t="str">
            <v>Espírito Santo</v>
          </cell>
          <cell r="C19" t="str">
            <v>Southest</v>
          </cell>
          <cell r="D19" t="str">
            <v>Vitória</v>
          </cell>
          <cell r="E19" t="str">
            <v>S</v>
          </cell>
        </row>
        <row r="20">
          <cell r="A20" t="str">
            <v>RJ</v>
          </cell>
          <cell r="B20" t="str">
            <v>Rio de Janeiro</v>
          </cell>
          <cell r="C20" t="str">
            <v>Southest</v>
          </cell>
          <cell r="D20" t="str">
            <v>Rio de Janeiro</v>
          </cell>
          <cell r="E20" t="str">
            <v>S</v>
          </cell>
        </row>
        <row r="21">
          <cell r="A21" t="str">
            <v>SP</v>
          </cell>
          <cell r="B21" t="str">
            <v>São Paulo</v>
          </cell>
          <cell r="C21" t="str">
            <v>Southest</v>
          </cell>
          <cell r="D21" t="str">
            <v>São Paulo</v>
          </cell>
          <cell r="E21" t="str">
            <v>S</v>
          </cell>
        </row>
        <row r="22">
          <cell r="A22" t="str">
            <v>PR</v>
          </cell>
          <cell r="B22" t="str">
            <v>Paraná</v>
          </cell>
          <cell r="C22" t="str">
            <v>South</v>
          </cell>
          <cell r="D22" t="str">
            <v>Curitiba</v>
          </cell>
          <cell r="E22" t="str">
            <v>S</v>
          </cell>
        </row>
        <row r="23">
          <cell r="A23" t="str">
            <v>SC</v>
          </cell>
          <cell r="B23" t="str">
            <v>Santa Catarina</v>
          </cell>
          <cell r="C23" t="str">
            <v>South</v>
          </cell>
          <cell r="D23" t="str">
            <v>Florianópolis</v>
          </cell>
          <cell r="E23" t="str">
            <v>S</v>
          </cell>
        </row>
        <row r="24">
          <cell r="A24" t="str">
            <v>RS</v>
          </cell>
          <cell r="B24" t="str">
            <v>Rio Grande do Sul</v>
          </cell>
          <cell r="C24" t="str">
            <v>South</v>
          </cell>
          <cell r="D24" t="str">
            <v>Porto Alegre</v>
          </cell>
          <cell r="E24" t="str">
            <v>S</v>
          </cell>
        </row>
        <row r="25">
          <cell r="A25" t="str">
            <v>MS</v>
          </cell>
          <cell r="B25" t="str">
            <v>Mato Grosso do Sul</v>
          </cell>
          <cell r="C25" t="str">
            <v>Midwest</v>
          </cell>
          <cell r="D25" t="str">
            <v>Campo Grande</v>
          </cell>
          <cell r="E25" t="str">
            <v>S</v>
          </cell>
        </row>
        <row r="26">
          <cell r="A26" t="str">
            <v>MT</v>
          </cell>
          <cell r="B26" t="str">
            <v>Mato Grosso</v>
          </cell>
          <cell r="C26" t="str">
            <v>Midwest</v>
          </cell>
          <cell r="D26" t="str">
            <v>Cuiabá</v>
          </cell>
          <cell r="E26" t="str">
            <v>S</v>
          </cell>
        </row>
        <row r="27">
          <cell r="A27" t="str">
            <v>GO</v>
          </cell>
          <cell r="B27" t="str">
            <v>Goiás</v>
          </cell>
          <cell r="C27" t="str">
            <v>Midwest</v>
          </cell>
          <cell r="D27" t="str">
            <v>Goiânia</v>
          </cell>
          <cell r="E27" t="str">
            <v>S</v>
          </cell>
        </row>
        <row r="28">
          <cell r="A28" t="str">
            <v>DF</v>
          </cell>
          <cell r="B28" t="str">
            <v>Distrito Federal</v>
          </cell>
          <cell r="C28" t="str">
            <v>Midwest</v>
          </cell>
          <cell r="D28" t="str">
            <v>Brasília</v>
          </cell>
          <cell r="E28" t="str">
            <v>S</v>
          </cell>
        </row>
        <row r="29">
          <cell r="A29" t="str">
            <v>AR</v>
          </cell>
          <cell r="B29" t="str">
            <v>Argentina</v>
          </cell>
          <cell r="C29" t="str">
            <v>Argentina</v>
          </cell>
        </row>
        <row r="30">
          <cell r="A30" t="str">
            <v>UY</v>
          </cell>
          <cell r="B30" t="str">
            <v>Uruguay</v>
          </cell>
          <cell r="C30" t="str">
            <v>Uruguay</v>
          </cell>
        </row>
      </sheetData>
      <sheetData sheetId="12">
        <row r="2">
          <cell r="A2">
            <v>1</v>
          </cell>
          <cell r="B2" t="str">
            <v>1Q</v>
          </cell>
        </row>
        <row r="3">
          <cell r="A3">
            <v>2</v>
          </cell>
          <cell r="B3" t="str">
            <v>1Q</v>
          </cell>
        </row>
        <row r="4">
          <cell r="A4">
            <v>3</v>
          </cell>
          <cell r="B4" t="str">
            <v>1Q</v>
          </cell>
        </row>
        <row r="5">
          <cell r="A5">
            <v>4</v>
          </cell>
          <cell r="B5" t="str">
            <v>2Q</v>
          </cell>
        </row>
        <row r="6">
          <cell r="A6">
            <v>5</v>
          </cell>
          <cell r="B6" t="str">
            <v>2Q</v>
          </cell>
        </row>
        <row r="7">
          <cell r="A7">
            <v>6</v>
          </cell>
          <cell r="B7" t="str">
            <v>2Q</v>
          </cell>
        </row>
        <row r="8">
          <cell r="A8">
            <v>7</v>
          </cell>
          <cell r="B8" t="str">
            <v>3Q</v>
          </cell>
        </row>
        <row r="9">
          <cell r="A9">
            <v>8</v>
          </cell>
          <cell r="B9" t="str">
            <v>3Q</v>
          </cell>
        </row>
        <row r="10">
          <cell r="A10">
            <v>9</v>
          </cell>
          <cell r="B10" t="str">
            <v>3Q</v>
          </cell>
        </row>
        <row r="11">
          <cell r="A11">
            <v>10</v>
          </cell>
          <cell r="B11" t="str">
            <v>4Q</v>
          </cell>
        </row>
        <row r="12">
          <cell r="A12">
            <v>11</v>
          </cell>
          <cell r="B12" t="str">
            <v>4Q</v>
          </cell>
        </row>
        <row r="13">
          <cell r="A13">
            <v>12</v>
          </cell>
          <cell r="B13" t="str">
            <v>4Q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2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3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4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2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523E-AFE4-4468-8EB5-96E6A412BB89}">
  <sheetPr codeName="Planilha1"/>
  <dimension ref="A1:Z35"/>
  <sheetViews>
    <sheetView showGridLines="0" tabSelected="1" zoomScale="70" zoomScaleNormal="70" workbookViewId="0"/>
  </sheetViews>
  <sheetFormatPr defaultColWidth="0" defaultRowHeight="12.5" zeroHeight="1"/>
  <cols>
    <col min="1" max="16" width="9.453125" customWidth="1"/>
    <col min="17" max="17" width="15.453125" customWidth="1"/>
    <col min="18" max="26" width="0" hidden="1" customWidth="1"/>
    <col min="27" max="16384" width="9.453125" hidden="1"/>
  </cols>
  <sheetData>
    <row r="1" spans="1:17"/>
    <row r="2" spans="1:17"/>
    <row r="3" spans="1:17"/>
    <row r="4" spans="1:17"/>
    <row r="5" spans="1:17"/>
    <row r="6" spans="1:17"/>
    <row r="7" spans="1:17">
      <c r="A7" s="284"/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</row>
    <row r="8" spans="1:17">
      <c r="A8" s="284"/>
      <c r="B8" s="284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</row>
    <row r="9" spans="1:17"/>
    <row r="10" spans="1:17"/>
    <row r="11" spans="1:17"/>
    <row r="12" spans="1:17"/>
    <row r="13" spans="1:17"/>
    <row r="14" spans="1:17"/>
    <row r="15" spans="1:17"/>
    <row r="16" spans="1:17"/>
    <row r="17"/>
    <row r="18"/>
    <row r="19"/>
    <row r="20"/>
    <row r="21"/>
    <row r="22"/>
    <row r="23"/>
    <row r="24"/>
    <row r="25"/>
    <row r="26"/>
    <row r="27"/>
    <row r="28"/>
    <row r="29"/>
    <row r="30"/>
    <row r="34"/>
    <row r="35"/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&amp;L&amp;1#&amp;"Calibri"&amp;10&amp;K317100Classificação: Público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9">
    <outlinePr summaryBelow="0"/>
  </sheetPr>
  <dimension ref="A1:S788"/>
  <sheetViews>
    <sheetView showGridLines="0" zoomScaleNormal="100" workbookViewId="0">
      <pane ySplit="6" topLeftCell="A7" activePane="bottomLeft" state="frozen"/>
      <selection activeCell="BY6" sqref="BY6"/>
      <selection pane="bottomLeft"/>
    </sheetView>
  </sheetViews>
  <sheetFormatPr defaultColWidth="9.453125" defaultRowHeight="15.5" outlineLevelRow="1" outlineLevelCol="1"/>
  <cols>
    <col min="1" max="1" width="2.54296875" style="3" customWidth="1"/>
    <col min="2" max="2" width="4.453125" style="3" hidden="1" customWidth="1" outlineLevel="1"/>
    <col min="3" max="3" width="13.54296875" style="99" hidden="1" customWidth="1" outlineLevel="1"/>
    <col min="4" max="4" width="20.54296875" style="111" customWidth="1" collapsed="1"/>
    <col min="5" max="5" width="15.54296875" style="3" bestFit="1" customWidth="1"/>
    <col min="6" max="6" width="18.453125" style="3" bestFit="1" customWidth="1"/>
    <col min="7" max="7" width="14.54296875" style="3" hidden="1" customWidth="1" outlineLevel="1"/>
    <col min="8" max="8" width="17.453125" style="3" hidden="1" customWidth="1" outlineLevel="1"/>
    <col min="9" max="9" width="11.453125" style="3" bestFit="1" customWidth="1" collapsed="1"/>
    <col min="10" max="10" width="10.453125" style="3" bestFit="1" customWidth="1"/>
    <col min="11" max="11" width="7" style="3" bestFit="1" customWidth="1"/>
    <col min="12" max="12" width="17" style="3" bestFit="1" customWidth="1"/>
    <col min="13" max="13" width="21.54296875" style="3" bestFit="1" customWidth="1"/>
    <col min="14" max="14" width="13.54296875" style="3" hidden="1" customWidth="1" outlineLevel="1"/>
    <col min="15" max="15" width="33.54296875" style="3" bestFit="1" customWidth="1" collapsed="1"/>
    <col min="16" max="16" width="22.453125" style="3" bestFit="1" customWidth="1"/>
    <col min="17" max="17" width="17.54296875" style="3" bestFit="1" customWidth="1"/>
    <col min="18" max="18" width="33.54296875" style="3" bestFit="1" customWidth="1"/>
    <col min="19" max="19" width="23.453125" style="3" bestFit="1" customWidth="1"/>
    <col min="20" max="16384" width="9.453125" style="3"/>
  </cols>
  <sheetData>
    <row r="1" spans="1:19" ht="6.75" customHeight="1"/>
    <row r="3" spans="1:19" ht="10.5" customHeight="1"/>
    <row r="4" spans="1:19" ht="42.5">
      <c r="D4" s="366" t="s">
        <v>1735</v>
      </c>
      <c r="E4" s="366"/>
      <c r="F4" s="366"/>
    </row>
    <row r="5" spans="1:19" ht="13.5" customHeight="1"/>
    <row r="6" spans="1:19" s="371" customFormat="1">
      <c r="A6" s="369" t="s">
        <v>1719</v>
      </c>
      <c r="B6" s="370" t="s">
        <v>793</v>
      </c>
      <c r="C6" s="370" t="s">
        <v>794</v>
      </c>
      <c r="D6" s="212" t="s">
        <v>795</v>
      </c>
      <c r="E6" s="212" t="s">
        <v>796</v>
      </c>
      <c r="F6" s="212" t="s">
        <v>797</v>
      </c>
      <c r="G6" s="212" t="s">
        <v>798</v>
      </c>
      <c r="H6" s="212" t="s">
        <v>799</v>
      </c>
      <c r="I6" s="212" t="s">
        <v>800</v>
      </c>
      <c r="J6" s="212" t="s">
        <v>337</v>
      </c>
      <c r="K6" s="212" t="s">
        <v>759</v>
      </c>
      <c r="L6" s="212" t="s">
        <v>338</v>
      </c>
      <c r="M6" s="212" t="s">
        <v>339</v>
      </c>
      <c r="N6" s="212" t="s">
        <v>81</v>
      </c>
      <c r="O6" s="212" t="s">
        <v>385</v>
      </c>
      <c r="P6" s="212" t="s">
        <v>522</v>
      </c>
      <c r="Q6" s="212" t="s">
        <v>801</v>
      </c>
      <c r="R6" s="212" t="s">
        <v>802</v>
      </c>
      <c r="S6" s="212" t="s">
        <v>1673</v>
      </c>
    </row>
    <row r="7" spans="1:19" s="115" customFormat="1">
      <c r="A7" s="114"/>
      <c r="B7" s="247">
        <v>1</v>
      </c>
      <c r="C7" s="164" t="s">
        <v>2327</v>
      </c>
      <c r="D7" s="308" t="s">
        <v>125</v>
      </c>
      <c r="E7" s="309">
        <v>45281</v>
      </c>
      <c r="F7" s="308" t="str">
        <f>IF('[1]Lista de Lojas | Stores List'!$E7="","",VLOOKUP(MONTH('[1]Lista de Lojas | Stores List'!$E7),[1]Quarters!$A$2:$B$13,2,0)&amp;RIGHT(YEAR('[1]Lista de Lojas | Stores List'!$E7),2))</f>
        <v>4Q23</v>
      </c>
      <c r="G7" s="310"/>
      <c r="H7" s="311"/>
      <c r="I7" s="310" t="s">
        <v>587</v>
      </c>
      <c r="J7" s="311" t="s">
        <v>587</v>
      </c>
      <c r="K7" s="311" t="s">
        <v>1376</v>
      </c>
      <c r="L7" s="311" t="str">
        <f>IF('[1]Lista de Lojas | Stores List'!$K7="","",VLOOKUP('[1]Lista de Lojas | Stores List'!$K7,[1]UF!$A:$B,2,0))</f>
        <v>Uruguay</v>
      </c>
      <c r="M7" s="311" t="s">
        <v>2059</v>
      </c>
      <c r="N7" s="311" t="str">
        <f>IFERROR(VLOOKUP('[1]Lista de Lojas | Stores List'!$M7,[1]UF!D:E,2,0),"N")</f>
        <v>N</v>
      </c>
      <c r="O7" s="311" t="s">
        <v>2326</v>
      </c>
      <c r="P7" s="311" t="s">
        <v>523</v>
      </c>
      <c r="Q7" s="312">
        <v>1295</v>
      </c>
      <c r="R7" s="311">
        <f>SUMIFS('[1]Lista de Lojas | Stores List'!$B7:$B$747,'[1]Lista de Lojas | Stores List'!$D7:$D$747,'[1]Lista de Lojas | Stores List'!$D7,'[1]Lista de Lojas | Stores List'!$E7:$E$747,"&lt;="&amp;'[1]Lista de Lojas | Stores List'!$E7)</f>
        <v>420</v>
      </c>
      <c r="S7" s="311">
        <f>SUMIFS('[1]Lista de Lojas | Stores List'!$B7:$B$747,'[1]Lista de Lojas | Stores List'!$E7:$E$747,"&lt;="&amp;'[1]Lista de Lojas | Stores List'!$E7)</f>
        <v>666</v>
      </c>
    </row>
    <row r="8" spans="1:19" s="115" customFormat="1">
      <c r="A8" s="114"/>
      <c r="B8" s="247">
        <v>1</v>
      </c>
      <c r="C8" s="164" t="s">
        <v>2267</v>
      </c>
      <c r="D8" s="308" t="s">
        <v>153</v>
      </c>
      <c r="E8" s="309">
        <v>45260</v>
      </c>
      <c r="F8" s="308" t="str">
        <f>IF('[1]Lista de Lojas | Stores List'!$E8="","",VLOOKUP(MONTH('[1]Lista de Lojas | Stores List'!$E8),[1]Quarters!$A$2:$B$13,2,0)&amp;RIGHT(YEAR('[1]Lista de Lojas | Stores List'!$E8),2))</f>
        <v>4Q23</v>
      </c>
      <c r="G8" s="310"/>
      <c r="H8" s="311"/>
      <c r="I8" s="310" t="s">
        <v>804</v>
      </c>
      <c r="J8" s="311" t="str">
        <f>IFERROR(VLOOKUP('[1]Lista de Lojas | Stores List'!$K8,[1]UF!$A:$C,3,0),"")</f>
        <v>Northest</v>
      </c>
      <c r="K8" s="311" t="s">
        <v>129</v>
      </c>
      <c r="L8" s="311" t="str">
        <f>IF('[1]Lista de Lojas | Stores List'!$K8="","",VLOOKUP('[1]Lista de Lojas | Stores List'!$K8,[1]UF!$A:$B,2,0))</f>
        <v>Bahia</v>
      </c>
      <c r="M8" s="311" t="s">
        <v>169</v>
      </c>
      <c r="N8" s="311" t="str">
        <f>IFERROR(VLOOKUP('[1]Lista de Lojas | Stores List'!$M8,[1]UF!D:E,2,0),"N")</f>
        <v>S</v>
      </c>
      <c r="O8" s="311" t="s">
        <v>452</v>
      </c>
      <c r="P8" s="311" t="s">
        <v>523</v>
      </c>
      <c r="Q8" s="312">
        <v>255</v>
      </c>
      <c r="R8" s="311">
        <f>SUMIFS('[1]Lista de Lojas | Stores List'!$B8:$B$747,'[1]Lista de Lojas | Stores List'!$D8:$D$747,'[1]Lista de Lojas | Stores List'!$D8,'[1]Lista de Lojas | Stores List'!$E8:$E$747,"&lt;="&amp;'[1]Lista de Lojas | Stores List'!$E8)</f>
        <v>124</v>
      </c>
      <c r="S8" s="311">
        <f>SUMIFS('[1]Lista de Lojas | Stores List'!$B8:$B$747,'[1]Lista de Lojas | Stores List'!$E8:$E$747,"&lt;="&amp;'[1]Lista de Lojas | Stores List'!$E8)</f>
        <v>665</v>
      </c>
    </row>
    <row r="9" spans="1:19" s="115" customFormat="1">
      <c r="A9" s="114"/>
      <c r="B9" s="247">
        <v>1</v>
      </c>
      <c r="C9" s="164" t="s">
        <v>2268</v>
      </c>
      <c r="D9" s="308" t="s">
        <v>125</v>
      </c>
      <c r="E9" s="309">
        <v>45260</v>
      </c>
      <c r="F9" s="308" t="str">
        <f>IF('[1]Lista de Lojas | Stores List'!$E9="","",VLOOKUP(MONTH('[1]Lista de Lojas | Stores List'!$E9),[1]Quarters!$A$2:$B$13,2,0)&amp;RIGHT(YEAR('[1]Lista de Lojas | Stores List'!$E9),2))</f>
        <v>4Q23</v>
      </c>
      <c r="G9" s="310"/>
      <c r="H9" s="311"/>
      <c r="I9" s="310" t="s">
        <v>804</v>
      </c>
      <c r="J9" s="311" t="str">
        <f>IFERROR(VLOOKUP('[1]Lista de Lojas | Stores List'!$K9,[1]UF!$A:$C,3,0),"")</f>
        <v>Southest</v>
      </c>
      <c r="K9" s="311" t="s">
        <v>322</v>
      </c>
      <c r="L9" s="311" t="str">
        <f>IF('[1]Lista de Lojas | Stores List'!$K9="","",VLOOKUP('[1]Lista de Lojas | Stores List'!$K9,[1]UF!$A:$B,2,0))</f>
        <v>Espírito Santo</v>
      </c>
      <c r="M9" s="311" t="s">
        <v>2330</v>
      </c>
      <c r="N9" s="311" t="str">
        <f>IFERROR(VLOOKUP('[1]Lista de Lojas | Stores List'!$M9,[1]UF!D:E,2,0),"N")</f>
        <v>N</v>
      </c>
      <c r="O9" s="311" t="s">
        <v>2277</v>
      </c>
      <c r="P9" s="311" t="s">
        <v>523</v>
      </c>
      <c r="Q9" s="312">
        <v>1281.8</v>
      </c>
      <c r="R9" s="311">
        <f>SUMIFS('[1]Lista de Lojas | Stores List'!$B9:$B$747,'[1]Lista de Lojas | Stores List'!$D9:$D$747,'[1]Lista de Lojas | Stores List'!$D9,'[1]Lista de Lojas | Stores List'!$E9:$E$747,"&lt;="&amp;'[1]Lista de Lojas | Stores List'!$E9)</f>
        <v>419</v>
      </c>
      <c r="S9" s="311">
        <f>SUMIFS('[1]Lista de Lojas | Stores List'!$B9:$B$747,'[1]Lista de Lojas | Stores List'!$E9:$E$747,"&lt;="&amp;'[1]Lista de Lojas | Stores List'!$E9)</f>
        <v>664</v>
      </c>
    </row>
    <row r="10" spans="1:19" s="115" customFormat="1">
      <c r="A10" s="114"/>
      <c r="B10" s="247">
        <v>1</v>
      </c>
      <c r="C10" s="164" t="s">
        <v>2269</v>
      </c>
      <c r="D10" s="308" t="s">
        <v>153</v>
      </c>
      <c r="E10" s="309">
        <v>45260</v>
      </c>
      <c r="F10" s="308" t="str">
        <f>IF('[1]Lista de Lojas | Stores List'!$E10="","",VLOOKUP(MONTH('[1]Lista de Lojas | Stores List'!$E10),[1]Quarters!$A$2:$B$13,2,0)&amp;RIGHT(YEAR('[1]Lista de Lojas | Stores List'!$E10),2))</f>
        <v>4Q23</v>
      </c>
      <c r="G10" s="310"/>
      <c r="H10" s="311"/>
      <c r="I10" s="310" t="s">
        <v>804</v>
      </c>
      <c r="J10" s="311" t="str">
        <f>IFERROR(VLOOKUP('[1]Lista de Lojas | Stores List'!$K10,[1]UF!$A:$C,3,0),"")</f>
        <v>Northest</v>
      </c>
      <c r="K10" s="311" t="s">
        <v>129</v>
      </c>
      <c r="L10" s="311" t="str">
        <f>IF('[1]Lista de Lojas | Stores List'!$K10="","",VLOOKUP('[1]Lista de Lojas | Stores List'!$K10,[1]UF!$A:$B,2,0))</f>
        <v>Bahia</v>
      </c>
      <c r="M10" s="311" t="s">
        <v>692</v>
      </c>
      <c r="N10" s="311" t="str">
        <f>IFERROR(VLOOKUP('[1]Lista de Lojas | Stores List'!$M10,[1]UF!D:E,2,0),"N")</f>
        <v>N</v>
      </c>
      <c r="O10" s="311" t="s">
        <v>984</v>
      </c>
      <c r="P10" s="311" t="s">
        <v>523</v>
      </c>
      <c r="Q10" s="312">
        <v>253.2</v>
      </c>
      <c r="R10" s="311">
        <f>SUMIFS('[1]Lista de Lojas | Stores List'!$B10:$B$747,'[1]Lista de Lojas | Stores List'!$D10:$D$747,'[1]Lista de Lojas | Stores List'!$D10,'[1]Lista de Lojas | Stores List'!$E10:$E$747,"&lt;="&amp;'[1]Lista de Lojas | Stores List'!$E10)</f>
        <v>123</v>
      </c>
      <c r="S10" s="311">
        <f>SUMIFS('[1]Lista de Lojas | Stores List'!$B10:$B$747,'[1]Lista de Lojas | Stores List'!$E10:$E$747,"&lt;="&amp;'[1]Lista de Lojas | Stores List'!$E10)</f>
        <v>663</v>
      </c>
    </row>
    <row r="11" spans="1:19" s="115" customFormat="1">
      <c r="A11" s="114"/>
      <c r="B11" s="247">
        <v>1</v>
      </c>
      <c r="C11" s="164" t="s">
        <v>2270</v>
      </c>
      <c r="D11" s="308" t="s">
        <v>153</v>
      </c>
      <c r="E11" s="309">
        <v>45253</v>
      </c>
      <c r="F11" s="308" t="str">
        <f>IF('[1]Lista de Lojas | Stores List'!$E11="","",VLOOKUP(MONTH('[1]Lista de Lojas | Stores List'!$E11),[1]Quarters!$A$2:$B$13,2,0)&amp;RIGHT(YEAR('[1]Lista de Lojas | Stores List'!$E11),2))</f>
        <v>4Q23</v>
      </c>
      <c r="G11" s="310"/>
      <c r="H11" s="311"/>
      <c r="I11" s="310" t="s">
        <v>804</v>
      </c>
      <c r="J11" s="311" t="str">
        <f>IFERROR(VLOOKUP('[1]Lista de Lojas | Stores List'!$K11,[1]UF!$A:$C,3,0),"")</f>
        <v>Southest</v>
      </c>
      <c r="K11" s="311" t="s">
        <v>127</v>
      </c>
      <c r="L11" s="311" t="str">
        <f>IF('[1]Lista de Lojas | Stores List'!$K11="","",VLOOKUP('[1]Lista de Lojas | Stores List'!$K11,[1]UF!$A:$B,2,0))</f>
        <v>São Paulo</v>
      </c>
      <c r="M11" s="311" t="str">
        <f>IF('[1]Lista de Lojas | Stores List'!$K11="","",VLOOKUP('[1]Lista de Lojas | Stores List'!$K11,[1]UF!$A:$B,2,0))</f>
        <v>São Paulo</v>
      </c>
      <c r="N11" s="311" t="str">
        <f>IFERROR(VLOOKUP('[1]Lista de Lojas | Stores List'!$M11,[1]UF!D:E,2,0),"N")</f>
        <v>S</v>
      </c>
      <c r="O11" s="311" t="s">
        <v>2331</v>
      </c>
      <c r="P11" s="311" t="s">
        <v>523</v>
      </c>
      <c r="Q11" s="312">
        <v>268.3</v>
      </c>
      <c r="R11" s="311">
        <f>SUMIFS('[1]Lista de Lojas | Stores List'!$B11:$B$747,'[1]Lista de Lojas | Stores List'!$D11:$D$747,'[1]Lista de Lojas | Stores List'!$D11,'[1]Lista de Lojas | Stores List'!$E11:$E$747,"&lt;="&amp;'[1]Lista de Lojas | Stores List'!$E11)</f>
        <v>122</v>
      </c>
      <c r="S11" s="311">
        <f>SUMIFS('[1]Lista de Lojas | Stores List'!$B11:$B$747,'[1]Lista de Lojas | Stores List'!$E11:$E$747,"&lt;="&amp;'[1]Lista de Lojas | Stores List'!$E11)</f>
        <v>662</v>
      </c>
    </row>
    <row r="12" spans="1:19" s="115" customFormat="1">
      <c r="A12" s="3"/>
      <c r="B12" s="164">
        <v>1</v>
      </c>
      <c r="C12" s="163" t="s">
        <v>2023</v>
      </c>
      <c r="D12" s="372" t="s">
        <v>125</v>
      </c>
      <c r="E12" s="373">
        <v>45252</v>
      </c>
      <c r="F12" s="372" t="str">
        <f>IF('[1]Lista de Lojas | Stores List'!$E12="","",VLOOKUP(MONTH('[1]Lista de Lojas | Stores List'!$E12),[1]Quarters!$A$2:$B$13,2,0)&amp;RIGHT(YEAR('[1]Lista de Lojas | Stores List'!$E12),2))</f>
        <v>4Q23</v>
      </c>
      <c r="G12" s="373"/>
      <c r="H12" s="372" t="str">
        <f>IF('[1]Lista de Lojas | Stores List'!$G12="","",VLOOKUP(MONTH('[1]Lista de Lojas | Stores List'!$G12),[1]Quarters!$A$2:$B$13,2,0)&amp;RIGHT(YEAR('[1]Lista de Lojas | Stores List'!$G12),2))</f>
        <v/>
      </c>
      <c r="I12" s="164" t="s">
        <v>804</v>
      </c>
      <c r="J12" s="164" t="str">
        <f>IFERROR(VLOOKUP('[1]Lista de Lojas | Stores List'!$K12,[1]UF!$A:$C,3,0),"")</f>
        <v>Southest</v>
      </c>
      <c r="K12" s="164" t="s">
        <v>127</v>
      </c>
      <c r="L12" s="164" t="str">
        <f>IF('[1]Lista de Lojas | Stores List'!$K12="","",VLOOKUP('[1]Lista de Lojas | Stores List'!$K12,[1]UF!$A:$B,2,0))</f>
        <v>São Paulo</v>
      </c>
      <c r="M12" s="164" t="s">
        <v>134</v>
      </c>
      <c r="N12" s="164" t="str">
        <f>IFERROR(VLOOKUP('[1]Lista de Lojas | Stores List'!$M12,[1]UF!D:E,2,0),"N")</f>
        <v>S</v>
      </c>
      <c r="O12" s="164" t="s">
        <v>2345</v>
      </c>
      <c r="P12" s="164" t="s">
        <v>523</v>
      </c>
      <c r="Q12" s="336">
        <v>1165.0999999999999</v>
      </c>
      <c r="R12" s="164">
        <f>SUMIFS('[1]Lista de Lojas | Stores List'!$B12:$B$747,'[1]Lista de Lojas | Stores List'!$D12:$D$747,'[1]Lista de Lojas | Stores List'!$D12,'[1]Lista de Lojas | Stores List'!$E12:$E$747,"&lt;="&amp;'[1]Lista de Lojas | Stores List'!$E12)</f>
        <v>418</v>
      </c>
      <c r="S12" s="164">
        <f>SUMIFS('[1]Lista de Lojas | Stores List'!$B12:$B$747,'[1]Lista de Lojas | Stores List'!$E12:$E$747,"&lt;="&amp;'[1]Lista de Lojas | Stores List'!$E12)</f>
        <v>661</v>
      </c>
    </row>
    <row r="13" spans="1:19" s="115" customFormat="1">
      <c r="A13" s="114"/>
      <c r="B13" s="247">
        <v>1</v>
      </c>
      <c r="C13" s="164" t="s">
        <v>2271</v>
      </c>
      <c r="D13" s="308" t="s">
        <v>630</v>
      </c>
      <c r="E13" s="309">
        <v>45248</v>
      </c>
      <c r="F13" s="308" t="str">
        <f>IF('[1]Lista de Lojas | Stores List'!$E13="","",VLOOKUP(MONTH('[1]Lista de Lojas | Stores List'!$E13),[1]Quarters!$A$2:$B$13,2,0)&amp;RIGHT(YEAR('[1]Lista de Lojas | Stores List'!$E13),2))</f>
        <v>4Q23</v>
      </c>
      <c r="G13" s="310"/>
      <c r="H13" s="311"/>
      <c r="I13" s="310" t="s">
        <v>804</v>
      </c>
      <c r="J13" s="311" t="str">
        <f>IFERROR(VLOOKUP('[1]Lista de Lojas | Stores List'!$K13,[1]UF!$A:$C,3,0),"")</f>
        <v>Southest</v>
      </c>
      <c r="K13" s="311" t="s">
        <v>127</v>
      </c>
      <c r="L13" s="311" t="str">
        <f>IF('[1]Lista de Lojas | Stores List'!$K13="","",VLOOKUP('[1]Lista de Lojas | Stores List'!$K13,[1]UF!$A:$B,2,0))</f>
        <v>São Paulo</v>
      </c>
      <c r="M13" s="311" t="s">
        <v>213</v>
      </c>
      <c r="N13" s="311" t="str">
        <f>IFERROR(VLOOKUP('[1]Lista de Lojas | Stores List'!$M13,[1]UF!D:E,2,0),"N")</f>
        <v>N</v>
      </c>
      <c r="O13" s="311" t="s">
        <v>2276</v>
      </c>
      <c r="P13" s="311" t="s">
        <v>523</v>
      </c>
      <c r="Q13" s="312">
        <v>168.6</v>
      </c>
      <c r="R13" s="311">
        <f>SUMIFS('[1]Lista de Lojas | Stores List'!$B13:$B$747,'[1]Lista de Lojas | Stores List'!$D13:$D$747,'[1]Lista de Lojas | Stores List'!$D13,'[1]Lista de Lojas | Stores List'!$E13:$E$747,"&lt;="&amp;'[1]Lista de Lojas | Stores List'!$E13)</f>
        <v>18</v>
      </c>
      <c r="S13" s="311">
        <f>SUMIFS('[1]Lista de Lojas | Stores List'!$B13:$B$747,'[1]Lista de Lojas | Stores List'!$E13:$E$747,"&lt;="&amp;'[1]Lista de Lojas | Stores List'!$E13)</f>
        <v>660</v>
      </c>
    </row>
    <row r="14" spans="1:19" s="115" customFormat="1">
      <c r="A14" s="114"/>
      <c r="B14" s="247">
        <v>1</v>
      </c>
      <c r="C14" s="164" t="s">
        <v>2265</v>
      </c>
      <c r="D14" s="308" t="s">
        <v>153</v>
      </c>
      <c r="E14" s="309">
        <v>45248</v>
      </c>
      <c r="F14" s="308" t="str">
        <f>IF('[1]Lista de Lojas | Stores List'!$E14="","",VLOOKUP(MONTH('[1]Lista de Lojas | Stores List'!$E14),[1]Quarters!$A$2:$B$13,2,0)&amp;RIGHT(YEAR('[1]Lista de Lojas | Stores List'!$E14),2))</f>
        <v>4Q23</v>
      </c>
      <c r="G14" s="310"/>
      <c r="H14" s="311"/>
      <c r="I14" s="310" t="s">
        <v>804</v>
      </c>
      <c r="J14" s="311" t="str">
        <f>IFERROR(VLOOKUP('[1]Lista de Lojas | Stores List'!$K14,[1]UF!$A:$C,3,0),"")</f>
        <v>Southest</v>
      </c>
      <c r="K14" s="311" t="s">
        <v>127</v>
      </c>
      <c r="L14" s="311" t="str">
        <f>IF('[1]Lista de Lojas | Stores List'!$K14="","",VLOOKUP('[1]Lista de Lojas | Stores List'!$K14,[1]UF!$A:$B,2,0))</f>
        <v>São Paulo</v>
      </c>
      <c r="M14" s="311" t="s">
        <v>213</v>
      </c>
      <c r="N14" s="311" t="str">
        <f>IFERROR(VLOOKUP('[1]Lista de Lojas | Stores List'!$M14,[1]UF!D:E,2,0),"N")</f>
        <v>N</v>
      </c>
      <c r="O14" s="311" t="s">
        <v>2276</v>
      </c>
      <c r="P14" s="311" t="s">
        <v>523</v>
      </c>
      <c r="Q14" s="312">
        <v>295.8</v>
      </c>
      <c r="R14" s="311">
        <f>SUMIFS('[1]Lista de Lojas | Stores List'!$B14:$B$747,'[1]Lista de Lojas | Stores List'!$D14:$D$747,'[1]Lista de Lojas | Stores List'!$D14,'[1]Lista de Lojas | Stores List'!$E14:$E$747,"&lt;="&amp;'[1]Lista de Lojas | Stores List'!$E14)</f>
        <v>121</v>
      </c>
      <c r="S14" s="311">
        <f>SUMIFS('[1]Lista de Lojas | Stores List'!$B14:$B$747,'[1]Lista de Lojas | Stores List'!$E14:$E$747,"&lt;="&amp;'[1]Lista de Lojas | Stores List'!$E14)</f>
        <v>659</v>
      </c>
    </row>
    <row r="15" spans="1:19" s="115" customFormat="1">
      <c r="A15" s="114"/>
      <c r="B15" s="247">
        <v>1</v>
      </c>
      <c r="C15" s="164" t="s">
        <v>2272</v>
      </c>
      <c r="D15" s="308" t="s">
        <v>153</v>
      </c>
      <c r="E15" s="309">
        <v>45247</v>
      </c>
      <c r="F15" s="308" t="str">
        <f>IF('[1]Lista de Lojas | Stores List'!$E15="","",VLOOKUP(MONTH('[1]Lista de Lojas | Stores List'!$E15),[1]Quarters!$A$2:$B$13,2,0)&amp;RIGHT(YEAR('[1]Lista de Lojas | Stores List'!$E15),2))</f>
        <v>4Q23</v>
      </c>
      <c r="G15" s="310"/>
      <c r="H15" s="311"/>
      <c r="I15" s="310" t="s">
        <v>804</v>
      </c>
      <c r="J15" s="311" t="str">
        <f>IFERROR(VLOOKUP('[1]Lista de Lojas | Stores List'!$K15,[1]UF!$A:$C,3,0),"")</f>
        <v>South</v>
      </c>
      <c r="K15" s="311" t="s">
        <v>126</v>
      </c>
      <c r="L15" s="311" t="str">
        <f>IF('[1]Lista de Lojas | Stores List'!$K15="","",VLOOKUP('[1]Lista de Lojas | Stores List'!$K15,[1]UF!$A:$B,2,0))</f>
        <v>Rio Grande do Sul</v>
      </c>
      <c r="M15" s="311" t="s">
        <v>157</v>
      </c>
      <c r="N15" s="311" t="str">
        <f>IFERROR(VLOOKUP('[1]Lista de Lojas | Stores List'!$M15,[1]UF!D:E,2,0),"N")</f>
        <v>S</v>
      </c>
      <c r="O15" s="311" t="s">
        <v>289</v>
      </c>
      <c r="P15" s="311" t="s">
        <v>523</v>
      </c>
      <c r="Q15" s="312">
        <v>246.3</v>
      </c>
      <c r="R15" s="311">
        <f>SUMIFS('[1]Lista de Lojas | Stores List'!$B15:$B$747,'[1]Lista de Lojas | Stores List'!$D15:$D$747,'[1]Lista de Lojas | Stores List'!$D15,'[1]Lista de Lojas | Stores List'!$E15:$E$747,"&lt;="&amp;'[1]Lista de Lojas | Stores List'!$E15)</f>
        <v>120</v>
      </c>
      <c r="S15" s="311">
        <f>SUMIFS('[1]Lista de Lojas | Stores List'!$B15:$B$747,'[1]Lista de Lojas | Stores List'!$E15:$E$747,"&lt;="&amp;'[1]Lista de Lojas | Stores List'!$E15)</f>
        <v>658</v>
      </c>
    </row>
    <row r="16" spans="1:19" s="115" customFormat="1">
      <c r="A16" s="114"/>
      <c r="B16" s="247">
        <v>1</v>
      </c>
      <c r="C16" s="164" t="s">
        <v>2273</v>
      </c>
      <c r="D16" s="308" t="s">
        <v>125</v>
      </c>
      <c r="E16" s="309">
        <v>45239</v>
      </c>
      <c r="F16" s="308" t="str">
        <f>IF('[1]Lista de Lojas | Stores List'!$E16="","",VLOOKUP(MONTH('[1]Lista de Lojas | Stores List'!$E16),[1]Quarters!$A$2:$B$13,2,0)&amp;RIGHT(YEAR('[1]Lista de Lojas | Stores List'!$E16),2))</f>
        <v>4Q23</v>
      </c>
      <c r="G16" s="310"/>
      <c r="H16" s="311"/>
      <c r="I16" s="310" t="s">
        <v>804</v>
      </c>
      <c r="J16" s="311" t="str">
        <f>IFERROR(VLOOKUP('[1]Lista de Lojas | Stores List'!$K16,[1]UF!$A:$C,3,0),"")</f>
        <v>Southest</v>
      </c>
      <c r="K16" s="311" t="s">
        <v>127</v>
      </c>
      <c r="L16" s="311" t="str">
        <f>IF('[1]Lista de Lojas | Stores List'!$K16="","",VLOOKUP('[1]Lista de Lojas | Stores List'!$K16,[1]UF!$A:$B,2,0))</f>
        <v>São Paulo</v>
      </c>
      <c r="M16" s="311" t="str">
        <f>IF('[1]Lista de Lojas | Stores List'!$K16="","",VLOOKUP('[1]Lista de Lojas | Stores List'!$K16,[1]UF!$A:$B,2,0))</f>
        <v>São Paulo</v>
      </c>
      <c r="N16" s="311" t="str">
        <f>IFERROR(VLOOKUP('[1]Lista de Lojas | Stores List'!$M16,[1]UF!D:E,2,0),"N")</f>
        <v>S</v>
      </c>
      <c r="O16" s="311" t="s">
        <v>2275</v>
      </c>
      <c r="P16" s="311" t="s">
        <v>523</v>
      </c>
      <c r="Q16" s="312">
        <v>1926</v>
      </c>
      <c r="R16" s="311">
        <f>SUMIFS('[1]Lista de Lojas | Stores List'!$B16:$B$747,'[1]Lista de Lojas | Stores List'!$D16:$D$747,'[1]Lista de Lojas | Stores List'!$D16,'[1]Lista de Lojas | Stores List'!$E16:$E$747,"&lt;="&amp;'[1]Lista de Lojas | Stores List'!$E16)</f>
        <v>417</v>
      </c>
      <c r="S16" s="311">
        <f>SUMIFS('[1]Lista de Lojas | Stores List'!$B16:$B$747,'[1]Lista de Lojas | Stores List'!$E16:$E$747,"&lt;="&amp;'[1]Lista de Lojas | Stores List'!$E16)</f>
        <v>657</v>
      </c>
    </row>
    <row r="17" spans="1:19" s="115" customFormat="1">
      <c r="A17" s="114"/>
      <c r="B17" s="247">
        <v>1</v>
      </c>
      <c r="C17" s="164" t="s">
        <v>2274</v>
      </c>
      <c r="D17" s="308" t="s">
        <v>153</v>
      </c>
      <c r="E17" s="309">
        <v>45226</v>
      </c>
      <c r="F17" s="308" t="str">
        <f>IF('[1]Lista de Lojas | Stores List'!$E17="","",VLOOKUP(MONTH('[1]Lista de Lojas | Stores List'!$E17),[1]Quarters!$A$2:$B$13,2,0)&amp;RIGHT(YEAR('[1]Lista de Lojas | Stores List'!$E17),2))</f>
        <v>4Q23</v>
      </c>
      <c r="G17" s="310"/>
      <c r="H17" s="311"/>
      <c r="I17" s="310" t="s">
        <v>804</v>
      </c>
      <c r="J17" s="311" t="str">
        <f>IFERROR(VLOOKUP('[1]Lista de Lojas | Stores List'!$K17,[1]UF!$A:$C,3,0),"")</f>
        <v>Midwest</v>
      </c>
      <c r="K17" s="311" t="s">
        <v>326</v>
      </c>
      <c r="L17" s="311" t="str">
        <f>IF('[1]Lista de Lojas | Stores List'!$K17="","",VLOOKUP('[1]Lista de Lojas | Stores List'!$K17,[1]UF!$A:$B,2,0))</f>
        <v>Distrito Federal</v>
      </c>
      <c r="M17" s="311" t="s">
        <v>199</v>
      </c>
      <c r="N17" s="311" t="str">
        <f>IFERROR(VLOOKUP('[1]Lista de Lojas | Stores List'!$M17,[1]UF!D:E,2,0),"N")</f>
        <v>S</v>
      </c>
      <c r="O17" s="311" t="s">
        <v>2266</v>
      </c>
      <c r="P17" s="311" t="s">
        <v>523</v>
      </c>
      <c r="Q17" s="312">
        <v>303.10000000000002</v>
      </c>
      <c r="R17" s="311">
        <f>SUMIFS('[1]Lista de Lojas | Stores List'!$B17:$B$747,'[1]Lista de Lojas | Stores List'!$D17:$D$747,'[1]Lista de Lojas | Stores List'!$D17,'[1]Lista de Lojas | Stores List'!$E17:$E$747,"&lt;="&amp;'[1]Lista de Lojas | Stores List'!$E17)</f>
        <v>119</v>
      </c>
      <c r="S17" s="311">
        <f>SUMIFS('[1]Lista de Lojas | Stores List'!$B17:$B$747,'[1]Lista de Lojas | Stores List'!$E17:$E$747,"&lt;="&amp;'[1]Lista de Lojas | Stores List'!$E17)</f>
        <v>656</v>
      </c>
    </row>
    <row r="18" spans="1:19" s="115" customFormat="1">
      <c r="A18" s="114"/>
      <c r="B18" s="247">
        <v>1</v>
      </c>
      <c r="C18" s="164" t="s">
        <v>2264</v>
      </c>
      <c r="D18" s="308" t="s">
        <v>125</v>
      </c>
      <c r="E18" s="309">
        <v>45226</v>
      </c>
      <c r="F18" s="308" t="str">
        <f>IF('[1]Lista de Lojas | Stores List'!$E18="","",VLOOKUP(MONTH('[1]Lista de Lojas | Stores List'!$E18),[1]Quarters!$A$2:$B$13,2,0)&amp;RIGHT(YEAR('[1]Lista de Lojas | Stores List'!$E18),2))</f>
        <v>4Q23</v>
      </c>
      <c r="G18" s="310"/>
      <c r="H18" s="311"/>
      <c r="I18" s="310" t="s">
        <v>804</v>
      </c>
      <c r="J18" s="311" t="str">
        <f>IFERROR(VLOOKUP('[1]Lista de Lojas | Stores List'!$K18,[1]UF!$A:$C,3,0),"")</f>
        <v>South</v>
      </c>
      <c r="K18" s="311" t="s">
        <v>126</v>
      </c>
      <c r="L18" s="311" t="str">
        <f>IF('[1]Lista de Lojas | Stores List'!$K18="","",VLOOKUP('[1]Lista de Lojas | Stores List'!$K18,[1]UF!$A:$B,2,0))</f>
        <v>Rio Grande do Sul</v>
      </c>
      <c r="M18" s="311" t="s">
        <v>2262</v>
      </c>
      <c r="N18" s="311" t="str">
        <f>IFERROR(VLOOKUP('[1]Lista de Lojas | Stores List'!$M18,[1]UF!D:E,2,0),"N")</f>
        <v>N</v>
      </c>
      <c r="O18" s="311" t="s">
        <v>2263</v>
      </c>
      <c r="P18" s="311" t="s">
        <v>521</v>
      </c>
      <c r="Q18" s="312">
        <v>1103</v>
      </c>
      <c r="R18" s="311">
        <f>SUMIFS('[1]Lista de Lojas | Stores List'!$B18:$B$747,'[1]Lista de Lojas | Stores List'!$D18:$D$747,'[1]Lista de Lojas | Stores List'!$D18,'[1]Lista de Lojas | Stores List'!$E18:$E$747,"&lt;="&amp;'[1]Lista de Lojas | Stores List'!$E18)</f>
        <v>416</v>
      </c>
      <c r="S18" s="311">
        <f>SUMIFS('[1]Lista de Lojas | Stores List'!$B18:$B$747,'[1]Lista de Lojas | Stores List'!$E18:$E$747,"&lt;="&amp;'[1]Lista de Lojas | Stores List'!$E18)</f>
        <v>655</v>
      </c>
    </row>
    <row r="19" spans="1:19" s="115" customFormat="1">
      <c r="A19" s="114"/>
      <c r="B19" s="247">
        <v>1</v>
      </c>
      <c r="C19" s="164" t="s">
        <v>2251</v>
      </c>
      <c r="D19" s="308" t="s">
        <v>125</v>
      </c>
      <c r="E19" s="309">
        <v>45216</v>
      </c>
      <c r="F19" s="308" t="str">
        <f>IF('[1]Lista de Lojas | Stores List'!$E19="","",VLOOKUP(MONTH('[1]Lista de Lojas | Stores List'!$E19),[1]Quarters!$A$2:$B$13,2,0)&amp;RIGHT(YEAR('[1]Lista de Lojas | Stores List'!$E19),2))</f>
        <v>4Q23</v>
      </c>
      <c r="G19" s="308"/>
      <c r="H19" s="313"/>
      <c r="I19" s="310" t="s">
        <v>804</v>
      </c>
      <c r="J19" s="311" t="str">
        <f>IFERROR(VLOOKUP('[1]Lista de Lojas | Stores List'!$K19,[1]UF!$A:$C,3,0),"")</f>
        <v>Southest</v>
      </c>
      <c r="K19" s="311" t="s">
        <v>319</v>
      </c>
      <c r="L19" s="311" t="str">
        <f>IF('[1]Lista de Lojas | Stores List'!$K19="","",VLOOKUP('[1]Lista de Lojas | Stores List'!$K19,[1]UF!$A:$B,2,0))</f>
        <v>Minas Gerais</v>
      </c>
      <c r="M19" s="311" t="s">
        <v>2253</v>
      </c>
      <c r="N19" s="311" t="str">
        <f>IFERROR(VLOOKUP('[1]Lista de Lojas | Stores List'!$M19,[1]UF!D:E,2,0),"N")</f>
        <v>N</v>
      </c>
      <c r="O19" s="311" t="s">
        <v>2254</v>
      </c>
      <c r="P19" s="311" t="s">
        <v>523</v>
      </c>
      <c r="Q19" s="312">
        <v>1525</v>
      </c>
      <c r="R19" s="311">
        <f>SUMIFS('[1]Lista de Lojas | Stores List'!$B19:$B$747,'[1]Lista de Lojas | Stores List'!$D19:$D$747,'[1]Lista de Lojas | Stores List'!$D19,'[1]Lista de Lojas | Stores List'!$E19:$E$747,"&lt;="&amp;'[1]Lista de Lojas | Stores List'!$E19)</f>
        <v>415</v>
      </c>
      <c r="S19" s="311">
        <f>SUMIFS('[1]Lista de Lojas | Stores List'!$B19:$B$747,'[1]Lista de Lojas | Stores List'!$E19:$E$747,"&lt;="&amp;'[1]Lista de Lojas | Stores List'!$E19)</f>
        <v>654</v>
      </c>
    </row>
    <row r="20" spans="1:19" s="115" customFormat="1">
      <c r="A20" s="114"/>
      <c r="B20" s="247">
        <v>1</v>
      </c>
      <c r="C20" s="164" t="s">
        <v>2250</v>
      </c>
      <c r="D20" s="308" t="s">
        <v>125</v>
      </c>
      <c r="E20" s="309">
        <v>45210</v>
      </c>
      <c r="F20" s="308" t="str">
        <f>IF('[1]Lista de Lojas | Stores List'!$E20="","",VLOOKUP(MONTH('[1]Lista de Lojas | Stores List'!$E20),[1]Quarters!$A$2:$B$13,2,0)&amp;RIGHT(YEAR('[1]Lista de Lojas | Stores List'!$E20),2))</f>
        <v>4Q23</v>
      </c>
      <c r="G20" s="308"/>
      <c r="H20" s="313"/>
      <c r="I20" s="310" t="s">
        <v>804</v>
      </c>
      <c r="J20" s="311" t="str">
        <f>IFERROR(VLOOKUP('[1]Lista de Lojas | Stores List'!$K20,[1]UF!$A:$C,3,0),"")</f>
        <v>South</v>
      </c>
      <c r="K20" s="311" t="s">
        <v>317</v>
      </c>
      <c r="L20" s="311" t="str">
        <f>IF('[1]Lista de Lojas | Stores List'!$K20="","",VLOOKUP('[1]Lista de Lojas | Stores List'!$K20,[1]UF!$A:$B,2,0))</f>
        <v>Santa Catarina</v>
      </c>
      <c r="M20" s="311" t="s">
        <v>2252</v>
      </c>
      <c r="N20" s="311" t="str">
        <f>IFERROR(VLOOKUP('[1]Lista de Lojas | Stores List'!$M20,[1]UF!D:E,2,0),"N")</f>
        <v>N</v>
      </c>
      <c r="O20" s="311" t="s">
        <v>2255</v>
      </c>
      <c r="P20" s="311" t="s">
        <v>523</v>
      </c>
      <c r="Q20" s="312">
        <v>1467</v>
      </c>
      <c r="R20" s="311">
        <f>SUMIFS('[1]Lista de Lojas | Stores List'!$B20:$B$747,'[1]Lista de Lojas | Stores List'!$D20:$D$747,'[1]Lista de Lojas | Stores List'!$D20,'[1]Lista de Lojas | Stores List'!$E20:$E$747,"&lt;="&amp;'[1]Lista de Lojas | Stores List'!$E20)</f>
        <v>414</v>
      </c>
      <c r="S20" s="311">
        <f>SUMIFS('[1]Lista de Lojas | Stores List'!$B20:$B$747,'[1]Lista de Lojas | Stores List'!$E20:$E$747,"&lt;="&amp;'[1]Lista de Lojas | Stores List'!$E20)</f>
        <v>653</v>
      </c>
    </row>
    <row r="21" spans="1:19" s="115" customFormat="1">
      <c r="A21" s="114"/>
      <c r="B21" s="247">
        <v>1</v>
      </c>
      <c r="C21" s="164" t="s">
        <v>2248</v>
      </c>
      <c r="D21" s="308" t="s">
        <v>630</v>
      </c>
      <c r="E21" s="309">
        <v>45189</v>
      </c>
      <c r="F21" s="308" t="str">
        <f>IF('[1]Lista de Lojas | Stores List'!$E21="","",VLOOKUP(MONTH('[1]Lista de Lojas | Stores List'!$E21),[1]Quarters!$A$2:$B$13,2,0)&amp;RIGHT(YEAR('[1]Lista de Lojas | Stores List'!$E21),2))</f>
        <v>3Q23</v>
      </c>
      <c r="G21" s="308"/>
      <c r="H21" s="313"/>
      <c r="I21" s="310" t="s">
        <v>804</v>
      </c>
      <c r="J21" s="311" t="str">
        <f>IFERROR(VLOOKUP('[1]Lista de Lojas | Stores List'!$K21,[1]UF!$A:$C,3,0),"")</f>
        <v>Southest</v>
      </c>
      <c r="K21" s="311" t="s">
        <v>322</v>
      </c>
      <c r="L21" s="311" t="str">
        <f>IF('[1]Lista de Lojas | Stores List'!$K21="","",VLOOKUP('[1]Lista de Lojas | Stores List'!$K21,[1]UF!$A:$B,2,0))</f>
        <v>Espírito Santo</v>
      </c>
      <c r="M21" s="311" t="s">
        <v>343</v>
      </c>
      <c r="N21" s="311" t="str">
        <f>IFERROR(VLOOKUP('[1]Lista de Lojas | Stores List'!$M21,[1]UF!D:E,2,0),"N")</f>
        <v>S</v>
      </c>
      <c r="O21" s="311" t="s">
        <v>316</v>
      </c>
      <c r="P21" s="311" t="s">
        <v>523</v>
      </c>
      <c r="Q21" s="312">
        <v>211</v>
      </c>
      <c r="R21" s="311">
        <f>SUMIFS('[1]Lista de Lojas | Stores List'!$B21:$B$747,'[1]Lista de Lojas | Stores List'!$D21:$D$747,'[1]Lista de Lojas | Stores List'!$D21,'[1]Lista de Lojas | Stores List'!$E21:$E$747,"&lt;="&amp;'[1]Lista de Lojas | Stores List'!$E21)</f>
        <v>17</v>
      </c>
      <c r="S21" s="311">
        <f>SUMIFS('[1]Lista de Lojas | Stores List'!$B21:$B$747,'[1]Lista de Lojas | Stores List'!$E21:$E$747,"&lt;="&amp;'[1]Lista de Lojas | Stores List'!$E21)</f>
        <v>652</v>
      </c>
    </row>
    <row r="22" spans="1:19" s="115" customFormat="1">
      <c r="A22" s="114"/>
      <c r="B22" s="247">
        <v>1</v>
      </c>
      <c r="C22" s="164" t="s">
        <v>2247</v>
      </c>
      <c r="D22" s="308" t="s">
        <v>153</v>
      </c>
      <c r="E22" s="309">
        <v>45184</v>
      </c>
      <c r="F22" s="308" t="str">
        <f>IF('[1]Lista de Lojas | Stores List'!$E22="","",VLOOKUP(MONTH('[1]Lista de Lojas | Stores List'!$E22),[1]Quarters!$A$2:$B$13,2,0)&amp;RIGHT(YEAR('[1]Lista de Lojas | Stores List'!$E22),2))</f>
        <v>3Q23</v>
      </c>
      <c r="G22" s="308"/>
      <c r="H22" s="313"/>
      <c r="I22" s="310" t="s">
        <v>804</v>
      </c>
      <c r="J22" s="311" t="str">
        <f>IFERROR(VLOOKUP('[1]Lista de Lojas | Stores List'!$K22,[1]UF!$A:$C,3,0),"")</f>
        <v>Northest</v>
      </c>
      <c r="K22" s="311" t="s">
        <v>328</v>
      </c>
      <c r="L22" s="311" t="str">
        <f>IF('[1]Lista de Lojas | Stores List'!$K22="","",VLOOKUP('[1]Lista de Lojas | Stores List'!$K22,[1]UF!$A:$B,2,0))</f>
        <v>Paraíba</v>
      </c>
      <c r="M22" s="311" t="s">
        <v>195</v>
      </c>
      <c r="N22" s="311" t="str">
        <f>IFERROR(VLOOKUP('[1]Lista de Lojas | Stores List'!$M22,[1]UF!D:E,2,0),"N")</f>
        <v>S</v>
      </c>
      <c r="O22" s="311" t="s">
        <v>450</v>
      </c>
      <c r="P22" s="311" t="s">
        <v>523</v>
      </c>
      <c r="Q22" s="312">
        <v>260</v>
      </c>
      <c r="R22" s="311">
        <f>SUMIFS('[1]Lista de Lojas | Stores List'!$B22:$B$747,'[1]Lista de Lojas | Stores List'!$D22:$D$747,'[1]Lista de Lojas | Stores List'!$D22,'[1]Lista de Lojas | Stores List'!$E22:$E$747,"&lt;="&amp;'[1]Lista de Lojas | Stores List'!$E22)</f>
        <v>118</v>
      </c>
      <c r="S22" s="311">
        <f>SUMIFS('[1]Lista de Lojas | Stores List'!$B22:$B$747,'[1]Lista de Lojas | Stores List'!$E22:$E$747,"&lt;="&amp;'[1]Lista de Lojas | Stores List'!$E22)</f>
        <v>651</v>
      </c>
    </row>
    <row r="23" spans="1:19" s="115" customFormat="1">
      <c r="A23" s="114"/>
      <c r="B23" s="247">
        <v>1</v>
      </c>
      <c r="C23" s="164" t="s">
        <v>2246</v>
      </c>
      <c r="D23" s="308" t="s">
        <v>153</v>
      </c>
      <c r="E23" s="309">
        <v>45178</v>
      </c>
      <c r="F23" s="308" t="str">
        <f>IF('[1]Lista de Lojas | Stores List'!$E23="","",VLOOKUP(MONTH('[1]Lista de Lojas | Stores List'!$E23),[1]Quarters!$A$2:$B$13,2,0)&amp;RIGHT(YEAR('[1]Lista de Lojas | Stores List'!$E23),2))</f>
        <v>3Q23</v>
      </c>
      <c r="G23" s="308"/>
      <c r="H23" s="313"/>
      <c r="I23" s="310" t="s">
        <v>804</v>
      </c>
      <c r="J23" s="311" t="str">
        <f>IFERROR(VLOOKUP('[1]Lista de Lojas | Stores List'!$K23,[1]UF!$A:$C,3,0),"")</f>
        <v>Midwest</v>
      </c>
      <c r="K23" s="311" t="s">
        <v>132</v>
      </c>
      <c r="L23" s="311" t="str">
        <f>IF('[1]Lista de Lojas | Stores List'!$K23="","",VLOOKUP('[1]Lista de Lojas | Stores List'!$K23,[1]UF!$A:$B,2,0))</f>
        <v>Goiás</v>
      </c>
      <c r="M23" s="311" t="s">
        <v>197</v>
      </c>
      <c r="N23" s="311" t="str">
        <f>IFERROR(VLOOKUP('[1]Lista de Lojas | Stores List'!$M23,[1]UF!D:E,2,0),"N")</f>
        <v>S</v>
      </c>
      <c r="O23" s="311" t="s">
        <v>2249</v>
      </c>
      <c r="P23" s="311" t="s">
        <v>523</v>
      </c>
      <c r="Q23" s="312">
        <v>261</v>
      </c>
      <c r="R23" s="311">
        <f>SUMIFS('[1]Lista de Lojas | Stores List'!$B23:$B$747,'[1]Lista de Lojas | Stores List'!$D23:$D$747,'[1]Lista de Lojas | Stores List'!$D23,'[1]Lista de Lojas | Stores List'!$E23:$E$747,"&lt;="&amp;'[1]Lista de Lojas | Stores List'!$E23)</f>
        <v>117</v>
      </c>
      <c r="S23" s="311">
        <f>SUMIFS('[1]Lista de Lojas | Stores List'!$B23:$B$747,'[1]Lista de Lojas | Stores List'!$E23:$E$747,"&lt;="&amp;'[1]Lista de Lojas | Stores List'!$E23)</f>
        <v>650</v>
      </c>
    </row>
    <row r="24" spans="1:19" s="115" customFormat="1">
      <c r="A24" s="114"/>
      <c r="B24" s="247">
        <v>1</v>
      </c>
      <c r="C24" s="164" t="s">
        <v>2245</v>
      </c>
      <c r="D24" s="308" t="s">
        <v>153</v>
      </c>
      <c r="E24" s="309">
        <v>45170</v>
      </c>
      <c r="F24" s="308" t="str">
        <f>IF('[1]Lista de Lojas | Stores List'!$E24="","",VLOOKUP(MONTH('[1]Lista de Lojas | Stores List'!$E24),[1]Quarters!$A$2:$B$13,2,0)&amp;RIGHT(YEAR('[1]Lista de Lojas | Stores List'!$E24),2))</f>
        <v>3Q23</v>
      </c>
      <c r="G24" s="308"/>
      <c r="H24" s="313"/>
      <c r="I24" s="310" t="s">
        <v>804</v>
      </c>
      <c r="J24" s="311" t="str">
        <f>IFERROR(VLOOKUP('[1]Lista de Lojas | Stores List'!$K24,[1]UF!$A:$C,3,0),"")</f>
        <v>Southest</v>
      </c>
      <c r="K24" s="311" t="s">
        <v>127</v>
      </c>
      <c r="L24" s="311" t="str">
        <f>IF('[1]Lista de Lojas | Stores List'!$K24="","",VLOOKUP('[1]Lista de Lojas | Stores List'!$K24,[1]UF!$A:$B,2,0))</f>
        <v>São Paulo</v>
      </c>
      <c r="M24" s="311" t="s">
        <v>134</v>
      </c>
      <c r="N24" s="311" t="str">
        <f>IFERROR(VLOOKUP('[1]Lista de Lojas | Stores List'!$M24,[1]UF!D:E,2,0),"N")</f>
        <v>S</v>
      </c>
      <c r="O24" s="311" t="s">
        <v>989</v>
      </c>
      <c r="P24" s="311" t="s">
        <v>523</v>
      </c>
      <c r="Q24" s="312">
        <v>271</v>
      </c>
      <c r="R24" s="311">
        <f>SUMIFS('[1]Lista de Lojas | Stores List'!$B24:$B$747,'[1]Lista de Lojas | Stores List'!$D24:$D$747,'[1]Lista de Lojas | Stores List'!$D24,'[1]Lista de Lojas | Stores List'!$E24:$E$747,"&lt;="&amp;'[1]Lista de Lojas | Stores List'!$E24)</f>
        <v>116</v>
      </c>
      <c r="S24" s="311">
        <f>SUMIFS('[1]Lista de Lojas | Stores List'!$B24:$B$747,'[1]Lista de Lojas | Stores List'!$E24:$E$747,"&lt;="&amp;'[1]Lista de Lojas | Stores List'!$E24)</f>
        <v>649</v>
      </c>
    </row>
    <row r="25" spans="1:19" s="115" customFormat="1">
      <c r="A25" s="114"/>
      <c r="B25" s="247">
        <v>1</v>
      </c>
      <c r="C25" s="164" t="s">
        <v>2242</v>
      </c>
      <c r="D25" s="308" t="s">
        <v>125</v>
      </c>
      <c r="E25" s="309">
        <v>45169</v>
      </c>
      <c r="F25" s="308" t="str">
        <f>IF('[1]Lista de Lojas | Stores List'!$E25="","",VLOOKUP(MONTH('[1]Lista de Lojas | Stores List'!$E25),[1]Quarters!$A$2:$B$13,2,0)&amp;RIGHT(YEAR('[1]Lista de Lojas | Stores List'!$E25),2))</f>
        <v>3Q23</v>
      </c>
      <c r="G25" s="308"/>
      <c r="H25" s="313"/>
      <c r="I25" s="310" t="s">
        <v>804</v>
      </c>
      <c r="J25" s="311" t="str">
        <f>IFERROR(VLOOKUP('[1]Lista de Lojas | Stores List'!$K25,[1]UF!$A:$C,3,0),"")</f>
        <v>South</v>
      </c>
      <c r="K25" s="311" t="s">
        <v>126</v>
      </c>
      <c r="L25" s="311" t="str">
        <f>IF('[1]Lista de Lojas | Stores List'!$K25="","",VLOOKUP('[1]Lista de Lojas | Stores List'!$K25,[1]UF!$A:$B,2,0))</f>
        <v>Rio Grande do Sul</v>
      </c>
      <c r="M25" s="311" t="s">
        <v>2243</v>
      </c>
      <c r="N25" s="311" t="str">
        <f>IFERROR(VLOOKUP('[1]Lista de Lojas | Stores List'!$M25,[1]UF!D:E,2,0),"N")</f>
        <v>N</v>
      </c>
      <c r="O25" s="311" t="s">
        <v>2244</v>
      </c>
      <c r="P25" s="311" t="s">
        <v>521</v>
      </c>
      <c r="Q25" s="312">
        <v>1516</v>
      </c>
      <c r="R25" s="311">
        <f>SUMIFS('[1]Lista de Lojas | Stores List'!$B25:$B$747,'[1]Lista de Lojas | Stores List'!$D25:$D$747,'[1]Lista de Lojas | Stores List'!$D25,'[1]Lista de Lojas | Stores List'!$E25:$E$747,"&lt;="&amp;'[1]Lista de Lojas | Stores List'!$E25)</f>
        <v>413</v>
      </c>
      <c r="S25" s="311">
        <f>SUMIFS('[1]Lista de Lojas | Stores List'!$B25:$B$747,'[1]Lista de Lojas | Stores List'!$E25:$E$747,"&lt;="&amp;'[1]Lista de Lojas | Stores List'!$E25)</f>
        <v>648</v>
      </c>
    </row>
    <row r="26" spans="1:19" s="115" customFormat="1">
      <c r="A26" s="114"/>
      <c r="B26" s="247">
        <v>1</v>
      </c>
      <c r="C26" s="164" t="s">
        <v>2237</v>
      </c>
      <c r="D26" s="308" t="s">
        <v>125</v>
      </c>
      <c r="E26" s="309">
        <v>45147</v>
      </c>
      <c r="F26" s="308" t="str">
        <f>IF('[1]Lista de Lojas | Stores List'!$E26="","",VLOOKUP(MONTH('[1]Lista de Lojas | Stores List'!$E26),[1]Quarters!$A$2:$B$13,2,0)&amp;RIGHT(YEAR('[1]Lista de Lojas | Stores List'!$E26),2))</f>
        <v>3Q23</v>
      </c>
      <c r="G26" s="308"/>
      <c r="H26" s="313"/>
      <c r="I26" s="310" t="s">
        <v>804</v>
      </c>
      <c r="J26" s="311" t="str">
        <f>IFERROR(VLOOKUP('[1]Lista de Lojas | Stores List'!$K26,[1]UF!$A:$C,3,0),"")</f>
        <v>Southest</v>
      </c>
      <c r="K26" s="311" t="s">
        <v>127</v>
      </c>
      <c r="L26" s="311" t="str">
        <f>IF('[1]Lista de Lojas | Stores List'!$K26="","",VLOOKUP('[1]Lista de Lojas | Stores List'!$K26,[1]UF!$A:$B,2,0))</f>
        <v>São Paulo</v>
      </c>
      <c r="M26" s="311" t="s">
        <v>2240</v>
      </c>
      <c r="N26" s="311" t="str">
        <f>IFERROR(VLOOKUP('[1]Lista de Lojas | Stores List'!$M26,[1]UF!D:E,2,0),"N")</f>
        <v>N</v>
      </c>
      <c r="O26" s="311" t="s">
        <v>2241</v>
      </c>
      <c r="P26" s="311" t="s">
        <v>523</v>
      </c>
      <c r="Q26" s="312">
        <v>1619</v>
      </c>
      <c r="R26" s="311">
        <f>SUMIFS('[1]Lista de Lojas | Stores List'!$B26:$B$747,'[1]Lista de Lojas | Stores List'!$D26:$D$747,'[1]Lista de Lojas | Stores List'!$D26,'[1]Lista de Lojas | Stores List'!$E26:$E$747,"&lt;="&amp;'[1]Lista de Lojas | Stores List'!$E26)</f>
        <v>412</v>
      </c>
      <c r="S26" s="311">
        <f>SUMIFS('[1]Lista de Lojas | Stores List'!$B26:$B$747,'[1]Lista de Lojas | Stores List'!$E26:$E$747,"&lt;="&amp;'[1]Lista de Lojas | Stores List'!$E26)</f>
        <v>647</v>
      </c>
    </row>
    <row r="27" spans="1:19" s="115" customFormat="1">
      <c r="A27" s="114"/>
      <c r="B27" s="247">
        <v>1</v>
      </c>
      <c r="C27" s="164" t="s">
        <v>2236</v>
      </c>
      <c r="D27" s="308" t="s">
        <v>125</v>
      </c>
      <c r="E27" s="309">
        <v>45141</v>
      </c>
      <c r="F27" s="308" t="str">
        <f>IF('[1]Lista de Lojas | Stores List'!$E27="","",VLOOKUP(MONTH('[1]Lista de Lojas | Stores List'!$E27),[1]Quarters!$A$2:$B$13,2,0)&amp;RIGHT(YEAR('[1]Lista de Lojas | Stores List'!$E27),2))</f>
        <v>3Q23</v>
      </c>
      <c r="G27" s="308"/>
      <c r="H27" s="313"/>
      <c r="I27" s="310" t="s">
        <v>804</v>
      </c>
      <c r="J27" s="311" t="str">
        <f>IFERROR(VLOOKUP('[1]Lista de Lojas | Stores List'!$K27,[1]UF!$A:$C,3,0),"")</f>
        <v>South</v>
      </c>
      <c r="K27" s="311" t="s">
        <v>126</v>
      </c>
      <c r="L27" s="311" t="str">
        <f>IF('[1]Lista de Lojas | Stores List'!$K27="","",VLOOKUP('[1]Lista de Lojas | Stores List'!$K27,[1]UF!$A:$B,2,0))</f>
        <v>Rio Grande do Sul</v>
      </c>
      <c r="M27" s="311" t="s">
        <v>2238</v>
      </c>
      <c r="N27" s="311" t="str">
        <f>IFERROR(VLOOKUP('[1]Lista de Lojas | Stores List'!$M27,[1]UF!D:E,2,0),"N")</f>
        <v>N</v>
      </c>
      <c r="O27" s="311" t="s">
        <v>2239</v>
      </c>
      <c r="P27" s="311" t="s">
        <v>521</v>
      </c>
      <c r="Q27" s="312">
        <v>1780</v>
      </c>
      <c r="R27" s="311">
        <f>SUMIFS('[1]Lista de Lojas | Stores List'!$B27:$B$747,'[1]Lista de Lojas | Stores List'!$D27:$D$747,'[1]Lista de Lojas | Stores List'!$D27,'[1]Lista de Lojas | Stores List'!$E27:$E$747,"&lt;="&amp;'[1]Lista de Lojas | Stores List'!$E27)</f>
        <v>411</v>
      </c>
      <c r="S27" s="311">
        <f>SUMIFS('[1]Lista de Lojas | Stores List'!$B27:$B$747,'[1]Lista de Lojas | Stores List'!$E27:$E$747,"&lt;="&amp;'[1]Lista de Lojas | Stores List'!$E27)</f>
        <v>646</v>
      </c>
    </row>
    <row r="28" spans="1:19" s="115" customFormat="1">
      <c r="A28" s="114"/>
      <c r="B28" s="247">
        <v>1</v>
      </c>
      <c r="C28" s="164" t="s">
        <v>2233</v>
      </c>
      <c r="D28" s="308" t="s">
        <v>125</v>
      </c>
      <c r="E28" s="309">
        <v>45140</v>
      </c>
      <c r="F28" s="308" t="str">
        <f>IF('[1]Lista de Lojas | Stores List'!$E28="","",VLOOKUP(MONTH('[1]Lista de Lojas | Stores List'!$E28),[1]Quarters!$A$2:$B$13,2,0)&amp;RIGHT(YEAR('[1]Lista de Lojas | Stores List'!$E28),2))</f>
        <v>3Q23</v>
      </c>
      <c r="G28" s="308"/>
      <c r="H28" s="313"/>
      <c r="I28" s="310" t="s">
        <v>804</v>
      </c>
      <c r="J28" s="311" t="str">
        <f>IFERROR(VLOOKUP('[1]Lista de Lojas | Stores List'!$K28,[1]UF!$A:$C,3,0),"")</f>
        <v>Southest</v>
      </c>
      <c r="K28" s="311" t="s">
        <v>319</v>
      </c>
      <c r="L28" s="311" t="str">
        <f>IF('[1]Lista de Lojas | Stores List'!$K28="","",VLOOKUP('[1]Lista de Lojas | Stores List'!$K28,[1]UF!$A:$B,2,0))</f>
        <v>Minas Gerais</v>
      </c>
      <c r="M28" s="311" t="s">
        <v>2234</v>
      </c>
      <c r="N28" s="311" t="str">
        <f>IFERROR(VLOOKUP('[1]Lista de Lojas | Stores List'!$M28,[1]UF!D:E,2,0),"N")</f>
        <v>N</v>
      </c>
      <c r="O28" s="311" t="s">
        <v>2235</v>
      </c>
      <c r="P28" s="311" t="s">
        <v>521</v>
      </c>
      <c r="Q28" s="312">
        <v>1294</v>
      </c>
      <c r="R28" s="311">
        <f>SUMIFS('[1]Lista de Lojas | Stores List'!$B28:$B$747,'[1]Lista de Lojas | Stores List'!$D28:$D$747,'[1]Lista de Lojas | Stores List'!$D28,'[1]Lista de Lojas | Stores List'!$E28:$E$747,"&lt;="&amp;'[1]Lista de Lojas | Stores List'!$E28)</f>
        <v>410</v>
      </c>
      <c r="S28" s="311">
        <f>SUMIFS('[1]Lista de Lojas | Stores List'!$B28:$B$747,'[1]Lista de Lojas | Stores List'!$E28:$E$747,"&lt;="&amp;'[1]Lista de Lojas | Stores List'!$E28)</f>
        <v>645</v>
      </c>
    </row>
    <row r="29" spans="1:19" s="115" customFormat="1">
      <c r="A29" s="114"/>
      <c r="B29" s="247">
        <v>1</v>
      </c>
      <c r="C29" s="164" t="s">
        <v>2232</v>
      </c>
      <c r="D29" s="308" t="s">
        <v>125</v>
      </c>
      <c r="E29" s="309">
        <v>45139</v>
      </c>
      <c r="F29" s="308" t="str">
        <f>IF('[1]Lista de Lojas | Stores List'!$E29="","",VLOOKUP(MONTH('[1]Lista de Lojas | Stores List'!$E29),[1]Quarters!$A$2:$B$13,2,0)&amp;RIGHT(YEAR('[1]Lista de Lojas | Stores List'!$E29),2))</f>
        <v>3Q23</v>
      </c>
      <c r="G29" s="308"/>
      <c r="H29" s="313"/>
      <c r="I29" s="310" t="s">
        <v>804</v>
      </c>
      <c r="J29" s="311" t="str">
        <f>IFERROR(VLOOKUP('[1]Lista de Lojas | Stores List'!$K29,[1]UF!$A:$C,3,0),"")</f>
        <v>Southest</v>
      </c>
      <c r="K29" s="311" t="s">
        <v>319</v>
      </c>
      <c r="L29" s="311" t="str">
        <f>IF('[1]Lista de Lojas | Stores List'!$K29="","",VLOOKUP('[1]Lista de Lojas | Stores List'!$K29,[1]UF!$A:$B,2,0))</f>
        <v>Minas Gerais</v>
      </c>
      <c r="M29" s="311" t="s">
        <v>2230</v>
      </c>
      <c r="N29" s="311" t="str">
        <f>IFERROR(VLOOKUP('[1]Lista de Lojas | Stores List'!$M29,[1]UF!D:E,2,0),"N")</f>
        <v>N</v>
      </c>
      <c r="O29" s="311" t="s">
        <v>2231</v>
      </c>
      <c r="P29" s="311" t="s">
        <v>523</v>
      </c>
      <c r="Q29" s="312">
        <v>1805</v>
      </c>
      <c r="R29" s="311">
        <f>SUMIFS('[1]Lista de Lojas | Stores List'!$B29:$B$747,'[1]Lista de Lojas | Stores List'!$D29:$D$747,'[1]Lista de Lojas | Stores List'!$D29,'[1]Lista de Lojas | Stores List'!$E29:$E$747,"&lt;="&amp;'[1]Lista de Lojas | Stores List'!$E29)</f>
        <v>409</v>
      </c>
      <c r="S29" s="311">
        <f>SUMIFS('[1]Lista de Lojas | Stores List'!$B29:$B$747,'[1]Lista de Lojas | Stores List'!$E29:$E$747,"&lt;="&amp;'[1]Lista de Lojas | Stores List'!$E29)</f>
        <v>644</v>
      </c>
    </row>
    <row r="30" spans="1:19" s="115" customFormat="1">
      <c r="A30" s="114"/>
      <c r="B30" s="247">
        <v>1</v>
      </c>
      <c r="C30" s="164" t="s">
        <v>2228</v>
      </c>
      <c r="D30" s="308" t="s">
        <v>630</v>
      </c>
      <c r="E30" s="309">
        <v>45132</v>
      </c>
      <c r="F30" s="308" t="str">
        <f>IF('[1]Lista de Lojas | Stores List'!$E30="","",VLOOKUP(MONTH('[1]Lista de Lojas | Stores List'!$E30),[1]Quarters!$A$2:$B$13,2,0)&amp;RIGHT(YEAR('[1]Lista de Lojas | Stores List'!$E30),2))</f>
        <v>3Q23</v>
      </c>
      <c r="G30" s="308"/>
      <c r="H30" s="313"/>
      <c r="I30" s="310" t="s">
        <v>804</v>
      </c>
      <c r="J30" s="311" t="str">
        <f>IFERROR(VLOOKUP('[1]Lista de Lojas | Stores List'!$K30,[1]UF!$A:$C,3,0),"")</f>
        <v>South</v>
      </c>
      <c r="K30" s="311" t="s">
        <v>331</v>
      </c>
      <c r="L30" s="311" t="str">
        <f>IF('[1]Lista de Lojas | Stores List'!$K30="","",VLOOKUP('[1]Lista de Lojas | Stores List'!$K30,[1]UF!$A:$B,2,0))</f>
        <v>Paraná</v>
      </c>
      <c r="M30" s="311" t="s">
        <v>282</v>
      </c>
      <c r="N30" s="311" t="str">
        <f>IFERROR(VLOOKUP('[1]Lista de Lojas | Stores List'!$M30,[1]UF!D:E,2,0),"N")</f>
        <v>S</v>
      </c>
      <c r="O30" s="311" t="s">
        <v>2229</v>
      </c>
      <c r="P30" s="311" t="s">
        <v>523</v>
      </c>
      <c r="Q30" s="312">
        <v>232.8</v>
      </c>
      <c r="R30" s="311">
        <f>SUMIFS('[1]Lista de Lojas | Stores List'!$B30:$B$747,'[1]Lista de Lojas | Stores List'!$D30:$D$747,'[1]Lista de Lojas | Stores List'!$D30,'[1]Lista de Lojas | Stores List'!$E30:$E$747,"&lt;="&amp;'[1]Lista de Lojas | Stores List'!$E30)</f>
        <v>16</v>
      </c>
      <c r="S30" s="311">
        <f>SUMIFS('[1]Lista de Lojas | Stores List'!$B30:$B$747,'[1]Lista de Lojas | Stores List'!$E30:$E$747,"&lt;="&amp;'[1]Lista de Lojas | Stores List'!$E30)</f>
        <v>643</v>
      </c>
    </row>
    <row r="31" spans="1:19" s="115" customFormat="1">
      <c r="A31" s="114"/>
      <c r="B31" s="247">
        <v>1</v>
      </c>
      <c r="C31" s="164" t="s">
        <v>2225</v>
      </c>
      <c r="D31" s="308" t="s">
        <v>125</v>
      </c>
      <c r="E31" s="309">
        <v>45125</v>
      </c>
      <c r="F31" s="308" t="str">
        <f>IF('[1]Lista de Lojas | Stores List'!$E31="","",VLOOKUP(MONTH('[1]Lista de Lojas | Stores List'!$E31),[1]Quarters!$A$2:$B$13,2,0)&amp;RIGHT(YEAR('[1]Lista de Lojas | Stores List'!$E31),2))</f>
        <v>3Q23</v>
      </c>
      <c r="G31" s="308"/>
      <c r="H31" s="313"/>
      <c r="I31" s="310" t="s">
        <v>804</v>
      </c>
      <c r="J31" s="311" t="str">
        <f>IFERROR(VLOOKUP('[1]Lista de Lojas | Stores List'!$K31,[1]UF!$A:$C,3,0),"")</f>
        <v>Northest</v>
      </c>
      <c r="K31" s="311" t="s">
        <v>318</v>
      </c>
      <c r="L31" s="311" t="s">
        <v>771</v>
      </c>
      <c r="M31" s="311" t="s">
        <v>2226</v>
      </c>
      <c r="N31" s="311" t="str">
        <f>IFERROR(VLOOKUP('[1]Lista de Lojas | Stores List'!$M31,[1]UF!D:E,2,0),"N")</f>
        <v>N</v>
      </c>
      <c r="O31" s="311" t="s">
        <v>2227</v>
      </c>
      <c r="P31" s="311" t="s">
        <v>523</v>
      </c>
      <c r="Q31" s="312">
        <v>1864</v>
      </c>
      <c r="R31" s="311">
        <f>SUMIFS('[1]Lista de Lojas | Stores List'!$B31:$B$747,'[1]Lista de Lojas | Stores List'!$D31:$D$747,'[1]Lista de Lojas | Stores List'!$D31,'[1]Lista de Lojas | Stores List'!$E31:$E$747,"&lt;="&amp;'[1]Lista de Lojas | Stores List'!$E31)</f>
        <v>408</v>
      </c>
      <c r="S31" s="311">
        <f>SUMIFS('[1]Lista de Lojas | Stores List'!$B31:$B$747,'[1]Lista de Lojas | Stores List'!$E31:$E$747,"&lt;="&amp;'[1]Lista de Lojas | Stores List'!$E31)</f>
        <v>642</v>
      </c>
    </row>
    <row r="32" spans="1:19" s="115" customFormat="1">
      <c r="A32" s="114"/>
      <c r="B32" s="247">
        <v>1</v>
      </c>
      <c r="C32" s="164" t="s">
        <v>2221</v>
      </c>
      <c r="D32" s="308" t="s">
        <v>153</v>
      </c>
      <c r="E32" s="309">
        <v>45107</v>
      </c>
      <c r="F32" s="308" t="str">
        <f>IF('[1]Lista de Lojas | Stores List'!$E32="","",VLOOKUP(MONTH('[1]Lista de Lojas | Stores List'!$E32),[1]Quarters!$A$2:$B$13,2,0)&amp;RIGHT(YEAR('[1]Lista de Lojas | Stores List'!$E32),2))</f>
        <v>2Q23</v>
      </c>
      <c r="G32" s="308"/>
      <c r="H32" s="313"/>
      <c r="I32" s="310" t="s">
        <v>804</v>
      </c>
      <c r="J32" s="311" t="str">
        <f>IFERROR(VLOOKUP('[1]Lista de Lojas | Stores List'!$K32,[1]UF!$A:$C,3,0),"")</f>
        <v>North</v>
      </c>
      <c r="K32" s="311" t="s">
        <v>335</v>
      </c>
      <c r="L32" s="311" t="str">
        <f>IF('[1]Lista de Lojas | Stores List'!$K32="","",VLOOKUP('[1]Lista de Lojas | Stores List'!$K32,[1]UF!$A:$B,2,0))</f>
        <v>Acre</v>
      </c>
      <c r="M32" s="311" t="s">
        <v>359</v>
      </c>
      <c r="N32" s="311" t="str">
        <f>IFERROR(VLOOKUP('[1]Lista de Lojas | Stores List'!$M32,[1]UF!D:E,2,0),"N")</f>
        <v>S</v>
      </c>
      <c r="O32" s="311" t="s">
        <v>2219</v>
      </c>
      <c r="P32" s="311" t="s">
        <v>523</v>
      </c>
      <c r="Q32" s="312">
        <v>233</v>
      </c>
      <c r="R32" s="311">
        <f>SUMIFS('[1]Lista de Lojas | Stores List'!$B32:$B$747,'[1]Lista de Lojas | Stores List'!$D32:$D$747,'[1]Lista de Lojas | Stores List'!$D32,'[1]Lista de Lojas | Stores List'!$E32:$E$747,"&lt;="&amp;'[1]Lista de Lojas | Stores List'!$E32)</f>
        <v>115</v>
      </c>
      <c r="S32" s="311">
        <f>SUMIFS('[1]Lista de Lojas | Stores List'!$B32:$B$747,'[1]Lista de Lojas | Stores List'!$E32:$E$747,"&lt;="&amp;'[1]Lista de Lojas | Stores List'!$E32)</f>
        <v>641</v>
      </c>
    </row>
    <row r="33" spans="1:19" s="115" customFormat="1">
      <c r="A33" s="114"/>
      <c r="B33" s="247">
        <v>1</v>
      </c>
      <c r="C33" s="164" t="s">
        <v>2222</v>
      </c>
      <c r="D33" s="308" t="s">
        <v>125</v>
      </c>
      <c r="E33" s="309">
        <v>45077</v>
      </c>
      <c r="F33" s="308" t="str">
        <f>IF('[1]Lista de Lojas | Stores List'!$E33="","",VLOOKUP(MONTH('[1]Lista de Lojas | Stores List'!$E33),[1]Quarters!$A$2:$B$13,2,0)&amp;RIGHT(YEAR('[1]Lista de Lojas | Stores List'!$E33),2))</f>
        <v>2Q23</v>
      </c>
      <c r="G33" s="308"/>
      <c r="H33" s="313"/>
      <c r="I33" s="310" t="s">
        <v>804</v>
      </c>
      <c r="J33" s="311" t="str">
        <f>IFERROR(VLOOKUP('[1]Lista de Lojas | Stores List'!$K33,[1]UF!$A:$C,3,0),"")</f>
        <v>Southest</v>
      </c>
      <c r="K33" s="311" t="s">
        <v>127</v>
      </c>
      <c r="L33" s="311" t="str">
        <f>IF('[1]Lista de Lojas | Stores List'!$K33="","",VLOOKUP('[1]Lista de Lojas | Stores List'!$K33,[1]UF!$A:$B,2,0))</f>
        <v>São Paulo</v>
      </c>
      <c r="M33" s="311" t="s">
        <v>2218</v>
      </c>
      <c r="N33" s="311" t="str">
        <f>IFERROR(VLOOKUP('[1]Lista de Lojas | Stores List'!$M33,[1]UF!D:E,2,0),"N")</f>
        <v>N</v>
      </c>
      <c r="O33" s="311" t="s">
        <v>2217</v>
      </c>
      <c r="P33" s="311" t="s">
        <v>523</v>
      </c>
      <c r="Q33" s="312">
        <v>1247</v>
      </c>
      <c r="R33" s="311">
        <f>SUMIFS('[1]Lista de Lojas | Stores List'!$B33:$B$747,'[1]Lista de Lojas | Stores List'!$D33:$D$747,'[1]Lista de Lojas | Stores List'!$D33,'[1]Lista de Lojas | Stores List'!$E33:$E$747,"&lt;="&amp;'[1]Lista de Lojas | Stores List'!$E33)</f>
        <v>407</v>
      </c>
      <c r="S33" s="311">
        <f>SUMIFS('[1]Lista de Lojas | Stores List'!$B33:$B$747,'[1]Lista de Lojas | Stores List'!$E33:$E$747,"&lt;="&amp;'[1]Lista de Lojas | Stores List'!$E33)</f>
        <v>639</v>
      </c>
    </row>
    <row r="34" spans="1:19" s="115" customFormat="1">
      <c r="A34" s="114"/>
      <c r="B34" s="247">
        <v>1</v>
      </c>
      <c r="C34" s="164" t="s">
        <v>2220</v>
      </c>
      <c r="D34" s="308" t="s">
        <v>153</v>
      </c>
      <c r="E34" s="309">
        <v>45084</v>
      </c>
      <c r="F34" s="308" t="str">
        <f>IF('[1]Lista de Lojas | Stores List'!$E34="","",VLOOKUP(MONTH('[1]Lista de Lojas | Stores List'!$E34),[1]Quarters!$A$2:$B$13,2,0)&amp;RIGHT(YEAR('[1]Lista de Lojas | Stores List'!$E34),2))</f>
        <v>2Q23</v>
      </c>
      <c r="G34" s="308"/>
      <c r="H34" s="313"/>
      <c r="I34" s="310" t="s">
        <v>804</v>
      </c>
      <c r="J34" s="311" t="str">
        <f>IFERROR(VLOOKUP('[1]Lista de Lojas | Stores List'!$K34,[1]UF!$A:$C,3,0),"")</f>
        <v>Northest</v>
      </c>
      <c r="K34" s="311" t="s">
        <v>321</v>
      </c>
      <c r="L34" s="311" t="str">
        <f>IF('[1]Lista de Lojas | Stores List'!$K34="","",VLOOKUP('[1]Lista de Lojas | Stores List'!$K34,[1]UF!$A:$B,2,0))</f>
        <v>Piauí</v>
      </c>
      <c r="M34" s="311" t="s">
        <v>166</v>
      </c>
      <c r="N34" s="311" t="str">
        <f>IFERROR(VLOOKUP('[1]Lista de Lojas | Stores List'!$M34,[1]UF!D:E,2,0),"N")</f>
        <v>S</v>
      </c>
      <c r="O34" s="311" t="s">
        <v>225</v>
      </c>
      <c r="P34" s="311" t="s">
        <v>523</v>
      </c>
      <c r="Q34" s="312">
        <v>262.7</v>
      </c>
      <c r="R34" s="311">
        <f>SUMIFS('[1]Lista de Lojas | Stores List'!$B34:$B$747,'[1]Lista de Lojas | Stores List'!$D34:$D$747,'[1]Lista de Lojas | Stores List'!$D34,'[1]Lista de Lojas | Stores List'!$E34:$E$747,"&lt;="&amp;'[1]Lista de Lojas | Stores List'!$E34)</f>
        <v>114</v>
      </c>
      <c r="S34" s="311">
        <f>SUMIFS('[1]Lista de Lojas | Stores List'!$B34:$B$747,'[1]Lista de Lojas | Stores List'!$E34:$E$747,"&lt;="&amp;'[1]Lista de Lojas | Stores List'!$E34)</f>
        <v>639</v>
      </c>
    </row>
    <row r="35" spans="1:19" s="115" customFormat="1">
      <c r="A35" s="114"/>
      <c r="B35" s="247">
        <v>1</v>
      </c>
      <c r="C35" s="164" t="s">
        <v>2210</v>
      </c>
      <c r="D35" s="308" t="s">
        <v>630</v>
      </c>
      <c r="E35" s="309">
        <v>45077</v>
      </c>
      <c r="F35" s="308" t="str">
        <f>IF('[1]Lista de Lojas | Stores List'!$E35="","",VLOOKUP(MONTH('[1]Lista de Lojas | Stores List'!$E35),[1]Quarters!$A$2:$B$13,2,0)&amp;RIGHT(YEAR('[1]Lista de Lojas | Stores List'!$E35),2))</f>
        <v>2Q23</v>
      </c>
      <c r="G35" s="308"/>
      <c r="H35" s="313"/>
      <c r="I35" s="310" t="s">
        <v>804</v>
      </c>
      <c r="J35" s="311" t="str">
        <f>IFERROR(VLOOKUP('[1]Lista de Lojas | Stores List'!$K35,[1]UF!$A:$C,3,0),"")</f>
        <v>Southest</v>
      </c>
      <c r="K35" s="311" t="s">
        <v>131</v>
      </c>
      <c r="L35" s="311" t="str">
        <f>IF('[1]Lista de Lojas | Stores List'!$K35="","",VLOOKUP('[1]Lista de Lojas | Stores List'!$K35,[1]UF!$A:$B,2,0))</f>
        <v>Rio de Janeiro</v>
      </c>
      <c r="M35" s="311" t="s">
        <v>167</v>
      </c>
      <c r="N35" s="311" t="str">
        <f>IFERROR(VLOOKUP('[1]Lista de Lojas | Stores List'!$M35,[1]UF!D:E,2,0),"N")</f>
        <v>N</v>
      </c>
      <c r="O35" s="311" t="s">
        <v>2216</v>
      </c>
      <c r="P35" s="311" t="s">
        <v>523</v>
      </c>
      <c r="Q35" s="312">
        <v>153.30000000000001</v>
      </c>
      <c r="R35" s="311">
        <f>SUMIFS('[1]Lista de Lojas | Stores List'!$B35:$B$747,'[1]Lista de Lojas | Stores List'!$D35:$D$747,'[1]Lista de Lojas | Stores List'!$D35,'[1]Lista de Lojas | Stores List'!$E35:$E$747,"&lt;="&amp;'[1]Lista de Lojas | Stores List'!$E35)</f>
        <v>15</v>
      </c>
      <c r="S35" s="311">
        <f>SUMIFS('[1]Lista de Lojas | Stores List'!$B35:$B$747,'[1]Lista de Lojas | Stores List'!$E35:$E$747,"&lt;="&amp;'[1]Lista de Lojas | Stores List'!$E35)</f>
        <v>638</v>
      </c>
    </row>
    <row r="36" spans="1:19" s="115" customFormat="1">
      <c r="A36" s="114"/>
      <c r="B36" s="247">
        <v>1</v>
      </c>
      <c r="C36" s="164" t="s">
        <v>2212</v>
      </c>
      <c r="D36" s="308" t="s">
        <v>125</v>
      </c>
      <c r="E36" s="309">
        <v>45077</v>
      </c>
      <c r="F36" s="308" t="str">
        <f>IF('[1]Lista de Lojas | Stores List'!$E36="","",VLOOKUP(MONTH('[1]Lista de Lojas | Stores List'!$E36),[1]Quarters!$A$2:$B$13,2,0)&amp;RIGHT(YEAR('[1]Lista de Lojas | Stores List'!$E36),2))</f>
        <v>2Q23</v>
      </c>
      <c r="G36" s="308"/>
      <c r="H36" s="313"/>
      <c r="I36" s="310" t="s">
        <v>804</v>
      </c>
      <c r="J36" s="311" t="str">
        <f>IFERROR(VLOOKUP('[1]Lista de Lojas | Stores List'!$K36,[1]UF!$A:$C,3,0),"")</f>
        <v>Southest</v>
      </c>
      <c r="K36" s="311" t="s">
        <v>127</v>
      </c>
      <c r="L36" s="311" t="str">
        <f>IF('[1]Lista de Lojas | Stores List'!$K36="","",VLOOKUP('[1]Lista de Lojas | Stores List'!$K36,[1]UF!$A:$B,2,0))</f>
        <v>São Paulo</v>
      </c>
      <c r="M36" s="311" t="s">
        <v>2213</v>
      </c>
      <c r="N36" s="311" t="str">
        <f>IFERROR(VLOOKUP('[1]Lista de Lojas | Stores List'!$M36,[1]UF!D:E,2,0),"N")</f>
        <v>N</v>
      </c>
      <c r="O36" s="311" t="s">
        <v>2214</v>
      </c>
      <c r="P36" s="311" t="s">
        <v>523</v>
      </c>
      <c r="Q36" s="312">
        <v>749.8</v>
      </c>
      <c r="R36" s="311">
        <f>SUMIFS('[1]Lista de Lojas | Stores List'!$B36:$B$747,'[1]Lista de Lojas | Stores List'!$D36:$D$747,'[1]Lista de Lojas | Stores List'!$D36,'[1]Lista de Lojas | Stores List'!$E36:$E$747,"&lt;="&amp;'[1]Lista de Lojas | Stores List'!$E36)</f>
        <v>406</v>
      </c>
      <c r="S36" s="311">
        <f>SUMIFS('[1]Lista de Lojas | Stores List'!$B36:$B$747,'[1]Lista de Lojas | Stores List'!$E36:$E$747,"&lt;="&amp;'[1]Lista de Lojas | Stores List'!$E36)</f>
        <v>637</v>
      </c>
    </row>
    <row r="37" spans="1:19" s="115" customFormat="1">
      <c r="A37" s="114"/>
      <c r="B37" s="247">
        <v>1</v>
      </c>
      <c r="C37" s="164" t="s">
        <v>2211</v>
      </c>
      <c r="D37" s="314" t="s">
        <v>153</v>
      </c>
      <c r="E37" s="309">
        <v>45077</v>
      </c>
      <c r="F37" s="308" t="str">
        <f>IF('[1]Lista de Lojas | Stores List'!$E37="","",VLOOKUP(MONTH('[1]Lista de Lojas | Stores List'!$E37),[1]Quarters!$A$2:$B$13,2,0)&amp;RIGHT(YEAR('[1]Lista de Lojas | Stores List'!$E37),2))</f>
        <v>2Q23</v>
      </c>
      <c r="G37" s="308"/>
      <c r="H37" s="313"/>
      <c r="I37" s="310" t="s">
        <v>804</v>
      </c>
      <c r="J37" s="311" t="str">
        <f>IFERROR(VLOOKUP('[1]Lista de Lojas | Stores List'!$K37,[1]UF!$A:$C,3,0),"")</f>
        <v>Southest</v>
      </c>
      <c r="K37" s="311" t="s">
        <v>131</v>
      </c>
      <c r="L37" s="311" t="str">
        <f>IF('[1]Lista de Lojas | Stores List'!$K37="","",VLOOKUP('[1]Lista de Lojas | Stores List'!$K37,[1]UF!$A:$B,2,0))</f>
        <v>Rio de Janeiro</v>
      </c>
      <c r="M37" s="311" t="s">
        <v>167</v>
      </c>
      <c r="N37" s="311" t="str">
        <f>IFERROR(VLOOKUP('[1]Lista de Lojas | Stores List'!$M37,[1]UF!D:E,2,0),"N")</f>
        <v>N</v>
      </c>
      <c r="O37" s="311" t="s">
        <v>2216</v>
      </c>
      <c r="P37" s="311" t="s">
        <v>523</v>
      </c>
      <c r="Q37" s="312">
        <v>250.2</v>
      </c>
      <c r="R37" s="311">
        <f>SUMIFS('[1]Lista de Lojas | Stores List'!$B37:$B$747,'[1]Lista de Lojas | Stores List'!$D37:$D$747,'[1]Lista de Lojas | Stores List'!$D37,'[1]Lista de Lojas | Stores List'!$E37:$E$747,"&lt;="&amp;'[1]Lista de Lojas | Stores List'!$E37)</f>
        <v>113</v>
      </c>
      <c r="S37" s="311">
        <f>SUMIFS('[1]Lista de Lojas | Stores List'!$B37:$B$747,'[1]Lista de Lojas | Stores List'!$E37:$E$747,"&lt;="&amp;'[1]Lista de Lojas | Stores List'!$E37)</f>
        <v>636</v>
      </c>
    </row>
    <row r="38" spans="1:19" s="115" customFormat="1">
      <c r="A38" s="114"/>
      <c r="B38" s="247">
        <v>1</v>
      </c>
      <c r="C38" s="164" t="s">
        <v>2209</v>
      </c>
      <c r="D38" s="314" t="s">
        <v>153</v>
      </c>
      <c r="E38" s="309">
        <v>45066</v>
      </c>
      <c r="F38" s="308" t="str">
        <f>IF('[1]Lista de Lojas | Stores List'!$E38="","",VLOOKUP(MONTH('[1]Lista de Lojas | Stores List'!$E38),[1]Quarters!$A$2:$B$13,2,0)&amp;RIGHT(YEAR('[1]Lista de Lojas | Stores List'!$E38),2))</f>
        <v>2Q23</v>
      </c>
      <c r="G38" s="308"/>
      <c r="H38" s="313"/>
      <c r="I38" s="310" t="s">
        <v>804</v>
      </c>
      <c r="J38" s="311" t="str">
        <f>IFERROR(VLOOKUP('[1]Lista de Lojas | Stores List'!$K38,[1]UF!$A:$C,3,0),"")</f>
        <v>Southest</v>
      </c>
      <c r="K38" s="311" t="s">
        <v>127</v>
      </c>
      <c r="L38" s="311" t="str">
        <f>IF('[1]Lista de Lojas | Stores List'!$K38="","",VLOOKUP('[1]Lista de Lojas | Stores List'!$K38,[1]UF!$A:$B,2,0))</f>
        <v>São Paulo</v>
      </c>
      <c r="M38" s="311" t="s">
        <v>401</v>
      </c>
      <c r="N38" s="311" t="str">
        <f>IFERROR(VLOOKUP('[1]Lista de Lojas | Stores List'!$M38,[1]UF!D:E,2,0),"N")</f>
        <v>N</v>
      </c>
      <c r="O38" s="311" t="s">
        <v>2215</v>
      </c>
      <c r="P38" s="311" t="s">
        <v>523</v>
      </c>
      <c r="Q38" s="312">
        <v>246.2</v>
      </c>
      <c r="R38" s="311">
        <f>SUMIFS('[1]Lista de Lojas | Stores List'!$B38:$B$747,'[1]Lista de Lojas | Stores List'!$D38:$D$747,'[1]Lista de Lojas | Stores List'!$D38,'[1]Lista de Lojas | Stores List'!$E38:$E$747,"&lt;="&amp;'[1]Lista de Lojas | Stores List'!$E38)</f>
        <v>112</v>
      </c>
      <c r="S38" s="311">
        <f>SUMIFS('[1]Lista de Lojas | Stores List'!$B38:$B$747,'[1]Lista de Lojas | Stores List'!$E38:$E$747,"&lt;="&amp;'[1]Lista de Lojas | Stores List'!$E38)</f>
        <v>635</v>
      </c>
    </row>
    <row r="39" spans="1:19" s="115" customFormat="1">
      <c r="A39" s="114"/>
      <c r="B39" s="247">
        <v>1</v>
      </c>
      <c r="C39" s="164" t="s">
        <v>2208</v>
      </c>
      <c r="D39" s="308" t="s">
        <v>630</v>
      </c>
      <c r="E39" s="309">
        <v>45055</v>
      </c>
      <c r="F39" s="308" t="str">
        <f>IF('[1]Lista de Lojas | Stores List'!$E39="","",VLOOKUP(MONTH('[1]Lista de Lojas | Stores List'!$E39),[1]Quarters!$A$2:$B$13,2,0)&amp;RIGHT(YEAR('[1]Lista de Lojas | Stores List'!$E39),2))</f>
        <v>2Q23</v>
      </c>
      <c r="G39" s="308"/>
      <c r="H39" s="313"/>
      <c r="I39" s="310" t="s">
        <v>804</v>
      </c>
      <c r="J39" s="311" t="str">
        <f>IFERROR(VLOOKUP('[1]Lista de Lojas | Stores List'!$K39,[1]UF!$A:$C,3,0),"")</f>
        <v>Southest</v>
      </c>
      <c r="K39" s="311" t="s">
        <v>127</v>
      </c>
      <c r="L39" s="311" t="str">
        <f>IF('[1]Lista de Lojas | Stores List'!$K39="","",VLOOKUP('[1]Lista de Lojas | Stores List'!$K39,[1]UF!$A:$B,2,0))</f>
        <v>São Paulo</v>
      </c>
      <c r="M39" s="311" t="s">
        <v>207</v>
      </c>
      <c r="N39" s="311" t="s">
        <v>2260</v>
      </c>
      <c r="O39" s="311" t="s">
        <v>1536</v>
      </c>
      <c r="P39" s="311" t="s">
        <v>523</v>
      </c>
      <c r="Q39" s="312">
        <v>223.7</v>
      </c>
      <c r="R39" s="311">
        <f>SUMIFS('[1]Lista de Lojas | Stores List'!$B39:$B$747,'[1]Lista de Lojas | Stores List'!$D39:$D$747,'[1]Lista de Lojas | Stores List'!$D39,'[1]Lista de Lojas | Stores List'!$E39:$E$747,"&lt;="&amp;'[1]Lista de Lojas | Stores List'!$E39)</f>
        <v>14</v>
      </c>
      <c r="S39" s="311">
        <f>SUMIFS('[1]Lista de Lojas | Stores List'!$B39:$B$747,'[1]Lista de Lojas | Stores List'!$E39:$E$747,"&lt;="&amp;'[1]Lista de Lojas | Stores List'!$E39)</f>
        <v>634</v>
      </c>
    </row>
    <row r="40" spans="1:19" s="115" customFormat="1">
      <c r="A40" s="114"/>
      <c r="B40" s="247">
        <v>1</v>
      </c>
      <c r="C40" s="164" t="s">
        <v>2165</v>
      </c>
      <c r="D40" s="308" t="s">
        <v>125</v>
      </c>
      <c r="E40" s="309">
        <v>45043</v>
      </c>
      <c r="F40" s="308" t="str">
        <f>IF('[1]Lista de Lojas | Stores List'!$E40="","",VLOOKUP(MONTH('[1]Lista de Lojas | Stores List'!$E40),[1]Quarters!$A$2:$B$13,2,0)&amp;RIGHT(YEAR('[1]Lista de Lojas | Stores List'!$E40),2))</f>
        <v>2Q23</v>
      </c>
      <c r="G40" s="308"/>
      <c r="H40" s="313"/>
      <c r="I40" s="310" t="s">
        <v>804</v>
      </c>
      <c r="J40" s="311" t="str">
        <f>IFERROR(VLOOKUP('[1]Lista de Lojas | Stores List'!$K40,[1]UF!$A:$C,3,0),"")</f>
        <v>Southest</v>
      </c>
      <c r="K40" s="311" t="s">
        <v>127</v>
      </c>
      <c r="L40" s="311" t="str">
        <f>IF('[1]Lista de Lojas | Stores List'!$K40="","",VLOOKUP('[1]Lista de Lojas | Stores List'!$K40,[1]UF!$A:$B,2,0))</f>
        <v>São Paulo</v>
      </c>
      <c r="M40" s="311" t="s">
        <v>2166</v>
      </c>
      <c r="N40" s="311" t="s">
        <v>2260</v>
      </c>
      <c r="O40" s="311" t="s">
        <v>2167</v>
      </c>
      <c r="P40" s="311" t="s">
        <v>523</v>
      </c>
      <c r="Q40" s="312">
        <v>1619</v>
      </c>
      <c r="R40" s="311">
        <f>SUMIFS('[1]Lista de Lojas | Stores List'!$B40:$B$747,'[1]Lista de Lojas | Stores List'!$D40:$D$747,'[1]Lista de Lojas | Stores List'!$D40,'[1]Lista de Lojas | Stores List'!$E40:$E$747,"&lt;="&amp;'[1]Lista de Lojas | Stores List'!$E40)</f>
        <v>405</v>
      </c>
      <c r="S40" s="311">
        <f>SUMIFS('[1]Lista de Lojas | Stores List'!$B40:$B$747,'[1]Lista de Lojas | Stores List'!$E40:$E$747,"&lt;="&amp;'[1]Lista de Lojas | Stores List'!$E40)</f>
        <v>633</v>
      </c>
    </row>
    <row r="41" spans="1:19" s="115" customFormat="1">
      <c r="A41" s="114"/>
      <c r="B41" s="247">
        <v>1</v>
      </c>
      <c r="C41" s="164" t="s">
        <v>2122</v>
      </c>
      <c r="D41" s="308" t="s">
        <v>125</v>
      </c>
      <c r="E41" s="309">
        <v>45034</v>
      </c>
      <c r="F41" s="308" t="str">
        <f>IF('[1]Lista de Lojas | Stores List'!$E41="","",VLOOKUP(MONTH('[1]Lista de Lojas | Stores List'!$E41),[1]Quarters!$A$2:$B$13,2,0)&amp;RIGHT(YEAR('[1]Lista de Lojas | Stores List'!$E41),2))</f>
        <v>2Q23</v>
      </c>
      <c r="G41" s="308"/>
      <c r="H41" s="313"/>
      <c r="I41" s="310" t="s">
        <v>804</v>
      </c>
      <c r="J41" s="311" t="str">
        <f>IFERROR(VLOOKUP('[1]Lista de Lojas | Stores List'!$K41,[1]UF!$A:$C,3,0),"")</f>
        <v>Southest</v>
      </c>
      <c r="K41" s="311" t="s">
        <v>127</v>
      </c>
      <c r="L41" s="311" t="str">
        <f>IF('[1]Lista de Lojas | Stores List'!$K41="","",VLOOKUP('[1]Lista de Lojas | Stores List'!$K41,[1]UF!$A:$B,2,0))</f>
        <v>São Paulo</v>
      </c>
      <c r="M41" s="311" t="s">
        <v>183</v>
      </c>
      <c r="N41" s="311" t="s">
        <v>2260</v>
      </c>
      <c r="O41" s="311" t="s">
        <v>2123</v>
      </c>
      <c r="P41" s="311" t="s">
        <v>523</v>
      </c>
      <c r="Q41" s="312">
        <v>2317</v>
      </c>
      <c r="R41" s="311">
        <f>SUMIFS('[1]Lista de Lojas | Stores List'!$B41:$B$747,'[1]Lista de Lojas | Stores List'!$D41:$D$747,'[1]Lista de Lojas | Stores List'!$D41,'[1]Lista de Lojas | Stores List'!$E41:$E$747,"&lt;="&amp;'[1]Lista de Lojas | Stores List'!$E41)</f>
        <v>404</v>
      </c>
      <c r="S41" s="311">
        <f>SUMIFS('[1]Lista de Lojas | Stores List'!$B41:$B$747,'[1]Lista de Lojas | Stores List'!$E41:$E$747,"&lt;="&amp;'[1]Lista de Lojas | Stores List'!$E41)</f>
        <v>632</v>
      </c>
    </row>
    <row r="42" spans="1:19" s="115" customFormat="1">
      <c r="A42" s="114"/>
      <c r="B42" s="247">
        <v>1</v>
      </c>
      <c r="C42" s="164" t="s">
        <v>2056</v>
      </c>
      <c r="D42" s="308" t="s">
        <v>125</v>
      </c>
      <c r="E42" s="309">
        <v>44916</v>
      </c>
      <c r="F42" s="308" t="str">
        <f>IF('[1]Lista de Lojas | Stores List'!$E42="","",VLOOKUP(MONTH('[1]Lista de Lojas | Stores List'!$E42),[1]Quarters!$A$2:$B$13,2,0)&amp;RIGHT(YEAR('[1]Lista de Lojas | Stores List'!$E42),2))</f>
        <v>4Q22</v>
      </c>
      <c r="G42" s="308"/>
      <c r="H42" s="313"/>
      <c r="I42" s="315" t="s">
        <v>587</v>
      </c>
      <c r="J42" s="311" t="str">
        <f>IFERROR(VLOOKUP('[1]Lista de Lojas | Stores List'!$K42,[1]UF!$A:$C,3,0),"")</f>
        <v>Uruguay</v>
      </c>
      <c r="K42" s="311" t="s">
        <v>1376</v>
      </c>
      <c r="L42" s="311" t="str">
        <f>IF('[1]Lista de Lojas | Stores List'!$K42="","",VLOOKUP('[1]Lista de Lojas | Stores List'!$K42,[1]UF!$A:$B,2,0))</f>
        <v>Uruguay</v>
      </c>
      <c r="M42" s="311" t="s">
        <v>2059</v>
      </c>
      <c r="N42" s="311" t="str">
        <f>IFERROR(VLOOKUP('[1]Lista de Lojas | Stores List'!$M42,[1]UF!D:E,2,0),"N")</f>
        <v>N</v>
      </c>
      <c r="O42" s="311" t="s">
        <v>2063</v>
      </c>
      <c r="P42" s="311" t="s">
        <v>523</v>
      </c>
      <c r="Q42" s="312">
        <v>510</v>
      </c>
      <c r="R42" s="311">
        <f>SUMIFS('[1]Lista de Lojas | Stores List'!$B42:$B$747,'[1]Lista de Lojas | Stores List'!$D42:$D$747,'[1]Lista de Lojas | Stores List'!$D42,'[1]Lista de Lojas | Stores List'!$E42:$E$747,"&lt;="&amp;'[1]Lista de Lojas | Stores List'!$E42)</f>
        <v>403</v>
      </c>
      <c r="S42" s="311">
        <f>SUMIFS('[1]Lista de Lojas | Stores List'!$B42:$B$747,'[1]Lista de Lojas | Stores List'!$E42:$E$747,"&lt;="&amp;'[1]Lista de Lojas | Stores List'!$E42)</f>
        <v>631</v>
      </c>
    </row>
    <row r="43" spans="1:19" s="115" customFormat="1">
      <c r="A43" s="114"/>
      <c r="B43" s="247">
        <v>1</v>
      </c>
      <c r="C43" s="164" t="s">
        <v>2058</v>
      </c>
      <c r="D43" s="308" t="s">
        <v>630</v>
      </c>
      <c r="E43" s="309">
        <v>44903</v>
      </c>
      <c r="F43" s="308" t="str">
        <f>IF('[1]Lista de Lojas | Stores List'!$E43="","",VLOOKUP(MONTH('[1]Lista de Lojas | Stores List'!$E43),[1]Quarters!$A$2:$B$13,2,0)&amp;RIGHT(YEAR('[1]Lista de Lojas | Stores List'!$E43),2))</f>
        <v>4Q22</v>
      </c>
      <c r="G43" s="308"/>
      <c r="H43" s="313"/>
      <c r="I43" s="310" t="s">
        <v>804</v>
      </c>
      <c r="J43" s="311" t="str">
        <f>IFERROR(VLOOKUP('[1]Lista de Lojas | Stores List'!$K43,[1]UF!$A:$C,3,0),"")</f>
        <v>Southest</v>
      </c>
      <c r="K43" s="311" t="s">
        <v>127</v>
      </c>
      <c r="L43" s="311" t="str">
        <f>IF('[1]Lista de Lojas | Stores List'!$K43="","",VLOOKUP('[1]Lista de Lojas | Stores List'!$K43,[1]UF!$A:$B,2,0))</f>
        <v>São Paulo</v>
      </c>
      <c r="M43" s="311" t="s">
        <v>215</v>
      </c>
      <c r="N43" s="311" t="str">
        <f>IFERROR(VLOOKUP('[1]Lista de Lojas | Stores List'!$M43,[1]UF!D:E,2,0),"N")</f>
        <v>N</v>
      </c>
      <c r="O43" s="311" t="s">
        <v>474</v>
      </c>
      <c r="P43" s="311" t="s">
        <v>523</v>
      </c>
      <c r="Q43" s="311">
        <v>211.1</v>
      </c>
      <c r="R43" s="311">
        <f>SUMIFS('[1]Lista de Lojas | Stores List'!$B43:$B$747,'[1]Lista de Lojas | Stores List'!$D43:$D$747,'[1]Lista de Lojas | Stores List'!$D43,'[1]Lista de Lojas | Stores List'!$E43:$E$747,"&lt;="&amp;'[1]Lista de Lojas | Stores List'!$E43)</f>
        <v>13</v>
      </c>
      <c r="S43" s="311">
        <f>SUMIFS('[1]Lista de Lojas | Stores List'!$B43:$B$747,'[1]Lista de Lojas | Stores List'!$E43:$E$747,"&lt;="&amp;'[1]Lista de Lojas | Stores List'!$E43)</f>
        <v>630</v>
      </c>
    </row>
    <row r="44" spans="1:19" s="115" customFormat="1">
      <c r="A44" s="114"/>
      <c r="B44" s="247">
        <v>1</v>
      </c>
      <c r="C44" s="164" t="s">
        <v>2057</v>
      </c>
      <c r="D44" s="308" t="s">
        <v>630</v>
      </c>
      <c r="E44" s="309">
        <v>44903</v>
      </c>
      <c r="F44" s="308" t="str">
        <f>IF('[1]Lista de Lojas | Stores List'!$E44="","",VLOOKUP(MONTH('[1]Lista de Lojas | Stores List'!$E44),[1]Quarters!$A$2:$B$13,2,0)&amp;RIGHT(YEAR('[1]Lista de Lojas | Stores List'!$E44),2))</f>
        <v>4Q22</v>
      </c>
      <c r="G44" s="308"/>
      <c r="H44" s="313"/>
      <c r="I44" s="310" t="s">
        <v>804</v>
      </c>
      <c r="J44" s="311" t="str">
        <f>IFERROR(VLOOKUP('[1]Lista de Lojas | Stores List'!$K44,[1]UF!$A:$C,3,0),"")</f>
        <v>Northest</v>
      </c>
      <c r="K44" s="311" t="s">
        <v>129</v>
      </c>
      <c r="L44" s="311" t="str">
        <f>IF('[1]Lista de Lojas | Stores List'!$K44="","",VLOOKUP('[1]Lista de Lojas | Stores List'!$K44,[1]UF!$A:$B,2,0))</f>
        <v>Bahia</v>
      </c>
      <c r="M44" s="311" t="s">
        <v>169</v>
      </c>
      <c r="N44" s="311" t="str">
        <f>IFERROR(VLOOKUP('[1]Lista de Lojas | Stores List'!$M44,[1]UF!D:E,2,0),"N")</f>
        <v>S</v>
      </c>
      <c r="O44" s="311" t="s">
        <v>2062</v>
      </c>
      <c r="P44" s="311" t="s">
        <v>523</v>
      </c>
      <c r="Q44" s="311">
        <v>183.6</v>
      </c>
      <c r="R44" s="311">
        <f>SUMIFS('[1]Lista de Lojas | Stores List'!$B44:$B$747,'[1]Lista de Lojas | Stores List'!$D44:$D$747,'[1]Lista de Lojas | Stores List'!$D44,'[1]Lista de Lojas | Stores List'!$E44:$E$747,"&lt;="&amp;'[1]Lista de Lojas | Stores List'!$E44)</f>
        <v>12</v>
      </c>
      <c r="S44" s="311">
        <f>SUMIFS('[1]Lista de Lojas | Stores List'!$B44:$B$747,'[1]Lista de Lojas | Stores List'!$E44:$E$747,"&lt;="&amp;'[1]Lista de Lojas | Stores List'!$E44)</f>
        <v>629</v>
      </c>
    </row>
    <row r="45" spans="1:19" s="115" customFormat="1">
      <c r="A45" s="114"/>
      <c r="B45" s="247">
        <v>1</v>
      </c>
      <c r="C45" s="164" t="s">
        <v>2055</v>
      </c>
      <c r="D45" s="308" t="s">
        <v>125</v>
      </c>
      <c r="E45" s="309">
        <v>44898</v>
      </c>
      <c r="F45" s="308" t="str">
        <f>IF('[1]Lista de Lojas | Stores List'!$E45="","",VLOOKUP(MONTH('[1]Lista de Lojas | Stores List'!$E45),[1]Quarters!$A$2:$B$13,2,0)&amp;RIGHT(YEAR('[1]Lista de Lojas | Stores List'!$E45),2))</f>
        <v>4Q22</v>
      </c>
      <c r="G45" s="308"/>
      <c r="H45" s="313"/>
      <c r="I45" s="310" t="s">
        <v>804</v>
      </c>
      <c r="J45" s="311" t="str">
        <f>IFERROR(VLOOKUP('[1]Lista de Lojas | Stores List'!$K45,[1]UF!$A:$C,3,0),"")</f>
        <v>Southest</v>
      </c>
      <c r="K45" s="311" t="s">
        <v>131</v>
      </c>
      <c r="L45" s="311" t="str">
        <f>IF('[1]Lista de Lojas | Stores List'!$K45="","",VLOOKUP('[1]Lista de Lojas | Stores List'!$K45,[1]UF!$A:$B,2,0))</f>
        <v>Rio de Janeiro</v>
      </c>
      <c r="M45" s="311" t="s">
        <v>2060</v>
      </c>
      <c r="N45" s="311" t="str">
        <f>IFERROR(VLOOKUP('[1]Lista de Lojas | Stores List'!$M45,[1]UF!D:E,2,0),"N")</f>
        <v>N</v>
      </c>
      <c r="O45" s="311" t="s">
        <v>2061</v>
      </c>
      <c r="P45" s="311" t="s">
        <v>523</v>
      </c>
      <c r="Q45" s="312">
        <v>1603.85</v>
      </c>
      <c r="R45" s="311">
        <f>SUMIFS('[1]Lista de Lojas | Stores List'!$B45:$B$747,'[1]Lista de Lojas | Stores List'!$D45:$D$747,'[1]Lista de Lojas | Stores List'!$D45,'[1]Lista de Lojas | Stores List'!$E45:$E$747,"&lt;="&amp;'[1]Lista de Lojas | Stores List'!$E45)</f>
        <v>402</v>
      </c>
      <c r="S45" s="311">
        <f>SUMIFS('[1]Lista de Lojas | Stores List'!$B45:$B$747,'[1]Lista de Lojas | Stores List'!$E45:$E$747,"&lt;="&amp;'[1]Lista de Lojas | Stores List'!$E45)</f>
        <v>628</v>
      </c>
    </row>
    <row r="46" spans="1:19" s="115" customFormat="1">
      <c r="A46" s="114"/>
      <c r="B46" s="247">
        <v>1</v>
      </c>
      <c r="C46" s="164" t="s">
        <v>2052</v>
      </c>
      <c r="D46" s="314" t="s">
        <v>153</v>
      </c>
      <c r="E46" s="309">
        <v>44895</v>
      </c>
      <c r="F46" s="308" t="str">
        <f>IF('[1]Lista de Lojas | Stores List'!$E46="","",VLOOKUP(MONTH('[1]Lista de Lojas | Stores List'!$E46),[1]Quarters!$A$2:$B$13,2,0)&amp;RIGHT(YEAR('[1]Lista de Lojas | Stores List'!$E46),2))</f>
        <v>4Q22</v>
      </c>
      <c r="G46" s="308"/>
      <c r="H46" s="313"/>
      <c r="I46" s="310" t="s">
        <v>804</v>
      </c>
      <c r="J46" s="311" t="str">
        <f>IFERROR(VLOOKUP('[1]Lista de Lojas | Stores List'!$K46,[1]UF!$A:$C,3,0),"")</f>
        <v>Southest</v>
      </c>
      <c r="K46" s="311" t="s">
        <v>127</v>
      </c>
      <c r="L46" s="311" t="str">
        <f>IF('[1]Lista de Lojas | Stores List'!$K46="","",VLOOKUP('[1]Lista de Lojas | Stores List'!$K46,[1]UF!$A:$B,2,0))</f>
        <v>São Paulo</v>
      </c>
      <c r="M46" s="311" t="s">
        <v>159</v>
      </c>
      <c r="N46" s="311" t="str">
        <f>IFERROR(VLOOKUP('[1]Lista de Lojas | Stores List'!$M46,[1]UF!D:E,2,0),"N")</f>
        <v>N</v>
      </c>
      <c r="O46" s="311" t="s">
        <v>479</v>
      </c>
      <c r="P46" s="311" t="s">
        <v>523</v>
      </c>
      <c r="Q46" s="311">
        <v>337.6</v>
      </c>
      <c r="R46" s="311">
        <f>SUMIFS('[1]Lista de Lojas | Stores List'!$B46:$B$747,'[1]Lista de Lojas | Stores List'!$D46:$D$747,'[1]Lista de Lojas | Stores List'!$D46,'[1]Lista de Lojas | Stores List'!$E46:$E$747,"&lt;="&amp;'[1]Lista de Lojas | Stores List'!$E46)</f>
        <v>111</v>
      </c>
      <c r="S46" s="311">
        <f>SUMIFS('[1]Lista de Lojas | Stores List'!$B46:$B$747,'[1]Lista de Lojas | Stores List'!$E46:$E$747,"&lt;="&amp;'[1]Lista de Lojas | Stores List'!$E46)</f>
        <v>627</v>
      </c>
    </row>
    <row r="47" spans="1:19" s="115" customFormat="1">
      <c r="A47" s="114"/>
      <c r="B47" s="247">
        <v>1</v>
      </c>
      <c r="C47" s="164" t="s">
        <v>2051</v>
      </c>
      <c r="D47" s="308" t="s">
        <v>125</v>
      </c>
      <c r="E47" s="309">
        <v>44895</v>
      </c>
      <c r="F47" s="308" t="str">
        <f>IF('[1]Lista de Lojas | Stores List'!$E47="","",VLOOKUP(MONTH('[1]Lista de Lojas | Stores List'!$E47),[1]Quarters!$A$2:$B$13,2,0)&amp;RIGHT(YEAR('[1]Lista de Lojas | Stores List'!$E47),2))</f>
        <v>4Q22</v>
      </c>
      <c r="G47" s="308"/>
      <c r="H47" s="313"/>
      <c r="I47" s="310" t="s">
        <v>804</v>
      </c>
      <c r="J47" s="311" t="str">
        <f>IFERROR(VLOOKUP('[1]Lista de Lojas | Stores List'!$K47,[1]UF!$A:$C,3,0),"")</f>
        <v>Southest</v>
      </c>
      <c r="K47" s="311" t="s">
        <v>127</v>
      </c>
      <c r="L47" s="311" t="str">
        <f>IF('[1]Lista de Lojas | Stores List'!$K47="","",VLOOKUP('[1]Lista de Lojas | Stores List'!$K47,[1]UF!$A:$B,2,0))</f>
        <v>São Paulo</v>
      </c>
      <c r="M47" s="311" t="s">
        <v>2053</v>
      </c>
      <c r="N47" s="311" t="str">
        <f>IFERROR(VLOOKUP('[1]Lista de Lojas | Stores List'!$M47,[1]UF!D:E,2,0),"N")</f>
        <v>N</v>
      </c>
      <c r="O47" s="311" t="s">
        <v>2054</v>
      </c>
      <c r="P47" s="311" t="s">
        <v>521</v>
      </c>
      <c r="Q47" s="311">
        <v>2114.1999999999998</v>
      </c>
      <c r="R47" s="311">
        <f>SUMIFS('[1]Lista de Lojas | Stores List'!$B47:$B$747,'[1]Lista de Lojas | Stores List'!$D47:$D$747,'[1]Lista de Lojas | Stores List'!$D47,'[1]Lista de Lojas | Stores List'!$E47:$E$747,"&lt;="&amp;'[1]Lista de Lojas | Stores List'!$E47)</f>
        <v>401</v>
      </c>
      <c r="S47" s="311">
        <f>SUMIFS('[1]Lista de Lojas | Stores List'!$B47:$B$747,'[1]Lista de Lojas | Stores List'!$E47:$E$747,"&lt;="&amp;'[1]Lista de Lojas | Stores List'!$E47)</f>
        <v>626</v>
      </c>
    </row>
    <row r="48" spans="1:19" s="115" customFormat="1">
      <c r="A48" s="114"/>
      <c r="B48" s="247">
        <v>1</v>
      </c>
      <c r="C48" s="164" t="s">
        <v>2049</v>
      </c>
      <c r="D48" s="308" t="s">
        <v>125</v>
      </c>
      <c r="E48" s="309">
        <v>44894</v>
      </c>
      <c r="F48" s="308" t="str">
        <f>IF('[1]Lista de Lojas | Stores List'!$E48="","",VLOOKUP(MONTH('[1]Lista de Lojas | Stores List'!$E48),[1]Quarters!$A$2:$B$13,2,0)&amp;RIGHT(YEAR('[1]Lista de Lojas | Stores List'!$E48),2))</f>
        <v>4Q22</v>
      </c>
      <c r="G48" s="308"/>
      <c r="H48" s="313"/>
      <c r="I48" s="310" t="s">
        <v>804</v>
      </c>
      <c r="J48" s="311" t="str">
        <f>IFERROR(VLOOKUP('[1]Lista de Lojas | Stores List'!$K48,[1]UF!$A:$C,3,0),"")</f>
        <v>South</v>
      </c>
      <c r="K48" s="311" t="s">
        <v>331</v>
      </c>
      <c r="L48" s="311" t="str">
        <f>IF('[1]Lista de Lojas | Stores List'!$K48="","",VLOOKUP('[1]Lista de Lojas | Stores List'!$K48,[1]UF!$A:$B,2,0))</f>
        <v>Paraná</v>
      </c>
      <c r="M48" s="311" t="s">
        <v>204</v>
      </c>
      <c r="N48" s="311" t="str">
        <f>IFERROR(VLOOKUP('[1]Lista de Lojas | Stores List'!$M48,[1]UF!D:E,2,0),"N")</f>
        <v>N</v>
      </c>
      <c r="O48" s="311" t="s">
        <v>2050</v>
      </c>
      <c r="P48" s="311" t="s">
        <v>523</v>
      </c>
      <c r="Q48" s="311">
        <v>2008.2</v>
      </c>
      <c r="R48" s="311">
        <f>SUMIFS('[1]Lista de Lojas | Stores List'!$B48:$B$747,'[1]Lista de Lojas | Stores List'!$D48:$D$747,'[1]Lista de Lojas | Stores List'!$D48,'[1]Lista de Lojas | Stores List'!$E48:$E$747,"&lt;="&amp;'[1]Lista de Lojas | Stores List'!$E48)</f>
        <v>400</v>
      </c>
      <c r="S48" s="311">
        <f>SUMIFS('[1]Lista de Lojas | Stores List'!$B48:$B$747,'[1]Lista de Lojas | Stores List'!$E48:$E$747,"&lt;="&amp;'[1]Lista de Lojas | Stores List'!$E48)</f>
        <v>625</v>
      </c>
    </row>
    <row r="49" spans="1:19" s="115" customFormat="1">
      <c r="A49" s="114"/>
      <c r="B49" s="247">
        <v>1</v>
      </c>
      <c r="C49" s="164" t="s">
        <v>2046</v>
      </c>
      <c r="D49" s="308" t="s">
        <v>125</v>
      </c>
      <c r="E49" s="309">
        <v>44894</v>
      </c>
      <c r="F49" s="308" t="str">
        <f>IF('[1]Lista de Lojas | Stores List'!$E49="","",VLOOKUP(MONTH('[1]Lista de Lojas | Stores List'!$E49),[1]Quarters!$A$2:$B$13,2,0)&amp;RIGHT(YEAR('[1]Lista de Lojas | Stores List'!$E49),2))</f>
        <v>4Q22</v>
      </c>
      <c r="G49" s="308"/>
      <c r="H49" s="313"/>
      <c r="I49" s="310" t="s">
        <v>804</v>
      </c>
      <c r="J49" s="311" t="str">
        <f>IFERROR(VLOOKUP('[1]Lista de Lojas | Stores List'!$K49,[1]UF!$A:$C,3,0),"")</f>
        <v>Northest</v>
      </c>
      <c r="K49" s="311" t="s">
        <v>129</v>
      </c>
      <c r="L49" s="311" t="str">
        <f>IF('[1]Lista de Lojas | Stores List'!$K49="","",VLOOKUP('[1]Lista de Lojas | Stores List'!$K49,[1]UF!$A:$B,2,0))</f>
        <v>Bahia</v>
      </c>
      <c r="M49" s="311" t="s">
        <v>2048</v>
      </c>
      <c r="N49" s="311" t="str">
        <f>IFERROR(VLOOKUP('[1]Lista de Lojas | Stores List'!$M49,[1]UF!D:E,2,0),"N")</f>
        <v>N</v>
      </c>
      <c r="O49" s="311" t="s">
        <v>2047</v>
      </c>
      <c r="P49" s="311" t="s">
        <v>523</v>
      </c>
      <c r="Q49" s="311">
        <v>1563.3</v>
      </c>
      <c r="R49" s="311">
        <f>SUMIFS('[1]Lista de Lojas | Stores List'!$B49:$B$747,'[1]Lista de Lojas | Stores List'!$D49:$D$747,'[1]Lista de Lojas | Stores List'!$D49,'[1]Lista de Lojas | Stores List'!$E49:$E$747,"&lt;="&amp;'[1]Lista de Lojas | Stores List'!$E49)</f>
        <v>399</v>
      </c>
      <c r="S49" s="311">
        <f>SUMIFS('[1]Lista de Lojas | Stores List'!$B49:$B$747,'[1]Lista de Lojas | Stores List'!$E49:$E$747,"&lt;="&amp;'[1]Lista de Lojas | Stores List'!$E49)</f>
        <v>624</v>
      </c>
    </row>
    <row r="50" spans="1:19" s="252" customFormat="1">
      <c r="A50" s="3"/>
      <c r="B50" s="247">
        <v>1</v>
      </c>
      <c r="C50" s="164" t="s">
        <v>2045</v>
      </c>
      <c r="D50" s="314" t="s">
        <v>153</v>
      </c>
      <c r="E50" s="316">
        <v>44869</v>
      </c>
      <c r="F50" s="308" t="str">
        <f>IF('[1]Lista de Lojas | Stores List'!$E50="","",VLOOKUP(MONTH('[1]Lista de Lojas | Stores List'!$E50),[1]Quarters!$A$2:$B$13,2,0)&amp;RIGHT(YEAR('[1]Lista de Lojas | Stores List'!$E50),2))</f>
        <v>4Q22</v>
      </c>
      <c r="G50" s="313"/>
      <c r="H50" s="313" t="str">
        <f>IF('[1]Lista de Lojas | Stores List'!$G50="","",VLOOKUP(MONTH('[1]Lista de Lojas | Stores List'!$G50),[1]Quarters!$A$2:$B$13,2,0)&amp;RIGHT(YEAR('[1]Lista de Lojas | Stores List'!$G50),2))</f>
        <v/>
      </c>
      <c r="I50" s="310" t="s">
        <v>804</v>
      </c>
      <c r="J50" s="311" t="str">
        <f>IFERROR(VLOOKUP('[1]Lista de Lojas | Stores List'!$K50,[1]UF!$A:$C,3,0),"")</f>
        <v>South</v>
      </c>
      <c r="K50" s="311" t="s">
        <v>126</v>
      </c>
      <c r="L50" s="311" t="str">
        <f>IF('[1]Lista de Lojas | Stores List'!$K50="","",VLOOKUP('[1]Lista de Lojas | Stores List'!$K50,[1]UF!$A:$B,2,0))</f>
        <v>Rio Grande do Sul</v>
      </c>
      <c r="M50" s="311" t="s">
        <v>400</v>
      </c>
      <c r="N50" s="311" t="str">
        <f>IFERROR(VLOOKUP('[1]Lista de Lojas | Stores List'!$M50,[1]UF!D:E,2,0),"N")</f>
        <v>N</v>
      </c>
      <c r="O50" s="311" t="s">
        <v>2044</v>
      </c>
      <c r="P50" s="311" t="s">
        <v>523</v>
      </c>
      <c r="Q50" s="317">
        <v>233.12</v>
      </c>
      <c r="R50" s="311">
        <f>SUMIFS('[1]Lista de Lojas | Stores List'!$B50:$B$747,'[1]Lista de Lojas | Stores List'!$D50:$D$747,'[1]Lista de Lojas | Stores List'!$D50,'[1]Lista de Lojas | Stores List'!$E50:$E$747,"&lt;="&amp;'[1]Lista de Lojas | Stores List'!$E50)</f>
        <v>110</v>
      </c>
      <c r="S50" s="311">
        <f>SUMIFS('[1]Lista de Lojas | Stores List'!$B50:$B$747,'[1]Lista de Lojas | Stores List'!$E50:$E$747,"&lt;="&amp;'[1]Lista de Lojas | Stores List'!$E50)</f>
        <v>623</v>
      </c>
    </row>
    <row r="51" spans="1:19" s="252" customFormat="1">
      <c r="A51" s="3"/>
      <c r="B51" s="247">
        <v>1</v>
      </c>
      <c r="C51" s="164" t="s">
        <v>2034</v>
      </c>
      <c r="D51" s="308" t="s">
        <v>125</v>
      </c>
      <c r="E51" s="316">
        <v>44848</v>
      </c>
      <c r="F51" s="308" t="str">
        <f>IF('[1]Lista de Lojas | Stores List'!$E51="","",VLOOKUP(MONTH('[1]Lista de Lojas | Stores List'!$E51),[1]Quarters!$A$2:$B$13,2,0)&amp;RIGHT(YEAR('[1]Lista de Lojas | Stores List'!$E51),2))</f>
        <v>4Q22</v>
      </c>
      <c r="G51" s="313"/>
      <c r="H51" s="313" t="str">
        <f>IF('[1]Lista de Lojas | Stores List'!$G51="","",VLOOKUP(MONTH('[1]Lista de Lojas | Stores List'!$G51),[1]Quarters!$A$2:$B$13,2,0)&amp;RIGHT(YEAR('[1]Lista de Lojas | Stores List'!$G51),2))</f>
        <v/>
      </c>
      <c r="I51" s="310" t="s">
        <v>804</v>
      </c>
      <c r="J51" s="311" t="str">
        <f>IFERROR(VLOOKUP('[1]Lista de Lojas | Stores List'!$K51,[1]UF!$A:$C,3,0),"")</f>
        <v>South</v>
      </c>
      <c r="K51" s="311" t="s">
        <v>126</v>
      </c>
      <c r="L51" s="311" t="str">
        <f>IF('[1]Lista de Lojas | Stores List'!$K51="","",VLOOKUP('[1]Lista de Lojas | Stores List'!$K51,[1]UF!$A:$B,2,0))</f>
        <v>Rio Grande do Sul</v>
      </c>
      <c r="M51" s="311" t="s">
        <v>2036</v>
      </c>
      <c r="N51" s="311" t="str">
        <f>IFERROR(VLOOKUP('[1]Lista de Lojas | Stores List'!$M51,[1]UF!D:E,2,0),"N")</f>
        <v>N</v>
      </c>
      <c r="O51" s="311" t="s">
        <v>2035</v>
      </c>
      <c r="P51" s="311" t="s">
        <v>521</v>
      </c>
      <c r="Q51" s="317">
        <v>1823.3</v>
      </c>
      <c r="R51" s="311">
        <f>SUMIFS('[1]Lista de Lojas | Stores List'!$B51:$B$747,'[1]Lista de Lojas | Stores List'!$D51:$D$747,'[1]Lista de Lojas | Stores List'!$D51,'[1]Lista de Lojas | Stores List'!$E51:$E$747,"&lt;="&amp;'[1]Lista de Lojas | Stores List'!$E51)</f>
        <v>398</v>
      </c>
      <c r="S51" s="311">
        <f>SUMIFS('[1]Lista de Lojas | Stores List'!$B51:$B$747,'[1]Lista de Lojas | Stores List'!$E51:$E$747,"&lt;="&amp;'[1]Lista de Lojas | Stores List'!$E51)</f>
        <v>622</v>
      </c>
    </row>
    <row r="52" spans="1:19" s="252" customFormat="1">
      <c r="A52" s="3"/>
      <c r="B52" s="247">
        <v>1</v>
      </c>
      <c r="C52" s="163" t="s">
        <v>2032</v>
      </c>
      <c r="D52" s="308" t="s">
        <v>630</v>
      </c>
      <c r="E52" s="316">
        <v>44833</v>
      </c>
      <c r="F52" s="308" t="str">
        <f>IF('[1]Lista de Lojas | Stores List'!$E52="","",VLOOKUP(MONTH('[1]Lista de Lojas | Stores List'!$E52),[1]Quarters!$A$2:$B$13,2,0)&amp;RIGHT(YEAR('[1]Lista de Lojas | Stores List'!$E52),2))</f>
        <v>3Q22</v>
      </c>
      <c r="G52" s="313"/>
      <c r="H52" s="313" t="str">
        <f>IF('[1]Lista de Lojas | Stores List'!$G52="","",VLOOKUP(MONTH('[1]Lista de Lojas | Stores List'!$G52),[1]Quarters!$A$2:$B$13,2,0)&amp;RIGHT(YEAR('[1]Lista de Lojas | Stores List'!$G52),2))</f>
        <v/>
      </c>
      <c r="I52" s="310" t="s">
        <v>804</v>
      </c>
      <c r="J52" s="311" t="str">
        <f>IFERROR(VLOOKUP('[1]Lista de Lojas | Stores List'!$K52,[1]UF!$A:$C,3,0),"")</f>
        <v>Southest</v>
      </c>
      <c r="K52" s="311" t="s">
        <v>319</v>
      </c>
      <c r="L52" s="311" t="str">
        <f>IF('[1]Lista de Lojas | Stores List'!$K52="","",VLOOKUP('[1]Lista de Lojas | Stores List'!$K52,[1]UF!$A:$B,2,0))</f>
        <v>Minas Gerais</v>
      </c>
      <c r="M52" s="311" t="s">
        <v>189</v>
      </c>
      <c r="N52" s="311" t="str">
        <f>IFERROR(VLOOKUP('[1]Lista de Lojas | Stores List'!$M52,[1]UF!D:E,2,0),"N")</f>
        <v>S</v>
      </c>
      <c r="O52" s="311" t="s">
        <v>2033</v>
      </c>
      <c r="P52" s="311" t="s">
        <v>523</v>
      </c>
      <c r="Q52" s="317">
        <v>210</v>
      </c>
      <c r="R52" s="311">
        <f>SUMIFS('[1]Lista de Lojas | Stores List'!$B52:$B$747,'[1]Lista de Lojas | Stores List'!$D52:$D$747,'[1]Lista de Lojas | Stores List'!$D52,'[1]Lista de Lojas | Stores List'!$E52:$E$747,"&lt;="&amp;'[1]Lista de Lojas | Stores List'!$E52)</f>
        <v>11</v>
      </c>
      <c r="S52" s="311">
        <f>SUMIFS('[1]Lista de Lojas | Stores List'!$B52:$B$747,'[1]Lista de Lojas | Stores List'!$E52:$E$747,"&lt;="&amp;'[1]Lista de Lojas | Stores List'!$E52)</f>
        <v>621</v>
      </c>
    </row>
    <row r="53" spans="1:19" s="252" customFormat="1">
      <c r="A53" s="3"/>
      <c r="B53" s="247">
        <v>1</v>
      </c>
      <c r="C53" s="163" t="s">
        <v>2031</v>
      </c>
      <c r="D53" s="314" t="s">
        <v>153</v>
      </c>
      <c r="E53" s="316">
        <v>44827</v>
      </c>
      <c r="F53" s="308" t="str">
        <f>IF('[1]Lista de Lojas | Stores List'!$E53="","",VLOOKUP(MONTH('[1]Lista de Lojas | Stores List'!$E53),[1]Quarters!$A$2:$B$13,2,0)&amp;RIGHT(YEAR('[1]Lista de Lojas | Stores List'!$E53),2))</f>
        <v>3Q22</v>
      </c>
      <c r="G53" s="313"/>
      <c r="H53" s="313" t="str">
        <f>IF('[1]Lista de Lojas | Stores List'!$G53="","",VLOOKUP(MONTH('[1]Lista de Lojas | Stores List'!$G53),[1]Quarters!$A$2:$B$13,2,0)&amp;RIGHT(YEAR('[1]Lista de Lojas | Stores List'!$G53),2))</f>
        <v/>
      </c>
      <c r="I53" s="310" t="s">
        <v>804</v>
      </c>
      <c r="J53" s="311" t="str">
        <f>IFERROR(VLOOKUP('[1]Lista de Lojas | Stores List'!$K53,[1]UF!$A:$C,3,0),"")</f>
        <v>Northest</v>
      </c>
      <c r="K53" s="311" t="s">
        <v>318</v>
      </c>
      <c r="L53" s="311" t="str">
        <f>IF('[1]Lista de Lojas | Stores List'!$K53="","",VLOOKUP('[1]Lista de Lojas | Stores List'!$K53,[1]UF!$A:$B,2,0))</f>
        <v>Ceará</v>
      </c>
      <c r="M53" s="311" t="s">
        <v>162</v>
      </c>
      <c r="N53" s="311" t="str">
        <f>IFERROR(VLOOKUP('[1]Lista de Lojas | Stores List'!$M53,[1]UF!D:E,2,0),"N")</f>
        <v>S</v>
      </c>
      <c r="O53" s="311" t="s">
        <v>226</v>
      </c>
      <c r="P53" s="311" t="s">
        <v>523</v>
      </c>
      <c r="Q53" s="317">
        <v>260</v>
      </c>
      <c r="R53" s="311">
        <f>SUMIFS('[1]Lista de Lojas | Stores List'!$B53:$B$747,'[1]Lista de Lojas | Stores List'!$D53:$D$747,'[1]Lista de Lojas | Stores List'!$D53,'[1]Lista de Lojas | Stores List'!$E53:$E$747,"&lt;="&amp;'[1]Lista de Lojas | Stores List'!$E53)</f>
        <v>109</v>
      </c>
      <c r="S53" s="311">
        <f>SUMIFS('[1]Lista de Lojas | Stores List'!$B53:$B$747,'[1]Lista de Lojas | Stores List'!$E53:$E$747,"&lt;="&amp;'[1]Lista de Lojas | Stores List'!$E53)</f>
        <v>620</v>
      </c>
    </row>
    <row r="54" spans="1:19" s="88" customFormat="1">
      <c r="A54" s="3"/>
      <c r="B54" s="247">
        <v>1</v>
      </c>
      <c r="C54" s="163" t="s">
        <v>2028</v>
      </c>
      <c r="D54" s="314" t="s">
        <v>152</v>
      </c>
      <c r="E54" s="316">
        <v>44818</v>
      </c>
      <c r="F54" s="308" t="str">
        <f>IF('[1]Lista de Lojas | Stores List'!$E54="","",VLOOKUP(MONTH('[1]Lista de Lojas | Stores List'!$E54),[1]Quarters!$A$2:$B$13,2,0)&amp;RIGHT(YEAR('[1]Lista de Lojas | Stores List'!$E54),2))</f>
        <v>3Q22</v>
      </c>
      <c r="G54" s="313"/>
      <c r="H54" s="313" t="str">
        <f>IF('[1]Lista de Lojas | Stores List'!$G54="","",VLOOKUP(MONTH('[1]Lista de Lojas | Stores List'!$G54),[1]Quarters!$A$2:$B$13,2,0)&amp;RIGHT(YEAR('[1]Lista de Lojas | Stores List'!$G54),2))</f>
        <v/>
      </c>
      <c r="I54" s="310" t="s">
        <v>804</v>
      </c>
      <c r="J54" s="311" t="str">
        <f>IFERROR(VLOOKUP('[1]Lista de Lojas | Stores List'!$K54,[1]UF!$A:$C,3,0),"")</f>
        <v>South</v>
      </c>
      <c r="K54" s="311" t="s">
        <v>317</v>
      </c>
      <c r="L54" s="311" t="str">
        <f>IF('[1]Lista de Lojas | Stores List'!$K54="","",VLOOKUP('[1]Lista de Lojas | Stores List'!$K54,[1]UF!$A:$B,2,0))</f>
        <v>Santa Catarina</v>
      </c>
      <c r="M54" s="311" t="s">
        <v>358</v>
      </c>
      <c r="N54" s="311" t="str">
        <f>IFERROR(VLOOKUP('[1]Lista de Lojas | Stores List'!$M54,[1]UF!D:E,2,0),"N")</f>
        <v>N</v>
      </c>
      <c r="O54" s="311" t="s">
        <v>301</v>
      </c>
      <c r="P54" s="311" t="s">
        <v>523</v>
      </c>
      <c r="Q54" s="317">
        <v>615</v>
      </c>
      <c r="R54" s="311">
        <f>SUMIFS('[1]Lista de Lojas | Stores List'!$B54:$B$747,'[1]Lista de Lojas | Stores List'!$D54:$D$747,'[1]Lista de Lojas | Stores List'!$D54,'[1]Lista de Lojas | Stores List'!$E54:$E$747,"&lt;="&amp;'[1]Lista de Lojas | Stores List'!$E54)</f>
        <v>104</v>
      </c>
      <c r="S54" s="311">
        <f>SUMIFS('[1]Lista de Lojas | Stores List'!$B54:$B$747,'[1]Lista de Lojas | Stores List'!$E54:$E$747,"&lt;="&amp;'[1]Lista de Lojas | Stores List'!$E54)</f>
        <v>619</v>
      </c>
    </row>
    <row r="55" spans="1:19" s="88" customFormat="1">
      <c r="A55" s="3"/>
      <c r="B55" s="247">
        <v>1</v>
      </c>
      <c r="C55" s="164" t="s">
        <v>2027</v>
      </c>
      <c r="D55" s="318" t="s">
        <v>125</v>
      </c>
      <c r="E55" s="316">
        <v>44817</v>
      </c>
      <c r="F55" s="308" t="str">
        <f>IF('[1]Lista de Lojas | Stores List'!$E55="","",VLOOKUP(MONTH('[1]Lista de Lojas | Stores List'!$E55),[1]Quarters!$A$2:$B$13,2,0)&amp;RIGHT(YEAR('[1]Lista de Lojas | Stores List'!$E55),2))</f>
        <v>3Q22</v>
      </c>
      <c r="G55" s="313"/>
      <c r="H55" s="313" t="str">
        <f>IF('[1]Lista de Lojas | Stores List'!$G55="","",VLOOKUP(MONTH('[1]Lista de Lojas | Stores List'!$G55),[1]Quarters!$A$2:$B$13,2,0)&amp;RIGHT(YEAR('[1]Lista de Lojas | Stores List'!$G55),2))</f>
        <v/>
      </c>
      <c r="I55" s="310" t="s">
        <v>804</v>
      </c>
      <c r="J55" s="311" t="str">
        <f>IFERROR(VLOOKUP('[1]Lista de Lojas | Stores List'!$K55,[1]UF!$A:$C,3,0),"")</f>
        <v>South</v>
      </c>
      <c r="K55" s="311" t="s">
        <v>126</v>
      </c>
      <c r="L55" s="311" t="str">
        <f>IF('[1]Lista de Lojas | Stores List'!$K55="","",VLOOKUP('[1]Lista de Lojas | Stores List'!$K55,[1]UF!$A:$B,2,0))</f>
        <v>Rio Grande do Sul</v>
      </c>
      <c r="M55" s="311" t="s">
        <v>2025</v>
      </c>
      <c r="N55" s="311" t="str">
        <f>IFERROR(VLOOKUP('[1]Lista de Lojas | Stores List'!$M55,[1]UF!D:E,2,0),"N")</f>
        <v>N</v>
      </c>
      <c r="O55" s="311" t="s">
        <v>2029</v>
      </c>
      <c r="P55" s="311" t="s">
        <v>521</v>
      </c>
      <c r="Q55" s="317">
        <v>1829</v>
      </c>
      <c r="R55" s="311">
        <f>SUMIFS('[1]Lista de Lojas | Stores List'!$B55:$B$747,'[1]Lista de Lojas | Stores List'!$D55:$D$747,'[1]Lista de Lojas | Stores List'!$D55,'[1]Lista de Lojas | Stores List'!$E55:$E$747,"&lt;="&amp;'[1]Lista de Lojas | Stores List'!$E55)</f>
        <v>397</v>
      </c>
      <c r="S55" s="311">
        <f>SUMIFS('[1]Lista de Lojas | Stores List'!$B55:$B$747,'[1]Lista de Lojas | Stores List'!$E55:$E$747,"&lt;="&amp;'[1]Lista de Lojas | Stores List'!$E55)</f>
        <v>618</v>
      </c>
    </row>
    <row r="56" spans="1:19" s="88" customFormat="1">
      <c r="A56" s="3"/>
      <c r="B56" s="247">
        <v>1</v>
      </c>
      <c r="C56" s="164" t="s">
        <v>2026</v>
      </c>
      <c r="D56" s="318" t="s">
        <v>125</v>
      </c>
      <c r="E56" s="316">
        <v>44812</v>
      </c>
      <c r="F56" s="308" t="str">
        <f>IF('[1]Lista de Lojas | Stores List'!$E56="","",VLOOKUP(MONTH('[1]Lista de Lojas | Stores List'!$E56),[1]Quarters!$A$2:$B$13,2,0)&amp;RIGHT(YEAR('[1]Lista de Lojas | Stores List'!$E56),2))</f>
        <v>3Q22</v>
      </c>
      <c r="G56" s="313"/>
      <c r="H56" s="313" t="str">
        <f>IF('[1]Lista de Lojas | Stores List'!$G56="","",VLOOKUP(MONTH('[1]Lista de Lojas | Stores List'!$G56),[1]Quarters!$A$2:$B$13,2,0)&amp;RIGHT(YEAR('[1]Lista de Lojas | Stores List'!$G56),2))</f>
        <v/>
      </c>
      <c r="I56" s="310" t="s">
        <v>804</v>
      </c>
      <c r="J56" s="311" t="str">
        <f>IFERROR(VLOOKUP('[1]Lista de Lojas | Stores List'!$K56,[1]UF!$A:$C,3,0),"")</f>
        <v>South</v>
      </c>
      <c r="K56" s="311" t="s">
        <v>126</v>
      </c>
      <c r="L56" s="311" t="str">
        <f>IF('[1]Lista de Lojas | Stores List'!$K56="","",VLOOKUP('[1]Lista de Lojas | Stores List'!$K56,[1]UF!$A:$B,2,0))</f>
        <v>Rio Grande do Sul</v>
      </c>
      <c r="M56" s="311" t="s">
        <v>2024</v>
      </c>
      <c r="N56" s="311" t="str">
        <f>IFERROR(VLOOKUP('[1]Lista de Lojas | Stores List'!$M56,[1]UF!D:E,2,0),"N")</f>
        <v>N</v>
      </c>
      <c r="O56" s="311" t="s">
        <v>2030</v>
      </c>
      <c r="P56" s="311" t="s">
        <v>521</v>
      </c>
      <c r="Q56" s="317">
        <v>1476</v>
      </c>
      <c r="R56" s="311">
        <f>SUMIFS('[1]Lista de Lojas | Stores List'!$B56:$B$747,'[1]Lista de Lojas | Stores List'!$D56:$D$747,'[1]Lista de Lojas | Stores List'!$D56,'[1]Lista de Lojas | Stores List'!$E56:$E$747,"&lt;="&amp;'[1]Lista de Lojas | Stores List'!$E56)</f>
        <v>396</v>
      </c>
      <c r="S56" s="311">
        <f>SUMIFS('[1]Lista de Lojas | Stores List'!$B56:$B$747,'[1]Lista de Lojas | Stores List'!$E56:$E$747,"&lt;="&amp;'[1]Lista de Lojas | Stores List'!$E56)</f>
        <v>617</v>
      </c>
    </row>
    <row r="57" spans="1:19" s="88" customFormat="1">
      <c r="A57" s="3"/>
      <c r="B57" s="247">
        <f>IF(AND('[1]Lista de Lojas | Stores List'!$E57="",'[1]Lista de Lojas | Stores List'!$G57=""),0,IF('[1]Lista de Lojas | Stores List'!$G57&lt;&gt;"",0,1))</f>
        <v>1</v>
      </c>
      <c r="C57" s="249" t="s">
        <v>1997</v>
      </c>
      <c r="D57" s="318" t="s">
        <v>125</v>
      </c>
      <c r="E57" s="316">
        <v>44799</v>
      </c>
      <c r="F57" s="308" t="str">
        <f>IF('[1]Lista de Lojas | Stores List'!$E57="","",VLOOKUP(MONTH('[1]Lista de Lojas | Stores List'!$E57),[1]Quarters!$A$2:$B$13,2,0)&amp;RIGHT(YEAR('[1]Lista de Lojas | Stores List'!$E57),2))</f>
        <v>3Q22</v>
      </c>
      <c r="G57" s="313"/>
      <c r="H57" s="313" t="str">
        <f>IF('[1]Lista de Lojas | Stores List'!$G57="","",VLOOKUP(MONTH('[1]Lista de Lojas | Stores List'!$G57),[1]Quarters!$A$2:$B$13,2,0)&amp;RIGHT(YEAR('[1]Lista de Lojas | Stores List'!$G57),2))</f>
        <v/>
      </c>
      <c r="I57" s="315" t="s">
        <v>587</v>
      </c>
      <c r="J57" s="311" t="str">
        <f>IFERROR(VLOOKUP('[1]Lista de Lojas | Stores List'!$K57,[1]UF!$A:$C,3,0),"")</f>
        <v>Uruguay</v>
      </c>
      <c r="K57" s="315" t="s">
        <v>1376</v>
      </c>
      <c r="L57" s="311" t="str">
        <f>IF('[1]Lista de Lojas | Stores List'!$K57="","",VLOOKUP('[1]Lista de Lojas | Stores List'!$K57,[1]UF!$A:$B,2,0))</f>
        <v>Uruguay</v>
      </c>
      <c r="M57" s="311" t="s">
        <v>586</v>
      </c>
      <c r="N57" s="311" t="str">
        <f>IFERROR(VLOOKUP('[1]Lista de Lojas | Stores List'!$M57,[1]UF!D:E,2,0),"N")</f>
        <v>N</v>
      </c>
      <c r="O57" s="311" t="s">
        <v>1994</v>
      </c>
      <c r="P57" s="311" t="s">
        <v>523</v>
      </c>
      <c r="Q57" s="317">
        <v>2516.2599999999998</v>
      </c>
      <c r="R57" s="311">
        <f>SUMIFS('[1]Lista de Lojas | Stores List'!$B57:$B$747,'[1]Lista de Lojas | Stores List'!$D57:$D$747,'[1]Lista de Lojas | Stores List'!$D57,'[1]Lista de Lojas | Stores List'!$E57:$E$747,"&lt;="&amp;'[1]Lista de Lojas | Stores List'!$E57)</f>
        <v>395</v>
      </c>
      <c r="S57" s="311">
        <f>SUMIFS('[1]Lista de Lojas | Stores List'!$B57:$B$747,'[1]Lista de Lojas | Stores List'!$E57:$E$747,"&lt;="&amp;'[1]Lista de Lojas | Stores List'!$E57)</f>
        <v>616</v>
      </c>
    </row>
    <row r="58" spans="1:19" s="88" customFormat="1">
      <c r="A58" s="3"/>
      <c r="B58" s="247">
        <f>IF(AND('[1]Lista de Lojas | Stores List'!$E58="",'[1]Lista de Lojas | Stores List'!$G58=""),0,IF('[1]Lista de Lojas | Stores List'!$G58&lt;&gt;"",0,1))</f>
        <v>1</v>
      </c>
      <c r="C58" s="164" t="s">
        <v>2017</v>
      </c>
      <c r="D58" s="318" t="s">
        <v>125</v>
      </c>
      <c r="E58" s="316">
        <v>44796</v>
      </c>
      <c r="F58" s="308" t="str">
        <f>IF('[1]Lista de Lojas | Stores List'!$E58="","",VLOOKUP(MONTH('[1]Lista de Lojas | Stores List'!$E58),[1]Quarters!$A$2:$B$13,2,0)&amp;RIGHT(YEAR('[1]Lista de Lojas | Stores List'!$E58),2))</f>
        <v>3Q22</v>
      </c>
      <c r="G58" s="313"/>
      <c r="H58" s="313" t="str">
        <f>IF('[1]Lista de Lojas | Stores List'!$G58="","",VLOOKUP(MONTH('[1]Lista de Lojas | Stores List'!$G58),[1]Quarters!$A$2:$B$13,2,0)&amp;RIGHT(YEAR('[1]Lista de Lojas | Stores List'!$G58),2))</f>
        <v/>
      </c>
      <c r="I58" s="310" t="s">
        <v>804</v>
      </c>
      <c r="J58" s="311" t="str">
        <f>IFERROR(VLOOKUP('[1]Lista de Lojas | Stores List'!$K58,[1]UF!$A:$C,3,0),"")</f>
        <v>South</v>
      </c>
      <c r="K58" s="311" t="s">
        <v>126</v>
      </c>
      <c r="L58" s="311" t="str">
        <f>IF('[1]Lista de Lojas | Stores List'!$K58="","",VLOOKUP('[1]Lista de Lojas | Stores List'!$K58,[1]UF!$A:$B,2,0))</f>
        <v>Rio Grande do Sul</v>
      </c>
      <c r="M58" s="315" t="s">
        <v>1992</v>
      </c>
      <c r="N58" s="311" t="str">
        <f>IFERROR(VLOOKUP('[1]Lista de Lojas | Stores List'!$M58,[1]UF!D:E,2,0),"N")</f>
        <v>N</v>
      </c>
      <c r="O58" s="311" t="s">
        <v>1995</v>
      </c>
      <c r="P58" s="311" t="s">
        <v>521</v>
      </c>
      <c r="Q58" s="317">
        <v>1808.96</v>
      </c>
      <c r="R58" s="311">
        <f>SUMIFS('[1]Lista de Lojas | Stores List'!$B58:$B$747,'[1]Lista de Lojas | Stores List'!$D58:$D$747,'[1]Lista de Lojas | Stores List'!$D58,'[1]Lista de Lojas | Stores List'!$E58:$E$747,"&lt;="&amp;'[1]Lista de Lojas | Stores List'!$E58)</f>
        <v>394</v>
      </c>
      <c r="S58" s="311">
        <f>SUMIFS('[1]Lista de Lojas | Stores List'!$B58:$B$747,'[1]Lista de Lojas | Stores List'!$E58:$E$747,"&lt;="&amp;'[1]Lista de Lojas | Stores List'!$E58)</f>
        <v>615</v>
      </c>
    </row>
    <row r="59" spans="1:19" s="88" customFormat="1">
      <c r="A59" s="3"/>
      <c r="B59" s="247">
        <f>IF(AND('[1]Lista de Lojas | Stores List'!$E59="",'[1]Lista de Lojas | Stores List'!$G59=""),0,IF('[1]Lista de Lojas | Stores List'!$G59&lt;&gt;"",0,1))</f>
        <v>1</v>
      </c>
      <c r="C59" s="164" t="s">
        <v>2013</v>
      </c>
      <c r="D59" s="318" t="s">
        <v>125</v>
      </c>
      <c r="E59" s="316">
        <v>44792</v>
      </c>
      <c r="F59" s="308" t="str">
        <f>IF('[1]Lista de Lojas | Stores List'!$E59="","",VLOOKUP(MONTH('[1]Lista de Lojas | Stores List'!$E59),[1]Quarters!$A$2:$B$13,2,0)&amp;RIGHT(YEAR('[1]Lista de Lojas | Stores List'!$E59),2))</f>
        <v>3Q22</v>
      </c>
      <c r="G59" s="313"/>
      <c r="H59" s="313" t="str">
        <f>IF('[1]Lista de Lojas | Stores List'!$G59="","",VLOOKUP(MONTH('[1]Lista de Lojas | Stores List'!$G59),[1]Quarters!$A$2:$B$13,2,0)&amp;RIGHT(YEAR('[1]Lista de Lojas | Stores List'!$G59),2))</f>
        <v/>
      </c>
      <c r="I59" s="310" t="s">
        <v>804</v>
      </c>
      <c r="J59" s="311" t="str">
        <f>IFERROR(VLOOKUP('[1]Lista de Lojas | Stores List'!$K59,[1]UF!$A:$C,3,0),"")</f>
        <v>South</v>
      </c>
      <c r="K59" s="315" t="s">
        <v>317</v>
      </c>
      <c r="L59" s="311" t="str">
        <f>IF('[1]Lista de Lojas | Stores List'!$K59="","",VLOOKUP('[1]Lista de Lojas | Stores List'!$K59,[1]UF!$A:$B,2,0))</f>
        <v>Santa Catarina</v>
      </c>
      <c r="M59" s="315" t="s">
        <v>1993</v>
      </c>
      <c r="N59" s="311" t="str">
        <f>IFERROR(VLOOKUP('[1]Lista de Lojas | Stores List'!$M59,[1]UF!D:E,2,0),"N")</f>
        <v>N</v>
      </c>
      <c r="O59" s="311" t="s">
        <v>1996</v>
      </c>
      <c r="P59" s="311" t="s">
        <v>521</v>
      </c>
      <c r="Q59" s="317">
        <v>1868</v>
      </c>
      <c r="R59" s="311">
        <f>SUMIFS('[1]Lista de Lojas | Stores List'!$B59:$B$747,'[1]Lista de Lojas | Stores List'!$D59:$D$747,'[1]Lista de Lojas | Stores List'!$D59,'[1]Lista de Lojas | Stores List'!$E59:$E$747,"&lt;="&amp;'[1]Lista de Lojas | Stores List'!$E59)</f>
        <v>393</v>
      </c>
      <c r="S59" s="311">
        <f>SUMIFS('[1]Lista de Lojas | Stores List'!$B59:$B$747,'[1]Lista de Lojas | Stores List'!$E59:$E$747,"&lt;="&amp;'[1]Lista de Lojas | Stores List'!$E59)</f>
        <v>614</v>
      </c>
    </row>
    <row r="60" spans="1:19" s="115" customFormat="1">
      <c r="A60" s="3"/>
      <c r="B60" s="164">
        <f>IF(AND('[1]Lista de Lojas | Stores List'!$E60="",'[1]Lista de Lojas | Stores List'!$G60=""),0,IF('[1]Lista de Lojas | Stores List'!$G60&lt;&gt;"",0,1))</f>
        <v>1</v>
      </c>
      <c r="C60" s="164" t="s">
        <v>2021</v>
      </c>
      <c r="D60" s="314" t="s">
        <v>125</v>
      </c>
      <c r="E60" s="309">
        <v>44778</v>
      </c>
      <c r="F60" s="308" t="str">
        <f>IF('[1]Lista de Lojas | Stores List'!$E60="","",VLOOKUP(MONTH('[1]Lista de Lojas | Stores List'!$E60),[1]Quarters!$A$2:$B$13,2,0)&amp;RIGHT(YEAR('[1]Lista de Lojas | Stores List'!$E60),2))</f>
        <v>3Q22</v>
      </c>
      <c r="G60" s="309"/>
      <c r="H60" s="308" t="str">
        <f>IF('[1]Lista de Lojas | Stores List'!$G60="","",VLOOKUP(MONTH('[1]Lista de Lojas | Stores List'!$G60),[1]Quarters!$A$2:$B$13,2,0)&amp;RIGHT(YEAR('[1]Lista de Lojas | Stores List'!$G60),2))</f>
        <v/>
      </c>
      <c r="I60" s="311" t="s">
        <v>804</v>
      </c>
      <c r="J60" s="311" t="str">
        <f>IFERROR(VLOOKUP('[1]Lista de Lojas | Stores List'!$K60,[1]UF!$A:$C,3,0),"")</f>
        <v>South</v>
      </c>
      <c r="K60" s="311" t="s">
        <v>126</v>
      </c>
      <c r="L60" s="311" t="str">
        <f>IF('[1]Lista de Lojas | Stores List'!$K60="","",VLOOKUP('[1]Lista de Lojas | Stores List'!$K60,[1]UF!$A:$B,2,0))</f>
        <v>Rio Grande do Sul</v>
      </c>
      <c r="M60" s="311" t="s">
        <v>1987</v>
      </c>
      <c r="N60" s="311" t="str">
        <f>IFERROR(VLOOKUP('[1]Lista de Lojas | Stores List'!$M60,[1]UF!D:E,2,0),"N")</f>
        <v>N</v>
      </c>
      <c r="O60" s="311" t="s">
        <v>1988</v>
      </c>
      <c r="P60" s="311" t="s">
        <v>521</v>
      </c>
      <c r="Q60" s="317">
        <v>1932.85</v>
      </c>
      <c r="R60" s="311">
        <f>SUMIFS('[1]Lista de Lojas | Stores List'!$B60:$B$747,'[1]Lista de Lojas | Stores List'!$D60:$D$747,'[1]Lista de Lojas | Stores List'!$D60,'[1]Lista de Lojas | Stores List'!$E60:$E$747,"&lt;="&amp;'[1]Lista de Lojas | Stores List'!$E60)</f>
        <v>392</v>
      </c>
      <c r="S60" s="311">
        <f>SUMIFS('[1]Lista de Lojas | Stores List'!$B60:$B$747,'[1]Lista de Lojas | Stores List'!$E60:$E$747,"&lt;="&amp;'[1]Lista de Lojas | Stores List'!$E60)</f>
        <v>613</v>
      </c>
    </row>
    <row r="61" spans="1:19" s="115" customFormat="1">
      <c r="A61" s="3"/>
      <c r="B61" s="164">
        <f>IF(AND('[1]Lista de Lojas | Stores List'!$E61="",'[1]Lista de Lojas | Stores List'!$G61=""),0,IF('[1]Lista de Lojas | Stores List'!$G61&lt;&gt;"",0,1))</f>
        <v>1</v>
      </c>
      <c r="C61" s="163" t="s">
        <v>1986</v>
      </c>
      <c r="D61" s="314" t="s">
        <v>152</v>
      </c>
      <c r="E61" s="309">
        <v>44777</v>
      </c>
      <c r="F61" s="308" t="str">
        <f>IF('[1]Lista de Lojas | Stores List'!$E61="","",VLOOKUP(MONTH('[1]Lista de Lojas | Stores List'!$E61),[1]Quarters!$A$2:$B$13,2,0)&amp;RIGHT(YEAR('[1]Lista de Lojas | Stores List'!$E61),2))</f>
        <v>3Q22</v>
      </c>
      <c r="G61" s="309"/>
      <c r="H61" s="308" t="str">
        <f>IF('[1]Lista de Lojas | Stores List'!$G61="","",VLOOKUP(MONTH('[1]Lista de Lojas | Stores List'!$G61),[1]Quarters!$A$2:$B$13,2,0)&amp;RIGHT(YEAR('[1]Lista de Lojas | Stores List'!$G61),2))</f>
        <v/>
      </c>
      <c r="I61" s="311" t="s">
        <v>804</v>
      </c>
      <c r="J61" s="311" t="str">
        <f>IFERROR(VLOOKUP('[1]Lista de Lojas | Stores List'!$K61,[1]UF!$A:$C,3,0),"")</f>
        <v>South</v>
      </c>
      <c r="K61" s="311" t="s">
        <v>317</v>
      </c>
      <c r="L61" s="311" t="str">
        <f>IF('[1]Lista de Lojas | Stores List'!$K61="","",VLOOKUP('[1]Lista de Lojas | Stores List'!$K61,[1]UF!$A:$B,2,0))</f>
        <v>Santa Catarina</v>
      </c>
      <c r="M61" s="311" t="s">
        <v>375</v>
      </c>
      <c r="N61" s="311" t="str">
        <f>IFERROR(VLOOKUP('[1]Lista de Lojas | Stores List'!$M61,[1]UF!D:E,2,0),"N")</f>
        <v>N</v>
      </c>
      <c r="O61" s="311" t="s">
        <v>523</v>
      </c>
      <c r="P61" s="311" t="s">
        <v>523</v>
      </c>
      <c r="Q61" s="317">
        <v>645</v>
      </c>
      <c r="R61" s="311">
        <f>SUMIFS('[1]Lista de Lojas | Stores List'!$B61:$B$747,'[1]Lista de Lojas | Stores List'!$D61:$D$747,'[1]Lista de Lojas | Stores List'!$D61,'[1]Lista de Lojas | Stores List'!$E61:$E$747,"&lt;="&amp;'[1]Lista de Lojas | Stores List'!$E61)</f>
        <v>103</v>
      </c>
      <c r="S61" s="311">
        <f>SUMIFS('[1]Lista de Lojas | Stores List'!$B61:$B$747,'[1]Lista de Lojas | Stores List'!$E61:$E$747,"&lt;="&amp;'[1]Lista de Lojas | Stores List'!$E61)</f>
        <v>612</v>
      </c>
    </row>
    <row r="62" spans="1:19" s="115" customFormat="1">
      <c r="A62" s="3"/>
      <c r="B62" s="164">
        <f>IF(AND('[1]Lista de Lojas | Stores List'!$E62="",'[1]Lista de Lojas | Stores List'!$G62=""),0,IF('[1]Lista de Lojas | Stores List'!$G62&lt;&gt;"",0,1))</f>
        <v>1</v>
      </c>
      <c r="C62" s="163" t="s">
        <v>1989</v>
      </c>
      <c r="D62" s="308" t="s">
        <v>152</v>
      </c>
      <c r="E62" s="309">
        <v>44763</v>
      </c>
      <c r="F62" s="308" t="str">
        <f>IF('[1]Lista de Lojas | Stores List'!$E62="","",VLOOKUP(MONTH('[1]Lista de Lojas | Stores List'!$E62),[1]Quarters!$A$2:$B$13,2,0)&amp;RIGHT(YEAR('[1]Lista de Lojas | Stores List'!$E62),2))</f>
        <v>3Q22</v>
      </c>
      <c r="G62" s="309"/>
      <c r="H62" s="308" t="str">
        <f>IF('[1]Lista de Lojas | Stores List'!$G62="","",VLOOKUP(MONTH('[1]Lista de Lojas | Stores List'!$G62),[1]Quarters!$A$2:$B$13,2,0)&amp;RIGHT(YEAR('[1]Lista de Lojas | Stores List'!$G62),2))</f>
        <v/>
      </c>
      <c r="I62" s="311" t="s">
        <v>804</v>
      </c>
      <c r="J62" s="311" t="str">
        <f>IFERROR(VLOOKUP('[1]Lista de Lojas | Stores List'!$K62,[1]UF!$A:$C,3,0),"")</f>
        <v>Southest</v>
      </c>
      <c r="K62" s="311" t="s">
        <v>127</v>
      </c>
      <c r="L62" s="311" t="str">
        <f>IF('[1]Lista de Lojas | Stores List'!$K62="","",VLOOKUP('[1]Lista de Lojas | Stores List'!$K62,[1]UF!$A:$B,2,0))</f>
        <v>São Paulo</v>
      </c>
      <c r="M62" s="311" t="s">
        <v>1908</v>
      </c>
      <c r="N62" s="311" t="str">
        <f>IFERROR(VLOOKUP('[1]Lista de Lojas | Stores List'!$M62,[1]UF!D:E,2,0),"N")</f>
        <v>N</v>
      </c>
      <c r="O62" s="311" t="s">
        <v>1909</v>
      </c>
      <c r="P62" s="311" t="s">
        <v>523</v>
      </c>
      <c r="Q62" s="317">
        <v>710</v>
      </c>
      <c r="R62" s="311">
        <f>SUMIFS('[1]Lista de Lojas | Stores List'!$B62:$B$747,'[1]Lista de Lojas | Stores List'!$D62:$D$747,'[1]Lista de Lojas | Stores List'!$D62,'[1]Lista de Lojas | Stores List'!$E62:$E$747,"&lt;="&amp;'[1]Lista de Lojas | Stores List'!$E62)</f>
        <v>102</v>
      </c>
      <c r="S62" s="311">
        <f>SUMIFS('[1]Lista de Lojas | Stores List'!$B62:$B$747,'[1]Lista de Lojas | Stores List'!$E62:$E$747,"&lt;="&amp;'[1]Lista de Lojas | Stores List'!$E62)</f>
        <v>611</v>
      </c>
    </row>
    <row r="63" spans="1:19" s="115" customFormat="1">
      <c r="A63" s="3"/>
      <c r="B63" s="164">
        <f>IF(AND('[1]Lista de Lojas | Stores List'!$E63="",'[1]Lista de Lojas | Stores List'!$G63=""),0,IF('[1]Lista de Lojas | Stores List'!$G63&lt;&gt;"",0,1))</f>
        <v>1</v>
      </c>
      <c r="C63" s="163" t="s">
        <v>2009</v>
      </c>
      <c r="D63" s="308" t="s">
        <v>125</v>
      </c>
      <c r="E63" s="309">
        <v>44749</v>
      </c>
      <c r="F63" s="308" t="str">
        <f>IF('[1]Lista de Lojas | Stores List'!$E63="","",VLOOKUP(MONTH('[1]Lista de Lojas | Stores List'!$E63),[1]Quarters!$A$2:$B$13,2,0)&amp;RIGHT(YEAR('[1]Lista de Lojas | Stores List'!$E63),2))</f>
        <v>3Q22</v>
      </c>
      <c r="G63" s="309"/>
      <c r="H63" s="308" t="str">
        <f>IF('[1]Lista de Lojas | Stores List'!$G63="","",VLOOKUP(MONTH('[1]Lista de Lojas | Stores List'!$G63),[1]Quarters!$A$2:$B$13,2,0)&amp;RIGHT(YEAR('[1]Lista de Lojas | Stores List'!$G63),2))</f>
        <v/>
      </c>
      <c r="I63" s="311" t="s">
        <v>804</v>
      </c>
      <c r="J63" s="311" t="str">
        <f>IFERROR(VLOOKUP('[1]Lista de Lojas | Stores List'!$K63,[1]UF!$A:$C,3,0),"")</f>
        <v>South</v>
      </c>
      <c r="K63" s="311" t="s">
        <v>126</v>
      </c>
      <c r="L63" s="311" t="str">
        <f>IF('[1]Lista de Lojas | Stores List'!$K63="","",VLOOKUP('[1]Lista de Lojas | Stores List'!$K63,[1]UF!$A:$B,2,0))</f>
        <v>Rio Grande do Sul</v>
      </c>
      <c r="M63" s="311" t="s">
        <v>1896</v>
      </c>
      <c r="N63" s="311" t="str">
        <f>IFERROR(VLOOKUP('[1]Lista de Lojas | Stores List'!$M63,[1]UF!D:E,2,0),"N")</f>
        <v>N</v>
      </c>
      <c r="O63" s="311" t="s">
        <v>1897</v>
      </c>
      <c r="P63" s="311" t="s">
        <v>521</v>
      </c>
      <c r="Q63" s="317">
        <v>2044.21</v>
      </c>
      <c r="R63" s="311">
        <f>SUMIFS('[1]Lista de Lojas | Stores List'!$B63:$B$747,'[1]Lista de Lojas | Stores List'!$D63:$D$747,'[1]Lista de Lojas | Stores List'!$D63,'[1]Lista de Lojas | Stores List'!$E63:$E$747,"&lt;="&amp;'[1]Lista de Lojas | Stores List'!$E63)</f>
        <v>391</v>
      </c>
      <c r="S63" s="311">
        <f>SUMIFS('[1]Lista de Lojas | Stores List'!$B63:$B$747,'[1]Lista de Lojas | Stores List'!$E63:$E$747,"&lt;="&amp;'[1]Lista de Lojas | Stores List'!$E63)</f>
        <v>610</v>
      </c>
    </row>
    <row r="64" spans="1:19" s="115" customFormat="1">
      <c r="A64" s="3"/>
      <c r="B64" s="164">
        <f>IF(AND('[1]Lista de Lojas | Stores List'!$E64="",'[1]Lista de Lojas | Stores List'!$G64=""),0,IF('[1]Lista de Lojas | Stores List'!$G64&lt;&gt;"",0,1))</f>
        <v>1</v>
      </c>
      <c r="C64" s="163" t="s">
        <v>2020</v>
      </c>
      <c r="D64" s="308" t="s">
        <v>125</v>
      </c>
      <c r="E64" s="309">
        <v>44734</v>
      </c>
      <c r="F64" s="308" t="str">
        <f>IF('[1]Lista de Lojas | Stores List'!$E64="","",VLOOKUP(MONTH('[1]Lista de Lojas | Stores List'!$E64),[1]Quarters!$A$2:$B$13,2,0)&amp;RIGHT(YEAR('[1]Lista de Lojas | Stores List'!$E64),2))</f>
        <v>2Q22</v>
      </c>
      <c r="G64" s="309"/>
      <c r="H64" s="308" t="str">
        <f>IF('[1]Lista de Lojas | Stores List'!$G64="","",VLOOKUP(MONTH('[1]Lista de Lojas | Stores List'!$G64),[1]Quarters!$A$2:$B$13,2,0)&amp;RIGHT(YEAR('[1]Lista de Lojas | Stores List'!$G64),2))</f>
        <v/>
      </c>
      <c r="I64" s="311" t="s">
        <v>804</v>
      </c>
      <c r="J64" s="311" t="str">
        <f>IFERROR(VLOOKUP('[1]Lista de Lojas | Stores List'!$K64,[1]UF!$A:$C,3,0),"")</f>
        <v>South</v>
      </c>
      <c r="K64" s="311" t="s">
        <v>331</v>
      </c>
      <c r="L64" s="311" t="str">
        <f>IF('[1]Lista de Lojas | Stores List'!$K64="","",VLOOKUP('[1]Lista de Lojas | Stores List'!$K64,[1]UF!$A:$B,2,0))</f>
        <v>Paraná</v>
      </c>
      <c r="M64" s="311" t="s">
        <v>1891</v>
      </c>
      <c r="N64" s="311" t="str">
        <f>IFERROR(VLOOKUP('[1]Lista de Lojas | Stores List'!$M64,[1]UF!D:E,2,0),"N")</f>
        <v>N</v>
      </c>
      <c r="O64" s="311" t="s">
        <v>1892</v>
      </c>
      <c r="P64" s="311" t="s">
        <v>521</v>
      </c>
      <c r="Q64" s="317">
        <v>1706.54</v>
      </c>
      <c r="R64" s="311">
        <f>SUMIFS('[1]Lista de Lojas | Stores List'!$B64:$B$747,'[1]Lista de Lojas | Stores List'!$D64:$D$747,'[1]Lista de Lojas | Stores List'!$D64,'[1]Lista de Lojas | Stores List'!$E64:$E$747,"&lt;="&amp;'[1]Lista de Lojas | Stores List'!$E64)</f>
        <v>390</v>
      </c>
      <c r="S64" s="311">
        <f>SUMIFS('[1]Lista de Lojas | Stores List'!$B64:$B$747,'[1]Lista de Lojas | Stores List'!$E64:$E$747,"&lt;="&amp;'[1]Lista de Lojas | Stores List'!$E64)</f>
        <v>609</v>
      </c>
    </row>
    <row r="65" spans="1:19" s="115" customFormat="1">
      <c r="A65" s="3"/>
      <c r="B65" s="164">
        <f>IF(AND('[1]Lista de Lojas | Stores List'!$E65="",'[1]Lista de Lojas | Stores List'!$G65=""),0,IF('[1]Lista de Lojas | Stores List'!$G65&lt;&gt;"",0,1))</f>
        <v>1</v>
      </c>
      <c r="C65" s="163" t="s">
        <v>1890</v>
      </c>
      <c r="D65" s="308" t="s">
        <v>630</v>
      </c>
      <c r="E65" s="309">
        <v>44733</v>
      </c>
      <c r="F65" s="308" t="str">
        <f>IF('[1]Lista de Lojas | Stores List'!$E65="","",VLOOKUP(MONTH('[1]Lista de Lojas | Stores List'!$E65),[1]Quarters!$A$2:$B$13,2,0)&amp;RIGHT(YEAR('[1]Lista de Lojas | Stores List'!$E65),2))</f>
        <v>2Q22</v>
      </c>
      <c r="G65" s="309"/>
      <c r="H65" s="308" t="str">
        <f>IF('[1]Lista de Lojas | Stores List'!$G65="","",VLOOKUP(MONTH('[1]Lista de Lojas | Stores List'!$G65),[1]Quarters!$A$2:$B$13,2,0)&amp;RIGHT(YEAR('[1]Lista de Lojas | Stores List'!$G65),2))</f>
        <v/>
      </c>
      <c r="I65" s="311" t="s">
        <v>804</v>
      </c>
      <c r="J65" s="311" t="str">
        <f>IFERROR(VLOOKUP('[1]Lista de Lojas | Stores List'!$K65,[1]UF!$A:$C,3,0),"")</f>
        <v>Northest</v>
      </c>
      <c r="K65" s="311" t="s">
        <v>130</v>
      </c>
      <c r="L65" s="311" t="str">
        <f>IF('[1]Lista de Lojas | Stores List'!$K65="","",VLOOKUP('[1]Lista de Lojas | Stores List'!$K65,[1]UF!$A:$B,2,0))</f>
        <v>Pernambuco</v>
      </c>
      <c r="M65" s="311" t="s">
        <v>138</v>
      </c>
      <c r="N65" s="311" t="str">
        <f>IFERROR(VLOOKUP('[1]Lista de Lojas | Stores List'!$M65,[1]UF!D:E,2,0),"N")</f>
        <v>S</v>
      </c>
      <c r="O65" s="311" t="s">
        <v>911</v>
      </c>
      <c r="P65" s="311" t="s">
        <v>523</v>
      </c>
      <c r="Q65" s="317">
        <v>213</v>
      </c>
      <c r="R65" s="311">
        <f>SUMIFS('[1]Lista de Lojas | Stores List'!$B65:$B$747,'[1]Lista de Lojas | Stores List'!$D65:$D$747,'[1]Lista de Lojas | Stores List'!$D65,'[1]Lista de Lojas | Stores List'!$E65:$E$747,"&lt;="&amp;'[1]Lista de Lojas | Stores List'!$E65)</f>
        <v>10</v>
      </c>
      <c r="S65" s="311">
        <f>SUMIFS('[1]Lista de Lojas | Stores List'!$B65:$B$747,'[1]Lista de Lojas | Stores List'!$E65:$E$747,"&lt;="&amp;'[1]Lista de Lojas | Stores List'!$E65)</f>
        <v>608</v>
      </c>
    </row>
    <row r="66" spans="1:19" s="115" customFormat="1">
      <c r="A66" s="114"/>
      <c r="B66" s="164">
        <f>IF(AND('[1]Lista de Lojas | Stores List'!$E66="",'[1]Lista de Lojas | Stores List'!$G66=""),0,IF('[1]Lista de Lojas | Stores List'!$G66&lt;&gt;"",0,1))</f>
        <v>1</v>
      </c>
      <c r="C66" s="163" t="s">
        <v>1887</v>
      </c>
      <c r="D66" s="308" t="s">
        <v>153</v>
      </c>
      <c r="E66" s="309">
        <v>44722</v>
      </c>
      <c r="F66" s="308" t="str">
        <f>IF('[1]Lista de Lojas | Stores List'!$E66="","",VLOOKUP(MONTH('[1]Lista de Lojas | Stores List'!$E66),[1]Quarters!$A$2:$B$13,2,0)&amp;RIGHT(YEAR('[1]Lista de Lojas | Stores List'!$E66),2))</f>
        <v>2Q22</v>
      </c>
      <c r="G66" s="309"/>
      <c r="H66" s="308" t="str">
        <f>IF('[1]Lista de Lojas | Stores List'!$G66="","",VLOOKUP(MONTH('[1]Lista de Lojas | Stores List'!$G66),[1]Quarters!$A$2:$B$13,2,0)&amp;RIGHT(YEAR('[1]Lista de Lojas | Stores List'!$G66),2))</f>
        <v/>
      </c>
      <c r="I66" s="311" t="s">
        <v>804</v>
      </c>
      <c r="J66" s="311" t="str">
        <f>IFERROR(VLOOKUP('[1]Lista de Lojas | Stores List'!$K66,[1]UF!$A:$C,3,0),"")</f>
        <v>Northest</v>
      </c>
      <c r="K66" s="311" t="s">
        <v>323</v>
      </c>
      <c r="L66" s="311" t="str">
        <f>IF('[1]Lista de Lojas | Stores List'!$K66="","",VLOOKUP('[1]Lista de Lojas | Stores List'!$K66,[1]UF!$A:$B,2,0))</f>
        <v>Rio Grande do Norte</v>
      </c>
      <c r="M66" s="311" t="s">
        <v>211</v>
      </c>
      <c r="N66" s="311" t="str">
        <f>IFERROR(VLOOKUP('[1]Lista de Lojas | Stores List'!$M66,[1]UF!D:E,2,0),"N")</f>
        <v>S</v>
      </c>
      <c r="O66" s="311" t="s">
        <v>436</v>
      </c>
      <c r="P66" s="311" t="s">
        <v>523</v>
      </c>
      <c r="Q66" s="317">
        <v>352</v>
      </c>
      <c r="R66" s="311">
        <f>SUMIFS('[1]Lista de Lojas | Stores List'!$B66:$B$747,'[1]Lista de Lojas | Stores List'!$D66:$D$747,'[1]Lista de Lojas | Stores List'!$D66,'[1]Lista de Lojas | Stores List'!$E66:$E$747,"&lt;="&amp;'[1]Lista de Lojas | Stores List'!$E66)</f>
        <v>108</v>
      </c>
      <c r="S66" s="311">
        <f>SUMIFS('[1]Lista de Lojas | Stores List'!$B66:$B$747,'[1]Lista de Lojas | Stores List'!$E66:$E$747,"&lt;="&amp;'[1]Lista de Lojas | Stores List'!$E66)</f>
        <v>607</v>
      </c>
    </row>
    <row r="67" spans="1:19" s="115" customFormat="1">
      <c r="A67" s="3"/>
      <c r="B67" s="164">
        <f>IF(AND('[1]Lista de Lojas | Stores List'!$E67="",'[1]Lista de Lojas | Stores List'!$G67=""),0,IF('[1]Lista de Lojas | Stores List'!$G67&lt;&gt;"",0,1))</f>
        <v>1</v>
      </c>
      <c r="C67" s="163" t="s">
        <v>1888</v>
      </c>
      <c r="D67" s="308" t="s">
        <v>153</v>
      </c>
      <c r="E67" s="309">
        <v>44719</v>
      </c>
      <c r="F67" s="308" t="str">
        <f>IF('[1]Lista de Lojas | Stores List'!$E67="","",VLOOKUP(MONTH('[1]Lista de Lojas | Stores List'!$E67),[1]Quarters!$A$2:$B$13,2,0)&amp;RIGHT(YEAR('[1]Lista de Lojas | Stores List'!$E67),2))</f>
        <v>2Q22</v>
      </c>
      <c r="G67" s="309"/>
      <c r="H67" s="308" t="str">
        <f>IF('[1]Lista de Lojas | Stores List'!$G67="","",VLOOKUP(MONTH('[1]Lista de Lojas | Stores List'!$G67),[1]Quarters!$A$2:$B$13,2,0)&amp;RIGHT(YEAR('[1]Lista de Lojas | Stores List'!$G67),2))</f>
        <v/>
      </c>
      <c r="I67" s="311" t="s">
        <v>804</v>
      </c>
      <c r="J67" s="311" t="str">
        <f>IFERROR(VLOOKUP('[1]Lista de Lojas | Stores List'!$K67,[1]UF!$A:$C,3,0),"")</f>
        <v>Northest</v>
      </c>
      <c r="K67" s="311" t="s">
        <v>329</v>
      </c>
      <c r="L67" s="311" t="str">
        <f>IF('[1]Lista de Lojas | Stores List'!$K67="","",VLOOKUP('[1]Lista de Lojas | Stores List'!$K67,[1]UF!$A:$B,2,0))</f>
        <v>Alagoas</v>
      </c>
      <c r="M67" s="311" t="s">
        <v>208</v>
      </c>
      <c r="N67" s="311" t="str">
        <f>IFERROR(VLOOKUP('[1]Lista de Lojas | Stores List'!$M67,[1]UF!D:E,2,0),"N")</f>
        <v>S</v>
      </c>
      <c r="O67" s="311" t="s">
        <v>1889</v>
      </c>
      <c r="P67" s="311" t="s">
        <v>523</v>
      </c>
      <c r="Q67" s="317">
        <v>403</v>
      </c>
      <c r="R67" s="311">
        <f>SUMIFS('[1]Lista de Lojas | Stores List'!$B67:$B$747,'[1]Lista de Lojas | Stores List'!$D67:$D$747,'[1]Lista de Lojas | Stores List'!$D67,'[1]Lista de Lojas | Stores List'!$E67:$E$747,"&lt;="&amp;'[1]Lista de Lojas | Stores List'!$E67)</f>
        <v>107</v>
      </c>
      <c r="S67" s="311">
        <f>SUMIFS('[1]Lista de Lojas | Stores List'!$B67:$B$747,'[1]Lista de Lojas | Stores List'!$E67:$E$747,"&lt;="&amp;'[1]Lista de Lojas | Stores List'!$E67)</f>
        <v>606</v>
      </c>
    </row>
    <row r="68" spans="1:19" s="115" customFormat="1">
      <c r="A68" s="3"/>
      <c r="B68" s="324">
        <v>0</v>
      </c>
      <c r="C68" s="325" t="s">
        <v>2023</v>
      </c>
      <c r="D68" s="326" t="s">
        <v>125</v>
      </c>
      <c r="E68" s="327">
        <v>44712</v>
      </c>
      <c r="F68" s="326" t="str">
        <f>IF('[1]Lista de Lojas | Stores List'!$E68="","",VLOOKUP(MONTH('[1]Lista de Lojas | Stores List'!$E68),[1]Quarters!$A$2:$B$13,2,0)&amp;RIGHT(YEAR('[1]Lista de Lojas | Stores List'!$E68),2))</f>
        <v>2Q22</v>
      </c>
      <c r="G68" s="327">
        <v>45252</v>
      </c>
      <c r="H68" s="326" t="str">
        <f>IF('[1]Lista de Lojas | Stores List'!$G68="","",VLOOKUP(MONTH('[1]Lista de Lojas | Stores List'!$G68),[1]Quarters!$A$2:$B$13,2,0)&amp;RIGHT(YEAR('[1]Lista de Lojas | Stores List'!$G68),2))</f>
        <v>4Q23</v>
      </c>
      <c r="I68" s="324" t="s">
        <v>804</v>
      </c>
      <c r="J68" s="324" t="str">
        <f>IFERROR(VLOOKUP('[1]Lista de Lojas | Stores List'!$K68,[1]UF!$A:$C,3,0),"")</f>
        <v>Southest</v>
      </c>
      <c r="K68" s="324" t="s">
        <v>127</v>
      </c>
      <c r="L68" s="324" t="str">
        <f>IF('[1]Lista de Lojas | Stores List'!$K68="","",VLOOKUP('[1]Lista de Lojas | Stores List'!$K68,[1]UF!$A:$B,2,0))</f>
        <v>São Paulo</v>
      </c>
      <c r="M68" s="324" t="s">
        <v>134</v>
      </c>
      <c r="N68" s="311" t="str">
        <f>IFERROR(VLOOKUP('[1]Lista de Lojas | Stores List'!$M68,[1]UF!D:E,2,0),"N")</f>
        <v>S</v>
      </c>
      <c r="O68" s="324" t="s">
        <v>2344</v>
      </c>
      <c r="P68" s="324" t="s">
        <v>523</v>
      </c>
      <c r="Q68" s="328">
        <v>1165</v>
      </c>
      <c r="R68" s="324">
        <f>SUMIFS('[1]Lista de Lojas | Stores List'!$B68:$B$747,'[1]Lista de Lojas | Stores List'!$D68:$D$747,'[1]Lista de Lojas | Stores List'!$D68,'[1]Lista de Lojas | Stores List'!$E68:$E$747,"&lt;="&amp;'[1]Lista de Lojas | Stores List'!$E68)</f>
        <v>389</v>
      </c>
      <c r="S68" s="311">
        <f>SUMIFS('[1]Lista de Lojas | Stores List'!$B68:$B$747,'[1]Lista de Lojas | Stores List'!$E68:$E$747,"&lt;="&amp;'[1]Lista de Lojas | Stores List'!$E68)</f>
        <v>605</v>
      </c>
    </row>
    <row r="69" spans="1:19" s="115" customFormat="1">
      <c r="A69" s="3"/>
      <c r="B69" s="164">
        <f>IF(AND('[1]Lista de Lojas | Stores List'!$E69="",'[1]Lista de Lojas | Stores List'!$G69=""),0,IF('[1]Lista de Lojas | Stores List'!$G69&lt;&gt;"",0,1))</f>
        <v>1</v>
      </c>
      <c r="C69" s="163" t="s">
        <v>1885</v>
      </c>
      <c r="D69" s="308" t="s">
        <v>153</v>
      </c>
      <c r="E69" s="309">
        <v>44709</v>
      </c>
      <c r="F69" s="308" t="str">
        <f>IF('[1]Lista de Lojas | Stores List'!$E69="","",VLOOKUP(MONTH('[1]Lista de Lojas | Stores List'!$E69),[1]Quarters!$A$2:$B$13,2,0)&amp;RIGHT(YEAR('[1]Lista de Lojas | Stores List'!$E69),2))</f>
        <v>2Q22</v>
      </c>
      <c r="G69" s="309"/>
      <c r="H69" s="308" t="str">
        <f>IF('[1]Lista de Lojas | Stores List'!$G69="","",VLOOKUP(MONTH('[1]Lista de Lojas | Stores List'!$G69),[1]Quarters!$A$2:$B$13,2,0)&amp;RIGHT(YEAR('[1]Lista de Lojas | Stores List'!$G69),2))</f>
        <v/>
      </c>
      <c r="I69" s="311" t="s">
        <v>804</v>
      </c>
      <c r="J69" s="311" t="str">
        <f>IFERROR(VLOOKUP('[1]Lista de Lojas | Stores List'!$K69,[1]UF!$A:$C,3,0),"")</f>
        <v>Northest</v>
      </c>
      <c r="K69" s="311" t="s">
        <v>324</v>
      </c>
      <c r="L69" s="311" t="str">
        <f>IF('[1]Lista de Lojas | Stores List'!$K69="","",VLOOKUP('[1]Lista de Lojas | Stores List'!$K69,[1]UF!$A:$B,2,0))</f>
        <v>Maranhão</v>
      </c>
      <c r="M69" s="311" t="s">
        <v>363</v>
      </c>
      <c r="N69" s="311" t="str">
        <f>IFERROR(VLOOKUP('[1]Lista de Lojas | Stores List'!$M69,[1]UF!D:E,2,0),"N")</f>
        <v>S</v>
      </c>
      <c r="O69" s="311" t="s">
        <v>315</v>
      </c>
      <c r="P69" s="311" t="s">
        <v>523</v>
      </c>
      <c r="Q69" s="317">
        <v>250</v>
      </c>
      <c r="R69" s="311">
        <f>SUMIFS('[1]Lista de Lojas | Stores List'!$B69:$B$747,'[1]Lista de Lojas | Stores List'!$D69:$D$747,'[1]Lista de Lojas | Stores List'!$D69,'[1]Lista de Lojas | Stores List'!$E69:$E$747,"&lt;="&amp;'[1]Lista de Lojas | Stores List'!$E69)</f>
        <v>106</v>
      </c>
      <c r="S69" s="311">
        <f>SUMIFS('[1]Lista de Lojas | Stores List'!$B69:$B$747,'[1]Lista de Lojas | Stores List'!$E69:$E$747,"&lt;="&amp;'[1]Lista de Lojas | Stores List'!$E69)</f>
        <v>605</v>
      </c>
    </row>
    <row r="70" spans="1:19" s="88" customFormat="1">
      <c r="A70" s="3"/>
      <c r="B70" s="164">
        <f>IF(AND('[1]Lista de Lojas | Stores List'!$E70="",'[1]Lista de Lojas | Stores List'!$G70=""),0,IF('[1]Lista de Lojas | Stores List'!$G70&lt;&gt;"",0,1))</f>
        <v>1</v>
      </c>
      <c r="C70" s="163" t="s">
        <v>1881</v>
      </c>
      <c r="D70" s="308" t="s">
        <v>153</v>
      </c>
      <c r="E70" s="309">
        <v>44694</v>
      </c>
      <c r="F70" s="308" t="str">
        <f>IF('[1]Lista de Lojas | Stores List'!$E70="","",VLOOKUP(MONTH('[1]Lista de Lojas | Stores List'!$E70),[1]Quarters!$A$2:$B$13,2,0)&amp;RIGHT(YEAR('[1]Lista de Lojas | Stores List'!$E70),2))</f>
        <v>2Q22</v>
      </c>
      <c r="G70" s="309"/>
      <c r="H70" s="308" t="str">
        <f>IF('[1]Lista de Lojas | Stores List'!$G70="","",VLOOKUP(MONTH('[1]Lista de Lojas | Stores List'!$G70),[1]Quarters!$A$2:$B$13,2,0)&amp;RIGHT(YEAR('[1]Lista de Lojas | Stores List'!$G70),2))</f>
        <v/>
      </c>
      <c r="I70" s="311" t="s">
        <v>804</v>
      </c>
      <c r="J70" s="311" t="str">
        <f>IFERROR(VLOOKUP('[1]Lista de Lojas | Stores List'!$K70,[1]UF!$A:$C,3,0),"")</f>
        <v>Northest</v>
      </c>
      <c r="K70" s="311" t="s">
        <v>333</v>
      </c>
      <c r="L70" s="311" t="str">
        <f>IF('[1]Lista de Lojas | Stores List'!$K70="","",VLOOKUP('[1]Lista de Lojas | Stores List'!$K70,[1]UF!$A:$B,2,0))</f>
        <v>Sergipe</v>
      </c>
      <c r="M70" s="311" t="s">
        <v>1882</v>
      </c>
      <c r="N70" s="311" t="str">
        <f>IFERROR(VLOOKUP('[1]Lista de Lojas | Stores List'!$M70,[1]UF!D:E,2,0),"N")</f>
        <v>N</v>
      </c>
      <c r="O70" s="311" t="s">
        <v>1883</v>
      </c>
      <c r="P70" s="311" t="s">
        <v>523</v>
      </c>
      <c r="Q70" s="317">
        <v>260</v>
      </c>
      <c r="R70" s="311">
        <f>SUMIFS('[1]Lista de Lojas | Stores List'!$B70:$B$747,'[1]Lista de Lojas | Stores List'!$D70:$D$747,'[1]Lista de Lojas | Stores List'!$D70,'[1]Lista de Lojas | Stores List'!$E70:$E$747,"&lt;="&amp;'[1]Lista de Lojas | Stores List'!$E70)</f>
        <v>105</v>
      </c>
      <c r="S70" s="311">
        <f>SUMIFS('[1]Lista de Lojas | Stores List'!$B70:$B$747,'[1]Lista de Lojas | Stores List'!$E70:$E$747,"&lt;="&amp;'[1]Lista de Lojas | Stores List'!$E70)</f>
        <v>604</v>
      </c>
    </row>
    <row r="71" spans="1:19" s="88" customFormat="1">
      <c r="A71" s="3"/>
      <c r="B71" s="164">
        <f>IF(AND('[1]Lista de Lojas | Stores List'!$E71="",'[1]Lista de Lojas | Stores List'!$G71=""),0,IF('[1]Lista de Lojas | Stores List'!$G71&lt;&gt;"",0,1))</f>
        <v>1</v>
      </c>
      <c r="C71" s="163" t="s">
        <v>1881</v>
      </c>
      <c r="D71" s="308" t="s">
        <v>153</v>
      </c>
      <c r="E71" s="309">
        <v>44687</v>
      </c>
      <c r="F71" s="308" t="str">
        <f>IF('[1]Lista de Lojas | Stores List'!$E71="","",VLOOKUP(MONTH('[1]Lista de Lojas | Stores List'!$E71),[1]Quarters!$A$2:$B$13,2,0)&amp;RIGHT(YEAR('[1]Lista de Lojas | Stores List'!$E71),2))</f>
        <v>2Q22</v>
      </c>
      <c r="G71" s="309"/>
      <c r="H71" s="308" t="str">
        <f>IF('[1]Lista de Lojas | Stores List'!$G71="","",VLOOKUP(MONTH('[1]Lista de Lojas | Stores List'!$G71),[1]Quarters!$A$2:$B$13,2,0)&amp;RIGHT(YEAR('[1]Lista de Lojas | Stores List'!$G71),2))</f>
        <v/>
      </c>
      <c r="I71" s="311" t="s">
        <v>804</v>
      </c>
      <c r="J71" s="311" t="str">
        <f>IFERROR(VLOOKUP('[1]Lista de Lojas | Stores List'!$K71,[1]UF!$A:$C,3,0),"")</f>
        <v>Northest</v>
      </c>
      <c r="K71" s="311" t="s">
        <v>318</v>
      </c>
      <c r="L71" s="311" t="str">
        <f>IF('[1]Lista de Lojas | Stores List'!$K71="","",VLOOKUP('[1]Lista de Lojas | Stores List'!$K71,[1]UF!$A:$B,2,0))</f>
        <v>Ceará</v>
      </c>
      <c r="M71" s="311" t="s">
        <v>162</v>
      </c>
      <c r="N71" s="311" t="str">
        <f>IFERROR(VLOOKUP('[1]Lista de Lojas | Stores List'!$M71,[1]UF!D:E,2,0),"N")</f>
        <v>S</v>
      </c>
      <c r="O71" s="311" t="s">
        <v>903</v>
      </c>
      <c r="P71" s="311" t="s">
        <v>523</v>
      </c>
      <c r="Q71" s="317">
        <v>264.61</v>
      </c>
      <c r="R71" s="311">
        <f>SUMIFS('[1]Lista de Lojas | Stores List'!$B71:$B$747,'[1]Lista de Lojas | Stores List'!$D71:$D$747,'[1]Lista de Lojas | Stores List'!$D71,'[1]Lista de Lojas | Stores List'!$E71:$E$747,"&lt;="&amp;'[1]Lista de Lojas | Stores List'!$E71)</f>
        <v>104</v>
      </c>
      <c r="S71" s="311">
        <f>SUMIFS('[1]Lista de Lojas | Stores List'!$B71:$B$747,'[1]Lista de Lojas | Stores List'!$E71:$E$747,"&lt;="&amp;'[1]Lista de Lojas | Stores List'!$E71)</f>
        <v>603</v>
      </c>
    </row>
    <row r="72" spans="1:19" s="88" customFormat="1">
      <c r="A72" s="3"/>
      <c r="B72" s="164">
        <f>IF(AND('[1]Lista de Lojas | Stores List'!$E72="",'[1]Lista de Lojas | Stores List'!$G72=""),0,IF('[1]Lista de Lojas | Stores List'!$G72&lt;&gt;"",0,1))</f>
        <v>1</v>
      </c>
      <c r="C72" s="163" t="s">
        <v>2018</v>
      </c>
      <c r="D72" s="308" t="s">
        <v>125</v>
      </c>
      <c r="E72" s="309">
        <v>44684</v>
      </c>
      <c r="F72" s="308" t="str">
        <f>IF('[1]Lista de Lojas | Stores List'!$E72="","",VLOOKUP(MONTH('[1]Lista de Lojas | Stores List'!$E72),[1]Quarters!$A$2:$B$13,2,0)&amp;RIGHT(YEAR('[1]Lista de Lojas | Stores List'!$E72),2))</f>
        <v>2Q22</v>
      </c>
      <c r="G72" s="309"/>
      <c r="H72" s="308" t="str">
        <f>IF('[1]Lista de Lojas | Stores List'!$G72="","",VLOOKUP(MONTH('[1]Lista de Lojas | Stores List'!$G72),[1]Quarters!$A$2:$B$13,2,0)&amp;RIGHT(YEAR('[1]Lista de Lojas | Stores List'!$G72),2))</f>
        <v/>
      </c>
      <c r="I72" s="311" t="s">
        <v>804</v>
      </c>
      <c r="J72" s="311" t="str">
        <f>IFERROR(VLOOKUP('[1]Lista de Lojas | Stores List'!$K72,[1]UF!$A:$C,3,0),"")</f>
        <v>Southest</v>
      </c>
      <c r="K72" s="311" t="s">
        <v>127</v>
      </c>
      <c r="L72" s="311" t="str">
        <f>IF('[1]Lista de Lojas | Stores List'!$K72="","",VLOOKUP('[1]Lista de Lojas | Stores List'!$K72,[1]UF!$A:$B,2,0))</f>
        <v>São Paulo</v>
      </c>
      <c r="M72" s="311" t="s">
        <v>1879</v>
      </c>
      <c r="N72" s="311" t="str">
        <f>IFERROR(VLOOKUP('[1]Lista de Lojas | Stores List'!$M72,[1]UF!D:E,2,0),"N")</f>
        <v>N</v>
      </c>
      <c r="O72" s="311" t="s">
        <v>1880</v>
      </c>
      <c r="P72" s="311" t="s">
        <v>521</v>
      </c>
      <c r="Q72" s="317">
        <v>2363.83</v>
      </c>
      <c r="R72" s="311">
        <f>SUMIFS('[1]Lista de Lojas | Stores List'!$B72:$B$747,'[1]Lista de Lojas | Stores List'!$D72:$D$747,'[1]Lista de Lojas | Stores List'!$D72,'[1]Lista de Lojas | Stores List'!$E72:$E$747,"&lt;="&amp;'[1]Lista de Lojas | Stores List'!$E72)</f>
        <v>389</v>
      </c>
      <c r="S72" s="311">
        <f>SUMIFS('[1]Lista de Lojas | Stores List'!$B72:$B$747,'[1]Lista de Lojas | Stores List'!$E72:$E$747,"&lt;="&amp;'[1]Lista de Lojas | Stores List'!$E72)</f>
        <v>602</v>
      </c>
    </row>
    <row r="73" spans="1:19" s="88" customFormat="1">
      <c r="A73" s="3"/>
      <c r="B73" s="164">
        <f>IF(AND('[1]Lista de Lojas | Stores List'!$E73="",'[1]Lista de Lojas | Stores List'!$G73=""),0,IF('[1]Lista de Lojas | Stores List'!$G73&lt;&gt;"",0,1))</f>
        <v>1</v>
      </c>
      <c r="C73" s="163" t="s">
        <v>1869</v>
      </c>
      <c r="D73" s="308" t="s">
        <v>153</v>
      </c>
      <c r="E73" s="309">
        <v>44681</v>
      </c>
      <c r="F73" s="308" t="str">
        <f>IF('[1]Lista de Lojas | Stores List'!$E73="","",VLOOKUP(MONTH('[1]Lista de Lojas | Stores List'!$E73),[1]Quarters!$A$2:$B$13,2,0)&amp;RIGHT(YEAR('[1]Lista de Lojas | Stores List'!$E73),2))</f>
        <v>2Q22</v>
      </c>
      <c r="G73" s="309"/>
      <c r="H73" s="308" t="str">
        <f>IF('[1]Lista de Lojas | Stores List'!$G73="","",VLOOKUP(MONTH('[1]Lista de Lojas | Stores List'!$G73),[1]Quarters!$A$2:$B$13,2,0)&amp;RIGHT(YEAR('[1]Lista de Lojas | Stores List'!$G73),2))</f>
        <v/>
      </c>
      <c r="I73" s="311" t="s">
        <v>804</v>
      </c>
      <c r="J73" s="311" t="str">
        <f>IFERROR(VLOOKUP('[1]Lista de Lojas | Stores List'!$K73,[1]UF!$A:$C,3,0),"")</f>
        <v>Southest</v>
      </c>
      <c r="K73" s="311" t="s">
        <v>322</v>
      </c>
      <c r="L73" s="311" t="str">
        <f>IF('[1]Lista de Lojas | Stores List'!$K73="","",VLOOKUP('[1]Lista de Lojas | Stores List'!$K73,[1]UF!$A:$B,2,0))</f>
        <v>Espírito Santo</v>
      </c>
      <c r="M73" s="311" t="s">
        <v>185</v>
      </c>
      <c r="N73" s="311" t="str">
        <f>IFERROR(VLOOKUP('[1]Lista de Lojas | Stores List'!$M73,[1]UF!D:E,2,0),"N")</f>
        <v>N</v>
      </c>
      <c r="O73" s="311" t="s">
        <v>245</v>
      </c>
      <c r="P73" s="311" t="s">
        <v>523</v>
      </c>
      <c r="Q73" s="317">
        <v>234.47</v>
      </c>
      <c r="R73" s="311">
        <f>SUMIFS('[1]Lista de Lojas | Stores List'!$B73:$B$747,'[1]Lista de Lojas | Stores List'!$D73:$D$747,'[1]Lista de Lojas | Stores List'!$D73,'[1]Lista de Lojas | Stores List'!$E73:$E$747,"&lt;="&amp;'[1]Lista de Lojas | Stores List'!$E73)</f>
        <v>103</v>
      </c>
      <c r="S73" s="311">
        <f>SUMIFS('[1]Lista de Lojas | Stores List'!$B73:$B$747,'[1]Lista de Lojas | Stores List'!$E73:$E$747,"&lt;="&amp;'[1]Lista de Lojas | Stores List'!$E73)</f>
        <v>601</v>
      </c>
    </row>
    <row r="74" spans="1:19" s="88" customFormat="1">
      <c r="A74" s="3"/>
      <c r="B74" s="164">
        <f>IF(AND('[1]Lista de Lojas | Stores List'!$E74="",'[1]Lista de Lojas | Stores List'!$G74=""),0,IF('[1]Lista de Lojas | Stores List'!$G74&lt;&gt;"",0,1))</f>
        <v>1</v>
      </c>
      <c r="C74" s="163" t="s">
        <v>2010</v>
      </c>
      <c r="D74" s="308" t="s">
        <v>125</v>
      </c>
      <c r="E74" s="309">
        <v>44680</v>
      </c>
      <c r="F74" s="308" t="str">
        <f>IF('[1]Lista de Lojas | Stores List'!$E75="","",VLOOKUP(MONTH('[1]Lista de Lojas | Stores List'!$E75),[1]Quarters!$A$2:$B$13,2,0)&amp;RIGHT(YEAR('[1]Lista de Lojas | Stores List'!$E75),2))</f>
        <v>2Q22</v>
      </c>
      <c r="G74" s="309"/>
      <c r="H74" s="308" t="str">
        <f>IF('[1]Lista de Lojas | Stores List'!$G74="","",VLOOKUP(MONTH('[1]Lista de Lojas | Stores List'!$G74),[1]Quarters!$A$2:$B$13,2,0)&amp;RIGHT(YEAR('[1]Lista de Lojas | Stores List'!$G74),2))</f>
        <v/>
      </c>
      <c r="I74" s="311" t="s">
        <v>804</v>
      </c>
      <c r="J74" s="311" t="str">
        <f>IFERROR(VLOOKUP('[1]Lista de Lojas | Stores List'!$K74,[1]UF!$A:$C,3,0),"")</f>
        <v>South</v>
      </c>
      <c r="K74" s="311" t="s">
        <v>126</v>
      </c>
      <c r="L74" s="311" t="str">
        <f>IF('[1]Lista de Lojas | Stores List'!$K74="","",VLOOKUP('[1]Lista de Lojas | Stores List'!$K74,[1]UF!$A:$B,2,0))</f>
        <v>Rio Grande do Sul</v>
      </c>
      <c r="M74" s="311" t="s">
        <v>542</v>
      </c>
      <c r="N74" s="311" t="str">
        <f>IFERROR(VLOOKUP('[1]Lista de Lojas | Stores List'!$M74,[1]UF!D:E,2,0),"N")</f>
        <v>N</v>
      </c>
      <c r="O74" s="311" t="s">
        <v>1872</v>
      </c>
      <c r="P74" s="311" t="s">
        <v>523</v>
      </c>
      <c r="Q74" s="317">
        <v>2035.59</v>
      </c>
      <c r="R74" s="311">
        <f>SUMIFS('[1]Lista de Lojas | Stores List'!$B75:$B$747,'[1]Lista de Lojas | Stores List'!$D75:$D$747,'[1]Lista de Lojas | Stores List'!$D75,'[1]Lista de Lojas | Stores List'!$E75:$E$747,"&lt;="&amp;'[1]Lista de Lojas | Stores List'!$E75)</f>
        <v>387</v>
      </c>
      <c r="S74" s="311">
        <f>SUMIFS('[1]Lista de Lojas | Stores List'!$B75:$B$747,'[1]Lista de Lojas | Stores List'!$E75:$E$747,"&lt;="&amp;'[1]Lista de Lojas | Stores List'!$E75)</f>
        <v>599</v>
      </c>
    </row>
    <row r="75" spans="1:19" s="88" customFormat="1">
      <c r="A75" s="3"/>
      <c r="B75" s="164">
        <f>IF(AND('[1]Lista de Lojas | Stores List'!$E75="",'[1]Lista de Lojas | Stores List'!$G75=""),0,IF('[1]Lista de Lojas | Stores List'!$G75&lt;&gt;"",0,1))</f>
        <v>1</v>
      </c>
      <c r="C75" s="163" t="s">
        <v>2022</v>
      </c>
      <c r="D75" s="308" t="s">
        <v>125</v>
      </c>
      <c r="E75" s="309">
        <v>44680</v>
      </c>
      <c r="F75" s="308" t="str">
        <f>IF('[1]Lista de Lojas | Stores List'!$E74="","",VLOOKUP(MONTH('[1]Lista de Lojas | Stores List'!$E74),[1]Quarters!$A$2:$B$13,2,0)&amp;RIGHT(YEAR('[1]Lista de Lojas | Stores List'!$E74),2))</f>
        <v>2Q22</v>
      </c>
      <c r="G75" s="309"/>
      <c r="H75" s="308" t="str">
        <f>IF('[1]Lista de Lojas | Stores List'!$G75="","",VLOOKUP(MONTH('[1]Lista de Lojas | Stores List'!$G75),[1]Quarters!$A$2:$B$13,2,0)&amp;RIGHT(YEAR('[1]Lista de Lojas | Stores List'!$G75),2))</f>
        <v/>
      </c>
      <c r="I75" s="311" t="s">
        <v>804</v>
      </c>
      <c r="J75" s="311" t="str">
        <f>IFERROR(VLOOKUP('[1]Lista de Lojas | Stores List'!$K75,[1]UF!$A:$C,3,0),"")</f>
        <v>South</v>
      </c>
      <c r="K75" s="311" t="s">
        <v>126</v>
      </c>
      <c r="L75" s="311" t="str">
        <f>IF('[1]Lista de Lojas | Stores List'!$K75="","",VLOOKUP('[1]Lista de Lojas | Stores List'!$K75,[1]UF!$A:$B,2,0))</f>
        <v>Rio Grande do Sul</v>
      </c>
      <c r="M75" s="311" t="s">
        <v>157</v>
      </c>
      <c r="N75" s="311" t="str">
        <f>IFERROR(VLOOKUP('[1]Lista de Lojas | Stores List'!$M75,[1]UF!D:E,2,0),"N")</f>
        <v>S</v>
      </c>
      <c r="O75" s="311" t="s">
        <v>1868</v>
      </c>
      <c r="P75" s="311" t="s">
        <v>523</v>
      </c>
      <c r="Q75" s="317">
        <v>1872.57</v>
      </c>
      <c r="R75" s="311">
        <f>SUMIFS('[1]Lista de Lojas | Stores List'!$B74:$B$747,'[1]Lista de Lojas | Stores List'!$D74:$D$747,'[1]Lista de Lojas | Stores List'!$D74,'[1]Lista de Lojas | Stores List'!$E74:$E$747,"&lt;="&amp;'[1]Lista de Lojas | Stores List'!$E74)</f>
        <v>388</v>
      </c>
      <c r="S75" s="311">
        <f>SUMIFS('[1]Lista de Lojas | Stores List'!$B74:$B$747,'[1]Lista de Lojas | Stores List'!$E74:$E$747,"&lt;="&amp;'[1]Lista de Lojas | Stores List'!$E74)</f>
        <v>600</v>
      </c>
    </row>
    <row r="76" spans="1:19" s="88" customFormat="1">
      <c r="A76" s="3"/>
      <c r="B76" s="164">
        <f>IF(AND('[1]Lista de Lojas | Stores List'!$E76="",'[1]Lista de Lojas | Stores List'!$G76=""),0,IF('[1]Lista de Lojas | Stores List'!$G76&lt;&gt;"",0,1))</f>
        <v>1</v>
      </c>
      <c r="C76" s="163" t="s">
        <v>2007</v>
      </c>
      <c r="D76" s="308" t="s">
        <v>125</v>
      </c>
      <c r="E76" s="309">
        <v>44679</v>
      </c>
      <c r="F76" s="308" t="str">
        <f>IF('[1]Lista de Lojas | Stores List'!$E76="","",VLOOKUP(MONTH('[1]Lista de Lojas | Stores List'!$E76),[1]Quarters!$A$2:$B$13,2,0)&amp;RIGHT(YEAR('[1]Lista de Lojas | Stores List'!$E76),2))</f>
        <v>2Q22</v>
      </c>
      <c r="G76" s="309"/>
      <c r="H76" s="308" t="str">
        <f>IF('[1]Lista de Lojas | Stores List'!$G76="","",VLOOKUP(MONTH('[1]Lista de Lojas | Stores List'!$G76),[1]Quarters!$A$2:$B$13,2,0)&amp;RIGHT(YEAR('[1]Lista de Lojas | Stores List'!$G76),2))</f>
        <v/>
      </c>
      <c r="I76" s="311" t="s">
        <v>804</v>
      </c>
      <c r="J76" s="311" t="str">
        <f>IFERROR(VLOOKUP('[1]Lista de Lojas | Stores List'!$K76,[1]UF!$A:$C,3,0),"")</f>
        <v>South</v>
      </c>
      <c r="K76" s="311" t="s">
        <v>331</v>
      </c>
      <c r="L76" s="311" t="str">
        <f>IF('[1]Lista de Lojas | Stores List'!$K76="","",VLOOKUP('[1]Lista de Lojas | Stores List'!$K76,[1]UF!$A:$B,2,0))</f>
        <v>Paraná</v>
      </c>
      <c r="M76" s="311" t="s">
        <v>1866</v>
      </c>
      <c r="N76" s="311" t="str">
        <f>IFERROR(VLOOKUP('[1]Lista de Lojas | Stores List'!$M76,[1]UF!D:E,2,0),"N")</f>
        <v>N</v>
      </c>
      <c r="O76" s="311" t="s">
        <v>1866</v>
      </c>
      <c r="P76" s="311" t="s">
        <v>523</v>
      </c>
      <c r="Q76" s="317">
        <v>2003.63</v>
      </c>
      <c r="R76" s="311">
        <f>SUMIFS('[1]Lista de Lojas | Stores List'!$B76:$B$747,'[1]Lista de Lojas | Stores List'!$D76:$D$747,'[1]Lista de Lojas | Stores List'!$D76,'[1]Lista de Lojas | Stores List'!$E76:$E$747,"&lt;="&amp;'[1]Lista de Lojas | Stores List'!$E76)</f>
        <v>386</v>
      </c>
      <c r="S76" s="311">
        <f>SUMIFS('[1]Lista de Lojas | Stores List'!$B76:$B$747,'[1]Lista de Lojas | Stores List'!$E76:$E$747,"&lt;="&amp;'[1]Lista de Lojas | Stores List'!$E76)</f>
        <v>598</v>
      </c>
    </row>
    <row r="77" spans="1:19" s="88" customFormat="1">
      <c r="A77" s="3"/>
      <c r="B77" s="164">
        <f>IF(AND('[1]Lista de Lojas | Stores List'!$E77="",'[1]Lista de Lojas | Stores List'!$G77=""),0,IF('[1]Lista de Lojas | Stores List'!$G77&lt;&gt;"",0,1))</f>
        <v>1</v>
      </c>
      <c r="C77" s="163" t="s">
        <v>2019</v>
      </c>
      <c r="D77" s="308" t="s">
        <v>125</v>
      </c>
      <c r="E77" s="309">
        <v>44678</v>
      </c>
      <c r="F77" s="308" t="str">
        <f>IF('[1]Lista de Lojas | Stores List'!$E77="","",VLOOKUP(MONTH('[1]Lista de Lojas | Stores List'!$E77),[1]Quarters!$A$2:$B$13,2,0)&amp;RIGHT(YEAR('[1]Lista de Lojas | Stores List'!$E77),2))</f>
        <v>2Q22</v>
      </c>
      <c r="G77" s="309"/>
      <c r="H77" s="308" t="str">
        <f>IF('[1]Lista de Lojas | Stores List'!$G77="","",VLOOKUP(MONTH('[1]Lista de Lojas | Stores List'!$G77),[1]Quarters!$A$2:$B$13,2,0)&amp;RIGHT(YEAR('[1]Lista de Lojas | Stores List'!$G77),2))</f>
        <v/>
      </c>
      <c r="I77" s="311" t="s">
        <v>804</v>
      </c>
      <c r="J77" s="311" t="str">
        <f>IFERROR(VLOOKUP('[1]Lista de Lojas | Stores List'!$K77,[1]UF!$A:$C,3,0),"")</f>
        <v>South</v>
      </c>
      <c r="K77" s="311" t="s">
        <v>126</v>
      </c>
      <c r="L77" s="311" t="str">
        <f>IF('[1]Lista de Lojas | Stores List'!$K77="","",VLOOKUP('[1]Lista de Lojas | Stores List'!$K77,[1]UF!$A:$B,2,0))</f>
        <v>Rio Grande do Sul</v>
      </c>
      <c r="M77" s="311" t="s">
        <v>1865</v>
      </c>
      <c r="N77" s="311" t="str">
        <f>IFERROR(VLOOKUP('[1]Lista de Lojas | Stores List'!$M77,[1]UF!D:E,2,0),"N")</f>
        <v>N</v>
      </c>
      <c r="O77" s="311" t="s">
        <v>1867</v>
      </c>
      <c r="P77" s="311" t="s">
        <v>521</v>
      </c>
      <c r="Q77" s="317">
        <v>2090.29</v>
      </c>
      <c r="R77" s="311">
        <f>SUMIFS('[1]Lista de Lojas | Stores List'!$B77:$B$747,'[1]Lista de Lojas | Stores List'!$D77:$D$747,'[1]Lista de Lojas | Stores List'!$D77,'[1]Lista de Lojas | Stores List'!$E77:$E$747,"&lt;="&amp;'[1]Lista de Lojas | Stores List'!$E77)</f>
        <v>385</v>
      </c>
      <c r="S77" s="311">
        <f>SUMIFS('[1]Lista de Lojas | Stores List'!$B77:$B$747,'[1]Lista de Lojas | Stores List'!$E77:$E$747,"&lt;="&amp;'[1]Lista de Lojas | Stores List'!$E77)</f>
        <v>597</v>
      </c>
    </row>
    <row r="78" spans="1:19" s="88" customFormat="1">
      <c r="A78" s="3"/>
      <c r="B78" s="164">
        <f>IF(AND('[1]Lista de Lojas | Stores List'!$E78="",'[1]Lista de Lojas | Stores List'!$G78=""),0,IF('[1]Lista de Lojas | Stores List'!$G78&lt;&gt;"",0,1))</f>
        <v>1</v>
      </c>
      <c r="C78" s="163" t="s">
        <v>1871</v>
      </c>
      <c r="D78" s="308" t="s">
        <v>153</v>
      </c>
      <c r="E78" s="309">
        <v>44665</v>
      </c>
      <c r="F78" s="308" t="str">
        <f>IF('[1]Lista de Lojas | Stores List'!$E78="","",VLOOKUP(MONTH('[1]Lista de Lojas | Stores List'!$E78),[1]Quarters!$A$2:$B$13,2,0)&amp;RIGHT(YEAR('[1]Lista de Lojas | Stores List'!$E78),2))</f>
        <v>2Q22</v>
      </c>
      <c r="G78" s="309"/>
      <c r="H78" s="308" t="str">
        <f>IF('[1]Lista de Lojas | Stores List'!$G78="","",VLOOKUP(MONTH('[1]Lista de Lojas | Stores List'!$G78),[1]Quarters!$A$2:$B$13,2,0)&amp;RIGHT(YEAR('[1]Lista de Lojas | Stores List'!$G78),2))</f>
        <v/>
      </c>
      <c r="I78" s="311" t="s">
        <v>804</v>
      </c>
      <c r="J78" s="311" t="str">
        <f>IFERROR(VLOOKUP('[1]Lista de Lojas | Stores List'!$K78,[1]UF!$A:$C,3,0),"")</f>
        <v>Southest</v>
      </c>
      <c r="K78" s="311" t="s">
        <v>322</v>
      </c>
      <c r="L78" s="311" t="str">
        <f>IF('[1]Lista de Lojas | Stores List'!$K78="","",VLOOKUP('[1]Lista de Lojas | Stores List'!$K78,[1]UF!$A:$B,2,0))</f>
        <v>Espírito Santo</v>
      </c>
      <c r="M78" s="311" t="s">
        <v>343</v>
      </c>
      <c r="N78" s="311" t="str">
        <f>IFERROR(VLOOKUP('[1]Lista de Lojas | Stores List'!$M78,[1]UF!D:E,2,0),"N")</f>
        <v>S</v>
      </c>
      <c r="O78" s="311" t="s">
        <v>316</v>
      </c>
      <c r="P78" s="311" t="s">
        <v>523</v>
      </c>
      <c r="Q78" s="317">
        <v>338.06</v>
      </c>
      <c r="R78" s="311">
        <f>SUMIFS('[1]Lista de Lojas | Stores List'!$B78:$B$747,'[1]Lista de Lojas | Stores List'!$D78:$D$747,'[1]Lista de Lojas | Stores List'!$D78,'[1]Lista de Lojas | Stores List'!$E78:$E$747,"&lt;="&amp;'[1]Lista de Lojas | Stores List'!$E78)</f>
        <v>102</v>
      </c>
      <c r="S78" s="311">
        <f>SUMIFS('[1]Lista de Lojas | Stores List'!$B78:$B$747,'[1]Lista de Lojas | Stores List'!$E78:$E$747,"&lt;="&amp;'[1]Lista de Lojas | Stores List'!$E78)</f>
        <v>596</v>
      </c>
    </row>
    <row r="79" spans="1:19" s="88" customFormat="1">
      <c r="A79" s="3"/>
      <c r="B79" s="164">
        <f>IF(AND('[1]Lista de Lojas | Stores List'!$E79="",'[1]Lista de Lojas | Stores List'!$G79=""),0,IF('[1]Lista de Lojas | Stores List'!$G79&lt;&gt;"",0,1))</f>
        <v>1</v>
      </c>
      <c r="C79" s="163" t="s">
        <v>1870</v>
      </c>
      <c r="D79" s="308" t="s">
        <v>153</v>
      </c>
      <c r="E79" s="309">
        <v>44652</v>
      </c>
      <c r="F79" s="308" t="str">
        <f>IF('[1]Lista de Lojas | Stores List'!$E79="","",VLOOKUP(MONTH('[1]Lista de Lojas | Stores List'!$E79),[1]Quarters!$A$2:$B$13,2,0)&amp;RIGHT(YEAR('[1]Lista de Lojas | Stores List'!$E79),2))</f>
        <v>2Q22</v>
      </c>
      <c r="G79" s="309"/>
      <c r="H79" s="308" t="str">
        <f>IF('[1]Lista de Lojas | Stores List'!$G79="","",VLOOKUP(MONTH('[1]Lista de Lojas | Stores List'!$G79),[1]Quarters!$A$2:$B$13,2,0)&amp;RIGHT(YEAR('[1]Lista de Lojas | Stores List'!$G79),2))</f>
        <v/>
      </c>
      <c r="I79" s="311" t="s">
        <v>804</v>
      </c>
      <c r="J79" s="311" t="str">
        <f>IFERROR(VLOOKUP('[1]Lista de Lojas | Stores List'!$K79,[1]UF!$A:$C,3,0),"")</f>
        <v>Southest</v>
      </c>
      <c r="K79" s="311" t="s">
        <v>131</v>
      </c>
      <c r="L79" s="311" t="str">
        <f>IF('[1]Lista de Lojas | Stores List'!$K79="","",VLOOKUP('[1]Lista de Lojas | Stores List'!$K79,[1]UF!$A:$B,2,0))</f>
        <v>Rio de Janeiro</v>
      </c>
      <c r="M79" s="311" t="s">
        <v>1676</v>
      </c>
      <c r="N79" s="311" t="str">
        <f>IFERROR(VLOOKUP('[1]Lista de Lojas | Stores List'!$M79,[1]UF!D:E,2,0),"N")</f>
        <v>S</v>
      </c>
      <c r="O79" s="311" t="s">
        <v>477</v>
      </c>
      <c r="P79" s="311" t="s">
        <v>523</v>
      </c>
      <c r="Q79" s="317">
        <v>215</v>
      </c>
      <c r="R79" s="311">
        <f>SUMIFS('[1]Lista de Lojas | Stores List'!$B79:$B$747,'[1]Lista de Lojas | Stores List'!$D79:$D$747,'[1]Lista de Lojas | Stores List'!$D79,'[1]Lista de Lojas | Stores List'!$E79:$E$747,"&lt;="&amp;'[1]Lista de Lojas | Stores List'!$E79)</f>
        <v>101</v>
      </c>
      <c r="S79" s="311">
        <f>SUMIFS('[1]Lista de Lojas | Stores List'!$B79:$B$747,'[1]Lista de Lojas | Stores List'!$E79:$E$747,"&lt;="&amp;'[1]Lista de Lojas | Stores List'!$E79)</f>
        <v>595</v>
      </c>
    </row>
    <row r="80" spans="1:19" s="88" customFormat="1">
      <c r="A80" s="3"/>
      <c r="B80" s="164">
        <f>IF(AND('[1]Lista de Lojas | Stores List'!$E80="",'[1]Lista de Lojas | Stores List'!$G80=""),0,IF('[1]Lista de Lojas | Stores List'!$G80&lt;&gt;"",0,1))</f>
        <v>1</v>
      </c>
      <c r="C80" s="163" t="s">
        <v>2008</v>
      </c>
      <c r="D80" s="308" t="s">
        <v>125</v>
      </c>
      <c r="E80" s="309">
        <v>44649</v>
      </c>
      <c r="F80" s="308" t="str">
        <f>IF('[1]Lista de Lojas | Stores List'!$E80="","",VLOOKUP(MONTH('[1]Lista de Lojas | Stores List'!$E80),[1]Quarters!$A$2:$B$13,2,0)&amp;RIGHT(YEAR('[1]Lista de Lojas | Stores List'!$E80),2))</f>
        <v>1Q22</v>
      </c>
      <c r="G80" s="309"/>
      <c r="H80" s="308" t="str">
        <f>IF('[1]Lista de Lojas | Stores List'!$G80="","",VLOOKUP(MONTH('[1]Lista de Lojas | Stores List'!$G80),[1]Quarters!$A$2:$B$13,2,0)&amp;RIGHT(YEAR('[1]Lista de Lojas | Stores List'!$G80),2))</f>
        <v/>
      </c>
      <c r="I80" s="311" t="s">
        <v>804</v>
      </c>
      <c r="J80" s="311" t="str">
        <f>IFERROR(VLOOKUP('[1]Lista de Lojas | Stores List'!$K80,[1]UF!$A:$C,3,0),"")</f>
        <v>Southest</v>
      </c>
      <c r="K80" s="311" t="s">
        <v>131</v>
      </c>
      <c r="L80" s="311" t="str">
        <f>IF('[1]Lista de Lojas | Stores List'!$K80="","",VLOOKUP('[1]Lista de Lojas | Stores List'!$K80,[1]UF!$A:$B,2,0))</f>
        <v>Rio de Janeiro</v>
      </c>
      <c r="M80" s="311" t="s">
        <v>1728</v>
      </c>
      <c r="N80" s="311" t="str">
        <f>IFERROR(VLOOKUP('[1]Lista de Lojas | Stores List'!$M80,[1]UF!D:E,2,0),"N")</f>
        <v>N</v>
      </c>
      <c r="O80" s="311" t="s">
        <v>1729</v>
      </c>
      <c r="P80" s="311" t="s">
        <v>523</v>
      </c>
      <c r="Q80" s="317">
        <v>2577.25</v>
      </c>
      <c r="R80" s="311">
        <f>SUMIFS('[1]Lista de Lojas | Stores List'!$B80:$B$747,'[1]Lista de Lojas | Stores List'!$D80:$D$747,'[1]Lista de Lojas | Stores List'!$D80,'[1]Lista de Lojas | Stores List'!$E80:$E$747,"&lt;="&amp;'[1]Lista de Lojas | Stores List'!$E80)</f>
        <v>384</v>
      </c>
      <c r="S80" s="311">
        <f>SUMIFS('[1]Lista de Lojas | Stores List'!$B80:$B$747,'[1]Lista de Lojas | Stores List'!$E80:$E$747,"&lt;="&amp;'[1]Lista de Lojas | Stores List'!$E80)</f>
        <v>594</v>
      </c>
    </row>
    <row r="81" spans="1:19" s="88" customFormat="1">
      <c r="A81" s="3"/>
      <c r="B81" s="164">
        <f>IF(AND('[1]Lista de Lojas | Stores List'!$E81="",'[1]Lista de Lojas | Stores List'!$G81=""),0,IF('[1]Lista de Lojas | Stores List'!$G81&lt;&gt;"",0,1))</f>
        <v>1</v>
      </c>
      <c r="C81" s="163"/>
      <c r="D81" s="308" t="s">
        <v>152</v>
      </c>
      <c r="E81" s="309">
        <v>44647</v>
      </c>
      <c r="F81" s="308" t="str">
        <f>IF('[1]Lista de Lojas | Stores List'!$E81="","",VLOOKUP(MONTH('[1]Lista de Lojas | Stores List'!$E81),[1]Quarters!$A$2:$B$13,2,0)&amp;RIGHT(YEAR('[1]Lista de Lojas | Stores List'!$E81),2))</f>
        <v>1Q22</v>
      </c>
      <c r="G81" s="309"/>
      <c r="H81" s="308" t="str">
        <f>IF('[1]Lista de Lojas | Stores List'!$G81="","",VLOOKUP(MONTH('[1]Lista de Lojas | Stores List'!$G81),[1]Quarters!$A$2:$B$13,2,0)&amp;RIGHT(YEAR('[1]Lista de Lojas | Stores List'!$G81),2))</f>
        <v/>
      </c>
      <c r="I81" s="311" t="s">
        <v>804</v>
      </c>
      <c r="J81" s="311" t="str">
        <f>IFERROR(VLOOKUP('[1]Lista de Lojas | Stores List'!$K81,[1]UF!$A:$C,3,0),"")</f>
        <v>South</v>
      </c>
      <c r="K81" s="311" t="s">
        <v>126</v>
      </c>
      <c r="L81" s="311" t="str">
        <f>IF('[1]Lista de Lojas | Stores List'!$K81="","",VLOOKUP('[1]Lista de Lojas | Stores List'!$K81,[1]UF!$A:$B,2,0))</f>
        <v>Rio Grande do Sul</v>
      </c>
      <c r="M81" s="311" t="s">
        <v>202</v>
      </c>
      <c r="N81" s="311" t="str">
        <f>IFERROR(VLOOKUP('[1]Lista de Lojas | Stores List'!$M81,[1]UF!D:E,2,0),"N")</f>
        <v>N</v>
      </c>
      <c r="O81" s="311" t="s">
        <v>264</v>
      </c>
      <c r="P81" s="311" t="s">
        <v>523</v>
      </c>
      <c r="Q81" s="317">
        <v>638</v>
      </c>
      <c r="R81" s="311">
        <f>SUMIFS('[1]Lista de Lojas | Stores List'!$B81:$B$747,'[1]Lista de Lojas | Stores List'!$D81:$D$747,'[1]Lista de Lojas | Stores List'!$D81,'[1]Lista de Lojas | Stores List'!$E81:$E$747,"&lt;="&amp;'[1]Lista de Lojas | Stores List'!$E81)</f>
        <v>101</v>
      </c>
      <c r="S81" s="311">
        <f>SUMIFS('[1]Lista de Lojas | Stores List'!$B81:$B$747,'[1]Lista de Lojas | Stores List'!$E81:$E$747,"&lt;="&amp;'[1]Lista de Lojas | Stores List'!$E81)</f>
        <v>593</v>
      </c>
    </row>
    <row r="82" spans="1:19" s="88" customFormat="1">
      <c r="A82" s="3"/>
      <c r="B82" s="164">
        <f>IF(AND('[1]Lista de Lojas | Stores List'!$E82="",'[1]Lista de Lojas | Stores List'!$G82=""),0,IF('[1]Lista de Lojas | Stores List'!$G82&lt;&gt;"",0,1))</f>
        <v>1</v>
      </c>
      <c r="C82" s="163" t="s">
        <v>2005</v>
      </c>
      <c r="D82" s="308" t="s">
        <v>125</v>
      </c>
      <c r="E82" s="309">
        <v>44530</v>
      </c>
      <c r="F82" s="308" t="str">
        <f>IF('[1]Lista de Lojas | Stores List'!$E82="","",VLOOKUP(MONTH('[1]Lista de Lojas | Stores List'!$E82),[1]Quarters!$A$2:$B$13,2,0)&amp;RIGHT(YEAR('[1]Lista de Lojas | Stores List'!$E82),2))</f>
        <v>4Q21</v>
      </c>
      <c r="G82" s="309"/>
      <c r="H82" s="308" t="str">
        <f>IF('[1]Lista de Lojas | Stores List'!$G82="","",VLOOKUP(MONTH('[1]Lista de Lojas | Stores List'!$G82),[1]Quarters!$A$2:$B$13,2,0)&amp;RIGHT(YEAR('[1]Lista de Lojas | Stores List'!$G82),2))</f>
        <v/>
      </c>
      <c r="I82" s="311" t="s">
        <v>804</v>
      </c>
      <c r="J82" s="311" t="str">
        <f>IFERROR(VLOOKUP('[1]Lista de Lojas | Stores List'!$K82,[1]UF!$A:$C,3,0),"")</f>
        <v>Midwest</v>
      </c>
      <c r="K82" s="311" t="s">
        <v>128</v>
      </c>
      <c r="L82" s="311" t="str">
        <f>IF('[1]Lista de Lojas | Stores List'!$K82="","",VLOOKUP('[1]Lista de Lojas | Stores List'!$K82,[1]UF!$A:$B,2,0))</f>
        <v>Mato Grosso</v>
      </c>
      <c r="M82" s="311" t="s">
        <v>1721</v>
      </c>
      <c r="N82" s="311" t="str">
        <f>IFERROR(VLOOKUP('[1]Lista de Lojas | Stores List'!$M82,[1]UF!D:E,2,0),"N")</f>
        <v>N</v>
      </c>
      <c r="O82" s="311" t="s">
        <v>1722</v>
      </c>
      <c r="P82" s="311" t="s">
        <v>523</v>
      </c>
      <c r="Q82" s="317">
        <v>2334.04</v>
      </c>
      <c r="R82" s="311">
        <f>SUMIFS('[1]Lista de Lojas | Stores List'!$B82:$B$747,'[1]Lista de Lojas | Stores List'!$D82:$D$747,'[1]Lista de Lojas | Stores List'!$D82,'[1]Lista de Lojas | Stores List'!$E82:$E$747,"&lt;="&amp;'[1]Lista de Lojas | Stores List'!$E82)</f>
        <v>383</v>
      </c>
      <c r="S82" s="311">
        <f>SUMIFS('[1]Lista de Lojas | Stores List'!$B82:$B$747,'[1]Lista de Lojas | Stores List'!$E82:$E$747,"&lt;="&amp;'[1]Lista de Lojas | Stores List'!$E82)</f>
        <v>592</v>
      </c>
    </row>
    <row r="83" spans="1:19" s="88" customFormat="1">
      <c r="A83" s="3"/>
      <c r="B83" s="164">
        <f>IF(AND('[1]Lista de Lojas | Stores List'!$E83="",'[1]Lista de Lojas | Stores List'!$G83=""),0,IF('[1]Lista de Lojas | Stores List'!$G83&lt;&gt;"",0,1))</f>
        <v>1</v>
      </c>
      <c r="C83" s="163" t="s">
        <v>1486</v>
      </c>
      <c r="D83" s="308" t="s">
        <v>125</v>
      </c>
      <c r="E83" s="309">
        <v>44492</v>
      </c>
      <c r="F83" s="308" t="str">
        <f>IF('[1]Lista de Lojas | Stores List'!$E83="","",VLOOKUP(MONTH('[1]Lista de Lojas | Stores List'!$E83),[1]Quarters!$A$2:$B$13,2,0)&amp;RIGHT(YEAR('[1]Lista de Lojas | Stores List'!$E83),2))</f>
        <v>4Q21</v>
      </c>
      <c r="G83" s="309"/>
      <c r="H83" s="308" t="str">
        <f>IF('[1]Lista de Lojas | Stores List'!$G83="","",VLOOKUP(MONTH('[1]Lista de Lojas | Stores List'!$G83),[1]Quarters!$A$2:$B$13,2,0)&amp;RIGHT(YEAR('[1]Lista de Lojas | Stores List'!$G83),2))</f>
        <v/>
      </c>
      <c r="I83" s="311" t="s">
        <v>804</v>
      </c>
      <c r="J83" s="311" t="str">
        <f>IFERROR(VLOOKUP('[1]Lista de Lojas | Stores List'!$K83,[1]UF!$A:$C,3,0),"")</f>
        <v>South</v>
      </c>
      <c r="K83" s="311" t="s">
        <v>126</v>
      </c>
      <c r="L83" s="311" t="str">
        <f>IF('[1]Lista de Lojas | Stores List'!$K83="","",VLOOKUP('[1]Lista de Lojas | Stores List'!$K83,[1]UF!$A:$B,2,0))</f>
        <v>Rio Grande do Sul</v>
      </c>
      <c r="M83" s="311" t="s">
        <v>1718</v>
      </c>
      <c r="N83" s="311" t="str">
        <f>IFERROR(VLOOKUP('[1]Lista de Lojas | Stores List'!$M83,[1]UF!D:E,2,0),"N")</f>
        <v>N</v>
      </c>
      <c r="O83" s="311" t="s">
        <v>1717</v>
      </c>
      <c r="P83" s="311" t="s">
        <v>523</v>
      </c>
      <c r="Q83" s="317">
        <v>1435.19</v>
      </c>
      <c r="R83" s="311">
        <f>SUMIFS('[1]Lista de Lojas | Stores List'!$B83:$B$747,'[1]Lista de Lojas | Stores List'!$D83:$D$747,'[1]Lista de Lojas | Stores List'!$D83,'[1]Lista de Lojas | Stores List'!$E83:$E$747,"&lt;="&amp;'[1]Lista de Lojas | Stores List'!$E83)</f>
        <v>382</v>
      </c>
      <c r="S83" s="311">
        <f>SUMIFS('[1]Lista de Lojas | Stores List'!$B83:$B$747,'[1]Lista de Lojas | Stores List'!$E83:$E$747,"&lt;="&amp;'[1]Lista de Lojas | Stores List'!$E83)</f>
        <v>591</v>
      </c>
    </row>
    <row r="84" spans="1:19" s="88" customFormat="1">
      <c r="A84" s="3"/>
      <c r="B84" s="164">
        <f>IF(AND('[1]Lista de Lojas | Stores List'!$E84="",'[1]Lista de Lojas | Stores List'!$G84=""),0,IF('[1]Lista de Lojas | Stores List'!$G84&lt;&gt;"",0,1))</f>
        <v>1</v>
      </c>
      <c r="C84" s="163" t="s">
        <v>1713</v>
      </c>
      <c r="D84" s="308" t="s">
        <v>153</v>
      </c>
      <c r="E84" s="309">
        <v>44414</v>
      </c>
      <c r="F84" s="308" t="str">
        <f>IF('[1]Lista de Lojas | Stores List'!$E84="","",VLOOKUP(MONTH('[1]Lista de Lojas | Stores List'!$E84),[1]Quarters!$A$2:$B$13,2,0)&amp;RIGHT(YEAR('[1]Lista de Lojas | Stores List'!$E84),2))</f>
        <v>3Q21</v>
      </c>
      <c r="G84" s="309"/>
      <c r="H84" s="308" t="str">
        <f>IF('[1]Lista de Lojas | Stores List'!$G84="","",VLOOKUP(MONTH('[1]Lista de Lojas | Stores List'!$G84),[1]Quarters!$A$2:$B$13,2,0)&amp;RIGHT(YEAR('[1]Lista de Lojas | Stores List'!$G84),2))</f>
        <v/>
      </c>
      <c r="I84" s="311" t="s">
        <v>804</v>
      </c>
      <c r="J84" s="311" t="str">
        <f>IFERROR(VLOOKUP('[1]Lista de Lojas | Stores List'!$K84,[1]UF!$A:$C,3,0),"")</f>
        <v>Southest</v>
      </c>
      <c r="K84" s="311" t="s">
        <v>127</v>
      </c>
      <c r="L84" s="311" t="str">
        <f>IF('[1]Lista de Lojas | Stores List'!$K84="","",VLOOKUP('[1]Lista de Lojas | Stores List'!$K84,[1]UF!$A:$B,2,0))</f>
        <v>São Paulo</v>
      </c>
      <c r="M84" s="311" t="str">
        <f>IF('[1]Lista de Lojas | Stores List'!$K84="","",VLOOKUP('[1]Lista de Lojas | Stores List'!$K84,[1]UF!$A:$B,2,0))</f>
        <v>São Paulo</v>
      </c>
      <c r="N84" s="311" t="str">
        <f>IFERROR(VLOOKUP('[1]Lista de Lojas | Stores List'!$M84,[1]UF!D:E,2,0),"N")</f>
        <v>S</v>
      </c>
      <c r="O84" s="311" t="s">
        <v>487</v>
      </c>
      <c r="P84" s="311" t="s">
        <v>523</v>
      </c>
      <c r="Q84" s="317">
        <v>255.5</v>
      </c>
      <c r="R84" s="311">
        <f>SUMIFS('[1]Lista de Lojas | Stores List'!$B84:$B$747,'[1]Lista de Lojas | Stores List'!$D84:$D$747,'[1]Lista de Lojas | Stores List'!$D84,'[1]Lista de Lojas | Stores List'!$E84:$E$747,"&lt;="&amp;'[1]Lista de Lojas | Stores List'!$E84)</f>
        <v>100</v>
      </c>
      <c r="S84" s="311">
        <f>SUMIFS('[1]Lista de Lojas | Stores List'!$B84:$B$747,'[1]Lista de Lojas | Stores List'!$E84:$E$747,"&lt;="&amp;'[1]Lista de Lojas | Stores List'!$E84)</f>
        <v>590</v>
      </c>
    </row>
    <row r="85" spans="1:19" s="88" customFormat="1">
      <c r="A85" s="3"/>
      <c r="B85" s="164">
        <f>IF(AND('[1]Lista de Lojas | Stores List'!$E85="",'[1]Lista de Lojas | Stores List'!$G85=""),0,IF('[1]Lista de Lojas | Stores List'!$G85&lt;&gt;"",0,1))</f>
        <v>1</v>
      </c>
      <c r="C85" s="163" t="s">
        <v>2012</v>
      </c>
      <c r="D85" s="308" t="s">
        <v>125</v>
      </c>
      <c r="E85" s="309">
        <v>44384</v>
      </c>
      <c r="F85" s="308" t="str">
        <f>IF('[1]Lista de Lojas | Stores List'!$E85="","",VLOOKUP(MONTH('[1]Lista de Lojas | Stores List'!$E85),[1]Quarters!$A$2:$B$13,2,0)&amp;RIGHT(YEAR('[1]Lista de Lojas | Stores List'!$E85),2))</f>
        <v>3Q21</v>
      </c>
      <c r="G85" s="309"/>
      <c r="H85" s="308" t="str">
        <f>IF('[1]Lista de Lojas | Stores List'!$G85="","",VLOOKUP(MONTH('[1]Lista de Lojas | Stores List'!$G85),[1]Quarters!$A$2:$B$13,2,0)&amp;RIGHT(YEAR('[1]Lista de Lojas | Stores List'!$G85),2))</f>
        <v/>
      </c>
      <c r="I85" s="311" t="s">
        <v>804</v>
      </c>
      <c r="J85" s="311" t="str">
        <f>IFERROR(VLOOKUP('[1]Lista de Lojas | Stores List'!$K85,[1]UF!$A:$C,3,0),"")</f>
        <v>Northest</v>
      </c>
      <c r="K85" s="311" t="s">
        <v>130</v>
      </c>
      <c r="L85" s="311" t="str">
        <f>IF('[1]Lista de Lojas | Stores List'!$K85="","",VLOOKUP('[1]Lista de Lojas | Stores List'!$K85,[1]UF!$A:$B,2,0))</f>
        <v>Pernambuco</v>
      </c>
      <c r="M85" s="311" t="s">
        <v>138</v>
      </c>
      <c r="N85" s="311" t="str">
        <f>IFERROR(VLOOKUP('[1]Lista de Lojas | Stores List'!$M85,[1]UF!D:E,2,0),"N")</f>
        <v>S</v>
      </c>
      <c r="O85" s="311" t="s">
        <v>935</v>
      </c>
      <c r="P85" s="311" t="s">
        <v>523</v>
      </c>
      <c r="Q85" s="317">
        <v>1136.9099999999999</v>
      </c>
      <c r="R85" s="311">
        <f>SUMIFS('[1]Lista de Lojas | Stores List'!$B85:$B$747,'[1]Lista de Lojas | Stores List'!$D85:$D$747,'[1]Lista de Lojas | Stores List'!$D85,'[1]Lista de Lojas | Stores List'!$E85:$E$747,"&lt;="&amp;'[1]Lista de Lojas | Stores List'!$E85)</f>
        <v>381</v>
      </c>
      <c r="S85" s="311">
        <f>SUMIFS('[1]Lista de Lojas | Stores List'!$B85:$B$747,'[1]Lista de Lojas | Stores List'!$E85:$E$747,"&lt;="&amp;'[1]Lista de Lojas | Stores List'!$E85)</f>
        <v>589</v>
      </c>
    </row>
    <row r="86" spans="1:19" s="88" customFormat="1">
      <c r="A86" s="3"/>
      <c r="B86" s="164">
        <f>IF(AND('[1]Lista de Lojas | Stores List'!$E86="",'[1]Lista de Lojas | Stores List'!$G86=""),0,IF('[1]Lista de Lojas | Stores List'!$G86&lt;&gt;"",0,1))</f>
        <v>1</v>
      </c>
      <c r="C86" s="163" t="s">
        <v>2015</v>
      </c>
      <c r="D86" s="308" t="s">
        <v>125</v>
      </c>
      <c r="E86" s="309">
        <v>44370</v>
      </c>
      <c r="F86" s="308" t="str">
        <f>IF('[1]Lista de Lojas | Stores List'!$E86="","",VLOOKUP(MONTH('[1]Lista de Lojas | Stores List'!$E86),[1]Quarters!$A$2:$B$13,2,0)&amp;RIGHT(YEAR('[1]Lista de Lojas | Stores List'!$E86),2))</f>
        <v>2Q21</v>
      </c>
      <c r="G86" s="309"/>
      <c r="H86" s="308" t="str">
        <f>IF('[1]Lista de Lojas | Stores List'!$G86="","",VLOOKUP(MONTH('[1]Lista de Lojas | Stores List'!$G86),[1]Quarters!$A$2:$B$13,2,0)&amp;RIGHT(YEAR('[1]Lista de Lojas | Stores List'!$G86),2))</f>
        <v/>
      </c>
      <c r="I86" s="311" t="s">
        <v>804</v>
      </c>
      <c r="J86" s="311" t="str">
        <f>IFERROR(VLOOKUP('[1]Lista de Lojas | Stores List'!$K86,[1]UF!$A:$C,3,0),"")</f>
        <v>Midwest</v>
      </c>
      <c r="K86" s="311" t="s">
        <v>132</v>
      </c>
      <c r="L86" s="311" t="str">
        <f>IF('[1]Lista de Lojas | Stores List'!$K86="","",VLOOKUP('[1]Lista de Lojas | Stores List'!$K86,[1]UF!$A:$B,2,0))</f>
        <v>Goiás</v>
      </c>
      <c r="M86" s="311" t="s">
        <v>1687</v>
      </c>
      <c r="N86" s="311" t="str">
        <f>IFERROR(VLOOKUP('[1]Lista de Lojas | Stores List'!$M86,[1]UF!D:E,2,0),"N")</f>
        <v>N</v>
      </c>
      <c r="O86" s="311" t="s">
        <v>1688</v>
      </c>
      <c r="P86" s="311" t="s">
        <v>523</v>
      </c>
      <c r="Q86" s="317">
        <v>1698.69</v>
      </c>
      <c r="R86" s="311">
        <f>SUMIFS('[1]Lista de Lojas | Stores List'!$B$85:$B$747,'[1]Lista de Lojas | Stores List'!$D$85:$D$747,'[1]Lista de Lojas | Stores List'!$D86,'[1]Lista de Lojas | Stores List'!$E$85:$E$747,"&lt;="&amp;'[1]Lista de Lojas | Stores List'!$E86)</f>
        <v>380</v>
      </c>
      <c r="S86" s="311">
        <f>SUMIFS('[1]Lista de Lojas | Stores List'!$B$85:$B$747,'[1]Lista de Lojas | Stores List'!$E$85:$E$747,"&lt;="&amp;'[1]Lista de Lojas | Stores List'!$E86)</f>
        <v>588</v>
      </c>
    </row>
    <row r="87" spans="1:19" s="88" customFormat="1">
      <c r="A87" s="3"/>
      <c r="B87" s="324">
        <f>IF(AND('[1]Lista de Lojas | Stores List'!$E87="",'[1]Lista de Lojas | Stores List'!$G87=""),0,IF('[1]Lista de Lojas | Stores List'!$G87&lt;&gt;"",0,1))</f>
        <v>0</v>
      </c>
      <c r="C87" s="325" t="s">
        <v>2011</v>
      </c>
      <c r="D87" s="326" t="s">
        <v>125</v>
      </c>
      <c r="E87" s="327">
        <v>44355</v>
      </c>
      <c r="F87" s="326" t="str">
        <f>IF('[1]Lista de Lojas | Stores List'!$E87="","",VLOOKUP(MONTH('[1]Lista de Lojas | Stores List'!$E87),[1]Quarters!$A$2:$B$13,2,0)&amp;RIGHT(YEAR('[1]Lista de Lojas | Stores List'!$E87),2))</f>
        <v>2Q21</v>
      </c>
      <c r="G87" s="327">
        <v>45343</v>
      </c>
      <c r="H87" s="326" t="str">
        <f>IF('[1]Lista de Lojas | Stores List'!$G87="","",VLOOKUP(MONTH('[1]Lista de Lojas | Stores List'!$G87),[1]Quarters!$A$2:$B$13,2,0)&amp;RIGHT(YEAR('[1]Lista de Lojas | Stores List'!$G87),2))</f>
        <v>1Q24</v>
      </c>
      <c r="I87" s="324" t="s">
        <v>804</v>
      </c>
      <c r="J87" s="324" t="str">
        <f>IFERROR(VLOOKUP('[1]Lista de Lojas | Stores List'!$K87,[1]UF!$A:$C,3,0),"")</f>
        <v>Northest</v>
      </c>
      <c r="K87" s="324" t="s">
        <v>323</v>
      </c>
      <c r="L87" s="324" t="str">
        <f>IF('[1]Lista de Lojas | Stores List'!$K87="","",VLOOKUP('[1]Lista de Lojas | Stores List'!$K87,[1]UF!$A:$B,2,0))</f>
        <v>Rio Grande do Norte</v>
      </c>
      <c r="M87" s="324" t="s">
        <v>211</v>
      </c>
      <c r="N87" s="324" t="str">
        <f>IFERROR(VLOOKUP('[1]Lista de Lojas | Stores List'!$M87,[1]UF!D:E,2,0),"N")</f>
        <v>S</v>
      </c>
      <c r="O87" s="324" t="s">
        <v>1686</v>
      </c>
      <c r="P87" s="324" t="s">
        <v>523</v>
      </c>
      <c r="Q87" s="328">
        <v>2006.87</v>
      </c>
      <c r="R87" s="324">
        <f>SUMIFS('[1]Lista de Lojas | Stores List'!$B$85:$B$747,'[1]Lista de Lojas | Stores List'!$D$85:$D$747,'[1]Lista de Lojas | Stores List'!$D87,'[1]Lista de Lojas | Stores List'!$E$85:$E$747,"&lt;="&amp;'[1]Lista de Lojas | Stores List'!$E87)</f>
        <v>379</v>
      </c>
      <c r="S87" s="311">
        <f>SUMIFS('[1]Lista de Lojas | Stores List'!$B$85:$B$747,'[1]Lista de Lojas | Stores List'!$E$85:$E$747,"&lt;="&amp;'[1]Lista de Lojas | Stores List'!$E87)</f>
        <v>587</v>
      </c>
    </row>
    <row r="88" spans="1:19" s="88" customFormat="1">
      <c r="A88" s="3"/>
      <c r="B88" s="164">
        <f>IF(AND('[1]Lista de Lojas | Stores List'!$E88="",'[1]Lista de Lojas | Stores List'!$G88=""),0,IF('[1]Lista de Lojas | Stores List'!$G88&lt;&gt;"",0,1))</f>
        <v>1</v>
      </c>
      <c r="C88" s="163" t="s">
        <v>1684</v>
      </c>
      <c r="D88" s="308" t="s">
        <v>152</v>
      </c>
      <c r="E88" s="309">
        <v>44352</v>
      </c>
      <c r="F88" s="308" t="str">
        <f>IF('[1]Lista de Lojas | Stores List'!$E88="","",VLOOKUP(MONTH('[1]Lista de Lojas | Stores List'!$E88),[1]Quarters!$A$2:$B$13,2,0)&amp;RIGHT(YEAR('[1]Lista de Lojas | Stores List'!$E88),2))</f>
        <v>2Q21</v>
      </c>
      <c r="G88" s="309"/>
      <c r="H88" s="308" t="str">
        <f>IF('[1]Lista de Lojas | Stores List'!$G88="","",VLOOKUP(MONTH('[1]Lista de Lojas | Stores List'!$G88),[1]Quarters!$A$2:$B$13,2,0)&amp;RIGHT(YEAR('[1]Lista de Lojas | Stores List'!$G88),2))</f>
        <v/>
      </c>
      <c r="I88" s="311" t="s">
        <v>804</v>
      </c>
      <c r="J88" s="311" t="str">
        <f>IFERROR(VLOOKUP('[1]Lista de Lojas | Stores List'!$K88,[1]UF!$A:$C,3,0),"")</f>
        <v>South</v>
      </c>
      <c r="K88" s="311" t="s">
        <v>317</v>
      </c>
      <c r="L88" s="311" t="str">
        <f>IF('[1]Lista de Lojas | Stores List'!$K88="","",VLOOKUP('[1]Lista de Lojas | Stores List'!$K88,[1]UF!$A:$B,2,0))</f>
        <v>Santa Catarina</v>
      </c>
      <c r="M88" s="311" t="s">
        <v>182</v>
      </c>
      <c r="N88" s="311" t="str">
        <f>IFERROR(VLOOKUP('[1]Lista de Lojas | Stores List'!$M88,[1]UF!D:E,2,0),"N")</f>
        <v>S</v>
      </c>
      <c r="O88" s="311" t="s">
        <v>1685</v>
      </c>
      <c r="P88" s="311" t="s">
        <v>523</v>
      </c>
      <c r="Q88" s="317">
        <v>786.24</v>
      </c>
      <c r="R88" s="311">
        <f>SUMIFS('[1]Lista de Lojas | Stores List'!$B$85:$B$747,'[1]Lista de Lojas | Stores List'!$D$85:$D$747,'[1]Lista de Lojas | Stores List'!$D88,'[1]Lista de Lojas | Stores List'!$E$85:$E$747,"&lt;="&amp;'[1]Lista de Lojas | Stores List'!$E88)</f>
        <v>100</v>
      </c>
      <c r="S88" s="311">
        <f>SUMIFS('[1]Lista de Lojas | Stores List'!$B$85:$B$747,'[1]Lista de Lojas | Stores List'!$E$85:$E$747,"&lt;="&amp;'[1]Lista de Lojas | Stores List'!$E88)</f>
        <v>587</v>
      </c>
    </row>
    <row r="89" spans="1:19" s="88" customFormat="1">
      <c r="A89" s="3"/>
      <c r="B89" s="164">
        <f>IF(AND('[1]Lista de Lojas | Stores List'!$E89="",'[1]Lista de Lojas | Stores List'!$G89=""),0,IF('[1]Lista de Lojas | Stores List'!$G89&lt;&gt;"",0,1))</f>
        <v>1</v>
      </c>
      <c r="C89" s="163" t="s">
        <v>2004</v>
      </c>
      <c r="D89" s="308" t="s">
        <v>125</v>
      </c>
      <c r="E89" s="309">
        <v>44351</v>
      </c>
      <c r="F89" s="308" t="str">
        <f>IF('[1]Lista de Lojas | Stores List'!$E89="","",VLOOKUP(MONTH('[1]Lista de Lojas | Stores List'!$E89),[1]Quarters!$A$2:$B$13,2,0)&amp;RIGHT(YEAR('[1]Lista de Lojas | Stores List'!$E89),2))</f>
        <v>2Q21</v>
      </c>
      <c r="G89" s="309"/>
      <c r="H89" s="308" t="str">
        <f>IF('[1]Lista de Lojas | Stores List'!$G89="","",VLOOKUP(MONTH('[1]Lista de Lojas | Stores List'!$G89),[1]Quarters!$A$2:$B$13,2,0)&amp;RIGHT(YEAR('[1]Lista de Lojas | Stores List'!$G89),2))</f>
        <v/>
      </c>
      <c r="I89" s="311" t="s">
        <v>804</v>
      </c>
      <c r="J89" s="311" t="str">
        <f>IFERROR(VLOOKUP('[1]Lista de Lojas | Stores List'!$K89,[1]UF!$A:$C,3,0),"")</f>
        <v>South</v>
      </c>
      <c r="K89" s="311" t="s">
        <v>331</v>
      </c>
      <c r="L89" s="311" t="str">
        <f>IF('[1]Lista de Lojas | Stores List'!$K89="","",VLOOKUP('[1]Lista de Lojas | Stores List'!$K89,[1]UF!$A:$B,2,0))</f>
        <v>Paraná</v>
      </c>
      <c r="M89" s="311" t="s">
        <v>1682</v>
      </c>
      <c r="N89" s="311" t="str">
        <f>IFERROR(VLOOKUP('[1]Lista de Lojas | Stores List'!$M89,[1]UF!D:E,2,0),"N")</f>
        <v>N</v>
      </c>
      <c r="O89" s="311" t="s">
        <v>1683</v>
      </c>
      <c r="P89" s="311" t="s">
        <v>523</v>
      </c>
      <c r="Q89" s="317">
        <v>1884.6499999999999</v>
      </c>
      <c r="R89" s="311">
        <f>SUMIFS('[1]Lista de Lojas | Stores List'!$B$85:$B$747,'[1]Lista de Lojas | Stores List'!$D$85:$D$747,'[1]Lista de Lojas | Stores List'!$D89,'[1]Lista de Lojas | Stores List'!$E$85:$E$747,"&lt;="&amp;'[1]Lista de Lojas | Stores List'!$E89)</f>
        <v>379</v>
      </c>
      <c r="S89" s="311">
        <f>SUMIFS('[1]Lista de Lojas | Stores List'!$B$85:$B$747,'[1]Lista de Lojas | Stores List'!$E$85:$E$747,"&lt;="&amp;'[1]Lista de Lojas | Stores List'!$E89)</f>
        <v>586</v>
      </c>
    </row>
    <row r="90" spans="1:19">
      <c r="B90" s="164">
        <f>IF(AND('[1]Lista de Lojas | Stores List'!$E90="",'[1]Lista de Lojas | Stores List'!$G90=""),0,IF('[1]Lista de Lojas | Stores List'!$G90&lt;&gt;"",0,1))</f>
        <v>1</v>
      </c>
      <c r="C90" s="163" t="s">
        <v>2006</v>
      </c>
      <c r="D90" s="308" t="s">
        <v>125</v>
      </c>
      <c r="E90" s="309">
        <v>44347</v>
      </c>
      <c r="F90" s="308" t="str">
        <f>IF('[1]Lista de Lojas | Stores List'!$E90="","",VLOOKUP(MONTH('[1]Lista de Lojas | Stores List'!$E90),[1]Quarters!$A$2:$B$13,2,0)&amp;RIGHT(YEAR('[1]Lista de Lojas | Stores List'!$E90),2))</f>
        <v>2Q21</v>
      </c>
      <c r="G90" s="309"/>
      <c r="H90" s="308" t="str">
        <f>IF('[1]Lista de Lojas | Stores List'!$G90="","",VLOOKUP(MONTH('[1]Lista de Lojas | Stores List'!$G90),[1]Quarters!$A$2:$B$13,2,0)&amp;RIGHT(YEAR('[1]Lista de Lojas | Stores List'!$G90),2))</f>
        <v/>
      </c>
      <c r="I90" s="311" t="s">
        <v>804</v>
      </c>
      <c r="J90" s="311" t="str">
        <f>IFERROR(VLOOKUP('[1]Lista de Lojas | Stores List'!$K90,[1]UF!$A:$C,3,0),"")</f>
        <v>Southest</v>
      </c>
      <c r="K90" s="311" t="s">
        <v>131</v>
      </c>
      <c r="L90" s="311" t="str">
        <f>IF('[1]Lista de Lojas | Stores List'!$K90="","",VLOOKUP('[1]Lista de Lojas | Stores List'!$K90,[1]UF!$A:$B,2,0))</f>
        <v>Rio de Janeiro</v>
      </c>
      <c r="M90" s="311" t="s">
        <v>1678</v>
      </c>
      <c r="N90" s="311" t="str">
        <f>IFERROR(VLOOKUP('[1]Lista de Lojas | Stores List'!$M90,[1]UF!D:E,2,0),"N")</f>
        <v>N</v>
      </c>
      <c r="O90" s="311" t="s">
        <v>1680</v>
      </c>
      <c r="P90" s="311" t="s">
        <v>523</v>
      </c>
      <c r="Q90" s="317">
        <v>1805.8600000000001</v>
      </c>
      <c r="R90" s="311">
        <f>SUMIFS('[1]Lista de Lojas | Stores List'!$B$85:$B$747,'[1]Lista de Lojas | Stores List'!$D$85:$D$747,'[1]Lista de Lojas | Stores List'!$D90,'[1]Lista de Lojas | Stores List'!$E$85:$E$747,"&lt;="&amp;'[1]Lista de Lojas | Stores List'!$E90)</f>
        <v>378</v>
      </c>
      <c r="S90" s="311">
        <f>SUMIFS('[1]Lista de Lojas | Stores List'!$B$85:$B$747,'[1]Lista de Lojas | Stores List'!$E$85:$E$747,"&lt;="&amp;'[1]Lista de Lojas | Stores List'!$E90)</f>
        <v>585</v>
      </c>
    </row>
    <row r="91" spans="1:19">
      <c r="B91" s="164">
        <f>IF(AND('[1]Lista de Lojas | Stores List'!$E91="",'[1]Lista de Lojas | Stores List'!$G91=""),0,IF('[1]Lista de Lojas | Stores List'!$G91&lt;&gt;"",0,1))</f>
        <v>1</v>
      </c>
      <c r="C91" s="163" t="s">
        <v>2016</v>
      </c>
      <c r="D91" s="308" t="s">
        <v>125</v>
      </c>
      <c r="E91" s="309">
        <v>44347</v>
      </c>
      <c r="F91" s="308" t="str">
        <f>IF('[1]Lista de Lojas | Stores List'!$E91="","",VLOOKUP(MONTH('[1]Lista de Lojas | Stores List'!$E91),[1]Quarters!$A$2:$B$13,2,0)&amp;RIGHT(YEAR('[1]Lista de Lojas | Stores List'!$E91),2))</f>
        <v>2Q21</v>
      </c>
      <c r="G91" s="309"/>
      <c r="H91" s="308" t="str">
        <f>IF('[1]Lista de Lojas | Stores List'!$G91="","",VLOOKUP(MONTH('[1]Lista de Lojas | Stores List'!$G91),[1]Quarters!$A$2:$B$13,2,0)&amp;RIGHT(YEAR('[1]Lista de Lojas | Stores List'!$G91),2))</f>
        <v/>
      </c>
      <c r="I91" s="311" t="s">
        <v>804</v>
      </c>
      <c r="J91" s="311" t="str">
        <f>IFERROR(VLOOKUP('[1]Lista de Lojas | Stores List'!$K91,[1]UF!$A:$C,3,0),"")</f>
        <v>Southest</v>
      </c>
      <c r="K91" s="311" t="s">
        <v>127</v>
      </c>
      <c r="L91" s="311" t="str">
        <f>IF('[1]Lista de Lojas | Stores List'!$K91="","",VLOOKUP('[1]Lista de Lojas | Stores List'!$K91,[1]UF!$A:$B,2,0))</f>
        <v>São Paulo</v>
      </c>
      <c r="M91" s="311" t="s">
        <v>1677</v>
      </c>
      <c r="N91" s="311" t="str">
        <f>IFERROR(VLOOKUP('[1]Lista de Lojas | Stores List'!$M91,[1]UF!D:E,2,0),"N")</f>
        <v>N</v>
      </c>
      <c r="O91" s="311" t="s">
        <v>1679</v>
      </c>
      <c r="P91" s="311" t="s">
        <v>521</v>
      </c>
      <c r="Q91" s="317">
        <v>2178.58</v>
      </c>
      <c r="R91" s="311">
        <f>SUMIFS('[1]Lista de Lojas | Stores List'!$B$85:$B$747,'[1]Lista de Lojas | Stores List'!$D$85:$D$747,'[1]Lista de Lojas | Stores List'!$D91,'[1]Lista de Lojas | Stores List'!$E$85:$E$747,"&lt;="&amp;'[1]Lista de Lojas | Stores List'!$E91)</f>
        <v>378</v>
      </c>
      <c r="S91" s="311">
        <f>SUMIFS('[1]Lista de Lojas | Stores List'!$B$85:$B$747,'[1]Lista de Lojas | Stores List'!$E$85:$E$747,"&lt;="&amp;'[1]Lista de Lojas | Stores List'!$E91)</f>
        <v>585</v>
      </c>
    </row>
    <row r="92" spans="1:19">
      <c r="B92" s="164">
        <f>IF(AND('[1]Lista de Lojas | Stores List'!$E92="",'[1]Lista de Lojas | Stores List'!$G92=""),0,IF('[1]Lista de Lojas | Stores List'!$G92&lt;&gt;"",0,1))</f>
        <v>1</v>
      </c>
      <c r="C92" s="163" t="s">
        <v>1681</v>
      </c>
      <c r="D92" s="308" t="s">
        <v>153</v>
      </c>
      <c r="E92" s="309">
        <v>44345</v>
      </c>
      <c r="F92" s="308" t="str">
        <f>IF('[1]Lista de Lojas | Stores List'!$E92="","",VLOOKUP(MONTH('[1]Lista de Lojas | Stores List'!$E92),[1]Quarters!$A$2:$B$13,2,0)&amp;RIGHT(YEAR('[1]Lista de Lojas | Stores List'!$E92),2))</f>
        <v>2Q21</v>
      </c>
      <c r="G92" s="309"/>
      <c r="H92" s="308" t="str">
        <f>IF('[1]Lista de Lojas | Stores List'!$G92="","",VLOOKUP(MONTH('[1]Lista de Lojas | Stores List'!$G92),[1]Quarters!$A$2:$B$13,2,0)&amp;RIGHT(YEAR('[1]Lista de Lojas | Stores List'!$G92),2))</f>
        <v/>
      </c>
      <c r="I92" s="311" t="s">
        <v>804</v>
      </c>
      <c r="J92" s="311" t="str">
        <f>IFERROR(VLOOKUP('[1]Lista de Lojas | Stores List'!$K92,[1]UF!$A:$C,3,0),"")</f>
        <v>Midwest</v>
      </c>
      <c r="K92" s="311" t="s">
        <v>330</v>
      </c>
      <c r="L92" s="311" t="str">
        <f>IF('[1]Lista de Lojas | Stores List'!$K92="","",VLOOKUP('[1]Lista de Lojas | Stores List'!$K92,[1]UF!$A:$B,2,0))</f>
        <v>Mato Grosso do Sul</v>
      </c>
      <c r="M92" s="311" t="s">
        <v>198</v>
      </c>
      <c r="N92" s="311" t="str">
        <f>IFERROR(VLOOKUP('[1]Lista de Lojas | Stores List'!$M92,[1]UF!D:E,2,0),"N")</f>
        <v>S</v>
      </c>
      <c r="O92" s="311" t="s">
        <v>258</v>
      </c>
      <c r="P92" s="311" t="s">
        <v>523</v>
      </c>
      <c r="Q92" s="317">
        <v>256.2</v>
      </c>
      <c r="R92" s="311">
        <f>SUMIFS('[1]Lista de Lojas | Stores List'!$B$85:$B$747,'[1]Lista de Lojas | Stores List'!$D$85:$D$747,'[1]Lista de Lojas | Stores List'!$D92,'[1]Lista de Lojas | Stores List'!$E$85:$E$747,"&lt;="&amp;'[1]Lista de Lojas | Stores List'!$E92)</f>
        <v>99</v>
      </c>
      <c r="S92" s="311">
        <f>SUMIFS('[1]Lista de Lojas | Stores List'!$B$85:$B$747,'[1]Lista de Lojas | Stores List'!$E$85:$E$747,"&lt;="&amp;'[1]Lista de Lojas | Stores List'!$E92)</f>
        <v>583</v>
      </c>
    </row>
    <row r="93" spans="1:19">
      <c r="B93" s="324">
        <f>IF(AND('[1]Lista de Lojas | Stores List'!$E93="",'[1]Lista de Lojas | Stores List'!$G93=""),0,IF('[1]Lista de Lojas | Stores List'!$G93&lt;&gt;"",0,1))</f>
        <v>0</v>
      </c>
      <c r="C93" s="325" t="s">
        <v>2014</v>
      </c>
      <c r="D93" s="326" t="s">
        <v>125</v>
      </c>
      <c r="E93" s="327">
        <v>44341</v>
      </c>
      <c r="F93" s="326" t="str">
        <f>IF('[1]Lista de Lojas | Stores List'!$E93="","",VLOOKUP(MONTH('[1]Lista de Lojas | Stores List'!$E93),[1]Quarters!$A$2:$B$13,2,0)&amp;RIGHT(YEAR('[1]Lista de Lojas | Stores List'!$E93),2))</f>
        <v>2Q21</v>
      </c>
      <c r="G93" s="327">
        <v>45034</v>
      </c>
      <c r="H93" s="326" t="str">
        <f>IF('[1]Lista de Lojas | Stores List'!$G93="","",VLOOKUP(MONTH('[1]Lista de Lojas | Stores List'!$G93),[1]Quarters!$A$2:$B$13,2,0)&amp;RIGHT(YEAR('[1]Lista de Lojas | Stores List'!$G93),2))</f>
        <v>2Q23</v>
      </c>
      <c r="I93" s="324" t="s">
        <v>804</v>
      </c>
      <c r="J93" s="324" t="str">
        <f>IFERROR(VLOOKUP('[1]Lista de Lojas | Stores List'!$K93,[1]UF!$A:$C,3,0),"")</f>
        <v>Southest</v>
      </c>
      <c r="K93" s="324" t="s">
        <v>131</v>
      </c>
      <c r="L93" s="324" t="str">
        <f>IF('[1]Lista de Lojas | Stores List'!$K93="","",VLOOKUP('[1]Lista de Lojas | Stores List'!$K93,[1]UF!$A:$B,2,0))</f>
        <v>Rio de Janeiro</v>
      </c>
      <c r="M93" s="324" t="s">
        <v>1676</v>
      </c>
      <c r="N93" s="311" t="str">
        <f>IFERROR(VLOOKUP('[1]Lista de Lojas | Stores List'!$M93,[1]UF!D:E,2,0),"N")</f>
        <v>S</v>
      </c>
      <c r="O93" s="324" t="s">
        <v>1675</v>
      </c>
      <c r="P93" s="324" t="s">
        <v>521</v>
      </c>
      <c r="Q93" s="328">
        <v>3431.85</v>
      </c>
      <c r="R93" s="324">
        <f>SUMIFS('[1]Lista de Lojas | Stores List'!$B$85:$B$747,'[1]Lista de Lojas | Stores List'!$D$85:$D$747,'[1]Lista de Lojas | Stores List'!$D93,'[1]Lista de Lojas | Stores List'!$E$85:$E$747,"&lt;="&amp;'[1]Lista de Lojas | Stores List'!$E93)</f>
        <v>376</v>
      </c>
      <c r="S93" s="311">
        <f>SUMIFS('[1]Lista de Lojas | Stores List'!$B$85:$B$747,'[1]Lista de Lojas | Stores List'!$E$85:$E$747,"&lt;="&amp;'[1]Lista de Lojas | Stores List'!$E93)</f>
        <v>582</v>
      </c>
    </row>
    <row r="94" spans="1:19">
      <c r="B94" s="164">
        <f>IF(AND('[1]Lista de Lojas | Stores List'!$E94="",'[1]Lista de Lojas | Stores List'!$G94=""),0,IF('[1]Lista de Lojas | Stores List'!$G94&lt;&gt;"",0,1))</f>
        <v>1</v>
      </c>
      <c r="C94" s="163" t="s">
        <v>1511</v>
      </c>
      <c r="D94" s="308" t="s">
        <v>125</v>
      </c>
      <c r="E94" s="309">
        <v>44321</v>
      </c>
      <c r="F94" s="308" t="str">
        <f>IF('[1]Lista de Lojas | Stores List'!$E94="","",VLOOKUP(MONTH('[1]Lista de Lojas | Stores List'!$E94),[1]Quarters!$A$2:$B$13,2,0)&amp;RIGHT(YEAR('[1]Lista de Lojas | Stores List'!$E94),2))</f>
        <v>2Q21</v>
      </c>
      <c r="G94" s="309"/>
      <c r="H94" s="308" t="str">
        <f>IF('[1]Lista de Lojas | Stores List'!$G94="","",VLOOKUP(MONTH('[1]Lista de Lojas | Stores List'!$G94),[1]Quarters!$A$2:$B$13,2,0)&amp;RIGHT(YEAR('[1]Lista de Lojas | Stores List'!$G94),2))</f>
        <v/>
      </c>
      <c r="I94" s="311" t="s">
        <v>804</v>
      </c>
      <c r="J94" s="311" t="str">
        <f>IFERROR(VLOOKUP('[1]Lista de Lojas | Stores List'!$K94,[1]UF!$A:$C,3,0),"")</f>
        <v>Southest</v>
      </c>
      <c r="K94" s="311" t="s">
        <v>127</v>
      </c>
      <c r="L94" s="311" t="str">
        <f>IF('[1]Lista de Lojas | Stores List'!$K94="","",VLOOKUP('[1]Lista de Lojas | Stores List'!$K94,[1]UF!$A:$B,2,0))</f>
        <v>São Paulo</v>
      </c>
      <c r="M94" s="311" t="s">
        <v>1512</v>
      </c>
      <c r="N94" s="311" t="str">
        <f>IFERROR(VLOOKUP('[1]Lista de Lojas | Stores List'!$M94,[1]UF!D:E,2,0),"N")</f>
        <v>N</v>
      </c>
      <c r="O94" s="311" t="s">
        <v>1513</v>
      </c>
      <c r="P94" s="311" t="s">
        <v>523</v>
      </c>
      <c r="Q94" s="317">
        <v>2050.15</v>
      </c>
      <c r="R94" s="311">
        <f>SUMIFS('[1]Lista de Lojas | Stores List'!$B$85:$B$747,'[1]Lista de Lojas | Stores List'!$D$85:$D$747,'[1]Lista de Lojas | Stores List'!$D94,'[1]Lista de Lojas | Stores List'!$E$85:$E$747,"&lt;="&amp;'[1]Lista de Lojas | Stores List'!$E94)</f>
        <v>376</v>
      </c>
      <c r="S94" s="311">
        <f>SUMIFS('[1]Lista de Lojas | Stores List'!$B$85:$B$747,'[1]Lista de Lojas | Stores List'!$E$85:$E$747,"&lt;="&amp;'[1]Lista de Lojas | Stores List'!$E94)</f>
        <v>582</v>
      </c>
    </row>
    <row r="95" spans="1:19">
      <c r="B95" s="164">
        <f>IF(AND('[1]Lista de Lojas | Stores List'!$E95="",'[1]Lista de Lojas | Stores List'!$G95=""),0,IF('[1]Lista de Lojas | Stores List'!$G95&lt;&gt;"",0,1))</f>
        <v>1</v>
      </c>
      <c r="C95" s="163" t="s">
        <v>1514</v>
      </c>
      <c r="D95" s="308" t="s">
        <v>125</v>
      </c>
      <c r="E95" s="309">
        <v>44321</v>
      </c>
      <c r="F95" s="308" t="str">
        <f>IF('[1]Lista de Lojas | Stores List'!$E95="","",VLOOKUP(MONTH('[1]Lista de Lojas | Stores List'!$E95),[1]Quarters!$A$2:$B$13,2,0)&amp;RIGHT(YEAR('[1]Lista de Lojas | Stores List'!$E95),2))</f>
        <v>2Q21</v>
      </c>
      <c r="G95" s="309"/>
      <c r="H95" s="308" t="str">
        <f>IF('[1]Lista de Lojas | Stores List'!$G95="","",VLOOKUP(MONTH('[1]Lista de Lojas | Stores List'!$G95),[1]Quarters!$A$2:$B$13,2,0)&amp;RIGHT(YEAR('[1]Lista de Lojas | Stores List'!$G95),2))</f>
        <v/>
      </c>
      <c r="I95" s="311" t="s">
        <v>804</v>
      </c>
      <c r="J95" s="311" t="str">
        <f>IFERROR(VLOOKUP('[1]Lista de Lojas | Stores List'!$K95,[1]UF!$A:$C,3,0),"")</f>
        <v>South</v>
      </c>
      <c r="K95" s="311" t="s">
        <v>126</v>
      </c>
      <c r="L95" s="311" t="str">
        <f>IF('[1]Lista de Lojas | Stores List'!$K95="","",VLOOKUP('[1]Lista de Lojas | Stores List'!$K95,[1]UF!$A:$B,2,0))</f>
        <v>Rio Grande do Sul</v>
      </c>
      <c r="M95" s="311" t="s">
        <v>1515</v>
      </c>
      <c r="N95" s="311" t="str">
        <f>IFERROR(VLOOKUP('[1]Lista de Lojas | Stores List'!$M95,[1]UF!D:E,2,0),"N")</f>
        <v>N</v>
      </c>
      <c r="O95" s="311" t="s">
        <v>1516</v>
      </c>
      <c r="P95" s="311" t="s">
        <v>521</v>
      </c>
      <c r="Q95" s="317">
        <v>1844.77</v>
      </c>
      <c r="R95" s="311">
        <f>SUMIFS('[1]Lista de Lojas | Stores List'!$B$85:$B$747,'[1]Lista de Lojas | Stores List'!$D$85:$D$747,'[1]Lista de Lojas | Stores List'!$D95,'[1]Lista de Lojas | Stores List'!$E$85:$E$747,"&lt;="&amp;'[1]Lista de Lojas | Stores List'!$E95)</f>
        <v>376</v>
      </c>
      <c r="S95" s="311">
        <f>SUMIFS('[1]Lista de Lojas | Stores List'!$B$85:$B$747,'[1]Lista de Lojas | Stores List'!$E$85:$E$747,"&lt;="&amp;'[1]Lista de Lojas | Stores List'!$E95)</f>
        <v>582</v>
      </c>
    </row>
    <row r="96" spans="1:19">
      <c r="B96" s="164">
        <f>IF(AND('[1]Lista de Lojas | Stores List'!$E96="",'[1]Lista de Lojas | Stores List'!$G96=""),0,IF('[1]Lista de Lojas | Stores List'!$G96&lt;&gt;"",0,1))</f>
        <v>1</v>
      </c>
      <c r="C96" s="163" t="s">
        <v>1508</v>
      </c>
      <c r="D96" s="308" t="s">
        <v>125</v>
      </c>
      <c r="E96" s="309">
        <v>44320</v>
      </c>
      <c r="F96" s="308" t="str">
        <f>IF('[1]Lista de Lojas | Stores List'!$E96="","",VLOOKUP(MONTH('[1]Lista de Lojas | Stores List'!$E96),[1]Quarters!$A$2:$B$13,2,0)&amp;RIGHT(YEAR('[1]Lista de Lojas | Stores List'!$E96),2))</f>
        <v>2Q21</v>
      </c>
      <c r="G96" s="309"/>
      <c r="H96" s="308" t="str">
        <f>IF('[1]Lista de Lojas | Stores List'!$G96="","",VLOOKUP(MONTH('[1]Lista de Lojas | Stores List'!$G96),[1]Quarters!$A$2:$B$13,2,0)&amp;RIGHT(YEAR('[1]Lista de Lojas | Stores List'!$G96),2))</f>
        <v/>
      </c>
      <c r="I96" s="311" t="s">
        <v>804</v>
      </c>
      <c r="J96" s="311" t="str">
        <f>IFERROR(VLOOKUP('[1]Lista de Lojas | Stores List'!$K96,[1]UF!$A:$C,3,0),"")</f>
        <v>Southest</v>
      </c>
      <c r="K96" s="311" t="s">
        <v>131</v>
      </c>
      <c r="L96" s="311" t="str">
        <f>IF('[1]Lista de Lojas | Stores List'!$K96="","",VLOOKUP('[1]Lista de Lojas | Stores List'!$K96,[1]UF!$A:$B,2,0))</f>
        <v>Rio de Janeiro</v>
      </c>
      <c r="M96" s="311" t="s">
        <v>1509</v>
      </c>
      <c r="N96" s="311" t="str">
        <f>IFERROR(VLOOKUP('[1]Lista de Lojas | Stores List'!$M96,[1]UF!D:E,2,0),"N")</f>
        <v>N</v>
      </c>
      <c r="O96" s="311" t="s">
        <v>1510</v>
      </c>
      <c r="P96" s="311" t="s">
        <v>523</v>
      </c>
      <c r="Q96" s="317">
        <v>1587.06</v>
      </c>
      <c r="R96" s="311">
        <f>SUMIFS('[1]Lista de Lojas | Stores List'!$B$85:$B$747,'[1]Lista de Lojas | Stores List'!$D$85:$D$747,'[1]Lista de Lojas | Stores List'!$D96,'[1]Lista de Lojas | Stores List'!$E$85:$E$747,"&lt;="&amp;'[1]Lista de Lojas | Stores List'!$E96)</f>
        <v>374</v>
      </c>
      <c r="S96" s="311">
        <f>SUMIFS('[1]Lista de Lojas | Stores List'!$B$85:$B$747,'[1]Lista de Lojas | Stores List'!$E$85:$E$747,"&lt;="&amp;'[1]Lista de Lojas | Stores List'!$E96)</f>
        <v>580</v>
      </c>
    </row>
    <row r="97" spans="2:19">
      <c r="B97" s="164">
        <f>IF(AND('[1]Lista de Lojas | Stores List'!$E97="",'[1]Lista de Lojas | Stores List'!$G97=""),0,IF('[1]Lista de Lojas | Stores List'!$G97&lt;&gt;"",0,1))</f>
        <v>1</v>
      </c>
      <c r="C97" s="163" t="s">
        <v>994</v>
      </c>
      <c r="D97" s="308" t="s">
        <v>152</v>
      </c>
      <c r="E97" s="309">
        <v>44319</v>
      </c>
      <c r="F97" s="308" t="str">
        <f>IF('[1]Lista de Lojas | Stores List'!$E97="","",VLOOKUP(MONTH('[1]Lista de Lojas | Stores List'!$E97),[1]Quarters!$A$2:$B$13,2,0)&amp;RIGHT(YEAR('[1]Lista de Lojas | Stores List'!$E97),2))</f>
        <v>2Q21</v>
      </c>
      <c r="G97" s="309"/>
      <c r="H97" s="308" t="str">
        <f>IF('[1]Lista de Lojas | Stores List'!$G97="","",VLOOKUP(MONTH('[1]Lista de Lojas | Stores List'!$G97),[1]Quarters!$A$2:$B$13,2,0)&amp;RIGHT(YEAR('[1]Lista de Lojas | Stores List'!$G97),2))</f>
        <v/>
      </c>
      <c r="I97" s="311" t="s">
        <v>804</v>
      </c>
      <c r="J97" s="311" t="str">
        <f>IFERROR(VLOOKUP('[1]Lista de Lojas | Stores List'!$K97,[1]UF!$A:$C,3,0),"")</f>
        <v>North</v>
      </c>
      <c r="K97" s="311" t="s">
        <v>320</v>
      </c>
      <c r="L97" s="311" t="str">
        <f>IF('[1]Lista de Lojas | Stores List'!$K97="","",VLOOKUP('[1]Lista de Lojas | Stores List'!$K97,[1]UF!$A:$B,2,0))</f>
        <v>Pará</v>
      </c>
      <c r="M97" s="311" t="s">
        <v>164</v>
      </c>
      <c r="N97" s="311" t="str">
        <f>IFERROR(VLOOKUP('[1]Lista de Lojas | Stores List'!$M97,[1]UF!D:E,2,0),"N")</f>
        <v>S</v>
      </c>
      <c r="O97" s="311" t="s">
        <v>223</v>
      </c>
      <c r="P97" s="311" t="s">
        <v>523</v>
      </c>
      <c r="Q97" s="317">
        <v>649.26</v>
      </c>
      <c r="R97" s="311">
        <f>SUMIFS('[1]Lista de Lojas | Stores List'!$B$85:$B$747,'[1]Lista de Lojas | Stores List'!$D$85:$D$747,'[1]Lista de Lojas | Stores List'!$D97,'[1]Lista de Lojas | Stores List'!$E$85:$E$747,"&lt;="&amp;'[1]Lista de Lojas | Stores List'!$E97)</f>
        <v>99</v>
      </c>
      <c r="S97" s="311">
        <f>SUMIFS('[1]Lista de Lojas | Stores List'!$B$85:$B$747,'[1]Lista de Lojas | Stores List'!$E$85:$E$747,"&lt;="&amp;'[1]Lista de Lojas | Stores List'!$E97)</f>
        <v>579</v>
      </c>
    </row>
    <row r="98" spans="2:19">
      <c r="B98" s="324">
        <f>IF(AND('[1]Lista de Lojas | Stores List'!$E98="",'[1]Lista de Lojas | Stores List'!$G98=""),0,IF('[1]Lista de Lojas | Stores List'!$G98&lt;&gt;"",0,1))</f>
        <v>0</v>
      </c>
      <c r="C98" s="325" t="s">
        <v>1506</v>
      </c>
      <c r="D98" s="326" t="s">
        <v>125</v>
      </c>
      <c r="E98" s="327">
        <v>44316</v>
      </c>
      <c r="F98" s="326" t="str">
        <f>IF('[1]Lista de Lojas | Stores List'!$E98="","",VLOOKUP(MONTH('[1]Lista de Lojas | Stores List'!$E98),[1]Quarters!$A$2:$B$13,2,0)&amp;RIGHT(YEAR('[1]Lista de Lojas | Stores List'!$E98),2))</f>
        <v>2Q21</v>
      </c>
      <c r="G98" s="327">
        <v>45282</v>
      </c>
      <c r="H98" s="326" t="str">
        <f>IF('[1]Lista de Lojas | Stores List'!$G98="","",VLOOKUP(MONTH('[1]Lista de Lojas | Stores List'!$G98),[1]Quarters!$A$2:$B$13,2,0)&amp;RIGHT(YEAR('[1]Lista de Lojas | Stores List'!$G98),2))</f>
        <v>4Q23</v>
      </c>
      <c r="I98" s="324" t="s">
        <v>804</v>
      </c>
      <c r="J98" s="324" t="str">
        <f>IFERROR(VLOOKUP('[1]Lista de Lojas | Stores List'!$K98,[1]UF!$A:$C,3,0),"")</f>
        <v>South</v>
      </c>
      <c r="K98" s="324" t="s">
        <v>317</v>
      </c>
      <c r="L98" s="324" t="str">
        <f>IF('[1]Lista de Lojas | Stores List'!$K98="","",VLOOKUP('[1]Lista de Lojas | Stores List'!$K98,[1]UF!$A:$B,2,0))</f>
        <v>Santa Catarina</v>
      </c>
      <c r="M98" s="324" t="s">
        <v>1507</v>
      </c>
      <c r="N98" s="311" t="str">
        <f>IFERROR(VLOOKUP('[1]Lista de Lojas | Stores List'!$M98,[1]UF!D:E,2,0),"N")</f>
        <v>N</v>
      </c>
      <c r="O98" s="324" t="s">
        <v>2339</v>
      </c>
      <c r="P98" s="324" t="s">
        <v>521</v>
      </c>
      <c r="Q98" s="328">
        <v>1750.06</v>
      </c>
      <c r="R98" s="324">
        <f>SUMIFS('[1]Lista de Lojas | Stores List'!$B$85:$B$747,'[1]Lista de Lojas | Stores List'!$D$85:$D$747,'[1]Lista de Lojas | Stores List'!$D98,'[1]Lista de Lojas | Stores List'!$E$85:$E$747,"&lt;="&amp;'[1]Lista de Lojas | Stores List'!$E98)</f>
        <v>373</v>
      </c>
      <c r="S98" s="311">
        <f>SUMIFS('[1]Lista de Lojas | Stores List'!$B$85:$B$747,'[1]Lista de Lojas | Stores List'!$E$85:$E$747,"&lt;="&amp;'[1]Lista de Lojas | Stores List'!$E98)</f>
        <v>578</v>
      </c>
    </row>
    <row r="99" spans="2:19">
      <c r="B99" s="164">
        <f>IF(AND('[1]Lista de Lojas | Stores List'!$E99="",'[1]Lista de Lojas | Stores List'!$G99=""),0,IF('[1]Lista de Lojas | Stores List'!$G99&lt;&gt;"",0,1))</f>
        <v>1</v>
      </c>
      <c r="C99" s="163" t="s">
        <v>1503</v>
      </c>
      <c r="D99" s="308" t="s">
        <v>125</v>
      </c>
      <c r="E99" s="309">
        <v>44315</v>
      </c>
      <c r="F99" s="308" t="str">
        <f>IF('[1]Lista de Lojas | Stores List'!$E100="","",VLOOKUP(MONTH('[1]Lista de Lojas | Stores List'!$E100),[1]Quarters!$A$2:$B$13,2,0)&amp;RIGHT(YEAR('[1]Lista de Lojas | Stores List'!$E100),2))</f>
        <v>2Q21</v>
      </c>
      <c r="G99" s="309"/>
      <c r="H99" s="308" t="str">
        <f>IF('[1]Lista de Lojas | Stores List'!$G99="","",VLOOKUP(MONTH('[1]Lista de Lojas | Stores List'!$G99),[1]Quarters!$A$2:$B$13,2,0)&amp;RIGHT(YEAR('[1]Lista de Lojas | Stores List'!$G99),2))</f>
        <v/>
      </c>
      <c r="I99" s="311" t="s">
        <v>804</v>
      </c>
      <c r="J99" s="311" t="str">
        <f>IFERROR(VLOOKUP('[1]Lista de Lojas | Stores List'!$K99,[1]UF!$A:$C,3,0),"")</f>
        <v>South</v>
      </c>
      <c r="K99" s="311" t="s">
        <v>126</v>
      </c>
      <c r="L99" s="311" t="str">
        <f>IF('[1]Lista de Lojas | Stores List'!$K99="","",VLOOKUP('[1]Lista de Lojas | Stores List'!$K99,[1]UF!$A:$B,2,0))</f>
        <v>Rio Grande do Sul</v>
      </c>
      <c r="M99" s="311" t="s">
        <v>1504</v>
      </c>
      <c r="N99" s="311" t="str">
        <f>IFERROR(VLOOKUP('[1]Lista de Lojas | Stores List'!$M99,[1]UF!D:E,2,0),"N")</f>
        <v>N</v>
      </c>
      <c r="O99" s="311" t="s">
        <v>1505</v>
      </c>
      <c r="P99" s="311" t="s">
        <v>521</v>
      </c>
      <c r="Q99" s="317">
        <v>1869.38</v>
      </c>
      <c r="R99" s="311">
        <f>SUMIFS('[1]Lista de Lojas | Stores List'!$B$85:$B$747,'[1]Lista de Lojas | Stores List'!$D$85:$D$747,'[1]Lista de Lojas | Stores List'!$D100,'[1]Lista de Lojas | Stores List'!$E$85:$E$747,"&lt;="&amp;'[1]Lista de Lojas | Stores List'!$E100)</f>
        <v>373</v>
      </c>
      <c r="S99" s="311">
        <f>SUMIFS('[1]Lista de Lojas | Stores List'!$B$85:$B$747,'[1]Lista de Lojas | Stores List'!$E$85:$E$747,"&lt;="&amp;'[1]Lista de Lojas | Stores List'!$E100)</f>
        <v>578</v>
      </c>
    </row>
    <row r="100" spans="2:19">
      <c r="B100" s="164">
        <f>IF(AND('[1]Lista de Lojas | Stores List'!$E100="",'[1]Lista de Lojas | Stores List'!$G100=""),0,IF('[1]Lista de Lojas | Stores List'!$G100&lt;&gt;"",0,1))</f>
        <v>1</v>
      </c>
      <c r="C100" s="163" t="s">
        <v>1501</v>
      </c>
      <c r="D100" s="308" t="s">
        <v>125</v>
      </c>
      <c r="E100" s="309">
        <v>44315</v>
      </c>
      <c r="F100" s="308" t="str">
        <f>IF('[1]Lista de Lojas | Stores List'!$E99="","",VLOOKUP(MONTH('[1]Lista de Lojas | Stores List'!$E99),[1]Quarters!$A$2:$B$13,2,0)&amp;RIGHT(YEAR('[1]Lista de Lojas | Stores List'!$E99),2))</f>
        <v>2Q21</v>
      </c>
      <c r="G100" s="309"/>
      <c r="H100" s="308" t="str">
        <f>IF('[1]Lista de Lojas | Stores List'!$G100="","",VLOOKUP(MONTH('[1]Lista de Lojas | Stores List'!$G100),[1]Quarters!$A$2:$B$13,2,0)&amp;RIGHT(YEAR('[1]Lista de Lojas | Stores List'!$G100),2))</f>
        <v/>
      </c>
      <c r="I100" s="311" t="s">
        <v>804</v>
      </c>
      <c r="J100" s="311" t="str">
        <f>IFERROR(VLOOKUP('[1]Lista de Lojas | Stores List'!$K100,[1]UF!$A:$C,3,0),"")</f>
        <v>North</v>
      </c>
      <c r="K100" s="311" t="s">
        <v>332</v>
      </c>
      <c r="L100" s="311" t="str">
        <f>IF('[1]Lista de Lojas | Stores List'!$K100="","",VLOOKUP('[1]Lista de Lojas | Stores List'!$K100,[1]UF!$A:$B,2,0))</f>
        <v>Amapá</v>
      </c>
      <c r="M100" s="311" t="s">
        <v>206</v>
      </c>
      <c r="N100" s="311" t="str">
        <f>IFERROR(VLOOKUP('[1]Lista de Lojas | Stores List'!$M100,[1]UF!D:E,2,0),"N")</f>
        <v>S</v>
      </c>
      <c r="O100" s="311" t="s">
        <v>1502</v>
      </c>
      <c r="P100" s="311" t="s">
        <v>523</v>
      </c>
      <c r="Q100" s="317">
        <v>1980.82</v>
      </c>
      <c r="R100" s="311">
        <f>SUMIFS('[1]Lista de Lojas | Stores List'!$B$85:$B$747,'[1]Lista de Lojas | Stores List'!$D$85:$D$747,'[1]Lista de Lojas | Stores List'!$D99,'[1]Lista de Lojas | Stores List'!$E$85:$E$747,"&lt;="&amp;'[1]Lista de Lojas | Stores List'!$E99)</f>
        <v>373</v>
      </c>
      <c r="S100" s="311">
        <f>SUMIFS('[1]Lista de Lojas | Stores List'!$B$85:$B$747,'[1]Lista de Lojas | Stores List'!$E$85:$E$747,"&lt;="&amp;'[1]Lista de Lojas | Stores List'!$E99)</f>
        <v>578</v>
      </c>
    </row>
    <row r="101" spans="2:19">
      <c r="B101" s="164">
        <f>IF(AND('[1]Lista de Lojas | Stores List'!$E101="",'[1]Lista de Lojas | Stores List'!$G101=""),0,IF('[1]Lista de Lojas | Stores List'!$G101&lt;&gt;"",0,1))</f>
        <v>1</v>
      </c>
      <c r="C101" s="163" t="s">
        <v>1498</v>
      </c>
      <c r="D101" s="308" t="s">
        <v>125</v>
      </c>
      <c r="E101" s="309">
        <v>44314</v>
      </c>
      <c r="F101" s="308" t="str">
        <f>IF('[1]Lista de Lojas | Stores List'!$E101="","",VLOOKUP(MONTH('[1]Lista de Lojas | Stores List'!$E101),[1]Quarters!$A$2:$B$13,2,0)&amp;RIGHT(YEAR('[1]Lista de Lojas | Stores List'!$E101),2))</f>
        <v>2Q21</v>
      </c>
      <c r="G101" s="309"/>
      <c r="H101" s="308" t="str">
        <f>IF('[1]Lista de Lojas | Stores List'!$G101="","",VLOOKUP(MONTH('[1]Lista de Lojas | Stores List'!$G101),[1]Quarters!$A$2:$B$13,2,0)&amp;RIGHT(YEAR('[1]Lista de Lojas | Stores List'!$G101),2))</f>
        <v/>
      </c>
      <c r="I101" s="311" t="s">
        <v>804</v>
      </c>
      <c r="J101" s="311" t="str">
        <f>IFERROR(VLOOKUP('[1]Lista de Lojas | Stores List'!$K101,[1]UF!$A:$C,3,0),"")</f>
        <v>Southest</v>
      </c>
      <c r="K101" s="311" t="s">
        <v>127</v>
      </c>
      <c r="L101" s="311" t="str">
        <f>IF('[1]Lista de Lojas | Stores List'!$K101="","",VLOOKUP('[1]Lista de Lojas | Stores List'!$K101,[1]UF!$A:$B,2,0))</f>
        <v>São Paulo</v>
      </c>
      <c r="M101" s="311" t="s">
        <v>1499</v>
      </c>
      <c r="N101" s="311" t="str">
        <f>IFERROR(VLOOKUP('[1]Lista de Lojas | Stores List'!$M101,[1]UF!D:E,2,0),"N")</f>
        <v>N</v>
      </c>
      <c r="O101" s="311" t="s">
        <v>1500</v>
      </c>
      <c r="P101" s="311" t="s">
        <v>523</v>
      </c>
      <c r="Q101" s="317">
        <v>1609.4999999999998</v>
      </c>
      <c r="R101" s="311">
        <f>SUMIFS('[1]Lista de Lojas | Stores List'!$B$85:$B$747,'[1]Lista de Lojas | Stores List'!$D$85:$D$747,'[1]Lista de Lojas | Stores List'!$D101,'[1]Lista de Lojas | Stores List'!$E$85:$E$747,"&lt;="&amp;'[1]Lista de Lojas | Stores List'!$E101)</f>
        <v>371</v>
      </c>
      <c r="S101" s="311">
        <f>SUMIFS('[1]Lista de Lojas | Stores List'!$B$85:$B$747,'[1]Lista de Lojas | Stores List'!$E$85:$E$747,"&lt;="&amp;'[1]Lista de Lojas | Stores List'!$E101)</f>
        <v>576</v>
      </c>
    </row>
    <row r="102" spans="2:19">
      <c r="B102" s="164">
        <f>IF(AND('[1]Lista de Lojas | Stores List'!$E102="",'[1]Lista de Lojas | Stores List'!$G102=""),0,IF('[1]Lista de Lojas | Stores List'!$G102&lt;&gt;"",0,1))</f>
        <v>1</v>
      </c>
      <c r="C102" s="163" t="s">
        <v>992</v>
      </c>
      <c r="D102" s="308" t="s">
        <v>152</v>
      </c>
      <c r="E102" s="309">
        <v>44313</v>
      </c>
      <c r="F102" s="308" t="str">
        <f>IF('[1]Lista de Lojas | Stores List'!$E102="","",VLOOKUP(MONTH('[1]Lista de Lojas | Stores List'!$E102),[1]Quarters!$A$2:$B$13,2,0)&amp;RIGHT(YEAR('[1]Lista de Lojas | Stores List'!$E102),2))</f>
        <v>2Q21</v>
      </c>
      <c r="G102" s="309"/>
      <c r="H102" s="308" t="str">
        <f>IF('[1]Lista de Lojas | Stores List'!$G102="","",VLOOKUP(MONTH('[1]Lista de Lojas | Stores List'!$G102),[1]Quarters!$A$2:$B$13,2,0)&amp;RIGHT(YEAR('[1]Lista de Lojas | Stores List'!$G102),2))</f>
        <v/>
      </c>
      <c r="I102" s="311" t="s">
        <v>804</v>
      </c>
      <c r="J102" s="311" t="str">
        <f>IFERROR(VLOOKUP('[1]Lista de Lojas | Stores List'!$K102,[1]UF!$A:$C,3,0),"")</f>
        <v>Southest</v>
      </c>
      <c r="K102" s="311" t="s">
        <v>127</v>
      </c>
      <c r="L102" s="311" t="str">
        <f>IF('[1]Lista de Lojas | Stores List'!$K102="","",VLOOKUP('[1]Lista de Lojas | Stores List'!$K102,[1]UF!$A:$B,2,0))</f>
        <v>São Paulo</v>
      </c>
      <c r="M102" s="311" t="s">
        <v>134</v>
      </c>
      <c r="N102" s="311" t="str">
        <f>IFERROR(VLOOKUP('[1]Lista de Lojas | Stores List'!$M102,[1]UF!D:E,2,0),"N")</f>
        <v>S</v>
      </c>
      <c r="O102" s="311" t="s">
        <v>993</v>
      </c>
      <c r="P102" s="311" t="s">
        <v>523</v>
      </c>
      <c r="Q102" s="317">
        <v>622.29999999999995</v>
      </c>
      <c r="R102" s="311">
        <f>SUMIFS('[1]Lista de Lojas | Stores List'!$B$85:$B$747,'[1]Lista de Lojas | Stores List'!$D$85:$D$747,'[1]Lista de Lojas | Stores List'!$D102,'[1]Lista de Lojas | Stores List'!$E$85:$E$747,"&lt;="&amp;'[1]Lista de Lojas | Stores List'!$E102)</f>
        <v>98</v>
      </c>
      <c r="S102" s="311">
        <f>SUMIFS('[1]Lista de Lojas | Stores List'!$B$85:$B$747,'[1]Lista de Lojas | Stores List'!$E$85:$E$747,"&lt;="&amp;'[1]Lista de Lojas | Stores List'!$E102)</f>
        <v>575</v>
      </c>
    </row>
    <row r="103" spans="2:19">
      <c r="B103" s="164">
        <f>IF(AND('[1]Lista de Lojas | Stores List'!$E103="",'[1]Lista de Lojas | Stores List'!$G103=""),0,IF('[1]Lista de Lojas | Stores List'!$G103&lt;&gt;"",0,1))</f>
        <v>1</v>
      </c>
      <c r="C103" s="163" t="s">
        <v>1668</v>
      </c>
      <c r="D103" s="308" t="s">
        <v>153</v>
      </c>
      <c r="E103" s="309">
        <v>44313</v>
      </c>
      <c r="F103" s="308" t="str">
        <f>IF('[1]Lista de Lojas | Stores List'!$E103="","",VLOOKUP(MONTH('[1]Lista de Lojas | Stores List'!$E103),[1]Quarters!$A$2:$B$13,2,0)&amp;RIGHT(YEAR('[1]Lista de Lojas | Stores List'!$E103),2))</f>
        <v>2Q21</v>
      </c>
      <c r="G103" s="309"/>
      <c r="H103" s="308" t="str">
        <f>IF('[1]Lista de Lojas | Stores List'!$G103="","",VLOOKUP(MONTH('[1]Lista de Lojas | Stores List'!$G103),[1]Quarters!$A$2:$B$13,2,0)&amp;RIGHT(YEAR('[1]Lista de Lojas | Stores List'!$G103),2))</f>
        <v/>
      </c>
      <c r="I103" s="311" t="s">
        <v>804</v>
      </c>
      <c r="J103" s="311" t="str">
        <f>IFERROR(VLOOKUP('[1]Lista de Lojas | Stores List'!$K103,[1]UF!$A:$C,3,0),"")</f>
        <v>South</v>
      </c>
      <c r="K103" s="311" t="s">
        <v>331</v>
      </c>
      <c r="L103" s="311" t="str">
        <f>IF('[1]Lista de Lojas | Stores List'!$K103="","",VLOOKUP('[1]Lista de Lojas | Stores List'!$K103,[1]UF!$A:$B,2,0))</f>
        <v>Paraná</v>
      </c>
      <c r="M103" s="311" t="s">
        <v>282</v>
      </c>
      <c r="N103" s="311" t="str">
        <f>IFERROR(VLOOKUP('[1]Lista de Lojas | Stores List'!$M103,[1]UF!D:E,2,0),"N")</f>
        <v>S</v>
      </c>
      <c r="O103" s="311" t="s">
        <v>1669</v>
      </c>
      <c r="P103" s="311" t="s">
        <v>523</v>
      </c>
      <c r="Q103" s="317">
        <v>309.95</v>
      </c>
      <c r="R103" s="311">
        <f>SUMIFS('[1]Lista de Lojas | Stores List'!$B$85:$B$747,'[1]Lista de Lojas | Stores List'!$D$85:$D$747,'[1]Lista de Lojas | Stores List'!$D103,'[1]Lista de Lojas | Stores List'!$E$85:$E$747,"&lt;="&amp;'[1]Lista de Lojas | Stores List'!$E103)</f>
        <v>98</v>
      </c>
      <c r="S103" s="311">
        <f>SUMIFS('[1]Lista de Lojas | Stores List'!$B$85:$B$747,'[1]Lista de Lojas | Stores List'!$E$85:$E$747,"&lt;="&amp;'[1]Lista de Lojas | Stores List'!$E103)</f>
        <v>575</v>
      </c>
    </row>
    <row r="104" spans="2:19">
      <c r="B104" s="164">
        <f>IF(AND('[1]Lista de Lojas | Stores List'!$E104="",'[1]Lista de Lojas | Stores List'!$G104=""),0,IF('[1]Lista de Lojas | Stores List'!$G104&lt;&gt;"",0,1))</f>
        <v>1</v>
      </c>
      <c r="C104" s="163" t="s">
        <v>1670</v>
      </c>
      <c r="D104" s="308" t="s">
        <v>153</v>
      </c>
      <c r="E104" s="309">
        <v>44313</v>
      </c>
      <c r="F104" s="308" t="str">
        <f>IF('[1]Lista de Lojas | Stores List'!$E104="","",VLOOKUP(MONTH('[1]Lista de Lojas | Stores List'!$E104),[1]Quarters!$A$2:$B$13,2,0)&amp;RIGHT(YEAR('[1]Lista de Lojas | Stores List'!$E104),2))</f>
        <v>2Q21</v>
      </c>
      <c r="G104" s="309"/>
      <c r="H104" s="308" t="str">
        <f>IF('[1]Lista de Lojas | Stores List'!$G104="","",VLOOKUP(MONTH('[1]Lista de Lojas | Stores List'!$G104),[1]Quarters!$A$2:$B$13,2,0)&amp;RIGHT(YEAR('[1]Lista de Lojas | Stores List'!$G104),2))</f>
        <v/>
      </c>
      <c r="I104" s="311" t="s">
        <v>804</v>
      </c>
      <c r="J104" s="311" t="str">
        <f>IFERROR(VLOOKUP('[1]Lista de Lojas | Stores List'!$K104,[1]UF!$A:$C,3,0),"")</f>
        <v>Southest</v>
      </c>
      <c r="K104" s="311" t="s">
        <v>131</v>
      </c>
      <c r="L104" s="311" t="str">
        <f>IF('[1]Lista de Lojas | Stores List'!$K104="","",VLOOKUP('[1]Lista de Lojas | Stores List'!$K104,[1]UF!$A:$B,2,0))</f>
        <v>Rio de Janeiro</v>
      </c>
      <c r="M104" s="311" t="s">
        <v>154</v>
      </c>
      <c r="N104" s="311" t="str">
        <f>IFERROR(VLOOKUP('[1]Lista de Lojas | Stores List'!$M104,[1]UF!D:E,2,0),"N")</f>
        <v>S</v>
      </c>
      <c r="O104" s="311" t="s">
        <v>993</v>
      </c>
      <c r="P104" s="311" t="s">
        <v>523</v>
      </c>
      <c r="Q104" s="317">
        <v>254.51</v>
      </c>
      <c r="R104" s="311">
        <f>SUMIFS('[1]Lista de Lojas | Stores List'!$B$85:$B$747,'[1]Lista de Lojas | Stores List'!$D$85:$D$747,'[1]Lista de Lojas | Stores List'!$D104,'[1]Lista de Lojas | Stores List'!$E$85:$E$747,"&lt;="&amp;'[1]Lista de Lojas | Stores List'!$E104)</f>
        <v>98</v>
      </c>
      <c r="S104" s="311">
        <f>SUMIFS('[1]Lista de Lojas | Stores List'!$B$85:$B$747,'[1]Lista de Lojas | Stores List'!$E$85:$E$747,"&lt;="&amp;'[1]Lista de Lojas | Stores List'!$E104)</f>
        <v>575</v>
      </c>
    </row>
    <row r="105" spans="2:19">
      <c r="B105" s="164">
        <f>IF(AND('[1]Lista de Lojas | Stores List'!$E105="",'[1]Lista de Lojas | Stores List'!$G105=""),0,IF('[1]Lista de Lojas | Stores List'!$G105&lt;&gt;"",0,1))</f>
        <v>1</v>
      </c>
      <c r="C105" s="163" t="s">
        <v>816</v>
      </c>
      <c r="D105" s="311" t="s">
        <v>630</v>
      </c>
      <c r="E105" s="309">
        <v>44312</v>
      </c>
      <c r="F105" s="308" t="str">
        <f>IF('[1]Lista de Lojas | Stores List'!$E105="","",VLOOKUP(MONTH('[1]Lista de Lojas | Stores List'!$E105),[1]Quarters!$A$2:$B$13,2,0)&amp;RIGHT(YEAR('[1]Lista de Lojas | Stores List'!$E105),2))</f>
        <v>2Q21</v>
      </c>
      <c r="G105" s="309"/>
      <c r="H105" s="308" t="str">
        <f>IF('[1]Lista de Lojas | Stores List'!$G105="","",VLOOKUP(MONTH('[1]Lista de Lojas | Stores List'!$G105),[1]Quarters!$A$2:$B$13,2,0)&amp;RIGHT(YEAR('[1]Lista de Lojas | Stores List'!$G105),2))</f>
        <v/>
      </c>
      <c r="I105" s="311" t="s">
        <v>804</v>
      </c>
      <c r="J105" s="311" t="str">
        <f>IFERROR(VLOOKUP('[1]Lista de Lojas | Stores List'!$K105,[1]UF!$A:$C,3,0),"")</f>
        <v>Southest</v>
      </c>
      <c r="K105" s="311" t="s">
        <v>127</v>
      </c>
      <c r="L105" s="311" t="str">
        <f>IF('[1]Lista de Lojas | Stores List'!$K105="","",VLOOKUP('[1]Lista de Lojas | Stores List'!$K105,[1]UF!$A:$B,2,0))</f>
        <v>São Paulo</v>
      </c>
      <c r="M105" s="311" t="s">
        <v>134</v>
      </c>
      <c r="N105" s="311" t="str">
        <f>IFERROR(VLOOKUP('[1]Lista de Lojas | Stores List'!$M105,[1]UF!D:E,2,0),"N")</f>
        <v>S</v>
      </c>
      <c r="O105" s="311" t="s">
        <v>286</v>
      </c>
      <c r="P105" s="311" t="s">
        <v>523</v>
      </c>
      <c r="Q105" s="317">
        <v>187.2</v>
      </c>
      <c r="R105" s="311">
        <f>SUMIFS('[1]Lista de Lojas | Stores List'!$B$85:$B$747,'[1]Lista de Lojas | Stores List'!$D$85:$D$747,'[1]Lista de Lojas | Stores List'!$D105,'[1]Lista de Lojas | Stores List'!$E$85:$E$747,"&lt;="&amp;'[1]Lista de Lojas | Stores List'!$E105)</f>
        <v>9</v>
      </c>
      <c r="S105" s="311">
        <f>SUMIFS('[1]Lista de Lojas | Stores List'!$B$85:$B$747,'[1]Lista de Lojas | Stores List'!$E$85:$E$747,"&lt;="&amp;'[1]Lista de Lojas | Stores List'!$E105)</f>
        <v>572</v>
      </c>
    </row>
    <row r="106" spans="2:19">
      <c r="B106" s="164">
        <f>IF(AND('[1]Lista de Lojas | Stores List'!$E106="",'[1]Lista de Lojas | Stores List'!$G106=""),0,IF('[1]Lista de Lojas | Stores List'!$G106&lt;&gt;"",0,1))</f>
        <v>1</v>
      </c>
      <c r="C106" s="163" t="s">
        <v>990</v>
      </c>
      <c r="D106" s="308" t="s">
        <v>152</v>
      </c>
      <c r="E106" s="309">
        <v>44306</v>
      </c>
      <c r="F106" s="308" t="str">
        <f>IF('[1]Lista de Lojas | Stores List'!$E106="","",VLOOKUP(MONTH('[1]Lista de Lojas | Stores List'!$E106),[1]Quarters!$A$2:$B$13,2,0)&amp;RIGHT(YEAR('[1]Lista de Lojas | Stores List'!$E106),2))</f>
        <v>2Q21</v>
      </c>
      <c r="G106" s="309"/>
      <c r="H106" s="308" t="str">
        <f>IF('[1]Lista de Lojas | Stores List'!$G106="","",VLOOKUP(MONTH('[1]Lista de Lojas | Stores List'!$G106),[1]Quarters!$A$2:$B$13,2,0)&amp;RIGHT(YEAR('[1]Lista de Lojas | Stores List'!$G106),2))</f>
        <v/>
      </c>
      <c r="I106" s="311" t="s">
        <v>804</v>
      </c>
      <c r="J106" s="311" t="str">
        <f>IFERROR(VLOOKUP('[1]Lista de Lojas | Stores List'!$K106,[1]UF!$A:$C,3,0),"")</f>
        <v>Southest</v>
      </c>
      <c r="K106" s="311" t="s">
        <v>127</v>
      </c>
      <c r="L106" s="311" t="str">
        <f>IF('[1]Lista de Lojas | Stores List'!$K106="","",VLOOKUP('[1]Lista de Lojas | Stores List'!$K106,[1]UF!$A:$B,2,0))</f>
        <v>São Paulo</v>
      </c>
      <c r="M106" s="311" t="s">
        <v>134</v>
      </c>
      <c r="N106" s="311" t="str">
        <f>IFERROR(VLOOKUP('[1]Lista de Lojas | Stores List'!$M106,[1]UF!D:E,2,0),"N")</f>
        <v>S</v>
      </c>
      <c r="O106" s="311" t="s">
        <v>991</v>
      </c>
      <c r="P106" s="311" t="s">
        <v>523</v>
      </c>
      <c r="Q106" s="317">
        <v>444</v>
      </c>
      <c r="R106" s="311">
        <f>SUMIFS('[1]Lista de Lojas | Stores List'!$B$85:$B$747,'[1]Lista de Lojas | Stores List'!$D$85:$D$747,'[1]Lista de Lojas | Stores List'!$D106,'[1]Lista de Lojas | Stores List'!$E$85:$E$747,"&lt;="&amp;'[1]Lista de Lojas | Stores List'!$E106)</f>
        <v>97</v>
      </c>
      <c r="S106" s="311">
        <f>SUMIFS('[1]Lista de Lojas | Stores List'!$B$85:$B$747,'[1]Lista de Lojas | Stores List'!$E$85:$E$747,"&lt;="&amp;'[1]Lista de Lojas | Stores List'!$E106)</f>
        <v>571</v>
      </c>
    </row>
    <row r="107" spans="2:19">
      <c r="B107" s="164">
        <f>IF(AND('[1]Lista de Lojas | Stores List'!$E107="",'[1]Lista de Lojas | Stores List'!$G107=""),0,IF('[1]Lista de Lojas | Stores List'!$G107&lt;&gt;"",0,1))</f>
        <v>1</v>
      </c>
      <c r="C107" s="163" t="s">
        <v>988</v>
      </c>
      <c r="D107" s="308" t="s">
        <v>152</v>
      </c>
      <c r="E107" s="309">
        <v>44304</v>
      </c>
      <c r="F107" s="308" t="str">
        <f>IF('[1]Lista de Lojas | Stores List'!$E107="","",VLOOKUP(MONTH('[1]Lista de Lojas | Stores List'!$E107),[1]Quarters!$A$2:$B$13,2,0)&amp;RIGHT(YEAR('[1]Lista de Lojas | Stores List'!$E107),2))</f>
        <v>2Q21</v>
      </c>
      <c r="G107" s="309"/>
      <c r="H107" s="308" t="str">
        <f>IF('[1]Lista de Lojas | Stores List'!$G107="","",VLOOKUP(MONTH('[1]Lista de Lojas | Stores List'!$G107),[1]Quarters!$A$2:$B$13,2,0)&amp;RIGHT(YEAR('[1]Lista de Lojas | Stores List'!$G107),2))</f>
        <v/>
      </c>
      <c r="I107" s="311" t="s">
        <v>804</v>
      </c>
      <c r="J107" s="311" t="str">
        <f>IFERROR(VLOOKUP('[1]Lista de Lojas | Stores List'!$K107,[1]UF!$A:$C,3,0),"")</f>
        <v>Southest</v>
      </c>
      <c r="K107" s="311" t="s">
        <v>127</v>
      </c>
      <c r="L107" s="311" t="str">
        <f>IF('[1]Lista de Lojas | Stores List'!$K107="","",VLOOKUP('[1]Lista de Lojas | Stores List'!$K107,[1]UF!$A:$B,2,0))</f>
        <v>São Paulo</v>
      </c>
      <c r="M107" s="311" t="s">
        <v>134</v>
      </c>
      <c r="N107" s="311" t="str">
        <f>IFERROR(VLOOKUP('[1]Lista de Lojas | Stores List'!$M107,[1]UF!D:E,2,0),"N")</f>
        <v>S</v>
      </c>
      <c r="O107" s="311" t="s">
        <v>989</v>
      </c>
      <c r="P107" s="311" t="s">
        <v>523</v>
      </c>
      <c r="Q107" s="317">
        <v>339</v>
      </c>
      <c r="R107" s="311">
        <f>SUMIFS('[1]Lista de Lojas | Stores List'!$B$85:$B$747,'[1]Lista de Lojas | Stores List'!$D$85:$D$747,'[1]Lista de Lojas | Stores List'!$D107,'[1]Lista de Lojas | Stores List'!$E$85:$E$747,"&lt;="&amp;'[1]Lista de Lojas | Stores List'!$E107)</f>
        <v>96</v>
      </c>
      <c r="S107" s="311">
        <f>SUMIFS('[1]Lista de Lojas | Stores List'!$B$85:$B$747,'[1]Lista de Lojas | Stores List'!$E$85:$E$747,"&lt;="&amp;'[1]Lista de Lojas | Stores List'!$E107)</f>
        <v>570</v>
      </c>
    </row>
    <row r="108" spans="2:19">
      <c r="B108" s="164">
        <f>IF(AND('[1]Lista de Lojas | Stores List'!$E108="",'[1]Lista de Lojas | Stores List'!$G108=""),0,IF('[1]Lista de Lojas | Stores List'!$G108&lt;&gt;"",0,1))</f>
        <v>1</v>
      </c>
      <c r="C108" s="163" t="s">
        <v>1667</v>
      </c>
      <c r="D108" s="308" t="s">
        <v>153</v>
      </c>
      <c r="E108" s="309">
        <v>44304</v>
      </c>
      <c r="F108" s="308" t="str">
        <f>IF('[1]Lista de Lojas | Stores List'!$E108="","",VLOOKUP(MONTH('[1]Lista de Lojas | Stores List'!$E108),[1]Quarters!$A$2:$B$13,2,0)&amp;RIGHT(YEAR('[1]Lista de Lojas | Stores List'!$E108),2))</f>
        <v>2Q21</v>
      </c>
      <c r="G108" s="309"/>
      <c r="H108" s="308" t="str">
        <f>IF('[1]Lista de Lojas | Stores List'!$G108="","",VLOOKUP(MONTH('[1]Lista de Lojas | Stores List'!$G108),[1]Quarters!$A$2:$B$13,2,0)&amp;RIGHT(YEAR('[1]Lista de Lojas | Stores List'!$G108),2))</f>
        <v/>
      </c>
      <c r="I108" s="311" t="s">
        <v>804</v>
      </c>
      <c r="J108" s="311" t="str">
        <f>IFERROR(VLOOKUP('[1]Lista de Lojas | Stores List'!$K108,[1]UF!$A:$C,3,0),"")</f>
        <v>Southest</v>
      </c>
      <c r="K108" s="311" t="s">
        <v>127</v>
      </c>
      <c r="L108" s="311" t="str">
        <f>IF('[1]Lista de Lojas | Stores List'!$K108="","",VLOOKUP('[1]Lista de Lojas | Stores List'!$K108,[1]UF!$A:$B,2,0))</f>
        <v>São Paulo</v>
      </c>
      <c r="M108" s="311" t="s">
        <v>134</v>
      </c>
      <c r="N108" s="311" t="str">
        <f>IFERROR(VLOOKUP('[1]Lista de Lojas | Stores List'!$M108,[1]UF!D:E,2,0),"N")</f>
        <v>S</v>
      </c>
      <c r="O108" s="311" t="s">
        <v>504</v>
      </c>
      <c r="P108" s="311" t="s">
        <v>523</v>
      </c>
      <c r="Q108" s="317">
        <v>331.3</v>
      </c>
      <c r="R108" s="311">
        <f>SUMIFS('[1]Lista de Lojas | Stores List'!$B$85:$B$747,'[1]Lista de Lojas | Stores List'!$D$85:$D$747,'[1]Lista de Lojas | Stores List'!$D108,'[1]Lista de Lojas | Stores List'!$E$85:$E$747,"&lt;="&amp;'[1]Lista de Lojas | Stores List'!$E108)</f>
        <v>96</v>
      </c>
      <c r="S108" s="311">
        <f>SUMIFS('[1]Lista de Lojas | Stores List'!$B$85:$B$747,'[1]Lista de Lojas | Stores List'!$E$85:$E$747,"&lt;="&amp;'[1]Lista de Lojas | Stores List'!$E108)</f>
        <v>570</v>
      </c>
    </row>
    <row r="109" spans="2:19">
      <c r="B109" s="324">
        <f>IF(AND('[1]Lista de Lojas | Stores List'!$E109="",'[1]Lista de Lojas | Stores List'!$G109=""),0,IF('[1]Lista de Lojas | Stores List'!$G109&lt;&gt;"",0,1))</f>
        <v>0</v>
      </c>
      <c r="C109" s="325" t="s">
        <v>1496</v>
      </c>
      <c r="D109" s="326" t="s">
        <v>125</v>
      </c>
      <c r="E109" s="327">
        <v>44301</v>
      </c>
      <c r="F109" s="326" t="str">
        <f>IF('[1]Lista de Lojas | Stores List'!$E109="","",VLOOKUP(MONTH('[1]Lista de Lojas | Stores List'!$E109),[1]Quarters!$A$2:$B$13,2,0)&amp;RIGHT(YEAR('[1]Lista de Lojas | Stores List'!$E109),2))</f>
        <v>2Q21</v>
      </c>
      <c r="G109" s="327">
        <v>45288</v>
      </c>
      <c r="H109" s="326" t="str">
        <f>IF('[1]Lista de Lojas | Stores List'!$G109="","",VLOOKUP(MONTH('[1]Lista de Lojas | Stores List'!$G109),[1]Quarters!$A$2:$B$13,2,0)&amp;RIGHT(YEAR('[1]Lista de Lojas | Stores List'!$G109),2))</f>
        <v>4Q23</v>
      </c>
      <c r="I109" s="324" t="s">
        <v>804</v>
      </c>
      <c r="J109" s="324" t="str">
        <f>IFERROR(VLOOKUP('[1]Lista de Lojas | Stores List'!$K109,[1]UF!$A:$C,3,0),"")</f>
        <v>South</v>
      </c>
      <c r="K109" s="324" t="s">
        <v>126</v>
      </c>
      <c r="L109" s="324" t="str">
        <f>IF('[1]Lista de Lojas | Stores List'!$K109="","",VLOOKUP('[1]Lista de Lojas | Stores List'!$K109,[1]UF!$A:$B,2,0))</f>
        <v>Rio Grande do Sul</v>
      </c>
      <c r="M109" s="324" t="s">
        <v>1497</v>
      </c>
      <c r="N109" s="311" t="str">
        <f>IFERROR(VLOOKUP('[1]Lista de Lojas | Stores List'!$M109,[1]UF!D:E,2,0),"N")</f>
        <v>N</v>
      </c>
      <c r="O109" s="324" t="s">
        <v>2329</v>
      </c>
      <c r="P109" s="324" t="s">
        <v>523</v>
      </c>
      <c r="Q109" s="328">
        <v>402.46</v>
      </c>
      <c r="R109" s="324">
        <f>SUMIFS('[1]Lista de Lojas | Stores List'!$B$85:$B$747,'[1]Lista de Lojas | Stores List'!$D$85:$D$747,'[1]Lista de Lojas | Stores List'!$D109,'[1]Lista de Lojas | Stores List'!$E$85:$E$747,"&lt;="&amp;'[1]Lista de Lojas | Stores List'!$E109)</f>
        <v>370</v>
      </c>
      <c r="S109" s="311">
        <f>SUMIFS('[1]Lista de Lojas | Stores List'!$B$85:$B$747,'[1]Lista de Lojas | Stores List'!$E$85:$E$747,"&lt;="&amp;'[1]Lista de Lojas | Stores List'!$E109)</f>
        <v>568</v>
      </c>
    </row>
    <row r="110" spans="2:19">
      <c r="B110" s="164">
        <f>IF(AND('[1]Lista de Lojas | Stores List'!$E110="",'[1]Lista de Lojas | Stores List'!$G110=""),0,IF('[1]Lista de Lojas | Stores List'!$G110&lt;&gt;"",0,1))</f>
        <v>1</v>
      </c>
      <c r="C110" s="163" t="s">
        <v>1493</v>
      </c>
      <c r="D110" s="308" t="s">
        <v>125</v>
      </c>
      <c r="E110" s="309">
        <v>44299</v>
      </c>
      <c r="F110" s="308" t="str">
        <f>IF('[1]Lista de Lojas | Stores List'!$E110="","",VLOOKUP(MONTH('[1]Lista de Lojas | Stores List'!$E110),[1]Quarters!$A$2:$B$13,2,0)&amp;RIGHT(YEAR('[1]Lista de Lojas | Stores List'!$E110),2))</f>
        <v>2Q21</v>
      </c>
      <c r="G110" s="309"/>
      <c r="H110" s="308" t="str">
        <f>IF('[1]Lista de Lojas | Stores List'!$G110="","",VLOOKUP(MONTH('[1]Lista de Lojas | Stores List'!$G110),[1]Quarters!$A$2:$B$13,2,0)&amp;RIGHT(YEAR('[1]Lista de Lojas | Stores List'!$G110),2))</f>
        <v/>
      </c>
      <c r="I110" s="311" t="s">
        <v>804</v>
      </c>
      <c r="J110" s="311" t="str">
        <f>IFERROR(VLOOKUP('[1]Lista de Lojas | Stores List'!$K110,[1]UF!$A:$C,3,0),"")</f>
        <v>Northest</v>
      </c>
      <c r="K110" s="311" t="s">
        <v>318</v>
      </c>
      <c r="L110" s="311" t="str">
        <f>IF('[1]Lista de Lojas | Stores List'!$K110="","",VLOOKUP('[1]Lista de Lojas | Stores List'!$K110,[1]UF!$A:$B,2,0))</f>
        <v>Ceará</v>
      </c>
      <c r="M110" s="311" t="s">
        <v>1494</v>
      </c>
      <c r="N110" s="311" t="str">
        <f>IFERROR(VLOOKUP('[1]Lista de Lojas | Stores List'!$M110,[1]UF!D:E,2,0),"N")</f>
        <v>N</v>
      </c>
      <c r="O110" s="311" t="s">
        <v>1495</v>
      </c>
      <c r="P110" s="311" t="s">
        <v>523</v>
      </c>
      <c r="Q110" s="317">
        <v>2556.77</v>
      </c>
      <c r="R110" s="311">
        <f>SUMIFS('[1]Lista de Lojas | Stores List'!$B$85:$B$747,'[1]Lista de Lojas | Stores List'!$D$85:$D$747,'[1]Lista de Lojas | Stores List'!$D110,'[1]Lista de Lojas | Stores List'!$E$85:$E$747,"&lt;="&amp;'[1]Lista de Lojas | Stores List'!$E110)</f>
        <v>370</v>
      </c>
      <c r="S110" s="311">
        <f>SUMIFS('[1]Lista de Lojas | Stores List'!$B$85:$B$747,'[1]Lista de Lojas | Stores List'!$E$85:$E$747,"&lt;="&amp;'[1]Lista de Lojas | Stores List'!$E110)</f>
        <v>568</v>
      </c>
    </row>
    <row r="111" spans="2:19">
      <c r="B111" s="164">
        <f>IF(AND('[1]Lista de Lojas | Stores List'!$E111="",'[1]Lista de Lojas | Stores List'!$G111=""),0,IF('[1]Lista de Lojas | Stores List'!$G111&lt;&gt;"",0,1))</f>
        <v>1</v>
      </c>
      <c r="C111" s="163" t="s">
        <v>986</v>
      </c>
      <c r="D111" s="308" t="s">
        <v>152</v>
      </c>
      <c r="E111" s="309">
        <v>44296</v>
      </c>
      <c r="F111" s="308" t="str">
        <f>IF('[1]Lista de Lojas | Stores List'!$E111="","",VLOOKUP(MONTH('[1]Lista de Lojas | Stores List'!$E111),[1]Quarters!$A$2:$B$13,2,0)&amp;RIGHT(YEAR('[1]Lista de Lojas | Stores List'!$E111),2))</f>
        <v>2Q21</v>
      </c>
      <c r="G111" s="309"/>
      <c r="H111" s="308" t="str">
        <f>IF('[1]Lista de Lojas | Stores List'!$G111="","",VLOOKUP(MONTH('[1]Lista de Lojas | Stores List'!$G111),[1]Quarters!$A$2:$B$13,2,0)&amp;RIGHT(YEAR('[1]Lista de Lojas | Stores List'!$G111),2))</f>
        <v/>
      </c>
      <c r="I111" s="311" t="s">
        <v>804</v>
      </c>
      <c r="J111" s="311" t="str">
        <f>IFERROR(VLOOKUP('[1]Lista de Lojas | Stores List'!$K111,[1]UF!$A:$C,3,0),"")</f>
        <v>Southest</v>
      </c>
      <c r="K111" s="311" t="s">
        <v>131</v>
      </c>
      <c r="L111" s="311" t="str">
        <f>IF('[1]Lista de Lojas | Stores List'!$K111="","",VLOOKUP('[1]Lista de Lojas | Stores List'!$K111,[1]UF!$A:$B,2,0))</f>
        <v>Rio de Janeiro</v>
      </c>
      <c r="M111" s="311" t="s">
        <v>154</v>
      </c>
      <c r="N111" s="311" t="str">
        <f>IFERROR(VLOOKUP('[1]Lista de Lojas | Stores List'!$M111,[1]UF!D:E,2,0),"N")</f>
        <v>S</v>
      </c>
      <c r="O111" s="311" t="s">
        <v>987</v>
      </c>
      <c r="P111" s="311" t="s">
        <v>523</v>
      </c>
      <c r="Q111" s="317">
        <v>417</v>
      </c>
      <c r="R111" s="311">
        <f>SUMIFS('[1]Lista de Lojas | Stores List'!$B$85:$B$747,'[1]Lista de Lojas | Stores List'!$D$85:$D$747,'[1]Lista de Lojas | Stores List'!$D111,'[1]Lista de Lojas | Stores List'!$E$85:$E$747,"&lt;="&amp;'[1]Lista de Lojas | Stores List'!$E111)</f>
        <v>95</v>
      </c>
      <c r="S111" s="311">
        <f>SUMIFS('[1]Lista de Lojas | Stores List'!$B$85:$B$747,'[1]Lista de Lojas | Stores List'!$E$85:$E$747,"&lt;="&amp;'[1]Lista de Lojas | Stores List'!$E111)</f>
        <v>567</v>
      </c>
    </row>
    <row r="112" spans="2:19">
      <c r="B112" s="164">
        <f>IF(AND('[1]Lista de Lojas | Stores List'!$E112="",'[1]Lista de Lojas | Stores List'!$G112=""),0,IF('[1]Lista de Lojas | Stores List'!$G112&lt;&gt;"",0,1))</f>
        <v>1</v>
      </c>
      <c r="C112" s="163" t="s">
        <v>1490</v>
      </c>
      <c r="D112" s="308" t="s">
        <v>125</v>
      </c>
      <c r="E112" s="309">
        <v>44291</v>
      </c>
      <c r="F112" s="308" t="str">
        <f>IF('[1]Lista de Lojas | Stores List'!$E112="","",VLOOKUP(MONTH('[1]Lista de Lojas | Stores List'!$E112),[1]Quarters!$A$2:$B$13,2,0)&amp;RIGHT(YEAR('[1]Lista de Lojas | Stores List'!$E112),2))</f>
        <v>2Q21</v>
      </c>
      <c r="G112" s="309"/>
      <c r="H112" s="308" t="str">
        <f>IF('[1]Lista de Lojas | Stores List'!$G112="","",VLOOKUP(MONTH('[1]Lista de Lojas | Stores List'!$G112),[1]Quarters!$A$2:$B$13,2,0)&amp;RIGHT(YEAR('[1]Lista de Lojas | Stores List'!$G112),2))</f>
        <v/>
      </c>
      <c r="I112" s="311" t="s">
        <v>804</v>
      </c>
      <c r="J112" s="311" t="str">
        <f>IFERROR(VLOOKUP('[1]Lista de Lojas | Stores List'!$K112,[1]UF!$A:$C,3,0),"")</f>
        <v>North</v>
      </c>
      <c r="K112" s="311" t="s">
        <v>334</v>
      </c>
      <c r="L112" s="311" t="str">
        <f>IF('[1]Lista de Lojas | Stores List'!$K112="","",VLOOKUP('[1]Lista de Lojas | Stores List'!$K112,[1]UF!$A:$B,2,0))</f>
        <v>Rondônia</v>
      </c>
      <c r="M112" s="311" t="s">
        <v>1491</v>
      </c>
      <c r="N112" s="311" t="str">
        <f>IFERROR(VLOOKUP('[1]Lista de Lojas | Stores List'!$M112,[1]UF!D:E,2,0),"N")</f>
        <v>N</v>
      </c>
      <c r="O112" s="311" t="s">
        <v>1492</v>
      </c>
      <c r="P112" s="311" t="s">
        <v>523</v>
      </c>
      <c r="Q112" s="317">
        <v>1718.11</v>
      </c>
      <c r="R112" s="311">
        <f>SUMIFS('[1]Lista de Lojas | Stores List'!$B$85:$B$747,'[1]Lista de Lojas | Stores List'!$D$85:$D$747,'[1]Lista de Lojas | Stores List'!$D112,'[1]Lista de Lojas | Stores List'!$E$85:$E$747,"&lt;="&amp;'[1]Lista de Lojas | Stores List'!$E112)</f>
        <v>369</v>
      </c>
      <c r="S112" s="311">
        <f>SUMIFS('[1]Lista de Lojas | Stores List'!$B$85:$B$747,'[1]Lista de Lojas | Stores List'!$E$85:$E$747,"&lt;="&amp;'[1]Lista de Lojas | Stores List'!$E112)</f>
        <v>566</v>
      </c>
    </row>
    <row r="113" spans="2:19">
      <c r="B113" s="164">
        <f>IF(AND('[1]Lista de Lojas | Stores List'!$E113="",'[1]Lista de Lojas | Stores List'!$G113=""),0,IF('[1]Lista de Lojas | Stores List'!$G113&lt;&gt;"",0,1))</f>
        <v>1</v>
      </c>
      <c r="C113" s="163" t="s">
        <v>1488</v>
      </c>
      <c r="D113" s="308" t="s">
        <v>125</v>
      </c>
      <c r="E113" s="309">
        <v>44258</v>
      </c>
      <c r="F113" s="308" t="str">
        <f>IF('[1]Lista de Lojas | Stores List'!$E113="","",VLOOKUP(MONTH('[1]Lista de Lojas | Stores List'!$E113),[1]Quarters!$A$2:$B$13,2,0)&amp;RIGHT(YEAR('[1]Lista de Lojas | Stores List'!$E113),2))</f>
        <v>1Q21</v>
      </c>
      <c r="G113" s="309"/>
      <c r="H113" s="308" t="str">
        <f>IF('[1]Lista de Lojas | Stores List'!$G113="","",VLOOKUP(MONTH('[1]Lista de Lojas | Stores List'!$G113),[1]Quarters!$A$2:$B$13,2,0)&amp;RIGHT(YEAR('[1]Lista de Lojas | Stores List'!$G113),2))</f>
        <v/>
      </c>
      <c r="I113" s="311" t="s">
        <v>804</v>
      </c>
      <c r="J113" s="311" t="str">
        <f>IFERROR(VLOOKUP('[1]Lista de Lojas | Stores List'!$K113,[1]UF!$A:$C,3,0),"")</f>
        <v>Southest</v>
      </c>
      <c r="K113" s="311" t="s">
        <v>127</v>
      </c>
      <c r="L113" s="311" t="str">
        <f>IF('[1]Lista de Lojas | Stores List'!$K113="","",VLOOKUP('[1]Lista de Lojas | Stores List'!$K113,[1]UF!$A:$B,2,0))</f>
        <v>São Paulo</v>
      </c>
      <c r="M113" s="311" t="s">
        <v>200</v>
      </c>
      <c r="N113" s="311" t="str">
        <f>IFERROR(VLOOKUP('[1]Lista de Lojas | Stores List'!$M113,[1]UF!D:E,2,0),"N")</f>
        <v>N</v>
      </c>
      <c r="O113" s="311" t="s">
        <v>1489</v>
      </c>
      <c r="P113" s="311" t="s">
        <v>523</v>
      </c>
      <c r="Q113" s="317">
        <v>2689.76</v>
      </c>
      <c r="R113" s="311">
        <f>SUMIFS('[1]Lista de Lojas | Stores List'!$B$85:$B$747,'[1]Lista de Lojas | Stores List'!$D$85:$D$747,'[1]Lista de Lojas | Stores List'!$D113,'[1]Lista de Lojas | Stores List'!$E$85:$E$747,"&lt;="&amp;'[1]Lista de Lojas | Stores List'!$E113)</f>
        <v>368</v>
      </c>
      <c r="S113" s="311">
        <f>SUMIFS('[1]Lista de Lojas | Stores List'!$B$85:$B$747,'[1]Lista de Lojas | Stores List'!$E$85:$E$747,"&lt;="&amp;'[1]Lista de Lojas | Stores List'!$E113)</f>
        <v>565</v>
      </c>
    </row>
    <row r="114" spans="2:19">
      <c r="B114" s="164">
        <f>IF(AND('[1]Lista de Lojas | Stores List'!$E114="",'[1]Lista de Lojas | Stores List'!$G114=""),0,IF('[1]Lista de Lojas | Stores List'!$G114&lt;&gt;"",0,1))</f>
        <v>1</v>
      </c>
      <c r="C114" s="163" t="s">
        <v>1487</v>
      </c>
      <c r="D114" s="308" t="s">
        <v>125</v>
      </c>
      <c r="E114" s="309">
        <v>44152</v>
      </c>
      <c r="F114" s="308" t="str">
        <f>IF('[1]Lista de Lojas | Stores List'!$E114="","",VLOOKUP(MONTH('[1]Lista de Lojas | Stores List'!$E114),[1]Quarters!$A$2:$B$13,2,0)&amp;RIGHT(YEAR('[1]Lista de Lojas | Stores List'!$E114),2))</f>
        <v>4Q20</v>
      </c>
      <c r="G114" s="309"/>
      <c r="H114" s="308" t="str">
        <f>IF('[1]Lista de Lojas | Stores List'!$G114="","",VLOOKUP(MONTH('[1]Lista de Lojas | Stores List'!$G114),[1]Quarters!$A$2:$B$13,2,0)&amp;RIGHT(YEAR('[1]Lista de Lojas | Stores List'!$G114),2))</f>
        <v/>
      </c>
      <c r="I114" s="311" t="s">
        <v>804</v>
      </c>
      <c r="J114" s="311" t="str">
        <f>IFERROR(VLOOKUP('[1]Lista de Lojas | Stores List'!$K114,[1]UF!$A:$C,3,0),"")</f>
        <v>Southest</v>
      </c>
      <c r="K114" s="311" t="s">
        <v>127</v>
      </c>
      <c r="L114" s="311" t="str">
        <f>IF('[1]Lista de Lojas | Stores List'!$K114="","",VLOOKUP('[1]Lista de Lojas | Stores List'!$K114,[1]UF!$A:$B,2,0))</f>
        <v>São Paulo</v>
      </c>
      <c r="M114" s="311" t="s">
        <v>134</v>
      </c>
      <c r="N114" s="311" t="str">
        <f>IFERROR(VLOOKUP('[1]Lista de Lojas | Stores List'!$M114,[1]UF!D:E,2,0),"N")</f>
        <v>S</v>
      </c>
      <c r="O114" s="311" t="s">
        <v>286</v>
      </c>
      <c r="P114" s="311" t="s">
        <v>523</v>
      </c>
      <c r="Q114" s="317">
        <v>3489.02</v>
      </c>
      <c r="R114" s="311">
        <f>SUMIFS('[1]Lista de Lojas | Stores List'!$B$85:$B$747,'[1]Lista de Lojas | Stores List'!$D$85:$D$747,'[1]Lista de Lojas | Stores List'!$D114,'[1]Lista de Lojas | Stores List'!$E$85:$E$747,"&lt;="&amp;'[1]Lista de Lojas | Stores List'!$E114)</f>
        <v>367</v>
      </c>
      <c r="S114" s="311">
        <f>SUMIFS('[1]Lista de Lojas | Stores List'!$B$85:$B$747,'[1]Lista de Lojas | Stores List'!$E$85:$E$747,"&lt;="&amp;'[1]Lista de Lojas | Stores List'!$E114)</f>
        <v>564</v>
      </c>
    </row>
    <row r="115" spans="2:19">
      <c r="B115" s="164">
        <f>IF(AND('[1]Lista de Lojas | Stores List'!$E115="",'[1]Lista de Lojas | Stores List'!$G115=""),0,IF('[1]Lista de Lojas | Stores List'!$G115&lt;&gt;"",0,1))</f>
        <v>1</v>
      </c>
      <c r="C115" s="163" t="s">
        <v>1486</v>
      </c>
      <c r="D115" s="308" t="s">
        <v>125</v>
      </c>
      <c r="E115" s="309">
        <v>44124</v>
      </c>
      <c r="F115" s="308" t="str">
        <f>IF('[1]Lista de Lojas | Stores List'!$E115="","",VLOOKUP(MONTH('[1]Lista de Lojas | Stores List'!$E115),[1]Quarters!$A$2:$B$13,2,0)&amp;RIGHT(YEAR('[1]Lista de Lojas | Stores List'!$E115),2))</f>
        <v>4Q20</v>
      </c>
      <c r="G115" s="309"/>
      <c r="H115" s="308" t="str">
        <f>IF('[1]Lista de Lojas | Stores List'!$G115="","",VLOOKUP(MONTH('[1]Lista de Lojas | Stores List'!$G115),[1]Quarters!$A$2:$B$13,2,0)&amp;RIGHT(YEAR('[1]Lista de Lojas | Stores List'!$G115),2))</f>
        <v/>
      </c>
      <c r="I115" s="311" t="s">
        <v>804</v>
      </c>
      <c r="J115" s="311" t="str">
        <f>IFERROR(VLOOKUP('[1]Lista de Lojas | Stores List'!$K115,[1]UF!$A:$C,3,0),"")</f>
        <v>Southest</v>
      </c>
      <c r="K115" s="311" t="s">
        <v>131</v>
      </c>
      <c r="L115" s="311" t="str">
        <f>IF('[1]Lista de Lojas | Stores List'!$K115="","",VLOOKUP('[1]Lista de Lojas | Stores List'!$K115,[1]UF!$A:$B,2,0))</f>
        <v>Rio de Janeiro</v>
      </c>
      <c r="M115" s="311" t="s">
        <v>154</v>
      </c>
      <c r="N115" s="311" t="str">
        <f>IFERROR(VLOOKUP('[1]Lista de Lojas | Stores List'!$M115,[1]UF!D:E,2,0),"N")</f>
        <v>S</v>
      </c>
      <c r="O115" s="311" t="s">
        <v>755</v>
      </c>
      <c r="P115" s="311" t="s">
        <v>523</v>
      </c>
      <c r="Q115" s="317">
        <v>1435.19</v>
      </c>
      <c r="R115" s="311">
        <f>SUMIFS('[1]Lista de Lojas | Stores List'!$B$85:$B$747,'[1]Lista de Lojas | Stores List'!$D$85:$D$747,'[1]Lista de Lojas | Stores List'!$D115,'[1]Lista de Lojas | Stores List'!$E$85:$E$747,"&lt;="&amp;'[1]Lista de Lojas | Stores List'!$E115)</f>
        <v>366</v>
      </c>
      <c r="S115" s="311">
        <f>SUMIFS('[1]Lista de Lojas | Stores List'!$B$85:$B$747,'[1]Lista de Lojas | Stores List'!$E$85:$E$747,"&lt;="&amp;'[1]Lista de Lojas | Stores List'!$E115)</f>
        <v>563</v>
      </c>
    </row>
    <row r="116" spans="2:19">
      <c r="B116" s="164">
        <f>IF(AND('[1]Lista de Lojas | Stores List'!$E116="",'[1]Lista de Lojas | Stores List'!$G116=""),0,IF('[1]Lista de Lojas | Stores List'!$G116&lt;&gt;"",0,1))</f>
        <v>1</v>
      </c>
      <c r="C116" s="163" t="s">
        <v>1484</v>
      </c>
      <c r="D116" s="308" t="s">
        <v>125</v>
      </c>
      <c r="E116" s="309">
        <v>44103</v>
      </c>
      <c r="F116" s="308" t="str">
        <f>IF('[1]Lista de Lojas | Stores List'!$E116="","",VLOOKUP(MONTH('[1]Lista de Lojas | Stores List'!$E116),[1]Quarters!$A$2:$B$13,2,0)&amp;RIGHT(YEAR('[1]Lista de Lojas | Stores List'!$E116),2))</f>
        <v>3Q20</v>
      </c>
      <c r="G116" s="309"/>
      <c r="H116" s="308" t="str">
        <f>IF('[1]Lista de Lojas | Stores List'!$G116="","",VLOOKUP(MONTH('[1]Lista de Lojas | Stores List'!$G116),[1]Quarters!$A$2:$B$13,2,0)&amp;RIGHT(YEAR('[1]Lista de Lojas | Stores List'!$G116),2))</f>
        <v/>
      </c>
      <c r="I116" s="311" t="s">
        <v>804</v>
      </c>
      <c r="J116" s="311" t="str">
        <f>IFERROR(VLOOKUP('[1]Lista de Lojas | Stores List'!$K116,[1]UF!$A:$C,3,0),"")</f>
        <v>Southest</v>
      </c>
      <c r="K116" s="311" t="s">
        <v>127</v>
      </c>
      <c r="L116" s="311" t="str">
        <f>IF('[1]Lista de Lojas | Stores List'!$K116="","",VLOOKUP('[1]Lista de Lojas | Stores List'!$K116,[1]UF!$A:$B,2,0))</f>
        <v>São Paulo</v>
      </c>
      <c r="M116" s="311" t="s">
        <v>155</v>
      </c>
      <c r="N116" s="311" t="str">
        <f>IFERROR(VLOOKUP('[1]Lista de Lojas | Stores List'!$M116,[1]UF!D:E,2,0),"N")</f>
        <v>N</v>
      </c>
      <c r="O116" s="311" t="s">
        <v>1485</v>
      </c>
      <c r="P116" s="311" t="s">
        <v>523</v>
      </c>
      <c r="Q116" s="317">
        <v>1075.71</v>
      </c>
      <c r="R116" s="311">
        <f>SUMIFS('[1]Lista de Lojas | Stores List'!$B$85:$B$747,'[1]Lista de Lojas | Stores List'!$D$85:$D$747,'[1]Lista de Lojas | Stores List'!$D116,'[1]Lista de Lojas | Stores List'!$E$85:$E$747,"&lt;="&amp;'[1]Lista de Lojas | Stores List'!$E116)</f>
        <v>365</v>
      </c>
      <c r="S116" s="311">
        <f>SUMIFS('[1]Lista de Lojas | Stores List'!$B$85:$B$747,'[1]Lista de Lojas | Stores List'!$E$85:$E$747,"&lt;="&amp;'[1]Lista de Lojas | Stores List'!$E116)</f>
        <v>562</v>
      </c>
    </row>
    <row r="117" spans="2:19">
      <c r="B117" s="164">
        <f>IF(AND('[1]Lista de Lojas | Stores List'!$E117="",'[1]Lista de Lojas | Stores List'!$G117=""),0,IF('[1]Lista de Lojas | Stores List'!$G117&lt;&gt;"",0,1))</f>
        <v>1</v>
      </c>
      <c r="C117" s="163" t="s">
        <v>1482</v>
      </c>
      <c r="D117" s="308" t="s">
        <v>125</v>
      </c>
      <c r="E117" s="309">
        <v>44096</v>
      </c>
      <c r="F117" s="308" t="str">
        <f>IF('[1]Lista de Lojas | Stores List'!$E117="","",VLOOKUP(MONTH('[1]Lista de Lojas | Stores List'!$E117),[1]Quarters!$A$2:$B$13,2,0)&amp;RIGHT(YEAR('[1]Lista de Lojas | Stores List'!$E117),2))</f>
        <v>3Q20</v>
      </c>
      <c r="G117" s="309"/>
      <c r="H117" s="308" t="str">
        <f>IF('[1]Lista de Lojas | Stores List'!$G117="","",VLOOKUP(MONTH('[1]Lista de Lojas | Stores List'!$G117),[1]Quarters!$A$2:$B$13,2,0)&amp;RIGHT(YEAR('[1]Lista de Lojas | Stores List'!$G117),2))</f>
        <v/>
      </c>
      <c r="I117" s="311" t="s">
        <v>804</v>
      </c>
      <c r="J117" s="311" t="str">
        <f>IFERROR(VLOOKUP('[1]Lista de Lojas | Stores List'!$K117,[1]UF!$A:$C,3,0),"")</f>
        <v>Midwest</v>
      </c>
      <c r="K117" s="311" t="s">
        <v>128</v>
      </c>
      <c r="L117" s="311" t="str">
        <f>IF('[1]Lista de Lojas | Stores List'!$K117="","",VLOOKUP('[1]Lista de Lojas | Stores List'!$K117,[1]UF!$A:$B,2,0))</f>
        <v>Mato Grosso</v>
      </c>
      <c r="M117" s="311" t="s">
        <v>699</v>
      </c>
      <c r="N117" s="311" t="str">
        <f>IFERROR(VLOOKUP('[1]Lista de Lojas | Stores List'!$M117,[1]UF!D:E,2,0),"N")</f>
        <v>N</v>
      </c>
      <c r="O117" s="311" t="s">
        <v>1483</v>
      </c>
      <c r="P117" s="311" t="s">
        <v>523</v>
      </c>
      <c r="Q117" s="317">
        <v>1710.44</v>
      </c>
      <c r="R117" s="311">
        <f>SUMIFS('[1]Lista de Lojas | Stores List'!$B$85:$B$747,'[1]Lista de Lojas | Stores List'!$D$85:$D$747,'[1]Lista de Lojas | Stores List'!$D117,'[1]Lista de Lojas | Stores List'!$E$85:$E$747,"&lt;="&amp;'[1]Lista de Lojas | Stores List'!$E117)</f>
        <v>364</v>
      </c>
      <c r="S117" s="311">
        <f>SUMIFS('[1]Lista de Lojas | Stores List'!$B$85:$B$747,'[1]Lista de Lojas | Stores List'!$E$85:$E$747,"&lt;="&amp;'[1]Lista de Lojas | Stores List'!$E117)</f>
        <v>561</v>
      </c>
    </row>
    <row r="118" spans="2:19">
      <c r="B118" s="164">
        <f>IF(AND('[1]Lista de Lojas | Stores List'!$E118="",'[1]Lista de Lojas | Stores List'!$G118=""),0,IF('[1]Lista de Lojas | Stores List'!$G118&lt;&gt;"",0,1))</f>
        <v>1</v>
      </c>
      <c r="C118" s="163" t="s">
        <v>1666</v>
      </c>
      <c r="D118" s="308" t="s">
        <v>153</v>
      </c>
      <c r="E118" s="309">
        <v>44070</v>
      </c>
      <c r="F118" s="308" t="str">
        <f>IF('[1]Lista de Lojas | Stores List'!$E118="","",VLOOKUP(MONTH('[1]Lista de Lojas | Stores List'!$E118),[1]Quarters!$A$2:$B$13,2,0)&amp;RIGHT(YEAR('[1]Lista de Lojas | Stores List'!$E118),2))</f>
        <v>3Q20</v>
      </c>
      <c r="G118" s="309"/>
      <c r="H118" s="308" t="str">
        <f>IF('[1]Lista de Lojas | Stores List'!$G118="","",VLOOKUP(MONTH('[1]Lista de Lojas | Stores List'!$G118),[1]Quarters!$A$2:$B$13,2,0)&amp;RIGHT(YEAR('[1]Lista de Lojas | Stores List'!$G118),2))</f>
        <v/>
      </c>
      <c r="I118" s="311" t="s">
        <v>804</v>
      </c>
      <c r="J118" s="311" t="str">
        <f>IFERROR(VLOOKUP('[1]Lista de Lojas | Stores List'!$K118,[1]UF!$A:$C,3,0),"")</f>
        <v>Southest</v>
      </c>
      <c r="K118" s="311" t="s">
        <v>131</v>
      </c>
      <c r="L118" s="311" t="str">
        <f>IF('[1]Lista de Lojas | Stores List'!$K118="","",VLOOKUP('[1]Lista de Lojas | Stores List'!$K118,[1]UF!$A:$B,2,0))</f>
        <v>Rio de Janeiro</v>
      </c>
      <c r="M118" s="311" t="s">
        <v>154</v>
      </c>
      <c r="N118" s="311" t="str">
        <f>IFERROR(VLOOKUP('[1]Lista de Lojas | Stores List'!$M118,[1]UF!D:E,2,0),"N")</f>
        <v>S</v>
      </c>
      <c r="O118" s="311" t="s">
        <v>813</v>
      </c>
      <c r="P118" s="311" t="s">
        <v>523</v>
      </c>
      <c r="Q118" s="317">
        <v>278.05</v>
      </c>
      <c r="R118" s="311">
        <f>SUMIFS('[1]Lista de Lojas | Stores List'!$B$85:$B$747,'[1]Lista de Lojas | Stores List'!$D$85:$D$747,'[1]Lista de Lojas | Stores List'!$D118,'[1]Lista de Lojas | Stores List'!$E$85:$E$747,"&lt;="&amp;'[1]Lista de Lojas | Stores List'!$E118)</f>
        <v>95</v>
      </c>
      <c r="S118" s="311">
        <f>SUMIFS('[1]Lista de Lojas | Stores List'!$B$85:$B$747,'[1]Lista de Lojas | Stores List'!$E$85:$E$747,"&lt;="&amp;'[1]Lista de Lojas | Stores List'!$E118)</f>
        <v>560</v>
      </c>
    </row>
    <row r="119" spans="2:19">
      <c r="B119" s="164">
        <f>IF(AND('[1]Lista de Lojas | Stores List'!$E119="",'[1]Lista de Lojas | Stores List'!$G119=""),0,IF('[1]Lista de Lojas | Stores List'!$G119&lt;&gt;"",0,1))</f>
        <v>1</v>
      </c>
      <c r="C119" s="163" t="s">
        <v>1665</v>
      </c>
      <c r="D119" s="308" t="s">
        <v>153</v>
      </c>
      <c r="E119" s="309">
        <v>44063</v>
      </c>
      <c r="F119" s="308" t="str">
        <f>IF('[1]Lista de Lojas | Stores List'!$E119="","",VLOOKUP(MONTH('[1]Lista de Lojas | Stores List'!$E119),[1]Quarters!$A$2:$B$13,2,0)&amp;RIGHT(YEAR('[1]Lista de Lojas | Stores List'!$E119),2))</f>
        <v>3Q20</v>
      </c>
      <c r="G119" s="309"/>
      <c r="H119" s="308" t="str">
        <f>IF('[1]Lista de Lojas | Stores List'!$G119="","",VLOOKUP(MONTH('[1]Lista de Lojas | Stores List'!$G119),[1]Quarters!$A$2:$B$13,2,0)&amp;RIGHT(YEAR('[1]Lista de Lojas | Stores List'!$G119),2))</f>
        <v/>
      </c>
      <c r="I119" s="311" t="s">
        <v>804</v>
      </c>
      <c r="J119" s="311" t="str">
        <f>IFERROR(VLOOKUP('[1]Lista de Lojas | Stores List'!$K119,[1]UF!$A:$C,3,0),"")</f>
        <v>Northest</v>
      </c>
      <c r="K119" s="311" t="s">
        <v>130</v>
      </c>
      <c r="L119" s="311" t="str">
        <f>IF('[1]Lista de Lojas | Stores List'!$K119="","",VLOOKUP('[1]Lista de Lojas | Stores List'!$K119,[1]UF!$A:$B,2,0))</f>
        <v>Pernambuco</v>
      </c>
      <c r="M119" s="311" t="s">
        <v>138</v>
      </c>
      <c r="N119" s="311" t="str">
        <f>IFERROR(VLOOKUP('[1]Lista de Lojas | Stores List'!$M119,[1]UF!D:E,2,0),"N")</f>
        <v>S</v>
      </c>
      <c r="O119" s="311" t="s">
        <v>229</v>
      </c>
      <c r="P119" s="311" t="s">
        <v>523</v>
      </c>
      <c r="Q119" s="317">
        <v>219.23</v>
      </c>
      <c r="R119" s="311">
        <f>SUMIFS('[1]Lista de Lojas | Stores List'!$B$85:$B$747,'[1]Lista de Lojas | Stores List'!$D$85:$D$747,'[1]Lista de Lojas | Stores List'!$D119,'[1]Lista de Lojas | Stores List'!$E$85:$E$747,"&lt;="&amp;'[1]Lista de Lojas | Stores List'!$E119)</f>
        <v>94</v>
      </c>
      <c r="S119" s="311">
        <f>SUMIFS('[1]Lista de Lojas | Stores List'!$B$85:$B$747,'[1]Lista de Lojas | Stores List'!$E$85:$E$747,"&lt;="&amp;'[1]Lista de Lojas | Stores List'!$E119)</f>
        <v>559</v>
      </c>
    </row>
    <row r="120" spans="2:19">
      <c r="B120" s="164">
        <f>IF(AND('[1]Lista de Lojas | Stores List'!$E120="",'[1]Lista de Lojas | Stores List'!$G120=""),0,IF('[1]Lista de Lojas | Stores List'!$G120&lt;&gt;"",0,1))</f>
        <v>1</v>
      </c>
      <c r="C120" s="163" t="s">
        <v>1480</v>
      </c>
      <c r="D120" s="308" t="s">
        <v>125</v>
      </c>
      <c r="E120" s="309">
        <v>44054</v>
      </c>
      <c r="F120" s="308" t="str">
        <f>IF('[1]Lista de Lojas | Stores List'!$E120="","",VLOOKUP(MONTH('[1]Lista de Lojas | Stores List'!$E120),[1]Quarters!$A$2:$B$13,2,0)&amp;RIGHT(YEAR('[1]Lista de Lojas | Stores List'!$E120),2))</f>
        <v>3Q20</v>
      </c>
      <c r="G120" s="309"/>
      <c r="H120" s="308" t="str">
        <f>IF('[1]Lista de Lojas | Stores List'!$G120="","",VLOOKUP(MONTH('[1]Lista de Lojas | Stores List'!$G120),[1]Quarters!$A$2:$B$13,2,0)&amp;RIGHT(YEAR('[1]Lista de Lojas | Stores List'!$G120),2))</f>
        <v/>
      </c>
      <c r="I120" s="311" t="s">
        <v>804</v>
      </c>
      <c r="J120" s="311" t="str">
        <f>IFERROR(VLOOKUP('[1]Lista de Lojas | Stores List'!$K120,[1]UF!$A:$C,3,0),"")</f>
        <v>Midwest</v>
      </c>
      <c r="K120" s="311" t="s">
        <v>128</v>
      </c>
      <c r="L120" s="311" t="str">
        <f>IF('[1]Lista de Lojas | Stores List'!$K120="","",VLOOKUP('[1]Lista de Lojas | Stores List'!$K120,[1]UF!$A:$B,2,0))</f>
        <v>Mato Grosso</v>
      </c>
      <c r="M120" s="311" t="s">
        <v>697</v>
      </c>
      <c r="N120" s="311" t="str">
        <f>IFERROR(VLOOKUP('[1]Lista de Lojas | Stores List'!$M120,[1]UF!D:E,2,0),"N")</f>
        <v>N</v>
      </c>
      <c r="O120" s="311" t="s">
        <v>1481</v>
      </c>
      <c r="P120" s="311" t="s">
        <v>523</v>
      </c>
      <c r="Q120" s="317">
        <v>1507.76</v>
      </c>
      <c r="R120" s="311">
        <f>SUMIFS('[1]Lista de Lojas | Stores List'!$B$85:$B$747,'[1]Lista de Lojas | Stores List'!$D$85:$D$747,'[1]Lista de Lojas | Stores List'!$D120,'[1]Lista de Lojas | Stores List'!$E$85:$E$747,"&lt;="&amp;'[1]Lista de Lojas | Stores List'!$E120)</f>
        <v>363</v>
      </c>
      <c r="S120" s="311">
        <f>SUMIFS('[1]Lista de Lojas | Stores List'!$B$85:$B$747,'[1]Lista de Lojas | Stores List'!$E$85:$E$747,"&lt;="&amp;'[1]Lista de Lojas | Stores List'!$E120)</f>
        <v>558</v>
      </c>
    </row>
    <row r="121" spans="2:19">
      <c r="B121" s="164">
        <f>IF(AND('[1]Lista de Lojas | Stores List'!$E121="",'[1]Lista de Lojas | Stores List'!$G121=""),0,IF('[1]Lista de Lojas | Stores List'!$G121&lt;&gt;"",0,1))</f>
        <v>1</v>
      </c>
      <c r="C121" s="163" t="s">
        <v>985</v>
      </c>
      <c r="D121" s="308" t="s">
        <v>152</v>
      </c>
      <c r="E121" s="309">
        <v>44051</v>
      </c>
      <c r="F121" s="308" t="str">
        <f>IF('[1]Lista de Lojas | Stores List'!$E121="","",VLOOKUP(MONTH('[1]Lista de Lojas | Stores List'!$E121),[1]Quarters!$A$2:$B$13,2,0)&amp;RIGHT(YEAR('[1]Lista de Lojas | Stores List'!$E121),2))</f>
        <v>3Q20</v>
      </c>
      <c r="G121" s="309"/>
      <c r="H121" s="308" t="str">
        <f>IF('[1]Lista de Lojas | Stores List'!$G121="","",VLOOKUP(MONTH('[1]Lista de Lojas | Stores List'!$G121),[1]Quarters!$A$2:$B$13,2,0)&amp;RIGHT(YEAR('[1]Lista de Lojas | Stores List'!$G121),2))</f>
        <v/>
      </c>
      <c r="I121" s="311" t="s">
        <v>804</v>
      </c>
      <c r="J121" s="311" t="str">
        <f>IFERROR(VLOOKUP('[1]Lista de Lojas | Stores List'!$K121,[1]UF!$A:$C,3,0),"")</f>
        <v>Southest</v>
      </c>
      <c r="K121" s="311" t="s">
        <v>127</v>
      </c>
      <c r="L121" s="311" t="str">
        <f>IF('[1]Lista de Lojas | Stores List'!$K121="","",VLOOKUP('[1]Lista de Lojas | Stores List'!$K121,[1]UF!$A:$B,2,0))</f>
        <v>São Paulo</v>
      </c>
      <c r="M121" s="311" t="s">
        <v>373</v>
      </c>
      <c r="N121" s="311" t="str">
        <f>IFERROR(VLOOKUP('[1]Lista de Lojas | Stores List'!$M121,[1]UF!D:E,2,0),"N")</f>
        <v>N</v>
      </c>
      <c r="O121" s="311" t="s">
        <v>374</v>
      </c>
      <c r="P121" s="311" t="s">
        <v>523</v>
      </c>
      <c r="Q121" s="317">
        <v>490</v>
      </c>
      <c r="R121" s="311">
        <f>SUMIFS('[1]Lista de Lojas | Stores List'!$B$85:$B$747,'[1]Lista de Lojas | Stores List'!$D$85:$D$747,'[1]Lista de Lojas | Stores List'!$D121,'[1]Lista de Lojas | Stores List'!$E$85:$E$747,"&lt;="&amp;'[1]Lista de Lojas | Stores List'!$E121)</f>
        <v>94</v>
      </c>
      <c r="S121" s="311">
        <f>SUMIFS('[1]Lista de Lojas | Stores List'!$B$85:$B$747,'[1]Lista de Lojas | Stores List'!$E$85:$E$747,"&lt;="&amp;'[1]Lista de Lojas | Stores List'!$E121)</f>
        <v>557</v>
      </c>
    </row>
    <row r="122" spans="2:19">
      <c r="B122" s="164">
        <f>IF(AND('[1]Lista de Lojas | Stores List'!$E122="",'[1]Lista de Lojas | Stores List'!$G122=""),0,IF('[1]Lista de Lojas | Stores List'!$G122&lt;&gt;"",0,1))</f>
        <v>1</v>
      </c>
      <c r="C122" s="163" t="s">
        <v>1479</v>
      </c>
      <c r="D122" s="308" t="s">
        <v>125</v>
      </c>
      <c r="E122" s="309">
        <v>44047</v>
      </c>
      <c r="F122" s="308" t="str">
        <f>IF('[1]Lista de Lojas | Stores List'!$E122="","",VLOOKUP(MONTH('[1]Lista de Lojas | Stores List'!$E122),[1]Quarters!$A$2:$B$13,2,0)&amp;RIGHT(YEAR('[1]Lista de Lojas | Stores List'!$E122),2))</f>
        <v>3Q20</v>
      </c>
      <c r="G122" s="309"/>
      <c r="H122" s="308" t="str">
        <f>IF('[1]Lista de Lojas | Stores List'!$G122="","",VLOOKUP(MONTH('[1]Lista de Lojas | Stores List'!$G122),[1]Quarters!$A$2:$B$13,2,0)&amp;RIGHT(YEAR('[1]Lista de Lojas | Stores List'!$G122),2))</f>
        <v/>
      </c>
      <c r="I122" s="311" t="s">
        <v>804</v>
      </c>
      <c r="J122" s="311" t="str">
        <f>IFERROR(VLOOKUP('[1]Lista de Lojas | Stores List'!$K122,[1]UF!$A:$C,3,0),"")</f>
        <v>Midwest</v>
      </c>
      <c r="K122" s="311" t="s">
        <v>132</v>
      </c>
      <c r="L122" s="311" t="str">
        <f>IF('[1]Lista de Lojas | Stores List'!$K122="","",VLOOKUP('[1]Lista de Lojas | Stores List'!$K122,[1]UF!$A:$B,2,0))</f>
        <v>Goiás</v>
      </c>
      <c r="M122" s="311" t="s">
        <v>696</v>
      </c>
      <c r="N122" s="311" t="str">
        <f>IFERROR(VLOOKUP('[1]Lista de Lojas | Stores List'!$M122,[1]UF!D:E,2,0),"N")</f>
        <v>N</v>
      </c>
      <c r="O122" s="311" t="s">
        <v>695</v>
      </c>
      <c r="P122" s="311" t="s">
        <v>523</v>
      </c>
      <c r="Q122" s="317">
        <v>2039.1000000000001</v>
      </c>
      <c r="R122" s="311">
        <f>SUMIFS('[1]Lista de Lojas | Stores List'!$B$85:$B$747,'[1]Lista de Lojas | Stores List'!$D$85:$D$747,'[1]Lista de Lojas | Stores List'!$D122,'[1]Lista de Lojas | Stores List'!$E$85:$E$747,"&lt;="&amp;'[1]Lista de Lojas | Stores List'!$E122)</f>
        <v>362</v>
      </c>
      <c r="S122" s="311">
        <f>SUMIFS('[1]Lista de Lojas | Stores List'!$B$85:$B$747,'[1]Lista de Lojas | Stores List'!$E$85:$E$747,"&lt;="&amp;'[1]Lista de Lojas | Stores List'!$E122)</f>
        <v>556</v>
      </c>
    </row>
    <row r="123" spans="2:19">
      <c r="B123" s="164">
        <f>IF(AND('[1]Lista de Lojas | Stores List'!$E123="",'[1]Lista de Lojas | Stores List'!$G123=""),0,IF('[1]Lista de Lojas | Stores List'!$G123&lt;&gt;"",0,1))</f>
        <v>1</v>
      </c>
      <c r="C123" s="163" t="s">
        <v>1478</v>
      </c>
      <c r="D123" s="308" t="s">
        <v>125</v>
      </c>
      <c r="E123" s="309">
        <v>44044</v>
      </c>
      <c r="F123" s="308" t="str">
        <f>IF('[1]Lista de Lojas | Stores List'!$E123="","",VLOOKUP(MONTH('[1]Lista de Lojas | Stores List'!$E123),[1]Quarters!$A$2:$B$13,2,0)&amp;RIGHT(YEAR('[1]Lista de Lojas | Stores List'!$E123),2))</f>
        <v>3Q20</v>
      </c>
      <c r="G123" s="309"/>
      <c r="H123" s="308" t="str">
        <f>IF('[1]Lista de Lojas | Stores List'!$G123="","",VLOOKUP(MONTH('[1]Lista de Lojas | Stores List'!$G123),[1]Quarters!$A$2:$B$13,2,0)&amp;RIGHT(YEAR('[1]Lista de Lojas | Stores List'!$G123),2))</f>
        <v/>
      </c>
      <c r="I123" s="311" t="s">
        <v>804</v>
      </c>
      <c r="J123" s="311" t="str">
        <f>IFERROR(VLOOKUP('[1]Lista de Lojas | Stores List'!$K123,[1]UF!$A:$C,3,0),"")</f>
        <v>Northest</v>
      </c>
      <c r="K123" s="311" t="s">
        <v>129</v>
      </c>
      <c r="L123" s="311" t="str">
        <f>IF('[1]Lista de Lojas | Stores List'!$K123="","",VLOOKUP('[1]Lista de Lojas | Stores List'!$K123,[1]UF!$A:$B,2,0))</f>
        <v>Bahia</v>
      </c>
      <c r="M123" s="311" t="s">
        <v>692</v>
      </c>
      <c r="N123" s="311" t="str">
        <f>IFERROR(VLOOKUP('[1]Lista de Lojas | Stores List'!$M123,[1]UF!D:E,2,0),"N")</f>
        <v>N</v>
      </c>
      <c r="O123" s="311" t="s">
        <v>693</v>
      </c>
      <c r="P123" s="311" t="s">
        <v>523</v>
      </c>
      <c r="Q123" s="317">
        <v>2902.17</v>
      </c>
      <c r="R123" s="311">
        <f>SUMIFS('[1]Lista de Lojas | Stores List'!$B$85:$B$747,'[1]Lista de Lojas | Stores List'!$D$85:$D$747,'[1]Lista de Lojas | Stores List'!$D123,'[1]Lista de Lojas | Stores List'!$E$85:$E$747,"&lt;="&amp;'[1]Lista de Lojas | Stores List'!$E123)</f>
        <v>361</v>
      </c>
      <c r="S123" s="311">
        <f>SUMIFS('[1]Lista de Lojas | Stores List'!$B$85:$B$747,'[1]Lista de Lojas | Stores List'!$E$85:$E$747,"&lt;="&amp;'[1]Lista de Lojas | Stores List'!$E123)</f>
        <v>555</v>
      </c>
    </row>
    <row r="124" spans="2:19">
      <c r="B124" s="164">
        <f>IF(AND('[1]Lista de Lojas | Stores List'!$E124="",'[1]Lista de Lojas | Stores List'!$G124=""),0,IF('[1]Lista de Lojas | Stores List'!$G124&lt;&gt;"",0,1))</f>
        <v>1</v>
      </c>
      <c r="C124" s="163" t="s">
        <v>983</v>
      </c>
      <c r="D124" s="308" t="s">
        <v>152</v>
      </c>
      <c r="E124" s="309">
        <v>43907</v>
      </c>
      <c r="F124" s="308" t="str">
        <f>IF('[1]Lista de Lojas | Stores List'!$E124="","",VLOOKUP(MONTH('[1]Lista de Lojas | Stores List'!$E124),[1]Quarters!$A$2:$B$13,2,0)&amp;RIGHT(YEAR('[1]Lista de Lojas | Stores List'!$E124),2))</f>
        <v>1Q20</v>
      </c>
      <c r="G124" s="309"/>
      <c r="H124" s="308" t="str">
        <f>IF('[1]Lista de Lojas | Stores List'!$G124="","",VLOOKUP(MONTH('[1]Lista de Lojas | Stores List'!$G124),[1]Quarters!$A$2:$B$13,2,0)&amp;RIGHT(YEAR('[1]Lista de Lojas | Stores List'!$G124),2))</f>
        <v/>
      </c>
      <c r="I124" s="311" t="s">
        <v>804</v>
      </c>
      <c r="J124" s="311" t="str">
        <f>IFERROR(VLOOKUP('[1]Lista de Lojas | Stores List'!$K124,[1]UF!$A:$C,3,0),"")</f>
        <v>Northest</v>
      </c>
      <c r="K124" s="311" t="s">
        <v>129</v>
      </c>
      <c r="L124" s="311" t="str">
        <f>IF('[1]Lista de Lojas | Stores List'!$K124="","",VLOOKUP('[1]Lista de Lojas | Stores List'!$K124,[1]UF!$A:$B,2,0))</f>
        <v>Bahia</v>
      </c>
      <c r="M124" s="311" t="s">
        <v>692</v>
      </c>
      <c r="N124" s="311" t="str">
        <f>IFERROR(VLOOKUP('[1]Lista de Lojas | Stores List'!$M124,[1]UF!D:E,2,0),"N")</f>
        <v>N</v>
      </c>
      <c r="O124" s="311" t="s">
        <v>984</v>
      </c>
      <c r="P124" s="311" t="s">
        <v>523</v>
      </c>
      <c r="Q124" s="317">
        <v>478.58</v>
      </c>
      <c r="R124" s="311">
        <f>SUMIFS('[1]Lista de Lojas | Stores List'!$B$85:$B$747,'[1]Lista de Lojas | Stores List'!$D$85:$D$747,'[1]Lista de Lojas | Stores List'!$D124,'[1]Lista de Lojas | Stores List'!$E$85:$E$747,"&lt;="&amp;'[1]Lista de Lojas | Stores List'!$E124)</f>
        <v>93</v>
      </c>
      <c r="S124" s="311">
        <f>SUMIFS('[1]Lista de Lojas | Stores List'!$B$85:$B$747,'[1]Lista de Lojas | Stores List'!$E$85:$E$747,"&lt;="&amp;'[1]Lista de Lojas | Stores List'!$E124)</f>
        <v>554</v>
      </c>
    </row>
    <row r="125" spans="2:19">
      <c r="B125" s="164">
        <f>IF(AND('[1]Lista de Lojas | Stores List'!$E125="",'[1]Lista de Lojas | Stores List'!$G125=""),0,IF('[1]Lista de Lojas | Stores List'!$G125&lt;&gt;"",0,1))</f>
        <v>1</v>
      </c>
      <c r="C125" s="163" t="s">
        <v>1477</v>
      </c>
      <c r="D125" s="308" t="s">
        <v>125</v>
      </c>
      <c r="E125" s="309">
        <v>43817</v>
      </c>
      <c r="F125" s="308" t="str">
        <f>IF('[1]Lista de Lojas | Stores List'!$E125="","",VLOOKUP(MONTH('[1]Lista de Lojas | Stores List'!$E125),[1]Quarters!$A$2:$B$13,2,0)&amp;RIGHT(YEAR('[1]Lista de Lojas | Stores List'!$E125),2))</f>
        <v>4Q19</v>
      </c>
      <c r="G125" s="309"/>
      <c r="H125" s="308" t="str">
        <f>IF('[1]Lista de Lojas | Stores List'!$G125="","",VLOOKUP(MONTH('[1]Lista de Lojas | Stores List'!$G125),[1]Quarters!$A$2:$B$13,2,0)&amp;RIGHT(YEAR('[1]Lista de Lojas | Stores List'!$G125),2))</f>
        <v/>
      </c>
      <c r="I125" s="311" t="s">
        <v>689</v>
      </c>
      <c r="J125" s="311" t="str">
        <f>IFERROR(VLOOKUP('[1]Lista de Lojas | Stores List'!$K125,[1]UF!$A:$C,3,0),"")</f>
        <v>Argentina</v>
      </c>
      <c r="K125" s="311" t="s">
        <v>1469</v>
      </c>
      <c r="L125" s="311" t="str">
        <f>IF('[1]Lista de Lojas | Stores List'!$K125="","",VLOOKUP('[1]Lista de Lojas | Stores List'!$K125,[1]UF!$A:$B,2,0))</f>
        <v>Argentina</v>
      </c>
      <c r="M125" s="311" t="s">
        <v>687</v>
      </c>
      <c r="N125" s="311" t="str">
        <f>IFERROR(VLOOKUP('[1]Lista de Lojas | Stores List'!$M125,[1]UF!D:E,2,0),"N")</f>
        <v>N</v>
      </c>
      <c r="O125" s="311" t="s">
        <v>686</v>
      </c>
      <c r="P125" s="311" t="s">
        <v>521</v>
      </c>
      <c r="Q125" s="317">
        <v>5601.6</v>
      </c>
      <c r="R125" s="311">
        <f>SUMIFS('[1]Lista de Lojas | Stores List'!$B$85:$B$747,'[1]Lista de Lojas | Stores List'!$D$85:$D$747,'[1]Lista de Lojas | Stores List'!$D125,'[1]Lista de Lojas | Stores List'!$E$85:$E$747,"&lt;="&amp;'[1]Lista de Lojas | Stores List'!$E125)</f>
        <v>360</v>
      </c>
      <c r="S125" s="311">
        <f>SUMIFS('[1]Lista de Lojas | Stores List'!$B$85:$B$747,'[1]Lista de Lojas | Stores List'!$E$85:$E$747,"&lt;="&amp;'[1]Lista de Lojas | Stores List'!$E125)</f>
        <v>553</v>
      </c>
    </row>
    <row r="126" spans="2:19">
      <c r="B126" s="164">
        <f>IF(AND('[1]Lista de Lojas | Stores List'!$E126="",'[1]Lista de Lojas | Stores List'!$G126=""),0,IF('[1]Lista de Lojas | Stores List'!$G126&lt;&gt;"",0,1))</f>
        <v>1</v>
      </c>
      <c r="C126" s="163" t="s">
        <v>1475</v>
      </c>
      <c r="D126" s="308" t="s">
        <v>125</v>
      </c>
      <c r="E126" s="309">
        <v>43816</v>
      </c>
      <c r="F126" s="308" t="str">
        <f>IF('[1]Lista de Lojas | Stores List'!$E126="","",VLOOKUP(MONTH('[1]Lista de Lojas | Stores List'!$E126),[1]Quarters!$A$2:$B$13,2,0)&amp;RIGHT(YEAR('[1]Lista de Lojas | Stores List'!$E126),2))</f>
        <v>4Q19</v>
      </c>
      <c r="G126" s="309"/>
      <c r="H126" s="308" t="str">
        <f>IF('[1]Lista de Lojas | Stores List'!$G126="","",VLOOKUP(MONTH('[1]Lista de Lojas | Stores List'!$G126),[1]Quarters!$A$2:$B$13,2,0)&amp;RIGHT(YEAR('[1]Lista de Lojas | Stores List'!$G126),2))</f>
        <v/>
      </c>
      <c r="I126" s="311" t="s">
        <v>689</v>
      </c>
      <c r="J126" s="311" t="str">
        <f>IFERROR(VLOOKUP('[1]Lista de Lojas | Stores List'!$K126,[1]UF!$A:$C,3,0),"")</f>
        <v>Argentina</v>
      </c>
      <c r="K126" s="311" t="s">
        <v>1469</v>
      </c>
      <c r="L126" s="311" t="str">
        <f>IF('[1]Lista de Lojas | Stores List'!$K126="","",VLOOKUP('[1]Lista de Lojas | Stores List'!$K126,[1]UF!$A:$B,2,0))</f>
        <v>Argentina</v>
      </c>
      <c r="M126" s="311" t="s">
        <v>687</v>
      </c>
      <c r="N126" s="311" t="str">
        <f>IFERROR(VLOOKUP('[1]Lista de Lojas | Stores List'!$M126,[1]UF!D:E,2,0),"N")</f>
        <v>N</v>
      </c>
      <c r="O126" s="311" t="s">
        <v>1476</v>
      </c>
      <c r="P126" s="311" t="s">
        <v>521</v>
      </c>
      <c r="Q126" s="317">
        <v>3419.89</v>
      </c>
      <c r="R126" s="311">
        <f>SUMIFS('[1]Lista de Lojas | Stores List'!$B$85:$B$747,'[1]Lista de Lojas | Stores List'!$D$85:$D$747,'[1]Lista de Lojas | Stores List'!$D126,'[1]Lista de Lojas | Stores List'!$E$85:$E$747,"&lt;="&amp;'[1]Lista de Lojas | Stores List'!$E126)</f>
        <v>359</v>
      </c>
      <c r="S126" s="311">
        <f>SUMIFS('[1]Lista de Lojas | Stores List'!$B$85:$B$747,'[1]Lista de Lojas | Stores List'!$E$85:$E$747,"&lt;="&amp;'[1]Lista de Lojas | Stores List'!$E126)</f>
        <v>552</v>
      </c>
    </row>
    <row r="127" spans="2:19">
      <c r="B127" s="164">
        <f>IF(AND('[1]Lista de Lojas | Stores List'!$E127="",'[1]Lista de Lojas | Stores List'!$G127=""),0,IF('[1]Lista de Lojas | Stores List'!$G127&lt;&gt;"",0,1))</f>
        <v>1</v>
      </c>
      <c r="C127" s="163" t="s">
        <v>1473</v>
      </c>
      <c r="D127" s="308" t="s">
        <v>125</v>
      </c>
      <c r="E127" s="309">
        <v>43813</v>
      </c>
      <c r="F127" s="308" t="str">
        <f>IF('[1]Lista de Lojas | Stores List'!$E127="","",VLOOKUP(MONTH('[1]Lista de Lojas | Stores List'!$E127),[1]Quarters!$A$2:$B$13,2,0)&amp;RIGHT(YEAR('[1]Lista de Lojas | Stores List'!$E127),2))</f>
        <v>4Q19</v>
      </c>
      <c r="G127" s="309"/>
      <c r="H127" s="308" t="str">
        <f>IF('[1]Lista de Lojas | Stores List'!$G127="","",VLOOKUP(MONTH('[1]Lista de Lojas | Stores List'!$G127),[1]Quarters!$A$2:$B$13,2,0)&amp;RIGHT(YEAR('[1]Lista de Lojas | Stores List'!$G127),2))</f>
        <v/>
      </c>
      <c r="I127" s="311" t="s">
        <v>689</v>
      </c>
      <c r="J127" s="311" t="str">
        <f>IFERROR(VLOOKUP('[1]Lista de Lojas | Stores List'!$K127,[1]UF!$A:$C,3,0),"")</f>
        <v>Argentina</v>
      </c>
      <c r="K127" s="311" t="s">
        <v>1469</v>
      </c>
      <c r="L127" s="311" t="str">
        <f>IF('[1]Lista de Lojas | Stores List'!$K127="","",VLOOKUP('[1]Lista de Lojas | Stores List'!$K127,[1]UF!$A:$B,2,0))</f>
        <v>Argentina</v>
      </c>
      <c r="M127" s="311" t="s">
        <v>688</v>
      </c>
      <c r="N127" s="311" t="str">
        <f>IFERROR(VLOOKUP('[1]Lista de Lojas | Stores List'!$M127,[1]UF!D:E,2,0),"N")</f>
        <v>N</v>
      </c>
      <c r="O127" s="311" t="s">
        <v>1474</v>
      </c>
      <c r="P127" s="311" t="s">
        <v>523</v>
      </c>
      <c r="Q127" s="317">
        <v>4092.3099999999995</v>
      </c>
      <c r="R127" s="311">
        <f>SUMIFS('[1]Lista de Lojas | Stores List'!$B$85:$B$747,'[1]Lista de Lojas | Stores List'!$D$85:$D$747,'[1]Lista de Lojas | Stores List'!$D127,'[1]Lista de Lojas | Stores List'!$E$85:$E$747,"&lt;="&amp;'[1]Lista de Lojas | Stores List'!$E127)</f>
        <v>358</v>
      </c>
      <c r="S127" s="311">
        <f>SUMIFS('[1]Lista de Lojas | Stores List'!$B$85:$B$747,'[1]Lista de Lojas | Stores List'!$E$85:$E$747,"&lt;="&amp;'[1]Lista de Lojas | Stores List'!$E127)</f>
        <v>551</v>
      </c>
    </row>
    <row r="128" spans="2:19">
      <c r="B128" s="164">
        <f>IF(AND('[1]Lista de Lojas | Stores List'!$E128="",'[1]Lista de Lojas | Stores List'!$G128=""),0,IF('[1]Lista de Lojas | Stores List'!$G128&lt;&gt;"",0,1))</f>
        <v>1</v>
      </c>
      <c r="C128" s="163" t="s">
        <v>1472</v>
      </c>
      <c r="D128" s="308" t="s">
        <v>125</v>
      </c>
      <c r="E128" s="309">
        <v>43812</v>
      </c>
      <c r="F128" s="308" t="str">
        <f>IF('[1]Lista de Lojas | Stores List'!$E129="","",VLOOKUP(MONTH('[1]Lista de Lojas | Stores List'!$E129),[1]Quarters!$A$2:$B$13,2,0)&amp;RIGHT(YEAR('[1]Lista de Lojas | Stores List'!$E129),2))</f>
        <v>4Q19</v>
      </c>
      <c r="G128" s="309"/>
      <c r="H128" s="308" t="str">
        <f>IF('[1]Lista de Lojas | Stores List'!$G128="","",VLOOKUP(MONTH('[1]Lista de Lojas | Stores List'!$G128),[1]Quarters!$A$2:$B$13,2,0)&amp;RIGHT(YEAR('[1]Lista de Lojas | Stores List'!$G128),2))</f>
        <v/>
      </c>
      <c r="I128" s="311" t="s">
        <v>804</v>
      </c>
      <c r="J128" s="311" t="str">
        <f>IFERROR(VLOOKUP('[1]Lista de Lojas | Stores List'!$K128,[1]UF!$A:$C,3,0),"")</f>
        <v>Midwest</v>
      </c>
      <c r="K128" s="311" t="s">
        <v>330</v>
      </c>
      <c r="L128" s="311" t="str">
        <f>IF('[1]Lista de Lojas | Stores List'!$K128="","",VLOOKUP('[1]Lista de Lojas | Stores List'!$K128,[1]UF!$A:$B,2,0))</f>
        <v>Mato Grosso do Sul</v>
      </c>
      <c r="M128" s="311" t="s">
        <v>690</v>
      </c>
      <c r="N128" s="311" t="str">
        <f>IFERROR(VLOOKUP('[1]Lista de Lojas | Stores List'!$M128,[1]UF!D:E,2,0),"N")</f>
        <v>N</v>
      </c>
      <c r="O128" s="311" t="s">
        <v>685</v>
      </c>
      <c r="P128" s="311" t="s">
        <v>523</v>
      </c>
      <c r="Q128" s="317">
        <v>2089.48</v>
      </c>
      <c r="R128" s="311">
        <f>SUMIFS('[1]Lista de Lojas | Stores List'!$B$85:$B$747,'[1]Lista de Lojas | Stores List'!$D$85:$D$747,'[1]Lista de Lojas | Stores List'!$D129,'[1]Lista de Lojas | Stores List'!$E$85:$E$747,"&lt;="&amp;'[1]Lista de Lojas | Stores List'!$E129)</f>
        <v>357</v>
      </c>
      <c r="S128" s="311">
        <f>SUMIFS('[1]Lista de Lojas | Stores List'!$B$85:$B$747,'[1]Lista de Lojas | Stores List'!$E$85:$E$747,"&lt;="&amp;'[1]Lista de Lojas | Stores List'!$E129)</f>
        <v>550</v>
      </c>
    </row>
    <row r="129" spans="2:19">
      <c r="B129" s="164">
        <f>IF(AND('[1]Lista de Lojas | Stores List'!$E129="",'[1]Lista de Lojas | Stores List'!$G129=""),0,IF('[1]Lista de Lojas | Stores List'!$G129&lt;&gt;"",0,1))</f>
        <v>1</v>
      </c>
      <c r="C129" s="163" t="s">
        <v>1471</v>
      </c>
      <c r="D129" s="308" t="s">
        <v>125</v>
      </c>
      <c r="E129" s="309">
        <v>43812</v>
      </c>
      <c r="F129" s="308" t="str">
        <f>IF('[1]Lista de Lojas | Stores List'!$E128="","",VLOOKUP(MONTH('[1]Lista de Lojas | Stores List'!$E128),[1]Quarters!$A$2:$B$13,2,0)&amp;RIGHT(YEAR('[1]Lista de Lojas | Stores List'!$E128),2))</f>
        <v>4Q19</v>
      </c>
      <c r="G129" s="309"/>
      <c r="H129" s="308" t="str">
        <f>IF('[1]Lista de Lojas | Stores List'!$G129="","",VLOOKUP(MONTH('[1]Lista de Lojas | Stores List'!$G129),[1]Quarters!$A$2:$B$13,2,0)&amp;RIGHT(YEAR('[1]Lista de Lojas | Stores List'!$G129),2))</f>
        <v/>
      </c>
      <c r="I129" s="311" t="s">
        <v>804</v>
      </c>
      <c r="J129" s="311" t="str">
        <f>IFERROR(VLOOKUP('[1]Lista de Lojas | Stores List'!$K129,[1]UF!$A:$C,3,0),"")</f>
        <v>Southest</v>
      </c>
      <c r="K129" s="311" t="s">
        <v>319</v>
      </c>
      <c r="L129" s="311" t="str">
        <f>IF('[1]Lista de Lojas | Stores List'!$K129="","",VLOOKUP('[1]Lista de Lojas | Stores List'!$K129,[1]UF!$A:$B,2,0))</f>
        <v>Minas Gerais</v>
      </c>
      <c r="M129" s="311" t="s">
        <v>189</v>
      </c>
      <c r="N129" s="311" t="str">
        <f>IFERROR(VLOOKUP('[1]Lista de Lojas | Stores List'!$M129,[1]UF!D:E,2,0),"N")</f>
        <v>S</v>
      </c>
      <c r="O129" s="311" t="s">
        <v>958</v>
      </c>
      <c r="P129" s="311" t="s">
        <v>523</v>
      </c>
      <c r="Q129" s="317">
        <v>1330.7</v>
      </c>
      <c r="R129" s="311">
        <f>SUMIFS('[1]Lista de Lojas | Stores List'!$B$85:$B$747,'[1]Lista de Lojas | Stores List'!$D$85:$D$747,'[1]Lista de Lojas | Stores List'!$D128,'[1]Lista de Lojas | Stores List'!$E$85:$E$747,"&lt;="&amp;'[1]Lista de Lojas | Stores List'!$E128)</f>
        <v>357</v>
      </c>
      <c r="S129" s="311">
        <f>SUMIFS('[1]Lista de Lojas | Stores List'!$B$85:$B$747,'[1]Lista de Lojas | Stores List'!$E$85:$E$747,"&lt;="&amp;'[1]Lista de Lojas | Stores List'!$E128)</f>
        <v>550</v>
      </c>
    </row>
    <row r="130" spans="2:19">
      <c r="B130" s="164">
        <f>IF(AND('[1]Lista de Lojas | Stores List'!$E130="",'[1]Lista de Lojas | Stores List'!$G130=""),0,IF('[1]Lista de Lojas | Stores List'!$G130&lt;&gt;"",0,1))</f>
        <v>1</v>
      </c>
      <c r="C130" s="163" t="s">
        <v>1467</v>
      </c>
      <c r="D130" s="308" t="s">
        <v>125</v>
      </c>
      <c r="E130" s="309">
        <v>43811</v>
      </c>
      <c r="F130" s="308" t="str">
        <f>IF('[1]Lista de Lojas | Stores List'!$E131="","",VLOOKUP(MONTH('[1]Lista de Lojas | Stores List'!$E131),[1]Quarters!$A$2:$B$13,2,0)&amp;RIGHT(YEAR('[1]Lista de Lojas | Stores List'!$E131),2))</f>
        <v>4Q19</v>
      </c>
      <c r="G130" s="309"/>
      <c r="H130" s="308" t="str">
        <f>IF('[1]Lista de Lojas | Stores List'!$G130="","",VLOOKUP(MONTH('[1]Lista de Lojas | Stores List'!$G130),[1]Quarters!$A$2:$B$13,2,0)&amp;RIGHT(YEAR('[1]Lista de Lojas | Stores List'!$G130),2))</f>
        <v/>
      </c>
      <c r="I130" s="311" t="s">
        <v>587</v>
      </c>
      <c r="J130" s="311" t="str">
        <f>IFERROR(VLOOKUP('[1]Lista de Lojas | Stores List'!$K130,[1]UF!$A:$C,3,0),"")</f>
        <v>Uruguay</v>
      </c>
      <c r="K130" s="311" t="s">
        <v>1376</v>
      </c>
      <c r="L130" s="311" t="str">
        <f>IF('[1]Lista de Lojas | Stores List'!$K130="","",VLOOKUP('[1]Lista de Lojas | Stores List'!$K130,[1]UF!$A:$B,2,0))</f>
        <v>Uruguay</v>
      </c>
      <c r="M130" s="311" t="s">
        <v>586</v>
      </c>
      <c r="N130" s="311" t="str">
        <f>IFERROR(VLOOKUP('[1]Lista de Lojas | Stores List'!$M130,[1]UF!D:E,2,0),"N")</f>
        <v>N</v>
      </c>
      <c r="O130" s="311" t="s">
        <v>683</v>
      </c>
      <c r="P130" s="311" t="s">
        <v>523</v>
      </c>
      <c r="Q130" s="317">
        <v>2502.58</v>
      </c>
      <c r="R130" s="311">
        <f>SUMIFS('[1]Lista de Lojas | Stores List'!$B$85:$B$747,'[1]Lista de Lojas | Stores List'!$D$85:$D$747,'[1]Lista de Lojas | Stores List'!$D131,'[1]Lista de Lojas | Stores List'!$E$85:$E$747,"&lt;="&amp;'[1]Lista de Lojas | Stores List'!$E131)</f>
        <v>355</v>
      </c>
      <c r="S130" s="311">
        <f>SUMIFS('[1]Lista de Lojas | Stores List'!$B$85:$B$747,'[1]Lista de Lojas | Stores List'!$E$85:$E$747,"&lt;="&amp;'[1]Lista de Lojas | Stores List'!$E131)</f>
        <v>548</v>
      </c>
    </row>
    <row r="131" spans="2:19">
      <c r="B131" s="164">
        <f>IF(AND('[1]Lista de Lojas | Stores List'!$E131="",'[1]Lista de Lojas | Stores List'!$G131=""),0,IF('[1]Lista de Lojas | Stores List'!$G131&lt;&gt;"",0,1))</f>
        <v>1</v>
      </c>
      <c r="C131" s="163" t="s">
        <v>1468</v>
      </c>
      <c r="D131" s="308" t="s">
        <v>125</v>
      </c>
      <c r="E131" s="309">
        <v>43811</v>
      </c>
      <c r="F131" s="308" t="str">
        <f>IF('[1]Lista de Lojas | Stores List'!$E132="","",VLOOKUP(MONTH('[1]Lista de Lojas | Stores List'!$E132),[1]Quarters!$A$2:$B$13,2,0)&amp;RIGHT(YEAR('[1]Lista de Lojas | Stores List'!$E132),2))</f>
        <v>4Q19</v>
      </c>
      <c r="G131" s="309"/>
      <c r="H131" s="308" t="str">
        <f>IF('[1]Lista de Lojas | Stores List'!$G131="","",VLOOKUP(MONTH('[1]Lista de Lojas | Stores List'!$G131),[1]Quarters!$A$2:$B$13,2,0)&amp;RIGHT(YEAR('[1]Lista de Lojas | Stores List'!$G131),2))</f>
        <v/>
      </c>
      <c r="I131" s="311" t="s">
        <v>689</v>
      </c>
      <c r="J131" s="311" t="str">
        <f>IFERROR(VLOOKUP('[1]Lista de Lojas | Stores List'!$K131,[1]UF!$A:$C,3,0),"")</f>
        <v>Argentina</v>
      </c>
      <c r="K131" s="311" t="s">
        <v>1469</v>
      </c>
      <c r="L131" s="311" t="str">
        <f>IF('[1]Lista de Lojas | Stores List'!$K131="","",VLOOKUP('[1]Lista de Lojas | Stores List'!$K131,[1]UF!$A:$B,2,0))</f>
        <v>Argentina</v>
      </c>
      <c r="M131" s="311" t="s">
        <v>688</v>
      </c>
      <c r="N131" s="311" t="str">
        <f>IFERROR(VLOOKUP('[1]Lista de Lojas | Stores List'!$M131,[1]UF!D:E,2,0),"N")</f>
        <v>N</v>
      </c>
      <c r="O131" s="311" t="s">
        <v>1470</v>
      </c>
      <c r="P131" s="311" t="s">
        <v>523</v>
      </c>
      <c r="Q131" s="317">
        <v>2531.7600000000002</v>
      </c>
      <c r="R131" s="311">
        <f>SUMIFS('[1]Lista de Lojas | Stores List'!$B$85:$B$747,'[1]Lista de Lojas | Stores List'!$D$85:$D$747,'[1]Lista de Lojas | Stores List'!$D132,'[1]Lista de Lojas | Stores List'!$E$85:$E$747,"&lt;="&amp;'[1]Lista de Lojas | Stores List'!$E132)</f>
        <v>355</v>
      </c>
      <c r="S131" s="311">
        <f>SUMIFS('[1]Lista de Lojas | Stores List'!$B$85:$B$747,'[1]Lista de Lojas | Stores List'!$E$85:$E$747,"&lt;="&amp;'[1]Lista de Lojas | Stores List'!$E132)</f>
        <v>548</v>
      </c>
    </row>
    <row r="132" spans="2:19">
      <c r="B132" s="164">
        <f>IF(AND('[1]Lista de Lojas | Stores List'!$E132="",'[1]Lista de Lojas | Stores List'!$G132=""),0,IF('[1]Lista de Lojas | Stores List'!$G132&lt;&gt;"",0,1))</f>
        <v>1</v>
      </c>
      <c r="C132" s="163" t="s">
        <v>1466</v>
      </c>
      <c r="D132" s="308" t="s">
        <v>125</v>
      </c>
      <c r="E132" s="309">
        <v>43811</v>
      </c>
      <c r="F132" s="308" t="str">
        <f>IF('[1]Lista de Lojas | Stores List'!$E130="","",VLOOKUP(MONTH('[1]Lista de Lojas | Stores List'!$E130),[1]Quarters!$A$2:$B$13,2,0)&amp;RIGHT(YEAR('[1]Lista de Lojas | Stores List'!$E130),2))</f>
        <v>4Q19</v>
      </c>
      <c r="G132" s="309"/>
      <c r="H132" s="308" t="str">
        <f>IF('[1]Lista de Lojas | Stores List'!$G132="","",VLOOKUP(MONTH('[1]Lista de Lojas | Stores List'!$G132),[1]Quarters!$A$2:$B$13,2,0)&amp;RIGHT(YEAR('[1]Lista de Lojas | Stores List'!$G132),2))</f>
        <v/>
      </c>
      <c r="I132" s="311" t="s">
        <v>804</v>
      </c>
      <c r="J132" s="311" t="str">
        <f>IFERROR(VLOOKUP('[1]Lista de Lojas | Stores List'!$K132,[1]UF!$A:$C,3,0),"")</f>
        <v>South</v>
      </c>
      <c r="K132" s="311" t="s">
        <v>126</v>
      </c>
      <c r="L132" s="311" t="str">
        <f>IF('[1]Lista de Lojas | Stores List'!$K132="","",VLOOKUP('[1]Lista de Lojas | Stores List'!$K132,[1]UF!$A:$B,2,0))</f>
        <v>Rio Grande do Sul</v>
      </c>
      <c r="M132" s="311" t="s">
        <v>157</v>
      </c>
      <c r="N132" s="311" t="str">
        <f>IFERROR(VLOOKUP('[1]Lista de Lojas | Stores List'!$M132,[1]UF!D:E,2,0),"N")</f>
        <v>S</v>
      </c>
      <c r="O132" s="311" t="s">
        <v>684</v>
      </c>
      <c r="P132" s="311" t="s">
        <v>523</v>
      </c>
      <c r="Q132" s="317">
        <v>818.3</v>
      </c>
      <c r="R132" s="311">
        <f>SUMIFS('[1]Lista de Lojas | Stores List'!$B$85:$B$747,'[1]Lista de Lojas | Stores List'!$D$85:$D$747,'[1]Lista de Lojas | Stores List'!$D130,'[1]Lista de Lojas | Stores List'!$E$85:$E$747,"&lt;="&amp;'[1]Lista de Lojas | Stores List'!$E130)</f>
        <v>355</v>
      </c>
      <c r="S132" s="311">
        <f>SUMIFS('[1]Lista de Lojas | Stores List'!$B$85:$B$747,'[1]Lista de Lojas | Stores List'!$E$85:$E$747,"&lt;="&amp;'[1]Lista de Lojas | Stores List'!$E130)</f>
        <v>548</v>
      </c>
    </row>
    <row r="133" spans="2:19">
      <c r="B133" s="164">
        <f>IF(AND('[1]Lista de Lojas | Stores List'!$E133="",'[1]Lista de Lojas | Stores List'!$G133=""),0,IF('[1]Lista de Lojas | Stores List'!$G133&lt;&gt;"",0,1))</f>
        <v>1</v>
      </c>
      <c r="C133" s="163" t="s">
        <v>814</v>
      </c>
      <c r="D133" s="311" t="s">
        <v>630</v>
      </c>
      <c r="E133" s="309">
        <v>43810</v>
      </c>
      <c r="F133" s="308" t="str">
        <f>IF('[1]Lista de Lojas | Stores List'!$E133="","",VLOOKUP(MONTH('[1]Lista de Lojas | Stores List'!$E133),[1]Quarters!$A$2:$B$13,2,0)&amp;RIGHT(YEAR('[1]Lista de Lojas | Stores List'!$E133),2))</f>
        <v>4Q19</v>
      </c>
      <c r="G133" s="309"/>
      <c r="H133" s="308" t="str">
        <f>IF('[1]Lista de Lojas | Stores List'!$G133="","",VLOOKUP(MONTH('[1]Lista de Lojas | Stores List'!$G133),[1]Quarters!$A$2:$B$13,2,0)&amp;RIGHT(YEAR('[1]Lista de Lojas | Stores List'!$G133),2))</f>
        <v/>
      </c>
      <c r="I133" s="311" t="s">
        <v>804</v>
      </c>
      <c r="J133" s="311" t="str">
        <f>IFERROR(VLOOKUP('[1]Lista de Lojas | Stores List'!$K133,[1]UF!$A:$C,3,0),"")</f>
        <v>Southest</v>
      </c>
      <c r="K133" s="311" t="s">
        <v>127</v>
      </c>
      <c r="L133" s="311" t="str">
        <f>IF('[1]Lista de Lojas | Stores List'!$K133="","",VLOOKUP('[1]Lista de Lojas | Stores List'!$K133,[1]UF!$A:$B,2,0))</f>
        <v>São Paulo</v>
      </c>
      <c r="M133" s="311" t="s">
        <v>815</v>
      </c>
      <c r="N133" s="311" t="str">
        <f>IFERROR(VLOOKUP('[1]Lista de Lojas | Stores List'!$M133,[1]UF!D:E,2,0),"N")</f>
        <v>N</v>
      </c>
      <c r="O133" s="311" t="s">
        <v>231</v>
      </c>
      <c r="P133" s="311" t="s">
        <v>523</v>
      </c>
      <c r="Q133" s="317">
        <v>241.96</v>
      </c>
      <c r="R133" s="311">
        <f>SUMIFS('[1]Lista de Lojas | Stores List'!$B$85:$B$747,'[1]Lista de Lojas | Stores List'!$D$85:$D$747,'[1]Lista de Lojas | Stores List'!$D133,'[1]Lista de Lojas | Stores List'!$E$85:$E$747,"&lt;="&amp;'[1]Lista de Lojas | Stores List'!$E133)</f>
        <v>8</v>
      </c>
      <c r="S133" s="311">
        <f>SUMIFS('[1]Lista de Lojas | Stores List'!$B$85:$B$747,'[1]Lista de Lojas | Stores List'!$E$85:$E$747,"&lt;="&amp;'[1]Lista de Lojas | Stores List'!$E133)</f>
        <v>545</v>
      </c>
    </row>
    <row r="134" spans="2:19">
      <c r="B134" s="164">
        <f>IF(AND('[1]Lista de Lojas | Stores List'!$E134="",'[1]Lista de Lojas | Stores List'!$G134=""),0,IF('[1]Lista de Lojas | Stores List'!$G134&lt;&gt;"",0,1))</f>
        <v>1</v>
      </c>
      <c r="C134" s="163" t="s">
        <v>1464</v>
      </c>
      <c r="D134" s="308" t="s">
        <v>125</v>
      </c>
      <c r="E134" s="309">
        <v>43810</v>
      </c>
      <c r="F134" s="308" t="str">
        <f>IF('[1]Lista de Lojas | Stores List'!$E134="","",VLOOKUP(MONTH('[1]Lista de Lojas | Stores List'!$E134),[1]Quarters!$A$2:$B$13,2,0)&amp;RIGHT(YEAR('[1]Lista de Lojas | Stores List'!$E134),2))</f>
        <v>4Q19</v>
      </c>
      <c r="G134" s="309"/>
      <c r="H134" s="308" t="str">
        <f>IF('[1]Lista de Lojas | Stores List'!$G134="","",VLOOKUP(MONTH('[1]Lista de Lojas | Stores List'!$G134),[1]Quarters!$A$2:$B$13,2,0)&amp;RIGHT(YEAR('[1]Lista de Lojas | Stores List'!$G134),2))</f>
        <v/>
      </c>
      <c r="I134" s="311" t="s">
        <v>587</v>
      </c>
      <c r="J134" s="311" t="str">
        <f>IFERROR(VLOOKUP('[1]Lista de Lojas | Stores List'!$K134,[1]UF!$A:$C,3,0),"")</f>
        <v>Uruguay</v>
      </c>
      <c r="K134" s="311" t="s">
        <v>1376</v>
      </c>
      <c r="L134" s="311" t="str">
        <f>IF('[1]Lista de Lojas | Stores List'!$K134="","",VLOOKUP('[1]Lista de Lojas | Stores List'!$K134,[1]UF!$A:$B,2,0))</f>
        <v>Uruguay</v>
      </c>
      <c r="M134" s="311" t="s">
        <v>586</v>
      </c>
      <c r="N134" s="311" t="str">
        <f>IFERROR(VLOOKUP('[1]Lista de Lojas | Stores List'!$M134,[1]UF!D:E,2,0),"N")</f>
        <v>N</v>
      </c>
      <c r="O134" s="311" t="s">
        <v>1465</v>
      </c>
      <c r="P134" s="311" t="s">
        <v>523</v>
      </c>
      <c r="Q134" s="317">
        <v>2407.65</v>
      </c>
      <c r="R134" s="311">
        <f>SUMIFS('[1]Lista de Lojas | Stores List'!$B$85:$B$747,'[1]Lista de Lojas | Stores List'!$D$85:$D$747,'[1]Lista de Lojas | Stores List'!$D134,'[1]Lista de Lojas | Stores List'!$E$85:$E$747,"&lt;="&amp;'[1]Lista de Lojas | Stores List'!$E134)</f>
        <v>352</v>
      </c>
      <c r="S134" s="311">
        <f>SUMIFS('[1]Lista de Lojas | Stores List'!$B$85:$B$747,'[1]Lista de Lojas | Stores List'!$E$85:$E$747,"&lt;="&amp;'[1]Lista de Lojas | Stores List'!$E134)</f>
        <v>545</v>
      </c>
    </row>
    <row r="135" spans="2:19">
      <c r="B135" s="164">
        <f>IF(AND('[1]Lista de Lojas | Stores List'!$E135="",'[1]Lista de Lojas | Stores List'!$G135=""),0,IF('[1]Lista de Lojas | Stores List'!$G135&lt;&gt;"",0,1))</f>
        <v>1</v>
      </c>
      <c r="C135" s="163" t="s">
        <v>1463</v>
      </c>
      <c r="D135" s="308" t="s">
        <v>125</v>
      </c>
      <c r="E135" s="309">
        <v>43809</v>
      </c>
      <c r="F135" s="308" t="str">
        <f>IF('[1]Lista de Lojas | Stores List'!$E135="","",VLOOKUP(MONTH('[1]Lista de Lojas | Stores List'!$E135),[1]Quarters!$A$2:$B$13,2,0)&amp;RIGHT(YEAR('[1]Lista de Lojas | Stores List'!$E135),2))</f>
        <v>4Q19</v>
      </c>
      <c r="G135" s="309"/>
      <c r="H135" s="308" t="str">
        <f>IF('[1]Lista de Lojas | Stores List'!$G135="","",VLOOKUP(MONTH('[1]Lista de Lojas | Stores List'!$G135),[1]Quarters!$A$2:$B$13,2,0)&amp;RIGHT(YEAR('[1]Lista de Lojas | Stores List'!$G135),2))</f>
        <v/>
      </c>
      <c r="I135" s="311" t="s">
        <v>804</v>
      </c>
      <c r="J135" s="311" t="str">
        <f>IFERROR(VLOOKUP('[1]Lista de Lojas | Stores List'!$K135,[1]UF!$A:$C,3,0),"")</f>
        <v>South</v>
      </c>
      <c r="K135" s="311" t="s">
        <v>126</v>
      </c>
      <c r="L135" s="311" t="str">
        <f>IF('[1]Lista de Lojas | Stores List'!$K135="","",VLOOKUP('[1]Lista de Lojas | Stores List'!$K135,[1]UF!$A:$B,2,0))</f>
        <v>Rio Grande do Sul</v>
      </c>
      <c r="M135" s="311" t="s">
        <v>682</v>
      </c>
      <c r="N135" s="311" t="str">
        <f>IFERROR(VLOOKUP('[1]Lista de Lojas | Stores List'!$M135,[1]UF!D:E,2,0),"N")</f>
        <v>N</v>
      </c>
      <c r="O135" s="311" t="s">
        <v>681</v>
      </c>
      <c r="P135" s="311" t="s">
        <v>521</v>
      </c>
      <c r="Q135" s="317">
        <v>2021.65</v>
      </c>
      <c r="R135" s="311">
        <f>SUMIFS('[1]Lista de Lojas | Stores List'!$B$85:$B$747,'[1]Lista de Lojas | Stores List'!$D$85:$D$747,'[1]Lista de Lojas | Stores List'!$D135,'[1]Lista de Lojas | Stores List'!$E$85:$E$747,"&lt;="&amp;'[1]Lista de Lojas | Stores List'!$E135)</f>
        <v>351</v>
      </c>
      <c r="S135" s="311">
        <f>SUMIFS('[1]Lista de Lojas | Stores List'!$B$85:$B$747,'[1]Lista de Lojas | Stores List'!$E$85:$E$747,"&lt;="&amp;'[1]Lista de Lojas | Stores List'!$E135)</f>
        <v>543</v>
      </c>
    </row>
    <row r="136" spans="2:19">
      <c r="B136" s="164">
        <f>IF(AND('[1]Lista de Lojas | Stores List'!$E136="",'[1]Lista de Lojas | Stores List'!$G136=""),0,IF('[1]Lista de Lojas | Stores List'!$G136&lt;&gt;"",0,1))</f>
        <v>1</v>
      </c>
      <c r="C136" s="163" t="s">
        <v>1462</v>
      </c>
      <c r="D136" s="308" t="s">
        <v>125</v>
      </c>
      <c r="E136" s="309">
        <v>43802</v>
      </c>
      <c r="F136" s="308" t="str">
        <f>IF('[1]Lista de Lojas | Stores List'!$E136="","",VLOOKUP(MONTH('[1]Lista de Lojas | Stores List'!$E136),[1]Quarters!$A$2:$B$13,2,0)&amp;RIGHT(YEAR('[1]Lista de Lojas | Stores List'!$E136),2))</f>
        <v>4Q19</v>
      </c>
      <c r="G136" s="309"/>
      <c r="H136" s="308" t="str">
        <f>IF('[1]Lista de Lojas | Stores List'!$G136="","",VLOOKUP(MONTH('[1]Lista de Lojas | Stores List'!$G136),[1]Quarters!$A$2:$B$13,2,0)&amp;RIGHT(YEAR('[1]Lista de Lojas | Stores List'!$G136),2))</f>
        <v/>
      </c>
      <c r="I136" s="311" t="s">
        <v>804</v>
      </c>
      <c r="J136" s="311" t="str">
        <f>IFERROR(VLOOKUP('[1]Lista de Lojas | Stores List'!$K136,[1]UF!$A:$C,3,0),"")</f>
        <v>Southest</v>
      </c>
      <c r="K136" s="311" t="s">
        <v>127</v>
      </c>
      <c r="L136" s="311" t="str">
        <f>IF('[1]Lista de Lojas | Stores List'!$K136="","",VLOOKUP('[1]Lista de Lojas | Stores List'!$K136,[1]UF!$A:$B,2,0))</f>
        <v>São Paulo</v>
      </c>
      <c r="M136" s="311" t="s">
        <v>134</v>
      </c>
      <c r="N136" s="311" t="str">
        <f>IFERROR(VLOOKUP('[1]Lista de Lojas | Stores List'!$M136,[1]UF!D:E,2,0),"N")</f>
        <v>S</v>
      </c>
      <c r="O136" s="311" t="s">
        <v>678</v>
      </c>
      <c r="P136" s="311" t="s">
        <v>523</v>
      </c>
      <c r="Q136" s="317">
        <v>1538.72</v>
      </c>
      <c r="R136" s="311">
        <f>SUMIFS('[1]Lista de Lojas | Stores List'!$B$85:$B$747,'[1]Lista de Lojas | Stores List'!$D$85:$D$747,'[1]Lista de Lojas | Stores List'!$D136,'[1]Lista de Lojas | Stores List'!$E$85:$E$747,"&lt;="&amp;'[1]Lista de Lojas | Stores List'!$E136)</f>
        <v>350</v>
      </c>
      <c r="S136" s="311">
        <f>SUMIFS('[1]Lista de Lojas | Stores List'!$B$85:$B$747,'[1]Lista de Lojas | Stores List'!$E$85:$E$747,"&lt;="&amp;'[1]Lista de Lojas | Stores List'!$E136)</f>
        <v>542</v>
      </c>
    </row>
    <row r="137" spans="2:19">
      <c r="B137" s="164">
        <f>IF(AND('[1]Lista de Lojas | Stores List'!$E137="",'[1]Lista de Lojas | Stores List'!$G137=""),0,IF('[1]Lista de Lojas | Stores List'!$G137&lt;&gt;"",0,1))</f>
        <v>1</v>
      </c>
      <c r="C137" s="163" t="s">
        <v>1461</v>
      </c>
      <c r="D137" s="308" t="s">
        <v>125</v>
      </c>
      <c r="E137" s="309">
        <v>43798</v>
      </c>
      <c r="F137" s="308" t="str">
        <f>IF('[1]Lista de Lojas | Stores List'!$E137="","",VLOOKUP(MONTH('[1]Lista de Lojas | Stores List'!$E137),[1]Quarters!$A$2:$B$13,2,0)&amp;RIGHT(YEAR('[1]Lista de Lojas | Stores List'!$E137),2))</f>
        <v>4Q19</v>
      </c>
      <c r="G137" s="309"/>
      <c r="H137" s="308" t="str">
        <f>IF('[1]Lista de Lojas | Stores List'!$G137="","",VLOOKUP(MONTH('[1]Lista de Lojas | Stores List'!$G137),[1]Quarters!$A$2:$B$13,2,0)&amp;RIGHT(YEAR('[1]Lista de Lojas | Stores List'!$G137),2))</f>
        <v/>
      </c>
      <c r="I137" s="311" t="s">
        <v>804</v>
      </c>
      <c r="J137" s="311" t="str">
        <f>IFERROR(VLOOKUP('[1]Lista de Lojas | Stores List'!$K137,[1]UF!$A:$C,3,0),"")</f>
        <v>South</v>
      </c>
      <c r="K137" s="311" t="s">
        <v>126</v>
      </c>
      <c r="L137" s="311" t="str">
        <f>IF('[1]Lista de Lojas | Stores List'!$K137="","",VLOOKUP('[1]Lista de Lojas | Stores List'!$K137,[1]UF!$A:$B,2,0))</f>
        <v>Rio Grande do Sul</v>
      </c>
      <c r="M137" s="311" t="s">
        <v>677</v>
      </c>
      <c r="N137" s="311" t="str">
        <f>IFERROR(VLOOKUP('[1]Lista de Lojas | Stores List'!$M137,[1]UF!D:E,2,0),"N")</f>
        <v>N</v>
      </c>
      <c r="O137" s="311" t="s">
        <v>676</v>
      </c>
      <c r="P137" s="311" t="s">
        <v>521</v>
      </c>
      <c r="Q137" s="317">
        <v>2148.2200000000003</v>
      </c>
      <c r="R137" s="311">
        <f>SUMIFS('[1]Lista de Lojas | Stores List'!$B$85:$B$747,'[1]Lista de Lojas | Stores List'!$D$85:$D$747,'[1]Lista de Lojas | Stores List'!$D137,'[1]Lista de Lojas | Stores List'!$E$85:$E$747,"&lt;="&amp;'[1]Lista de Lojas | Stores List'!$E137)</f>
        <v>349</v>
      </c>
      <c r="S137" s="311">
        <f>SUMIFS('[1]Lista de Lojas | Stores List'!$B$85:$B$747,'[1]Lista de Lojas | Stores List'!$E$85:$E$747,"&lt;="&amp;'[1]Lista de Lojas | Stores List'!$E137)</f>
        <v>541</v>
      </c>
    </row>
    <row r="138" spans="2:19">
      <c r="B138" s="164">
        <f>IF(AND('[1]Lista de Lojas | Stores List'!$E138="",'[1]Lista de Lojas | Stores List'!$G138=""),0,IF('[1]Lista de Lojas | Stores List'!$G138&lt;&gt;"",0,1))</f>
        <v>1</v>
      </c>
      <c r="C138" s="163" t="s">
        <v>1664</v>
      </c>
      <c r="D138" s="308" t="s">
        <v>153</v>
      </c>
      <c r="E138" s="309">
        <v>43798</v>
      </c>
      <c r="F138" s="308" t="str">
        <f>IF('[1]Lista de Lojas | Stores List'!$E138="","",VLOOKUP(MONTH('[1]Lista de Lojas | Stores List'!$E138),[1]Quarters!$A$2:$B$13,2,0)&amp;RIGHT(YEAR('[1]Lista de Lojas | Stores List'!$E138),2))</f>
        <v>4Q19</v>
      </c>
      <c r="G138" s="309"/>
      <c r="H138" s="308" t="str">
        <f>IF('[1]Lista de Lojas | Stores List'!$G138="","",VLOOKUP(MONTH('[1]Lista de Lojas | Stores List'!$G138),[1]Quarters!$A$2:$B$13,2,0)&amp;RIGHT(YEAR('[1]Lista de Lojas | Stores List'!$G138),2))</f>
        <v/>
      </c>
      <c r="I138" s="311" t="s">
        <v>804</v>
      </c>
      <c r="J138" s="311" t="str">
        <f>IFERROR(VLOOKUP('[1]Lista de Lojas | Stores List'!$K138,[1]UF!$A:$C,3,0),"")</f>
        <v>Northest</v>
      </c>
      <c r="K138" s="311" t="s">
        <v>130</v>
      </c>
      <c r="L138" s="311" t="str">
        <f>IF('[1]Lista de Lojas | Stores List'!$K138="","",VLOOKUP('[1]Lista de Lojas | Stores List'!$K138,[1]UF!$A:$B,2,0))</f>
        <v>Pernambuco</v>
      </c>
      <c r="M138" s="311" t="s">
        <v>138</v>
      </c>
      <c r="N138" s="311" t="str">
        <f>IFERROR(VLOOKUP('[1]Lista de Lojas | Stores List'!$M138,[1]UF!D:E,2,0),"N")</f>
        <v>S</v>
      </c>
      <c r="O138" s="311" t="s">
        <v>911</v>
      </c>
      <c r="P138" s="311" t="s">
        <v>523</v>
      </c>
      <c r="Q138" s="317">
        <v>315.69</v>
      </c>
      <c r="R138" s="311">
        <f>SUMIFS('[1]Lista de Lojas | Stores List'!$B$85:$B$747,'[1]Lista de Lojas | Stores List'!$D$85:$D$747,'[1]Lista de Lojas | Stores List'!$D138,'[1]Lista de Lojas | Stores List'!$E$85:$E$747,"&lt;="&amp;'[1]Lista de Lojas | Stores List'!$E138)</f>
        <v>93</v>
      </c>
      <c r="S138" s="311">
        <f>SUMIFS('[1]Lista de Lojas | Stores List'!$B$85:$B$747,'[1]Lista de Lojas | Stores List'!$E$85:$E$747,"&lt;="&amp;'[1]Lista de Lojas | Stores List'!$E138)</f>
        <v>541</v>
      </c>
    </row>
    <row r="139" spans="2:19">
      <c r="B139" s="164">
        <f>IF(AND('[1]Lista de Lojas | Stores List'!$E139="",'[1]Lista de Lojas | Stores List'!$G139=""),0,IF('[1]Lista de Lojas | Stores List'!$G139&lt;&gt;"",0,1))</f>
        <v>1</v>
      </c>
      <c r="C139" s="163" t="s">
        <v>1662</v>
      </c>
      <c r="D139" s="308" t="s">
        <v>153</v>
      </c>
      <c r="E139" s="309">
        <v>43797</v>
      </c>
      <c r="F139" s="308" t="str">
        <f>IF('[1]Lista de Lojas | Stores List'!$E139="","",VLOOKUP(MONTH('[1]Lista de Lojas | Stores List'!$E139),[1]Quarters!$A$2:$B$13,2,0)&amp;RIGHT(YEAR('[1]Lista de Lojas | Stores List'!$E139),2))</f>
        <v>4Q19</v>
      </c>
      <c r="G139" s="309"/>
      <c r="H139" s="308" t="str">
        <f>IF('[1]Lista de Lojas | Stores List'!$G139="","",VLOOKUP(MONTH('[1]Lista de Lojas | Stores List'!$G139),[1]Quarters!$A$2:$B$13,2,0)&amp;RIGHT(YEAR('[1]Lista de Lojas | Stores List'!$G139),2))</f>
        <v/>
      </c>
      <c r="I139" s="311" t="s">
        <v>804</v>
      </c>
      <c r="J139" s="311" t="str">
        <f>IFERROR(VLOOKUP('[1]Lista de Lojas | Stores List'!$K139,[1]UF!$A:$C,3,0),"")</f>
        <v>Midwest</v>
      </c>
      <c r="K139" s="311" t="s">
        <v>326</v>
      </c>
      <c r="L139" s="311" t="str">
        <f>IF('[1]Lista de Lojas | Stores List'!$K139="","",VLOOKUP('[1]Lista de Lojas | Stores List'!$K139,[1]UF!$A:$B,2,0))</f>
        <v>Distrito Federal</v>
      </c>
      <c r="M139" s="311" t="s">
        <v>199</v>
      </c>
      <c r="N139" s="311" t="str">
        <f>IFERROR(VLOOKUP('[1]Lista de Lojas | Stores List'!$M139,[1]UF!D:E,2,0),"N")</f>
        <v>S</v>
      </c>
      <c r="O139" s="311" t="s">
        <v>1663</v>
      </c>
      <c r="P139" s="311" t="s">
        <v>523</v>
      </c>
      <c r="Q139" s="317">
        <v>284.23</v>
      </c>
      <c r="R139" s="311">
        <f>SUMIFS('[1]Lista de Lojas | Stores List'!$B$85:$B$747,'[1]Lista de Lojas | Stores List'!$D$85:$D$747,'[1]Lista de Lojas | Stores List'!$D139,'[1]Lista de Lojas | Stores List'!$E$85:$E$747,"&lt;="&amp;'[1]Lista de Lojas | Stores List'!$E139)</f>
        <v>92</v>
      </c>
      <c r="S139" s="311">
        <f>SUMIFS('[1]Lista de Lojas | Stores List'!$B$85:$B$747,'[1]Lista de Lojas | Stores List'!$E$85:$E$747,"&lt;="&amp;'[1]Lista de Lojas | Stores List'!$E139)</f>
        <v>539</v>
      </c>
    </row>
    <row r="140" spans="2:19">
      <c r="B140" s="164">
        <f>IF(AND('[1]Lista de Lojas | Stores List'!$E140="",'[1]Lista de Lojas | Stores List'!$G140=""),0,IF('[1]Lista de Lojas | Stores List'!$G140&lt;&gt;"",0,1))</f>
        <v>1</v>
      </c>
      <c r="C140" s="163" t="s">
        <v>1460</v>
      </c>
      <c r="D140" s="308" t="s">
        <v>125</v>
      </c>
      <c r="E140" s="309">
        <v>43795</v>
      </c>
      <c r="F140" s="308" t="str">
        <f>IF('[1]Lista de Lojas | Stores List'!$E140="","",VLOOKUP(MONTH('[1]Lista de Lojas | Stores List'!$E140),[1]Quarters!$A$2:$B$13,2,0)&amp;RIGHT(YEAR('[1]Lista de Lojas | Stores List'!$E140),2))</f>
        <v>4Q19</v>
      </c>
      <c r="G140" s="309"/>
      <c r="H140" s="308" t="str">
        <f>IF('[1]Lista de Lojas | Stores List'!$G140="","",VLOOKUP(MONTH('[1]Lista de Lojas | Stores List'!$G140),[1]Quarters!$A$2:$B$13,2,0)&amp;RIGHT(YEAR('[1]Lista de Lojas | Stores List'!$G140),2))</f>
        <v/>
      </c>
      <c r="I140" s="311" t="s">
        <v>804</v>
      </c>
      <c r="J140" s="311" t="str">
        <f>IFERROR(VLOOKUP('[1]Lista de Lojas | Stores List'!$K140,[1]UF!$A:$C,3,0),"")</f>
        <v>Southest</v>
      </c>
      <c r="K140" s="311" t="s">
        <v>131</v>
      </c>
      <c r="L140" s="311" t="str">
        <f>IF('[1]Lista de Lojas | Stores List'!$K140="","",VLOOKUP('[1]Lista de Lojas | Stores List'!$K140,[1]UF!$A:$B,2,0))</f>
        <v>Rio de Janeiro</v>
      </c>
      <c r="M140" s="311" t="s">
        <v>679</v>
      </c>
      <c r="N140" s="311" t="str">
        <f>IFERROR(VLOOKUP('[1]Lista de Lojas | Stores List'!$M140,[1]UF!D:E,2,0),"N")</f>
        <v>N</v>
      </c>
      <c r="O140" s="311" t="s">
        <v>675</v>
      </c>
      <c r="P140" s="311" t="s">
        <v>523</v>
      </c>
      <c r="Q140" s="317">
        <v>1818.26</v>
      </c>
      <c r="R140" s="311">
        <f>SUMIFS('[1]Lista de Lojas | Stores List'!$B$85:$B$747,'[1]Lista de Lojas | Stores List'!$D$85:$D$747,'[1]Lista de Lojas | Stores List'!$D140,'[1]Lista de Lojas | Stores List'!$E$85:$E$747,"&lt;="&amp;'[1]Lista de Lojas | Stores List'!$E140)</f>
        <v>348</v>
      </c>
      <c r="S140" s="311">
        <f>SUMIFS('[1]Lista de Lojas | Stores List'!$B$85:$B$747,'[1]Lista de Lojas | Stores List'!$E$85:$E$747,"&lt;="&amp;'[1]Lista de Lojas | Stores List'!$E140)</f>
        <v>538</v>
      </c>
    </row>
    <row r="141" spans="2:19">
      <c r="B141" s="164">
        <f>IF(AND('[1]Lista de Lojas | Stores List'!$E141="",'[1]Lista de Lojas | Stores List'!$G141=""),0,IF('[1]Lista de Lojas | Stores List'!$G141&lt;&gt;"",0,1))</f>
        <v>1</v>
      </c>
      <c r="C141" s="163" t="s">
        <v>1459</v>
      </c>
      <c r="D141" s="308" t="s">
        <v>125</v>
      </c>
      <c r="E141" s="309">
        <v>43790</v>
      </c>
      <c r="F141" s="308" t="str">
        <f>IF('[1]Lista de Lojas | Stores List'!$E141="","",VLOOKUP(MONTH('[1]Lista de Lojas | Stores List'!$E141),[1]Quarters!$A$2:$B$13,2,0)&amp;RIGHT(YEAR('[1]Lista de Lojas | Stores List'!$E141),2))</f>
        <v>4Q19</v>
      </c>
      <c r="G141" s="309"/>
      <c r="H141" s="308" t="str">
        <f>IF('[1]Lista de Lojas | Stores List'!$G141="","",VLOOKUP(MONTH('[1]Lista de Lojas | Stores List'!$G141),[1]Quarters!$A$2:$B$13,2,0)&amp;RIGHT(YEAR('[1]Lista de Lojas | Stores List'!$G141),2))</f>
        <v/>
      </c>
      <c r="I141" s="311" t="s">
        <v>804</v>
      </c>
      <c r="J141" s="311" t="str">
        <f>IFERROR(VLOOKUP('[1]Lista de Lojas | Stores List'!$K141,[1]UF!$A:$C,3,0),"")</f>
        <v>Southest</v>
      </c>
      <c r="K141" s="311" t="s">
        <v>127</v>
      </c>
      <c r="L141" s="311" t="str">
        <f>IF('[1]Lista de Lojas | Stores List'!$K141="","",VLOOKUP('[1]Lista de Lojas | Stores List'!$K141,[1]UF!$A:$B,2,0))</f>
        <v>São Paulo</v>
      </c>
      <c r="M141" s="311" t="s">
        <v>134</v>
      </c>
      <c r="N141" s="311" t="str">
        <f>IFERROR(VLOOKUP('[1]Lista de Lojas | Stores List'!$M141,[1]UF!D:E,2,0),"N")</f>
        <v>S</v>
      </c>
      <c r="O141" s="311" t="s">
        <v>308</v>
      </c>
      <c r="P141" s="311" t="s">
        <v>523</v>
      </c>
      <c r="Q141" s="317">
        <v>1979.15</v>
      </c>
      <c r="R141" s="311">
        <f>SUMIFS('[1]Lista de Lojas | Stores List'!$B$85:$B$747,'[1]Lista de Lojas | Stores List'!$D$85:$D$747,'[1]Lista de Lojas | Stores List'!$D141,'[1]Lista de Lojas | Stores List'!$E$85:$E$747,"&lt;="&amp;'[1]Lista de Lojas | Stores List'!$E141)</f>
        <v>347</v>
      </c>
      <c r="S141" s="311">
        <f>SUMIFS('[1]Lista de Lojas | Stores List'!$B$85:$B$747,'[1]Lista de Lojas | Stores List'!$E$85:$E$747,"&lt;="&amp;'[1]Lista de Lojas | Stores List'!$E141)</f>
        <v>537</v>
      </c>
    </row>
    <row r="142" spans="2:19">
      <c r="B142" s="164">
        <f>IF(AND('[1]Lista de Lojas | Stores List'!$E142="",'[1]Lista de Lojas | Stores List'!$G142=""),0,IF('[1]Lista de Lojas | Stores List'!$G142&lt;&gt;"",0,1))</f>
        <v>1</v>
      </c>
      <c r="C142" s="163" t="s">
        <v>1541</v>
      </c>
      <c r="D142" s="308" t="s">
        <v>153</v>
      </c>
      <c r="E142" s="309">
        <v>43790</v>
      </c>
      <c r="F142" s="308" t="str">
        <f>IF('[1]Lista de Lojas | Stores List'!$E142="","",VLOOKUP(MONTH('[1]Lista de Lojas | Stores List'!$E142),[1]Quarters!$A$2:$B$13,2,0)&amp;RIGHT(YEAR('[1]Lista de Lojas | Stores List'!$E142),2))</f>
        <v>4Q19</v>
      </c>
      <c r="G142" s="309"/>
      <c r="H142" s="308" t="str">
        <f>IF('[1]Lista de Lojas | Stores List'!$G142="","",VLOOKUP(MONTH('[1]Lista de Lojas | Stores List'!$G142),[1]Quarters!$A$2:$B$13,2,0)&amp;RIGHT(YEAR('[1]Lista de Lojas | Stores List'!$G142),2))</f>
        <v/>
      </c>
      <c r="I142" s="311" t="s">
        <v>804</v>
      </c>
      <c r="J142" s="311" t="str">
        <f>IFERROR(VLOOKUP('[1]Lista de Lojas | Stores List'!$K142,[1]UF!$A:$C,3,0),"")</f>
        <v>South</v>
      </c>
      <c r="K142" s="311" t="s">
        <v>126</v>
      </c>
      <c r="L142" s="311" t="str">
        <f>IF('[1]Lista de Lojas | Stores List'!$K142="","",VLOOKUP('[1]Lista de Lojas | Stores List'!$K142,[1]UF!$A:$B,2,0))</f>
        <v>Rio Grande do Sul</v>
      </c>
      <c r="M142" s="311" t="s">
        <v>157</v>
      </c>
      <c r="N142" s="311" t="str">
        <f>IFERROR(VLOOKUP('[1]Lista de Lojas | Stores List'!$M142,[1]UF!D:E,2,0),"N")</f>
        <v>S</v>
      </c>
      <c r="O142" s="311" t="s">
        <v>261</v>
      </c>
      <c r="P142" s="311" t="s">
        <v>523</v>
      </c>
      <c r="Q142" s="317">
        <v>219.88</v>
      </c>
      <c r="R142" s="311">
        <f>SUMIFS('[1]Lista de Lojas | Stores List'!$B$85:$B$747,'[1]Lista de Lojas | Stores List'!$D$85:$D$747,'[1]Lista de Lojas | Stores List'!$D142,'[1]Lista de Lojas | Stores List'!$E$85:$E$747,"&lt;="&amp;'[1]Lista de Lojas | Stores List'!$E142)</f>
        <v>91</v>
      </c>
      <c r="S142" s="311">
        <f>SUMIFS('[1]Lista de Lojas | Stores List'!$B$85:$B$747,'[1]Lista de Lojas | Stores List'!$E$85:$E$747,"&lt;="&amp;'[1]Lista de Lojas | Stores List'!$E142)</f>
        <v>537</v>
      </c>
    </row>
    <row r="143" spans="2:19">
      <c r="B143" s="164">
        <f>IF(AND('[1]Lista de Lojas | Stores List'!$E143="",'[1]Lista de Lojas | Stores List'!$G143=""),0,IF('[1]Lista de Lojas | Stores List'!$G143&lt;&gt;"",0,1))</f>
        <v>1</v>
      </c>
      <c r="C143" s="163" t="s">
        <v>1457</v>
      </c>
      <c r="D143" s="308" t="s">
        <v>125</v>
      </c>
      <c r="E143" s="309">
        <v>43783</v>
      </c>
      <c r="F143" s="308" t="str">
        <f>IF('[1]Lista de Lojas | Stores List'!$E143="","",VLOOKUP(MONTH('[1]Lista de Lojas | Stores List'!$E143),[1]Quarters!$A$2:$B$13,2,0)&amp;RIGHT(YEAR('[1]Lista de Lojas | Stores List'!$E143),2))</f>
        <v>4Q19</v>
      </c>
      <c r="G143" s="309"/>
      <c r="H143" s="308" t="str">
        <f>IF('[1]Lista de Lojas | Stores List'!$G143="","",VLOOKUP(MONTH('[1]Lista de Lojas | Stores List'!$G143),[1]Quarters!$A$2:$B$13,2,0)&amp;RIGHT(YEAR('[1]Lista de Lojas | Stores List'!$G143),2))</f>
        <v/>
      </c>
      <c r="I143" s="311" t="s">
        <v>804</v>
      </c>
      <c r="J143" s="311" t="str">
        <f>IFERROR(VLOOKUP('[1]Lista de Lojas | Stores List'!$K143,[1]UF!$A:$C,3,0),"")</f>
        <v>Southest</v>
      </c>
      <c r="K143" s="311" t="s">
        <v>127</v>
      </c>
      <c r="L143" s="311" t="str">
        <f>IF('[1]Lista de Lojas | Stores List'!$K143="","",VLOOKUP('[1]Lista de Lojas | Stores List'!$K143,[1]UF!$A:$B,2,0))</f>
        <v>São Paulo</v>
      </c>
      <c r="M143" s="311" t="s">
        <v>673</v>
      </c>
      <c r="N143" s="311" t="str">
        <f>IFERROR(VLOOKUP('[1]Lista de Lojas | Stores List'!$M143,[1]UF!D:E,2,0),"N")</f>
        <v>N</v>
      </c>
      <c r="O143" s="311" t="s">
        <v>1458</v>
      </c>
      <c r="P143" s="311" t="s">
        <v>523</v>
      </c>
      <c r="Q143" s="317">
        <v>1805.53</v>
      </c>
      <c r="R143" s="311">
        <f>SUMIFS('[1]Lista de Lojas | Stores List'!$B$85:$B$747,'[1]Lista de Lojas | Stores List'!$D$85:$D$747,'[1]Lista de Lojas | Stores List'!$D143,'[1]Lista de Lojas | Stores List'!$E$85:$E$747,"&lt;="&amp;'[1]Lista de Lojas | Stores List'!$E143)</f>
        <v>346</v>
      </c>
      <c r="S143" s="311">
        <f>SUMIFS('[1]Lista de Lojas | Stores List'!$B$85:$B$747,'[1]Lista de Lojas | Stores List'!$E$85:$E$747,"&lt;="&amp;'[1]Lista de Lojas | Stores List'!$E143)</f>
        <v>535</v>
      </c>
    </row>
    <row r="144" spans="2:19">
      <c r="B144" s="164">
        <f>IF(AND('[1]Lista de Lojas | Stores List'!$E144="",'[1]Lista de Lojas | Stores List'!$G144=""),0,IF('[1]Lista de Lojas | Stores List'!$G144&lt;&gt;"",0,1))</f>
        <v>1</v>
      </c>
      <c r="C144" s="163" t="s">
        <v>1456</v>
      </c>
      <c r="D144" s="308" t="s">
        <v>125</v>
      </c>
      <c r="E144" s="309">
        <v>43774</v>
      </c>
      <c r="F144" s="308" t="str">
        <f>IF('[1]Lista de Lojas | Stores List'!$E144="","",VLOOKUP(MONTH('[1]Lista de Lojas | Stores List'!$E144),[1]Quarters!$A$2:$B$13,2,0)&amp;RIGHT(YEAR('[1]Lista de Lojas | Stores List'!$E144),2))</f>
        <v>4Q19</v>
      </c>
      <c r="G144" s="309"/>
      <c r="H144" s="308" t="str">
        <f>IF('[1]Lista de Lojas | Stores List'!$G144="","",VLOOKUP(MONTH('[1]Lista de Lojas | Stores List'!$G144),[1]Quarters!$A$2:$B$13,2,0)&amp;RIGHT(YEAR('[1]Lista de Lojas | Stores List'!$G144),2))</f>
        <v/>
      </c>
      <c r="I144" s="311" t="s">
        <v>804</v>
      </c>
      <c r="J144" s="311" t="str">
        <f>IFERROR(VLOOKUP('[1]Lista de Lojas | Stores List'!$K144,[1]UF!$A:$C,3,0),"")</f>
        <v>Southest</v>
      </c>
      <c r="K144" s="311" t="s">
        <v>319</v>
      </c>
      <c r="L144" s="311" t="str">
        <f>IF('[1]Lista de Lojas | Stores List'!$K144="","",VLOOKUP('[1]Lista de Lojas | Stores List'!$K144,[1]UF!$A:$B,2,0))</f>
        <v>Minas Gerais</v>
      </c>
      <c r="M144" s="311" t="s">
        <v>674</v>
      </c>
      <c r="N144" s="311" t="str">
        <f>IFERROR(VLOOKUP('[1]Lista de Lojas | Stores List'!$M144,[1]UF!D:E,2,0),"N")</f>
        <v>N</v>
      </c>
      <c r="O144" s="311" t="s">
        <v>672</v>
      </c>
      <c r="P144" s="311" t="s">
        <v>523</v>
      </c>
      <c r="Q144" s="317">
        <v>1599.1</v>
      </c>
      <c r="R144" s="311">
        <f>SUMIFS('[1]Lista de Lojas | Stores List'!$B$85:$B$747,'[1]Lista de Lojas | Stores List'!$D$85:$D$747,'[1]Lista de Lojas | Stores List'!$D144,'[1]Lista de Lojas | Stores List'!$E$85:$E$747,"&lt;="&amp;'[1]Lista de Lojas | Stores List'!$E144)</f>
        <v>345</v>
      </c>
      <c r="S144" s="311">
        <f>SUMIFS('[1]Lista de Lojas | Stores List'!$B$85:$B$747,'[1]Lista de Lojas | Stores List'!$E$85:$E$747,"&lt;="&amp;'[1]Lista de Lojas | Stores List'!$E144)</f>
        <v>534</v>
      </c>
    </row>
    <row r="145" spans="2:19">
      <c r="B145" s="164">
        <f>IF(AND('[1]Lista de Lojas | Stores List'!$E145="",'[1]Lista de Lojas | Stores List'!$G145=""),0,IF('[1]Lista de Lojas | Stores List'!$G145&lt;&gt;"",0,1))</f>
        <v>1</v>
      </c>
      <c r="C145" s="163" t="s">
        <v>1454</v>
      </c>
      <c r="D145" s="308" t="s">
        <v>125</v>
      </c>
      <c r="E145" s="309">
        <v>43770</v>
      </c>
      <c r="F145" s="308" t="str">
        <f>IF('[1]Lista de Lojas | Stores List'!$E145="","",VLOOKUP(MONTH('[1]Lista de Lojas | Stores List'!$E145),[1]Quarters!$A$2:$B$13,2,0)&amp;RIGHT(YEAR('[1]Lista de Lojas | Stores List'!$E145),2))</f>
        <v>4Q19</v>
      </c>
      <c r="G145" s="309"/>
      <c r="H145" s="308" t="str">
        <f>IF('[1]Lista de Lojas | Stores List'!$G145="","",VLOOKUP(MONTH('[1]Lista de Lojas | Stores List'!$G145),[1]Quarters!$A$2:$B$13,2,0)&amp;RIGHT(YEAR('[1]Lista de Lojas | Stores List'!$G145),2))</f>
        <v/>
      </c>
      <c r="I145" s="311" t="s">
        <v>804</v>
      </c>
      <c r="J145" s="311" t="str">
        <f>IFERROR(VLOOKUP('[1]Lista de Lojas | Stores List'!$K145,[1]UF!$A:$C,3,0),"")</f>
        <v>Southest</v>
      </c>
      <c r="K145" s="311" t="s">
        <v>131</v>
      </c>
      <c r="L145" s="311" t="str">
        <f>IF('[1]Lista de Lojas | Stores List'!$K145="","",VLOOKUP('[1]Lista de Lojas | Stores List'!$K145,[1]UF!$A:$B,2,0))</f>
        <v>Rio de Janeiro</v>
      </c>
      <c r="M145" s="311" t="s">
        <v>415</v>
      </c>
      <c r="N145" s="311" t="str">
        <f>IFERROR(VLOOKUP('[1]Lista de Lojas | Stores List'!$M145,[1]UF!D:E,2,0),"N")</f>
        <v>N</v>
      </c>
      <c r="O145" s="311" t="s">
        <v>1455</v>
      </c>
      <c r="P145" s="311" t="s">
        <v>523</v>
      </c>
      <c r="Q145" s="317">
        <v>2425.8900000000003</v>
      </c>
      <c r="R145" s="311">
        <f>SUMIFS('[1]Lista de Lojas | Stores List'!$B$85:$B$747,'[1]Lista de Lojas | Stores List'!$D$85:$D$747,'[1]Lista de Lojas | Stores List'!$D145,'[1]Lista de Lojas | Stores List'!$E$85:$E$747,"&lt;="&amp;'[1]Lista de Lojas | Stores List'!$E145)</f>
        <v>344</v>
      </c>
      <c r="S145" s="311">
        <f>SUMIFS('[1]Lista de Lojas | Stores List'!$B$85:$B$747,'[1]Lista de Lojas | Stores List'!$E$85:$E$747,"&lt;="&amp;'[1]Lista de Lojas | Stores List'!$E145)</f>
        <v>533</v>
      </c>
    </row>
    <row r="146" spans="2:19">
      <c r="B146" s="164">
        <f>IF(AND('[1]Lista de Lojas | Stores List'!$E146="",'[1]Lista de Lojas | Stores List'!$G146=""),0,IF('[1]Lista de Lojas | Stores List'!$G146&lt;&gt;"",0,1))</f>
        <v>1</v>
      </c>
      <c r="C146" s="163" t="s">
        <v>1660</v>
      </c>
      <c r="D146" s="308" t="s">
        <v>153</v>
      </c>
      <c r="E146" s="309">
        <v>43769</v>
      </c>
      <c r="F146" s="308" t="str">
        <f>IF('[1]Lista de Lojas | Stores List'!$E146="","",VLOOKUP(MONTH('[1]Lista de Lojas | Stores List'!$E146),[1]Quarters!$A$2:$B$13,2,0)&amp;RIGHT(YEAR('[1]Lista de Lojas | Stores List'!$E146),2))</f>
        <v>4Q19</v>
      </c>
      <c r="G146" s="309"/>
      <c r="H146" s="308" t="str">
        <f>IF('[1]Lista de Lojas | Stores List'!$G146="","",VLOOKUP(MONTH('[1]Lista de Lojas | Stores List'!$G146),[1]Quarters!$A$2:$B$13,2,0)&amp;RIGHT(YEAR('[1]Lista de Lojas | Stores List'!$G146),2))</f>
        <v/>
      </c>
      <c r="I146" s="311" t="s">
        <v>804</v>
      </c>
      <c r="J146" s="311" t="str">
        <f>IFERROR(VLOOKUP('[1]Lista de Lojas | Stores List'!$K146,[1]UF!$A:$C,3,0),"")</f>
        <v>South</v>
      </c>
      <c r="K146" s="311" t="s">
        <v>317</v>
      </c>
      <c r="L146" s="311" t="str">
        <f>IF('[1]Lista de Lojas | Stores List'!$K146="","",VLOOKUP('[1]Lista de Lojas | Stores List'!$K146,[1]UF!$A:$B,2,0))</f>
        <v>Santa Catarina</v>
      </c>
      <c r="M146" s="311" t="s">
        <v>182</v>
      </c>
      <c r="N146" s="311" t="str">
        <f>IFERROR(VLOOKUP('[1]Lista de Lojas | Stores List'!$M146,[1]UF!D:E,2,0),"N")</f>
        <v>S</v>
      </c>
      <c r="O146" s="311" t="s">
        <v>1661</v>
      </c>
      <c r="P146" s="311" t="s">
        <v>523</v>
      </c>
      <c r="Q146" s="317">
        <v>246.38</v>
      </c>
      <c r="R146" s="311">
        <f>SUMIFS('[1]Lista de Lojas | Stores List'!$B$85:$B$747,'[1]Lista de Lojas | Stores List'!$D$85:$D$747,'[1]Lista de Lojas | Stores List'!$D146,'[1]Lista de Lojas | Stores List'!$E$85:$E$747,"&lt;="&amp;'[1]Lista de Lojas | Stores List'!$E146)</f>
        <v>90</v>
      </c>
      <c r="S146" s="311">
        <f>SUMIFS('[1]Lista de Lojas | Stores List'!$B$85:$B$747,'[1]Lista de Lojas | Stores List'!$E$85:$E$747,"&lt;="&amp;'[1]Lista de Lojas | Stores List'!$E146)</f>
        <v>532</v>
      </c>
    </row>
    <row r="147" spans="2:19">
      <c r="B147" s="164">
        <f>IF(AND('[1]Lista de Lojas | Stores List'!$E147="",'[1]Lista de Lojas | Stores List'!$G147=""),0,IF('[1]Lista de Lojas | Stores List'!$G147&lt;&gt;"",0,1))</f>
        <v>1</v>
      </c>
      <c r="C147" s="163" t="s">
        <v>812</v>
      </c>
      <c r="D147" s="311" t="s">
        <v>630</v>
      </c>
      <c r="E147" s="309">
        <v>43762</v>
      </c>
      <c r="F147" s="308" t="str">
        <f>IF('[1]Lista de Lojas | Stores List'!$E147="","",VLOOKUP(MONTH('[1]Lista de Lojas | Stores List'!$E147),[1]Quarters!$A$2:$B$13,2,0)&amp;RIGHT(YEAR('[1]Lista de Lojas | Stores List'!$E147),2))</f>
        <v>4Q19</v>
      </c>
      <c r="G147" s="309"/>
      <c r="H147" s="308" t="str">
        <f>IF('[1]Lista de Lojas | Stores List'!$G147="","",VLOOKUP(MONTH('[1]Lista de Lojas | Stores List'!$G147),[1]Quarters!$A$2:$B$13,2,0)&amp;RIGHT(YEAR('[1]Lista de Lojas | Stores List'!$G147),2))</f>
        <v/>
      </c>
      <c r="I147" s="311" t="s">
        <v>804</v>
      </c>
      <c r="J147" s="311" t="str">
        <f>IFERROR(VLOOKUP('[1]Lista de Lojas | Stores List'!$K147,[1]UF!$A:$C,3,0),"")</f>
        <v>Southest</v>
      </c>
      <c r="K147" s="311" t="s">
        <v>131</v>
      </c>
      <c r="L147" s="311" t="str">
        <f>IF('[1]Lista de Lojas | Stores List'!$K147="","",VLOOKUP('[1]Lista de Lojas | Stores List'!$K147,[1]UF!$A:$B,2,0))</f>
        <v>Rio de Janeiro</v>
      </c>
      <c r="M147" s="311" t="s">
        <v>154</v>
      </c>
      <c r="N147" s="311" t="str">
        <f>IFERROR(VLOOKUP('[1]Lista de Lojas | Stores List'!$M147,[1]UF!D:E,2,0),"N")</f>
        <v>S</v>
      </c>
      <c r="O147" s="311" t="s">
        <v>813</v>
      </c>
      <c r="P147" s="311" t="s">
        <v>523</v>
      </c>
      <c r="Q147" s="317">
        <v>166.7</v>
      </c>
      <c r="R147" s="311">
        <f>SUMIFS('[1]Lista de Lojas | Stores List'!$B$85:$B$747,'[1]Lista de Lojas | Stores List'!$D$85:$D$747,'[1]Lista de Lojas | Stores List'!$D147,'[1]Lista de Lojas | Stores List'!$E$85:$E$747,"&lt;="&amp;'[1]Lista de Lojas | Stores List'!$E147)</f>
        <v>7</v>
      </c>
      <c r="S147" s="311">
        <f>SUMIFS('[1]Lista de Lojas | Stores List'!$B$85:$B$747,'[1]Lista de Lojas | Stores List'!$E$85:$E$747,"&lt;="&amp;'[1]Lista de Lojas | Stores List'!$E147)</f>
        <v>531</v>
      </c>
    </row>
    <row r="148" spans="2:19">
      <c r="B148" s="164">
        <f>IF(AND('[1]Lista de Lojas | Stores List'!$E148="",'[1]Lista de Lojas | Stores List'!$G148=""),0,IF('[1]Lista de Lojas | Stores List'!$G148&lt;&gt;"",0,1))</f>
        <v>1</v>
      </c>
      <c r="C148" s="163" t="s">
        <v>810</v>
      </c>
      <c r="D148" s="311" t="s">
        <v>630</v>
      </c>
      <c r="E148" s="309">
        <v>43755</v>
      </c>
      <c r="F148" s="308" t="str">
        <f>IF('[1]Lista de Lojas | Stores List'!$E148="","",VLOOKUP(MONTH('[1]Lista de Lojas | Stores List'!$E148),[1]Quarters!$A$2:$B$13,2,0)&amp;RIGHT(YEAR('[1]Lista de Lojas | Stores List'!$E148),2))</f>
        <v>4Q19</v>
      </c>
      <c r="G148" s="309"/>
      <c r="H148" s="308" t="str">
        <f>IF('[1]Lista de Lojas | Stores List'!$G148="","",VLOOKUP(MONTH('[1]Lista de Lojas | Stores List'!$G148),[1]Quarters!$A$2:$B$13,2,0)&amp;RIGHT(YEAR('[1]Lista de Lojas | Stores List'!$G148),2))</f>
        <v/>
      </c>
      <c r="I148" s="311" t="s">
        <v>804</v>
      </c>
      <c r="J148" s="311" t="str">
        <f>IFERROR(VLOOKUP('[1]Lista de Lojas | Stores List'!$K148,[1]UF!$A:$C,3,0),"")</f>
        <v>South</v>
      </c>
      <c r="K148" s="311" t="s">
        <v>126</v>
      </c>
      <c r="L148" s="311" t="str">
        <f>IF('[1]Lista de Lojas | Stores List'!$K148="","",VLOOKUP('[1]Lista de Lojas | Stores List'!$K148,[1]UF!$A:$B,2,0))</f>
        <v>Rio Grande do Sul</v>
      </c>
      <c r="M148" s="311" t="s">
        <v>157</v>
      </c>
      <c r="N148" s="311" t="str">
        <f>IFERROR(VLOOKUP('[1]Lista de Lojas | Stores List'!$M148,[1]UF!D:E,2,0),"N")</f>
        <v>S</v>
      </c>
      <c r="O148" s="311" t="s">
        <v>811</v>
      </c>
      <c r="P148" s="311" t="s">
        <v>523</v>
      </c>
      <c r="Q148" s="317">
        <v>277.02999999999997</v>
      </c>
      <c r="R148" s="311">
        <f>SUMIFS('[1]Lista de Lojas | Stores List'!$B$85:$B$747,'[1]Lista de Lojas | Stores List'!$D$85:$D$747,'[1]Lista de Lojas | Stores List'!$D148,'[1]Lista de Lojas | Stores List'!$E$85:$E$747,"&lt;="&amp;'[1]Lista de Lojas | Stores List'!$E148)</f>
        <v>6</v>
      </c>
      <c r="S148" s="311">
        <f>SUMIFS('[1]Lista de Lojas | Stores List'!$B$85:$B$747,'[1]Lista de Lojas | Stores List'!$E$85:$E$747,"&lt;="&amp;'[1]Lista de Lojas | Stores List'!$E148)</f>
        <v>530</v>
      </c>
    </row>
    <row r="149" spans="2:19">
      <c r="B149" s="164">
        <f>IF(AND('[1]Lista de Lojas | Stores List'!$E149="",'[1]Lista de Lojas | Stores List'!$G149=""),0,IF('[1]Lista de Lojas | Stores List'!$G149&lt;&gt;"",0,1))</f>
        <v>1</v>
      </c>
      <c r="C149" s="163" t="s">
        <v>1659</v>
      </c>
      <c r="D149" s="308" t="s">
        <v>153</v>
      </c>
      <c r="E149" s="309">
        <v>43755</v>
      </c>
      <c r="F149" s="308" t="str">
        <f>IF('[1]Lista de Lojas | Stores List'!$E149="","",VLOOKUP(MONTH('[1]Lista de Lojas | Stores List'!$E149),[1]Quarters!$A$2:$B$13,2,0)&amp;RIGHT(YEAR('[1]Lista de Lojas | Stores List'!$E149),2))</f>
        <v>4Q19</v>
      </c>
      <c r="G149" s="309"/>
      <c r="H149" s="308" t="str">
        <f>IF('[1]Lista de Lojas | Stores List'!$G149="","",VLOOKUP(MONTH('[1]Lista de Lojas | Stores List'!$G149),[1]Quarters!$A$2:$B$13,2,0)&amp;RIGHT(YEAR('[1]Lista de Lojas | Stores List'!$G149),2))</f>
        <v/>
      </c>
      <c r="I149" s="311" t="s">
        <v>804</v>
      </c>
      <c r="J149" s="311" t="str">
        <f>IFERROR(VLOOKUP('[1]Lista de Lojas | Stores List'!$K149,[1]UF!$A:$C,3,0),"")</f>
        <v>Midwest</v>
      </c>
      <c r="K149" s="311" t="s">
        <v>128</v>
      </c>
      <c r="L149" s="311" t="str">
        <f>IF('[1]Lista de Lojas | Stores List'!$K149="","",VLOOKUP('[1]Lista de Lojas | Stores List'!$K149,[1]UF!$A:$B,2,0))</f>
        <v>Mato Grosso</v>
      </c>
      <c r="M149" s="311" t="s">
        <v>168</v>
      </c>
      <c r="N149" s="311" t="str">
        <f>IFERROR(VLOOKUP('[1]Lista de Lojas | Stores List'!$M149,[1]UF!D:E,2,0),"N")</f>
        <v>S</v>
      </c>
      <c r="O149" s="311" t="s">
        <v>228</v>
      </c>
      <c r="P149" s="311" t="s">
        <v>523</v>
      </c>
      <c r="Q149" s="317">
        <v>202.09</v>
      </c>
      <c r="R149" s="311">
        <f>SUMIFS('[1]Lista de Lojas | Stores List'!$B$85:$B$747,'[1]Lista de Lojas | Stores List'!$D$85:$D$747,'[1]Lista de Lojas | Stores List'!$D149,'[1]Lista de Lojas | Stores List'!$E$85:$E$747,"&lt;="&amp;'[1]Lista de Lojas | Stores List'!$E149)</f>
        <v>89</v>
      </c>
      <c r="S149" s="311">
        <f>SUMIFS('[1]Lista de Lojas | Stores List'!$B$85:$B$747,'[1]Lista de Lojas | Stores List'!$E$85:$E$747,"&lt;="&amp;'[1]Lista de Lojas | Stores List'!$E149)</f>
        <v>530</v>
      </c>
    </row>
    <row r="150" spans="2:19">
      <c r="B150" s="164">
        <f>IF(AND('[1]Lista de Lojas | Stores List'!$E150="",'[1]Lista de Lojas | Stores List'!$G150=""),0,IF('[1]Lista de Lojas | Stores List'!$G150&lt;&gt;"",0,1))</f>
        <v>1</v>
      </c>
      <c r="C150" s="163" t="s">
        <v>1658</v>
      </c>
      <c r="D150" s="308" t="s">
        <v>153</v>
      </c>
      <c r="E150" s="309">
        <v>43748</v>
      </c>
      <c r="F150" s="308" t="str">
        <f>IF('[1]Lista de Lojas | Stores List'!$E150="","",VLOOKUP(MONTH('[1]Lista de Lojas | Stores List'!$E150),[1]Quarters!$A$2:$B$13,2,0)&amp;RIGHT(YEAR('[1]Lista de Lojas | Stores List'!$E150),2))</f>
        <v>4Q19</v>
      </c>
      <c r="G150" s="309"/>
      <c r="H150" s="308" t="str">
        <f>IF('[1]Lista de Lojas | Stores List'!$G150="","",VLOOKUP(MONTH('[1]Lista de Lojas | Stores List'!$G150),[1]Quarters!$A$2:$B$13,2,0)&amp;RIGHT(YEAR('[1]Lista de Lojas | Stores List'!$G150),2))</f>
        <v/>
      </c>
      <c r="I150" s="311" t="s">
        <v>804</v>
      </c>
      <c r="J150" s="311" t="str">
        <f>IFERROR(VLOOKUP('[1]Lista de Lojas | Stores List'!$K150,[1]UF!$A:$C,3,0),"")</f>
        <v>South</v>
      </c>
      <c r="K150" s="311" t="s">
        <v>331</v>
      </c>
      <c r="L150" s="311" t="str">
        <f>IF('[1]Lista de Lojas | Stores List'!$K150="","",VLOOKUP('[1]Lista de Lojas | Stores List'!$K150,[1]UF!$A:$B,2,0))</f>
        <v>Paraná</v>
      </c>
      <c r="M150" s="311" t="s">
        <v>282</v>
      </c>
      <c r="N150" s="311" t="str">
        <f>IFERROR(VLOOKUP('[1]Lista de Lojas | Stores List'!$M150,[1]UF!D:E,2,0),"N")</f>
        <v>S</v>
      </c>
      <c r="O150" s="311" t="s">
        <v>1443</v>
      </c>
      <c r="P150" s="311" t="s">
        <v>523</v>
      </c>
      <c r="Q150" s="317">
        <v>222.98</v>
      </c>
      <c r="R150" s="311">
        <f>SUMIFS('[1]Lista de Lojas | Stores List'!$B$85:$B$747,'[1]Lista de Lojas | Stores List'!$D$85:$D$747,'[1]Lista de Lojas | Stores List'!$D150,'[1]Lista de Lojas | Stores List'!$E$85:$E$747,"&lt;="&amp;'[1]Lista de Lojas | Stores List'!$E150)</f>
        <v>88</v>
      </c>
      <c r="S150" s="311">
        <f>SUMIFS('[1]Lista de Lojas | Stores List'!$B$85:$B$747,'[1]Lista de Lojas | Stores List'!$E$85:$E$747,"&lt;="&amp;'[1]Lista de Lojas | Stores List'!$E150)</f>
        <v>528</v>
      </c>
    </row>
    <row r="151" spans="2:19">
      <c r="B151" s="164">
        <f>IF(AND('[1]Lista de Lojas | Stores List'!$E151="",'[1]Lista de Lojas | Stores List'!$G151=""),0,IF('[1]Lista de Lojas | Stores List'!$G151&lt;&gt;"",0,1))</f>
        <v>1</v>
      </c>
      <c r="C151" s="163" t="s">
        <v>982</v>
      </c>
      <c r="D151" s="308" t="s">
        <v>152</v>
      </c>
      <c r="E151" s="309">
        <v>43746</v>
      </c>
      <c r="F151" s="308" t="str">
        <f>IF('[1]Lista de Lojas | Stores List'!$E151="","",VLOOKUP(MONTH('[1]Lista de Lojas | Stores List'!$E151),[1]Quarters!$A$2:$B$13,2,0)&amp;RIGHT(YEAR('[1]Lista de Lojas | Stores List'!$E151),2))</f>
        <v>4Q19</v>
      </c>
      <c r="G151" s="309"/>
      <c r="H151" s="308" t="str">
        <f>IF('[1]Lista de Lojas | Stores List'!$G151="","",VLOOKUP(MONTH('[1]Lista de Lojas | Stores List'!$G151),[1]Quarters!$A$2:$B$13,2,0)&amp;RIGHT(YEAR('[1]Lista de Lojas | Stores List'!$G151),2))</f>
        <v/>
      </c>
      <c r="I151" s="311" t="s">
        <v>804</v>
      </c>
      <c r="J151" s="311" t="str">
        <f>IFERROR(VLOOKUP('[1]Lista de Lojas | Stores List'!$K151,[1]UF!$A:$C,3,0),"")</f>
        <v>Southest</v>
      </c>
      <c r="K151" s="311" t="s">
        <v>127</v>
      </c>
      <c r="L151" s="311" t="str">
        <f>IF('[1]Lista de Lojas | Stores List'!$K151="","",VLOOKUP('[1]Lista de Lojas | Stores List'!$K151,[1]UF!$A:$B,2,0))</f>
        <v>São Paulo</v>
      </c>
      <c r="M151" s="311" t="s">
        <v>134</v>
      </c>
      <c r="N151" s="311" t="str">
        <f>IFERROR(VLOOKUP('[1]Lista de Lojas | Stores List'!$M151,[1]UF!D:E,2,0),"N")</f>
        <v>S</v>
      </c>
      <c r="O151" s="311" t="s">
        <v>288</v>
      </c>
      <c r="P151" s="311" t="s">
        <v>523</v>
      </c>
      <c r="Q151" s="317">
        <v>429</v>
      </c>
      <c r="R151" s="311">
        <f>SUMIFS('[1]Lista de Lojas | Stores List'!$B$85:$B$747,'[1]Lista de Lojas | Stores List'!$D$85:$D$747,'[1]Lista de Lojas | Stores List'!$D151,'[1]Lista de Lojas | Stores List'!$E$85:$E$747,"&lt;="&amp;'[1]Lista de Lojas | Stores List'!$E151)</f>
        <v>92</v>
      </c>
      <c r="S151" s="311">
        <f>SUMIFS('[1]Lista de Lojas | Stores List'!$B$85:$B$747,'[1]Lista de Lojas | Stores List'!$E$85:$E$747,"&lt;="&amp;'[1]Lista de Lojas | Stores List'!$E151)</f>
        <v>527</v>
      </c>
    </row>
    <row r="152" spans="2:19">
      <c r="B152" s="324">
        <f>IF(AND('[1]Lista de Lojas | Stores List'!$E152="",'[1]Lista de Lojas | Stores List'!$G152=""),0,IF('[1]Lista de Lojas | Stores List'!$G152&lt;&gt;"",0,1))</f>
        <v>0</v>
      </c>
      <c r="C152" s="325" t="s">
        <v>1453</v>
      </c>
      <c r="D152" s="326" t="s">
        <v>125</v>
      </c>
      <c r="E152" s="327">
        <v>43727</v>
      </c>
      <c r="F152" s="326" t="str">
        <f>IF('[1]Lista de Lojas | Stores List'!$E152="","",VLOOKUP(MONTH('[1]Lista de Lojas | Stores List'!$E152),[1]Quarters!$A$2:$B$13,2,0)&amp;RIGHT(YEAR('[1]Lista de Lojas | Stores List'!$E152),2))</f>
        <v>3Q19</v>
      </c>
      <c r="G152" s="327">
        <v>44928</v>
      </c>
      <c r="H152" s="326" t="str">
        <f>IF('[1]Lista de Lojas | Stores List'!$G152="","",VLOOKUP(MONTH('[1]Lista de Lojas | Stores List'!$G152),[1]Quarters!$A$2:$B$13,2,0)&amp;RIGHT(YEAR('[1]Lista de Lojas | Stores List'!$G152),2))</f>
        <v>1Q23</v>
      </c>
      <c r="I152" s="324" t="s">
        <v>804</v>
      </c>
      <c r="J152" s="324" t="str">
        <f>IFERROR(VLOOKUP('[1]Lista de Lojas | Stores List'!$K152,[1]UF!$A:$C,3,0),"")</f>
        <v>Northest</v>
      </c>
      <c r="K152" s="324" t="s">
        <v>333</v>
      </c>
      <c r="L152" s="324" t="str">
        <f>IF('[1]Lista de Lojas | Stores List'!$K152="","",VLOOKUP('[1]Lista de Lojas | Stores List'!$K152,[1]UF!$A:$B,2,0))</f>
        <v>Sergipe</v>
      </c>
      <c r="M152" s="324" t="s">
        <v>356</v>
      </c>
      <c r="N152" s="311" t="str">
        <f>IFERROR(VLOOKUP('[1]Lista de Lojas | Stores List'!$M152,[1]UF!D:E,2,0),"N")</f>
        <v>S</v>
      </c>
      <c r="O152" s="324" t="s">
        <v>2084</v>
      </c>
      <c r="P152" s="324" t="s">
        <v>523</v>
      </c>
      <c r="Q152" s="328">
        <v>1985.33</v>
      </c>
      <c r="R152" s="324">
        <f>SUMIFS('[1]Lista de Lojas | Stores List'!$B$85:$B$747,'[1]Lista de Lojas | Stores List'!$D$85:$D$747,'[1]Lista de Lojas | Stores List'!$D152,'[1]Lista de Lojas | Stores List'!$E$85:$E$747,"&lt;="&amp;'[1]Lista de Lojas | Stores List'!$E152)</f>
        <v>343</v>
      </c>
      <c r="S152" s="311">
        <f>SUMIFS('[1]Lista de Lojas | Stores List'!$B$85:$B$747,'[1]Lista de Lojas | Stores List'!$E$85:$E$747,"&lt;="&amp;'[1]Lista de Lojas | Stores List'!$E152)</f>
        <v>526</v>
      </c>
    </row>
    <row r="153" spans="2:19">
      <c r="B153" s="164">
        <f>IF(AND('[1]Lista de Lojas | Stores List'!$E153="",'[1]Lista de Lojas | Stores List'!$G153=""),0,IF('[1]Lista de Lojas | Stores List'!$G153&lt;&gt;"",0,1))</f>
        <v>1</v>
      </c>
      <c r="C153" s="163" t="s">
        <v>1451</v>
      </c>
      <c r="D153" s="308" t="s">
        <v>125</v>
      </c>
      <c r="E153" s="309">
        <v>43706</v>
      </c>
      <c r="F153" s="308" t="str">
        <f>IF('[1]Lista de Lojas | Stores List'!$E153="","",VLOOKUP(MONTH('[1]Lista de Lojas | Stores List'!$E153),[1]Quarters!$A$2:$B$13,2,0)&amp;RIGHT(YEAR('[1]Lista de Lojas | Stores List'!$E153),2))</f>
        <v>3Q19</v>
      </c>
      <c r="G153" s="309"/>
      <c r="H153" s="308" t="str">
        <f>IF('[1]Lista de Lojas | Stores List'!$G153="","",VLOOKUP(MONTH('[1]Lista de Lojas | Stores List'!$G153),[1]Quarters!$A$2:$B$13,2,0)&amp;RIGHT(YEAR('[1]Lista de Lojas | Stores List'!$G153),2))</f>
        <v/>
      </c>
      <c r="I153" s="311" t="s">
        <v>804</v>
      </c>
      <c r="J153" s="311" t="str">
        <f>IFERROR(VLOOKUP('[1]Lista de Lojas | Stores List'!$K153,[1]UF!$A:$C,3,0),"")</f>
        <v>Southest</v>
      </c>
      <c r="K153" s="311" t="s">
        <v>322</v>
      </c>
      <c r="L153" s="311" t="str">
        <f>IF('[1]Lista de Lojas | Stores List'!$K153="","",VLOOKUP('[1]Lista de Lojas | Stores List'!$K153,[1]UF!$A:$B,2,0))</f>
        <v>Espírito Santo</v>
      </c>
      <c r="M153" s="311" t="s">
        <v>1452</v>
      </c>
      <c r="N153" s="311" t="str">
        <f>IFERROR(VLOOKUP('[1]Lista de Lojas | Stores List'!$M153,[1]UF!D:E,2,0),"N")</f>
        <v>N</v>
      </c>
      <c r="O153" s="311" t="s">
        <v>149</v>
      </c>
      <c r="P153" s="311" t="s">
        <v>523</v>
      </c>
      <c r="Q153" s="317">
        <v>2121.91</v>
      </c>
      <c r="R153" s="311">
        <f>SUMIFS('[1]Lista de Lojas | Stores List'!$B$85:$B$747,'[1]Lista de Lojas | Stores List'!$D$85:$D$747,'[1]Lista de Lojas | Stores List'!$D153,'[1]Lista de Lojas | Stores List'!$E$85:$E$747,"&lt;="&amp;'[1]Lista de Lojas | Stores List'!$E153)</f>
        <v>343</v>
      </c>
      <c r="S153" s="311">
        <f>SUMIFS('[1]Lista de Lojas | Stores List'!$B$85:$B$747,'[1]Lista de Lojas | Stores List'!$E$85:$E$747,"&lt;="&amp;'[1]Lista de Lojas | Stores List'!$E153)</f>
        <v>526</v>
      </c>
    </row>
    <row r="154" spans="2:19">
      <c r="B154" s="164">
        <f>IF(AND('[1]Lista de Lojas | Stores List'!$E154="",'[1]Lista de Lojas | Stores List'!$G154=""),0,IF('[1]Lista de Lojas | Stores List'!$G154&lt;&gt;"",0,1))</f>
        <v>1</v>
      </c>
      <c r="C154" s="163" t="s">
        <v>1449</v>
      </c>
      <c r="D154" s="308" t="s">
        <v>125</v>
      </c>
      <c r="E154" s="309">
        <v>43698</v>
      </c>
      <c r="F154" s="308" t="str">
        <f>IF('[1]Lista de Lojas | Stores List'!$E154="","",VLOOKUP(MONTH('[1]Lista de Lojas | Stores List'!$E154),[1]Quarters!$A$2:$B$13,2,0)&amp;RIGHT(YEAR('[1]Lista de Lojas | Stores List'!$E154),2))</f>
        <v>3Q19</v>
      </c>
      <c r="G154" s="309"/>
      <c r="H154" s="308" t="str">
        <f>IF('[1]Lista de Lojas | Stores List'!$G154="","",VLOOKUP(MONTH('[1]Lista de Lojas | Stores List'!$G154),[1]Quarters!$A$2:$B$13,2,0)&amp;RIGHT(YEAR('[1]Lista de Lojas | Stores List'!$G154),2))</f>
        <v/>
      </c>
      <c r="I154" s="311" t="s">
        <v>804</v>
      </c>
      <c r="J154" s="311" t="str">
        <f>IFERROR(VLOOKUP('[1]Lista de Lojas | Stores List'!$K154,[1]UF!$A:$C,3,0),"")</f>
        <v>Northest</v>
      </c>
      <c r="K154" s="311" t="s">
        <v>324</v>
      </c>
      <c r="L154" s="311" t="str">
        <f>IF('[1]Lista de Lojas | Stores List'!$K154="","",VLOOKUP('[1]Lista de Lojas | Stores List'!$K154,[1]UF!$A:$B,2,0))</f>
        <v>Maranhão</v>
      </c>
      <c r="M154" s="311" t="s">
        <v>1450</v>
      </c>
      <c r="N154" s="311" t="str">
        <f>IFERROR(VLOOKUP('[1]Lista de Lojas | Stores List'!$M154,[1]UF!D:E,2,0),"N")</f>
        <v>N</v>
      </c>
      <c r="O154" s="311" t="s">
        <v>666</v>
      </c>
      <c r="P154" s="311" t="s">
        <v>523</v>
      </c>
      <c r="Q154" s="317">
        <v>1816.6899999999998</v>
      </c>
      <c r="R154" s="311">
        <f>SUMIFS('[1]Lista de Lojas | Stores List'!$B$85:$B$747,'[1]Lista de Lojas | Stores List'!$D$85:$D$747,'[1]Lista de Lojas | Stores List'!$D154,'[1]Lista de Lojas | Stores List'!$E$85:$E$747,"&lt;="&amp;'[1]Lista de Lojas | Stores List'!$E154)</f>
        <v>342</v>
      </c>
      <c r="S154" s="311">
        <f>SUMIFS('[1]Lista de Lojas | Stores List'!$B$85:$B$747,'[1]Lista de Lojas | Stores List'!$E$85:$E$747,"&lt;="&amp;'[1]Lista de Lojas | Stores List'!$E154)</f>
        <v>525</v>
      </c>
    </row>
    <row r="155" spans="2:19">
      <c r="B155" s="164">
        <f>IF(AND('[1]Lista de Lojas | Stores List'!$E155="",'[1]Lista de Lojas | Stores List'!$G155=""),0,IF('[1]Lista de Lojas | Stores List'!$G155&lt;&gt;"",0,1))</f>
        <v>1</v>
      </c>
      <c r="C155" s="163" t="s">
        <v>809</v>
      </c>
      <c r="D155" s="311" t="s">
        <v>630</v>
      </c>
      <c r="E155" s="309">
        <v>43692</v>
      </c>
      <c r="F155" s="308" t="str">
        <f>IF('[1]Lista de Lojas | Stores List'!$E155="","",VLOOKUP(MONTH('[1]Lista de Lojas | Stores List'!$E155),[1]Quarters!$A$2:$B$13,2,0)&amp;RIGHT(YEAR('[1]Lista de Lojas | Stores List'!$E155),2))</f>
        <v>3Q19</v>
      </c>
      <c r="G155" s="309"/>
      <c r="H155" s="308" t="str">
        <f>IF('[1]Lista de Lojas | Stores List'!$G155="","",VLOOKUP(MONTH('[1]Lista de Lojas | Stores List'!$G155),[1]Quarters!$A$2:$B$13,2,0)&amp;RIGHT(YEAR('[1]Lista de Lojas | Stores List'!$G155),2))</f>
        <v/>
      </c>
      <c r="I155" s="311" t="s">
        <v>804</v>
      </c>
      <c r="J155" s="311" t="str">
        <f>IFERROR(VLOOKUP('[1]Lista de Lojas | Stores List'!$K155,[1]UF!$A:$C,3,0),"")</f>
        <v>Southest</v>
      </c>
      <c r="K155" s="311" t="s">
        <v>127</v>
      </c>
      <c r="L155" s="311" t="str">
        <f>IF('[1]Lista de Lojas | Stores List'!$K155="","",VLOOKUP('[1]Lista de Lojas | Stores List'!$K155,[1]UF!$A:$B,2,0))</f>
        <v>São Paulo</v>
      </c>
      <c r="M155" s="311" t="s">
        <v>134</v>
      </c>
      <c r="N155" s="311" t="str">
        <f>IFERROR(VLOOKUP('[1]Lista de Lojas | Stores List'!$M155,[1]UF!D:E,2,0),"N")</f>
        <v>S</v>
      </c>
      <c r="O155" s="311" t="s">
        <v>372</v>
      </c>
      <c r="P155" s="311" t="s">
        <v>523</v>
      </c>
      <c r="Q155" s="317">
        <v>228.27</v>
      </c>
      <c r="R155" s="311">
        <f>SUMIFS('[1]Lista de Lojas | Stores List'!$B$85:$B$747,'[1]Lista de Lojas | Stores List'!$D$85:$D$747,'[1]Lista de Lojas | Stores List'!$D155,'[1]Lista de Lojas | Stores List'!$E$85:$E$747,"&lt;="&amp;'[1]Lista de Lojas | Stores List'!$E155)</f>
        <v>5</v>
      </c>
      <c r="S155" s="311">
        <f>SUMIFS('[1]Lista de Lojas | Stores List'!$B$85:$B$747,'[1]Lista de Lojas | Stores List'!$E$85:$E$747,"&lt;="&amp;'[1]Lista de Lojas | Stores List'!$E155)</f>
        <v>524</v>
      </c>
    </row>
    <row r="156" spans="2:19">
      <c r="B156" s="164">
        <f>IF(AND('[1]Lista de Lojas | Stores List'!$E156="",'[1]Lista de Lojas | Stores List'!$G156=""),0,IF('[1]Lista de Lojas | Stores List'!$G156&lt;&gt;"",0,1))</f>
        <v>1</v>
      </c>
      <c r="C156" s="163" t="s">
        <v>807</v>
      </c>
      <c r="D156" s="311" t="s">
        <v>630</v>
      </c>
      <c r="E156" s="309">
        <v>43678</v>
      </c>
      <c r="F156" s="308" t="str">
        <f>IF('[1]Lista de Lojas | Stores List'!$E156="","",VLOOKUP(MONTH('[1]Lista de Lojas | Stores List'!$E156),[1]Quarters!$A$2:$B$13,2,0)&amp;RIGHT(YEAR('[1]Lista de Lojas | Stores List'!$E156),2))</f>
        <v>3Q19</v>
      </c>
      <c r="G156" s="309"/>
      <c r="H156" s="308" t="str">
        <f>IF('[1]Lista de Lojas | Stores List'!$G156="","",VLOOKUP(MONTH('[1]Lista de Lojas | Stores List'!$G156),[1]Quarters!$A$2:$B$13,2,0)&amp;RIGHT(YEAR('[1]Lista de Lojas | Stores List'!$G156),2))</f>
        <v/>
      </c>
      <c r="I156" s="311" t="s">
        <v>804</v>
      </c>
      <c r="J156" s="311" t="str">
        <f>IFERROR(VLOOKUP('[1]Lista de Lojas | Stores List'!$K156,[1]UF!$A:$C,3,0),"")</f>
        <v>South</v>
      </c>
      <c r="K156" s="311" t="s">
        <v>126</v>
      </c>
      <c r="L156" s="311" t="str">
        <f>IF('[1]Lista de Lojas | Stores List'!$K156="","",VLOOKUP('[1]Lista de Lojas | Stores List'!$K156,[1]UF!$A:$B,2,0))</f>
        <v>Rio Grande do Sul</v>
      </c>
      <c r="M156" s="311" t="s">
        <v>201</v>
      </c>
      <c r="N156" s="311" t="str">
        <f>IFERROR(VLOOKUP('[1]Lista de Lojas | Stores List'!$M156,[1]UF!D:E,2,0),"N")</f>
        <v>N</v>
      </c>
      <c r="O156" s="311" t="s">
        <v>808</v>
      </c>
      <c r="P156" s="311" t="s">
        <v>523</v>
      </c>
      <c r="Q156" s="317">
        <v>233.09</v>
      </c>
      <c r="R156" s="311">
        <f>SUMIFS('[1]Lista de Lojas | Stores List'!$B$85:$B$747,'[1]Lista de Lojas | Stores List'!$D$85:$D$747,'[1]Lista de Lojas | Stores List'!$D156,'[1]Lista de Lojas | Stores List'!$E$85:$E$747,"&lt;="&amp;'[1]Lista de Lojas | Stores List'!$E156)</f>
        <v>4</v>
      </c>
      <c r="S156" s="311">
        <f>SUMIFS('[1]Lista de Lojas | Stores List'!$B$85:$B$747,'[1]Lista de Lojas | Stores List'!$E$85:$E$747,"&lt;="&amp;'[1]Lista de Lojas | Stores List'!$E156)</f>
        <v>523</v>
      </c>
    </row>
    <row r="157" spans="2:19">
      <c r="B157" s="164">
        <f>IF(AND('[1]Lista de Lojas | Stores List'!$E157="",'[1]Lista de Lojas | Stores List'!$G157=""),0,IF('[1]Lista de Lojas | Stores List'!$G157&lt;&gt;"",0,1))</f>
        <v>1</v>
      </c>
      <c r="C157" s="163" t="s">
        <v>1448</v>
      </c>
      <c r="D157" s="308" t="s">
        <v>125</v>
      </c>
      <c r="E157" s="309">
        <v>43678</v>
      </c>
      <c r="F157" s="308" t="str">
        <f>IF('[1]Lista de Lojas | Stores List'!$E157="","",VLOOKUP(MONTH('[1]Lista de Lojas | Stores List'!$E157),[1]Quarters!$A$2:$B$13,2,0)&amp;RIGHT(YEAR('[1]Lista de Lojas | Stores List'!$E157),2))</f>
        <v>3Q19</v>
      </c>
      <c r="G157" s="309"/>
      <c r="H157" s="308" t="str">
        <f>IF('[1]Lista de Lojas | Stores List'!$G157="","",VLOOKUP(MONTH('[1]Lista de Lojas | Stores List'!$G157),[1]Quarters!$A$2:$B$13,2,0)&amp;RIGHT(YEAR('[1]Lista de Lojas | Stores List'!$G157),2))</f>
        <v/>
      </c>
      <c r="I157" s="311" t="s">
        <v>804</v>
      </c>
      <c r="J157" s="311" t="str">
        <f>IFERROR(VLOOKUP('[1]Lista de Lojas | Stores List'!$K157,[1]UF!$A:$C,3,0),"")</f>
        <v>Southest</v>
      </c>
      <c r="K157" s="311" t="s">
        <v>127</v>
      </c>
      <c r="L157" s="311" t="str">
        <f>IF('[1]Lista de Lojas | Stores List'!$K157="","",VLOOKUP('[1]Lista de Lojas | Stores List'!$K157,[1]UF!$A:$B,2,0))</f>
        <v>São Paulo</v>
      </c>
      <c r="M157" s="311" t="s">
        <v>134</v>
      </c>
      <c r="N157" s="311" t="str">
        <f>IFERROR(VLOOKUP('[1]Lista de Lojas | Stores List'!$M157,[1]UF!D:E,2,0),"N")</f>
        <v>S</v>
      </c>
      <c r="O157" s="311" t="s">
        <v>664</v>
      </c>
      <c r="P157" s="311" t="s">
        <v>521</v>
      </c>
      <c r="Q157" s="317">
        <v>1927.0100000000002</v>
      </c>
      <c r="R157" s="311">
        <f>SUMIFS('[1]Lista de Lojas | Stores List'!$B$85:$B$747,'[1]Lista de Lojas | Stores List'!$D$85:$D$747,'[1]Lista de Lojas | Stores List'!$D157,'[1]Lista de Lojas | Stores List'!$E$85:$E$747,"&lt;="&amp;'[1]Lista de Lojas | Stores List'!$E157)</f>
        <v>341</v>
      </c>
      <c r="S157" s="311">
        <f>SUMIFS('[1]Lista de Lojas | Stores List'!$B$85:$B$747,'[1]Lista de Lojas | Stores List'!$E$85:$E$747,"&lt;="&amp;'[1]Lista de Lojas | Stores List'!$E157)</f>
        <v>523</v>
      </c>
    </row>
    <row r="158" spans="2:19">
      <c r="B158" s="164">
        <f>IF(AND('[1]Lista de Lojas | Stores List'!$E158="",'[1]Lista de Lojas | Stores List'!$G158=""),0,IF('[1]Lista de Lojas | Stores List'!$G158&lt;&gt;"",0,1))</f>
        <v>1</v>
      </c>
      <c r="C158" s="163" t="s">
        <v>1446</v>
      </c>
      <c r="D158" s="308" t="s">
        <v>125</v>
      </c>
      <c r="E158" s="309">
        <v>43677</v>
      </c>
      <c r="F158" s="308" t="str">
        <f>IF('[1]Lista de Lojas | Stores List'!$E158="","",VLOOKUP(MONTH('[1]Lista de Lojas | Stores List'!$E158),[1]Quarters!$A$2:$B$13,2,0)&amp;RIGHT(YEAR('[1]Lista de Lojas | Stores List'!$E158),2))</f>
        <v>3Q19</v>
      </c>
      <c r="G158" s="309"/>
      <c r="H158" s="308" t="str">
        <f>IF('[1]Lista de Lojas | Stores List'!$G158="","",VLOOKUP(MONTH('[1]Lista de Lojas | Stores List'!$G158),[1]Quarters!$A$2:$B$13,2,0)&amp;RIGHT(YEAR('[1]Lista de Lojas | Stores List'!$G158),2))</f>
        <v/>
      </c>
      <c r="I158" s="311" t="s">
        <v>804</v>
      </c>
      <c r="J158" s="311" t="str">
        <f>IFERROR(VLOOKUP('[1]Lista de Lojas | Stores List'!$K158,[1]UF!$A:$C,3,0),"")</f>
        <v>Southest</v>
      </c>
      <c r="K158" s="311" t="s">
        <v>127</v>
      </c>
      <c r="L158" s="311" t="str">
        <f>IF('[1]Lista de Lojas | Stores List'!$K158="","",VLOOKUP('[1]Lista de Lojas | Stores List'!$K158,[1]UF!$A:$B,2,0))</f>
        <v>São Paulo</v>
      </c>
      <c r="M158" s="311" t="s">
        <v>661</v>
      </c>
      <c r="N158" s="311" t="str">
        <f>IFERROR(VLOOKUP('[1]Lista de Lojas | Stores List'!$M158,[1]UF!D:E,2,0),"N")</f>
        <v>N</v>
      </c>
      <c r="O158" s="311" t="s">
        <v>1447</v>
      </c>
      <c r="P158" s="311" t="s">
        <v>523</v>
      </c>
      <c r="Q158" s="317">
        <v>2101.16</v>
      </c>
      <c r="R158" s="311">
        <f>SUMIFS('[1]Lista de Lojas | Stores List'!$B$85:$B$747,'[1]Lista de Lojas | Stores List'!$D$85:$D$747,'[1]Lista de Lojas | Stores List'!$D158,'[1]Lista de Lojas | Stores List'!$E$85:$E$747,"&lt;="&amp;'[1]Lista de Lojas | Stores List'!$E158)</f>
        <v>340</v>
      </c>
      <c r="S158" s="311">
        <f>SUMIFS('[1]Lista de Lojas | Stores List'!$B$85:$B$747,'[1]Lista de Lojas | Stores List'!$E$85:$E$747,"&lt;="&amp;'[1]Lista de Lojas | Stores List'!$E158)</f>
        <v>521</v>
      </c>
    </row>
    <row r="159" spans="2:19">
      <c r="B159" s="164">
        <f>IF(AND('[1]Lista de Lojas | Stores List'!$E159="",'[1]Lista de Lojas | Stores List'!$G159=""),0,IF('[1]Lista de Lojas | Stores List'!$G159&lt;&gt;"",0,1))</f>
        <v>1</v>
      </c>
      <c r="C159" s="163" t="s">
        <v>1445</v>
      </c>
      <c r="D159" s="308" t="s">
        <v>125</v>
      </c>
      <c r="E159" s="309">
        <v>43671</v>
      </c>
      <c r="F159" s="308" t="str">
        <f>IF('[1]Lista de Lojas | Stores List'!$E159="","",VLOOKUP(MONTH('[1]Lista de Lojas | Stores List'!$E159),[1]Quarters!$A$2:$B$13,2,0)&amp;RIGHT(YEAR('[1]Lista de Lojas | Stores List'!$E159),2))</f>
        <v>3Q19</v>
      </c>
      <c r="G159" s="309"/>
      <c r="H159" s="308" t="str">
        <f>IF('[1]Lista de Lojas | Stores List'!$G159="","",VLOOKUP(MONTH('[1]Lista de Lojas | Stores List'!$G159),[1]Quarters!$A$2:$B$13,2,0)&amp;RIGHT(YEAR('[1]Lista de Lojas | Stores List'!$G159),2))</f>
        <v/>
      </c>
      <c r="I159" s="311" t="s">
        <v>804</v>
      </c>
      <c r="J159" s="311" t="str">
        <f>IFERROR(VLOOKUP('[1]Lista de Lojas | Stores List'!$K159,[1]UF!$A:$C,3,0),"")</f>
        <v>South</v>
      </c>
      <c r="K159" s="311" t="s">
        <v>126</v>
      </c>
      <c r="L159" s="311" t="str">
        <f>IF('[1]Lista de Lojas | Stores List'!$K159="","",VLOOKUP('[1]Lista de Lojas | Stores List'!$K159,[1]UF!$A:$B,2,0))</f>
        <v>Rio Grande do Sul</v>
      </c>
      <c r="M159" s="311" t="s">
        <v>662</v>
      </c>
      <c r="N159" s="311" t="str">
        <f>IFERROR(VLOOKUP('[1]Lista de Lojas | Stores List'!$M159,[1]UF!D:E,2,0),"N")</f>
        <v>N</v>
      </c>
      <c r="O159" s="311" t="s">
        <v>663</v>
      </c>
      <c r="P159" s="311" t="s">
        <v>521</v>
      </c>
      <c r="Q159" s="317">
        <v>2011.31</v>
      </c>
      <c r="R159" s="311">
        <f>SUMIFS('[1]Lista de Lojas | Stores List'!$B$85:$B$747,'[1]Lista de Lojas | Stores List'!$D$85:$D$747,'[1]Lista de Lojas | Stores List'!$D159,'[1]Lista de Lojas | Stores List'!$E$85:$E$747,"&lt;="&amp;'[1]Lista de Lojas | Stores List'!$E159)</f>
        <v>339</v>
      </c>
      <c r="S159" s="311">
        <f>SUMIFS('[1]Lista de Lojas | Stores List'!$B$85:$B$747,'[1]Lista de Lojas | Stores List'!$E$85:$E$747,"&lt;="&amp;'[1]Lista de Lojas | Stores List'!$E159)</f>
        <v>520</v>
      </c>
    </row>
    <row r="160" spans="2:19">
      <c r="B160" s="164">
        <f>IF(AND('[1]Lista de Lojas | Stores List'!$E160="",'[1]Lista de Lojas | Stores List'!$G160=""),0,IF('[1]Lista de Lojas | Stores List'!$G160&lt;&gt;"",0,1))</f>
        <v>1</v>
      </c>
      <c r="C160" s="163" t="s">
        <v>1442</v>
      </c>
      <c r="D160" s="308" t="s">
        <v>125</v>
      </c>
      <c r="E160" s="309">
        <v>43621</v>
      </c>
      <c r="F160" s="308" t="str">
        <f>IF('[1]Lista de Lojas | Stores List'!$E160="","",VLOOKUP(MONTH('[1]Lista de Lojas | Stores List'!$E160),[1]Quarters!$A$2:$B$13,2,0)&amp;RIGHT(YEAR('[1]Lista de Lojas | Stores List'!$E160),2))</f>
        <v>2Q19</v>
      </c>
      <c r="G160" s="309"/>
      <c r="H160" s="308" t="str">
        <f>IF('[1]Lista de Lojas | Stores List'!$G160="","",VLOOKUP(MONTH('[1]Lista de Lojas | Stores List'!$G160),[1]Quarters!$A$2:$B$13,2,0)&amp;RIGHT(YEAR('[1]Lista de Lojas | Stores List'!$G160),2))</f>
        <v/>
      </c>
      <c r="I160" s="311" t="s">
        <v>804</v>
      </c>
      <c r="J160" s="311" t="str">
        <f>IFERROR(VLOOKUP('[1]Lista de Lojas | Stores List'!$K160,[1]UF!$A:$C,3,0),"")</f>
        <v>South</v>
      </c>
      <c r="K160" s="311" t="s">
        <v>331</v>
      </c>
      <c r="L160" s="311" t="str">
        <f>IF('[1]Lista de Lojas | Stores List'!$K160="","",VLOOKUP('[1]Lista de Lojas | Stores List'!$K160,[1]UF!$A:$B,2,0))</f>
        <v>Paraná</v>
      </c>
      <c r="M160" s="311" t="s">
        <v>282</v>
      </c>
      <c r="N160" s="311" t="str">
        <f>IFERROR(VLOOKUP('[1]Lista de Lojas | Stores List'!$M160,[1]UF!D:E,2,0),"N")</f>
        <v>S</v>
      </c>
      <c r="O160" s="311" t="s">
        <v>1443</v>
      </c>
      <c r="P160" s="311" t="s">
        <v>523</v>
      </c>
      <c r="Q160" s="317">
        <v>3393.14</v>
      </c>
      <c r="R160" s="311">
        <f>SUMIFS('[1]Lista de Lojas | Stores List'!$B$85:$B$747,'[1]Lista de Lojas | Stores List'!$D$85:$D$747,'[1]Lista de Lojas | Stores List'!$D160,'[1]Lista de Lojas | Stores List'!$E$85:$E$747,"&lt;="&amp;'[1]Lista de Lojas | Stores List'!$E160)</f>
        <v>338</v>
      </c>
      <c r="S160" s="311">
        <f>SUMIFS('[1]Lista de Lojas | Stores List'!$B$85:$B$747,'[1]Lista de Lojas | Stores List'!$E$85:$E$747,"&lt;="&amp;'[1]Lista de Lojas | Stores List'!$E160)</f>
        <v>519</v>
      </c>
    </row>
    <row r="161" spans="2:19">
      <c r="B161" s="164">
        <f>IF(AND('[1]Lista de Lojas | Stores List'!$E161="",'[1]Lista de Lojas | Stores List'!$G161=""),0,IF('[1]Lista de Lojas | Stores List'!$G161&lt;&gt;"",0,1))</f>
        <v>1</v>
      </c>
      <c r="C161" s="163" t="s">
        <v>1444</v>
      </c>
      <c r="D161" s="308" t="s">
        <v>125</v>
      </c>
      <c r="E161" s="309">
        <v>43621</v>
      </c>
      <c r="F161" s="308" t="str">
        <f>IF('[1]Lista de Lojas | Stores List'!$E161="","",VLOOKUP(MONTH('[1]Lista de Lojas | Stores List'!$E161),[1]Quarters!$A$2:$B$13,2,0)&amp;RIGHT(YEAR('[1]Lista de Lojas | Stores List'!$E161),2))</f>
        <v>2Q19</v>
      </c>
      <c r="G161" s="309"/>
      <c r="H161" s="308" t="str">
        <f>IF('[1]Lista de Lojas | Stores List'!$G161="","",VLOOKUP(MONTH('[1]Lista de Lojas | Stores List'!$G161),[1]Quarters!$A$2:$B$13,2,0)&amp;RIGHT(YEAR('[1]Lista de Lojas | Stores List'!$G161),2))</f>
        <v/>
      </c>
      <c r="I161" s="311" t="s">
        <v>804</v>
      </c>
      <c r="J161" s="311" t="str">
        <f>IFERROR(VLOOKUP('[1]Lista de Lojas | Stores List'!$K161,[1]UF!$A:$C,3,0),"")</f>
        <v>South</v>
      </c>
      <c r="K161" s="311" t="s">
        <v>331</v>
      </c>
      <c r="L161" s="311" t="str">
        <f>IF('[1]Lista de Lojas | Stores List'!$K161="","",VLOOKUP('[1]Lista de Lojas | Stores List'!$K161,[1]UF!$A:$B,2,0))</f>
        <v>Paraná</v>
      </c>
      <c r="M161" s="311" t="s">
        <v>408</v>
      </c>
      <c r="N161" s="311" t="str">
        <f>IFERROR(VLOOKUP('[1]Lista de Lojas | Stores List'!$M161,[1]UF!D:E,2,0),"N")</f>
        <v>N</v>
      </c>
      <c r="O161" s="311" t="s">
        <v>657</v>
      </c>
      <c r="P161" s="311" t="s">
        <v>523</v>
      </c>
      <c r="Q161" s="317">
        <v>2011.58</v>
      </c>
      <c r="R161" s="311">
        <f>SUMIFS('[1]Lista de Lojas | Stores List'!$B$85:$B$747,'[1]Lista de Lojas | Stores List'!$D$85:$D$747,'[1]Lista de Lojas | Stores List'!$D161,'[1]Lista de Lojas | Stores List'!$E$85:$E$747,"&lt;="&amp;'[1]Lista de Lojas | Stores List'!$E161)</f>
        <v>338</v>
      </c>
      <c r="S161" s="311">
        <f>SUMIFS('[1]Lista de Lojas | Stores List'!$B$85:$B$747,'[1]Lista de Lojas | Stores List'!$E$85:$E$747,"&lt;="&amp;'[1]Lista de Lojas | Stores List'!$E161)</f>
        <v>519</v>
      </c>
    </row>
    <row r="162" spans="2:19">
      <c r="B162" s="164">
        <f>IF(AND('[1]Lista de Lojas | Stores List'!$E162="",'[1]Lista de Lojas | Stores List'!$G162=""),0,IF('[1]Lista de Lojas | Stores List'!$G162&lt;&gt;"",0,1))</f>
        <v>1</v>
      </c>
      <c r="C162" s="163" t="s">
        <v>1440</v>
      </c>
      <c r="D162" s="308" t="s">
        <v>125</v>
      </c>
      <c r="E162" s="309">
        <v>43620</v>
      </c>
      <c r="F162" s="308" t="str">
        <f>IF('[1]Lista de Lojas | Stores List'!$E162="","",VLOOKUP(MONTH('[1]Lista de Lojas | Stores List'!$E162),[1]Quarters!$A$2:$B$13,2,0)&amp;RIGHT(YEAR('[1]Lista de Lojas | Stores List'!$E162),2))</f>
        <v>2Q19</v>
      </c>
      <c r="G162" s="309"/>
      <c r="H162" s="308" t="str">
        <f>IF('[1]Lista de Lojas | Stores List'!$G162="","",VLOOKUP(MONTH('[1]Lista de Lojas | Stores List'!$G162),[1]Quarters!$A$2:$B$13,2,0)&amp;RIGHT(YEAR('[1]Lista de Lojas | Stores List'!$G162),2))</f>
        <v/>
      </c>
      <c r="I162" s="311" t="s">
        <v>804</v>
      </c>
      <c r="J162" s="311" t="str">
        <f>IFERROR(VLOOKUP('[1]Lista de Lojas | Stores List'!$K162,[1]UF!$A:$C,3,0),"")</f>
        <v>Northest</v>
      </c>
      <c r="K162" s="311" t="s">
        <v>318</v>
      </c>
      <c r="L162" s="311" t="str">
        <f>IF('[1]Lista de Lojas | Stores List'!$K162="","",VLOOKUP('[1]Lista de Lojas | Stores List'!$K162,[1]UF!$A:$B,2,0))</f>
        <v>Ceará</v>
      </c>
      <c r="M162" s="311" t="s">
        <v>658</v>
      </c>
      <c r="N162" s="311" t="str">
        <f>IFERROR(VLOOKUP('[1]Lista de Lojas | Stores List'!$M162,[1]UF!D:E,2,0),"N")</f>
        <v>N</v>
      </c>
      <c r="O162" s="311" t="s">
        <v>1441</v>
      </c>
      <c r="P162" s="311" t="s">
        <v>523</v>
      </c>
      <c r="Q162" s="317">
        <v>1853.93</v>
      </c>
      <c r="R162" s="311">
        <f>SUMIFS('[1]Lista de Lojas | Stores List'!$B$85:$B$747,'[1]Lista de Lojas | Stores List'!$D$85:$D$747,'[1]Lista de Lojas | Stores List'!$D162,'[1]Lista de Lojas | Stores List'!$E$85:$E$747,"&lt;="&amp;'[1]Lista de Lojas | Stores List'!$E162)</f>
        <v>336</v>
      </c>
      <c r="S162" s="311">
        <f>SUMIFS('[1]Lista de Lojas | Stores List'!$B$85:$B$747,'[1]Lista de Lojas | Stores List'!$E$85:$E$747,"&lt;="&amp;'[1]Lista de Lojas | Stores List'!$E162)</f>
        <v>517</v>
      </c>
    </row>
    <row r="163" spans="2:19">
      <c r="B163" s="164">
        <f>IF(AND('[1]Lista de Lojas | Stores List'!$E163="",'[1]Lista de Lojas | Stores List'!$G163=""),0,IF('[1]Lista de Lojas | Stores List'!$G163&lt;&gt;"",0,1))</f>
        <v>1</v>
      </c>
      <c r="C163" s="163" t="s">
        <v>1657</v>
      </c>
      <c r="D163" s="308" t="s">
        <v>153</v>
      </c>
      <c r="E163" s="309">
        <v>43616</v>
      </c>
      <c r="F163" s="308" t="str">
        <f>IF('[1]Lista de Lojas | Stores List'!$E163="","",VLOOKUP(MONTH('[1]Lista de Lojas | Stores List'!$E163),[1]Quarters!$A$2:$B$13,2,0)&amp;RIGHT(YEAR('[1]Lista de Lojas | Stores List'!$E163),2))</f>
        <v>2Q19</v>
      </c>
      <c r="G163" s="309"/>
      <c r="H163" s="308" t="str">
        <f>IF('[1]Lista de Lojas | Stores List'!$G163="","",VLOOKUP(MONTH('[1]Lista de Lojas | Stores List'!$G163),[1]Quarters!$A$2:$B$13,2,0)&amp;RIGHT(YEAR('[1]Lista de Lojas | Stores List'!$G163),2))</f>
        <v/>
      </c>
      <c r="I163" s="311" t="s">
        <v>804</v>
      </c>
      <c r="J163" s="311" t="str">
        <f>IFERROR(VLOOKUP('[1]Lista de Lojas | Stores List'!$K163,[1]UF!$A:$C,3,0),"")</f>
        <v>Midwest</v>
      </c>
      <c r="K163" s="311" t="s">
        <v>132</v>
      </c>
      <c r="L163" s="311" t="str">
        <f>IF('[1]Lista de Lojas | Stores List'!$K163="","",VLOOKUP('[1]Lista de Lojas | Stores List'!$K163,[1]UF!$A:$B,2,0))</f>
        <v>Goiás</v>
      </c>
      <c r="M163" s="311" t="s">
        <v>197</v>
      </c>
      <c r="N163" s="311" t="str">
        <f>IFERROR(VLOOKUP('[1]Lista de Lojas | Stores List'!$M163,[1]UF!D:E,2,0),"N")</f>
        <v>S</v>
      </c>
      <c r="O163" s="311" t="s">
        <v>937</v>
      </c>
      <c r="P163" s="311" t="s">
        <v>523</v>
      </c>
      <c r="Q163" s="317">
        <v>265.79000000000002</v>
      </c>
      <c r="R163" s="311">
        <f>SUMIFS('[1]Lista de Lojas | Stores List'!$B$85:$B$747,'[1]Lista de Lojas | Stores List'!$D$85:$D$747,'[1]Lista de Lojas | Stores List'!$D163,'[1]Lista de Lojas | Stores List'!$E$85:$E$747,"&lt;="&amp;'[1]Lista de Lojas | Stores List'!$E163)</f>
        <v>87</v>
      </c>
      <c r="S163" s="311">
        <f>SUMIFS('[1]Lista de Lojas | Stores List'!$B$85:$B$747,'[1]Lista de Lojas | Stores List'!$E$85:$E$747,"&lt;="&amp;'[1]Lista de Lojas | Stores List'!$E163)</f>
        <v>516</v>
      </c>
    </row>
    <row r="164" spans="2:19">
      <c r="B164" s="164">
        <f>IF(AND('[1]Lista de Lojas | Stores List'!$E164="",'[1]Lista de Lojas | Stores List'!$G164=""),0,IF('[1]Lista de Lojas | Stores List'!$G164&lt;&gt;"",0,1))</f>
        <v>1</v>
      </c>
      <c r="C164" s="163" t="s">
        <v>1438</v>
      </c>
      <c r="D164" s="308" t="s">
        <v>125</v>
      </c>
      <c r="E164" s="309">
        <v>43615</v>
      </c>
      <c r="F164" s="308" t="str">
        <f>IF('[1]Lista de Lojas | Stores List'!$E164="","",VLOOKUP(MONTH('[1]Lista de Lojas | Stores List'!$E164),[1]Quarters!$A$2:$B$13,2,0)&amp;RIGHT(YEAR('[1]Lista de Lojas | Stores List'!$E164),2))</f>
        <v>2Q19</v>
      </c>
      <c r="G164" s="309"/>
      <c r="H164" s="308" t="str">
        <f>IF('[1]Lista de Lojas | Stores List'!$G164="","",VLOOKUP(MONTH('[1]Lista de Lojas | Stores List'!$G164),[1]Quarters!$A$2:$B$13,2,0)&amp;RIGHT(YEAR('[1]Lista de Lojas | Stores List'!$G164),2))</f>
        <v/>
      </c>
      <c r="I164" s="311" t="s">
        <v>804</v>
      </c>
      <c r="J164" s="311" t="str">
        <f>IFERROR(VLOOKUP('[1]Lista de Lojas | Stores List'!$K164,[1]UF!$A:$C,3,0),"")</f>
        <v>Southest</v>
      </c>
      <c r="K164" s="311" t="s">
        <v>127</v>
      </c>
      <c r="L164" s="311" t="str">
        <f>IF('[1]Lista de Lojas | Stores List'!$K164="","",VLOOKUP('[1]Lista de Lojas | Stores List'!$K164,[1]UF!$A:$B,2,0))</f>
        <v>São Paulo</v>
      </c>
      <c r="M164" s="311" t="s">
        <v>134</v>
      </c>
      <c r="N164" s="311" t="str">
        <f>IFERROR(VLOOKUP('[1]Lista de Lojas | Stores List'!$M164,[1]UF!D:E,2,0),"N")</f>
        <v>S</v>
      </c>
      <c r="O164" s="311" t="s">
        <v>567</v>
      </c>
      <c r="P164" s="311" t="s">
        <v>523</v>
      </c>
      <c r="Q164" s="317">
        <v>1528.33</v>
      </c>
      <c r="R164" s="311">
        <f>SUMIFS('[1]Lista de Lojas | Stores List'!$B$85:$B$747,'[1]Lista de Lojas | Stores List'!$D$85:$D$747,'[1]Lista de Lojas | Stores List'!$D164,'[1]Lista de Lojas | Stores List'!$E$85:$E$747,"&lt;="&amp;'[1]Lista de Lojas | Stores List'!$E164)</f>
        <v>335</v>
      </c>
      <c r="S164" s="311">
        <f>SUMIFS('[1]Lista de Lojas | Stores List'!$B$85:$B$747,'[1]Lista de Lojas | Stores List'!$E$85:$E$747,"&lt;="&amp;'[1]Lista de Lojas | Stores List'!$E164)</f>
        <v>515</v>
      </c>
    </row>
    <row r="165" spans="2:19">
      <c r="B165" s="164">
        <f>IF(AND('[1]Lista de Lojas | Stores List'!$E165="",'[1]Lista de Lojas | Stores List'!$G165=""),0,IF('[1]Lista de Lojas | Stores List'!$G165&lt;&gt;"",0,1))</f>
        <v>1</v>
      </c>
      <c r="C165" s="163" t="s">
        <v>1439</v>
      </c>
      <c r="D165" s="308" t="s">
        <v>125</v>
      </c>
      <c r="E165" s="309">
        <v>43615</v>
      </c>
      <c r="F165" s="308" t="str">
        <f>IF('[1]Lista de Lojas | Stores List'!$E165="","",VLOOKUP(MONTH('[1]Lista de Lojas | Stores List'!$E165),[1]Quarters!$A$2:$B$13,2,0)&amp;RIGHT(YEAR('[1]Lista de Lojas | Stores List'!$E165),2))</f>
        <v>2Q19</v>
      </c>
      <c r="G165" s="309"/>
      <c r="H165" s="308" t="str">
        <f>IF('[1]Lista de Lojas | Stores List'!$G165="","",VLOOKUP(MONTH('[1]Lista de Lojas | Stores List'!$G165),[1]Quarters!$A$2:$B$13,2,0)&amp;RIGHT(YEAR('[1]Lista de Lojas | Stores List'!$G165),2))</f>
        <v/>
      </c>
      <c r="I165" s="311" t="s">
        <v>804</v>
      </c>
      <c r="J165" s="311" t="str">
        <f>IFERROR(VLOOKUP('[1]Lista de Lojas | Stores List'!$K165,[1]UF!$A:$C,3,0),"")</f>
        <v>Southest</v>
      </c>
      <c r="K165" s="311" t="s">
        <v>131</v>
      </c>
      <c r="L165" s="311" t="str">
        <f>IF('[1]Lista de Lojas | Stores List'!$K165="","",VLOOKUP('[1]Lista de Lojas | Stores List'!$K165,[1]UF!$A:$B,2,0))</f>
        <v>Rio de Janeiro</v>
      </c>
      <c r="M165" s="311" t="s">
        <v>154</v>
      </c>
      <c r="N165" s="311" t="str">
        <f>IFERROR(VLOOKUP('[1]Lista de Lojas | Stores List'!$M165,[1]UF!D:E,2,0),"N")</f>
        <v>S</v>
      </c>
      <c r="O165" s="311" t="s">
        <v>656</v>
      </c>
      <c r="P165" s="311" t="s">
        <v>523</v>
      </c>
      <c r="Q165" s="317">
        <v>1712.6</v>
      </c>
      <c r="R165" s="311">
        <f>SUMIFS('[1]Lista de Lojas | Stores List'!$B$85:$B$747,'[1]Lista de Lojas | Stores List'!$D$85:$D$747,'[1]Lista de Lojas | Stores List'!$D165,'[1]Lista de Lojas | Stores List'!$E$85:$E$747,"&lt;="&amp;'[1]Lista de Lojas | Stores List'!$E165)</f>
        <v>335</v>
      </c>
      <c r="S165" s="311">
        <f>SUMIFS('[1]Lista de Lojas | Stores List'!$B$85:$B$747,'[1]Lista de Lojas | Stores List'!$E$85:$E$747,"&lt;="&amp;'[1]Lista de Lojas | Stores List'!$E165)</f>
        <v>515</v>
      </c>
    </row>
    <row r="166" spans="2:19">
      <c r="B166" s="164">
        <f>IF(AND('[1]Lista de Lojas | Stores List'!$E166="",'[1]Lista de Lojas | Stores List'!$G166=""),0,IF('[1]Lista de Lojas | Stores List'!$G166&lt;&gt;"",0,1))</f>
        <v>1</v>
      </c>
      <c r="C166" s="163" t="s">
        <v>1655</v>
      </c>
      <c r="D166" s="308" t="s">
        <v>153</v>
      </c>
      <c r="E166" s="309">
        <v>43615</v>
      </c>
      <c r="F166" s="308" t="str">
        <f>IF('[1]Lista de Lojas | Stores List'!$E166="","",VLOOKUP(MONTH('[1]Lista de Lojas | Stores List'!$E166),[1]Quarters!$A$2:$B$13,2,0)&amp;RIGHT(YEAR('[1]Lista de Lojas | Stores List'!$E166),2))</f>
        <v>2Q19</v>
      </c>
      <c r="G166" s="309"/>
      <c r="H166" s="308" t="str">
        <f>IF('[1]Lista de Lojas | Stores List'!$G166="","",VLOOKUP(MONTH('[1]Lista de Lojas | Stores List'!$G166),[1]Quarters!$A$2:$B$13,2,0)&amp;RIGHT(YEAR('[1]Lista de Lojas | Stores List'!$G166),2))</f>
        <v/>
      </c>
      <c r="I166" s="311" t="s">
        <v>804</v>
      </c>
      <c r="J166" s="311" t="str">
        <f>IFERROR(VLOOKUP('[1]Lista de Lojas | Stores List'!$K166,[1]UF!$A:$C,3,0),"")</f>
        <v>Southest</v>
      </c>
      <c r="K166" s="311" t="s">
        <v>127</v>
      </c>
      <c r="L166" s="311" t="str">
        <f>IF('[1]Lista de Lojas | Stores List'!$K166="","",VLOOKUP('[1]Lista de Lojas | Stores List'!$K166,[1]UF!$A:$B,2,0))</f>
        <v>São Paulo</v>
      </c>
      <c r="M166" s="311" t="s">
        <v>200</v>
      </c>
      <c r="N166" s="311" t="str">
        <f>IFERROR(VLOOKUP('[1]Lista de Lojas | Stores List'!$M166,[1]UF!D:E,2,0),"N")</f>
        <v>N</v>
      </c>
      <c r="O166" s="311" t="s">
        <v>1656</v>
      </c>
      <c r="P166" s="311" t="s">
        <v>523</v>
      </c>
      <c r="Q166" s="317">
        <v>240.06</v>
      </c>
      <c r="R166" s="311">
        <f>SUMIFS('[1]Lista de Lojas | Stores List'!$B$85:$B$747,'[1]Lista de Lojas | Stores List'!$D$85:$D$747,'[1]Lista de Lojas | Stores List'!$D166,'[1]Lista de Lojas | Stores List'!$E$85:$E$747,"&lt;="&amp;'[1]Lista de Lojas | Stores List'!$E166)</f>
        <v>86</v>
      </c>
      <c r="S166" s="311">
        <f>SUMIFS('[1]Lista de Lojas | Stores List'!$B$85:$B$747,'[1]Lista de Lojas | Stores List'!$E$85:$E$747,"&lt;="&amp;'[1]Lista de Lojas | Stores List'!$E166)</f>
        <v>515</v>
      </c>
    </row>
    <row r="167" spans="2:19">
      <c r="B167" s="164">
        <f>IF(AND('[1]Lista de Lojas | Stores List'!$E167="",'[1]Lista de Lojas | Stores List'!$G167=""),0,IF('[1]Lista de Lojas | Stores List'!$G167&lt;&gt;"",0,1))</f>
        <v>1</v>
      </c>
      <c r="C167" s="163" t="s">
        <v>981</v>
      </c>
      <c r="D167" s="308" t="s">
        <v>152</v>
      </c>
      <c r="E167" s="309">
        <v>43592</v>
      </c>
      <c r="F167" s="308" t="str">
        <f>IF('[1]Lista de Lojas | Stores List'!$E167="","",VLOOKUP(MONTH('[1]Lista de Lojas | Stores List'!$E167),[1]Quarters!$A$2:$B$13,2,0)&amp;RIGHT(YEAR('[1]Lista de Lojas | Stores List'!$E167),2))</f>
        <v>2Q19</v>
      </c>
      <c r="G167" s="309"/>
      <c r="H167" s="308" t="str">
        <f>IF('[1]Lista de Lojas | Stores List'!$G167="","",VLOOKUP(MONTH('[1]Lista de Lojas | Stores List'!$G167),[1]Quarters!$A$2:$B$13,2,0)&amp;RIGHT(YEAR('[1]Lista de Lojas | Stores List'!$G167),2))</f>
        <v/>
      </c>
      <c r="I167" s="311" t="s">
        <v>804</v>
      </c>
      <c r="J167" s="311" t="str">
        <f>IFERROR(VLOOKUP('[1]Lista de Lojas | Stores List'!$K167,[1]UF!$A:$C,3,0),"")</f>
        <v>North</v>
      </c>
      <c r="K167" s="311" t="s">
        <v>336</v>
      </c>
      <c r="L167" s="311" t="str">
        <f>IF('[1]Lista de Lojas | Stores List'!$K167="","",VLOOKUP('[1]Lista de Lojas | Stores List'!$K167,[1]UF!$A:$B,2,0))</f>
        <v>Tocantins</v>
      </c>
      <c r="M167" s="311" t="s">
        <v>398</v>
      </c>
      <c r="N167" s="311" t="str">
        <f>IFERROR(VLOOKUP('[1]Lista de Lojas | Stores List'!$M167,[1]UF!D:E,2,0),"N")</f>
        <v>S</v>
      </c>
      <c r="O167" s="311" t="s">
        <v>424</v>
      </c>
      <c r="P167" s="311" t="s">
        <v>523</v>
      </c>
      <c r="Q167" s="317">
        <v>493.25</v>
      </c>
      <c r="R167" s="311">
        <f>SUMIFS('[1]Lista de Lojas | Stores List'!$B$85:$B$747,'[1]Lista de Lojas | Stores List'!$D$85:$D$747,'[1]Lista de Lojas | Stores List'!$D167,'[1]Lista de Lojas | Stores List'!$E$85:$E$747,"&lt;="&amp;'[1]Lista de Lojas | Stores List'!$E167)</f>
        <v>91</v>
      </c>
      <c r="S167" s="311">
        <f>SUMIFS('[1]Lista de Lojas | Stores List'!$B$85:$B$747,'[1]Lista de Lojas | Stores List'!$E$85:$E$747,"&lt;="&amp;'[1]Lista de Lojas | Stores List'!$E167)</f>
        <v>512</v>
      </c>
    </row>
    <row r="168" spans="2:19">
      <c r="B168" s="164">
        <f>IF(AND('[1]Lista de Lojas | Stores List'!$E168="",'[1]Lista de Lojas | Stores List'!$G168=""),0,IF('[1]Lista de Lojas | Stores List'!$G168&lt;&gt;"",0,1))</f>
        <v>1</v>
      </c>
      <c r="C168" s="163" t="s">
        <v>979</v>
      </c>
      <c r="D168" s="308" t="s">
        <v>152</v>
      </c>
      <c r="E168" s="309">
        <v>43588</v>
      </c>
      <c r="F168" s="308" t="str">
        <f>IF('[1]Lista de Lojas | Stores List'!$E168="","",VLOOKUP(MONTH('[1]Lista de Lojas | Stores List'!$E168),[1]Quarters!$A$2:$B$13,2,0)&amp;RIGHT(YEAR('[1]Lista de Lojas | Stores List'!$E168),2))</f>
        <v>2Q19</v>
      </c>
      <c r="G168" s="309"/>
      <c r="H168" s="308" t="str">
        <f>IF('[1]Lista de Lojas | Stores List'!$G168="","",VLOOKUP(MONTH('[1]Lista de Lojas | Stores List'!$G168),[1]Quarters!$A$2:$B$13,2,0)&amp;RIGHT(YEAR('[1]Lista de Lojas | Stores List'!$G168),2))</f>
        <v/>
      </c>
      <c r="I168" s="311" t="s">
        <v>804</v>
      </c>
      <c r="J168" s="311" t="str">
        <f>IFERROR(VLOOKUP('[1]Lista de Lojas | Stores List'!$K168,[1]UF!$A:$C,3,0),"")</f>
        <v>Southest</v>
      </c>
      <c r="K168" s="311" t="s">
        <v>127</v>
      </c>
      <c r="L168" s="311" t="str">
        <f>IF('[1]Lista de Lojas | Stores List'!$K168="","",VLOOKUP('[1]Lista de Lojas | Stores List'!$K168,[1]UF!$A:$B,2,0))</f>
        <v>São Paulo</v>
      </c>
      <c r="M168" s="311" t="s">
        <v>134</v>
      </c>
      <c r="N168" s="311" t="str">
        <f>IFERROR(VLOOKUP('[1]Lista de Lojas | Stores List'!$M168,[1]UF!D:E,2,0),"N")</f>
        <v>S</v>
      </c>
      <c r="O168" s="311" t="s">
        <v>980</v>
      </c>
      <c r="P168" s="311" t="s">
        <v>523</v>
      </c>
      <c r="Q168" s="317">
        <v>375.68</v>
      </c>
      <c r="R168" s="311">
        <f>SUMIFS('[1]Lista de Lojas | Stores List'!$B$85:$B$747,'[1]Lista de Lojas | Stores List'!$D$85:$D$747,'[1]Lista de Lojas | Stores List'!$D168,'[1]Lista de Lojas | Stores List'!$E$85:$E$747,"&lt;="&amp;'[1]Lista de Lojas | Stores List'!$E168)</f>
        <v>90</v>
      </c>
      <c r="S168" s="311">
        <f>SUMIFS('[1]Lista de Lojas | Stores List'!$B$85:$B$747,'[1]Lista de Lojas | Stores List'!$E$85:$E$747,"&lt;="&amp;'[1]Lista de Lojas | Stores List'!$E168)</f>
        <v>511</v>
      </c>
    </row>
    <row r="169" spans="2:19">
      <c r="B169" s="164">
        <f>IF(AND('[1]Lista de Lojas | Stores List'!$E169="",'[1]Lista de Lojas | Stores List'!$G169=""),0,IF('[1]Lista de Lojas | Stores List'!$G169&lt;&gt;"",0,1))</f>
        <v>1</v>
      </c>
      <c r="C169" s="163" t="s">
        <v>978</v>
      </c>
      <c r="D169" s="308" t="s">
        <v>152</v>
      </c>
      <c r="E169" s="309">
        <v>43587</v>
      </c>
      <c r="F169" s="308" t="str">
        <f>IF('[1]Lista de Lojas | Stores List'!$E169="","",VLOOKUP(MONTH('[1]Lista de Lojas | Stores List'!$E169),[1]Quarters!$A$2:$B$13,2,0)&amp;RIGHT(YEAR('[1]Lista de Lojas | Stores List'!$E169),2))</f>
        <v>2Q19</v>
      </c>
      <c r="G169" s="309"/>
      <c r="H169" s="308" t="str">
        <f>IF('[1]Lista de Lojas | Stores List'!$G169="","",VLOOKUP(MONTH('[1]Lista de Lojas | Stores List'!$G169),[1]Quarters!$A$2:$B$13,2,0)&amp;RIGHT(YEAR('[1]Lista de Lojas | Stores List'!$G169),2))</f>
        <v/>
      </c>
      <c r="I169" s="311" t="s">
        <v>804</v>
      </c>
      <c r="J169" s="311" t="str">
        <f>IFERROR(VLOOKUP('[1]Lista de Lojas | Stores List'!$K169,[1]UF!$A:$C,3,0),"")</f>
        <v>Southest</v>
      </c>
      <c r="K169" s="311" t="s">
        <v>127</v>
      </c>
      <c r="L169" s="311" t="str">
        <f>IF('[1]Lista de Lojas | Stores List'!$K169="","",VLOOKUP('[1]Lista de Lojas | Stores List'!$K169,[1]UF!$A:$B,2,0))</f>
        <v>São Paulo</v>
      </c>
      <c r="M169" s="311" t="s">
        <v>134</v>
      </c>
      <c r="N169" s="311" t="str">
        <f>IFERROR(VLOOKUP('[1]Lista de Lojas | Stores List'!$M169,[1]UF!D:E,2,0),"N")</f>
        <v>S</v>
      </c>
      <c r="O169" s="311" t="s">
        <v>372</v>
      </c>
      <c r="P169" s="311" t="s">
        <v>523</v>
      </c>
      <c r="Q169" s="317">
        <v>544.19000000000005</v>
      </c>
      <c r="R169" s="311">
        <f>SUMIFS('[1]Lista de Lojas | Stores List'!$B$85:$B$747,'[1]Lista de Lojas | Stores List'!$D$85:$D$747,'[1]Lista de Lojas | Stores List'!$D169,'[1]Lista de Lojas | Stores List'!$E$85:$E$747,"&lt;="&amp;'[1]Lista de Lojas | Stores List'!$E169)</f>
        <v>89</v>
      </c>
      <c r="S169" s="311">
        <f>SUMIFS('[1]Lista de Lojas | Stores List'!$B$85:$B$747,'[1]Lista de Lojas | Stores List'!$E$85:$E$747,"&lt;="&amp;'[1]Lista de Lojas | Stores List'!$E169)</f>
        <v>510</v>
      </c>
    </row>
    <row r="170" spans="2:19">
      <c r="B170" s="164">
        <f>IF(AND('[1]Lista de Lojas | Stores List'!$E170="",'[1]Lista de Lojas | Stores List'!$G170=""),0,IF('[1]Lista de Lojas | Stores List'!$G170&lt;&gt;"",0,1))</f>
        <v>1</v>
      </c>
      <c r="C170" s="163" t="s">
        <v>1437</v>
      </c>
      <c r="D170" s="308" t="s">
        <v>125</v>
      </c>
      <c r="E170" s="309">
        <v>43580</v>
      </c>
      <c r="F170" s="308" t="str">
        <f>IF('[1]Lista de Lojas | Stores List'!$E170="","",VLOOKUP(MONTH('[1]Lista de Lojas | Stores List'!$E170),[1]Quarters!$A$2:$B$13,2,0)&amp;RIGHT(YEAR('[1]Lista de Lojas | Stores List'!$E170),2))</f>
        <v>2Q19</v>
      </c>
      <c r="G170" s="309"/>
      <c r="H170" s="308" t="str">
        <f>IF('[1]Lista de Lojas | Stores List'!$G170="","",VLOOKUP(MONTH('[1]Lista de Lojas | Stores List'!$G170),[1]Quarters!$A$2:$B$13,2,0)&amp;RIGHT(YEAR('[1]Lista de Lojas | Stores List'!$G170),2))</f>
        <v/>
      </c>
      <c r="I170" s="311" t="s">
        <v>804</v>
      </c>
      <c r="J170" s="311" t="str">
        <f>IFERROR(VLOOKUP('[1]Lista de Lojas | Stores List'!$K170,[1]UF!$A:$C,3,0),"")</f>
        <v>Southest</v>
      </c>
      <c r="K170" s="311" t="s">
        <v>127</v>
      </c>
      <c r="L170" s="311" t="str">
        <f>IF('[1]Lista de Lojas | Stores List'!$K170="","",VLOOKUP('[1]Lista de Lojas | Stores List'!$K170,[1]UF!$A:$B,2,0))</f>
        <v>São Paulo</v>
      </c>
      <c r="M170" s="311" t="s">
        <v>652</v>
      </c>
      <c r="N170" s="311" t="str">
        <f>IFERROR(VLOOKUP('[1]Lista de Lojas | Stores List'!$M170,[1]UF!D:E,2,0),"N")</f>
        <v>N</v>
      </c>
      <c r="O170" s="311" t="s">
        <v>659</v>
      </c>
      <c r="P170" s="311" t="s">
        <v>523</v>
      </c>
      <c r="Q170" s="317">
        <v>1945.05</v>
      </c>
      <c r="R170" s="311">
        <f>SUMIFS('[1]Lista de Lojas | Stores List'!$B$85:$B$747,'[1]Lista de Lojas | Stores List'!$D$85:$D$747,'[1]Lista de Lojas | Stores List'!$D170,'[1]Lista de Lojas | Stores List'!$E$85:$E$747,"&lt;="&amp;'[1]Lista de Lojas | Stores List'!$E170)</f>
        <v>333</v>
      </c>
      <c r="S170" s="311">
        <f>SUMIFS('[1]Lista de Lojas | Stores List'!$B$85:$B$747,'[1]Lista de Lojas | Stores List'!$E$85:$E$747,"&lt;="&amp;'[1]Lista de Lojas | Stores List'!$E170)</f>
        <v>509</v>
      </c>
    </row>
    <row r="171" spans="2:19">
      <c r="B171" s="164">
        <f>IF(AND('[1]Lista de Lojas | Stores List'!$E171="",'[1]Lista de Lojas | Stores List'!$G171=""),0,IF('[1]Lista de Lojas | Stores List'!$G171&lt;&gt;"",0,1))</f>
        <v>1</v>
      </c>
      <c r="C171" s="163" t="s">
        <v>1654</v>
      </c>
      <c r="D171" s="308" t="s">
        <v>153</v>
      </c>
      <c r="E171" s="309">
        <v>43573</v>
      </c>
      <c r="F171" s="308" t="str">
        <f>IF('[1]Lista de Lojas | Stores List'!$E171="","",VLOOKUP(MONTH('[1]Lista de Lojas | Stores List'!$E171),[1]Quarters!$A$2:$B$13,2,0)&amp;RIGHT(YEAR('[1]Lista de Lojas | Stores List'!$E171),2))</f>
        <v>2Q19</v>
      </c>
      <c r="G171" s="309"/>
      <c r="H171" s="308" t="str">
        <f>IF('[1]Lista de Lojas | Stores List'!$G171="","",VLOOKUP(MONTH('[1]Lista de Lojas | Stores List'!$G171),[1]Quarters!$A$2:$B$13,2,0)&amp;RIGHT(YEAR('[1]Lista de Lojas | Stores List'!$G171),2))</f>
        <v/>
      </c>
      <c r="I171" s="311" t="s">
        <v>804</v>
      </c>
      <c r="J171" s="311" t="str">
        <f>IFERROR(VLOOKUP('[1]Lista de Lojas | Stores List'!$K171,[1]UF!$A:$C,3,0),"")</f>
        <v>North</v>
      </c>
      <c r="K171" s="311" t="s">
        <v>334</v>
      </c>
      <c r="L171" s="311" t="str">
        <f>IF('[1]Lista de Lojas | Stores List'!$K171="","",VLOOKUP('[1]Lista de Lojas | Stores List'!$K171,[1]UF!$A:$B,2,0))</f>
        <v>Rondônia</v>
      </c>
      <c r="M171" s="311" t="s">
        <v>404</v>
      </c>
      <c r="N171" s="311" t="str">
        <f>IFERROR(VLOOKUP('[1]Lista de Lojas | Stores List'!$M171,[1]UF!D:E,2,0),"N")</f>
        <v>S</v>
      </c>
      <c r="O171" s="311" t="s">
        <v>441</v>
      </c>
      <c r="P171" s="311" t="s">
        <v>523</v>
      </c>
      <c r="Q171" s="317">
        <v>211.12</v>
      </c>
      <c r="R171" s="311">
        <f>SUMIFS('[1]Lista de Lojas | Stores List'!$B$85:$B$747,'[1]Lista de Lojas | Stores List'!$D$85:$D$747,'[1]Lista de Lojas | Stores List'!$D171,'[1]Lista de Lojas | Stores List'!$E$85:$E$747,"&lt;="&amp;'[1]Lista de Lojas | Stores List'!$E171)</f>
        <v>85</v>
      </c>
      <c r="S171" s="311">
        <f>SUMIFS('[1]Lista de Lojas | Stores List'!$B$85:$B$747,'[1]Lista de Lojas | Stores List'!$E$85:$E$747,"&lt;="&amp;'[1]Lista de Lojas | Stores List'!$E171)</f>
        <v>508</v>
      </c>
    </row>
    <row r="172" spans="2:19">
      <c r="B172" s="164">
        <f>IF(AND('[1]Lista de Lojas | Stores List'!$E172="",'[1]Lista de Lojas | Stores List'!$G172=""),0,IF('[1]Lista de Lojas | Stores List'!$G172&lt;&gt;"",0,1))</f>
        <v>1</v>
      </c>
      <c r="C172" s="163" t="s">
        <v>977</v>
      </c>
      <c r="D172" s="308" t="s">
        <v>152</v>
      </c>
      <c r="E172" s="309">
        <v>43571</v>
      </c>
      <c r="F172" s="308" t="str">
        <f>IF('[1]Lista de Lojas | Stores List'!$E172="","",VLOOKUP(MONTH('[1]Lista de Lojas | Stores List'!$E172),[1]Quarters!$A$2:$B$13,2,0)&amp;RIGHT(YEAR('[1]Lista de Lojas | Stores List'!$E172),2))</f>
        <v>2Q19</v>
      </c>
      <c r="G172" s="309"/>
      <c r="H172" s="308" t="str">
        <f>IF('[1]Lista de Lojas | Stores List'!$G172="","",VLOOKUP(MONTH('[1]Lista de Lojas | Stores List'!$G172),[1]Quarters!$A$2:$B$13,2,0)&amp;RIGHT(YEAR('[1]Lista de Lojas | Stores List'!$G172),2))</f>
        <v/>
      </c>
      <c r="I172" s="311" t="s">
        <v>804</v>
      </c>
      <c r="J172" s="311" t="str">
        <f>IFERROR(VLOOKUP('[1]Lista de Lojas | Stores List'!$K172,[1]UF!$A:$C,3,0),"")</f>
        <v>Southest</v>
      </c>
      <c r="K172" s="311" t="s">
        <v>127</v>
      </c>
      <c r="L172" s="311" t="str">
        <f>IF('[1]Lista de Lojas | Stores List'!$K172="","",VLOOKUP('[1]Lista de Lojas | Stores List'!$K172,[1]UF!$A:$B,2,0))</f>
        <v>São Paulo</v>
      </c>
      <c r="M172" s="311" t="s">
        <v>640</v>
      </c>
      <c r="N172" s="311" t="str">
        <f>IFERROR(VLOOKUP('[1]Lista de Lojas | Stores List'!$M172,[1]UF!D:E,2,0),"N")</f>
        <v>N</v>
      </c>
      <c r="O172" s="311" t="s">
        <v>642</v>
      </c>
      <c r="P172" s="311" t="s">
        <v>523</v>
      </c>
      <c r="Q172" s="317">
        <v>627.08000000000004</v>
      </c>
      <c r="R172" s="311">
        <f>SUMIFS('[1]Lista de Lojas | Stores List'!$B$85:$B$747,'[1]Lista de Lojas | Stores List'!$D$85:$D$747,'[1]Lista de Lojas | Stores List'!$D172,'[1]Lista de Lojas | Stores List'!$E$85:$E$747,"&lt;="&amp;'[1]Lista de Lojas | Stores List'!$E172)</f>
        <v>88</v>
      </c>
      <c r="S172" s="311">
        <f>SUMIFS('[1]Lista de Lojas | Stores List'!$B$85:$B$747,'[1]Lista de Lojas | Stores List'!$E$85:$E$747,"&lt;="&amp;'[1]Lista de Lojas | Stores List'!$E172)</f>
        <v>507</v>
      </c>
    </row>
    <row r="173" spans="2:19">
      <c r="B173" s="164">
        <f>IF(AND('[1]Lista de Lojas | Stores List'!$E173="",'[1]Lista de Lojas | Stores List'!$G173=""),0,IF('[1]Lista de Lojas | Stores List'!$G173&lt;&gt;"",0,1))</f>
        <v>1</v>
      </c>
      <c r="C173" s="163" t="s">
        <v>1653</v>
      </c>
      <c r="D173" s="308" t="s">
        <v>153</v>
      </c>
      <c r="E173" s="309">
        <v>43566</v>
      </c>
      <c r="F173" s="308" t="str">
        <f>IF('[1]Lista de Lojas | Stores List'!$E173="","",VLOOKUP(MONTH('[1]Lista de Lojas | Stores List'!$E173),[1]Quarters!$A$2:$B$13,2,0)&amp;RIGHT(YEAR('[1]Lista de Lojas | Stores List'!$E173),2))</f>
        <v>2Q19</v>
      </c>
      <c r="G173" s="309"/>
      <c r="H173" s="308" t="str">
        <f>IF('[1]Lista de Lojas | Stores List'!$G173="","",VLOOKUP(MONTH('[1]Lista de Lojas | Stores List'!$G173),[1]Quarters!$A$2:$B$13,2,0)&amp;RIGHT(YEAR('[1]Lista de Lojas | Stores List'!$G173),2))</f>
        <v/>
      </c>
      <c r="I173" s="311" t="s">
        <v>804</v>
      </c>
      <c r="J173" s="311" t="str">
        <f>IFERROR(VLOOKUP('[1]Lista de Lojas | Stores List'!$K173,[1]UF!$A:$C,3,0),"")</f>
        <v>Midwest</v>
      </c>
      <c r="K173" s="311" t="s">
        <v>326</v>
      </c>
      <c r="L173" s="311" t="str">
        <f>IF('[1]Lista de Lojas | Stores List'!$K173="","",VLOOKUP('[1]Lista de Lojas | Stores List'!$K173,[1]UF!$A:$B,2,0))</f>
        <v>Distrito Federal</v>
      </c>
      <c r="M173" s="311" t="s">
        <v>199</v>
      </c>
      <c r="N173" s="311" t="str">
        <f>IFERROR(VLOOKUP('[1]Lista de Lojas | Stores List'!$M173,[1]UF!D:E,2,0),"N")</f>
        <v>S</v>
      </c>
      <c r="O173" s="311" t="s">
        <v>456</v>
      </c>
      <c r="P173" s="311" t="s">
        <v>523</v>
      </c>
      <c r="Q173" s="317">
        <v>231.76</v>
      </c>
      <c r="R173" s="311">
        <f>SUMIFS('[1]Lista de Lojas | Stores List'!$B$85:$B$747,'[1]Lista de Lojas | Stores List'!$D$85:$D$747,'[1]Lista de Lojas | Stores List'!$D173,'[1]Lista de Lojas | Stores List'!$E$85:$E$747,"&lt;="&amp;'[1]Lista de Lojas | Stores List'!$E173)</f>
        <v>84</v>
      </c>
      <c r="S173" s="311">
        <f>SUMIFS('[1]Lista de Lojas | Stores List'!$B$85:$B$747,'[1]Lista de Lojas | Stores List'!$E$85:$E$747,"&lt;="&amp;'[1]Lista de Lojas | Stores List'!$E173)</f>
        <v>506</v>
      </c>
    </row>
    <row r="174" spans="2:19">
      <c r="B174" s="164">
        <f>IF(AND('[1]Lista de Lojas | Stores List'!$E174="",'[1]Lista de Lojas | Stores List'!$G174=""),0,IF('[1]Lista de Lojas | Stores List'!$G174&lt;&gt;"",0,1))</f>
        <v>1</v>
      </c>
      <c r="C174" s="163" t="s">
        <v>976</v>
      </c>
      <c r="D174" s="308" t="s">
        <v>152</v>
      </c>
      <c r="E174" s="309">
        <v>43551</v>
      </c>
      <c r="F174" s="308" t="str">
        <f>IF('[1]Lista de Lojas | Stores List'!$E174="","",VLOOKUP(MONTH('[1]Lista de Lojas | Stores List'!$E174),[1]Quarters!$A$2:$B$13,2,0)&amp;RIGHT(YEAR('[1]Lista de Lojas | Stores List'!$E174),2))</f>
        <v>1Q19</v>
      </c>
      <c r="G174" s="309"/>
      <c r="H174" s="308" t="str">
        <f>IF('[1]Lista de Lojas | Stores List'!$G174="","",VLOOKUP(MONTH('[1]Lista de Lojas | Stores List'!$G174),[1]Quarters!$A$2:$B$13,2,0)&amp;RIGHT(YEAR('[1]Lista de Lojas | Stores List'!$G174),2))</f>
        <v/>
      </c>
      <c r="I174" s="311" t="s">
        <v>804</v>
      </c>
      <c r="J174" s="311" t="str">
        <f>IFERROR(VLOOKUP('[1]Lista de Lojas | Stores List'!$K174,[1]UF!$A:$C,3,0),"")</f>
        <v>Southest</v>
      </c>
      <c r="K174" s="311" t="s">
        <v>322</v>
      </c>
      <c r="L174" s="311" t="str">
        <f>IF('[1]Lista de Lojas | Stores List'!$K174="","",VLOOKUP('[1]Lista de Lojas | Stores List'!$K174,[1]UF!$A:$B,2,0))</f>
        <v>Espírito Santo</v>
      </c>
      <c r="M174" s="311" t="s">
        <v>185</v>
      </c>
      <c r="N174" s="311" t="str">
        <f>IFERROR(VLOOKUP('[1]Lista de Lojas | Stores List'!$M174,[1]UF!D:E,2,0),"N")</f>
        <v>N</v>
      </c>
      <c r="O174" s="311" t="s">
        <v>651</v>
      </c>
      <c r="P174" s="311" t="s">
        <v>523</v>
      </c>
      <c r="Q174" s="317">
        <v>454.58</v>
      </c>
      <c r="R174" s="311">
        <f>SUMIFS('[1]Lista de Lojas | Stores List'!$B$85:$B$747,'[1]Lista de Lojas | Stores List'!$D$85:$D$747,'[1]Lista de Lojas | Stores List'!$D174,'[1]Lista de Lojas | Stores List'!$E$85:$E$747,"&lt;="&amp;'[1]Lista de Lojas | Stores List'!$E174)</f>
        <v>87</v>
      </c>
      <c r="S174" s="311">
        <f>SUMIFS('[1]Lista de Lojas | Stores List'!$B$85:$B$747,'[1]Lista de Lojas | Stores List'!$E$85:$E$747,"&lt;="&amp;'[1]Lista de Lojas | Stores List'!$E174)</f>
        <v>505</v>
      </c>
    </row>
    <row r="175" spans="2:19">
      <c r="B175" s="164">
        <f>IF(AND('[1]Lista de Lojas | Stores List'!$E175="",'[1]Lista de Lojas | Stores List'!$G175=""),0,IF('[1]Lista de Lojas | Stores List'!$G175&lt;&gt;"",0,1))</f>
        <v>1</v>
      </c>
      <c r="C175" s="163" t="s">
        <v>975</v>
      </c>
      <c r="D175" s="308" t="s">
        <v>152</v>
      </c>
      <c r="E175" s="309">
        <v>43545</v>
      </c>
      <c r="F175" s="308" t="str">
        <f>IF('[1]Lista de Lojas | Stores List'!$E175="","",VLOOKUP(MONTH('[1]Lista de Lojas | Stores List'!$E175),[1]Quarters!$A$2:$B$13,2,0)&amp;RIGHT(YEAR('[1]Lista de Lojas | Stores List'!$E175),2))</f>
        <v>1Q19</v>
      </c>
      <c r="G175" s="309"/>
      <c r="H175" s="308" t="str">
        <f>IF('[1]Lista de Lojas | Stores List'!$G175="","",VLOOKUP(MONTH('[1]Lista de Lojas | Stores List'!$G175),[1]Quarters!$A$2:$B$13,2,0)&amp;RIGHT(YEAR('[1]Lista de Lojas | Stores List'!$G175),2))</f>
        <v/>
      </c>
      <c r="I175" s="311" t="s">
        <v>804</v>
      </c>
      <c r="J175" s="311" t="str">
        <f>IFERROR(VLOOKUP('[1]Lista de Lojas | Stores List'!$K175,[1]UF!$A:$C,3,0),"")</f>
        <v>South</v>
      </c>
      <c r="K175" s="311" t="s">
        <v>126</v>
      </c>
      <c r="L175" s="311" t="str">
        <f>IF('[1]Lista de Lojas | Stores List'!$K175="","",VLOOKUP('[1]Lista de Lojas | Stores List'!$K175,[1]UF!$A:$B,2,0))</f>
        <v>Rio Grande do Sul</v>
      </c>
      <c r="M175" s="311" t="s">
        <v>400</v>
      </c>
      <c r="N175" s="311" t="str">
        <f>IFERROR(VLOOKUP('[1]Lista de Lojas | Stores List'!$M175,[1]UF!D:E,2,0),"N")</f>
        <v>N</v>
      </c>
      <c r="O175" s="311" t="s">
        <v>641</v>
      </c>
      <c r="P175" s="311" t="s">
        <v>523</v>
      </c>
      <c r="Q175" s="317">
        <v>491.65</v>
      </c>
      <c r="R175" s="311">
        <f>SUMIFS('[1]Lista de Lojas | Stores List'!$B$85:$B$747,'[1]Lista de Lojas | Stores List'!$D$85:$D$747,'[1]Lista de Lojas | Stores List'!$D175,'[1]Lista de Lojas | Stores List'!$E$85:$E$747,"&lt;="&amp;'[1]Lista de Lojas | Stores List'!$E175)</f>
        <v>86</v>
      </c>
      <c r="S175" s="311">
        <f>SUMIFS('[1]Lista de Lojas | Stores List'!$B$85:$B$747,'[1]Lista de Lojas | Stores List'!$E$85:$E$747,"&lt;="&amp;'[1]Lista de Lojas | Stores List'!$E175)</f>
        <v>504</v>
      </c>
    </row>
    <row r="176" spans="2:19">
      <c r="B176" s="324">
        <f>IF(AND('[1]Lista de Lojas | Stores List'!$E176="",'[1]Lista de Lojas | Stores List'!$G176=""),0,IF('[1]Lista de Lojas | Stores List'!$G176&lt;&gt;"",0,1))</f>
        <v>0</v>
      </c>
      <c r="C176" s="325" t="s">
        <v>974</v>
      </c>
      <c r="D176" s="326" t="s">
        <v>152</v>
      </c>
      <c r="E176" s="327">
        <v>43524</v>
      </c>
      <c r="F176" s="326" t="str">
        <f>IF('[1]Lista de Lojas | Stores List'!$E176="","",VLOOKUP(MONTH('[1]Lista de Lojas | Stores List'!$E176),[1]Quarters!$A$2:$B$13,2,0)&amp;RIGHT(YEAR('[1]Lista de Lojas | Stores List'!$E176),2))</f>
        <v>1Q19</v>
      </c>
      <c r="G176" s="327">
        <v>45169</v>
      </c>
      <c r="H176" s="326" t="str">
        <f>IF('[1]Lista de Lojas | Stores List'!$G176="","",VLOOKUP(MONTH('[1]Lista de Lojas | Stores List'!$G176),[1]Quarters!$A$2:$B$13,2,0)&amp;RIGHT(YEAR('[1]Lista de Lojas | Stores List'!$G176),2))</f>
        <v>3Q23</v>
      </c>
      <c r="I176" s="324" t="s">
        <v>804</v>
      </c>
      <c r="J176" s="324" t="str">
        <f>IFERROR(VLOOKUP('[1]Lista de Lojas | Stores List'!$K176,[1]UF!$A:$C,3,0),"")</f>
        <v>Northest</v>
      </c>
      <c r="K176" s="324" t="s">
        <v>130</v>
      </c>
      <c r="L176" s="324" t="str">
        <f>IF('[1]Lista de Lojas | Stores List'!$K176="","",VLOOKUP('[1]Lista de Lojas | Stores List'!$K176,[1]UF!$A:$B,2,0))</f>
        <v>Pernambuco</v>
      </c>
      <c r="M176" s="324" t="s">
        <v>138</v>
      </c>
      <c r="N176" s="311" t="str">
        <f>IFERROR(VLOOKUP('[1]Lista de Lojas | Stores List'!$M176,[1]UF!D:E,2,0),"N")</f>
        <v>S</v>
      </c>
      <c r="O176" s="324" t="s">
        <v>2334</v>
      </c>
      <c r="P176" s="324" t="s">
        <v>523</v>
      </c>
      <c r="Q176" s="328">
        <v>492.13</v>
      </c>
      <c r="R176" s="324">
        <f>SUMIFS('[1]Lista de Lojas | Stores List'!$B$85:$B$747,'[1]Lista de Lojas | Stores List'!$D$85:$D$747,'[1]Lista de Lojas | Stores List'!$D176,'[1]Lista de Lojas | Stores List'!$E$85:$E$747,"&lt;="&amp;'[1]Lista de Lojas | Stores List'!$E176)</f>
        <v>85</v>
      </c>
      <c r="S176" s="311">
        <f>SUMIFS('[1]Lista de Lojas | Stores List'!$B$85:$B$747,'[1]Lista de Lojas | Stores List'!$E$85:$E$747,"&lt;="&amp;'[1]Lista de Lojas | Stores List'!$E176)</f>
        <v>503</v>
      </c>
    </row>
    <row r="177" spans="2:19">
      <c r="B177" s="324">
        <f>IF(AND('[1]Lista de Lojas | Stores List'!$E177="",'[1]Lista de Lojas | Stores List'!$G177=""),0,IF('[1]Lista de Lojas | Stores List'!$G177&lt;&gt;"",0,1))</f>
        <v>0</v>
      </c>
      <c r="C177" s="325" t="s">
        <v>972</v>
      </c>
      <c r="D177" s="326" t="s">
        <v>152</v>
      </c>
      <c r="E177" s="327">
        <v>43523</v>
      </c>
      <c r="F177" s="326" t="str">
        <f>IF('[1]Lista de Lojas | Stores List'!$E177="","",VLOOKUP(MONTH('[1]Lista de Lojas | Stores List'!$E177),[1]Quarters!$A$2:$B$13,2,0)&amp;RIGHT(YEAR('[1]Lista de Lojas | Stores List'!$E177),2))</f>
        <v>1Q19</v>
      </c>
      <c r="G177" s="327">
        <v>45348</v>
      </c>
      <c r="H177" s="326" t="str">
        <f>IF('[1]Lista de Lojas | Stores List'!$G177="","",VLOOKUP(MONTH('[1]Lista de Lojas | Stores List'!$G177),[1]Quarters!$A$2:$B$13,2,0)&amp;RIGHT(YEAR('[1]Lista de Lojas | Stores List'!$G177),2))</f>
        <v>1Q24</v>
      </c>
      <c r="I177" s="324" t="s">
        <v>804</v>
      </c>
      <c r="J177" s="324" t="str">
        <f>IFERROR(VLOOKUP('[1]Lista de Lojas | Stores List'!$K177,[1]UF!$A:$C,3,0),"")</f>
        <v>North</v>
      </c>
      <c r="K177" s="324" t="s">
        <v>320</v>
      </c>
      <c r="L177" s="324" t="str">
        <f>IF('[1]Lista de Lojas | Stores List'!$K177="","",VLOOKUP('[1]Lista de Lojas | Stores List'!$K177,[1]UF!$A:$B,2,0))</f>
        <v>Pará</v>
      </c>
      <c r="M177" s="324" t="s">
        <v>164</v>
      </c>
      <c r="N177" s="311" t="str">
        <f>IFERROR(VLOOKUP('[1]Lista de Lojas | Stores List'!$M177,[1]UF!D:E,2,0),"N")</f>
        <v>S</v>
      </c>
      <c r="O177" s="324" t="s">
        <v>973</v>
      </c>
      <c r="P177" s="324" t="s">
        <v>523</v>
      </c>
      <c r="Q177" s="328">
        <v>730.88</v>
      </c>
      <c r="R177" s="324">
        <f>SUMIFS('[1]Lista de Lojas | Stores List'!$B$85:$B$747,'[1]Lista de Lojas | Stores List'!$D$85:$D$747,'[1]Lista de Lojas | Stores List'!$D177,'[1]Lista de Lojas | Stores List'!$E$85:$E$747,"&lt;="&amp;'[1]Lista de Lojas | Stores List'!$E177)</f>
        <v>85</v>
      </c>
      <c r="S177" s="311">
        <f>SUMIFS('[1]Lista de Lojas | Stores List'!$B$85:$B$747,'[1]Lista de Lojas | Stores List'!$E$85:$E$747,"&lt;="&amp;'[1]Lista de Lojas | Stores List'!$E177)</f>
        <v>503</v>
      </c>
    </row>
    <row r="178" spans="2:19">
      <c r="B178" s="164">
        <f>IF(AND('[1]Lista de Lojas | Stores List'!$E178="",'[1]Lista de Lojas | Stores List'!$G178=""),0,IF('[1]Lista de Lojas | Stores List'!$G178&lt;&gt;"",0,1))</f>
        <v>1</v>
      </c>
      <c r="C178" s="163" t="s">
        <v>1435</v>
      </c>
      <c r="D178" s="308" t="s">
        <v>125</v>
      </c>
      <c r="E178" s="309">
        <v>43452</v>
      </c>
      <c r="F178" s="308" t="str">
        <f>IF('[1]Lista de Lojas | Stores List'!$E178="","",VLOOKUP(MONTH('[1]Lista de Lojas | Stores List'!$E178),[1]Quarters!$A$2:$B$13,2,0)&amp;RIGHT(YEAR('[1]Lista de Lojas | Stores List'!$E178),2))</f>
        <v>4Q18</v>
      </c>
      <c r="G178" s="309"/>
      <c r="H178" s="308" t="str">
        <f>IF('[1]Lista de Lojas | Stores List'!$G178="","",VLOOKUP(MONTH('[1]Lista de Lojas | Stores List'!$G178),[1]Quarters!$A$2:$B$13,2,0)&amp;RIGHT(YEAR('[1]Lista de Lojas | Stores List'!$G178),2))</f>
        <v/>
      </c>
      <c r="I178" s="311" t="s">
        <v>587</v>
      </c>
      <c r="J178" s="311" t="str">
        <f>IFERROR(VLOOKUP('[1]Lista de Lojas | Stores List'!$K178,[1]UF!$A:$C,3,0),"")</f>
        <v>Uruguay</v>
      </c>
      <c r="K178" s="311" t="s">
        <v>1376</v>
      </c>
      <c r="L178" s="311" t="str">
        <f>IF('[1]Lista de Lojas | Stores List'!$K178="","",VLOOKUP('[1]Lista de Lojas | Stores List'!$K178,[1]UF!$A:$B,2,0))</f>
        <v>Uruguay</v>
      </c>
      <c r="M178" s="311" t="s">
        <v>586</v>
      </c>
      <c r="N178" s="311" t="str">
        <f>IFERROR(VLOOKUP('[1]Lista de Lojas | Stores List'!$M178,[1]UF!D:E,2,0),"N")</f>
        <v>N</v>
      </c>
      <c r="O178" s="311" t="s">
        <v>1436</v>
      </c>
      <c r="P178" s="311" t="s">
        <v>523</v>
      </c>
      <c r="Q178" s="317">
        <v>1574.37</v>
      </c>
      <c r="R178" s="311">
        <f>SUMIFS('[1]Lista de Lojas | Stores List'!$B$85:$B$747,'[1]Lista de Lojas | Stores List'!$D$85:$D$747,'[1]Lista de Lojas | Stores List'!$D178,'[1]Lista de Lojas | Stores List'!$E$85:$E$747,"&lt;="&amp;'[1]Lista de Lojas | Stores List'!$E178)</f>
        <v>332</v>
      </c>
      <c r="S178" s="311">
        <f>SUMIFS('[1]Lista de Lojas | Stores List'!$B$85:$B$747,'[1]Lista de Lojas | Stores List'!$E$85:$E$747,"&lt;="&amp;'[1]Lista de Lojas | Stores List'!$E178)</f>
        <v>503</v>
      </c>
    </row>
    <row r="179" spans="2:19">
      <c r="B179" s="164">
        <f>IF(AND('[1]Lista de Lojas | Stores List'!$E179="",'[1]Lista de Lojas | Stores List'!$G179=""),0,IF('[1]Lista de Lojas | Stores List'!$G179&lt;&gt;"",0,1))</f>
        <v>1</v>
      </c>
      <c r="C179" s="163" t="s">
        <v>1433</v>
      </c>
      <c r="D179" s="308" t="s">
        <v>125</v>
      </c>
      <c r="E179" s="309">
        <v>43448</v>
      </c>
      <c r="F179" s="308" t="str">
        <f>IF('[1]Lista de Lojas | Stores List'!$E179="","",VLOOKUP(MONTH('[1]Lista de Lojas | Stores List'!$E179),[1]Quarters!$A$2:$B$13,2,0)&amp;RIGHT(YEAR('[1]Lista de Lojas | Stores List'!$E179),2))</f>
        <v>4Q18</v>
      </c>
      <c r="G179" s="309"/>
      <c r="H179" s="308" t="str">
        <f>IF('[1]Lista de Lojas | Stores List'!$G179="","",VLOOKUP(MONTH('[1]Lista de Lojas | Stores List'!$G179),[1]Quarters!$A$2:$B$13,2,0)&amp;RIGHT(YEAR('[1]Lista de Lojas | Stores List'!$G179),2))</f>
        <v/>
      </c>
      <c r="I179" s="311" t="s">
        <v>804</v>
      </c>
      <c r="J179" s="311" t="str">
        <f>IFERROR(VLOOKUP('[1]Lista de Lojas | Stores List'!$K179,[1]UF!$A:$C,3,0),"")</f>
        <v>North</v>
      </c>
      <c r="K179" s="311" t="s">
        <v>320</v>
      </c>
      <c r="L179" s="311" t="str">
        <f>IF('[1]Lista de Lojas | Stores List'!$K179="","",VLOOKUP('[1]Lista de Lojas | Stores List'!$K179,[1]UF!$A:$B,2,0))</f>
        <v>Pará</v>
      </c>
      <c r="M179" s="311" t="s">
        <v>1434</v>
      </c>
      <c r="N179" s="311" t="str">
        <f>IFERROR(VLOOKUP('[1]Lista de Lojas | Stores List'!$M179,[1]UF!D:E,2,0),"N")</f>
        <v>N</v>
      </c>
      <c r="O179" s="311" t="s">
        <v>650</v>
      </c>
      <c r="P179" s="311" t="s">
        <v>523</v>
      </c>
      <c r="Q179" s="317">
        <v>1783</v>
      </c>
      <c r="R179" s="311">
        <f>SUMIFS('[1]Lista de Lojas | Stores List'!$B$85:$B$747,'[1]Lista de Lojas | Stores List'!$D$85:$D$747,'[1]Lista de Lojas | Stores List'!$D179,'[1]Lista de Lojas | Stores List'!$E$85:$E$747,"&lt;="&amp;'[1]Lista de Lojas | Stores List'!$E179)</f>
        <v>331</v>
      </c>
      <c r="S179" s="311">
        <f>SUMIFS('[1]Lista de Lojas | Stores List'!$B$85:$B$747,'[1]Lista de Lojas | Stores List'!$E$85:$E$747,"&lt;="&amp;'[1]Lista de Lojas | Stores List'!$E179)</f>
        <v>502</v>
      </c>
    </row>
    <row r="180" spans="2:19">
      <c r="B180" s="164">
        <f>IF(AND('[1]Lista de Lojas | Stores List'!$E180="",'[1]Lista de Lojas | Stores List'!$G180=""),0,IF('[1]Lista de Lojas | Stores List'!$G180&lt;&gt;"",0,1))</f>
        <v>1</v>
      </c>
      <c r="C180" s="163" t="s">
        <v>1431</v>
      </c>
      <c r="D180" s="308" t="s">
        <v>125</v>
      </c>
      <c r="E180" s="309">
        <v>43447</v>
      </c>
      <c r="F180" s="308" t="str">
        <f>IF('[1]Lista de Lojas | Stores List'!$E180="","",VLOOKUP(MONTH('[1]Lista de Lojas | Stores List'!$E180),[1]Quarters!$A$2:$B$13,2,0)&amp;RIGHT(YEAR('[1]Lista de Lojas | Stores List'!$E180),2))</f>
        <v>4Q18</v>
      </c>
      <c r="G180" s="309"/>
      <c r="H180" s="308" t="str">
        <f>IF('[1]Lista de Lojas | Stores List'!$G180="","",VLOOKUP(MONTH('[1]Lista de Lojas | Stores List'!$G180),[1]Quarters!$A$2:$B$13,2,0)&amp;RIGHT(YEAR('[1]Lista de Lojas | Stores List'!$G180),2))</f>
        <v/>
      </c>
      <c r="I180" s="311" t="s">
        <v>804</v>
      </c>
      <c r="J180" s="311" t="str">
        <f>IFERROR(VLOOKUP('[1]Lista de Lojas | Stores List'!$K180,[1]UF!$A:$C,3,0),"")</f>
        <v>South</v>
      </c>
      <c r="K180" s="311" t="s">
        <v>317</v>
      </c>
      <c r="L180" s="311" t="str">
        <f>IF('[1]Lista de Lojas | Stores List'!$K180="","",VLOOKUP('[1]Lista de Lojas | Stores List'!$K180,[1]UF!$A:$B,2,0))</f>
        <v>Santa Catarina</v>
      </c>
      <c r="M180" s="311" t="s">
        <v>182</v>
      </c>
      <c r="N180" s="311" t="str">
        <f>IFERROR(VLOOKUP('[1]Lista de Lojas | Stores List'!$M180,[1]UF!D:E,2,0),"N")</f>
        <v>S</v>
      </c>
      <c r="O180" s="311" t="s">
        <v>1432</v>
      </c>
      <c r="P180" s="311" t="s">
        <v>521</v>
      </c>
      <c r="Q180" s="317">
        <v>2265.3200000000002</v>
      </c>
      <c r="R180" s="311">
        <f>SUMIFS('[1]Lista de Lojas | Stores List'!$B$85:$B$747,'[1]Lista de Lojas | Stores List'!$D$85:$D$747,'[1]Lista de Lojas | Stores List'!$D180,'[1]Lista de Lojas | Stores List'!$E$85:$E$747,"&lt;="&amp;'[1]Lista de Lojas | Stores List'!$E180)</f>
        <v>330</v>
      </c>
      <c r="S180" s="311">
        <f>SUMIFS('[1]Lista de Lojas | Stores List'!$B$85:$B$747,'[1]Lista de Lojas | Stores List'!$E$85:$E$747,"&lt;="&amp;'[1]Lista de Lojas | Stores List'!$E180)</f>
        <v>501</v>
      </c>
    </row>
    <row r="181" spans="2:19">
      <c r="B181" s="164">
        <f>IF(AND('[1]Lista de Lojas | Stores List'!$E181="",'[1]Lista de Lojas | Stores List'!$G181=""),0,IF('[1]Lista de Lojas | Stores List'!$G181&lt;&gt;"",0,1))</f>
        <v>1</v>
      </c>
      <c r="C181" s="163" t="s">
        <v>1430</v>
      </c>
      <c r="D181" s="308" t="s">
        <v>125</v>
      </c>
      <c r="E181" s="309">
        <v>43441</v>
      </c>
      <c r="F181" s="308" t="str">
        <f>IF('[1]Lista de Lojas | Stores List'!$E182="","",VLOOKUP(MONTH('[1]Lista de Lojas | Stores List'!$E182),[1]Quarters!$A$2:$B$13,2,0)&amp;RIGHT(YEAR('[1]Lista de Lojas | Stores List'!$E182),2))</f>
        <v>4Q18</v>
      </c>
      <c r="G181" s="309"/>
      <c r="H181" s="308" t="str">
        <f>IF('[1]Lista de Lojas | Stores List'!$G181="","",VLOOKUP(MONTH('[1]Lista de Lojas | Stores List'!$G181),[1]Quarters!$A$2:$B$13,2,0)&amp;RIGHT(YEAR('[1]Lista de Lojas | Stores List'!$G181),2))</f>
        <v/>
      </c>
      <c r="I181" s="311" t="s">
        <v>804</v>
      </c>
      <c r="J181" s="311" t="str">
        <f>IFERROR(VLOOKUP('[1]Lista de Lojas | Stores List'!$K181,[1]UF!$A:$C,3,0),"")</f>
        <v>Midwest</v>
      </c>
      <c r="K181" s="311" t="s">
        <v>326</v>
      </c>
      <c r="L181" s="311" t="str">
        <f>IF('[1]Lista de Lojas | Stores List'!$K181="","",VLOOKUP('[1]Lista de Lojas | Stores List'!$K181,[1]UF!$A:$B,2,0))</f>
        <v>Distrito Federal</v>
      </c>
      <c r="M181" s="311" t="s">
        <v>199</v>
      </c>
      <c r="N181" s="311" t="str">
        <f>IFERROR(VLOOKUP('[1]Lista de Lojas | Stores List'!$M181,[1]UF!D:E,2,0),"N")</f>
        <v>S</v>
      </c>
      <c r="O181" s="311" t="s">
        <v>622</v>
      </c>
      <c r="P181" s="311" t="s">
        <v>523</v>
      </c>
      <c r="Q181" s="317">
        <v>1884.3999999999999</v>
      </c>
      <c r="R181" s="311">
        <f>SUMIFS('[1]Lista de Lojas | Stores List'!$B$85:$B$747,'[1]Lista de Lojas | Stores List'!$D$85:$D$747,'[1]Lista de Lojas | Stores List'!$D182,'[1]Lista de Lojas | Stores List'!$E$85:$E$747,"&lt;="&amp;'[1]Lista de Lojas | Stores List'!$E182)</f>
        <v>329</v>
      </c>
      <c r="S181" s="311">
        <f>SUMIFS('[1]Lista de Lojas | Stores List'!$B$85:$B$747,'[1]Lista de Lojas | Stores List'!$E$85:$E$747,"&lt;="&amp;'[1]Lista de Lojas | Stores List'!$E182)</f>
        <v>500</v>
      </c>
    </row>
    <row r="182" spans="2:19">
      <c r="B182" s="164">
        <f>IF(AND('[1]Lista de Lojas | Stores List'!$E182="",'[1]Lista de Lojas | Stores List'!$G182=""),0,IF('[1]Lista de Lojas | Stores List'!$G182&lt;&gt;"",0,1))</f>
        <v>1</v>
      </c>
      <c r="C182" s="163" t="s">
        <v>1429</v>
      </c>
      <c r="D182" s="308" t="s">
        <v>125</v>
      </c>
      <c r="E182" s="309">
        <v>43441</v>
      </c>
      <c r="F182" s="308" t="str">
        <f>IF('[1]Lista de Lojas | Stores List'!$E181="","",VLOOKUP(MONTH('[1]Lista de Lojas | Stores List'!$E181),[1]Quarters!$A$2:$B$13,2,0)&amp;RIGHT(YEAR('[1]Lista de Lojas | Stores List'!$E181),2))</f>
        <v>4Q18</v>
      </c>
      <c r="G182" s="309"/>
      <c r="H182" s="308" t="str">
        <f>IF('[1]Lista de Lojas | Stores List'!$G182="","",VLOOKUP(MONTH('[1]Lista de Lojas | Stores List'!$G182),[1]Quarters!$A$2:$B$13,2,0)&amp;RIGHT(YEAR('[1]Lista de Lojas | Stores List'!$G182),2))</f>
        <v/>
      </c>
      <c r="I182" s="311" t="s">
        <v>804</v>
      </c>
      <c r="J182" s="311" t="str">
        <f>IFERROR(VLOOKUP('[1]Lista de Lojas | Stores List'!$K182,[1]UF!$A:$C,3,0),"")</f>
        <v>Southest</v>
      </c>
      <c r="K182" s="311" t="s">
        <v>319</v>
      </c>
      <c r="L182" s="311" t="str">
        <f>IF('[1]Lista de Lojas | Stores List'!$K182="","",VLOOKUP('[1]Lista de Lojas | Stores List'!$K182,[1]UF!$A:$B,2,0))</f>
        <v>Minas Gerais</v>
      </c>
      <c r="M182" s="311" t="s">
        <v>643</v>
      </c>
      <c r="N182" s="311" t="str">
        <f>IFERROR(VLOOKUP('[1]Lista de Lojas | Stores List'!$M182,[1]UF!D:E,2,0),"N")</f>
        <v>N</v>
      </c>
      <c r="O182" s="311" t="s">
        <v>649</v>
      </c>
      <c r="P182" s="311" t="s">
        <v>523</v>
      </c>
      <c r="Q182" s="317">
        <v>2365.9</v>
      </c>
      <c r="R182" s="311">
        <f>SUMIFS('[1]Lista de Lojas | Stores List'!$B$85:$B$747,'[1]Lista de Lojas | Stores List'!$D$85:$D$747,'[1]Lista de Lojas | Stores List'!$D181,'[1]Lista de Lojas | Stores List'!$E$85:$E$747,"&lt;="&amp;'[1]Lista de Lojas | Stores List'!$E181)</f>
        <v>329</v>
      </c>
      <c r="S182" s="311">
        <f>SUMIFS('[1]Lista de Lojas | Stores List'!$B$85:$B$747,'[1]Lista de Lojas | Stores List'!$E$85:$E$747,"&lt;="&amp;'[1]Lista de Lojas | Stores List'!$E181)</f>
        <v>500</v>
      </c>
    </row>
    <row r="183" spans="2:19">
      <c r="B183" s="164">
        <f>IF(AND('[1]Lista de Lojas | Stores List'!$E183="",'[1]Lista de Lojas | Stores List'!$G183=""),0,IF('[1]Lista de Lojas | Stores List'!$G183&lt;&gt;"",0,1))</f>
        <v>1</v>
      </c>
      <c r="C183" s="163" t="s">
        <v>1428</v>
      </c>
      <c r="D183" s="308" t="s">
        <v>125</v>
      </c>
      <c r="E183" s="309">
        <v>43440</v>
      </c>
      <c r="F183" s="308" t="str">
        <f>IF('[1]Lista de Lojas | Stores List'!$E183="","",VLOOKUP(MONTH('[1]Lista de Lojas | Stores List'!$E183),[1]Quarters!$A$2:$B$13,2,0)&amp;RIGHT(YEAR('[1]Lista de Lojas | Stores List'!$E183),2))</f>
        <v>4Q18</v>
      </c>
      <c r="G183" s="309"/>
      <c r="H183" s="308" t="str">
        <f>IF('[1]Lista de Lojas | Stores List'!$G183="","",VLOOKUP(MONTH('[1]Lista de Lojas | Stores List'!$G183),[1]Quarters!$A$2:$B$13,2,0)&amp;RIGHT(YEAR('[1]Lista de Lojas | Stores List'!$G183),2))</f>
        <v/>
      </c>
      <c r="I183" s="311" t="s">
        <v>804</v>
      </c>
      <c r="J183" s="311" t="str">
        <f>IFERROR(VLOOKUP('[1]Lista de Lojas | Stores List'!$K183,[1]UF!$A:$C,3,0),"")</f>
        <v>Southest</v>
      </c>
      <c r="K183" s="311" t="s">
        <v>319</v>
      </c>
      <c r="L183" s="311" t="str">
        <f>IF('[1]Lista de Lojas | Stores List'!$K183="","",VLOOKUP('[1]Lista de Lojas | Stores List'!$K183,[1]UF!$A:$B,2,0))</f>
        <v>Minas Gerais</v>
      </c>
      <c r="M183" s="311" t="s">
        <v>644</v>
      </c>
      <c r="N183" s="311" t="str">
        <f>IFERROR(VLOOKUP('[1]Lista de Lojas | Stores List'!$M183,[1]UF!D:E,2,0),"N")</f>
        <v>N</v>
      </c>
      <c r="O183" s="311" t="s">
        <v>647</v>
      </c>
      <c r="P183" s="311" t="s">
        <v>523</v>
      </c>
      <c r="Q183" s="317">
        <v>1594.6000000000001</v>
      </c>
      <c r="R183" s="311">
        <f>SUMIFS('[1]Lista de Lojas | Stores List'!$B$85:$B$747,'[1]Lista de Lojas | Stores List'!$D$85:$D$747,'[1]Lista de Lojas | Stores List'!$D183,'[1]Lista de Lojas | Stores List'!$E$85:$E$747,"&lt;="&amp;'[1]Lista de Lojas | Stores List'!$E183)</f>
        <v>327</v>
      </c>
      <c r="S183" s="311">
        <f>SUMIFS('[1]Lista de Lojas | Stores List'!$B$85:$B$747,'[1]Lista de Lojas | Stores List'!$E$85:$E$747,"&lt;="&amp;'[1]Lista de Lojas | Stores List'!$E183)</f>
        <v>498</v>
      </c>
    </row>
    <row r="184" spans="2:19">
      <c r="B184" s="164">
        <f>IF(AND('[1]Lista de Lojas | Stores List'!$E184="",'[1]Lista de Lojas | Stores List'!$G184=""),0,IF('[1]Lista de Lojas | Stores List'!$G184&lt;&gt;"",0,1))</f>
        <v>1</v>
      </c>
      <c r="C184" s="163" t="s">
        <v>1427</v>
      </c>
      <c r="D184" s="308" t="s">
        <v>125</v>
      </c>
      <c r="E184" s="309">
        <v>43439</v>
      </c>
      <c r="F184" s="308" t="str">
        <f>IF('[1]Lista de Lojas | Stores List'!$E184="","",VLOOKUP(MONTH('[1]Lista de Lojas | Stores List'!$E184),[1]Quarters!$A$2:$B$13,2,0)&amp;RIGHT(YEAR('[1]Lista de Lojas | Stores List'!$E184),2))</f>
        <v>4Q18</v>
      </c>
      <c r="G184" s="309"/>
      <c r="H184" s="308" t="str">
        <f>IF('[1]Lista de Lojas | Stores List'!$G184="","",VLOOKUP(MONTH('[1]Lista de Lojas | Stores List'!$G184),[1]Quarters!$A$2:$B$13,2,0)&amp;RIGHT(YEAR('[1]Lista de Lojas | Stores List'!$G184),2))</f>
        <v/>
      </c>
      <c r="I184" s="311" t="s">
        <v>804</v>
      </c>
      <c r="J184" s="311" t="str">
        <f>IFERROR(VLOOKUP('[1]Lista de Lojas | Stores List'!$K184,[1]UF!$A:$C,3,0),"")</f>
        <v>Midwest</v>
      </c>
      <c r="K184" s="311" t="s">
        <v>128</v>
      </c>
      <c r="L184" s="311" t="str">
        <f>IF('[1]Lista de Lojas | Stores List'!$K184="","",VLOOKUP('[1]Lista de Lojas | Stores List'!$K184,[1]UF!$A:$B,2,0))</f>
        <v>Mato Grosso</v>
      </c>
      <c r="M184" s="311" t="s">
        <v>645</v>
      </c>
      <c r="N184" s="311" t="str">
        <f>IFERROR(VLOOKUP('[1]Lista de Lojas | Stores List'!$M184,[1]UF!D:E,2,0),"N")</f>
        <v>N</v>
      </c>
      <c r="O184" s="311" t="s">
        <v>646</v>
      </c>
      <c r="P184" s="311" t="s">
        <v>523</v>
      </c>
      <c r="Q184" s="317">
        <v>2290.56</v>
      </c>
      <c r="R184" s="311">
        <f>SUMIFS('[1]Lista de Lojas | Stores List'!$B$85:$B$747,'[1]Lista de Lojas | Stores List'!$D$85:$D$747,'[1]Lista de Lojas | Stores List'!$D184,'[1]Lista de Lojas | Stores List'!$E$85:$E$747,"&lt;="&amp;'[1]Lista de Lojas | Stores List'!$E184)</f>
        <v>326</v>
      </c>
      <c r="S184" s="311">
        <f>SUMIFS('[1]Lista de Lojas | Stores List'!$B$85:$B$747,'[1]Lista de Lojas | Stores List'!$E$85:$E$747,"&lt;="&amp;'[1]Lista de Lojas | Stores List'!$E184)</f>
        <v>497</v>
      </c>
    </row>
    <row r="185" spans="2:19">
      <c r="B185" s="164">
        <f>IF(AND('[1]Lista de Lojas | Stores List'!$E185="",'[1]Lista de Lojas | Stores List'!$G185=""),0,IF('[1]Lista de Lojas | Stores List'!$G185&lt;&gt;"",0,1))</f>
        <v>1</v>
      </c>
      <c r="C185" s="163" t="s">
        <v>1424</v>
      </c>
      <c r="D185" s="308" t="s">
        <v>125</v>
      </c>
      <c r="E185" s="309">
        <v>43427</v>
      </c>
      <c r="F185" s="308" t="str">
        <f>IF('[1]Lista de Lojas | Stores List'!$E185="","",VLOOKUP(MONTH('[1]Lista de Lojas | Stores List'!$E185),[1]Quarters!$A$2:$B$13,2,0)&amp;RIGHT(YEAR('[1]Lista de Lojas | Stores List'!$E185),2))</f>
        <v>4Q18</v>
      </c>
      <c r="G185" s="309"/>
      <c r="H185" s="308" t="str">
        <f>IF('[1]Lista de Lojas | Stores List'!$G185="","",VLOOKUP(MONTH('[1]Lista de Lojas | Stores List'!$G185),[1]Quarters!$A$2:$B$13,2,0)&amp;RIGHT(YEAR('[1]Lista de Lojas | Stores List'!$G185),2))</f>
        <v/>
      </c>
      <c r="I185" s="311" t="s">
        <v>587</v>
      </c>
      <c r="J185" s="311" t="str">
        <f>IFERROR(VLOOKUP('[1]Lista de Lojas | Stores List'!$K185,[1]UF!$A:$C,3,0),"")</f>
        <v>Uruguay</v>
      </c>
      <c r="K185" s="311" t="s">
        <v>1376</v>
      </c>
      <c r="L185" s="311" t="str">
        <f>IF('[1]Lista de Lojas | Stores List'!$K185="","",VLOOKUP('[1]Lista de Lojas | Stores List'!$K185,[1]UF!$A:$B,2,0))</f>
        <v>Uruguay</v>
      </c>
      <c r="M185" s="311" t="s">
        <v>1425</v>
      </c>
      <c r="N185" s="311" t="str">
        <f>IFERROR(VLOOKUP('[1]Lista de Lojas | Stores List'!$M185,[1]UF!D:E,2,0),"N")</f>
        <v>N</v>
      </c>
      <c r="O185" s="311" t="s">
        <v>1426</v>
      </c>
      <c r="P185" s="311" t="s">
        <v>523</v>
      </c>
      <c r="Q185" s="317">
        <v>1622.72</v>
      </c>
      <c r="R185" s="311">
        <f>SUMIFS('[1]Lista de Lojas | Stores List'!$B$85:$B$747,'[1]Lista de Lojas | Stores List'!$D$85:$D$747,'[1]Lista de Lojas | Stores List'!$D185,'[1]Lista de Lojas | Stores List'!$E$85:$E$747,"&lt;="&amp;'[1]Lista de Lojas | Stores List'!$E185)</f>
        <v>325</v>
      </c>
      <c r="S185" s="311">
        <f>SUMIFS('[1]Lista de Lojas | Stores List'!$B$85:$B$747,'[1]Lista de Lojas | Stores List'!$E$85:$E$747,"&lt;="&amp;'[1]Lista de Lojas | Stores List'!$E185)</f>
        <v>496</v>
      </c>
    </row>
    <row r="186" spans="2:19">
      <c r="B186" s="164">
        <f>IF(AND('[1]Lista de Lojas | Stores List'!$E186="",'[1]Lista de Lojas | Stores List'!$G186=""),0,IF('[1]Lista de Lojas | Stores List'!$G186&lt;&gt;"",0,1))</f>
        <v>1</v>
      </c>
      <c r="C186" s="163" t="s">
        <v>1423</v>
      </c>
      <c r="D186" s="308" t="s">
        <v>125</v>
      </c>
      <c r="E186" s="309">
        <v>43423</v>
      </c>
      <c r="F186" s="308" t="str">
        <f>IF('[1]Lista de Lojas | Stores List'!$E186="","",VLOOKUP(MONTH('[1]Lista de Lojas | Stores List'!$E186),[1]Quarters!$A$2:$B$13,2,0)&amp;RIGHT(YEAR('[1]Lista de Lojas | Stores List'!$E186),2))</f>
        <v>4Q18</v>
      </c>
      <c r="G186" s="309"/>
      <c r="H186" s="308" t="str">
        <f>IF('[1]Lista de Lojas | Stores List'!$G186="","",VLOOKUP(MONTH('[1]Lista de Lojas | Stores List'!$G186),[1]Quarters!$A$2:$B$13,2,0)&amp;RIGHT(YEAR('[1]Lista de Lojas | Stores List'!$G186),2))</f>
        <v/>
      </c>
      <c r="I186" s="311" t="s">
        <v>804</v>
      </c>
      <c r="J186" s="311" t="str">
        <f>IFERROR(VLOOKUP('[1]Lista de Lojas | Stores List'!$K186,[1]UF!$A:$C,3,0),"")</f>
        <v>Southest</v>
      </c>
      <c r="K186" s="311" t="s">
        <v>127</v>
      </c>
      <c r="L186" s="311" t="str">
        <f>IF('[1]Lista de Lojas | Stores List'!$K186="","",VLOOKUP('[1]Lista de Lojas | Stores List'!$K186,[1]UF!$A:$B,2,0))</f>
        <v>São Paulo</v>
      </c>
      <c r="M186" s="311" t="s">
        <v>640</v>
      </c>
      <c r="N186" s="311" t="str">
        <f>IFERROR(VLOOKUP('[1]Lista de Lojas | Stores List'!$M186,[1]UF!D:E,2,0),"N")</f>
        <v>N</v>
      </c>
      <c r="O186" s="311" t="s">
        <v>642</v>
      </c>
      <c r="P186" s="311" t="s">
        <v>523</v>
      </c>
      <c r="Q186" s="317">
        <v>2878.14</v>
      </c>
      <c r="R186" s="311">
        <f>SUMIFS('[1]Lista de Lojas | Stores List'!$B$85:$B$747,'[1]Lista de Lojas | Stores List'!$D$85:$D$747,'[1]Lista de Lojas | Stores List'!$D186,'[1]Lista de Lojas | Stores List'!$E$85:$E$747,"&lt;="&amp;'[1]Lista de Lojas | Stores List'!$E186)</f>
        <v>324</v>
      </c>
      <c r="S186" s="311">
        <f>SUMIFS('[1]Lista de Lojas | Stores List'!$B$85:$B$747,'[1]Lista de Lojas | Stores List'!$E$85:$E$747,"&lt;="&amp;'[1]Lista de Lojas | Stores List'!$E186)</f>
        <v>495</v>
      </c>
    </row>
    <row r="187" spans="2:19">
      <c r="B187" s="164">
        <f>IF(AND('[1]Lista de Lojas | Stores List'!$E187="",'[1]Lista de Lojas | Stores List'!$G187=""),0,IF('[1]Lista de Lojas | Stores List'!$G187&lt;&gt;"",0,1))</f>
        <v>1</v>
      </c>
      <c r="C187" s="163" t="s">
        <v>1651</v>
      </c>
      <c r="D187" s="308" t="s">
        <v>153</v>
      </c>
      <c r="E187" s="309">
        <v>43423</v>
      </c>
      <c r="F187" s="308" t="str">
        <f>IF('[1]Lista de Lojas | Stores List'!$E187="","",VLOOKUP(MONTH('[1]Lista de Lojas | Stores List'!$E187),[1]Quarters!$A$2:$B$13,2,0)&amp;RIGHT(YEAR('[1]Lista de Lojas | Stores List'!$E187),2))</f>
        <v>4Q18</v>
      </c>
      <c r="G187" s="309"/>
      <c r="H187" s="308" t="str">
        <f>IF('[1]Lista de Lojas | Stores List'!$G187="","",VLOOKUP(MONTH('[1]Lista de Lojas | Stores List'!$G187),[1]Quarters!$A$2:$B$13,2,0)&amp;RIGHT(YEAR('[1]Lista de Lojas | Stores List'!$G187),2))</f>
        <v/>
      </c>
      <c r="I187" s="311" t="s">
        <v>804</v>
      </c>
      <c r="J187" s="311" t="str">
        <f>IFERROR(VLOOKUP('[1]Lista de Lojas | Stores List'!$K187,[1]UF!$A:$C,3,0),"")</f>
        <v>Southest</v>
      </c>
      <c r="K187" s="311" t="s">
        <v>127</v>
      </c>
      <c r="L187" s="311" t="str">
        <f>IF('[1]Lista de Lojas | Stores List'!$K187="","",VLOOKUP('[1]Lista de Lojas | Stores List'!$K187,[1]UF!$A:$B,2,0))</f>
        <v>São Paulo</v>
      </c>
      <c r="M187" s="311" t="s">
        <v>640</v>
      </c>
      <c r="N187" s="311" t="str">
        <f>IFERROR(VLOOKUP('[1]Lista de Lojas | Stores List'!$M187,[1]UF!D:E,2,0),"N")</f>
        <v>N</v>
      </c>
      <c r="O187" s="311" t="s">
        <v>1652</v>
      </c>
      <c r="P187" s="311" t="s">
        <v>523</v>
      </c>
      <c r="Q187" s="317">
        <v>235.47</v>
      </c>
      <c r="R187" s="311">
        <f>SUMIFS('[1]Lista de Lojas | Stores List'!$B$85:$B$747,'[1]Lista de Lojas | Stores List'!$D$85:$D$747,'[1]Lista de Lojas | Stores List'!$D187,'[1]Lista de Lojas | Stores List'!$E$85:$E$747,"&lt;="&amp;'[1]Lista de Lojas | Stores List'!$E187)</f>
        <v>83</v>
      </c>
      <c r="S187" s="311">
        <f>SUMIFS('[1]Lista de Lojas | Stores List'!$B$85:$B$747,'[1]Lista de Lojas | Stores List'!$E$85:$E$747,"&lt;="&amp;'[1]Lista de Lojas | Stores List'!$E187)</f>
        <v>495</v>
      </c>
    </row>
    <row r="188" spans="2:19">
      <c r="B188" s="164">
        <f>IF(AND('[1]Lista de Lojas | Stores List'!$E188="",'[1]Lista de Lojas | Stores List'!$G188=""),0,IF('[1]Lista de Lojas | Stores List'!$G188&lt;&gt;"",0,1))</f>
        <v>1</v>
      </c>
      <c r="C188" s="163" t="s">
        <v>1420</v>
      </c>
      <c r="D188" s="308" t="s">
        <v>125</v>
      </c>
      <c r="E188" s="309">
        <v>43417</v>
      </c>
      <c r="F188" s="308" t="str">
        <f>IF('[1]Lista de Lojas | Stores List'!$E188="","",VLOOKUP(MONTH('[1]Lista de Lojas | Stores List'!$E188),[1]Quarters!$A$2:$B$13,2,0)&amp;RIGHT(YEAR('[1]Lista de Lojas | Stores List'!$E188),2))</f>
        <v>4Q18</v>
      </c>
      <c r="G188" s="309"/>
      <c r="H188" s="308" t="str">
        <f>IF('[1]Lista de Lojas | Stores List'!$G188="","",VLOOKUP(MONTH('[1]Lista de Lojas | Stores List'!$G188),[1]Quarters!$A$2:$B$13,2,0)&amp;RIGHT(YEAR('[1]Lista de Lojas | Stores List'!$G188),2))</f>
        <v/>
      </c>
      <c r="I188" s="311" t="s">
        <v>804</v>
      </c>
      <c r="J188" s="311" t="str">
        <f>IFERROR(VLOOKUP('[1]Lista de Lojas | Stores List'!$K188,[1]UF!$A:$C,3,0),"")</f>
        <v>South</v>
      </c>
      <c r="K188" s="311" t="s">
        <v>331</v>
      </c>
      <c r="L188" s="311" t="str">
        <f>IF('[1]Lista de Lojas | Stores List'!$K188="","",VLOOKUP('[1]Lista de Lojas | Stores List'!$K188,[1]UF!$A:$B,2,0))</f>
        <v>Paraná</v>
      </c>
      <c r="M188" s="311" t="s">
        <v>1421</v>
      </c>
      <c r="N188" s="311" t="str">
        <f>IFERROR(VLOOKUP('[1]Lista de Lojas | Stores List'!$M188,[1]UF!D:E,2,0),"N")</f>
        <v>N</v>
      </c>
      <c r="O188" s="311" t="s">
        <v>1422</v>
      </c>
      <c r="P188" s="311" t="s">
        <v>523</v>
      </c>
      <c r="Q188" s="317">
        <v>1668.3300000000002</v>
      </c>
      <c r="R188" s="311">
        <f>SUMIFS('[1]Lista de Lojas | Stores List'!$B$85:$B$747,'[1]Lista de Lojas | Stores List'!$D$85:$D$747,'[1]Lista de Lojas | Stores List'!$D188,'[1]Lista de Lojas | Stores List'!$E$85:$E$747,"&lt;="&amp;'[1]Lista de Lojas | Stores List'!$E188)</f>
        <v>323</v>
      </c>
      <c r="S188" s="311">
        <f>SUMIFS('[1]Lista de Lojas | Stores List'!$B$85:$B$747,'[1]Lista de Lojas | Stores List'!$E$85:$E$747,"&lt;="&amp;'[1]Lista de Lojas | Stores List'!$E188)</f>
        <v>493</v>
      </c>
    </row>
    <row r="189" spans="2:19">
      <c r="B189" s="164">
        <f>IF(AND('[1]Lista de Lojas | Stores List'!$E189="",'[1]Lista de Lojas | Stores List'!$G189=""),0,IF('[1]Lista de Lojas | Stores List'!$G189&lt;&gt;"",0,1))</f>
        <v>1</v>
      </c>
      <c r="C189" s="163" t="s">
        <v>1419</v>
      </c>
      <c r="D189" s="308" t="s">
        <v>125</v>
      </c>
      <c r="E189" s="309">
        <v>43412</v>
      </c>
      <c r="F189" s="308" t="str">
        <f>IF('[1]Lista de Lojas | Stores List'!$E189="","",VLOOKUP(MONTH('[1]Lista de Lojas | Stores List'!$E189),[1]Quarters!$A$2:$B$13,2,0)&amp;RIGHT(YEAR('[1]Lista de Lojas | Stores List'!$E189),2))</f>
        <v>4Q18</v>
      </c>
      <c r="G189" s="309"/>
      <c r="H189" s="308" t="str">
        <f>IF('[1]Lista de Lojas | Stores List'!$G189="","",VLOOKUP(MONTH('[1]Lista de Lojas | Stores List'!$G189),[1]Quarters!$A$2:$B$13,2,0)&amp;RIGHT(YEAR('[1]Lista de Lojas | Stores List'!$G189),2))</f>
        <v/>
      </c>
      <c r="I189" s="311" t="s">
        <v>804</v>
      </c>
      <c r="J189" s="311" t="str">
        <f>IFERROR(VLOOKUP('[1]Lista de Lojas | Stores List'!$K189,[1]UF!$A:$C,3,0),"")</f>
        <v>South</v>
      </c>
      <c r="K189" s="311" t="s">
        <v>126</v>
      </c>
      <c r="L189" s="311" t="str">
        <f>IF('[1]Lista de Lojas | Stores List'!$K189="","",VLOOKUP('[1]Lista de Lojas | Stores List'!$K189,[1]UF!$A:$B,2,0))</f>
        <v>Rio Grande do Sul</v>
      </c>
      <c r="M189" s="311" t="s">
        <v>400</v>
      </c>
      <c r="N189" s="311" t="str">
        <f>IFERROR(VLOOKUP('[1]Lista de Lojas | Stores List'!$M189,[1]UF!D:E,2,0),"N")</f>
        <v>N</v>
      </c>
      <c r="O189" s="311" t="s">
        <v>641</v>
      </c>
      <c r="P189" s="311" t="s">
        <v>523</v>
      </c>
      <c r="Q189" s="317">
        <v>3090</v>
      </c>
      <c r="R189" s="311">
        <f>SUMIFS('[1]Lista de Lojas | Stores List'!$B$85:$B$747,'[1]Lista de Lojas | Stores List'!$D$85:$D$747,'[1]Lista de Lojas | Stores List'!$D189,'[1]Lista de Lojas | Stores List'!$E$85:$E$747,"&lt;="&amp;'[1]Lista de Lojas | Stores List'!$E189)</f>
        <v>322</v>
      </c>
      <c r="S189" s="311">
        <f>SUMIFS('[1]Lista de Lojas | Stores List'!$B$85:$B$747,'[1]Lista de Lojas | Stores List'!$E$85:$E$747,"&lt;="&amp;'[1]Lista de Lojas | Stores List'!$E189)</f>
        <v>492</v>
      </c>
    </row>
    <row r="190" spans="2:19">
      <c r="B190" s="164">
        <f>IF(AND('[1]Lista de Lojas | Stores List'!$E190="",'[1]Lista de Lojas | Stores List'!$G190=""),0,IF('[1]Lista de Lojas | Stores List'!$G190&lt;&gt;"",0,1))</f>
        <v>1</v>
      </c>
      <c r="C190" s="163" t="s">
        <v>1418</v>
      </c>
      <c r="D190" s="308" t="s">
        <v>125</v>
      </c>
      <c r="E190" s="309">
        <v>43403</v>
      </c>
      <c r="F190" s="308" t="str">
        <f>IF('[1]Lista de Lojas | Stores List'!$E190="","",VLOOKUP(MONTH('[1]Lista de Lojas | Stores List'!$E190),[1]Quarters!$A$2:$B$13,2,0)&amp;RIGHT(YEAR('[1]Lista de Lojas | Stores List'!$E190),2))</f>
        <v>4Q18</v>
      </c>
      <c r="G190" s="309"/>
      <c r="H190" s="308" t="str">
        <f>IF('[1]Lista de Lojas | Stores List'!$G190="","",VLOOKUP(MONTH('[1]Lista de Lojas | Stores List'!$G190),[1]Quarters!$A$2:$B$13,2,0)&amp;RIGHT(YEAR('[1]Lista de Lojas | Stores List'!$G190),2))</f>
        <v/>
      </c>
      <c r="I190" s="311" t="s">
        <v>804</v>
      </c>
      <c r="J190" s="311" t="str">
        <f>IFERROR(VLOOKUP('[1]Lista de Lojas | Stores List'!$K190,[1]UF!$A:$C,3,0),"")</f>
        <v>Southest</v>
      </c>
      <c r="K190" s="311" t="s">
        <v>127</v>
      </c>
      <c r="L190" s="311" t="str">
        <f>IF('[1]Lista de Lojas | Stores List'!$K190="","",VLOOKUP('[1]Lista de Lojas | Stores List'!$K190,[1]UF!$A:$B,2,0))</f>
        <v>São Paulo</v>
      </c>
      <c r="M190" s="311" t="s">
        <v>390</v>
      </c>
      <c r="N190" s="311" t="str">
        <f>IFERROR(VLOOKUP('[1]Lista de Lojas | Stores List'!$M190,[1]UF!D:E,2,0),"N")</f>
        <v>N</v>
      </c>
      <c r="O190" s="311" t="s">
        <v>391</v>
      </c>
      <c r="P190" s="311" t="s">
        <v>523</v>
      </c>
      <c r="Q190" s="317">
        <v>1894.1</v>
      </c>
      <c r="R190" s="311">
        <f>SUMIFS('[1]Lista de Lojas | Stores List'!$B$85:$B$747,'[1]Lista de Lojas | Stores List'!$D$85:$D$747,'[1]Lista de Lojas | Stores List'!$D190,'[1]Lista de Lojas | Stores List'!$E$85:$E$747,"&lt;="&amp;'[1]Lista de Lojas | Stores List'!$E190)</f>
        <v>321</v>
      </c>
      <c r="S190" s="311">
        <f>SUMIFS('[1]Lista de Lojas | Stores List'!$B$85:$B$747,'[1]Lista de Lojas | Stores List'!$E$85:$E$747,"&lt;="&amp;'[1]Lista de Lojas | Stores List'!$E190)</f>
        <v>491</v>
      </c>
    </row>
    <row r="191" spans="2:19">
      <c r="B191" s="164">
        <f>IF(AND('[1]Lista de Lojas | Stores List'!$E191="",'[1]Lista de Lojas | Stores List'!$G191=""),0,IF('[1]Lista de Lojas | Stores List'!$G191&lt;&gt;"",0,1))</f>
        <v>1</v>
      </c>
      <c r="C191" s="163" t="s">
        <v>971</v>
      </c>
      <c r="D191" s="308" t="s">
        <v>152</v>
      </c>
      <c r="E191" s="309">
        <v>43396</v>
      </c>
      <c r="F191" s="308" t="str">
        <f>IF('[1]Lista de Lojas | Stores List'!$E191="","",VLOOKUP(MONTH('[1]Lista de Lojas | Stores List'!$E191),[1]Quarters!$A$2:$B$13,2,0)&amp;RIGHT(YEAR('[1]Lista de Lojas | Stores List'!$E191),2))</f>
        <v>4Q18</v>
      </c>
      <c r="G191" s="309"/>
      <c r="H191" s="308" t="str">
        <f>IF('[1]Lista de Lojas | Stores List'!$G191="","",VLOOKUP(MONTH('[1]Lista de Lojas | Stores List'!$G191),[1]Quarters!$A$2:$B$13,2,0)&amp;RIGHT(YEAR('[1]Lista de Lojas | Stores List'!$G191),2))</f>
        <v/>
      </c>
      <c r="I191" s="311" t="s">
        <v>804</v>
      </c>
      <c r="J191" s="311" t="str">
        <f>IFERROR(VLOOKUP('[1]Lista de Lojas | Stores List'!$K191,[1]UF!$A:$C,3,0),"")</f>
        <v>Midwest</v>
      </c>
      <c r="K191" s="311" t="s">
        <v>128</v>
      </c>
      <c r="L191" s="311" t="str">
        <f>IF('[1]Lista de Lojas | Stores List'!$K191="","",VLOOKUP('[1]Lista de Lojas | Stores List'!$K191,[1]UF!$A:$B,2,0))</f>
        <v>Mato Grosso</v>
      </c>
      <c r="M191" s="311" t="s">
        <v>168</v>
      </c>
      <c r="N191" s="311" t="str">
        <f>IFERROR(VLOOKUP('[1]Lista de Lojas | Stores List'!$M191,[1]UF!D:E,2,0),"N")</f>
        <v>S</v>
      </c>
      <c r="O191" s="311" t="s">
        <v>638</v>
      </c>
      <c r="P191" s="311" t="s">
        <v>523</v>
      </c>
      <c r="Q191" s="317">
        <v>532.37</v>
      </c>
      <c r="R191" s="311">
        <f>SUMIFS('[1]Lista de Lojas | Stores List'!$B$85:$B$747,'[1]Lista de Lojas | Stores List'!$D$85:$D$747,'[1]Lista de Lojas | Stores List'!$D191,'[1]Lista de Lojas | Stores List'!$E$85:$E$747,"&lt;="&amp;'[1]Lista de Lojas | Stores List'!$E191)</f>
        <v>85</v>
      </c>
      <c r="S191" s="311">
        <f>SUMIFS('[1]Lista de Lojas | Stores List'!$B$85:$B$747,'[1]Lista de Lojas | Stores List'!$E$85:$E$747,"&lt;="&amp;'[1]Lista de Lojas | Stores List'!$E191)</f>
        <v>490</v>
      </c>
    </row>
    <row r="192" spans="2:19">
      <c r="B192" s="164">
        <f>IF(AND('[1]Lista de Lojas | Stores List'!$E192="",'[1]Lista de Lojas | Stores List'!$G192=""),0,IF('[1]Lista de Lojas | Stores List'!$G192&lt;&gt;"",0,1))</f>
        <v>1</v>
      </c>
      <c r="C192" s="163" t="s">
        <v>1417</v>
      </c>
      <c r="D192" s="308" t="s">
        <v>125</v>
      </c>
      <c r="E192" s="309">
        <v>43396</v>
      </c>
      <c r="F192" s="308" t="str">
        <f>IF('[1]Lista de Lojas | Stores List'!$E192="","",VLOOKUP(MONTH('[1]Lista de Lojas | Stores List'!$E192),[1]Quarters!$A$2:$B$13,2,0)&amp;RIGHT(YEAR('[1]Lista de Lojas | Stores List'!$E192),2))</f>
        <v>4Q18</v>
      </c>
      <c r="G192" s="309"/>
      <c r="H192" s="308" t="str">
        <f>IF('[1]Lista de Lojas | Stores List'!$G192="","",VLOOKUP(MONTH('[1]Lista de Lojas | Stores List'!$G192),[1]Quarters!$A$2:$B$13,2,0)&amp;RIGHT(YEAR('[1]Lista de Lojas | Stores List'!$G192),2))</f>
        <v/>
      </c>
      <c r="I192" s="311" t="s">
        <v>804</v>
      </c>
      <c r="J192" s="311" t="str">
        <f>IFERROR(VLOOKUP('[1]Lista de Lojas | Stores List'!$K192,[1]UF!$A:$C,3,0),"")</f>
        <v>Midwest</v>
      </c>
      <c r="K192" s="311" t="s">
        <v>128</v>
      </c>
      <c r="L192" s="311" t="str">
        <f>IF('[1]Lista de Lojas | Stores List'!$K192="","",VLOOKUP('[1]Lista de Lojas | Stores List'!$K192,[1]UF!$A:$B,2,0))</f>
        <v>Mato Grosso</v>
      </c>
      <c r="M192" s="311" t="s">
        <v>168</v>
      </c>
      <c r="N192" s="311" t="str">
        <f>IFERROR(VLOOKUP('[1]Lista de Lojas | Stores List'!$M192,[1]UF!D:E,2,0),"N")</f>
        <v>S</v>
      </c>
      <c r="O192" s="311" t="s">
        <v>638</v>
      </c>
      <c r="P192" s="311" t="s">
        <v>523</v>
      </c>
      <c r="Q192" s="317">
        <v>3022.98</v>
      </c>
      <c r="R192" s="311">
        <f>SUMIFS('[1]Lista de Lojas | Stores List'!$B$85:$B$747,'[1]Lista de Lojas | Stores List'!$D$85:$D$747,'[1]Lista de Lojas | Stores List'!$D192,'[1]Lista de Lojas | Stores List'!$E$85:$E$747,"&lt;="&amp;'[1]Lista de Lojas | Stores List'!$E192)</f>
        <v>320</v>
      </c>
      <c r="S192" s="311">
        <f>SUMIFS('[1]Lista de Lojas | Stores List'!$B$85:$B$747,'[1]Lista de Lojas | Stores List'!$E$85:$E$747,"&lt;="&amp;'[1]Lista de Lojas | Stores List'!$E192)</f>
        <v>490</v>
      </c>
    </row>
    <row r="193" spans="1:19">
      <c r="B193" s="164">
        <f>IF(AND('[1]Lista de Lojas | Stores List'!$E193="",'[1]Lista de Lojas | Stores List'!$G193=""),0,IF('[1]Lista de Lojas | Stores List'!$G193&lt;&gt;"",0,1))</f>
        <v>1</v>
      </c>
      <c r="C193" s="163" t="s">
        <v>1650</v>
      </c>
      <c r="D193" s="308" t="s">
        <v>153</v>
      </c>
      <c r="E193" s="309">
        <v>43396</v>
      </c>
      <c r="F193" s="308" t="str">
        <f>IF('[1]Lista de Lojas | Stores List'!$E193="","",VLOOKUP(MONTH('[1]Lista de Lojas | Stores List'!$E193),[1]Quarters!$A$2:$B$13,2,0)&amp;RIGHT(YEAR('[1]Lista de Lojas | Stores List'!$E193),2))</f>
        <v>4Q18</v>
      </c>
      <c r="G193" s="309"/>
      <c r="H193" s="308" t="str">
        <f>IF('[1]Lista de Lojas | Stores List'!$G193="","",VLOOKUP(MONTH('[1]Lista de Lojas | Stores List'!$G193),[1]Quarters!$A$2:$B$13,2,0)&amp;RIGHT(YEAR('[1]Lista de Lojas | Stores List'!$G193),2))</f>
        <v/>
      </c>
      <c r="I193" s="311" t="s">
        <v>804</v>
      </c>
      <c r="J193" s="311" t="str">
        <f>IFERROR(VLOOKUP('[1]Lista de Lojas | Stores List'!$K193,[1]UF!$A:$C,3,0),"")</f>
        <v>Midwest</v>
      </c>
      <c r="K193" s="311" t="s">
        <v>128</v>
      </c>
      <c r="L193" s="311" t="str">
        <f>IF('[1]Lista de Lojas | Stores List'!$K193="","",VLOOKUP('[1]Lista de Lojas | Stores List'!$K193,[1]UF!$A:$B,2,0))</f>
        <v>Mato Grosso</v>
      </c>
      <c r="M193" s="311" t="s">
        <v>168</v>
      </c>
      <c r="N193" s="311" t="str">
        <f>IFERROR(VLOOKUP('[1]Lista de Lojas | Stores List'!$M193,[1]UF!D:E,2,0),"N")</f>
        <v>S</v>
      </c>
      <c r="O193" s="311" t="s">
        <v>638</v>
      </c>
      <c r="P193" s="311" t="s">
        <v>523</v>
      </c>
      <c r="Q193" s="317">
        <v>213.18</v>
      </c>
      <c r="R193" s="311">
        <f>SUMIFS('[1]Lista de Lojas | Stores List'!$B$85:$B$747,'[1]Lista de Lojas | Stores List'!$D$85:$D$747,'[1]Lista de Lojas | Stores List'!$D193,'[1]Lista de Lojas | Stores List'!$E$85:$E$747,"&lt;="&amp;'[1]Lista de Lojas | Stores List'!$E193)</f>
        <v>82</v>
      </c>
      <c r="S193" s="311">
        <f>SUMIFS('[1]Lista de Lojas | Stores List'!$B$85:$B$747,'[1]Lista de Lojas | Stores List'!$E$85:$E$747,"&lt;="&amp;'[1]Lista de Lojas | Stores List'!$E193)</f>
        <v>490</v>
      </c>
    </row>
    <row r="194" spans="1:19">
      <c r="A194" s="88"/>
      <c r="B194" s="164">
        <f>IF(AND('[1]Lista de Lojas | Stores List'!$E194="",'[1]Lista de Lojas | Stores List'!$G194=""),0,IF('[1]Lista de Lojas | Stores List'!$G194&lt;&gt;"",0,1))</f>
        <v>1</v>
      </c>
      <c r="C194" s="163" t="s">
        <v>1648</v>
      </c>
      <c r="D194" s="308" t="s">
        <v>153</v>
      </c>
      <c r="E194" s="309">
        <v>43391</v>
      </c>
      <c r="F194" s="308" t="str">
        <f>IF('[1]Lista de Lojas | Stores List'!$E194="","",VLOOKUP(MONTH('[1]Lista de Lojas | Stores List'!$E194),[1]Quarters!$A$2:$B$13,2,0)&amp;RIGHT(YEAR('[1]Lista de Lojas | Stores List'!$E194),2))</f>
        <v>4Q18</v>
      </c>
      <c r="G194" s="309"/>
      <c r="H194" s="308" t="str">
        <f>IF('[1]Lista de Lojas | Stores List'!$G194="","",VLOOKUP(MONTH('[1]Lista de Lojas | Stores List'!$G194),[1]Quarters!$A$2:$B$13,2,0)&amp;RIGHT(YEAR('[1]Lista de Lojas | Stores List'!$G194),2))</f>
        <v/>
      </c>
      <c r="I194" s="311" t="s">
        <v>804</v>
      </c>
      <c r="J194" s="311" t="str">
        <f>IFERROR(VLOOKUP('[1]Lista de Lojas | Stores List'!$K194,[1]UF!$A:$C,3,0),"")</f>
        <v>South</v>
      </c>
      <c r="K194" s="311" t="s">
        <v>331</v>
      </c>
      <c r="L194" s="311" t="str">
        <f>IF('[1]Lista de Lojas | Stores List'!$K194="","",VLOOKUP('[1]Lista de Lojas | Stores List'!$K194,[1]UF!$A:$B,2,0))</f>
        <v>Paraná</v>
      </c>
      <c r="M194" s="311" t="s">
        <v>360</v>
      </c>
      <c r="N194" s="311" t="str">
        <f>IFERROR(VLOOKUP('[1]Lista de Lojas | Stores List'!$M194,[1]UF!D:E,2,0),"N")</f>
        <v>N</v>
      </c>
      <c r="O194" s="311" t="s">
        <v>1649</v>
      </c>
      <c r="P194" s="311" t="s">
        <v>523</v>
      </c>
      <c r="Q194" s="317">
        <v>216.81</v>
      </c>
      <c r="R194" s="311">
        <f>SUMIFS('[1]Lista de Lojas | Stores List'!$B$85:$B$747,'[1]Lista de Lojas | Stores List'!$D$85:$D$747,'[1]Lista de Lojas | Stores List'!$D194,'[1]Lista de Lojas | Stores List'!$E$85:$E$747,"&lt;="&amp;'[1]Lista de Lojas | Stores List'!$E194)</f>
        <v>81</v>
      </c>
      <c r="S194" s="311">
        <f>SUMIFS('[1]Lista de Lojas | Stores List'!$B$85:$B$747,'[1]Lista de Lojas | Stores List'!$E$85:$E$747,"&lt;="&amp;'[1]Lista de Lojas | Stores List'!$E194)</f>
        <v>487</v>
      </c>
    </row>
    <row r="195" spans="1:19">
      <c r="A195" s="114"/>
      <c r="B195" s="164">
        <f>IF(AND('[1]Lista de Lojas | Stores List'!$E195="",'[1]Lista de Lojas | Stores List'!$G195=""),0,IF('[1]Lista de Lojas | Stores List'!$G195&lt;&gt;"",0,1))</f>
        <v>1</v>
      </c>
      <c r="C195" s="163" t="s">
        <v>1647</v>
      </c>
      <c r="D195" s="308" t="s">
        <v>153</v>
      </c>
      <c r="E195" s="309">
        <v>43378</v>
      </c>
      <c r="F195" s="308" t="str">
        <f>IF('[1]Lista de Lojas | Stores List'!$E195="","",VLOOKUP(MONTH('[1]Lista de Lojas | Stores List'!$E195),[1]Quarters!$A$2:$B$13,2,0)&amp;RIGHT(YEAR('[1]Lista de Lojas | Stores List'!$E195),2))</f>
        <v>4Q18</v>
      </c>
      <c r="G195" s="309"/>
      <c r="H195" s="308" t="str">
        <f>IF('[1]Lista de Lojas | Stores List'!$G195="","",VLOOKUP(MONTH('[1]Lista de Lojas | Stores List'!$G195),[1]Quarters!$A$2:$B$13,2,0)&amp;RIGHT(YEAR('[1]Lista de Lojas | Stores List'!$G195),2))</f>
        <v/>
      </c>
      <c r="I195" s="311" t="s">
        <v>804</v>
      </c>
      <c r="J195" s="311" t="str">
        <f>IFERROR(VLOOKUP('[1]Lista de Lojas | Stores List'!$K195,[1]UF!$A:$C,3,0),"")</f>
        <v>North</v>
      </c>
      <c r="K195" s="311" t="s">
        <v>327</v>
      </c>
      <c r="L195" s="311" t="str">
        <f>IF('[1]Lista de Lojas | Stores List'!$K195="","",VLOOKUP('[1]Lista de Lojas | Stores List'!$K195,[1]UF!$A:$B,2,0))</f>
        <v>Amazonas</v>
      </c>
      <c r="M195" s="311" t="s">
        <v>194</v>
      </c>
      <c r="N195" s="311" t="str">
        <f>IFERROR(VLOOKUP('[1]Lista de Lojas | Stores List'!$M195,[1]UF!D:E,2,0),"N")</f>
        <v>S</v>
      </c>
      <c r="O195" s="311" t="s">
        <v>627</v>
      </c>
      <c r="P195" s="311" t="s">
        <v>523</v>
      </c>
      <c r="Q195" s="317">
        <v>384.92</v>
      </c>
      <c r="R195" s="311">
        <f>SUMIFS('[1]Lista de Lojas | Stores List'!$B$85:$B$747,'[1]Lista de Lojas | Stores List'!$D$85:$D$747,'[1]Lista de Lojas | Stores List'!$D195,'[1]Lista de Lojas | Stores List'!$E$85:$E$747,"&lt;="&amp;'[1]Lista de Lojas | Stores List'!$E195)</f>
        <v>80</v>
      </c>
      <c r="S195" s="311">
        <f>SUMIFS('[1]Lista de Lojas | Stores List'!$B$85:$B$747,'[1]Lista de Lojas | Stores List'!$E$85:$E$747,"&lt;="&amp;'[1]Lista de Lojas | Stores List'!$E195)</f>
        <v>486</v>
      </c>
    </row>
    <row r="196" spans="1:19">
      <c r="A196" s="114"/>
      <c r="B196" s="164">
        <f>IF(AND('[1]Lista de Lojas | Stores List'!$E196="",'[1]Lista de Lojas | Stores List'!$G196=""),0,IF('[1]Lista de Lojas | Stores List'!$G196&lt;&gt;"",0,1))</f>
        <v>1</v>
      </c>
      <c r="C196" s="163" t="s">
        <v>1416</v>
      </c>
      <c r="D196" s="308" t="s">
        <v>125</v>
      </c>
      <c r="E196" s="309">
        <v>43377</v>
      </c>
      <c r="F196" s="308" t="str">
        <f>IF('[1]Lista de Lojas | Stores List'!$E196="","",VLOOKUP(MONTH('[1]Lista de Lojas | Stores List'!$E196),[1]Quarters!$A$2:$B$13,2,0)&amp;RIGHT(YEAR('[1]Lista de Lojas | Stores List'!$E196),2))</f>
        <v>4Q18</v>
      </c>
      <c r="G196" s="309"/>
      <c r="H196" s="308" t="str">
        <f>IF('[1]Lista de Lojas | Stores List'!$G196="","",VLOOKUP(MONTH('[1]Lista de Lojas | Stores List'!$G196),[1]Quarters!$A$2:$B$13,2,0)&amp;RIGHT(YEAR('[1]Lista de Lojas | Stores List'!$G196),2))</f>
        <v/>
      </c>
      <c r="I196" s="311" t="s">
        <v>804</v>
      </c>
      <c r="J196" s="311" t="str">
        <f>IFERROR(VLOOKUP('[1]Lista de Lojas | Stores List'!$K196,[1]UF!$A:$C,3,0),"")</f>
        <v>Southest</v>
      </c>
      <c r="K196" s="311" t="s">
        <v>127</v>
      </c>
      <c r="L196" s="311" t="str">
        <f>IF('[1]Lista de Lojas | Stores List'!$K196="","",VLOOKUP('[1]Lista de Lojas | Stores List'!$K196,[1]UF!$A:$B,2,0))</f>
        <v>São Paulo</v>
      </c>
      <c r="M196" s="311" t="s">
        <v>628</v>
      </c>
      <c r="N196" s="311" t="str">
        <f>IFERROR(VLOOKUP('[1]Lista de Lojas | Stores List'!$M196,[1]UF!D:E,2,0),"N")</f>
        <v>N</v>
      </c>
      <c r="O196" s="311" t="s">
        <v>629</v>
      </c>
      <c r="P196" s="311" t="s">
        <v>523</v>
      </c>
      <c r="Q196" s="317">
        <v>1795.7299999999998</v>
      </c>
      <c r="R196" s="311">
        <f>SUMIFS('[1]Lista de Lojas | Stores List'!$B$85:$B$747,'[1]Lista de Lojas | Stores List'!$D$85:$D$747,'[1]Lista de Lojas | Stores List'!$D196,'[1]Lista de Lojas | Stores List'!$E$85:$E$747,"&lt;="&amp;'[1]Lista de Lojas | Stores List'!$E196)</f>
        <v>319</v>
      </c>
      <c r="S196" s="311">
        <f>SUMIFS('[1]Lista de Lojas | Stores List'!$B$85:$B$747,'[1]Lista de Lojas | Stores List'!$E$85:$E$747,"&lt;="&amp;'[1]Lista de Lojas | Stores List'!$E196)</f>
        <v>485</v>
      </c>
    </row>
    <row r="197" spans="1:19">
      <c r="A197" s="88"/>
      <c r="B197" s="164">
        <f>IF(AND('[1]Lista de Lojas | Stores List'!$E197="",'[1]Lista de Lojas | Stores List'!$G197=""),0,IF('[1]Lista de Lojas | Stores List'!$G197&lt;&gt;"",0,1))</f>
        <v>1</v>
      </c>
      <c r="C197" s="163" t="s">
        <v>806</v>
      </c>
      <c r="D197" s="311" t="s">
        <v>630</v>
      </c>
      <c r="E197" s="309">
        <v>43370</v>
      </c>
      <c r="F197" s="308" t="str">
        <f>IF('[1]Lista de Lojas | Stores List'!$E197="","",VLOOKUP(MONTH('[1]Lista de Lojas | Stores List'!$E197),[1]Quarters!$A$2:$B$13,2,0)&amp;RIGHT(YEAR('[1]Lista de Lojas | Stores List'!$E197),2))</f>
        <v>3Q18</v>
      </c>
      <c r="G197" s="309"/>
      <c r="H197" s="308" t="str">
        <f>IF('[1]Lista de Lojas | Stores List'!$G197="","",VLOOKUP(MONTH('[1]Lista de Lojas | Stores List'!$G197),[1]Quarters!$A$2:$B$13,2,0)&amp;RIGHT(YEAR('[1]Lista de Lojas | Stores List'!$G197),2))</f>
        <v/>
      </c>
      <c r="I197" s="311" t="s">
        <v>804</v>
      </c>
      <c r="J197" s="311" t="str">
        <f>IFERROR(VLOOKUP('[1]Lista de Lojas | Stores List'!$K197,[1]UF!$A:$C,3,0),"")</f>
        <v>Southest</v>
      </c>
      <c r="K197" s="311" t="s">
        <v>127</v>
      </c>
      <c r="L197" s="311" t="str">
        <f>IF('[1]Lista de Lojas | Stores List'!$K197="","",VLOOKUP('[1]Lista de Lojas | Stores List'!$K197,[1]UF!$A:$B,2,0))</f>
        <v>São Paulo</v>
      </c>
      <c r="M197" s="311" t="s">
        <v>134</v>
      </c>
      <c r="N197" s="311" t="str">
        <f>IFERROR(VLOOKUP('[1]Lista de Lojas | Stores List'!$M197,[1]UF!D:E,2,0),"N")</f>
        <v>S</v>
      </c>
      <c r="O197" s="311" t="s">
        <v>233</v>
      </c>
      <c r="P197" s="311" t="s">
        <v>523</v>
      </c>
      <c r="Q197" s="317">
        <v>192.84</v>
      </c>
      <c r="R197" s="311">
        <f>SUMIFS('[1]Lista de Lojas | Stores List'!$B$85:$B$747,'[1]Lista de Lojas | Stores List'!$D$85:$D$747,'[1]Lista de Lojas | Stores List'!$D197,'[1]Lista de Lojas | Stores List'!$E$85:$E$747,"&lt;="&amp;'[1]Lista de Lojas | Stores List'!$E197)</f>
        <v>3</v>
      </c>
      <c r="S197" s="311">
        <f>SUMIFS('[1]Lista de Lojas | Stores List'!$B$85:$B$747,'[1]Lista de Lojas | Stores List'!$E$85:$E$747,"&lt;="&amp;'[1]Lista de Lojas | Stores List'!$E197)</f>
        <v>484</v>
      </c>
    </row>
    <row r="198" spans="1:19">
      <c r="B198" s="164">
        <f>IF(AND('[1]Lista de Lojas | Stores List'!$E198="",'[1]Lista de Lojas | Stores List'!$G198=""),0,IF('[1]Lista de Lojas | Stores List'!$G198&lt;&gt;"",0,1))</f>
        <v>1</v>
      </c>
      <c r="C198" s="163" t="s">
        <v>969</v>
      </c>
      <c r="D198" s="308" t="s">
        <v>152</v>
      </c>
      <c r="E198" s="309">
        <v>43357</v>
      </c>
      <c r="F198" s="308" t="str">
        <f>IF('[1]Lista de Lojas | Stores List'!$E198="","",VLOOKUP(MONTH('[1]Lista de Lojas | Stores List'!$E198),[1]Quarters!$A$2:$B$13,2,0)&amp;RIGHT(YEAR('[1]Lista de Lojas | Stores List'!$E198),2))</f>
        <v>3Q18</v>
      </c>
      <c r="G198" s="309"/>
      <c r="H198" s="308" t="str">
        <f>IF('[1]Lista de Lojas | Stores List'!$G198="","",VLOOKUP(MONTH('[1]Lista de Lojas | Stores List'!$G198),[1]Quarters!$A$2:$B$13,2,0)&amp;RIGHT(YEAR('[1]Lista de Lojas | Stores List'!$G198),2))</f>
        <v/>
      </c>
      <c r="I198" s="311" t="s">
        <v>804</v>
      </c>
      <c r="J198" s="311" t="str">
        <f>IFERROR(VLOOKUP('[1]Lista de Lojas | Stores List'!$K198,[1]UF!$A:$C,3,0),"")</f>
        <v>Southest</v>
      </c>
      <c r="K198" s="311" t="s">
        <v>319</v>
      </c>
      <c r="L198" s="311" t="str">
        <f>IF('[1]Lista de Lojas | Stores List'!$K198="","",VLOOKUP('[1]Lista de Lojas | Stores List'!$K198,[1]UF!$A:$B,2,0))</f>
        <v>Minas Gerais</v>
      </c>
      <c r="M198" s="311" t="s">
        <v>163</v>
      </c>
      <c r="N198" s="311" t="str">
        <f>IFERROR(VLOOKUP('[1]Lista de Lojas | Stores List'!$M198,[1]UF!D:E,2,0),"N")</f>
        <v>N</v>
      </c>
      <c r="O198" s="311" t="s">
        <v>970</v>
      </c>
      <c r="P198" s="311" t="s">
        <v>523</v>
      </c>
      <c r="Q198" s="317">
        <v>566.14</v>
      </c>
      <c r="R198" s="311">
        <f>SUMIFS('[1]Lista de Lojas | Stores List'!$B$85:$B$747,'[1]Lista de Lojas | Stores List'!$D$85:$D$747,'[1]Lista de Lojas | Stores List'!$D198,'[1]Lista de Lojas | Stores List'!$E$85:$E$747,"&lt;="&amp;'[1]Lista de Lojas | Stores List'!$E198)</f>
        <v>84</v>
      </c>
      <c r="S198" s="311">
        <f>SUMIFS('[1]Lista de Lojas | Stores List'!$B$85:$B$747,'[1]Lista de Lojas | Stores List'!$E$85:$E$747,"&lt;="&amp;'[1]Lista de Lojas | Stores List'!$E198)</f>
        <v>483</v>
      </c>
    </row>
    <row r="199" spans="1:19">
      <c r="B199" s="164">
        <f>IF(AND('[1]Lista de Lojas | Stores List'!$E199="",'[1]Lista de Lojas | Stores List'!$G199=""),0,IF('[1]Lista de Lojas | Stores List'!$G199&lt;&gt;"",0,1))</f>
        <v>1</v>
      </c>
      <c r="C199" s="163" t="s">
        <v>805</v>
      </c>
      <c r="D199" s="311" t="s">
        <v>630</v>
      </c>
      <c r="E199" s="309">
        <v>43356</v>
      </c>
      <c r="F199" s="308" t="str">
        <f>IF('[1]Lista de Lojas | Stores List'!$E199="","",VLOOKUP(MONTH('[1]Lista de Lojas | Stores List'!$E199),[1]Quarters!$A$2:$B$13,2,0)&amp;RIGHT(YEAR('[1]Lista de Lojas | Stores List'!$E199),2))</f>
        <v>3Q18</v>
      </c>
      <c r="G199" s="309"/>
      <c r="H199" s="308" t="str">
        <f>IF('[1]Lista de Lojas | Stores List'!$G199="","",VLOOKUP(MONTH('[1]Lista de Lojas | Stores List'!$G199),[1]Quarters!$A$2:$B$13,2,0)&amp;RIGHT(YEAR('[1]Lista de Lojas | Stores List'!$G199),2))</f>
        <v/>
      </c>
      <c r="I199" s="311" t="s">
        <v>804</v>
      </c>
      <c r="J199" s="311" t="str">
        <f>IFERROR(VLOOKUP('[1]Lista de Lojas | Stores List'!$K199,[1]UF!$A:$C,3,0),"")</f>
        <v>Southest</v>
      </c>
      <c r="K199" s="311" t="s">
        <v>127</v>
      </c>
      <c r="L199" s="311" t="str">
        <f>IF('[1]Lista de Lojas | Stores List'!$K199="","",VLOOKUP('[1]Lista de Lojas | Stores List'!$K199,[1]UF!$A:$B,2,0))</f>
        <v>São Paulo</v>
      </c>
      <c r="M199" s="311" t="s">
        <v>134</v>
      </c>
      <c r="N199" s="311" t="str">
        <f>IFERROR(VLOOKUP('[1]Lista de Lojas | Stores List'!$M199,[1]UF!D:E,2,0),"N")</f>
        <v>S</v>
      </c>
      <c r="O199" s="311" t="s">
        <v>262</v>
      </c>
      <c r="P199" s="311" t="s">
        <v>523</v>
      </c>
      <c r="Q199" s="317">
        <v>241</v>
      </c>
      <c r="R199" s="311">
        <f>SUMIFS('[1]Lista de Lojas | Stores List'!$B$85:$B$747,'[1]Lista de Lojas | Stores List'!$D$85:$D$747,'[1]Lista de Lojas | Stores List'!$D199,'[1]Lista de Lojas | Stores List'!$E$85:$E$747,"&lt;="&amp;'[1]Lista de Lojas | Stores List'!$E199)</f>
        <v>2</v>
      </c>
      <c r="S199" s="311">
        <f>SUMIFS('[1]Lista de Lojas | Stores List'!$B$85:$B$747,'[1]Lista de Lojas | Stores List'!$E$85:$E$747,"&lt;="&amp;'[1]Lista de Lojas | Stores List'!$E199)</f>
        <v>482</v>
      </c>
    </row>
    <row r="200" spans="1:19">
      <c r="B200" s="164">
        <f>IF(AND('[1]Lista de Lojas | Stores List'!$E200="",'[1]Lista de Lojas | Stores List'!$G200=""),0,IF('[1]Lista de Lojas | Stores List'!$G200&lt;&gt;"",0,1))</f>
        <v>1</v>
      </c>
      <c r="C200" s="163" t="s">
        <v>1415</v>
      </c>
      <c r="D200" s="308" t="s">
        <v>125</v>
      </c>
      <c r="E200" s="309">
        <v>43356</v>
      </c>
      <c r="F200" s="308" t="str">
        <f>IF('[1]Lista de Lojas | Stores List'!$E200="","",VLOOKUP(MONTH('[1]Lista de Lojas | Stores List'!$E200),[1]Quarters!$A$2:$B$13,2,0)&amp;RIGHT(YEAR('[1]Lista de Lojas | Stores List'!$E200),2))</f>
        <v>3Q18</v>
      </c>
      <c r="G200" s="309"/>
      <c r="H200" s="308" t="str">
        <f>IF('[1]Lista de Lojas | Stores List'!$G200="","",VLOOKUP(MONTH('[1]Lista de Lojas | Stores List'!$G200),[1]Quarters!$A$2:$B$13,2,0)&amp;RIGHT(YEAR('[1]Lista de Lojas | Stores List'!$G200),2))</f>
        <v/>
      </c>
      <c r="I200" s="311" t="s">
        <v>804</v>
      </c>
      <c r="J200" s="311" t="str">
        <f>IFERROR(VLOOKUP('[1]Lista de Lojas | Stores List'!$K200,[1]UF!$A:$C,3,0),"")</f>
        <v>Northest</v>
      </c>
      <c r="K200" s="311" t="s">
        <v>324</v>
      </c>
      <c r="L200" s="311" t="str">
        <f>IF('[1]Lista de Lojas | Stores List'!$K200="","",VLOOKUP('[1]Lista de Lojas | Stores List'!$K200,[1]UF!$A:$B,2,0))</f>
        <v>Maranhão</v>
      </c>
      <c r="M200" s="311" t="s">
        <v>631</v>
      </c>
      <c r="N200" s="311" t="str">
        <f>IFERROR(VLOOKUP('[1]Lista de Lojas | Stores List'!$M200,[1]UF!D:E,2,0),"N")</f>
        <v>N</v>
      </c>
      <c r="O200" s="311" t="s">
        <v>632</v>
      </c>
      <c r="P200" s="311" t="s">
        <v>523</v>
      </c>
      <c r="Q200" s="317">
        <v>2027.31</v>
      </c>
      <c r="R200" s="311">
        <f>SUMIFS('[1]Lista de Lojas | Stores List'!$B$85:$B$747,'[1]Lista de Lojas | Stores List'!$D$85:$D$747,'[1]Lista de Lojas | Stores List'!$D200,'[1]Lista de Lojas | Stores List'!$E$85:$E$747,"&lt;="&amp;'[1]Lista de Lojas | Stores List'!$E200)</f>
        <v>318</v>
      </c>
      <c r="S200" s="311">
        <f>SUMIFS('[1]Lista de Lojas | Stores List'!$B$85:$B$747,'[1]Lista de Lojas | Stores List'!$E$85:$E$747,"&lt;="&amp;'[1]Lista de Lojas | Stores List'!$E200)</f>
        <v>482</v>
      </c>
    </row>
    <row r="201" spans="1:19">
      <c r="B201" s="164">
        <f>IF(AND('[1]Lista de Lojas | Stores List'!$E201="",'[1]Lista de Lojas | Stores List'!$G201=""),0,IF('[1]Lista de Lojas | Stores List'!$G201&lt;&gt;"",0,1))</f>
        <v>1</v>
      </c>
      <c r="C201" s="163" t="s">
        <v>1414</v>
      </c>
      <c r="D201" s="308" t="s">
        <v>125</v>
      </c>
      <c r="E201" s="309">
        <v>43348</v>
      </c>
      <c r="F201" s="308" t="str">
        <f>IF('[1]Lista de Lojas | Stores List'!$E201="","",VLOOKUP(MONTH('[1]Lista de Lojas | Stores List'!$E201),[1]Quarters!$A$2:$B$13,2,0)&amp;RIGHT(YEAR('[1]Lista de Lojas | Stores List'!$E201),2))</f>
        <v>3Q18</v>
      </c>
      <c r="G201" s="309"/>
      <c r="H201" s="308" t="str">
        <f>IF('[1]Lista de Lojas | Stores List'!$G201="","",VLOOKUP(MONTH('[1]Lista de Lojas | Stores List'!$G201),[1]Quarters!$A$2:$B$13,2,0)&amp;RIGHT(YEAR('[1]Lista de Lojas | Stores List'!$G201),2))</f>
        <v/>
      </c>
      <c r="I201" s="311" t="s">
        <v>804</v>
      </c>
      <c r="J201" s="311" t="str">
        <f>IFERROR(VLOOKUP('[1]Lista de Lojas | Stores List'!$K201,[1]UF!$A:$C,3,0),"")</f>
        <v>Southest</v>
      </c>
      <c r="K201" s="311" t="s">
        <v>131</v>
      </c>
      <c r="L201" s="311" t="str">
        <f>IF('[1]Lista de Lojas | Stores List'!$K201="","",VLOOKUP('[1]Lista de Lojas | Stores List'!$K201,[1]UF!$A:$B,2,0))</f>
        <v>Rio de Janeiro</v>
      </c>
      <c r="M201" s="311" t="s">
        <v>154</v>
      </c>
      <c r="N201" s="311" t="str">
        <f>IFERROR(VLOOKUP('[1]Lista de Lojas | Stores List'!$M201,[1]UF!D:E,2,0),"N")</f>
        <v>S</v>
      </c>
      <c r="O201" s="311" t="s">
        <v>633</v>
      </c>
      <c r="P201" s="311" t="s">
        <v>523</v>
      </c>
      <c r="Q201" s="317">
        <v>1825.28</v>
      </c>
      <c r="R201" s="311">
        <f>SUMIFS('[1]Lista de Lojas | Stores List'!$B$85:$B$747,'[1]Lista de Lojas | Stores List'!$D$85:$D$747,'[1]Lista de Lojas | Stores List'!$D201,'[1]Lista de Lojas | Stores List'!$E$85:$E$747,"&lt;="&amp;'[1]Lista de Lojas | Stores List'!$E201)</f>
        <v>317</v>
      </c>
      <c r="S201" s="311">
        <f>SUMIFS('[1]Lista de Lojas | Stores List'!$B$85:$B$747,'[1]Lista de Lojas | Stores List'!$E$85:$E$747,"&lt;="&amp;'[1]Lista de Lojas | Stores List'!$E201)</f>
        <v>480</v>
      </c>
    </row>
    <row r="202" spans="1:19">
      <c r="B202" s="164">
        <f>IF(AND('[1]Lista de Lojas | Stores List'!$E202="",'[1]Lista de Lojas | Stores List'!$G202=""),0,IF('[1]Lista de Lojas | Stores List'!$G202&lt;&gt;"",0,1))</f>
        <v>1</v>
      </c>
      <c r="C202" s="163" t="s">
        <v>803</v>
      </c>
      <c r="D202" s="311" t="s">
        <v>630</v>
      </c>
      <c r="E202" s="309">
        <v>43347</v>
      </c>
      <c r="F202" s="308" t="str">
        <f>IF('[1]Lista de Lojas | Stores List'!$E202="","",VLOOKUP(MONTH('[1]Lista de Lojas | Stores List'!$E202),[1]Quarters!$A$2:$B$13,2,0)&amp;RIGHT(YEAR('[1]Lista de Lojas | Stores List'!$E202),2))</f>
        <v>3Q18</v>
      </c>
      <c r="G202" s="309"/>
      <c r="H202" s="308" t="str">
        <f>IF('[1]Lista de Lojas | Stores List'!$G202="","",VLOOKUP(MONTH('[1]Lista de Lojas | Stores List'!$G202),[1]Quarters!$A$2:$B$13,2,0)&amp;RIGHT(YEAR('[1]Lista de Lojas | Stores List'!$G202),2))</f>
        <v/>
      </c>
      <c r="I202" s="311" t="s">
        <v>804</v>
      </c>
      <c r="J202" s="311" t="str">
        <f>IFERROR(VLOOKUP('[1]Lista de Lojas | Stores List'!$K202,[1]UF!$A:$C,3,0),"")</f>
        <v>South</v>
      </c>
      <c r="K202" s="311" t="s">
        <v>126</v>
      </c>
      <c r="L202" s="311" t="str">
        <f>IF('[1]Lista de Lojas | Stores List'!$K202="","",VLOOKUP('[1]Lista de Lojas | Stores List'!$K202,[1]UF!$A:$B,2,0))</f>
        <v>Rio Grande do Sul</v>
      </c>
      <c r="M202" s="311" t="s">
        <v>157</v>
      </c>
      <c r="N202" s="311" t="str">
        <f>IFERROR(VLOOKUP('[1]Lista de Lojas | Stores List'!$M202,[1]UF!D:E,2,0),"N")</f>
        <v>S</v>
      </c>
      <c r="O202" s="311" t="s">
        <v>289</v>
      </c>
      <c r="P202" s="311" t="s">
        <v>523</v>
      </c>
      <c r="Q202" s="317">
        <v>248.67</v>
      </c>
      <c r="R202" s="311">
        <f>SUMIFS('[1]Lista de Lojas | Stores List'!$B$85:$B$747,'[1]Lista de Lojas | Stores List'!$D$85:$D$747,'[1]Lista de Lojas | Stores List'!$D202,'[1]Lista de Lojas | Stores List'!$E$85:$E$747,"&lt;="&amp;'[1]Lista de Lojas | Stores List'!$E202)</f>
        <v>1</v>
      </c>
      <c r="S202" s="311">
        <f>SUMIFS('[1]Lista de Lojas | Stores List'!$B$85:$B$747,'[1]Lista de Lojas | Stores List'!$E$85:$E$747,"&lt;="&amp;'[1]Lista de Lojas | Stores List'!$E202)</f>
        <v>479</v>
      </c>
    </row>
    <row r="203" spans="1:19">
      <c r="B203" s="164">
        <f>IF(AND('[1]Lista de Lojas | Stores List'!$E203="",'[1]Lista de Lojas | Stores List'!$G203=""),0,IF('[1]Lista de Lojas | Stores List'!$G203&lt;&gt;"",0,1))</f>
        <v>1</v>
      </c>
      <c r="C203" s="163" t="s">
        <v>1413</v>
      </c>
      <c r="D203" s="308" t="s">
        <v>125</v>
      </c>
      <c r="E203" s="309">
        <v>43333</v>
      </c>
      <c r="F203" s="308" t="str">
        <f>IF('[1]Lista de Lojas | Stores List'!$E203="","",VLOOKUP(MONTH('[1]Lista de Lojas | Stores List'!$E203),[1]Quarters!$A$2:$B$13,2,0)&amp;RIGHT(YEAR('[1]Lista de Lojas | Stores List'!$E203),2))</f>
        <v>3Q18</v>
      </c>
      <c r="G203" s="309"/>
      <c r="H203" s="308" t="str">
        <f>IF('[1]Lista de Lojas | Stores List'!$G203="","",VLOOKUP(MONTH('[1]Lista de Lojas | Stores List'!$G203),[1]Quarters!$A$2:$B$13,2,0)&amp;RIGHT(YEAR('[1]Lista de Lojas | Stores List'!$G203),2))</f>
        <v/>
      </c>
      <c r="I203" s="311" t="s">
        <v>804</v>
      </c>
      <c r="J203" s="311" t="str">
        <f>IFERROR(VLOOKUP('[1]Lista de Lojas | Stores List'!$K203,[1]UF!$A:$C,3,0),"")</f>
        <v>Southest</v>
      </c>
      <c r="K203" s="311" t="s">
        <v>319</v>
      </c>
      <c r="L203" s="311" t="str">
        <f>IF('[1]Lista de Lojas | Stores List'!$K203="","",VLOOKUP('[1]Lista de Lojas | Stores List'!$K203,[1]UF!$A:$B,2,0))</f>
        <v>Minas Gerais</v>
      </c>
      <c r="M203" s="311" t="s">
        <v>634</v>
      </c>
      <c r="N203" s="311" t="str">
        <f>IFERROR(VLOOKUP('[1]Lista de Lojas | Stores List'!$M203,[1]UF!D:E,2,0),"N")</f>
        <v>N</v>
      </c>
      <c r="O203" s="311" t="s">
        <v>635</v>
      </c>
      <c r="P203" s="311" t="s">
        <v>523</v>
      </c>
      <c r="Q203" s="317">
        <v>1509.29</v>
      </c>
      <c r="R203" s="311">
        <f>SUMIFS('[1]Lista de Lojas | Stores List'!$B$85:$B$747,'[1]Lista de Lojas | Stores List'!$D$85:$D$747,'[1]Lista de Lojas | Stores List'!$D203,'[1]Lista de Lojas | Stores List'!$E$85:$E$747,"&lt;="&amp;'[1]Lista de Lojas | Stores List'!$E203)</f>
        <v>316</v>
      </c>
      <c r="S203" s="311">
        <f>SUMIFS('[1]Lista de Lojas | Stores List'!$B$85:$B$747,'[1]Lista de Lojas | Stores List'!$E$85:$E$747,"&lt;="&amp;'[1]Lista de Lojas | Stores List'!$E203)</f>
        <v>478</v>
      </c>
    </row>
    <row r="204" spans="1:19">
      <c r="B204" s="324">
        <f>IF(AND('[1]Lista de Lojas | Stores List'!$E204="",'[1]Lista de Lojas | Stores List'!$G204=""),0,IF('[1]Lista de Lojas | Stores List'!$G204&lt;&gt;"",0,1))</f>
        <v>0</v>
      </c>
      <c r="C204" s="325" t="s">
        <v>968</v>
      </c>
      <c r="D204" s="326" t="s">
        <v>152</v>
      </c>
      <c r="E204" s="327">
        <v>43328</v>
      </c>
      <c r="F204" s="326" t="str">
        <f>IF('[1]Lista de Lojas | Stores List'!$E204="","",VLOOKUP(MONTH('[1]Lista de Lojas | Stores List'!$E204),[1]Quarters!$A$2:$B$13,2,0)&amp;RIGHT(YEAR('[1]Lista de Lojas | Stores List'!$E204),2))</f>
        <v>3Q18</v>
      </c>
      <c r="G204" s="327">
        <v>45299</v>
      </c>
      <c r="H204" s="326" t="str">
        <f>IF('[1]Lista de Lojas | Stores List'!$G204="","",VLOOKUP(MONTH('[1]Lista de Lojas | Stores List'!$G204),[1]Quarters!$A$2:$B$13,2,0)&amp;RIGHT(YEAR('[1]Lista de Lojas | Stores List'!$G204),2))</f>
        <v>1Q24</v>
      </c>
      <c r="I204" s="324" t="s">
        <v>804</v>
      </c>
      <c r="J204" s="324" t="str">
        <f>IFERROR(VLOOKUP('[1]Lista de Lojas | Stores List'!$K204,[1]UF!$A:$C,3,0),"")</f>
        <v>Northest</v>
      </c>
      <c r="K204" s="324" t="s">
        <v>328</v>
      </c>
      <c r="L204" s="324" t="str">
        <f>IF('[1]Lista de Lojas | Stores List'!$K204="","",VLOOKUP('[1]Lista de Lojas | Stores List'!$K204,[1]UF!$A:$B,2,0))</f>
        <v>Paraíba</v>
      </c>
      <c r="M204" s="324" t="s">
        <v>547</v>
      </c>
      <c r="N204" s="311" t="str">
        <f>IFERROR(VLOOKUP('[1]Lista de Lojas | Stores List'!$M204,[1]UF!D:E,2,0),"N")</f>
        <v>N</v>
      </c>
      <c r="O204" s="324" t="s">
        <v>2340</v>
      </c>
      <c r="P204" s="324" t="s">
        <v>523</v>
      </c>
      <c r="Q204" s="328">
        <v>549.4</v>
      </c>
      <c r="R204" s="324">
        <f>SUMIFS('[1]Lista de Lojas | Stores List'!$B$85:$B$747,'[1]Lista de Lojas | Stores List'!$D$85:$D$747,'[1]Lista de Lojas | Stores List'!$D204,'[1]Lista de Lojas | Stores List'!$E$85:$E$747,"&lt;="&amp;'[1]Lista de Lojas | Stores List'!$E204)</f>
        <v>83</v>
      </c>
      <c r="S204" s="311">
        <f>SUMIFS('[1]Lista de Lojas | Stores List'!$B$85:$B$747,'[1]Lista de Lojas | Stores List'!$E$85:$E$747,"&lt;="&amp;'[1]Lista de Lojas | Stores List'!$E204)</f>
        <v>477</v>
      </c>
    </row>
    <row r="205" spans="1:19">
      <c r="B205" s="164">
        <f>IF(AND('[1]Lista de Lojas | Stores List'!$E205="",'[1]Lista de Lojas | Stores List'!$G205=""),0,IF('[1]Lista de Lojas | Stores List'!$G205&lt;&gt;"",0,1))</f>
        <v>1</v>
      </c>
      <c r="C205" s="163" t="s">
        <v>1646</v>
      </c>
      <c r="D205" s="308" t="s">
        <v>153</v>
      </c>
      <c r="E205" s="309">
        <v>43328</v>
      </c>
      <c r="F205" s="308" t="str">
        <f>IF('[1]Lista de Lojas | Stores List'!$E205="","",VLOOKUP(MONTH('[1]Lista de Lojas | Stores List'!$E205),[1]Quarters!$A$2:$B$13,2,0)&amp;RIGHT(YEAR('[1]Lista de Lojas | Stores List'!$E205),2))</f>
        <v>3Q18</v>
      </c>
      <c r="G205" s="309"/>
      <c r="H205" s="308" t="str">
        <f>IF('[1]Lista de Lojas | Stores List'!$G205="","",VLOOKUP(MONTH('[1]Lista de Lojas | Stores List'!$G205),[1]Quarters!$A$2:$B$13,2,0)&amp;RIGHT(YEAR('[1]Lista de Lojas | Stores List'!$G205),2))</f>
        <v/>
      </c>
      <c r="I205" s="311" t="s">
        <v>804</v>
      </c>
      <c r="J205" s="311" t="str">
        <f>IFERROR(VLOOKUP('[1]Lista de Lojas | Stores List'!$K205,[1]UF!$A:$C,3,0),"")</f>
        <v>South</v>
      </c>
      <c r="K205" s="311" t="s">
        <v>317</v>
      </c>
      <c r="L205" s="311" t="str">
        <f>IF('[1]Lista de Lojas | Stores List'!$K205="","",VLOOKUP('[1]Lista de Lojas | Stores List'!$K205,[1]UF!$A:$B,2,0))</f>
        <v>Santa Catarina</v>
      </c>
      <c r="M205" s="311" t="s">
        <v>345</v>
      </c>
      <c r="N205" s="311" t="str">
        <f>IFERROR(VLOOKUP('[1]Lista de Lojas | Stores List'!$M205,[1]UF!D:E,2,0),"N")</f>
        <v>N</v>
      </c>
      <c r="O205" s="311" t="s">
        <v>868</v>
      </c>
      <c r="P205" s="311" t="s">
        <v>523</v>
      </c>
      <c r="Q205" s="317">
        <v>204.51</v>
      </c>
      <c r="R205" s="311">
        <f>SUMIFS('[1]Lista de Lojas | Stores List'!$B$85:$B$747,'[1]Lista de Lojas | Stores List'!$D$85:$D$747,'[1]Lista de Lojas | Stores List'!$D205,'[1]Lista de Lojas | Stores List'!$E$85:$E$747,"&lt;="&amp;'[1]Lista de Lojas | Stores List'!$E205)</f>
        <v>79</v>
      </c>
      <c r="S205" s="311">
        <f>SUMIFS('[1]Lista de Lojas | Stores List'!$B$85:$B$747,'[1]Lista de Lojas | Stores List'!$E$85:$E$747,"&lt;="&amp;'[1]Lista de Lojas | Stores List'!$E205)</f>
        <v>477</v>
      </c>
    </row>
    <row r="206" spans="1:19">
      <c r="B206" s="164">
        <f>IF(AND('[1]Lista de Lojas | Stores List'!$E206="",'[1]Lista de Lojas | Stores List'!$G206=""),0,IF('[1]Lista de Lojas | Stores List'!$G206&lt;&gt;"",0,1))</f>
        <v>1</v>
      </c>
      <c r="C206" s="163" t="s">
        <v>966</v>
      </c>
      <c r="D206" s="308" t="s">
        <v>152</v>
      </c>
      <c r="E206" s="309">
        <v>43325</v>
      </c>
      <c r="F206" s="308" t="str">
        <f>IF('[1]Lista de Lojas | Stores List'!$E206="","",VLOOKUP(MONTH('[1]Lista de Lojas | Stores List'!$E206),[1]Quarters!$A$2:$B$13,2,0)&amp;RIGHT(YEAR('[1]Lista de Lojas | Stores List'!$E206),2))</f>
        <v>3Q18</v>
      </c>
      <c r="G206" s="309"/>
      <c r="H206" s="308" t="str">
        <f>IF('[1]Lista de Lojas | Stores List'!$G206="","",VLOOKUP(MONTH('[1]Lista de Lojas | Stores List'!$G206),[1]Quarters!$A$2:$B$13,2,0)&amp;RIGHT(YEAR('[1]Lista de Lojas | Stores List'!$G206),2))</f>
        <v/>
      </c>
      <c r="I206" s="311" t="s">
        <v>804</v>
      </c>
      <c r="J206" s="311" t="str">
        <f>IFERROR(VLOOKUP('[1]Lista de Lojas | Stores List'!$K206,[1]UF!$A:$C,3,0),"")</f>
        <v>Northest</v>
      </c>
      <c r="K206" s="311" t="s">
        <v>333</v>
      </c>
      <c r="L206" s="311" t="str">
        <f>IF('[1]Lista de Lojas | Stores List'!$K206="","",VLOOKUP('[1]Lista de Lojas | Stores List'!$K206,[1]UF!$A:$B,2,0))</f>
        <v>Sergipe</v>
      </c>
      <c r="M206" s="311" t="s">
        <v>356</v>
      </c>
      <c r="N206" s="311" t="str">
        <f>IFERROR(VLOOKUP('[1]Lista de Lojas | Stores List'!$M206,[1]UF!D:E,2,0),"N")</f>
        <v>S</v>
      </c>
      <c r="O206" s="311" t="s">
        <v>967</v>
      </c>
      <c r="P206" s="311" t="s">
        <v>523</v>
      </c>
      <c r="Q206" s="317">
        <v>689.06</v>
      </c>
      <c r="R206" s="311">
        <f>SUMIFS('[1]Lista de Lojas | Stores List'!$B$85:$B$747,'[1]Lista de Lojas | Stores List'!$D$85:$D$747,'[1]Lista de Lojas | Stores List'!$D206,'[1]Lista de Lojas | Stores List'!$E$85:$E$747,"&lt;="&amp;'[1]Lista de Lojas | Stores List'!$E206)</f>
        <v>83</v>
      </c>
      <c r="S206" s="311">
        <f>SUMIFS('[1]Lista de Lojas | Stores List'!$B$85:$B$747,'[1]Lista de Lojas | Stores List'!$E$85:$E$747,"&lt;="&amp;'[1]Lista de Lojas | Stores List'!$E206)</f>
        <v>476</v>
      </c>
    </row>
    <row r="207" spans="1:19">
      <c r="B207" s="164">
        <f>IF(AND('[1]Lista de Lojas | Stores List'!$E207="",'[1]Lista de Lojas | Stores List'!$G207=""),0,IF('[1]Lista de Lojas | Stores List'!$G207&lt;&gt;"",0,1))</f>
        <v>1</v>
      </c>
      <c r="C207" s="163" t="s">
        <v>965</v>
      </c>
      <c r="D207" s="308" t="s">
        <v>152</v>
      </c>
      <c r="E207" s="309">
        <v>43321</v>
      </c>
      <c r="F207" s="308" t="str">
        <f>IF('[1]Lista de Lojas | Stores List'!$E207="","",VLOOKUP(MONTH('[1]Lista de Lojas | Stores List'!$E207),[1]Quarters!$A$2:$B$13,2,0)&amp;RIGHT(YEAR('[1]Lista de Lojas | Stores List'!$E207),2))</f>
        <v>3Q18</v>
      </c>
      <c r="G207" s="309"/>
      <c r="H207" s="308" t="str">
        <f>IF('[1]Lista de Lojas | Stores List'!$G207="","",VLOOKUP(MONTH('[1]Lista de Lojas | Stores List'!$G207),[1]Quarters!$A$2:$B$13,2,0)&amp;RIGHT(YEAR('[1]Lista de Lojas | Stores List'!$G207),2))</f>
        <v/>
      </c>
      <c r="I207" s="311" t="s">
        <v>804</v>
      </c>
      <c r="J207" s="311" t="str">
        <f>IFERROR(VLOOKUP('[1]Lista de Lojas | Stores List'!$K207,[1]UF!$A:$C,3,0),"")</f>
        <v>Southest</v>
      </c>
      <c r="K207" s="311" t="s">
        <v>319</v>
      </c>
      <c r="L207" s="311" t="str">
        <f>IF('[1]Lista de Lojas | Stores List'!$K207="","",VLOOKUP('[1]Lista de Lojas | Stores List'!$K207,[1]UF!$A:$B,2,0))</f>
        <v>Minas Gerais</v>
      </c>
      <c r="M207" s="311" t="s">
        <v>189</v>
      </c>
      <c r="N207" s="311" t="str">
        <f>IFERROR(VLOOKUP('[1]Lista de Lojas | Stores List'!$M207,[1]UF!D:E,2,0),"N")</f>
        <v>S</v>
      </c>
      <c r="O207" s="311" t="s">
        <v>482</v>
      </c>
      <c r="P207" s="311" t="s">
        <v>523</v>
      </c>
      <c r="Q207" s="317">
        <v>485.37</v>
      </c>
      <c r="R207" s="311">
        <f>SUMIFS('[1]Lista de Lojas | Stores List'!$B$85:$B$747,'[1]Lista de Lojas | Stores List'!$D$85:$D$747,'[1]Lista de Lojas | Stores List'!$D207,'[1]Lista de Lojas | Stores List'!$E$85:$E$747,"&lt;="&amp;'[1]Lista de Lojas | Stores List'!$E207)</f>
        <v>82</v>
      </c>
      <c r="S207" s="311">
        <f>SUMIFS('[1]Lista de Lojas | Stores List'!$B$85:$B$747,'[1]Lista de Lojas | Stores List'!$E$85:$E$747,"&lt;="&amp;'[1]Lista de Lojas | Stores List'!$E207)</f>
        <v>475</v>
      </c>
    </row>
    <row r="208" spans="1:19">
      <c r="B208" s="164">
        <f>IF(AND('[1]Lista de Lojas | Stores List'!$E208="",'[1]Lista de Lojas | Stores List'!$G208=""),0,IF('[1]Lista de Lojas | Stores List'!$G208&lt;&gt;"",0,1))</f>
        <v>1</v>
      </c>
      <c r="C208" s="163" t="s">
        <v>964</v>
      </c>
      <c r="D208" s="308" t="s">
        <v>152</v>
      </c>
      <c r="E208" s="309">
        <v>43312</v>
      </c>
      <c r="F208" s="308" t="str">
        <f>IF('[1]Lista de Lojas | Stores List'!$E208="","",VLOOKUP(MONTH('[1]Lista de Lojas | Stores List'!$E208),[1]Quarters!$A$2:$B$13,2,0)&amp;RIGHT(YEAR('[1]Lista de Lojas | Stores List'!$E208),2))</f>
        <v>3Q18</v>
      </c>
      <c r="G208" s="309"/>
      <c r="H208" s="308" t="str">
        <f>IF('[1]Lista de Lojas | Stores List'!$G208="","",VLOOKUP(MONTH('[1]Lista de Lojas | Stores List'!$G208),[1]Quarters!$A$2:$B$13,2,0)&amp;RIGHT(YEAR('[1]Lista de Lojas | Stores List'!$G208),2))</f>
        <v/>
      </c>
      <c r="I208" s="311" t="s">
        <v>804</v>
      </c>
      <c r="J208" s="311" t="str">
        <f>IFERROR(VLOOKUP('[1]Lista de Lojas | Stores List'!$K208,[1]UF!$A:$C,3,0),"")</f>
        <v>North</v>
      </c>
      <c r="K208" s="311" t="s">
        <v>327</v>
      </c>
      <c r="L208" s="311" t="str">
        <f>IF('[1]Lista de Lojas | Stores List'!$K208="","",VLOOKUP('[1]Lista de Lojas | Stores List'!$K208,[1]UF!$A:$B,2,0))</f>
        <v>Amazonas</v>
      </c>
      <c r="M208" s="311" t="s">
        <v>194</v>
      </c>
      <c r="N208" s="311" t="str">
        <f>IFERROR(VLOOKUP('[1]Lista de Lojas | Stores List'!$M208,[1]UF!D:E,2,0),"N")</f>
        <v>S</v>
      </c>
      <c r="O208" s="311" t="s">
        <v>627</v>
      </c>
      <c r="P208" s="311" t="s">
        <v>523</v>
      </c>
      <c r="Q208" s="317">
        <v>1054.71</v>
      </c>
      <c r="R208" s="311">
        <f>SUMIFS('[1]Lista de Lojas | Stores List'!$B$85:$B$747,'[1]Lista de Lojas | Stores List'!$D$85:$D$747,'[1]Lista de Lojas | Stores List'!$D208,'[1]Lista de Lojas | Stores List'!$E$85:$E$747,"&lt;="&amp;'[1]Lista de Lojas | Stores List'!$E208)</f>
        <v>81</v>
      </c>
      <c r="S208" s="311">
        <f>SUMIFS('[1]Lista de Lojas | Stores List'!$B$85:$B$747,'[1]Lista de Lojas | Stores List'!$E$85:$E$747,"&lt;="&amp;'[1]Lista de Lojas | Stores List'!$E208)</f>
        <v>474</v>
      </c>
    </row>
    <row r="209" spans="2:19">
      <c r="B209" s="164">
        <f>IF(AND('[1]Lista de Lojas | Stores List'!$E209="",'[1]Lista de Lojas | Stores List'!$G209=""),0,IF('[1]Lista de Lojas | Stores List'!$G209&lt;&gt;"",0,1))</f>
        <v>1</v>
      </c>
      <c r="C209" s="163" t="s">
        <v>963</v>
      </c>
      <c r="D209" s="308" t="s">
        <v>152</v>
      </c>
      <c r="E209" s="309">
        <v>43293</v>
      </c>
      <c r="F209" s="308" t="str">
        <f>IF('[1]Lista de Lojas | Stores List'!$E209="","",VLOOKUP(MONTH('[1]Lista de Lojas | Stores List'!$E209),[1]Quarters!$A$2:$B$13,2,0)&amp;RIGHT(YEAR('[1]Lista de Lojas | Stores List'!$E209),2))</f>
        <v>3Q18</v>
      </c>
      <c r="G209" s="309"/>
      <c r="H209" s="308" t="str">
        <f>IF('[1]Lista de Lojas | Stores List'!$G209="","",VLOOKUP(MONTH('[1]Lista de Lojas | Stores List'!$G209),[1]Quarters!$A$2:$B$13,2,0)&amp;RIGHT(YEAR('[1]Lista de Lojas | Stores List'!$G209),2))</f>
        <v/>
      </c>
      <c r="I209" s="311" t="s">
        <v>804</v>
      </c>
      <c r="J209" s="311" t="str">
        <f>IFERROR(VLOOKUP('[1]Lista de Lojas | Stores List'!$K209,[1]UF!$A:$C,3,0),"")</f>
        <v>South</v>
      </c>
      <c r="K209" s="311" t="s">
        <v>317</v>
      </c>
      <c r="L209" s="311" t="str">
        <f>IF('[1]Lista de Lojas | Stores List'!$K209="","",VLOOKUP('[1]Lista de Lojas | Stores List'!$K209,[1]UF!$A:$B,2,0))</f>
        <v>Santa Catarina</v>
      </c>
      <c r="M209" s="311" t="s">
        <v>177</v>
      </c>
      <c r="N209" s="311" t="str">
        <f>IFERROR(VLOOKUP('[1]Lista de Lojas | Stores List'!$M209,[1]UF!D:E,2,0),"N")</f>
        <v>N</v>
      </c>
      <c r="O209" s="311" t="s">
        <v>428</v>
      </c>
      <c r="P209" s="311" t="s">
        <v>523</v>
      </c>
      <c r="Q209" s="317">
        <v>661.32</v>
      </c>
      <c r="R209" s="311">
        <f>SUMIFS('[1]Lista de Lojas | Stores List'!$B$85:$B$747,'[1]Lista de Lojas | Stores List'!$D$85:$D$747,'[1]Lista de Lojas | Stores List'!$D209,'[1]Lista de Lojas | Stores List'!$E$85:$E$747,"&lt;="&amp;'[1]Lista de Lojas | Stores List'!$E209)</f>
        <v>80</v>
      </c>
      <c r="S209" s="311">
        <f>SUMIFS('[1]Lista de Lojas | Stores List'!$B$85:$B$747,'[1]Lista de Lojas | Stores List'!$E$85:$E$747,"&lt;="&amp;'[1]Lista de Lojas | Stores List'!$E209)</f>
        <v>473</v>
      </c>
    </row>
    <row r="210" spans="2:19">
      <c r="B210" s="164">
        <f>IF(AND('[1]Lista de Lojas | Stores List'!$E210="",'[1]Lista de Lojas | Stores List'!$G210=""),0,IF('[1]Lista de Lojas | Stores List'!$G210&lt;&gt;"",0,1))</f>
        <v>1</v>
      </c>
      <c r="C210" s="163" t="s">
        <v>1645</v>
      </c>
      <c r="D210" s="308" t="s">
        <v>153</v>
      </c>
      <c r="E210" s="309">
        <v>43286</v>
      </c>
      <c r="F210" s="308" t="str">
        <f>IF('[1]Lista de Lojas | Stores List'!$E210="","",VLOOKUP(MONTH('[1]Lista de Lojas | Stores List'!$E210),[1]Quarters!$A$2:$B$13,2,0)&amp;RIGHT(YEAR('[1]Lista de Lojas | Stores List'!$E210),2))</f>
        <v>3Q18</v>
      </c>
      <c r="G210" s="309"/>
      <c r="H210" s="308" t="str">
        <f>IF('[1]Lista de Lojas | Stores List'!$G210="","",VLOOKUP(MONTH('[1]Lista de Lojas | Stores List'!$G210),[1]Quarters!$A$2:$B$13,2,0)&amp;RIGHT(YEAR('[1]Lista de Lojas | Stores List'!$G210),2))</f>
        <v/>
      </c>
      <c r="I210" s="311" t="s">
        <v>804</v>
      </c>
      <c r="J210" s="311" t="str">
        <f>IFERROR(VLOOKUP('[1]Lista de Lojas | Stores List'!$K210,[1]UF!$A:$C,3,0),"")</f>
        <v>Midwest</v>
      </c>
      <c r="K210" s="311" t="s">
        <v>326</v>
      </c>
      <c r="L210" s="311" t="str">
        <f>IF('[1]Lista de Lojas | Stores List'!$K210="","",VLOOKUP('[1]Lista de Lojas | Stores List'!$K210,[1]UF!$A:$B,2,0))</f>
        <v>Distrito Federal</v>
      </c>
      <c r="M210" s="311" t="s">
        <v>199</v>
      </c>
      <c r="N210" s="311" t="str">
        <f>IFERROR(VLOOKUP('[1]Lista de Lojas | Stores List'!$M210,[1]UF!D:E,2,0),"N")</f>
        <v>S</v>
      </c>
      <c r="O210" s="311" t="s">
        <v>648</v>
      </c>
      <c r="P210" s="311" t="s">
        <v>523</v>
      </c>
      <c r="Q210" s="317">
        <v>154.38</v>
      </c>
      <c r="R210" s="311">
        <f>SUMIFS('[1]Lista de Lojas | Stores List'!$B$85:$B$747,'[1]Lista de Lojas | Stores List'!$D$85:$D$747,'[1]Lista de Lojas | Stores List'!$D210,'[1]Lista de Lojas | Stores List'!$E$85:$E$747,"&lt;="&amp;'[1]Lista de Lojas | Stores List'!$E210)</f>
        <v>78</v>
      </c>
      <c r="S210" s="311">
        <f>SUMIFS('[1]Lista de Lojas | Stores List'!$B$85:$B$747,'[1]Lista de Lojas | Stores List'!$E$85:$E$747,"&lt;="&amp;'[1]Lista de Lojas | Stores List'!$E210)</f>
        <v>472</v>
      </c>
    </row>
    <row r="211" spans="2:19">
      <c r="B211" s="164">
        <f>IF(AND('[1]Lista de Lojas | Stores List'!$E211="",'[1]Lista de Lojas | Stores List'!$G211=""),0,IF('[1]Lista de Lojas | Stores List'!$G211&lt;&gt;"",0,1))</f>
        <v>1</v>
      </c>
      <c r="C211" s="163" t="s">
        <v>1644</v>
      </c>
      <c r="D211" s="308" t="s">
        <v>153</v>
      </c>
      <c r="E211" s="309">
        <v>43259</v>
      </c>
      <c r="F211" s="308" t="str">
        <f>IF('[1]Lista de Lojas | Stores List'!$E211="","",VLOOKUP(MONTH('[1]Lista de Lojas | Stores List'!$E211),[1]Quarters!$A$2:$B$13,2,0)&amp;RIGHT(YEAR('[1]Lista de Lojas | Stores List'!$E211),2))</f>
        <v>2Q18</v>
      </c>
      <c r="G211" s="309"/>
      <c r="H211" s="308" t="str">
        <f>IF('[1]Lista de Lojas | Stores List'!$G211="","",VLOOKUP(MONTH('[1]Lista de Lojas | Stores List'!$G211),[1]Quarters!$A$2:$B$13,2,0)&amp;RIGHT(YEAR('[1]Lista de Lojas | Stores List'!$G211),2))</f>
        <v/>
      </c>
      <c r="I211" s="311" t="s">
        <v>804</v>
      </c>
      <c r="J211" s="311" t="str">
        <f>IFERROR(VLOOKUP('[1]Lista de Lojas | Stores List'!$K211,[1]UF!$A:$C,3,0),"")</f>
        <v>Southest</v>
      </c>
      <c r="K211" s="311" t="s">
        <v>127</v>
      </c>
      <c r="L211" s="311" t="str">
        <f>IF('[1]Lista de Lojas | Stores List'!$K211="","",VLOOKUP('[1]Lista de Lojas | Stores List'!$K211,[1]UF!$A:$B,2,0))</f>
        <v>São Paulo</v>
      </c>
      <c r="M211" s="311" t="s">
        <v>134</v>
      </c>
      <c r="N211" s="311" t="str">
        <f>IFERROR(VLOOKUP('[1]Lista de Lojas | Stores List'!$M211,[1]UF!D:E,2,0),"N")</f>
        <v>S</v>
      </c>
      <c r="O211" s="311" t="s">
        <v>594</v>
      </c>
      <c r="P211" s="311" t="s">
        <v>523</v>
      </c>
      <c r="Q211" s="317">
        <v>273.17</v>
      </c>
      <c r="R211" s="311">
        <f>SUMIFS('[1]Lista de Lojas | Stores List'!$B$85:$B$747,'[1]Lista de Lojas | Stores List'!$D$85:$D$747,'[1]Lista de Lojas | Stores List'!$D211,'[1]Lista de Lojas | Stores List'!$E$85:$E$747,"&lt;="&amp;'[1]Lista de Lojas | Stores List'!$E211)</f>
        <v>77</v>
      </c>
      <c r="S211" s="311">
        <f>SUMIFS('[1]Lista de Lojas | Stores List'!$B$85:$B$747,'[1]Lista de Lojas | Stores List'!$E$85:$E$747,"&lt;="&amp;'[1]Lista de Lojas | Stores List'!$E211)</f>
        <v>471</v>
      </c>
    </row>
    <row r="212" spans="2:19">
      <c r="B212" s="164">
        <f>IF(AND('[1]Lista de Lojas | Stores List'!$E212="",'[1]Lista de Lojas | Stores List'!$G212=""),0,IF('[1]Lista de Lojas | Stores List'!$G212&lt;&gt;"",0,1))</f>
        <v>1</v>
      </c>
      <c r="C212" s="163" t="s">
        <v>1642</v>
      </c>
      <c r="D212" s="308" t="s">
        <v>153</v>
      </c>
      <c r="E212" s="309">
        <v>43258</v>
      </c>
      <c r="F212" s="308" t="str">
        <f>IF('[1]Lista de Lojas | Stores List'!$E212="","",VLOOKUP(MONTH('[1]Lista de Lojas | Stores List'!$E212),[1]Quarters!$A$2:$B$13,2,0)&amp;RIGHT(YEAR('[1]Lista de Lojas | Stores List'!$E212),2))</f>
        <v>2Q18</v>
      </c>
      <c r="G212" s="309"/>
      <c r="H212" s="308" t="str">
        <f>IF('[1]Lista de Lojas | Stores List'!$G212="","",VLOOKUP(MONTH('[1]Lista de Lojas | Stores List'!$G212),[1]Quarters!$A$2:$B$13,2,0)&amp;RIGHT(YEAR('[1]Lista de Lojas | Stores List'!$G212),2))</f>
        <v/>
      </c>
      <c r="I212" s="311" t="s">
        <v>804</v>
      </c>
      <c r="J212" s="311" t="str">
        <f>IFERROR(VLOOKUP('[1]Lista de Lojas | Stores List'!$K212,[1]UF!$A:$C,3,0),"")</f>
        <v>Southest</v>
      </c>
      <c r="K212" s="311" t="s">
        <v>127</v>
      </c>
      <c r="L212" s="311" t="str">
        <f>IF('[1]Lista de Lojas | Stores List'!$K212="","",VLOOKUP('[1]Lista de Lojas | Stores List'!$K212,[1]UF!$A:$B,2,0))</f>
        <v>São Paulo</v>
      </c>
      <c r="M212" s="311" t="s">
        <v>399</v>
      </c>
      <c r="N212" s="311" t="str">
        <f>IFERROR(VLOOKUP('[1]Lista de Lojas | Stores List'!$M212,[1]UF!D:E,2,0),"N")</f>
        <v>N</v>
      </c>
      <c r="O212" s="311" t="s">
        <v>1643</v>
      </c>
      <c r="P212" s="311" t="s">
        <v>523</v>
      </c>
      <c r="Q212" s="317">
        <v>222.93</v>
      </c>
      <c r="R212" s="311">
        <f>SUMIFS('[1]Lista de Lojas | Stores List'!$B$85:$B$747,'[1]Lista de Lojas | Stores List'!$D$85:$D$747,'[1]Lista de Lojas | Stores List'!$D212,'[1]Lista de Lojas | Stores List'!$E$85:$E$747,"&lt;="&amp;'[1]Lista de Lojas | Stores List'!$E212)</f>
        <v>76</v>
      </c>
      <c r="S212" s="311">
        <f>SUMIFS('[1]Lista de Lojas | Stores List'!$B$85:$B$747,'[1]Lista de Lojas | Stores List'!$E$85:$E$747,"&lt;="&amp;'[1]Lista de Lojas | Stores List'!$E212)</f>
        <v>470</v>
      </c>
    </row>
    <row r="213" spans="2:19">
      <c r="B213" s="164">
        <f>IF(AND('[1]Lista de Lojas | Stores List'!$E213="",'[1]Lista de Lojas | Stores List'!$G213=""),0,IF('[1]Lista de Lojas | Stores List'!$G213&lt;&gt;"",0,1))</f>
        <v>1</v>
      </c>
      <c r="C213" s="163" t="s">
        <v>962</v>
      </c>
      <c r="D213" s="308" t="s">
        <v>152</v>
      </c>
      <c r="E213" s="309">
        <v>43230</v>
      </c>
      <c r="F213" s="308" t="str">
        <f>IF('[1]Lista de Lojas | Stores List'!$E213="","",VLOOKUP(MONTH('[1]Lista de Lojas | Stores List'!$E213),[1]Quarters!$A$2:$B$13,2,0)&amp;RIGHT(YEAR('[1]Lista de Lojas | Stores List'!$E213),2))</f>
        <v>2Q18</v>
      </c>
      <c r="G213" s="309"/>
      <c r="H213" s="308" t="str">
        <f>IF('[1]Lista de Lojas | Stores List'!$G213="","",VLOOKUP(MONTH('[1]Lista de Lojas | Stores List'!$G213),[1]Quarters!$A$2:$B$13,2,0)&amp;RIGHT(YEAR('[1]Lista de Lojas | Stores List'!$G213),2))</f>
        <v/>
      </c>
      <c r="I213" s="311" t="s">
        <v>804</v>
      </c>
      <c r="J213" s="311" t="str">
        <f>IFERROR(VLOOKUP('[1]Lista de Lojas | Stores List'!$K213,[1]UF!$A:$C,3,0),"")</f>
        <v>North</v>
      </c>
      <c r="K213" s="311" t="s">
        <v>327</v>
      </c>
      <c r="L213" s="311" t="str">
        <f>IF('[1]Lista de Lojas | Stores List'!$K213="","",VLOOKUP('[1]Lista de Lojas | Stores List'!$K213,[1]UF!$A:$B,2,0))</f>
        <v>Amazonas</v>
      </c>
      <c r="M213" s="311" t="s">
        <v>194</v>
      </c>
      <c r="N213" s="311" t="str">
        <f>IFERROR(VLOOKUP('[1]Lista de Lojas | Stores List'!$M213,[1]UF!D:E,2,0),"N")</f>
        <v>S</v>
      </c>
      <c r="O213" s="311" t="s">
        <v>459</v>
      </c>
      <c r="P213" s="311" t="s">
        <v>523</v>
      </c>
      <c r="Q213" s="317">
        <v>453.08</v>
      </c>
      <c r="R213" s="311">
        <f>SUMIFS('[1]Lista de Lojas | Stores List'!$B$85:$B$747,'[1]Lista de Lojas | Stores List'!$D$85:$D$747,'[1]Lista de Lojas | Stores List'!$D213,'[1]Lista de Lojas | Stores List'!$E$85:$E$747,"&lt;="&amp;'[1]Lista de Lojas | Stores List'!$E213)</f>
        <v>79</v>
      </c>
      <c r="S213" s="311">
        <f>SUMIFS('[1]Lista de Lojas | Stores List'!$B$85:$B$747,'[1]Lista de Lojas | Stores List'!$E$85:$E$747,"&lt;="&amp;'[1]Lista de Lojas | Stores List'!$E213)</f>
        <v>469</v>
      </c>
    </row>
    <row r="214" spans="2:19">
      <c r="B214" s="164">
        <f>IF(AND('[1]Lista de Lojas | Stores List'!$E214="",'[1]Lista de Lojas | Stores List'!$G214=""),0,IF('[1]Lista de Lojas | Stores List'!$G214&lt;&gt;"",0,1))</f>
        <v>1</v>
      </c>
      <c r="C214" s="163" t="s">
        <v>1412</v>
      </c>
      <c r="D214" s="308" t="s">
        <v>125</v>
      </c>
      <c r="E214" s="309">
        <v>43228</v>
      </c>
      <c r="F214" s="308" t="str">
        <f>IF('[1]Lista de Lojas | Stores List'!$E214="","",VLOOKUP(MONTH('[1]Lista de Lojas | Stores List'!$E214),[1]Quarters!$A$2:$B$13,2,0)&amp;RIGHT(YEAR('[1]Lista de Lojas | Stores List'!$E214),2))</f>
        <v>2Q18</v>
      </c>
      <c r="G214" s="309"/>
      <c r="H214" s="308" t="str">
        <f>IF('[1]Lista de Lojas | Stores List'!$G214="","",VLOOKUP(MONTH('[1]Lista de Lojas | Stores List'!$G214),[1]Quarters!$A$2:$B$13,2,0)&amp;RIGHT(YEAR('[1]Lista de Lojas | Stores List'!$G214),2))</f>
        <v/>
      </c>
      <c r="I214" s="311" t="s">
        <v>804</v>
      </c>
      <c r="J214" s="311" t="str">
        <f>IFERROR(VLOOKUP('[1]Lista de Lojas | Stores List'!$K214,[1]UF!$A:$C,3,0),"")</f>
        <v>Northest</v>
      </c>
      <c r="K214" s="311" t="s">
        <v>130</v>
      </c>
      <c r="L214" s="311" t="str">
        <f>IF('[1]Lista de Lojas | Stores List'!$K214="","",VLOOKUP('[1]Lista de Lojas | Stores List'!$K214,[1]UF!$A:$B,2,0))</f>
        <v>Pernambuco</v>
      </c>
      <c r="M214" s="311" t="s">
        <v>619</v>
      </c>
      <c r="N214" s="311" t="str">
        <f>IFERROR(VLOOKUP('[1]Lista de Lojas | Stores List'!$M214,[1]UF!D:E,2,0),"N")</f>
        <v>N</v>
      </c>
      <c r="O214" s="311" t="s">
        <v>620</v>
      </c>
      <c r="P214" s="311" t="s">
        <v>523</v>
      </c>
      <c r="Q214" s="317">
        <v>3253.34</v>
      </c>
      <c r="R214" s="311">
        <f>SUMIFS('[1]Lista de Lojas | Stores List'!$B$85:$B$747,'[1]Lista de Lojas | Stores List'!$D$85:$D$747,'[1]Lista de Lojas | Stores List'!$D214,'[1]Lista de Lojas | Stores List'!$E$85:$E$747,"&lt;="&amp;'[1]Lista de Lojas | Stores List'!$E214)</f>
        <v>315</v>
      </c>
      <c r="S214" s="311">
        <f>SUMIFS('[1]Lista de Lojas | Stores List'!$B$85:$B$747,'[1]Lista de Lojas | Stores List'!$E$85:$E$747,"&lt;="&amp;'[1]Lista de Lojas | Stores List'!$E214)</f>
        <v>468</v>
      </c>
    </row>
    <row r="215" spans="2:19">
      <c r="B215" s="164">
        <f>IF(AND('[1]Lista de Lojas | Stores List'!$E215="",'[1]Lista de Lojas | Stores List'!$G215=""),0,IF('[1]Lista de Lojas | Stores List'!$G215&lt;&gt;"",0,1))</f>
        <v>1</v>
      </c>
      <c r="C215" s="163" t="s">
        <v>1411</v>
      </c>
      <c r="D215" s="308" t="s">
        <v>125</v>
      </c>
      <c r="E215" s="309">
        <v>43227</v>
      </c>
      <c r="F215" s="308" t="str">
        <f>IF('[1]Lista de Lojas | Stores List'!$E215="","",VLOOKUP(MONTH('[1]Lista de Lojas | Stores List'!$E215),[1]Quarters!$A$2:$B$13,2,0)&amp;RIGHT(YEAR('[1]Lista de Lojas | Stores List'!$E215),2))</f>
        <v>2Q18</v>
      </c>
      <c r="G215" s="309"/>
      <c r="H215" s="308" t="str">
        <f>IF('[1]Lista de Lojas | Stores List'!$G215="","",VLOOKUP(MONTH('[1]Lista de Lojas | Stores List'!$G215),[1]Quarters!$A$2:$B$13,2,0)&amp;RIGHT(YEAR('[1]Lista de Lojas | Stores List'!$G215),2))</f>
        <v/>
      </c>
      <c r="I215" s="311" t="s">
        <v>587</v>
      </c>
      <c r="J215" s="311" t="str">
        <f>IFERROR(VLOOKUP('[1]Lista de Lojas | Stores List'!$K215,[1]UF!$A:$C,3,0),"")</f>
        <v>Uruguay</v>
      </c>
      <c r="K215" s="311" t="s">
        <v>1376</v>
      </c>
      <c r="L215" s="311" t="str">
        <f>IF('[1]Lista de Lojas | Stores List'!$K215="","",VLOOKUP('[1]Lista de Lojas | Stores List'!$K215,[1]UF!$A:$B,2,0))</f>
        <v>Uruguay</v>
      </c>
      <c r="M215" s="311" t="s">
        <v>586</v>
      </c>
      <c r="N215" s="311" t="str">
        <f>IFERROR(VLOOKUP('[1]Lista de Lojas | Stores List'!$M215,[1]UF!D:E,2,0),"N")</f>
        <v>N</v>
      </c>
      <c r="O215" s="311" t="s">
        <v>618</v>
      </c>
      <c r="P215" s="311" t="s">
        <v>523</v>
      </c>
      <c r="Q215" s="317">
        <v>1974.0099999999998</v>
      </c>
      <c r="R215" s="311">
        <f>SUMIFS('[1]Lista de Lojas | Stores List'!$B$85:$B$747,'[1]Lista de Lojas | Stores List'!$D$85:$D$747,'[1]Lista de Lojas | Stores List'!$D215,'[1]Lista de Lojas | Stores List'!$E$85:$E$747,"&lt;="&amp;'[1]Lista de Lojas | Stores List'!$E215)</f>
        <v>314</v>
      </c>
      <c r="S215" s="311">
        <f>SUMIFS('[1]Lista de Lojas | Stores List'!$B$85:$B$747,'[1]Lista de Lojas | Stores List'!$E$85:$E$747,"&lt;="&amp;'[1]Lista de Lojas | Stores List'!$E215)</f>
        <v>467</v>
      </c>
    </row>
    <row r="216" spans="2:19">
      <c r="B216" s="324">
        <f>IF(AND('[1]Lista de Lojas | Stores List'!$E216="",'[1]Lista de Lojas | Stores List'!$G216=""),0,IF('[1]Lista de Lojas | Stores List'!$G216&lt;&gt;"",0,1))</f>
        <v>0</v>
      </c>
      <c r="C216" s="325" t="s">
        <v>1409</v>
      </c>
      <c r="D216" s="326" t="s">
        <v>125</v>
      </c>
      <c r="E216" s="327">
        <v>43225</v>
      </c>
      <c r="F216" s="326" t="str">
        <f>IF('[1]Lista de Lojas | Stores List'!$E216="","",VLOOKUP(MONTH('[1]Lista de Lojas | Stores List'!$E216),[1]Quarters!$A$2:$B$13,2,0)&amp;RIGHT(YEAR('[1]Lista de Lojas | Stores List'!$E216),2))</f>
        <v>2Q18</v>
      </c>
      <c r="G216" s="327">
        <v>44110</v>
      </c>
      <c r="H216" s="326" t="str">
        <f>IF('[1]Lista de Lojas | Stores List'!$G216="","",VLOOKUP(MONTH('[1]Lista de Lojas | Stores List'!$G216),[1]Quarters!$A$2:$B$13,2,0)&amp;RIGHT(YEAR('[1]Lista de Lojas | Stores List'!$G216),2))</f>
        <v>4Q20</v>
      </c>
      <c r="I216" s="324" t="s">
        <v>587</v>
      </c>
      <c r="J216" s="324" t="str">
        <f>IFERROR(VLOOKUP('[1]Lista de Lojas | Stores List'!$K216,[1]UF!$A:$C,3,0),"")</f>
        <v>Uruguay</v>
      </c>
      <c r="K216" s="324" t="s">
        <v>1376</v>
      </c>
      <c r="L216" s="324" t="str">
        <f>IF('[1]Lista de Lojas | Stores List'!$K216="","",VLOOKUP('[1]Lista de Lojas | Stores List'!$K216,[1]UF!$A:$B,2,0))</f>
        <v>Uruguay</v>
      </c>
      <c r="M216" s="324" t="s">
        <v>617</v>
      </c>
      <c r="N216" s="311" t="str">
        <f>IFERROR(VLOOKUP('[1]Lista de Lojas | Stores List'!$M216,[1]UF!D:E,2,0),"N")</f>
        <v>N</v>
      </c>
      <c r="O216" s="324" t="s">
        <v>1410</v>
      </c>
      <c r="P216" s="324" t="s">
        <v>523</v>
      </c>
      <c r="Q216" s="328">
        <v>5163.93</v>
      </c>
      <c r="R216" s="324">
        <f>SUMIFS('[1]Lista de Lojas | Stores List'!$B$85:$B$747,'[1]Lista de Lojas | Stores List'!$D$85:$D$747,'[1]Lista de Lojas | Stores List'!$D216,'[1]Lista de Lojas | Stores List'!$E$85:$E$747,"&lt;="&amp;'[1]Lista de Lojas | Stores List'!$E216)</f>
        <v>313</v>
      </c>
      <c r="S216" s="311">
        <f>SUMIFS('[1]Lista de Lojas | Stores List'!$B$85:$B$747,'[1]Lista de Lojas | Stores List'!$E$85:$E$747,"&lt;="&amp;'[1]Lista de Lojas | Stores List'!$E216)</f>
        <v>466</v>
      </c>
    </row>
    <row r="217" spans="2:19">
      <c r="B217" s="164">
        <f>IF(AND('[1]Lista de Lojas | Stores List'!$E217="",'[1]Lista de Lojas | Stores List'!$G217=""),0,IF('[1]Lista de Lojas | Stores List'!$G217&lt;&gt;"",0,1))</f>
        <v>1</v>
      </c>
      <c r="C217" s="163" t="s">
        <v>1408</v>
      </c>
      <c r="D217" s="308" t="s">
        <v>125</v>
      </c>
      <c r="E217" s="309">
        <v>43223</v>
      </c>
      <c r="F217" s="308" t="str">
        <f>IF('[1]Lista de Lojas | Stores List'!$E218="","",VLOOKUP(MONTH('[1]Lista de Lojas | Stores List'!$E218),[1]Quarters!$A$2:$B$13,2,0)&amp;RIGHT(YEAR('[1]Lista de Lojas | Stores List'!$E218),2))</f>
        <v>2Q18</v>
      </c>
      <c r="G217" s="309"/>
      <c r="H217" s="308" t="str">
        <f>IF('[1]Lista de Lojas | Stores List'!$G217="","",VLOOKUP(MONTH('[1]Lista de Lojas | Stores List'!$G217),[1]Quarters!$A$2:$B$13,2,0)&amp;RIGHT(YEAR('[1]Lista de Lojas | Stores List'!$G217),2))</f>
        <v/>
      </c>
      <c r="I217" s="311" t="s">
        <v>804</v>
      </c>
      <c r="J217" s="311" t="str">
        <f>IFERROR(VLOOKUP('[1]Lista de Lojas | Stores List'!$K217,[1]UF!$A:$C,3,0),"")</f>
        <v>Midwest</v>
      </c>
      <c r="K217" s="311" t="s">
        <v>330</v>
      </c>
      <c r="L217" s="311" t="str">
        <f>IF('[1]Lista de Lojas | Stores List'!$K217="","",VLOOKUP('[1]Lista de Lojas | Stores List'!$K217,[1]UF!$A:$B,2,0))</f>
        <v>Mato Grosso do Sul</v>
      </c>
      <c r="M217" s="311" t="s">
        <v>615</v>
      </c>
      <c r="N217" s="311" t="str">
        <f>IFERROR(VLOOKUP('[1]Lista de Lojas | Stores List'!$M217,[1]UF!D:E,2,0),"N")</f>
        <v>N</v>
      </c>
      <c r="O217" s="311" t="s">
        <v>616</v>
      </c>
      <c r="P217" s="311" t="s">
        <v>523</v>
      </c>
      <c r="Q217" s="317">
        <v>1558</v>
      </c>
      <c r="R217" s="311">
        <f>SUMIFS('[1]Lista de Lojas | Stores List'!$B$85:$B$747,'[1]Lista de Lojas | Stores List'!$D$85:$D$747,'[1]Lista de Lojas | Stores List'!$D218,'[1]Lista de Lojas | Stores List'!$E$85:$E$747,"&lt;="&amp;'[1]Lista de Lojas | Stores List'!$E218)</f>
        <v>313</v>
      </c>
      <c r="S217" s="311">
        <f>SUMIFS('[1]Lista de Lojas | Stores List'!$B$85:$B$747,'[1]Lista de Lojas | Stores List'!$E$85:$E$747,"&lt;="&amp;'[1]Lista de Lojas | Stores List'!$E218)</f>
        <v>466</v>
      </c>
    </row>
    <row r="218" spans="2:19">
      <c r="B218" s="164">
        <f>IF(AND('[1]Lista de Lojas | Stores List'!$E218="",'[1]Lista de Lojas | Stores List'!$G218=""),0,IF('[1]Lista de Lojas | Stores List'!$G218&lt;&gt;"",0,1))</f>
        <v>1</v>
      </c>
      <c r="C218" s="163" t="s">
        <v>1407</v>
      </c>
      <c r="D218" s="308" t="s">
        <v>125</v>
      </c>
      <c r="E218" s="309">
        <v>43223</v>
      </c>
      <c r="F218" s="308" t="str">
        <f>IF('[1]Lista de Lojas | Stores List'!$E217="","",VLOOKUP(MONTH('[1]Lista de Lojas | Stores List'!$E217),[1]Quarters!$A$2:$B$13,2,0)&amp;RIGHT(YEAR('[1]Lista de Lojas | Stores List'!$E217),2))</f>
        <v>2Q18</v>
      </c>
      <c r="G218" s="309"/>
      <c r="H218" s="308" t="str">
        <f>IF('[1]Lista de Lojas | Stores List'!$G218="","",VLOOKUP(MONTH('[1]Lista de Lojas | Stores List'!$G218),[1]Quarters!$A$2:$B$13,2,0)&amp;RIGHT(YEAR('[1]Lista de Lojas | Stores List'!$G218),2))</f>
        <v/>
      </c>
      <c r="I218" s="311" t="s">
        <v>804</v>
      </c>
      <c r="J218" s="311" t="str">
        <f>IFERROR(VLOOKUP('[1]Lista de Lojas | Stores List'!$K218,[1]UF!$A:$C,3,0),"")</f>
        <v>Southest</v>
      </c>
      <c r="K218" s="311" t="s">
        <v>127</v>
      </c>
      <c r="L218" s="311" t="str">
        <f>IF('[1]Lista de Lojas | Stores List'!$K218="","",VLOOKUP('[1]Lista de Lojas | Stores List'!$K218,[1]UF!$A:$B,2,0))</f>
        <v>São Paulo</v>
      </c>
      <c r="M218" s="311" t="s">
        <v>613</v>
      </c>
      <c r="N218" s="311" t="str">
        <f>IFERROR(VLOOKUP('[1]Lista de Lojas | Stores List'!$M218,[1]UF!D:E,2,0),"N")</f>
        <v>N</v>
      </c>
      <c r="O218" s="311" t="s">
        <v>614</v>
      </c>
      <c r="P218" s="311" t="s">
        <v>523</v>
      </c>
      <c r="Q218" s="317">
        <v>2345.3200000000002</v>
      </c>
      <c r="R218" s="311">
        <f>SUMIFS('[1]Lista de Lojas | Stores List'!$B$85:$B$747,'[1]Lista de Lojas | Stores List'!$D$85:$D$747,'[1]Lista de Lojas | Stores List'!$D217,'[1]Lista de Lojas | Stores List'!$E$85:$E$747,"&lt;="&amp;'[1]Lista de Lojas | Stores List'!$E217)</f>
        <v>313</v>
      </c>
      <c r="S218" s="311">
        <f>SUMIFS('[1]Lista de Lojas | Stores List'!$B$85:$B$747,'[1]Lista de Lojas | Stores List'!$E$85:$E$747,"&lt;="&amp;'[1]Lista de Lojas | Stores List'!$E217)</f>
        <v>466</v>
      </c>
    </row>
    <row r="219" spans="2:19">
      <c r="B219" s="164">
        <f>IF(AND('[1]Lista de Lojas | Stores List'!$E219="",'[1]Lista de Lojas | Stores List'!$G219=""),0,IF('[1]Lista de Lojas | Stores List'!$G219&lt;&gt;"",0,1))</f>
        <v>1</v>
      </c>
      <c r="C219" s="163" t="s">
        <v>1405</v>
      </c>
      <c r="D219" s="308" t="s">
        <v>125</v>
      </c>
      <c r="E219" s="309">
        <v>43222</v>
      </c>
      <c r="F219" s="308" t="str">
        <f>IF('[1]Lista de Lojas | Stores List'!$E219="","",VLOOKUP(MONTH('[1]Lista de Lojas | Stores List'!$E219),[1]Quarters!$A$2:$B$13,2,0)&amp;RIGHT(YEAR('[1]Lista de Lojas | Stores List'!$E219),2))</f>
        <v>2Q18</v>
      </c>
      <c r="G219" s="309"/>
      <c r="H219" s="308" t="str">
        <f>IF('[1]Lista de Lojas | Stores List'!$G219="","",VLOOKUP(MONTH('[1]Lista de Lojas | Stores List'!$G219),[1]Quarters!$A$2:$B$13,2,0)&amp;RIGHT(YEAR('[1]Lista de Lojas | Stores List'!$G219),2))</f>
        <v/>
      </c>
      <c r="I219" s="311" t="s">
        <v>804</v>
      </c>
      <c r="J219" s="311" t="str">
        <f>IFERROR(VLOOKUP('[1]Lista de Lojas | Stores List'!$K219,[1]UF!$A:$C,3,0),"")</f>
        <v>Northest</v>
      </c>
      <c r="K219" s="311" t="s">
        <v>130</v>
      </c>
      <c r="L219" s="311" t="str">
        <f>IF('[1]Lista de Lojas | Stores List'!$K219="","",VLOOKUP('[1]Lista de Lojas | Stores List'!$K219,[1]UF!$A:$B,2,0))</f>
        <v>Pernambuco</v>
      </c>
      <c r="M219" s="311" t="s">
        <v>1406</v>
      </c>
      <c r="N219" s="311" t="str">
        <f>IFERROR(VLOOKUP('[1]Lista de Lojas | Stores List'!$M219,[1]UF!D:E,2,0),"N")</f>
        <v>N</v>
      </c>
      <c r="O219" s="311" t="s">
        <v>612</v>
      </c>
      <c r="P219" s="311" t="s">
        <v>523</v>
      </c>
      <c r="Q219" s="317">
        <v>2538.7199999999998</v>
      </c>
      <c r="R219" s="311">
        <f>SUMIFS('[1]Lista de Lojas | Stores List'!$B$85:$B$747,'[1]Lista de Lojas | Stores List'!$D$85:$D$747,'[1]Lista de Lojas | Stores List'!$D219,'[1]Lista de Lojas | Stores List'!$E$85:$E$747,"&lt;="&amp;'[1]Lista de Lojas | Stores List'!$E219)</f>
        <v>311</v>
      </c>
      <c r="S219" s="311">
        <f>SUMIFS('[1]Lista de Lojas | Stores List'!$B$85:$B$747,'[1]Lista de Lojas | Stores List'!$E$85:$E$747,"&lt;="&amp;'[1]Lista de Lojas | Stores List'!$E219)</f>
        <v>464</v>
      </c>
    </row>
    <row r="220" spans="2:19">
      <c r="B220" s="164">
        <f>IF(AND('[1]Lista de Lojas | Stores List'!$E220="",'[1]Lista de Lojas | Stores List'!$G220=""),0,IF('[1]Lista de Lojas | Stores List'!$G220&lt;&gt;"",0,1))</f>
        <v>1</v>
      </c>
      <c r="C220" s="163" t="s">
        <v>961</v>
      </c>
      <c r="D220" s="308" t="s">
        <v>152</v>
      </c>
      <c r="E220" s="309">
        <v>43216</v>
      </c>
      <c r="F220" s="308" t="str">
        <f>IF('[1]Lista de Lojas | Stores List'!$E220="","",VLOOKUP(MONTH('[1]Lista de Lojas | Stores List'!$E220),[1]Quarters!$A$2:$B$13,2,0)&amp;RIGHT(YEAR('[1]Lista de Lojas | Stores List'!$E220),2))</f>
        <v>2Q18</v>
      </c>
      <c r="G220" s="309"/>
      <c r="H220" s="308" t="str">
        <f>IF('[1]Lista de Lojas | Stores List'!$G220="","",VLOOKUP(MONTH('[1]Lista de Lojas | Stores List'!$G220),[1]Quarters!$A$2:$B$13,2,0)&amp;RIGHT(YEAR('[1]Lista de Lojas | Stores List'!$G220),2))</f>
        <v/>
      </c>
      <c r="I220" s="311" t="s">
        <v>804</v>
      </c>
      <c r="J220" s="311" t="str">
        <f>IFERROR(VLOOKUP('[1]Lista de Lojas | Stores List'!$K220,[1]UF!$A:$C,3,0),"")</f>
        <v>North</v>
      </c>
      <c r="K220" s="311" t="s">
        <v>334</v>
      </c>
      <c r="L220" s="311" t="str">
        <f>IF('[1]Lista de Lojas | Stores List'!$K220="","",VLOOKUP('[1]Lista de Lojas | Stores List'!$K220,[1]UF!$A:$B,2,0))</f>
        <v>Rondônia</v>
      </c>
      <c r="M220" s="311" t="s">
        <v>404</v>
      </c>
      <c r="N220" s="311" t="str">
        <f>IFERROR(VLOOKUP('[1]Lista de Lojas | Stores List'!$M220,[1]UF!D:E,2,0),"N")</f>
        <v>S</v>
      </c>
      <c r="O220" s="311" t="s">
        <v>441</v>
      </c>
      <c r="P220" s="311" t="s">
        <v>523</v>
      </c>
      <c r="Q220" s="317">
        <v>812.2</v>
      </c>
      <c r="R220" s="311">
        <f>SUMIFS('[1]Lista de Lojas | Stores List'!$B$85:$B$747,'[1]Lista de Lojas | Stores List'!$D$85:$D$747,'[1]Lista de Lojas | Stores List'!$D220,'[1]Lista de Lojas | Stores List'!$E$85:$E$747,"&lt;="&amp;'[1]Lista de Lojas | Stores List'!$E220)</f>
        <v>78</v>
      </c>
      <c r="S220" s="311">
        <f>SUMIFS('[1]Lista de Lojas | Stores List'!$B$85:$B$747,'[1]Lista de Lojas | Stores List'!$E$85:$E$747,"&lt;="&amp;'[1]Lista de Lojas | Stores List'!$E220)</f>
        <v>463</v>
      </c>
    </row>
    <row r="221" spans="2:19">
      <c r="B221" s="164">
        <f>IF(AND('[1]Lista de Lojas | Stores List'!$E221="",'[1]Lista de Lojas | Stores List'!$G221=""),0,IF('[1]Lista de Lojas | Stores List'!$G221&lt;&gt;"",0,1))</f>
        <v>1</v>
      </c>
      <c r="C221" s="163" t="s">
        <v>1404</v>
      </c>
      <c r="D221" s="308" t="s">
        <v>125</v>
      </c>
      <c r="E221" s="309">
        <v>43216</v>
      </c>
      <c r="F221" s="308" t="str">
        <f>IF('[1]Lista de Lojas | Stores List'!$E222="","",VLOOKUP(MONTH('[1]Lista de Lojas | Stores List'!$E222),[1]Quarters!$A$2:$B$13,2,0)&amp;RIGHT(YEAR('[1]Lista de Lojas | Stores List'!$E222),2))</f>
        <v>2Q18</v>
      </c>
      <c r="G221" s="309"/>
      <c r="H221" s="308" t="str">
        <f>IF('[1]Lista de Lojas | Stores List'!$G221="","",VLOOKUP(MONTH('[1]Lista de Lojas | Stores List'!$G221),[1]Quarters!$A$2:$B$13,2,0)&amp;RIGHT(YEAR('[1]Lista de Lojas | Stores List'!$G221),2))</f>
        <v/>
      </c>
      <c r="I221" s="311" t="s">
        <v>804</v>
      </c>
      <c r="J221" s="311" t="str">
        <f>IFERROR(VLOOKUP('[1]Lista de Lojas | Stores List'!$K221,[1]UF!$A:$C,3,0),"")</f>
        <v>South</v>
      </c>
      <c r="K221" s="311" t="s">
        <v>331</v>
      </c>
      <c r="L221" s="311" t="str">
        <f>IF('[1]Lista de Lojas | Stores List'!$K221="","",VLOOKUP('[1]Lista de Lojas | Stores List'!$K221,[1]UF!$A:$B,2,0))</f>
        <v>Paraná</v>
      </c>
      <c r="M221" s="311" t="s">
        <v>609</v>
      </c>
      <c r="N221" s="311" t="str">
        <f>IFERROR(VLOOKUP('[1]Lista de Lojas | Stores List'!$M221,[1]UF!D:E,2,0),"N")</f>
        <v>N</v>
      </c>
      <c r="O221" s="311" t="s">
        <v>610</v>
      </c>
      <c r="P221" s="311" t="s">
        <v>523</v>
      </c>
      <c r="Q221" s="317">
        <v>2084.77</v>
      </c>
      <c r="R221" s="311">
        <f>SUMIFS('[1]Lista de Lojas | Stores List'!$B$85:$B$747,'[1]Lista de Lojas | Stores List'!$D$85:$D$747,'[1]Lista de Lojas | Stores List'!$D222,'[1]Lista de Lojas | Stores List'!$E$85:$E$747,"&lt;="&amp;'[1]Lista de Lojas | Stores List'!$E222)</f>
        <v>310</v>
      </c>
      <c r="S221" s="311">
        <f>SUMIFS('[1]Lista de Lojas | Stores List'!$B$85:$B$747,'[1]Lista de Lojas | Stores List'!$E$85:$E$747,"&lt;="&amp;'[1]Lista de Lojas | Stores List'!$E222)</f>
        <v>463</v>
      </c>
    </row>
    <row r="222" spans="2:19">
      <c r="B222" s="164">
        <f>IF(AND('[1]Lista de Lojas | Stores List'!$E222="",'[1]Lista de Lojas | Stores List'!$G222=""),0,IF('[1]Lista de Lojas | Stores List'!$G222&lt;&gt;"",0,1))</f>
        <v>1</v>
      </c>
      <c r="C222" s="163" t="s">
        <v>1403</v>
      </c>
      <c r="D222" s="308" t="s">
        <v>125</v>
      </c>
      <c r="E222" s="309">
        <v>43216</v>
      </c>
      <c r="F222" s="308" t="str">
        <f>IF('[1]Lista de Lojas | Stores List'!$E221="","",VLOOKUP(MONTH('[1]Lista de Lojas | Stores List'!$E221),[1]Quarters!$A$2:$B$13,2,0)&amp;RIGHT(YEAR('[1]Lista de Lojas | Stores List'!$E221),2))</f>
        <v>2Q18</v>
      </c>
      <c r="G222" s="309"/>
      <c r="H222" s="308" t="str">
        <f>IF('[1]Lista de Lojas | Stores List'!$G222="","",VLOOKUP(MONTH('[1]Lista de Lojas | Stores List'!$G222),[1]Quarters!$A$2:$B$13,2,0)&amp;RIGHT(YEAR('[1]Lista de Lojas | Stores List'!$G222),2))</f>
        <v/>
      </c>
      <c r="I222" s="311" t="s">
        <v>804</v>
      </c>
      <c r="J222" s="311" t="str">
        <f>IFERROR(VLOOKUP('[1]Lista de Lojas | Stores List'!$K222,[1]UF!$A:$C,3,0),"")</f>
        <v>Northest</v>
      </c>
      <c r="K222" s="311" t="s">
        <v>129</v>
      </c>
      <c r="L222" s="311" t="str">
        <f>IF('[1]Lista de Lojas | Stores List'!$K222="","",VLOOKUP('[1]Lista de Lojas | Stores List'!$K222,[1]UF!$A:$B,2,0))</f>
        <v>Bahia</v>
      </c>
      <c r="M222" s="311" t="s">
        <v>362</v>
      </c>
      <c r="N222" s="311" t="str">
        <f>IFERROR(VLOOKUP('[1]Lista de Lojas | Stores List'!$M222,[1]UF!D:E,2,0),"N")</f>
        <v>N</v>
      </c>
      <c r="O222" s="311" t="s">
        <v>608</v>
      </c>
      <c r="P222" s="311" t="s">
        <v>523</v>
      </c>
      <c r="Q222" s="317">
        <v>1565.2</v>
      </c>
      <c r="R222" s="311">
        <f>SUMIFS('[1]Lista de Lojas | Stores List'!$B$85:$B$747,'[1]Lista de Lojas | Stores List'!$D$85:$D$747,'[1]Lista de Lojas | Stores List'!$D221,'[1]Lista de Lojas | Stores List'!$E$85:$E$747,"&lt;="&amp;'[1]Lista de Lojas | Stores List'!$E221)</f>
        <v>310</v>
      </c>
      <c r="S222" s="311">
        <f>SUMIFS('[1]Lista de Lojas | Stores List'!$B$85:$B$747,'[1]Lista de Lojas | Stores List'!$E$85:$E$747,"&lt;="&amp;'[1]Lista de Lojas | Stores List'!$E221)</f>
        <v>463</v>
      </c>
    </row>
    <row r="223" spans="2:19">
      <c r="B223" s="164">
        <f>IF(AND('[1]Lista de Lojas | Stores List'!$E223="",'[1]Lista de Lojas | Stores List'!$G223=""),0,IF('[1]Lista de Lojas | Stores List'!$G223&lt;&gt;"",0,1))</f>
        <v>1</v>
      </c>
      <c r="C223" s="163" t="s">
        <v>1640</v>
      </c>
      <c r="D223" s="308" t="s">
        <v>153</v>
      </c>
      <c r="E223" s="309">
        <v>43216</v>
      </c>
      <c r="F223" s="308" t="str">
        <f>IF('[1]Lista de Lojas | Stores List'!$E223="","",VLOOKUP(MONTH('[1]Lista de Lojas | Stores List'!$E223),[1]Quarters!$A$2:$B$13,2,0)&amp;RIGHT(YEAR('[1]Lista de Lojas | Stores List'!$E223),2))</f>
        <v>2Q18</v>
      </c>
      <c r="G223" s="309"/>
      <c r="H223" s="308" t="str">
        <f>IF('[1]Lista de Lojas | Stores List'!$G223="","",VLOOKUP(MONTH('[1]Lista de Lojas | Stores List'!$G223),[1]Quarters!$A$2:$B$13,2,0)&amp;RIGHT(YEAR('[1]Lista de Lojas | Stores List'!$G223),2))</f>
        <v/>
      </c>
      <c r="I223" s="311" t="s">
        <v>804</v>
      </c>
      <c r="J223" s="311" t="str">
        <f>IFERROR(VLOOKUP('[1]Lista de Lojas | Stores List'!$K223,[1]UF!$A:$C,3,0),"")</f>
        <v>Midwest</v>
      </c>
      <c r="K223" s="311" t="s">
        <v>326</v>
      </c>
      <c r="L223" s="311" t="str">
        <f>IF('[1]Lista de Lojas | Stores List'!$K223="","",VLOOKUP('[1]Lista de Lojas | Stores List'!$K223,[1]UF!$A:$B,2,0))</f>
        <v>Distrito Federal</v>
      </c>
      <c r="M223" s="311" t="s">
        <v>199</v>
      </c>
      <c r="N223" s="311" t="str">
        <f>IFERROR(VLOOKUP('[1]Lista de Lojas | Stores List'!$M223,[1]UF!D:E,2,0),"N")</f>
        <v>S</v>
      </c>
      <c r="O223" s="311" t="s">
        <v>1641</v>
      </c>
      <c r="P223" s="311" t="s">
        <v>523</v>
      </c>
      <c r="Q223" s="317">
        <v>162.69999999999999</v>
      </c>
      <c r="R223" s="311">
        <f>SUMIFS('[1]Lista de Lojas | Stores List'!$B$85:$B$747,'[1]Lista de Lojas | Stores List'!$D$85:$D$747,'[1]Lista de Lojas | Stores List'!$D223,'[1]Lista de Lojas | Stores List'!$E$85:$E$747,"&lt;="&amp;'[1]Lista de Lojas | Stores List'!$E223)</f>
        <v>75</v>
      </c>
      <c r="S223" s="311">
        <f>SUMIFS('[1]Lista de Lojas | Stores List'!$B$85:$B$747,'[1]Lista de Lojas | Stores List'!$E$85:$E$747,"&lt;="&amp;'[1]Lista de Lojas | Stores List'!$E223)</f>
        <v>463</v>
      </c>
    </row>
    <row r="224" spans="2:19">
      <c r="B224" s="164">
        <f>IF(AND('[1]Lista de Lojas | Stores List'!$E224="",'[1]Lista de Lojas | Stores List'!$G224=""),0,IF('[1]Lista de Lojas | Stores List'!$G224&lt;&gt;"",0,1))</f>
        <v>1</v>
      </c>
      <c r="C224" s="163" t="s">
        <v>1639</v>
      </c>
      <c r="D224" s="308" t="s">
        <v>153</v>
      </c>
      <c r="E224" s="309">
        <v>43215</v>
      </c>
      <c r="F224" s="308" t="str">
        <f>IF('[1]Lista de Lojas | Stores List'!$E224="","",VLOOKUP(MONTH('[1]Lista de Lojas | Stores List'!$E224),[1]Quarters!$A$2:$B$13,2,0)&amp;RIGHT(YEAR('[1]Lista de Lojas | Stores List'!$E224),2))</f>
        <v>2Q18</v>
      </c>
      <c r="G224" s="309"/>
      <c r="H224" s="308" t="str">
        <f>IF('[1]Lista de Lojas | Stores List'!$G224="","",VLOOKUP(MONTH('[1]Lista de Lojas | Stores List'!$G224),[1]Quarters!$A$2:$B$13,2,0)&amp;RIGHT(YEAR('[1]Lista de Lojas | Stores List'!$G224),2))</f>
        <v/>
      </c>
      <c r="I224" s="311" t="s">
        <v>804</v>
      </c>
      <c r="J224" s="311" t="str">
        <f>IFERROR(VLOOKUP('[1]Lista de Lojas | Stores List'!$K224,[1]UF!$A:$C,3,0),"")</f>
        <v>Southest</v>
      </c>
      <c r="K224" s="311" t="s">
        <v>127</v>
      </c>
      <c r="L224" s="311" t="str">
        <f>IF('[1]Lista de Lojas | Stores List'!$K224="","",VLOOKUP('[1]Lista de Lojas | Stores List'!$K224,[1]UF!$A:$B,2,0))</f>
        <v>São Paulo</v>
      </c>
      <c r="M224" s="311" t="s">
        <v>350</v>
      </c>
      <c r="N224" s="311" t="str">
        <f>IFERROR(VLOOKUP('[1]Lista de Lojas | Stores List'!$M224,[1]UF!D:E,2,0),"N")</f>
        <v>N</v>
      </c>
      <c r="O224" s="311" t="s">
        <v>861</v>
      </c>
      <c r="P224" s="311" t="s">
        <v>523</v>
      </c>
      <c r="Q224" s="317">
        <v>244.97</v>
      </c>
      <c r="R224" s="311">
        <f>SUMIFS('[1]Lista de Lojas | Stores List'!$B$85:$B$747,'[1]Lista de Lojas | Stores List'!$D$85:$D$747,'[1]Lista de Lojas | Stores List'!$D224,'[1]Lista de Lojas | Stores List'!$E$85:$E$747,"&lt;="&amp;'[1]Lista de Lojas | Stores List'!$E224)</f>
        <v>74</v>
      </c>
      <c r="S224" s="311">
        <f>SUMIFS('[1]Lista de Lojas | Stores List'!$B$85:$B$747,'[1]Lista de Lojas | Stores List'!$E$85:$E$747,"&lt;="&amp;'[1]Lista de Lojas | Stores List'!$E224)</f>
        <v>459</v>
      </c>
    </row>
    <row r="225" spans="2:19">
      <c r="B225" s="164">
        <f>IF(AND('[1]Lista de Lojas | Stores List'!$E225="",'[1]Lista de Lojas | Stores List'!$G225=""),0,IF('[1]Lista de Lojas | Stores List'!$G225&lt;&gt;"",0,1))</f>
        <v>1</v>
      </c>
      <c r="C225" s="163" t="s">
        <v>960</v>
      </c>
      <c r="D225" s="308" t="s">
        <v>152</v>
      </c>
      <c r="E225" s="309">
        <v>43210</v>
      </c>
      <c r="F225" s="308" t="str">
        <f>IF('[1]Lista de Lojas | Stores List'!$E225="","",VLOOKUP(MONTH('[1]Lista de Lojas | Stores List'!$E225),[1]Quarters!$A$2:$B$13,2,0)&amp;RIGHT(YEAR('[1]Lista de Lojas | Stores List'!$E225),2))</f>
        <v>2Q18</v>
      </c>
      <c r="G225" s="309"/>
      <c r="H225" s="308" t="str">
        <f>IF('[1]Lista de Lojas | Stores List'!$G225="","",VLOOKUP(MONTH('[1]Lista de Lojas | Stores List'!$G225),[1]Quarters!$A$2:$B$13,2,0)&amp;RIGHT(YEAR('[1]Lista de Lojas | Stores List'!$G225),2))</f>
        <v/>
      </c>
      <c r="I225" s="311" t="s">
        <v>804</v>
      </c>
      <c r="J225" s="311" t="str">
        <f>IFERROR(VLOOKUP('[1]Lista de Lojas | Stores List'!$K225,[1]UF!$A:$C,3,0),"")</f>
        <v>Southest</v>
      </c>
      <c r="K225" s="311" t="s">
        <v>131</v>
      </c>
      <c r="L225" s="311" t="str">
        <f>IF('[1]Lista de Lojas | Stores List'!$K225="","",VLOOKUP('[1]Lista de Lojas | Stores List'!$K225,[1]UF!$A:$B,2,0))</f>
        <v>Rio de Janeiro</v>
      </c>
      <c r="M225" s="311" t="s">
        <v>154</v>
      </c>
      <c r="N225" s="311" t="str">
        <f>IFERROR(VLOOKUP('[1]Lista de Lojas | Stores List'!$M225,[1]UF!D:E,2,0),"N")</f>
        <v>S</v>
      </c>
      <c r="O225" s="311" t="s">
        <v>460</v>
      </c>
      <c r="P225" s="311" t="s">
        <v>523</v>
      </c>
      <c r="Q225" s="317">
        <v>559.85</v>
      </c>
      <c r="R225" s="311">
        <f>SUMIFS('[1]Lista de Lojas | Stores List'!$B$85:$B$747,'[1]Lista de Lojas | Stores List'!$D$85:$D$747,'[1]Lista de Lojas | Stores List'!$D225,'[1]Lista de Lojas | Stores List'!$E$85:$E$747,"&lt;="&amp;'[1]Lista de Lojas | Stores List'!$E225)</f>
        <v>77</v>
      </c>
      <c r="S225" s="311">
        <f>SUMIFS('[1]Lista de Lojas | Stores List'!$B$85:$B$747,'[1]Lista de Lojas | Stores List'!$E$85:$E$747,"&lt;="&amp;'[1]Lista de Lojas | Stores List'!$E225)</f>
        <v>458</v>
      </c>
    </row>
    <row r="226" spans="2:19">
      <c r="B226" s="164">
        <f>IF(AND('[1]Lista de Lojas | Stores List'!$E226="",'[1]Lista de Lojas | Stores List'!$G226=""),0,IF('[1]Lista de Lojas | Stores List'!$G226&lt;&gt;"",0,1))</f>
        <v>1</v>
      </c>
      <c r="C226" s="163" t="s">
        <v>1637</v>
      </c>
      <c r="D226" s="308" t="s">
        <v>153</v>
      </c>
      <c r="E226" s="309">
        <v>43209</v>
      </c>
      <c r="F226" s="308" t="str">
        <f>IF('[1]Lista de Lojas | Stores List'!$E226="","",VLOOKUP(MONTH('[1]Lista de Lojas | Stores List'!$E226),[1]Quarters!$A$2:$B$13,2,0)&amp;RIGHT(YEAR('[1]Lista de Lojas | Stores List'!$E226),2))</f>
        <v>2Q18</v>
      </c>
      <c r="G226" s="309"/>
      <c r="H226" s="308" t="str">
        <f>IF('[1]Lista de Lojas | Stores List'!$G226="","",VLOOKUP(MONTH('[1]Lista de Lojas | Stores List'!$G226),[1]Quarters!$A$2:$B$13,2,0)&amp;RIGHT(YEAR('[1]Lista de Lojas | Stores List'!$G226),2))</f>
        <v/>
      </c>
      <c r="I226" s="311" t="s">
        <v>804</v>
      </c>
      <c r="J226" s="311" t="str">
        <f>IFERROR(VLOOKUP('[1]Lista de Lojas | Stores List'!$K226,[1]UF!$A:$C,3,0),"")</f>
        <v>South</v>
      </c>
      <c r="K226" s="311" t="s">
        <v>317</v>
      </c>
      <c r="L226" s="311" t="str">
        <f>IF('[1]Lista de Lojas | Stores List'!$K226="","",VLOOKUP('[1]Lista de Lojas | Stores List'!$K226,[1]UF!$A:$B,2,0))</f>
        <v>Santa Catarina</v>
      </c>
      <c r="M226" s="311" t="s">
        <v>182</v>
      </c>
      <c r="N226" s="311" t="str">
        <f>IFERROR(VLOOKUP('[1]Lista de Lojas | Stores List'!$M226,[1]UF!D:E,2,0),"N")</f>
        <v>S</v>
      </c>
      <c r="O226" s="311" t="s">
        <v>1638</v>
      </c>
      <c r="P226" s="311" t="s">
        <v>523</v>
      </c>
      <c r="Q226" s="317">
        <v>250.77</v>
      </c>
      <c r="R226" s="311">
        <f>SUMIFS('[1]Lista de Lojas | Stores List'!$B$85:$B$747,'[1]Lista de Lojas | Stores List'!$D$85:$D$747,'[1]Lista de Lojas | Stores List'!$D226,'[1]Lista de Lojas | Stores List'!$E$85:$E$747,"&lt;="&amp;'[1]Lista de Lojas | Stores List'!$E226)</f>
        <v>73</v>
      </c>
      <c r="S226" s="311">
        <f>SUMIFS('[1]Lista de Lojas | Stores List'!$B$85:$B$747,'[1]Lista de Lojas | Stores List'!$E$85:$E$747,"&lt;="&amp;'[1]Lista de Lojas | Stores List'!$E226)</f>
        <v>457</v>
      </c>
    </row>
    <row r="227" spans="2:19">
      <c r="B227" s="164">
        <f>IF(AND('[1]Lista de Lojas | Stores List'!$E227="",'[1]Lista de Lojas | Stores List'!$G227=""),0,IF('[1]Lista de Lojas | Stores List'!$G227&lt;&gt;"",0,1))</f>
        <v>1</v>
      </c>
      <c r="C227" s="163" t="s">
        <v>1635</v>
      </c>
      <c r="D227" s="308" t="s">
        <v>153</v>
      </c>
      <c r="E227" s="309">
        <v>43202</v>
      </c>
      <c r="F227" s="308" t="str">
        <f>IF('[1]Lista de Lojas | Stores List'!$E227="","",VLOOKUP(MONTH('[1]Lista de Lojas | Stores List'!$E227),[1]Quarters!$A$2:$B$13,2,0)&amp;RIGHT(YEAR('[1]Lista de Lojas | Stores List'!$E227),2))</f>
        <v>2Q18</v>
      </c>
      <c r="G227" s="309"/>
      <c r="H227" s="308" t="str">
        <f>IF('[1]Lista de Lojas | Stores List'!$G227="","",VLOOKUP(MONTH('[1]Lista de Lojas | Stores List'!$G227),[1]Quarters!$A$2:$B$13,2,0)&amp;RIGHT(YEAR('[1]Lista de Lojas | Stores List'!$G227),2))</f>
        <v/>
      </c>
      <c r="I227" s="311" t="s">
        <v>804</v>
      </c>
      <c r="J227" s="311" t="str">
        <f>IFERROR(VLOOKUP('[1]Lista de Lojas | Stores List'!$K227,[1]UF!$A:$C,3,0),"")</f>
        <v>Midwest</v>
      </c>
      <c r="K227" s="311" t="s">
        <v>132</v>
      </c>
      <c r="L227" s="311" t="str">
        <f>IF('[1]Lista de Lojas | Stores List'!$K227="","",VLOOKUP('[1]Lista de Lojas | Stores List'!$K227,[1]UF!$A:$B,2,0))</f>
        <v>Goiás</v>
      </c>
      <c r="M227" s="311" t="s">
        <v>197</v>
      </c>
      <c r="N227" s="311" t="str">
        <f>IFERROR(VLOOKUP('[1]Lista de Lojas | Stores List'!$M227,[1]UF!D:E,2,0),"N")</f>
        <v>S</v>
      </c>
      <c r="O227" s="311" t="s">
        <v>443</v>
      </c>
      <c r="P227" s="311" t="s">
        <v>523</v>
      </c>
      <c r="Q227" s="317">
        <v>237.31</v>
      </c>
      <c r="R227" s="311">
        <f>SUMIFS('[1]Lista de Lojas | Stores List'!$B$85:$B$747,'[1]Lista de Lojas | Stores List'!$D$85:$D$747,'[1]Lista de Lojas | Stores List'!$D227,'[1]Lista de Lojas | Stores List'!$E$85:$E$747,"&lt;="&amp;'[1]Lista de Lojas | Stores List'!$E227)</f>
        <v>72</v>
      </c>
      <c r="S227" s="311">
        <f>SUMIFS('[1]Lista de Lojas | Stores List'!$B$85:$B$747,'[1]Lista de Lojas | Stores List'!$E$85:$E$747,"&lt;="&amp;'[1]Lista de Lojas | Stores List'!$E227)</f>
        <v>456</v>
      </c>
    </row>
    <row r="228" spans="2:19">
      <c r="B228" s="164">
        <f>IF(AND('[1]Lista de Lojas | Stores List'!$E228="",'[1]Lista de Lojas | Stores List'!$G228=""),0,IF('[1]Lista de Lojas | Stores List'!$G228&lt;&gt;"",0,1))</f>
        <v>1</v>
      </c>
      <c r="C228" s="163" t="s">
        <v>1636</v>
      </c>
      <c r="D228" s="308" t="s">
        <v>153</v>
      </c>
      <c r="E228" s="309">
        <v>43202</v>
      </c>
      <c r="F228" s="308" t="str">
        <f>IF('[1]Lista de Lojas | Stores List'!$E228="","",VLOOKUP(MONTH('[1]Lista de Lojas | Stores List'!$E228),[1]Quarters!$A$2:$B$13,2,0)&amp;RIGHT(YEAR('[1]Lista de Lojas | Stores List'!$E228),2))</f>
        <v>2Q18</v>
      </c>
      <c r="G228" s="309"/>
      <c r="H228" s="308" t="str">
        <f>IF('[1]Lista de Lojas | Stores List'!$G228="","",VLOOKUP(MONTH('[1]Lista de Lojas | Stores List'!$G228),[1]Quarters!$A$2:$B$13,2,0)&amp;RIGHT(YEAR('[1]Lista de Lojas | Stores List'!$G228),2))</f>
        <v/>
      </c>
      <c r="I228" s="311" t="s">
        <v>804</v>
      </c>
      <c r="J228" s="311" t="str">
        <f>IFERROR(VLOOKUP('[1]Lista de Lojas | Stores List'!$K228,[1]UF!$A:$C,3,0),"")</f>
        <v>Northest</v>
      </c>
      <c r="K228" s="311" t="s">
        <v>129</v>
      </c>
      <c r="L228" s="311" t="str">
        <f>IF('[1]Lista de Lojas | Stores List'!$K228="","",VLOOKUP('[1]Lista de Lojas | Stores List'!$K228,[1]UF!$A:$B,2,0))</f>
        <v>Bahia</v>
      </c>
      <c r="M228" s="311" t="s">
        <v>169</v>
      </c>
      <c r="N228" s="311" t="str">
        <f>IFERROR(VLOOKUP('[1]Lista de Lojas | Stores List'!$M228,[1]UF!D:E,2,0),"N")</f>
        <v>S</v>
      </c>
      <c r="O228" s="311" t="s">
        <v>230</v>
      </c>
      <c r="P228" s="311" t="s">
        <v>523</v>
      </c>
      <c r="Q228" s="317">
        <v>206.9</v>
      </c>
      <c r="R228" s="311">
        <f>SUMIFS('[1]Lista de Lojas | Stores List'!$B$85:$B$747,'[1]Lista de Lojas | Stores List'!$D$85:$D$747,'[1]Lista de Lojas | Stores List'!$D228,'[1]Lista de Lojas | Stores List'!$E$85:$E$747,"&lt;="&amp;'[1]Lista de Lojas | Stores List'!$E228)</f>
        <v>72</v>
      </c>
      <c r="S228" s="311">
        <f>SUMIFS('[1]Lista de Lojas | Stores List'!$B$85:$B$747,'[1]Lista de Lojas | Stores List'!$E$85:$E$747,"&lt;="&amp;'[1]Lista de Lojas | Stores List'!$E228)</f>
        <v>456</v>
      </c>
    </row>
    <row r="229" spans="2:19">
      <c r="B229" s="164">
        <f>IF(AND('[1]Lista de Lojas | Stores List'!$E229="",'[1]Lista de Lojas | Stores List'!$G229=""),0,IF('[1]Lista de Lojas | Stores List'!$G229&lt;&gt;"",0,1))</f>
        <v>1</v>
      </c>
      <c r="C229" s="163" t="s">
        <v>1402</v>
      </c>
      <c r="D229" s="308" t="s">
        <v>125</v>
      </c>
      <c r="E229" s="309">
        <v>43188</v>
      </c>
      <c r="F229" s="308" t="str">
        <f>IF('[1]Lista de Lojas | Stores List'!$E229="","",VLOOKUP(MONTH('[1]Lista de Lojas | Stores List'!$E229),[1]Quarters!$A$2:$B$13,2,0)&amp;RIGHT(YEAR('[1]Lista de Lojas | Stores List'!$E229),2))</f>
        <v>1Q18</v>
      </c>
      <c r="G229" s="309"/>
      <c r="H229" s="308" t="str">
        <f>IF('[1]Lista de Lojas | Stores List'!$G229="","",VLOOKUP(MONTH('[1]Lista de Lojas | Stores List'!$G229),[1]Quarters!$A$2:$B$13,2,0)&amp;RIGHT(YEAR('[1]Lista de Lojas | Stores List'!$G229),2))</f>
        <v/>
      </c>
      <c r="I229" s="311" t="s">
        <v>804</v>
      </c>
      <c r="J229" s="311" t="str">
        <f>IFERROR(VLOOKUP('[1]Lista de Lojas | Stores List'!$K229,[1]UF!$A:$C,3,0),"")</f>
        <v>Northest</v>
      </c>
      <c r="K229" s="311" t="s">
        <v>321</v>
      </c>
      <c r="L229" s="311" t="str">
        <f>IF('[1]Lista de Lojas | Stores List'!$K229="","",VLOOKUP('[1]Lista de Lojas | Stores List'!$K229,[1]UF!$A:$B,2,0))</f>
        <v>Piauí</v>
      </c>
      <c r="M229" s="311" t="s">
        <v>606</v>
      </c>
      <c r="N229" s="311" t="str">
        <f>IFERROR(VLOOKUP('[1]Lista de Lojas | Stores List'!$M229,[1]UF!D:E,2,0),"N")</f>
        <v>N</v>
      </c>
      <c r="O229" s="311" t="s">
        <v>607</v>
      </c>
      <c r="P229" s="311" t="s">
        <v>523</v>
      </c>
      <c r="Q229" s="317">
        <v>1970.9</v>
      </c>
      <c r="R229" s="311">
        <f>SUMIFS('[1]Lista de Lojas | Stores List'!$B$85:$B$747,'[1]Lista de Lojas | Stores List'!$D$85:$D$747,'[1]Lista de Lojas | Stores List'!$D229,'[1]Lista de Lojas | Stores List'!$E$85:$E$747,"&lt;="&amp;'[1]Lista de Lojas | Stores List'!$E229)</f>
        <v>308</v>
      </c>
      <c r="S229" s="311">
        <f>SUMIFS('[1]Lista de Lojas | Stores List'!$B$85:$B$747,'[1]Lista de Lojas | Stores List'!$E$85:$E$747,"&lt;="&amp;'[1]Lista de Lojas | Stores List'!$E229)</f>
        <v>454</v>
      </c>
    </row>
    <row r="230" spans="2:19">
      <c r="B230" s="164">
        <f>IF(AND('[1]Lista de Lojas | Stores List'!$E230="",'[1]Lista de Lojas | Stores List'!$G230=""),0,IF('[1]Lista de Lojas | Stores List'!$G230&lt;&gt;"",0,1))</f>
        <v>1</v>
      </c>
      <c r="C230" s="163" t="s">
        <v>1634</v>
      </c>
      <c r="D230" s="308" t="s">
        <v>153</v>
      </c>
      <c r="E230" s="309">
        <v>43181</v>
      </c>
      <c r="F230" s="308" t="str">
        <f>IF('[1]Lista de Lojas | Stores List'!$E230="","",VLOOKUP(MONTH('[1]Lista de Lojas | Stores List'!$E230),[1]Quarters!$A$2:$B$13,2,0)&amp;RIGHT(YEAR('[1]Lista de Lojas | Stores List'!$E230),2))</f>
        <v>1Q18</v>
      </c>
      <c r="G230" s="309"/>
      <c r="H230" s="308" t="str">
        <f>IF('[1]Lista de Lojas | Stores List'!$G230="","",VLOOKUP(MONTH('[1]Lista de Lojas | Stores List'!$G230),[1]Quarters!$A$2:$B$13,2,0)&amp;RIGHT(YEAR('[1]Lista de Lojas | Stores List'!$G230),2))</f>
        <v/>
      </c>
      <c r="I230" s="311" t="s">
        <v>804</v>
      </c>
      <c r="J230" s="311" t="str">
        <f>IFERROR(VLOOKUP('[1]Lista de Lojas | Stores List'!$K230,[1]UF!$A:$C,3,0),"")</f>
        <v>Midwest</v>
      </c>
      <c r="K230" s="311" t="s">
        <v>132</v>
      </c>
      <c r="L230" s="311" t="str">
        <f>IF('[1]Lista de Lojas | Stores List'!$K230="","",VLOOKUP('[1]Lista de Lojas | Stores List'!$K230,[1]UF!$A:$B,2,0))</f>
        <v>Goiás</v>
      </c>
      <c r="M230" s="311" t="s">
        <v>197</v>
      </c>
      <c r="N230" s="311" t="str">
        <f>IFERROR(VLOOKUP('[1]Lista de Lojas | Stores List'!$M230,[1]UF!D:E,2,0),"N")</f>
        <v>S</v>
      </c>
      <c r="O230" s="311" t="s">
        <v>435</v>
      </c>
      <c r="P230" s="311" t="s">
        <v>523</v>
      </c>
      <c r="Q230" s="317">
        <v>299.42</v>
      </c>
      <c r="R230" s="311">
        <f>SUMIFS('[1]Lista de Lojas | Stores List'!$B$85:$B$747,'[1]Lista de Lojas | Stores List'!$D$85:$D$747,'[1]Lista de Lojas | Stores List'!$D230,'[1]Lista de Lojas | Stores List'!$E$85:$E$747,"&lt;="&amp;'[1]Lista de Lojas | Stores List'!$E230)</f>
        <v>70</v>
      </c>
      <c r="S230" s="311">
        <f>SUMIFS('[1]Lista de Lojas | Stores List'!$B$85:$B$747,'[1]Lista de Lojas | Stores List'!$E$85:$E$747,"&lt;="&amp;'[1]Lista de Lojas | Stores List'!$E230)</f>
        <v>453</v>
      </c>
    </row>
    <row r="231" spans="2:19">
      <c r="B231" s="164">
        <f>IF(AND('[1]Lista de Lojas | Stores List'!$E231="",'[1]Lista de Lojas | Stores List'!$G231=""),0,IF('[1]Lista de Lojas | Stores List'!$G231&lt;&gt;"",0,1))</f>
        <v>1</v>
      </c>
      <c r="C231" s="163" t="s">
        <v>1632</v>
      </c>
      <c r="D231" s="308" t="s">
        <v>153</v>
      </c>
      <c r="E231" s="309">
        <v>43174</v>
      </c>
      <c r="F231" s="308" t="str">
        <f>IF('[1]Lista de Lojas | Stores List'!$E231="","",VLOOKUP(MONTH('[1]Lista de Lojas | Stores List'!$E231),[1]Quarters!$A$2:$B$13,2,0)&amp;RIGHT(YEAR('[1]Lista de Lojas | Stores List'!$E231),2))</f>
        <v>1Q18</v>
      </c>
      <c r="G231" s="309"/>
      <c r="H231" s="308" t="str">
        <f>IF('[1]Lista de Lojas | Stores List'!$G231="","",VLOOKUP(MONTH('[1]Lista de Lojas | Stores List'!$G231),[1]Quarters!$A$2:$B$13,2,0)&amp;RIGHT(YEAR('[1]Lista de Lojas | Stores List'!$G231),2))</f>
        <v/>
      </c>
      <c r="I231" s="311" t="s">
        <v>804</v>
      </c>
      <c r="J231" s="311" t="str">
        <f>IFERROR(VLOOKUP('[1]Lista de Lojas | Stores List'!$K231,[1]UF!$A:$C,3,0),"")</f>
        <v>Southest</v>
      </c>
      <c r="K231" s="311" t="s">
        <v>319</v>
      </c>
      <c r="L231" s="311" t="str">
        <f>IF('[1]Lista de Lojas | Stores List'!$K231="","",VLOOKUP('[1]Lista de Lojas | Stores List'!$K231,[1]UF!$A:$B,2,0))</f>
        <v>Minas Gerais</v>
      </c>
      <c r="M231" s="311" t="s">
        <v>376</v>
      </c>
      <c r="N231" s="311" t="str">
        <f>IFERROR(VLOOKUP('[1]Lista de Lojas | Stores List'!$M231,[1]UF!D:E,2,0),"N")</f>
        <v>N</v>
      </c>
      <c r="O231" s="311" t="s">
        <v>1633</v>
      </c>
      <c r="P231" s="311" t="s">
        <v>523</v>
      </c>
      <c r="Q231" s="317">
        <v>183.96</v>
      </c>
      <c r="R231" s="311">
        <f>SUMIFS('[1]Lista de Lojas | Stores List'!$B$85:$B$747,'[1]Lista de Lojas | Stores List'!$D$85:$D$747,'[1]Lista de Lojas | Stores List'!$D231,'[1]Lista de Lojas | Stores List'!$E$85:$E$747,"&lt;="&amp;'[1]Lista de Lojas | Stores List'!$E231)</f>
        <v>69</v>
      </c>
      <c r="S231" s="311">
        <f>SUMIFS('[1]Lista de Lojas | Stores List'!$B$85:$B$747,'[1]Lista de Lojas | Stores List'!$E$85:$E$747,"&lt;="&amp;'[1]Lista de Lojas | Stores List'!$E231)</f>
        <v>452</v>
      </c>
    </row>
    <row r="232" spans="2:19">
      <c r="B232" s="164">
        <f>IF(AND('[1]Lista de Lojas | Stores List'!$E232="",'[1]Lista de Lojas | Stores List'!$G232=""),0,IF('[1]Lista de Lojas | Stores List'!$G232&lt;&gt;"",0,1))</f>
        <v>1</v>
      </c>
      <c r="C232" s="163" t="s">
        <v>1631</v>
      </c>
      <c r="D232" s="308" t="s">
        <v>153</v>
      </c>
      <c r="E232" s="309">
        <v>43167</v>
      </c>
      <c r="F232" s="308" t="str">
        <f>IF('[1]Lista de Lojas | Stores List'!$E232="","",VLOOKUP(MONTH('[1]Lista de Lojas | Stores List'!$E232),[1]Quarters!$A$2:$B$13,2,0)&amp;RIGHT(YEAR('[1]Lista de Lojas | Stores List'!$E232),2))</f>
        <v>1Q18</v>
      </c>
      <c r="G232" s="309"/>
      <c r="H232" s="308" t="str">
        <f>IF('[1]Lista de Lojas | Stores List'!$G232="","",VLOOKUP(MONTH('[1]Lista de Lojas | Stores List'!$G232),[1]Quarters!$A$2:$B$13,2,0)&amp;RIGHT(YEAR('[1]Lista de Lojas | Stores List'!$G232),2))</f>
        <v/>
      </c>
      <c r="I232" s="311" t="s">
        <v>804</v>
      </c>
      <c r="J232" s="311" t="str">
        <f>IFERROR(VLOOKUP('[1]Lista de Lojas | Stores List'!$K232,[1]UF!$A:$C,3,0),"")</f>
        <v>South</v>
      </c>
      <c r="K232" s="311" t="s">
        <v>317</v>
      </c>
      <c r="L232" s="311" t="str">
        <f>IF('[1]Lista de Lojas | Stores List'!$K232="","",VLOOKUP('[1]Lista de Lojas | Stores List'!$K232,[1]UF!$A:$B,2,0))</f>
        <v>Santa Catarina</v>
      </c>
      <c r="M232" s="311" t="s">
        <v>358</v>
      </c>
      <c r="N232" s="311" t="str">
        <f>IFERROR(VLOOKUP('[1]Lista de Lojas | Stores List'!$M232,[1]UF!D:E,2,0),"N")</f>
        <v>N</v>
      </c>
      <c r="O232" s="311" t="s">
        <v>301</v>
      </c>
      <c r="P232" s="311" t="s">
        <v>523</v>
      </c>
      <c r="Q232" s="317">
        <v>303.43</v>
      </c>
      <c r="R232" s="311">
        <f>SUMIFS('[1]Lista de Lojas | Stores List'!$B$85:$B$747,'[1]Lista de Lojas | Stores List'!$D$85:$D$747,'[1]Lista de Lojas | Stores List'!$D232,'[1]Lista de Lojas | Stores List'!$E$85:$E$747,"&lt;="&amp;'[1]Lista de Lojas | Stores List'!$E232)</f>
        <v>68</v>
      </c>
      <c r="S232" s="311">
        <f>SUMIFS('[1]Lista de Lojas | Stores List'!$B$85:$B$747,'[1]Lista de Lojas | Stores List'!$E$85:$E$747,"&lt;="&amp;'[1]Lista de Lojas | Stores List'!$E232)</f>
        <v>451</v>
      </c>
    </row>
    <row r="233" spans="2:19">
      <c r="B233" s="164">
        <f>IF(AND('[1]Lista de Lojas | Stores List'!$E233="",'[1]Lista de Lojas | Stores List'!$G233=""),0,IF('[1]Lista de Lojas | Stores List'!$G233&lt;&gt;"",0,1))</f>
        <v>1</v>
      </c>
      <c r="C233" s="163" t="s">
        <v>1401</v>
      </c>
      <c r="D233" s="308" t="s">
        <v>125</v>
      </c>
      <c r="E233" s="309">
        <v>43083</v>
      </c>
      <c r="F233" s="308" t="str">
        <f>IF('[1]Lista de Lojas | Stores List'!$E233="","",VLOOKUP(MONTH('[1]Lista de Lojas | Stores List'!$E233),[1]Quarters!$A$2:$B$13,2,0)&amp;RIGHT(YEAR('[1]Lista de Lojas | Stores List'!$E233),2))</f>
        <v>4Q17</v>
      </c>
      <c r="G233" s="309"/>
      <c r="H233" s="308" t="str">
        <f>IF('[1]Lista de Lojas | Stores List'!$G233="","",VLOOKUP(MONTH('[1]Lista de Lojas | Stores List'!$G233),[1]Quarters!$A$2:$B$13,2,0)&amp;RIGHT(YEAR('[1]Lista de Lojas | Stores List'!$G233),2))</f>
        <v/>
      </c>
      <c r="I233" s="311" t="s">
        <v>804</v>
      </c>
      <c r="J233" s="311" t="str">
        <f>IFERROR(VLOOKUP('[1]Lista de Lojas | Stores List'!$K233,[1]UF!$A:$C,3,0),"")</f>
        <v>North</v>
      </c>
      <c r="K233" s="311" t="s">
        <v>320</v>
      </c>
      <c r="L233" s="311" t="str">
        <f>IF('[1]Lista de Lojas | Stores List'!$K233="","",VLOOKUP('[1]Lista de Lojas | Stores List'!$K233,[1]UF!$A:$B,2,0))</f>
        <v>Pará</v>
      </c>
      <c r="M233" s="311" t="s">
        <v>602</v>
      </c>
      <c r="N233" s="311" t="str">
        <f>IFERROR(VLOOKUP('[1]Lista de Lojas | Stores List'!$M233,[1]UF!D:E,2,0),"N")</f>
        <v>N</v>
      </c>
      <c r="O233" s="311" t="s">
        <v>601</v>
      </c>
      <c r="P233" s="311" t="s">
        <v>523</v>
      </c>
      <c r="Q233" s="317">
        <v>3137.57</v>
      </c>
      <c r="R233" s="311">
        <f>SUMIFS('[1]Lista de Lojas | Stores List'!$B$85:$B$747,'[1]Lista de Lojas | Stores List'!$D$85:$D$747,'[1]Lista de Lojas | Stores List'!$D233,'[1]Lista de Lojas | Stores List'!$E$85:$E$747,"&lt;="&amp;'[1]Lista de Lojas | Stores List'!$E233)</f>
        <v>307</v>
      </c>
      <c r="S233" s="311">
        <f>SUMIFS('[1]Lista de Lojas | Stores List'!$B$85:$B$747,'[1]Lista de Lojas | Stores List'!$E$85:$E$747,"&lt;="&amp;'[1]Lista de Lojas | Stores List'!$E233)</f>
        <v>450</v>
      </c>
    </row>
    <row r="234" spans="2:19">
      <c r="B234" s="164">
        <f>IF(AND('[1]Lista de Lojas | Stores List'!$E234="",'[1]Lista de Lojas | Stores List'!$G234=""),0,IF('[1]Lista de Lojas | Stores List'!$G234&lt;&gt;"",0,1))</f>
        <v>1</v>
      </c>
      <c r="C234" s="163" t="s">
        <v>1399</v>
      </c>
      <c r="D234" s="308" t="s">
        <v>125</v>
      </c>
      <c r="E234" s="309">
        <v>43077</v>
      </c>
      <c r="F234" s="308" t="str">
        <f>IF('[1]Lista de Lojas | Stores List'!$E234="","",VLOOKUP(MONTH('[1]Lista de Lojas | Stores List'!$E234),[1]Quarters!$A$2:$B$13,2,0)&amp;RIGHT(YEAR('[1]Lista de Lojas | Stores List'!$E234),2))</f>
        <v>4Q17</v>
      </c>
      <c r="G234" s="309"/>
      <c r="H234" s="308" t="str">
        <f>IF('[1]Lista de Lojas | Stores List'!$G234="","",VLOOKUP(MONTH('[1]Lista de Lojas | Stores List'!$G234),[1]Quarters!$A$2:$B$13,2,0)&amp;RIGHT(YEAR('[1]Lista de Lojas | Stores List'!$G234),2))</f>
        <v/>
      </c>
      <c r="I234" s="311" t="s">
        <v>587</v>
      </c>
      <c r="J234" s="311" t="str">
        <f>IFERROR(VLOOKUP('[1]Lista de Lojas | Stores List'!$K234,[1]UF!$A:$C,3,0),"")</f>
        <v>Uruguay</v>
      </c>
      <c r="K234" s="311" t="s">
        <v>1376</v>
      </c>
      <c r="L234" s="311" t="str">
        <f>IF('[1]Lista de Lojas | Stores List'!$K234="","",VLOOKUP('[1]Lista de Lojas | Stores List'!$K234,[1]UF!$A:$B,2,0))</f>
        <v>Uruguay</v>
      </c>
      <c r="M234" s="311" t="s">
        <v>586</v>
      </c>
      <c r="N234" s="311" t="str">
        <f>IFERROR(VLOOKUP('[1]Lista de Lojas | Stores List'!$M234,[1]UF!D:E,2,0),"N")</f>
        <v>N</v>
      </c>
      <c r="O234" s="311" t="s">
        <v>1400</v>
      </c>
      <c r="P234" s="311" t="s">
        <v>523</v>
      </c>
      <c r="Q234" s="317">
        <v>2036</v>
      </c>
      <c r="R234" s="311">
        <f>SUMIFS('[1]Lista de Lojas | Stores List'!$B$85:$B$747,'[1]Lista de Lojas | Stores List'!$D$85:$D$747,'[1]Lista de Lojas | Stores List'!$D234,'[1]Lista de Lojas | Stores List'!$E$85:$E$747,"&lt;="&amp;'[1]Lista de Lojas | Stores List'!$E234)</f>
        <v>306</v>
      </c>
      <c r="S234" s="311">
        <f>SUMIFS('[1]Lista de Lojas | Stores List'!$B$85:$B$747,'[1]Lista de Lojas | Stores List'!$E$85:$E$747,"&lt;="&amp;'[1]Lista de Lojas | Stores List'!$E234)</f>
        <v>449</v>
      </c>
    </row>
    <row r="235" spans="2:19">
      <c r="B235" s="164">
        <f>IF(AND('[1]Lista de Lojas | Stores List'!$E235="",'[1]Lista de Lojas | Stores List'!$G235=""),0,IF('[1]Lista de Lojas | Stores List'!$G235&lt;&gt;"",0,1))</f>
        <v>1</v>
      </c>
      <c r="C235" s="163" t="s">
        <v>1629</v>
      </c>
      <c r="D235" s="308" t="s">
        <v>153</v>
      </c>
      <c r="E235" s="309">
        <v>43070</v>
      </c>
      <c r="F235" s="308" t="str">
        <f>IF('[1]Lista de Lojas | Stores List'!$E235="","",VLOOKUP(MONTH('[1]Lista de Lojas | Stores List'!$E235),[1]Quarters!$A$2:$B$13,2,0)&amp;RIGHT(YEAR('[1]Lista de Lojas | Stores List'!$E235),2))</f>
        <v>4Q17</v>
      </c>
      <c r="G235" s="309"/>
      <c r="H235" s="308" t="str">
        <f>IF('[1]Lista de Lojas | Stores List'!$G235="","",VLOOKUP(MONTH('[1]Lista de Lojas | Stores List'!$G235),[1]Quarters!$A$2:$B$13,2,0)&amp;RIGHT(YEAR('[1]Lista de Lojas | Stores List'!$G235),2))</f>
        <v/>
      </c>
      <c r="I235" s="311" t="s">
        <v>804</v>
      </c>
      <c r="J235" s="311" t="str">
        <f>IFERROR(VLOOKUP('[1]Lista de Lojas | Stores List'!$K235,[1]UF!$A:$C,3,0),"")</f>
        <v>South</v>
      </c>
      <c r="K235" s="311" t="s">
        <v>331</v>
      </c>
      <c r="L235" s="311" t="str">
        <f>IF('[1]Lista de Lojas | Stores List'!$K235="","",VLOOKUP('[1]Lista de Lojas | Stores List'!$K235,[1]UF!$A:$B,2,0))</f>
        <v>Paraná</v>
      </c>
      <c r="M235" s="311" t="s">
        <v>282</v>
      </c>
      <c r="N235" s="311" t="str">
        <f>IFERROR(VLOOKUP('[1]Lista de Lojas | Stores List'!$M235,[1]UF!D:E,2,0),"N")</f>
        <v>S</v>
      </c>
      <c r="O235" s="311" t="s">
        <v>1630</v>
      </c>
      <c r="P235" s="311" t="s">
        <v>523</v>
      </c>
      <c r="Q235" s="317">
        <v>257.51</v>
      </c>
      <c r="R235" s="311">
        <f>SUMIFS('[1]Lista de Lojas | Stores List'!$B$85:$B$747,'[1]Lista de Lojas | Stores List'!$D$85:$D$747,'[1]Lista de Lojas | Stores List'!$D235,'[1]Lista de Lojas | Stores List'!$E$85:$E$747,"&lt;="&amp;'[1]Lista de Lojas | Stores List'!$E235)</f>
        <v>67</v>
      </c>
      <c r="S235" s="311">
        <f>SUMIFS('[1]Lista de Lojas | Stores List'!$B$85:$B$747,'[1]Lista de Lojas | Stores List'!$E$85:$E$747,"&lt;="&amp;'[1]Lista de Lojas | Stores List'!$E235)</f>
        <v>448</v>
      </c>
    </row>
    <row r="236" spans="2:19">
      <c r="B236" s="164">
        <f>IF(AND('[1]Lista de Lojas | Stores List'!$E236="",'[1]Lista de Lojas | Stores List'!$G236=""),0,IF('[1]Lista de Lojas | Stores List'!$G236&lt;&gt;"",0,1))</f>
        <v>1</v>
      </c>
      <c r="C236" s="163" t="s">
        <v>1398</v>
      </c>
      <c r="D236" s="308" t="s">
        <v>125</v>
      </c>
      <c r="E236" s="309">
        <v>43068</v>
      </c>
      <c r="F236" s="308" t="str">
        <f>IF('[1]Lista de Lojas | Stores List'!$E236="","",VLOOKUP(MONTH('[1]Lista de Lojas | Stores List'!$E236),[1]Quarters!$A$2:$B$13,2,0)&amp;RIGHT(YEAR('[1]Lista de Lojas | Stores List'!$E236),2))</f>
        <v>4Q17</v>
      </c>
      <c r="G236" s="309"/>
      <c r="H236" s="308" t="str">
        <f>IF('[1]Lista de Lojas | Stores List'!$G236="","",VLOOKUP(MONTH('[1]Lista de Lojas | Stores List'!$G236),[1]Quarters!$A$2:$B$13,2,0)&amp;RIGHT(YEAR('[1]Lista de Lojas | Stores List'!$G236),2))</f>
        <v/>
      </c>
      <c r="I236" s="311" t="s">
        <v>804</v>
      </c>
      <c r="J236" s="311" t="str">
        <f>IFERROR(VLOOKUP('[1]Lista de Lojas | Stores List'!$K236,[1]UF!$A:$C,3,0),"")</f>
        <v>Midwest</v>
      </c>
      <c r="K236" s="311" t="s">
        <v>326</v>
      </c>
      <c r="L236" s="311" t="str">
        <f>IF('[1]Lista de Lojas | Stores List'!$K236="","",VLOOKUP('[1]Lista de Lojas | Stores List'!$K236,[1]UF!$A:$B,2,0))</f>
        <v>Distrito Federal</v>
      </c>
      <c r="M236" s="311" t="s">
        <v>199</v>
      </c>
      <c r="N236" s="311" t="str">
        <f>IFERROR(VLOOKUP('[1]Lista de Lojas | Stores List'!$M236,[1]UF!D:E,2,0),"N")</f>
        <v>S</v>
      </c>
      <c r="O236" s="311" t="s">
        <v>600</v>
      </c>
      <c r="P236" s="311" t="s">
        <v>523</v>
      </c>
      <c r="Q236" s="317">
        <v>1808.24</v>
      </c>
      <c r="R236" s="311">
        <f>SUMIFS('[1]Lista de Lojas | Stores List'!$B$85:$B$747,'[1]Lista de Lojas | Stores List'!$D$85:$D$747,'[1]Lista de Lojas | Stores List'!$D236,'[1]Lista de Lojas | Stores List'!$E$85:$E$747,"&lt;="&amp;'[1]Lista de Lojas | Stores List'!$E236)</f>
        <v>305</v>
      </c>
      <c r="S236" s="311">
        <f>SUMIFS('[1]Lista de Lojas | Stores List'!$B$85:$B$747,'[1]Lista de Lojas | Stores List'!$E$85:$E$747,"&lt;="&amp;'[1]Lista de Lojas | Stores List'!$E236)</f>
        <v>447</v>
      </c>
    </row>
    <row r="237" spans="2:19">
      <c r="B237" s="164">
        <f>IF(AND('[1]Lista de Lojas | Stores List'!$E237="",'[1]Lista de Lojas | Stores List'!$G237=""),0,IF('[1]Lista de Lojas | Stores List'!$G237&lt;&gt;"",0,1))</f>
        <v>1</v>
      </c>
      <c r="C237" s="163" t="s">
        <v>959</v>
      </c>
      <c r="D237" s="308" t="s">
        <v>152</v>
      </c>
      <c r="E237" s="309">
        <v>43063</v>
      </c>
      <c r="F237" s="308" t="str">
        <f>IF('[1]Lista de Lojas | Stores List'!$E237="","",VLOOKUP(MONTH('[1]Lista de Lojas | Stores List'!$E237),[1]Quarters!$A$2:$B$13,2,0)&amp;RIGHT(YEAR('[1]Lista de Lojas | Stores List'!$E237),2))</f>
        <v>4Q17</v>
      </c>
      <c r="G237" s="309"/>
      <c r="H237" s="308" t="str">
        <f>IF('[1]Lista de Lojas | Stores List'!$G237="","",VLOOKUP(MONTH('[1]Lista de Lojas | Stores List'!$G237),[1]Quarters!$A$2:$B$13,2,0)&amp;RIGHT(YEAR('[1]Lista de Lojas | Stores List'!$G237),2))</f>
        <v/>
      </c>
      <c r="I237" s="311" t="s">
        <v>804</v>
      </c>
      <c r="J237" s="311" t="str">
        <f>IFERROR(VLOOKUP('[1]Lista de Lojas | Stores List'!$K237,[1]UF!$A:$C,3,0),"")</f>
        <v>South</v>
      </c>
      <c r="K237" s="311" t="s">
        <v>126</v>
      </c>
      <c r="L237" s="311" t="str">
        <f>IF('[1]Lista de Lojas | Stores List'!$K237="","",VLOOKUP('[1]Lista de Lojas | Stores List'!$K237,[1]UF!$A:$B,2,0))</f>
        <v>Rio Grande do Sul</v>
      </c>
      <c r="M237" s="311" t="s">
        <v>387</v>
      </c>
      <c r="N237" s="311" t="str">
        <f>IFERROR(VLOOKUP('[1]Lista de Lojas | Stores List'!$M237,[1]UF!D:E,2,0),"N")</f>
        <v>N</v>
      </c>
      <c r="O237" s="311" t="s">
        <v>596</v>
      </c>
      <c r="P237" s="311" t="s">
        <v>523</v>
      </c>
      <c r="Q237" s="317">
        <v>454.18</v>
      </c>
      <c r="R237" s="311">
        <f>SUMIFS('[1]Lista de Lojas | Stores List'!$B$85:$B$747,'[1]Lista de Lojas | Stores List'!$D$85:$D$747,'[1]Lista de Lojas | Stores List'!$D237,'[1]Lista de Lojas | Stores List'!$E$85:$E$747,"&lt;="&amp;'[1]Lista de Lojas | Stores List'!$E237)</f>
        <v>76</v>
      </c>
      <c r="S237" s="311">
        <f>SUMIFS('[1]Lista de Lojas | Stores List'!$B$85:$B$747,'[1]Lista de Lojas | Stores List'!$E$85:$E$747,"&lt;="&amp;'[1]Lista de Lojas | Stores List'!$E237)</f>
        <v>446</v>
      </c>
    </row>
    <row r="238" spans="2:19">
      <c r="B238" s="164">
        <f>IF(AND('[1]Lista de Lojas | Stores List'!$E238="",'[1]Lista de Lojas | Stores List'!$G238=""),0,IF('[1]Lista de Lojas | Stores List'!$G238&lt;&gt;"",0,1))</f>
        <v>1</v>
      </c>
      <c r="C238" s="163" t="s">
        <v>1397</v>
      </c>
      <c r="D238" s="308" t="s">
        <v>125</v>
      </c>
      <c r="E238" s="309">
        <v>43063</v>
      </c>
      <c r="F238" s="308" t="str">
        <f>IF('[1]Lista de Lojas | Stores List'!$E239="","",VLOOKUP(MONTH('[1]Lista de Lojas | Stores List'!$E239),[1]Quarters!$A$2:$B$13,2,0)&amp;RIGHT(YEAR('[1]Lista de Lojas | Stores List'!$E239),2))</f>
        <v>4Q17</v>
      </c>
      <c r="G238" s="309"/>
      <c r="H238" s="308" t="str">
        <f>IF('[1]Lista de Lojas | Stores List'!$G238="","",VLOOKUP(MONTH('[1]Lista de Lojas | Stores List'!$G238),[1]Quarters!$A$2:$B$13,2,0)&amp;RIGHT(YEAR('[1]Lista de Lojas | Stores List'!$G238),2))</f>
        <v/>
      </c>
      <c r="I238" s="311" t="s">
        <v>587</v>
      </c>
      <c r="J238" s="311" t="str">
        <f>IFERROR(VLOOKUP('[1]Lista de Lojas | Stores List'!$K238,[1]UF!$A:$C,3,0),"")</f>
        <v>Uruguay</v>
      </c>
      <c r="K238" s="311" t="s">
        <v>1376</v>
      </c>
      <c r="L238" s="311" t="str">
        <f>IF('[1]Lista de Lojas | Stores List'!$K238="","",VLOOKUP('[1]Lista de Lojas | Stores List'!$K238,[1]UF!$A:$B,2,0))</f>
        <v>Uruguay</v>
      </c>
      <c r="M238" s="311" t="s">
        <v>586</v>
      </c>
      <c r="N238" s="311" t="str">
        <f>IFERROR(VLOOKUP('[1]Lista de Lojas | Stores List'!$M238,[1]UF!D:E,2,0),"N")</f>
        <v>N</v>
      </c>
      <c r="O238" s="311" t="s">
        <v>599</v>
      </c>
      <c r="P238" s="311" t="s">
        <v>523</v>
      </c>
      <c r="Q238" s="317">
        <v>2176</v>
      </c>
      <c r="R238" s="311">
        <f>SUMIFS('[1]Lista de Lojas | Stores List'!$B$85:$B$747,'[1]Lista de Lojas | Stores List'!$D$85:$D$747,'[1]Lista de Lojas | Stores List'!$D239,'[1]Lista de Lojas | Stores List'!$E$85:$E$747,"&lt;="&amp;'[1]Lista de Lojas | Stores List'!$E239)</f>
        <v>304</v>
      </c>
      <c r="S238" s="311">
        <f>SUMIFS('[1]Lista de Lojas | Stores List'!$B$85:$B$747,'[1]Lista de Lojas | Stores List'!$E$85:$E$747,"&lt;="&amp;'[1]Lista de Lojas | Stores List'!$E239)</f>
        <v>446</v>
      </c>
    </row>
    <row r="239" spans="2:19">
      <c r="B239" s="164">
        <f>IF(AND('[1]Lista de Lojas | Stores List'!$E239="",'[1]Lista de Lojas | Stores List'!$G239=""),0,IF('[1]Lista de Lojas | Stores List'!$G239&lt;&gt;"",0,1))</f>
        <v>1</v>
      </c>
      <c r="C239" s="163" t="s">
        <v>1396</v>
      </c>
      <c r="D239" s="308" t="s">
        <v>125</v>
      </c>
      <c r="E239" s="309">
        <v>43063</v>
      </c>
      <c r="F239" s="308" t="str">
        <f>IF('[1]Lista de Lojas | Stores List'!$E238="","",VLOOKUP(MONTH('[1]Lista de Lojas | Stores List'!$E238),[1]Quarters!$A$2:$B$13,2,0)&amp;RIGHT(YEAR('[1]Lista de Lojas | Stores List'!$E238),2))</f>
        <v>4Q17</v>
      </c>
      <c r="G239" s="309"/>
      <c r="H239" s="308" t="str">
        <f>IF('[1]Lista de Lojas | Stores List'!$G239="","",VLOOKUP(MONTH('[1]Lista de Lojas | Stores List'!$G239),[1]Quarters!$A$2:$B$13,2,0)&amp;RIGHT(YEAR('[1]Lista de Lojas | Stores List'!$G239),2))</f>
        <v/>
      </c>
      <c r="I239" s="311" t="s">
        <v>804</v>
      </c>
      <c r="J239" s="311" t="str">
        <f>IFERROR(VLOOKUP('[1]Lista de Lojas | Stores List'!$K239,[1]UF!$A:$C,3,0),"")</f>
        <v>South</v>
      </c>
      <c r="K239" s="311" t="s">
        <v>126</v>
      </c>
      <c r="L239" s="311" t="str">
        <f>IF('[1]Lista de Lojas | Stores List'!$K239="","",VLOOKUP('[1]Lista de Lojas | Stores List'!$K239,[1]UF!$A:$B,2,0))</f>
        <v>Rio Grande do Sul</v>
      </c>
      <c r="M239" s="311" t="s">
        <v>387</v>
      </c>
      <c r="N239" s="311" t="str">
        <f>IFERROR(VLOOKUP('[1]Lista de Lojas | Stores List'!$M239,[1]UF!D:E,2,0),"N")</f>
        <v>N</v>
      </c>
      <c r="O239" s="311" t="s">
        <v>596</v>
      </c>
      <c r="P239" s="311" t="s">
        <v>523</v>
      </c>
      <c r="Q239" s="317">
        <v>3977</v>
      </c>
      <c r="R239" s="311">
        <f>SUMIFS('[1]Lista de Lojas | Stores List'!$B$85:$B$747,'[1]Lista de Lojas | Stores List'!$D$85:$D$747,'[1]Lista de Lojas | Stores List'!$D238,'[1]Lista de Lojas | Stores List'!$E$85:$E$747,"&lt;="&amp;'[1]Lista de Lojas | Stores List'!$E238)</f>
        <v>304</v>
      </c>
      <c r="S239" s="311">
        <f>SUMIFS('[1]Lista de Lojas | Stores List'!$B$85:$B$747,'[1]Lista de Lojas | Stores List'!$E$85:$E$747,"&lt;="&amp;'[1]Lista de Lojas | Stores List'!$E238)</f>
        <v>446</v>
      </c>
    </row>
    <row r="240" spans="2:19">
      <c r="B240" s="164">
        <f>IF(AND('[1]Lista de Lojas | Stores List'!$E240="",'[1]Lista de Lojas | Stores List'!$G240=""),0,IF('[1]Lista de Lojas | Stores List'!$G240&lt;&gt;"",0,1))</f>
        <v>1</v>
      </c>
      <c r="C240" s="163" t="s">
        <v>1628</v>
      </c>
      <c r="D240" s="308" t="s">
        <v>153</v>
      </c>
      <c r="E240" s="309">
        <v>43063</v>
      </c>
      <c r="F240" s="308" t="str">
        <f>IF('[1]Lista de Lojas | Stores List'!$E241="","",VLOOKUP(MONTH('[1]Lista de Lojas | Stores List'!$E241),[1]Quarters!$A$2:$B$13,2,0)&amp;RIGHT(YEAR('[1]Lista de Lojas | Stores List'!$E241),2))</f>
        <v>4Q17</v>
      </c>
      <c r="G240" s="309"/>
      <c r="H240" s="308" t="str">
        <f>IF('[1]Lista de Lojas | Stores List'!$G240="","",VLOOKUP(MONTH('[1]Lista de Lojas | Stores List'!$G240),[1]Quarters!$A$2:$B$13,2,0)&amp;RIGHT(YEAR('[1]Lista de Lojas | Stores List'!$G240),2))</f>
        <v/>
      </c>
      <c r="I240" s="311" t="s">
        <v>804</v>
      </c>
      <c r="J240" s="311" t="str">
        <f>IFERROR(VLOOKUP('[1]Lista de Lojas | Stores List'!$K240,[1]UF!$A:$C,3,0),"")</f>
        <v>South</v>
      </c>
      <c r="K240" s="311" t="s">
        <v>126</v>
      </c>
      <c r="L240" s="311" t="str">
        <f>IF('[1]Lista de Lojas | Stores List'!$K240="","",VLOOKUP('[1]Lista de Lojas | Stores List'!$K240,[1]UF!$A:$B,2,0))</f>
        <v>Rio Grande do Sul</v>
      </c>
      <c r="M240" s="311" t="s">
        <v>387</v>
      </c>
      <c r="N240" s="311" t="str">
        <f>IFERROR(VLOOKUP('[1]Lista de Lojas | Stores List'!$M240,[1]UF!D:E,2,0),"N")</f>
        <v>N</v>
      </c>
      <c r="O240" s="311" t="s">
        <v>596</v>
      </c>
      <c r="P240" s="311" t="s">
        <v>523</v>
      </c>
      <c r="Q240" s="317">
        <v>233.7</v>
      </c>
      <c r="R240" s="311">
        <f>SUMIFS('[1]Lista de Lojas | Stores List'!$B$85:$B$747,'[1]Lista de Lojas | Stores List'!$D$85:$D$747,'[1]Lista de Lojas | Stores List'!$D241,'[1]Lista de Lojas | Stores List'!$E$85:$E$747,"&lt;="&amp;'[1]Lista de Lojas | Stores List'!$E241)</f>
        <v>66</v>
      </c>
      <c r="S240" s="311">
        <f>SUMIFS('[1]Lista de Lojas | Stores List'!$B$85:$B$747,'[1]Lista de Lojas | Stores List'!$E$85:$E$747,"&lt;="&amp;'[1]Lista de Lojas | Stores List'!$E241)</f>
        <v>446</v>
      </c>
    </row>
    <row r="241" spans="2:19">
      <c r="B241" s="164">
        <f>IF(AND('[1]Lista de Lojas | Stores List'!$E241="",'[1]Lista de Lojas | Stores List'!$G241=""),0,IF('[1]Lista de Lojas | Stores List'!$G241&lt;&gt;"",0,1))</f>
        <v>1</v>
      </c>
      <c r="C241" s="163" t="s">
        <v>1627</v>
      </c>
      <c r="D241" s="308" t="s">
        <v>153</v>
      </c>
      <c r="E241" s="309">
        <v>43063</v>
      </c>
      <c r="F241" s="308" t="str">
        <f>IF('[1]Lista de Lojas | Stores List'!$E240="","",VLOOKUP(MONTH('[1]Lista de Lojas | Stores List'!$E240),[1]Quarters!$A$2:$B$13,2,0)&amp;RIGHT(YEAR('[1]Lista de Lojas | Stores List'!$E240),2))</f>
        <v>4Q17</v>
      </c>
      <c r="G241" s="309"/>
      <c r="H241" s="308" t="str">
        <f>IF('[1]Lista de Lojas | Stores List'!$G241="","",VLOOKUP(MONTH('[1]Lista de Lojas | Stores List'!$G241),[1]Quarters!$A$2:$B$13,2,0)&amp;RIGHT(YEAR('[1]Lista de Lojas | Stores List'!$G241),2))</f>
        <v/>
      </c>
      <c r="I241" s="311" t="s">
        <v>804</v>
      </c>
      <c r="J241" s="311" t="str">
        <f>IFERROR(VLOOKUP('[1]Lista de Lojas | Stores List'!$K241,[1]UF!$A:$C,3,0),"")</f>
        <v>Southest</v>
      </c>
      <c r="K241" s="311" t="s">
        <v>127</v>
      </c>
      <c r="L241" s="311" t="str">
        <f>IF('[1]Lista de Lojas | Stores List'!$K241="","",VLOOKUP('[1]Lista de Lojas | Stores List'!$K241,[1]UF!$A:$B,2,0))</f>
        <v>São Paulo</v>
      </c>
      <c r="M241" s="311" t="s">
        <v>598</v>
      </c>
      <c r="N241" s="311" t="str">
        <f>IFERROR(VLOOKUP('[1]Lista de Lojas | Stores List'!$M241,[1]UF!D:E,2,0),"N")</f>
        <v>N</v>
      </c>
      <c r="O241" s="311" t="s">
        <v>597</v>
      </c>
      <c r="P241" s="311" t="s">
        <v>523</v>
      </c>
      <c r="Q241" s="317">
        <v>250.77</v>
      </c>
      <c r="R241" s="311">
        <f>SUMIFS('[1]Lista de Lojas | Stores List'!$B$85:$B$747,'[1]Lista de Lojas | Stores List'!$D$85:$D$747,'[1]Lista de Lojas | Stores List'!$D240,'[1]Lista de Lojas | Stores List'!$E$85:$E$747,"&lt;="&amp;'[1]Lista de Lojas | Stores List'!$E240)</f>
        <v>66</v>
      </c>
      <c r="S241" s="311">
        <f>SUMIFS('[1]Lista de Lojas | Stores List'!$B$85:$B$747,'[1]Lista de Lojas | Stores List'!$E$85:$E$747,"&lt;="&amp;'[1]Lista de Lojas | Stores List'!$E240)</f>
        <v>446</v>
      </c>
    </row>
    <row r="242" spans="2:19">
      <c r="B242" s="164">
        <f>IF(AND('[1]Lista de Lojas | Stores List'!$E242="",'[1]Lista de Lojas | Stores List'!$G242=""),0,IF('[1]Lista de Lojas | Stores List'!$G242&lt;&gt;"",0,1))</f>
        <v>1</v>
      </c>
      <c r="C242" s="163" t="s">
        <v>1394</v>
      </c>
      <c r="D242" s="308" t="s">
        <v>125</v>
      </c>
      <c r="E242" s="309">
        <v>43062</v>
      </c>
      <c r="F242" s="308" t="str">
        <f>IF('[1]Lista de Lojas | Stores List'!$E242="","",VLOOKUP(MONTH('[1]Lista de Lojas | Stores List'!$E242),[1]Quarters!$A$2:$B$13,2,0)&amp;RIGHT(YEAR('[1]Lista de Lojas | Stores List'!$E242),2))</f>
        <v>4Q17</v>
      </c>
      <c r="G242" s="309"/>
      <c r="H242" s="308" t="str">
        <f>IF('[1]Lista de Lojas | Stores List'!$G242="","",VLOOKUP(MONTH('[1]Lista de Lojas | Stores List'!$G242),[1]Quarters!$A$2:$B$13,2,0)&amp;RIGHT(YEAR('[1]Lista de Lojas | Stores List'!$G242),2))</f>
        <v/>
      </c>
      <c r="I242" s="311" t="s">
        <v>804</v>
      </c>
      <c r="J242" s="311" t="str">
        <f>IFERROR(VLOOKUP('[1]Lista de Lojas | Stores List'!$K242,[1]UF!$A:$C,3,0),"")</f>
        <v>Southest</v>
      </c>
      <c r="K242" s="311" t="s">
        <v>127</v>
      </c>
      <c r="L242" s="311" t="str">
        <f>IF('[1]Lista de Lojas | Stores List'!$K242="","",VLOOKUP('[1]Lista de Lojas | Stores List'!$K242,[1]UF!$A:$B,2,0))</f>
        <v>São Paulo</v>
      </c>
      <c r="M242" s="311" t="s">
        <v>134</v>
      </c>
      <c r="N242" s="311" t="str">
        <f>IFERROR(VLOOKUP('[1]Lista de Lojas | Stores List'!$M242,[1]UF!D:E,2,0),"N")</f>
        <v>S</v>
      </c>
      <c r="O242" s="311" t="s">
        <v>1395</v>
      </c>
      <c r="P242" s="311" t="s">
        <v>523</v>
      </c>
      <c r="Q242" s="317">
        <v>1273.27</v>
      </c>
      <c r="R242" s="311">
        <f>SUMIFS('[1]Lista de Lojas | Stores List'!$B$85:$B$747,'[1]Lista de Lojas | Stores List'!$D$85:$D$747,'[1]Lista de Lojas | Stores List'!$D242,'[1]Lista de Lojas | Stores List'!$E$85:$E$747,"&lt;="&amp;'[1]Lista de Lojas | Stores List'!$E242)</f>
        <v>302</v>
      </c>
      <c r="S242" s="311">
        <f>SUMIFS('[1]Lista de Lojas | Stores List'!$B$85:$B$747,'[1]Lista de Lojas | Stores List'!$E$85:$E$747,"&lt;="&amp;'[1]Lista de Lojas | Stores List'!$E242)</f>
        <v>441</v>
      </c>
    </row>
    <row r="243" spans="2:19">
      <c r="B243" s="164">
        <f>IF(AND('[1]Lista de Lojas | Stores List'!$E243="",'[1]Lista de Lojas | Stores List'!$G243=""),0,IF('[1]Lista de Lojas | Stores List'!$G243&lt;&gt;"",0,1))</f>
        <v>1</v>
      </c>
      <c r="C243" s="163" t="s">
        <v>1625</v>
      </c>
      <c r="D243" s="308" t="s">
        <v>153</v>
      </c>
      <c r="E243" s="309">
        <v>43062</v>
      </c>
      <c r="F243" s="308" t="str">
        <f>IF('[1]Lista de Lojas | Stores List'!$E243="","",VLOOKUP(MONTH('[1]Lista de Lojas | Stores List'!$E243),[1]Quarters!$A$2:$B$13,2,0)&amp;RIGHT(YEAR('[1]Lista de Lojas | Stores List'!$E243),2))</f>
        <v>4Q17</v>
      </c>
      <c r="G243" s="309"/>
      <c r="H243" s="308" t="str">
        <f>IF('[1]Lista de Lojas | Stores List'!$G243="","",VLOOKUP(MONTH('[1]Lista de Lojas | Stores List'!$G243),[1]Quarters!$A$2:$B$13,2,0)&amp;RIGHT(YEAR('[1]Lista de Lojas | Stores List'!$G243),2))</f>
        <v/>
      </c>
      <c r="I243" s="311" t="s">
        <v>804</v>
      </c>
      <c r="J243" s="311" t="str">
        <f>IFERROR(VLOOKUP('[1]Lista de Lojas | Stores List'!$K243,[1]UF!$A:$C,3,0),"")</f>
        <v>Southest</v>
      </c>
      <c r="K243" s="311" t="s">
        <v>127</v>
      </c>
      <c r="L243" s="311" t="str">
        <f>IF('[1]Lista de Lojas | Stores List'!$K243="","",VLOOKUP('[1]Lista de Lojas | Stores List'!$K243,[1]UF!$A:$B,2,0))</f>
        <v>São Paulo</v>
      </c>
      <c r="M243" s="311" t="s">
        <v>155</v>
      </c>
      <c r="N243" s="311" t="str">
        <f>IFERROR(VLOOKUP('[1]Lista de Lojas | Stores List'!$M243,[1]UF!D:E,2,0),"N")</f>
        <v>N</v>
      </c>
      <c r="O243" s="311" t="s">
        <v>1626</v>
      </c>
      <c r="P243" s="311" t="s">
        <v>523</v>
      </c>
      <c r="Q243" s="317">
        <v>236.56</v>
      </c>
      <c r="R243" s="311">
        <f>SUMIFS('[1]Lista de Lojas | Stores List'!$B$85:$B$747,'[1]Lista de Lojas | Stores List'!$D$85:$D$747,'[1]Lista de Lojas | Stores List'!$D243,'[1]Lista de Lojas | Stores List'!$E$85:$E$747,"&lt;="&amp;'[1]Lista de Lojas | Stores List'!$E243)</f>
        <v>64</v>
      </c>
      <c r="S243" s="311">
        <f>SUMIFS('[1]Lista de Lojas | Stores List'!$B$85:$B$747,'[1]Lista de Lojas | Stores List'!$E$85:$E$747,"&lt;="&amp;'[1]Lista de Lojas | Stores List'!$E243)</f>
        <v>441</v>
      </c>
    </row>
    <row r="244" spans="2:19">
      <c r="B244" s="164">
        <f>IF(AND('[1]Lista de Lojas | Stores List'!$E244="",'[1]Lista de Lojas | Stores List'!$G244=""),0,IF('[1]Lista de Lojas | Stores List'!$G244&lt;&gt;"",0,1))</f>
        <v>1</v>
      </c>
      <c r="C244" s="163" t="s">
        <v>1624</v>
      </c>
      <c r="D244" s="308" t="s">
        <v>153</v>
      </c>
      <c r="E244" s="309">
        <v>43056</v>
      </c>
      <c r="F244" s="308" t="str">
        <f>IF('[1]Lista de Lojas | Stores List'!$E244="","",VLOOKUP(MONTH('[1]Lista de Lojas | Stores List'!$E244),[1]Quarters!$A$2:$B$13,2,0)&amp;RIGHT(YEAR('[1]Lista de Lojas | Stores List'!$E244),2))</f>
        <v>4Q17</v>
      </c>
      <c r="G244" s="309"/>
      <c r="H244" s="308" t="str">
        <f>IF('[1]Lista de Lojas | Stores List'!$G244="","",VLOOKUP(MONTH('[1]Lista de Lojas | Stores List'!$G244),[1]Quarters!$A$2:$B$13,2,0)&amp;RIGHT(YEAR('[1]Lista de Lojas | Stores List'!$G244),2))</f>
        <v/>
      </c>
      <c r="I244" s="311" t="s">
        <v>804</v>
      </c>
      <c r="J244" s="311" t="str">
        <f>IFERROR(VLOOKUP('[1]Lista de Lojas | Stores List'!$K244,[1]UF!$A:$C,3,0),"")</f>
        <v>Southest</v>
      </c>
      <c r="K244" s="311" t="s">
        <v>127</v>
      </c>
      <c r="L244" s="311" t="str">
        <f>IF('[1]Lista de Lojas | Stores List'!$K244="","",VLOOKUP('[1]Lista de Lojas | Stores List'!$K244,[1]UF!$A:$B,2,0))</f>
        <v>São Paulo</v>
      </c>
      <c r="M244" s="311" t="s">
        <v>407</v>
      </c>
      <c r="N244" s="311" t="str">
        <f>IFERROR(VLOOKUP('[1]Lista de Lojas | Stores List'!$M244,[1]UF!D:E,2,0),"N")</f>
        <v>N</v>
      </c>
      <c r="O244" s="311" t="s">
        <v>595</v>
      </c>
      <c r="P244" s="311" t="s">
        <v>523</v>
      </c>
      <c r="Q244" s="317">
        <v>213.89</v>
      </c>
      <c r="R244" s="311">
        <f>SUMIFS('[1]Lista de Lojas | Stores List'!$B$85:$B$747,'[1]Lista de Lojas | Stores List'!$D$85:$D$747,'[1]Lista de Lojas | Stores List'!$D244,'[1]Lista de Lojas | Stores List'!$E$85:$E$747,"&lt;="&amp;'[1]Lista de Lojas | Stores List'!$E244)</f>
        <v>63</v>
      </c>
      <c r="S244" s="311">
        <f>SUMIFS('[1]Lista de Lojas | Stores List'!$B$85:$B$747,'[1]Lista de Lojas | Stores List'!$E$85:$E$747,"&lt;="&amp;'[1]Lista de Lojas | Stores List'!$E244)</f>
        <v>439</v>
      </c>
    </row>
    <row r="245" spans="2:19">
      <c r="B245" s="164">
        <f>IF(AND('[1]Lista de Lojas | Stores List'!$E245="",'[1]Lista de Lojas | Stores List'!$G245=""),0,IF('[1]Lista de Lojas | Stores List'!$G245&lt;&gt;"",0,1))</f>
        <v>1</v>
      </c>
      <c r="C245" s="163" t="s">
        <v>1392</v>
      </c>
      <c r="D245" s="308" t="s">
        <v>125</v>
      </c>
      <c r="E245" s="309">
        <v>43055</v>
      </c>
      <c r="F245" s="308" t="str">
        <f>IF('[1]Lista de Lojas | Stores List'!$E245="","",VLOOKUP(MONTH('[1]Lista de Lojas | Stores List'!$E245),[1]Quarters!$A$2:$B$13,2,0)&amp;RIGHT(YEAR('[1]Lista de Lojas | Stores List'!$E245),2))</f>
        <v>4Q17</v>
      </c>
      <c r="G245" s="309"/>
      <c r="H245" s="308" t="str">
        <f>IF('[1]Lista de Lojas | Stores List'!$G245="","",VLOOKUP(MONTH('[1]Lista de Lojas | Stores List'!$G245),[1]Quarters!$A$2:$B$13,2,0)&amp;RIGHT(YEAR('[1]Lista de Lojas | Stores List'!$G245),2))</f>
        <v/>
      </c>
      <c r="I245" s="311" t="s">
        <v>804</v>
      </c>
      <c r="J245" s="311" t="str">
        <f>IFERROR(VLOOKUP('[1]Lista de Lojas | Stores List'!$K245,[1]UF!$A:$C,3,0),"")</f>
        <v>Southest</v>
      </c>
      <c r="K245" s="311" t="s">
        <v>127</v>
      </c>
      <c r="L245" s="311" t="str">
        <f>IF('[1]Lista de Lojas | Stores List'!$K245="","",VLOOKUP('[1]Lista de Lojas | Stores List'!$K245,[1]UF!$A:$B,2,0))</f>
        <v>São Paulo</v>
      </c>
      <c r="M245" s="311" t="s">
        <v>134</v>
      </c>
      <c r="N245" s="311" t="str">
        <f>IFERROR(VLOOKUP('[1]Lista de Lojas | Stores List'!$M245,[1]UF!D:E,2,0),"N")</f>
        <v>S</v>
      </c>
      <c r="O245" s="311" t="s">
        <v>1393</v>
      </c>
      <c r="P245" s="311" t="s">
        <v>523</v>
      </c>
      <c r="Q245" s="317">
        <v>1986.17</v>
      </c>
      <c r="R245" s="311">
        <f>SUMIFS('[1]Lista de Lojas | Stores List'!$B$85:$B$747,'[1]Lista de Lojas | Stores List'!$D$85:$D$747,'[1]Lista de Lojas | Stores List'!$D245,'[1]Lista de Lojas | Stores List'!$E$85:$E$747,"&lt;="&amp;'[1]Lista de Lojas | Stores List'!$E245)</f>
        <v>301</v>
      </c>
      <c r="S245" s="311">
        <f>SUMIFS('[1]Lista de Lojas | Stores List'!$B$85:$B$747,'[1]Lista de Lojas | Stores List'!$E$85:$E$747,"&lt;="&amp;'[1]Lista de Lojas | Stores List'!$E245)</f>
        <v>438</v>
      </c>
    </row>
    <row r="246" spans="2:19">
      <c r="B246" s="164">
        <f>IF(AND('[1]Lista de Lojas | Stores List'!$E246="",'[1]Lista de Lojas | Stores List'!$G246=""),0,IF('[1]Lista de Lojas | Stores List'!$G246&lt;&gt;"",0,1))</f>
        <v>1</v>
      </c>
      <c r="C246" s="163" t="s">
        <v>1390</v>
      </c>
      <c r="D246" s="308" t="s">
        <v>125</v>
      </c>
      <c r="E246" s="309">
        <v>43054</v>
      </c>
      <c r="F246" s="308" t="str">
        <f>IF('[1]Lista de Lojas | Stores List'!$E246="","",VLOOKUP(MONTH('[1]Lista de Lojas | Stores List'!$E246),[1]Quarters!$A$2:$B$13,2,0)&amp;RIGHT(YEAR('[1]Lista de Lojas | Stores List'!$E246),2))</f>
        <v>4Q17</v>
      </c>
      <c r="G246" s="309"/>
      <c r="H246" s="308" t="str">
        <f>IF('[1]Lista de Lojas | Stores List'!$G246="","",VLOOKUP(MONTH('[1]Lista de Lojas | Stores List'!$G246),[1]Quarters!$A$2:$B$13,2,0)&amp;RIGHT(YEAR('[1]Lista de Lojas | Stores List'!$G246),2))</f>
        <v/>
      </c>
      <c r="I246" s="311" t="s">
        <v>804</v>
      </c>
      <c r="J246" s="311" t="str">
        <f>IFERROR(VLOOKUP('[1]Lista de Lojas | Stores List'!$K246,[1]UF!$A:$C,3,0),"")</f>
        <v>North</v>
      </c>
      <c r="K246" s="311" t="s">
        <v>320</v>
      </c>
      <c r="L246" s="311" t="str">
        <f>IF('[1]Lista de Lojas | Stores List'!$K246="","",VLOOKUP('[1]Lista de Lojas | Stores List'!$K246,[1]UF!$A:$B,2,0))</f>
        <v>Pará</v>
      </c>
      <c r="M246" s="311" t="s">
        <v>164</v>
      </c>
      <c r="N246" s="311" t="str">
        <f>IFERROR(VLOOKUP('[1]Lista de Lojas | Stores List'!$M246,[1]UF!D:E,2,0),"N")</f>
        <v>S</v>
      </c>
      <c r="O246" s="311" t="s">
        <v>1391</v>
      </c>
      <c r="P246" s="311" t="s">
        <v>523</v>
      </c>
      <c r="Q246" s="317">
        <v>2899.65</v>
      </c>
      <c r="R246" s="311">
        <f>SUMIFS('[1]Lista de Lojas | Stores List'!$B$85:$B$747,'[1]Lista de Lojas | Stores List'!$D$85:$D$747,'[1]Lista de Lojas | Stores List'!$D246,'[1]Lista de Lojas | Stores List'!$E$85:$E$747,"&lt;="&amp;'[1]Lista de Lojas | Stores List'!$E246)</f>
        <v>300</v>
      </c>
      <c r="S246" s="311">
        <f>SUMIFS('[1]Lista de Lojas | Stores List'!$B$85:$B$747,'[1]Lista de Lojas | Stores List'!$E$85:$E$747,"&lt;="&amp;'[1]Lista de Lojas | Stores List'!$E246)</f>
        <v>437</v>
      </c>
    </row>
    <row r="247" spans="2:19">
      <c r="B247" s="164">
        <f>IF(AND('[1]Lista de Lojas | Stores List'!$E247="",'[1]Lista de Lojas | Stores List'!$G247=""),0,IF('[1]Lista de Lojas | Stores List'!$G247&lt;&gt;"",0,1))</f>
        <v>1</v>
      </c>
      <c r="C247" s="163" t="s">
        <v>1388</v>
      </c>
      <c r="D247" s="308" t="s">
        <v>125</v>
      </c>
      <c r="E247" s="309">
        <v>43046</v>
      </c>
      <c r="F247" s="308" t="str">
        <f>IF('[1]Lista de Lojas | Stores List'!$E247="","",VLOOKUP(MONTH('[1]Lista de Lojas | Stores List'!$E247),[1]Quarters!$A$2:$B$13,2,0)&amp;RIGHT(YEAR('[1]Lista de Lojas | Stores List'!$E247),2))</f>
        <v>4Q17</v>
      </c>
      <c r="G247" s="309"/>
      <c r="H247" s="308" t="str">
        <f>IF('[1]Lista de Lojas | Stores List'!$G247="","",VLOOKUP(MONTH('[1]Lista de Lojas | Stores List'!$G247),[1]Quarters!$A$2:$B$13,2,0)&amp;RIGHT(YEAR('[1]Lista de Lojas | Stores List'!$G247),2))</f>
        <v/>
      </c>
      <c r="I247" s="311" t="s">
        <v>804</v>
      </c>
      <c r="J247" s="311" t="str">
        <f>IFERROR(VLOOKUP('[1]Lista de Lojas | Stores List'!$K247,[1]UF!$A:$C,3,0),"")</f>
        <v>South</v>
      </c>
      <c r="K247" s="311" t="s">
        <v>126</v>
      </c>
      <c r="L247" s="311" t="str">
        <f>IF('[1]Lista de Lojas | Stores List'!$K247="","",VLOOKUP('[1]Lista de Lojas | Stores List'!$K247,[1]UF!$A:$B,2,0))</f>
        <v>Rio Grande do Sul</v>
      </c>
      <c r="M247" s="311" t="s">
        <v>157</v>
      </c>
      <c r="N247" s="311" t="str">
        <f>IFERROR(VLOOKUP('[1]Lista de Lojas | Stores List'!$M247,[1]UF!D:E,2,0),"N")</f>
        <v>S</v>
      </c>
      <c r="O247" s="311" t="s">
        <v>1389</v>
      </c>
      <c r="P247" s="311" t="s">
        <v>523</v>
      </c>
      <c r="Q247" s="317">
        <v>1776.54</v>
      </c>
      <c r="R247" s="311">
        <f>SUMIFS('[1]Lista de Lojas | Stores List'!$B$85:$B$747,'[1]Lista de Lojas | Stores List'!$D$85:$D$747,'[1]Lista de Lojas | Stores List'!$D247,'[1]Lista de Lojas | Stores List'!$E$85:$E$747,"&lt;="&amp;'[1]Lista de Lojas | Stores List'!$E247)</f>
        <v>299</v>
      </c>
      <c r="S247" s="311">
        <f>SUMIFS('[1]Lista de Lojas | Stores List'!$B$85:$B$747,'[1]Lista de Lojas | Stores List'!$E$85:$E$747,"&lt;="&amp;'[1]Lista de Lojas | Stores List'!$E247)</f>
        <v>436</v>
      </c>
    </row>
    <row r="248" spans="2:19">
      <c r="B248" s="164">
        <f>IF(AND('[1]Lista de Lojas | Stores List'!$E248="",'[1]Lista de Lojas | Stores List'!$G248=""),0,IF('[1]Lista de Lojas | Stores List'!$G248&lt;&gt;"",0,1))</f>
        <v>1</v>
      </c>
      <c r="C248" s="163" t="s">
        <v>1387</v>
      </c>
      <c r="D248" s="308" t="s">
        <v>125</v>
      </c>
      <c r="E248" s="309">
        <v>43034</v>
      </c>
      <c r="F248" s="308" t="str">
        <f>IF('[1]Lista de Lojas | Stores List'!$E248="","",VLOOKUP(MONTH('[1]Lista de Lojas | Stores List'!$E248),[1]Quarters!$A$2:$B$13,2,0)&amp;RIGHT(YEAR('[1]Lista de Lojas | Stores List'!$E248),2))</f>
        <v>4Q17</v>
      </c>
      <c r="G248" s="309"/>
      <c r="H248" s="308" t="str">
        <f>IF('[1]Lista de Lojas | Stores List'!$G248="","",VLOOKUP(MONTH('[1]Lista de Lojas | Stores List'!$G248),[1]Quarters!$A$2:$B$13,2,0)&amp;RIGHT(YEAR('[1]Lista de Lojas | Stores List'!$G248),2))</f>
        <v/>
      </c>
      <c r="I248" s="311" t="s">
        <v>804</v>
      </c>
      <c r="J248" s="311" t="str">
        <f>IFERROR(VLOOKUP('[1]Lista de Lojas | Stores List'!$K248,[1]UF!$A:$C,3,0),"")</f>
        <v>Southest</v>
      </c>
      <c r="K248" s="311" t="s">
        <v>127</v>
      </c>
      <c r="L248" s="311" t="str">
        <f>IF('[1]Lista de Lojas | Stores List'!$K248="","",VLOOKUP('[1]Lista de Lojas | Stores List'!$K248,[1]UF!$A:$B,2,0))</f>
        <v>São Paulo</v>
      </c>
      <c r="M248" s="311" t="s">
        <v>134</v>
      </c>
      <c r="N248" s="311" t="str">
        <f>IFERROR(VLOOKUP('[1]Lista de Lojas | Stores List'!$M248,[1]UF!D:E,2,0),"N")</f>
        <v>S</v>
      </c>
      <c r="O248" s="311" t="s">
        <v>594</v>
      </c>
      <c r="P248" s="311" t="s">
        <v>523</v>
      </c>
      <c r="Q248" s="317">
        <v>3497.48</v>
      </c>
      <c r="R248" s="311">
        <f>SUMIFS('[1]Lista de Lojas | Stores List'!$B$85:$B$747,'[1]Lista de Lojas | Stores List'!$D$85:$D$747,'[1]Lista de Lojas | Stores List'!$D248,'[1]Lista de Lojas | Stores List'!$E$85:$E$747,"&lt;="&amp;'[1]Lista de Lojas | Stores List'!$E248)</f>
        <v>298</v>
      </c>
      <c r="S248" s="311">
        <f>SUMIFS('[1]Lista de Lojas | Stores List'!$B$85:$B$747,'[1]Lista de Lojas | Stores List'!$E$85:$E$747,"&lt;="&amp;'[1]Lista de Lojas | Stores List'!$E248)</f>
        <v>435</v>
      </c>
    </row>
    <row r="249" spans="2:19">
      <c r="B249" s="164">
        <f>IF(AND('[1]Lista de Lojas | Stores List'!$E249="",'[1]Lista de Lojas | Stores List'!$G249=""),0,IF('[1]Lista de Lojas | Stores List'!$G249&lt;&gt;"",0,1))</f>
        <v>1</v>
      </c>
      <c r="C249" s="163" t="s">
        <v>1385</v>
      </c>
      <c r="D249" s="308" t="s">
        <v>125</v>
      </c>
      <c r="E249" s="309">
        <v>43027</v>
      </c>
      <c r="F249" s="308" t="str">
        <f>IF('[1]Lista de Lojas | Stores List'!$E249="","",VLOOKUP(MONTH('[1]Lista de Lojas | Stores List'!$E249),[1]Quarters!$A$2:$B$13,2,0)&amp;RIGHT(YEAR('[1]Lista de Lojas | Stores List'!$E249),2))</f>
        <v>4Q17</v>
      </c>
      <c r="G249" s="309"/>
      <c r="H249" s="308" t="str">
        <f>IF('[1]Lista de Lojas | Stores List'!$G249="","",VLOOKUP(MONTH('[1]Lista de Lojas | Stores List'!$G249),[1]Quarters!$A$2:$B$13,2,0)&amp;RIGHT(YEAR('[1]Lista de Lojas | Stores List'!$G249),2))</f>
        <v/>
      </c>
      <c r="I249" s="311" t="s">
        <v>804</v>
      </c>
      <c r="J249" s="311" t="str">
        <f>IFERROR(VLOOKUP('[1]Lista de Lojas | Stores List'!$K249,[1]UF!$A:$C,3,0),"")</f>
        <v>Southest</v>
      </c>
      <c r="K249" s="311" t="s">
        <v>319</v>
      </c>
      <c r="L249" s="311" t="str">
        <f>IF('[1]Lista de Lojas | Stores List'!$K249="","",VLOOKUP('[1]Lista de Lojas | Stores List'!$K249,[1]UF!$A:$B,2,0))</f>
        <v>Minas Gerais</v>
      </c>
      <c r="M249" s="311" t="s">
        <v>189</v>
      </c>
      <c r="N249" s="311" t="str">
        <f>IFERROR(VLOOKUP('[1]Lista de Lojas | Stores List'!$M249,[1]UF!D:E,2,0),"N")</f>
        <v>S</v>
      </c>
      <c r="O249" s="311" t="s">
        <v>1386</v>
      </c>
      <c r="P249" s="311" t="s">
        <v>523</v>
      </c>
      <c r="Q249" s="317">
        <v>1353.67</v>
      </c>
      <c r="R249" s="311">
        <f>SUMIFS('[1]Lista de Lojas | Stores List'!$B$85:$B$747,'[1]Lista de Lojas | Stores List'!$D$85:$D$747,'[1]Lista de Lojas | Stores List'!$D249,'[1]Lista de Lojas | Stores List'!$E$85:$E$747,"&lt;="&amp;'[1]Lista de Lojas | Stores List'!$E249)</f>
        <v>297</v>
      </c>
      <c r="S249" s="311">
        <f>SUMIFS('[1]Lista de Lojas | Stores List'!$B$85:$B$747,'[1]Lista de Lojas | Stores List'!$E$85:$E$747,"&lt;="&amp;'[1]Lista de Lojas | Stores List'!$E249)</f>
        <v>434</v>
      </c>
    </row>
    <row r="250" spans="2:19">
      <c r="B250" s="164">
        <f>IF(AND('[1]Lista de Lojas | Stores List'!$E250="",'[1]Lista de Lojas | Stores List'!$G250=""),0,IF('[1]Lista de Lojas | Stores List'!$G250&lt;&gt;"",0,1))</f>
        <v>1</v>
      </c>
      <c r="C250" s="163" t="s">
        <v>1623</v>
      </c>
      <c r="D250" s="308" t="s">
        <v>153</v>
      </c>
      <c r="E250" s="309">
        <v>43027</v>
      </c>
      <c r="F250" s="308" t="str">
        <f>IF('[1]Lista de Lojas | Stores List'!$E250="","",VLOOKUP(MONTH('[1]Lista de Lojas | Stores List'!$E250),[1]Quarters!$A$2:$B$13,2,0)&amp;RIGHT(YEAR('[1]Lista de Lojas | Stores List'!$E250),2))</f>
        <v>4Q17</v>
      </c>
      <c r="G250" s="309"/>
      <c r="H250" s="308" t="str">
        <f>IF('[1]Lista de Lojas | Stores List'!$G250="","",VLOOKUP(MONTH('[1]Lista de Lojas | Stores List'!$G250),[1]Quarters!$A$2:$B$13,2,0)&amp;RIGHT(YEAR('[1]Lista de Lojas | Stores List'!$G250),2))</f>
        <v/>
      </c>
      <c r="I250" s="311" t="s">
        <v>804</v>
      </c>
      <c r="J250" s="311" t="str">
        <f>IFERROR(VLOOKUP('[1]Lista de Lojas | Stores List'!$K250,[1]UF!$A:$C,3,0),"")</f>
        <v>South</v>
      </c>
      <c r="K250" s="311" t="s">
        <v>331</v>
      </c>
      <c r="L250" s="311" t="str">
        <f>IF('[1]Lista de Lojas | Stores List'!$K250="","",VLOOKUP('[1]Lista de Lojas | Stores List'!$K250,[1]UF!$A:$B,2,0))</f>
        <v>Paraná</v>
      </c>
      <c r="M250" s="311" t="s">
        <v>408</v>
      </c>
      <c r="N250" s="311" t="str">
        <f>IFERROR(VLOOKUP('[1]Lista de Lojas | Stores List'!$M250,[1]UF!D:E,2,0),"N")</f>
        <v>N</v>
      </c>
      <c r="O250" s="311" t="s">
        <v>657</v>
      </c>
      <c r="P250" s="311" t="s">
        <v>523</v>
      </c>
      <c r="Q250" s="317">
        <v>238.61</v>
      </c>
      <c r="R250" s="311">
        <f>SUMIFS('[1]Lista de Lojas | Stores List'!$B$85:$B$747,'[1]Lista de Lojas | Stores List'!$D$85:$D$747,'[1]Lista de Lojas | Stores List'!$D250,'[1]Lista de Lojas | Stores List'!$E$85:$E$747,"&lt;="&amp;'[1]Lista de Lojas | Stores List'!$E250)</f>
        <v>62</v>
      </c>
      <c r="S250" s="311">
        <f>SUMIFS('[1]Lista de Lojas | Stores List'!$B$85:$B$747,'[1]Lista de Lojas | Stores List'!$E$85:$E$747,"&lt;="&amp;'[1]Lista de Lojas | Stores List'!$E250)</f>
        <v>434</v>
      </c>
    </row>
    <row r="251" spans="2:19">
      <c r="B251" s="164">
        <f>IF(AND('[1]Lista de Lojas | Stores List'!$E251="",'[1]Lista de Lojas | Stores List'!$G251=""),0,IF('[1]Lista de Lojas | Stores List'!$G251&lt;&gt;"",0,1))</f>
        <v>1</v>
      </c>
      <c r="C251" s="163" t="s">
        <v>957</v>
      </c>
      <c r="D251" s="308" t="s">
        <v>152</v>
      </c>
      <c r="E251" s="309">
        <v>43014</v>
      </c>
      <c r="F251" s="308" t="str">
        <f>IF('[1]Lista de Lojas | Stores List'!$E251="","",VLOOKUP(MONTH('[1]Lista de Lojas | Stores List'!$E251),[1]Quarters!$A$2:$B$13,2,0)&amp;RIGHT(YEAR('[1]Lista de Lojas | Stores List'!$E251),2))</f>
        <v>4Q17</v>
      </c>
      <c r="G251" s="309"/>
      <c r="H251" s="308" t="str">
        <f>IF('[1]Lista de Lojas | Stores List'!$G251="","",VLOOKUP(MONTH('[1]Lista de Lojas | Stores List'!$G251),[1]Quarters!$A$2:$B$13,2,0)&amp;RIGHT(YEAR('[1]Lista de Lojas | Stores List'!$G251),2))</f>
        <v/>
      </c>
      <c r="I251" s="311" t="s">
        <v>804</v>
      </c>
      <c r="J251" s="311" t="str">
        <f>IFERROR(VLOOKUP('[1]Lista de Lojas | Stores List'!$K251,[1]UF!$A:$C,3,0),"")</f>
        <v>Southest</v>
      </c>
      <c r="K251" s="311" t="s">
        <v>319</v>
      </c>
      <c r="L251" s="311" t="str">
        <f>IF('[1]Lista de Lojas | Stores List'!$K251="","",VLOOKUP('[1]Lista de Lojas | Stores List'!$K251,[1]UF!$A:$B,2,0))</f>
        <v>Minas Gerais</v>
      </c>
      <c r="M251" s="311" t="s">
        <v>189</v>
      </c>
      <c r="N251" s="311" t="str">
        <f>IFERROR(VLOOKUP('[1]Lista de Lojas | Stores List'!$M251,[1]UF!D:E,2,0),"N")</f>
        <v>S</v>
      </c>
      <c r="O251" s="311" t="s">
        <v>958</v>
      </c>
      <c r="P251" s="311" t="s">
        <v>523</v>
      </c>
      <c r="Q251" s="317">
        <v>489.77</v>
      </c>
      <c r="R251" s="311">
        <f>SUMIFS('[1]Lista de Lojas | Stores List'!$B$85:$B$747,'[1]Lista de Lojas | Stores List'!$D$85:$D$747,'[1]Lista de Lojas | Stores List'!$D251,'[1]Lista de Lojas | Stores List'!$E$85:$E$747,"&lt;="&amp;'[1]Lista de Lojas | Stores List'!$E251)</f>
        <v>75</v>
      </c>
      <c r="S251" s="311">
        <f>SUMIFS('[1]Lista de Lojas | Stores List'!$B$85:$B$747,'[1]Lista de Lojas | Stores List'!$E$85:$E$747,"&lt;="&amp;'[1]Lista de Lojas | Stores List'!$E251)</f>
        <v>432</v>
      </c>
    </row>
    <row r="252" spans="2:19">
      <c r="B252" s="164">
        <f>IF(AND('[1]Lista de Lojas | Stores List'!$E252="",'[1]Lista de Lojas | Stores List'!$G252=""),0,IF('[1]Lista de Lojas | Stores List'!$G252&lt;&gt;"",0,1))</f>
        <v>1</v>
      </c>
      <c r="C252" s="163" t="s">
        <v>1622</v>
      </c>
      <c r="D252" s="308" t="s">
        <v>153</v>
      </c>
      <c r="E252" s="309">
        <v>43014</v>
      </c>
      <c r="F252" s="308" t="str">
        <f>IF('[1]Lista de Lojas | Stores List'!$E252="","",VLOOKUP(MONTH('[1]Lista de Lojas | Stores List'!$E252),[1]Quarters!$A$2:$B$13,2,0)&amp;RIGHT(YEAR('[1]Lista de Lojas | Stores List'!$E252),2))</f>
        <v>4Q17</v>
      </c>
      <c r="G252" s="309"/>
      <c r="H252" s="308" t="str">
        <f>IF('[1]Lista de Lojas | Stores List'!$G252="","",VLOOKUP(MONTH('[1]Lista de Lojas | Stores List'!$G252),[1]Quarters!$A$2:$B$13,2,0)&amp;RIGHT(YEAR('[1]Lista de Lojas | Stores List'!$G252),2))</f>
        <v/>
      </c>
      <c r="I252" s="311" t="s">
        <v>804</v>
      </c>
      <c r="J252" s="311" t="str">
        <f>IFERROR(VLOOKUP('[1]Lista de Lojas | Stores List'!$K252,[1]UF!$A:$C,3,0),"")</f>
        <v>Southest</v>
      </c>
      <c r="K252" s="311" t="s">
        <v>127</v>
      </c>
      <c r="L252" s="311" t="str">
        <f>IF('[1]Lista de Lojas | Stores List'!$K252="","",VLOOKUP('[1]Lista de Lojas | Stores List'!$K252,[1]UF!$A:$B,2,0))</f>
        <v>São Paulo</v>
      </c>
      <c r="M252" s="311" t="s">
        <v>348</v>
      </c>
      <c r="N252" s="311" t="str">
        <f>IFERROR(VLOOKUP('[1]Lista de Lojas | Stores List'!$M252,[1]UF!D:E,2,0),"N")</f>
        <v>N</v>
      </c>
      <c r="O252" s="311" t="s">
        <v>299</v>
      </c>
      <c r="P252" s="311" t="s">
        <v>523</v>
      </c>
      <c r="Q252" s="317">
        <v>262.24</v>
      </c>
      <c r="R252" s="311">
        <f>SUMIFS('[1]Lista de Lojas | Stores List'!$B$85:$B$747,'[1]Lista de Lojas | Stores List'!$D$85:$D$747,'[1]Lista de Lojas | Stores List'!$D252,'[1]Lista de Lojas | Stores List'!$E$85:$E$747,"&lt;="&amp;'[1]Lista de Lojas | Stores List'!$E252)</f>
        <v>61</v>
      </c>
      <c r="S252" s="311">
        <f>SUMIFS('[1]Lista de Lojas | Stores List'!$B$85:$B$747,'[1]Lista de Lojas | Stores List'!$E$85:$E$747,"&lt;="&amp;'[1]Lista de Lojas | Stores List'!$E252)</f>
        <v>432</v>
      </c>
    </row>
    <row r="253" spans="2:19">
      <c r="B253" s="164">
        <f>IF(AND('[1]Lista de Lojas | Stores List'!$E253="",'[1]Lista de Lojas | Stores List'!$G253=""),0,IF('[1]Lista de Lojas | Stores List'!$G253&lt;&gt;"",0,1))</f>
        <v>1</v>
      </c>
      <c r="C253" s="163" t="s">
        <v>1621</v>
      </c>
      <c r="D253" s="308" t="s">
        <v>153</v>
      </c>
      <c r="E253" s="309">
        <v>43013</v>
      </c>
      <c r="F253" s="308" t="str">
        <f>IF('[1]Lista de Lojas | Stores List'!$E253="","",VLOOKUP(MONTH('[1]Lista de Lojas | Stores List'!$E253),[1]Quarters!$A$2:$B$13,2,0)&amp;RIGHT(YEAR('[1]Lista de Lojas | Stores List'!$E253),2))</f>
        <v>4Q17</v>
      </c>
      <c r="G253" s="309"/>
      <c r="H253" s="308" t="str">
        <f>IF('[1]Lista de Lojas | Stores List'!$G253="","",VLOOKUP(MONTH('[1]Lista de Lojas | Stores List'!$G253),[1]Quarters!$A$2:$B$13,2,0)&amp;RIGHT(YEAR('[1]Lista de Lojas | Stores List'!$G253),2))</f>
        <v/>
      </c>
      <c r="I253" s="311" t="s">
        <v>804</v>
      </c>
      <c r="J253" s="311" t="str">
        <f>IFERROR(VLOOKUP('[1]Lista de Lojas | Stores List'!$K253,[1]UF!$A:$C,3,0),"")</f>
        <v>South</v>
      </c>
      <c r="K253" s="311" t="s">
        <v>317</v>
      </c>
      <c r="L253" s="311" t="str">
        <f>IF('[1]Lista de Lojas | Stores List'!$K253="","",VLOOKUP('[1]Lista de Lojas | Stores List'!$K253,[1]UF!$A:$B,2,0))</f>
        <v>Santa Catarina</v>
      </c>
      <c r="M253" s="311" t="s">
        <v>187</v>
      </c>
      <c r="N253" s="311" t="str">
        <f>IFERROR(VLOOKUP('[1]Lista de Lojas | Stores List'!$M253,[1]UF!D:E,2,0),"N")</f>
        <v>N</v>
      </c>
      <c r="O253" s="311" t="s">
        <v>1265</v>
      </c>
      <c r="P253" s="311" t="s">
        <v>523</v>
      </c>
      <c r="Q253" s="317">
        <v>197.68</v>
      </c>
      <c r="R253" s="311">
        <f>SUMIFS('[1]Lista de Lojas | Stores List'!$B$85:$B$747,'[1]Lista de Lojas | Stores List'!$D$85:$D$747,'[1]Lista de Lojas | Stores List'!$D253,'[1]Lista de Lojas | Stores List'!$E$85:$E$747,"&lt;="&amp;'[1]Lista de Lojas | Stores List'!$E253)</f>
        <v>60</v>
      </c>
      <c r="S253" s="311">
        <f>SUMIFS('[1]Lista de Lojas | Stores List'!$B$85:$B$747,'[1]Lista de Lojas | Stores List'!$E$85:$E$747,"&lt;="&amp;'[1]Lista de Lojas | Stores List'!$E253)</f>
        <v>430</v>
      </c>
    </row>
    <row r="254" spans="2:19">
      <c r="B254" s="164">
        <f>IF(AND('[1]Lista de Lojas | Stores List'!$E254="",'[1]Lista de Lojas | Stores List'!$G254=""),0,IF('[1]Lista de Lojas | Stores List'!$G254&lt;&gt;"",0,1))</f>
        <v>1</v>
      </c>
      <c r="C254" s="163" t="s">
        <v>1384</v>
      </c>
      <c r="D254" s="308" t="s">
        <v>125</v>
      </c>
      <c r="E254" s="309">
        <v>43012</v>
      </c>
      <c r="F254" s="308" t="str">
        <f>IF('[1]Lista de Lojas | Stores List'!$E254="","",VLOOKUP(MONTH('[1]Lista de Lojas | Stores List'!$E254),[1]Quarters!$A$2:$B$13,2,0)&amp;RIGHT(YEAR('[1]Lista de Lojas | Stores List'!$E254),2))</f>
        <v>4Q17</v>
      </c>
      <c r="G254" s="309"/>
      <c r="H254" s="308" t="str">
        <f>IF('[1]Lista de Lojas | Stores List'!$G254="","",VLOOKUP(MONTH('[1]Lista de Lojas | Stores List'!$G254),[1]Quarters!$A$2:$B$13,2,0)&amp;RIGHT(YEAR('[1]Lista de Lojas | Stores List'!$G254),2))</f>
        <v/>
      </c>
      <c r="I254" s="311" t="s">
        <v>804</v>
      </c>
      <c r="J254" s="311" t="str">
        <f>IFERROR(VLOOKUP('[1]Lista de Lojas | Stores List'!$K254,[1]UF!$A:$C,3,0),"")</f>
        <v>Northest</v>
      </c>
      <c r="K254" s="311" t="s">
        <v>318</v>
      </c>
      <c r="L254" s="311" t="str">
        <f>IF('[1]Lista de Lojas | Stores List'!$K254="","",VLOOKUP('[1]Lista de Lojas | Stores List'!$K254,[1]UF!$A:$B,2,0))</f>
        <v>Ceará</v>
      </c>
      <c r="M254" s="311" t="s">
        <v>162</v>
      </c>
      <c r="N254" s="311" t="str">
        <f>IFERROR(VLOOKUP('[1]Lista de Lojas | Stores List'!$M254,[1]UF!D:E,2,0),"N")</f>
        <v>S</v>
      </c>
      <c r="O254" s="311" t="s">
        <v>590</v>
      </c>
      <c r="P254" s="311" t="s">
        <v>523</v>
      </c>
      <c r="Q254" s="317">
        <v>1621.71</v>
      </c>
      <c r="R254" s="311">
        <f>SUMIFS('[1]Lista de Lojas | Stores List'!$B$85:$B$747,'[1]Lista de Lojas | Stores List'!$D$85:$D$747,'[1]Lista de Lojas | Stores List'!$D254,'[1]Lista de Lojas | Stores List'!$E$85:$E$747,"&lt;="&amp;'[1]Lista de Lojas | Stores List'!$E254)</f>
        <v>296</v>
      </c>
      <c r="S254" s="311">
        <f>SUMIFS('[1]Lista de Lojas | Stores List'!$B$85:$B$747,'[1]Lista de Lojas | Stores List'!$E$85:$E$747,"&lt;="&amp;'[1]Lista de Lojas | Stores List'!$E254)</f>
        <v>429</v>
      </c>
    </row>
    <row r="255" spans="2:19">
      <c r="B255" s="164">
        <f>IF(AND('[1]Lista de Lojas | Stores List'!$E255="",'[1]Lista de Lojas | Stores List'!$G255=""),0,IF('[1]Lista de Lojas | Stores List'!$G255&lt;&gt;"",0,1))</f>
        <v>1</v>
      </c>
      <c r="C255" s="163" t="s">
        <v>1620</v>
      </c>
      <c r="D255" s="308" t="s">
        <v>153</v>
      </c>
      <c r="E255" s="309">
        <v>43007</v>
      </c>
      <c r="F255" s="308" t="str">
        <f>IF('[1]Lista de Lojas | Stores List'!$E255="","",VLOOKUP(MONTH('[1]Lista de Lojas | Stores List'!$E255),[1]Quarters!$A$2:$B$13,2,0)&amp;RIGHT(YEAR('[1]Lista de Lojas | Stores List'!$E255),2))</f>
        <v>3Q17</v>
      </c>
      <c r="G255" s="309"/>
      <c r="H255" s="308" t="str">
        <f>IF('[1]Lista de Lojas | Stores List'!$G255="","",VLOOKUP(MONTH('[1]Lista de Lojas | Stores List'!$G255),[1]Quarters!$A$2:$B$13,2,0)&amp;RIGHT(YEAR('[1]Lista de Lojas | Stores List'!$G255),2))</f>
        <v/>
      </c>
      <c r="I255" s="311" t="s">
        <v>804</v>
      </c>
      <c r="J255" s="311" t="str">
        <f>IFERROR(VLOOKUP('[1]Lista de Lojas | Stores List'!$K255,[1]UF!$A:$C,3,0),"")</f>
        <v>Southest</v>
      </c>
      <c r="K255" s="311" t="s">
        <v>127</v>
      </c>
      <c r="L255" s="311" t="str">
        <f>IF('[1]Lista de Lojas | Stores List'!$K255="","",VLOOKUP('[1]Lista de Lojas | Stores List'!$K255,[1]UF!$A:$B,2,0))</f>
        <v>São Paulo</v>
      </c>
      <c r="M255" s="311" t="s">
        <v>134</v>
      </c>
      <c r="N255" s="311" t="str">
        <f>IFERROR(VLOOKUP('[1]Lista de Lojas | Stores List'!$M255,[1]UF!D:E,2,0),"N")</f>
        <v>S</v>
      </c>
      <c r="O255" s="311" t="s">
        <v>589</v>
      </c>
      <c r="P255" s="311" t="s">
        <v>523</v>
      </c>
      <c r="Q255" s="317">
        <v>206.93</v>
      </c>
      <c r="R255" s="311">
        <f>SUMIFS('[1]Lista de Lojas | Stores List'!$B$85:$B$747,'[1]Lista de Lojas | Stores List'!$D$85:$D$747,'[1]Lista de Lojas | Stores List'!$D255,'[1]Lista de Lojas | Stores List'!$E$85:$E$747,"&lt;="&amp;'[1]Lista de Lojas | Stores List'!$E255)</f>
        <v>59</v>
      </c>
      <c r="S255" s="311">
        <f>SUMIFS('[1]Lista de Lojas | Stores List'!$B$85:$B$747,'[1]Lista de Lojas | Stores List'!$E$85:$E$747,"&lt;="&amp;'[1]Lista de Lojas | Stores List'!$E255)</f>
        <v>428</v>
      </c>
    </row>
    <row r="256" spans="2:19">
      <c r="B256" s="164">
        <f>IF(AND('[1]Lista de Lojas | Stores List'!$E256="",'[1]Lista de Lojas | Stores List'!$G256=""),0,IF('[1]Lista de Lojas | Stores List'!$G256&lt;&gt;"",0,1))</f>
        <v>1</v>
      </c>
      <c r="C256" s="163" t="s">
        <v>1380</v>
      </c>
      <c r="D256" s="308" t="s">
        <v>125</v>
      </c>
      <c r="E256" s="309">
        <v>43006</v>
      </c>
      <c r="F256" s="308" t="str">
        <f>IF('[1]Lista de Lojas | Stores List'!$E256="","",VLOOKUP(MONTH('[1]Lista de Lojas | Stores List'!$E256),[1]Quarters!$A$2:$B$13,2,0)&amp;RIGHT(YEAR('[1]Lista de Lojas | Stores List'!$E256),2))</f>
        <v>3Q17</v>
      </c>
      <c r="G256" s="309"/>
      <c r="H256" s="308" t="str">
        <f>IF('[1]Lista de Lojas | Stores List'!$G256="","",VLOOKUP(MONTH('[1]Lista de Lojas | Stores List'!$G256),[1]Quarters!$A$2:$B$13,2,0)&amp;RIGHT(YEAR('[1]Lista de Lojas | Stores List'!$G256),2))</f>
        <v/>
      </c>
      <c r="I256" s="311" t="s">
        <v>804</v>
      </c>
      <c r="J256" s="311" t="str">
        <f>IFERROR(VLOOKUP('[1]Lista de Lojas | Stores List'!$K256,[1]UF!$A:$C,3,0),"")</f>
        <v>Northest</v>
      </c>
      <c r="K256" s="311" t="s">
        <v>324</v>
      </c>
      <c r="L256" s="311" t="str">
        <f>IF('[1]Lista de Lojas | Stores List'!$K256="","",VLOOKUP('[1]Lista de Lojas | Stores List'!$K256,[1]UF!$A:$B,2,0))</f>
        <v>Maranhão</v>
      </c>
      <c r="M256" s="311" t="s">
        <v>363</v>
      </c>
      <c r="N256" s="311" t="str">
        <f>IFERROR(VLOOKUP('[1]Lista de Lojas | Stores List'!$M256,[1]UF!D:E,2,0),"N")</f>
        <v>S</v>
      </c>
      <c r="O256" s="311" t="s">
        <v>1381</v>
      </c>
      <c r="P256" s="311" t="s">
        <v>523</v>
      </c>
      <c r="Q256" s="317">
        <v>1812.08</v>
      </c>
      <c r="R256" s="311">
        <f>SUMIFS('[1]Lista de Lojas | Stores List'!$B$85:$B$747,'[1]Lista de Lojas | Stores List'!$D$85:$D$747,'[1]Lista de Lojas | Stores List'!$D256,'[1]Lista de Lojas | Stores List'!$E$85:$E$747,"&lt;="&amp;'[1]Lista de Lojas | Stores List'!$E256)</f>
        <v>295</v>
      </c>
      <c r="S256" s="311">
        <f>SUMIFS('[1]Lista de Lojas | Stores List'!$B$85:$B$747,'[1]Lista de Lojas | Stores List'!$E$85:$E$747,"&lt;="&amp;'[1]Lista de Lojas | Stores List'!$E256)</f>
        <v>427</v>
      </c>
    </row>
    <row r="257" spans="2:19">
      <c r="B257" s="164">
        <f>IF(AND('[1]Lista de Lojas | Stores List'!$E257="",'[1]Lista de Lojas | Stores List'!$G257=""),0,IF('[1]Lista de Lojas | Stores List'!$G257&lt;&gt;"",0,1))</f>
        <v>1</v>
      </c>
      <c r="C257" s="163" t="s">
        <v>1382</v>
      </c>
      <c r="D257" s="308" t="s">
        <v>125</v>
      </c>
      <c r="E257" s="309">
        <v>43006</v>
      </c>
      <c r="F257" s="308" t="str">
        <f>IF('[1]Lista de Lojas | Stores List'!$E257="","",VLOOKUP(MONTH('[1]Lista de Lojas | Stores List'!$E257),[1]Quarters!$A$2:$B$13,2,0)&amp;RIGHT(YEAR('[1]Lista de Lojas | Stores List'!$E257),2))</f>
        <v>3Q17</v>
      </c>
      <c r="G257" s="309"/>
      <c r="H257" s="308" t="str">
        <f>IF('[1]Lista de Lojas | Stores List'!$G257="","",VLOOKUP(MONTH('[1]Lista de Lojas | Stores List'!$G257),[1]Quarters!$A$2:$B$13,2,0)&amp;RIGHT(YEAR('[1]Lista de Lojas | Stores List'!$G257),2))</f>
        <v/>
      </c>
      <c r="I257" s="311" t="s">
        <v>804</v>
      </c>
      <c r="J257" s="311" t="str">
        <f>IFERROR(VLOOKUP('[1]Lista de Lojas | Stores List'!$K257,[1]UF!$A:$C,3,0),"")</f>
        <v>Southest</v>
      </c>
      <c r="K257" s="311" t="s">
        <v>319</v>
      </c>
      <c r="L257" s="311" t="str">
        <f>IF('[1]Lista de Lojas | Stores List'!$K257="","",VLOOKUP('[1]Lista de Lojas | Stores List'!$K257,[1]UF!$A:$B,2,0))</f>
        <v>Minas Gerais</v>
      </c>
      <c r="M257" s="311" t="s">
        <v>189</v>
      </c>
      <c r="N257" s="311" t="str">
        <f>IFERROR(VLOOKUP('[1]Lista de Lojas | Stores List'!$M257,[1]UF!D:E,2,0),"N")</f>
        <v>S</v>
      </c>
      <c r="O257" s="311" t="s">
        <v>1383</v>
      </c>
      <c r="P257" s="311" t="s">
        <v>523</v>
      </c>
      <c r="Q257" s="317">
        <v>2338.12</v>
      </c>
      <c r="R257" s="311">
        <f>SUMIFS('[1]Lista de Lojas | Stores List'!$B$85:$B$747,'[1]Lista de Lojas | Stores List'!$D$85:$D$747,'[1]Lista de Lojas | Stores List'!$D257,'[1]Lista de Lojas | Stores List'!$E$85:$E$747,"&lt;="&amp;'[1]Lista de Lojas | Stores List'!$E257)</f>
        <v>295</v>
      </c>
      <c r="S257" s="311">
        <f>SUMIFS('[1]Lista de Lojas | Stores List'!$B$85:$B$747,'[1]Lista de Lojas | Stores List'!$E$85:$E$747,"&lt;="&amp;'[1]Lista de Lojas | Stores List'!$E257)</f>
        <v>427</v>
      </c>
    </row>
    <row r="258" spans="2:19">
      <c r="B258" s="164">
        <f>IF(AND('[1]Lista de Lojas | Stores List'!$E258="",'[1]Lista de Lojas | Stores List'!$G258=""),0,IF('[1]Lista de Lojas | Stores List'!$G258&lt;&gt;"",0,1))</f>
        <v>1</v>
      </c>
      <c r="C258" s="163" t="s">
        <v>1619</v>
      </c>
      <c r="D258" s="308" t="s">
        <v>153</v>
      </c>
      <c r="E258" s="309">
        <v>43006</v>
      </c>
      <c r="F258" s="308" t="str">
        <f>IF('[1]Lista de Lojas | Stores List'!$E258="","",VLOOKUP(MONTH('[1]Lista de Lojas | Stores List'!$E258),[1]Quarters!$A$2:$B$13,2,0)&amp;RIGHT(YEAR('[1]Lista de Lojas | Stores List'!$E258),2))</f>
        <v>3Q17</v>
      </c>
      <c r="G258" s="309"/>
      <c r="H258" s="308" t="str">
        <f>IF('[1]Lista de Lojas | Stores List'!$G258="","",VLOOKUP(MONTH('[1]Lista de Lojas | Stores List'!$G258),[1]Quarters!$A$2:$B$13,2,0)&amp;RIGHT(YEAR('[1]Lista de Lojas | Stores List'!$G258),2))</f>
        <v/>
      </c>
      <c r="I258" s="311" t="s">
        <v>804</v>
      </c>
      <c r="J258" s="311" t="str">
        <f>IFERROR(VLOOKUP('[1]Lista de Lojas | Stores List'!$K258,[1]UF!$A:$C,3,0),"")</f>
        <v>South</v>
      </c>
      <c r="K258" s="311" t="s">
        <v>126</v>
      </c>
      <c r="L258" s="311" t="str">
        <f>IF('[1]Lista de Lojas | Stores List'!$K258="","",VLOOKUP('[1]Lista de Lojas | Stores List'!$K258,[1]UF!$A:$B,2,0))</f>
        <v>Rio Grande do Sul</v>
      </c>
      <c r="M258" s="311" t="s">
        <v>395</v>
      </c>
      <c r="N258" s="311" t="str">
        <f>IFERROR(VLOOKUP('[1]Lista de Lojas | Stores List'!$M258,[1]UF!D:E,2,0),"N")</f>
        <v>N</v>
      </c>
      <c r="O258" s="311" t="s">
        <v>585</v>
      </c>
      <c r="P258" s="311" t="s">
        <v>523</v>
      </c>
      <c r="Q258" s="317">
        <v>182.27</v>
      </c>
      <c r="R258" s="311">
        <f>SUMIFS('[1]Lista de Lojas | Stores List'!$B$85:$B$747,'[1]Lista de Lojas | Stores List'!$D$85:$D$747,'[1]Lista de Lojas | Stores List'!$D258,'[1]Lista de Lojas | Stores List'!$E$85:$E$747,"&lt;="&amp;'[1]Lista de Lojas | Stores List'!$E258)</f>
        <v>58</v>
      </c>
      <c r="S258" s="311">
        <f>SUMIFS('[1]Lista de Lojas | Stores List'!$B$85:$B$747,'[1]Lista de Lojas | Stores List'!$E$85:$E$747,"&lt;="&amp;'[1]Lista de Lojas | Stores List'!$E258)</f>
        <v>427</v>
      </c>
    </row>
    <row r="259" spans="2:19">
      <c r="B259" s="164">
        <f>IF(AND('[1]Lista de Lojas | Stores List'!$E259="",'[1]Lista de Lojas | Stores List'!$G259=""),0,IF('[1]Lista de Lojas | Stores List'!$G259&lt;&gt;"",0,1))</f>
        <v>1</v>
      </c>
      <c r="C259" s="163" t="s">
        <v>1618</v>
      </c>
      <c r="D259" s="308" t="s">
        <v>153</v>
      </c>
      <c r="E259" s="309">
        <v>43005</v>
      </c>
      <c r="F259" s="308" t="str">
        <f>IF('[1]Lista de Lojas | Stores List'!$E259="","",VLOOKUP(MONTH('[1]Lista de Lojas | Stores List'!$E259),[1]Quarters!$A$2:$B$13,2,0)&amp;RIGHT(YEAR('[1]Lista de Lojas | Stores List'!$E259),2))</f>
        <v>3Q17</v>
      </c>
      <c r="G259" s="309"/>
      <c r="H259" s="308" t="str">
        <f>IF('[1]Lista de Lojas | Stores List'!$G259="","",VLOOKUP(MONTH('[1]Lista de Lojas | Stores List'!$G259),[1]Quarters!$A$2:$B$13,2,0)&amp;RIGHT(YEAR('[1]Lista de Lojas | Stores List'!$G259),2))</f>
        <v/>
      </c>
      <c r="I259" s="311" t="s">
        <v>804</v>
      </c>
      <c r="J259" s="311" t="str">
        <f>IFERROR(VLOOKUP('[1]Lista de Lojas | Stores List'!$K259,[1]UF!$A:$C,3,0),"")</f>
        <v>Southest</v>
      </c>
      <c r="K259" s="311" t="s">
        <v>127</v>
      </c>
      <c r="L259" s="311" t="str">
        <f>IF('[1]Lista de Lojas | Stores List'!$K259="","",VLOOKUP('[1]Lista de Lojas | Stores List'!$K259,[1]UF!$A:$B,2,0))</f>
        <v>São Paulo</v>
      </c>
      <c r="M259" s="311" t="s">
        <v>134</v>
      </c>
      <c r="N259" s="311" t="str">
        <f>IFERROR(VLOOKUP('[1]Lista de Lojas | Stores List'!$M259,[1]UF!D:E,2,0),"N")</f>
        <v>S</v>
      </c>
      <c r="O259" s="311" t="s">
        <v>486</v>
      </c>
      <c r="P259" s="311" t="s">
        <v>523</v>
      </c>
      <c r="Q259" s="317">
        <v>267.13</v>
      </c>
      <c r="R259" s="311">
        <f>SUMIFS('[1]Lista de Lojas | Stores List'!$B$85:$B$747,'[1]Lista de Lojas | Stores List'!$D$85:$D$747,'[1]Lista de Lojas | Stores List'!$D259,'[1]Lista de Lojas | Stores List'!$E$85:$E$747,"&lt;="&amp;'[1]Lista de Lojas | Stores List'!$E259)</f>
        <v>57</v>
      </c>
      <c r="S259" s="311">
        <f>SUMIFS('[1]Lista de Lojas | Stores List'!$B$85:$B$747,'[1]Lista de Lojas | Stores List'!$E$85:$E$747,"&lt;="&amp;'[1]Lista de Lojas | Stores List'!$E259)</f>
        <v>424</v>
      </c>
    </row>
    <row r="260" spans="2:19">
      <c r="B260" s="164">
        <f>IF(AND('[1]Lista de Lojas | Stores List'!$E260="",'[1]Lista de Lojas | Stores List'!$G260=""),0,IF('[1]Lista de Lojas | Stores List'!$G260&lt;&gt;"",0,1))</f>
        <v>1</v>
      </c>
      <c r="C260" s="163" t="s">
        <v>1378</v>
      </c>
      <c r="D260" s="308" t="s">
        <v>125</v>
      </c>
      <c r="E260" s="309">
        <v>42998</v>
      </c>
      <c r="F260" s="308" t="str">
        <f>IF('[1]Lista de Lojas | Stores List'!$E260="","",VLOOKUP(MONTH('[1]Lista de Lojas | Stores List'!$E260),[1]Quarters!$A$2:$B$13,2,0)&amp;RIGHT(YEAR('[1]Lista de Lojas | Stores List'!$E260),2))</f>
        <v>3Q17</v>
      </c>
      <c r="G260" s="309"/>
      <c r="H260" s="308" t="str">
        <f>IF('[1]Lista de Lojas | Stores List'!$G260="","",VLOOKUP(MONTH('[1]Lista de Lojas | Stores List'!$G260),[1]Quarters!$A$2:$B$13,2,0)&amp;RIGHT(YEAR('[1]Lista de Lojas | Stores List'!$G260),2))</f>
        <v/>
      </c>
      <c r="I260" s="311" t="s">
        <v>804</v>
      </c>
      <c r="J260" s="311" t="str">
        <f>IFERROR(VLOOKUP('[1]Lista de Lojas | Stores List'!$K260,[1]UF!$A:$C,3,0),"")</f>
        <v>South</v>
      </c>
      <c r="K260" s="311" t="s">
        <v>126</v>
      </c>
      <c r="L260" s="311" t="str">
        <f>IF('[1]Lista de Lojas | Stores List'!$K260="","",VLOOKUP('[1]Lista de Lojas | Stores List'!$K260,[1]UF!$A:$B,2,0))</f>
        <v>Rio Grande do Sul</v>
      </c>
      <c r="M260" s="311" t="s">
        <v>588</v>
      </c>
      <c r="N260" s="311" t="str">
        <f>IFERROR(VLOOKUP('[1]Lista de Lojas | Stores List'!$M260,[1]UF!D:E,2,0),"N")</f>
        <v>N</v>
      </c>
      <c r="O260" s="311" t="s">
        <v>1379</v>
      </c>
      <c r="P260" s="311" t="s">
        <v>521</v>
      </c>
      <c r="Q260" s="317">
        <v>1834</v>
      </c>
      <c r="R260" s="311">
        <f>SUMIFS('[1]Lista de Lojas | Stores List'!$B$85:$B$747,'[1]Lista de Lojas | Stores List'!$D$85:$D$747,'[1]Lista de Lojas | Stores List'!$D260,'[1]Lista de Lojas | Stores List'!$E$85:$E$747,"&lt;="&amp;'[1]Lista de Lojas | Stores List'!$E260)</f>
        <v>293</v>
      </c>
      <c r="S260" s="311">
        <f>SUMIFS('[1]Lista de Lojas | Stores List'!$B$85:$B$747,'[1]Lista de Lojas | Stores List'!$E$85:$E$747,"&lt;="&amp;'[1]Lista de Lojas | Stores List'!$E260)</f>
        <v>423</v>
      </c>
    </row>
    <row r="261" spans="2:19">
      <c r="B261" s="164">
        <f>IF(AND('[1]Lista de Lojas | Stores List'!$E261="",'[1]Lista de Lojas | Stores List'!$G261=""),0,IF('[1]Lista de Lojas | Stores List'!$G261&lt;&gt;"",0,1))</f>
        <v>1</v>
      </c>
      <c r="C261" s="163" t="s">
        <v>1375</v>
      </c>
      <c r="D261" s="308" t="s">
        <v>125</v>
      </c>
      <c r="E261" s="309">
        <v>42985</v>
      </c>
      <c r="F261" s="308" t="str">
        <f>IF('[1]Lista de Lojas | Stores List'!$E261="","",VLOOKUP(MONTH('[1]Lista de Lojas | Stores List'!$E261),[1]Quarters!$A$2:$B$13,2,0)&amp;RIGHT(YEAR('[1]Lista de Lojas | Stores List'!$E261),2))</f>
        <v>3Q17</v>
      </c>
      <c r="G261" s="309"/>
      <c r="H261" s="308" t="str">
        <f>IF('[1]Lista de Lojas | Stores List'!$G261="","",VLOOKUP(MONTH('[1]Lista de Lojas | Stores List'!$G261),[1]Quarters!$A$2:$B$13,2,0)&amp;RIGHT(YEAR('[1]Lista de Lojas | Stores List'!$G261),2))</f>
        <v/>
      </c>
      <c r="I261" s="311" t="s">
        <v>587</v>
      </c>
      <c r="J261" s="311" t="str">
        <f>IFERROR(VLOOKUP('[1]Lista de Lojas | Stores List'!$K261,[1]UF!$A:$C,3,0),"")</f>
        <v>Uruguay</v>
      </c>
      <c r="K261" s="311" t="s">
        <v>1376</v>
      </c>
      <c r="L261" s="311" t="str">
        <f>IF('[1]Lista de Lojas | Stores List'!$K261="","",VLOOKUP('[1]Lista de Lojas | Stores List'!$K261,[1]UF!$A:$B,2,0))</f>
        <v>Uruguay</v>
      </c>
      <c r="M261" s="311" t="s">
        <v>586</v>
      </c>
      <c r="N261" s="311" t="str">
        <f>IFERROR(VLOOKUP('[1]Lista de Lojas | Stores List'!$M261,[1]UF!D:E,2,0),"N")</f>
        <v>N</v>
      </c>
      <c r="O261" s="311" t="s">
        <v>1377</v>
      </c>
      <c r="P261" s="311" t="s">
        <v>521</v>
      </c>
      <c r="Q261" s="317">
        <v>4288</v>
      </c>
      <c r="R261" s="311">
        <f>SUMIFS('[1]Lista de Lojas | Stores List'!$B$85:$B$747,'[1]Lista de Lojas | Stores List'!$D$85:$D$747,'[1]Lista de Lojas | Stores List'!$D261,'[1]Lista de Lojas | Stores List'!$E$85:$E$747,"&lt;="&amp;'[1]Lista de Lojas | Stores List'!$E261)</f>
        <v>292</v>
      </c>
      <c r="S261" s="311">
        <f>SUMIFS('[1]Lista de Lojas | Stores List'!$B$85:$B$747,'[1]Lista de Lojas | Stores List'!$E$85:$E$747,"&lt;="&amp;'[1]Lista de Lojas | Stores List'!$E261)</f>
        <v>422</v>
      </c>
    </row>
    <row r="262" spans="2:19">
      <c r="B262" s="164">
        <f>IF(AND('[1]Lista de Lojas | Stores List'!$E262="",'[1]Lista de Lojas | Stores List'!$G262=""),0,IF('[1]Lista de Lojas | Stores List'!$G262&lt;&gt;"",0,1))</f>
        <v>1</v>
      </c>
      <c r="C262" s="163" t="s">
        <v>1616</v>
      </c>
      <c r="D262" s="308" t="s">
        <v>153</v>
      </c>
      <c r="E262" s="309">
        <v>42984</v>
      </c>
      <c r="F262" s="308" t="str">
        <f>IF('[1]Lista de Lojas | Stores List'!$E262="","",VLOOKUP(MONTH('[1]Lista de Lojas | Stores List'!$E262),[1]Quarters!$A$2:$B$13,2,0)&amp;RIGHT(YEAR('[1]Lista de Lojas | Stores List'!$E262),2))</f>
        <v>3Q17</v>
      </c>
      <c r="G262" s="309"/>
      <c r="H262" s="308" t="str">
        <f>IF('[1]Lista de Lojas | Stores List'!$G262="","",VLOOKUP(MONTH('[1]Lista de Lojas | Stores List'!$G262),[1]Quarters!$A$2:$B$13,2,0)&amp;RIGHT(YEAR('[1]Lista de Lojas | Stores List'!$G262),2))</f>
        <v/>
      </c>
      <c r="I262" s="311" t="s">
        <v>804</v>
      </c>
      <c r="J262" s="311" t="str">
        <f>IFERROR(VLOOKUP('[1]Lista de Lojas | Stores List'!$K262,[1]UF!$A:$C,3,0),"")</f>
        <v>South</v>
      </c>
      <c r="K262" s="311" t="s">
        <v>331</v>
      </c>
      <c r="L262" s="311" t="str">
        <f>IF('[1]Lista de Lojas | Stores List'!$K262="","",VLOOKUP('[1]Lista de Lojas | Stores List'!$K262,[1]UF!$A:$B,2,0))</f>
        <v>Paraná</v>
      </c>
      <c r="M262" s="311" t="s">
        <v>204</v>
      </c>
      <c r="N262" s="311" t="str">
        <f>IFERROR(VLOOKUP('[1]Lista de Lojas | Stores List'!$M262,[1]UF!D:E,2,0),"N")</f>
        <v>N</v>
      </c>
      <c r="O262" s="311" t="s">
        <v>1617</v>
      </c>
      <c r="P262" s="311" t="s">
        <v>523</v>
      </c>
      <c r="Q262" s="317">
        <v>277.17</v>
      </c>
      <c r="R262" s="311">
        <f>SUMIFS('[1]Lista de Lojas | Stores List'!$B$85:$B$747,'[1]Lista de Lojas | Stores List'!$D$85:$D$747,'[1]Lista de Lojas | Stores List'!$D262,'[1]Lista de Lojas | Stores List'!$E$85:$E$747,"&lt;="&amp;'[1]Lista de Lojas | Stores List'!$E262)</f>
        <v>56</v>
      </c>
      <c r="S262" s="311">
        <f>SUMIFS('[1]Lista de Lojas | Stores List'!$B$85:$B$747,'[1]Lista de Lojas | Stores List'!$E$85:$E$747,"&lt;="&amp;'[1]Lista de Lojas | Stores List'!$E262)</f>
        <v>421</v>
      </c>
    </row>
    <row r="263" spans="2:19">
      <c r="B263" s="164">
        <f>IF(AND('[1]Lista de Lojas | Stores List'!$E263="",'[1]Lista de Lojas | Stores List'!$G263=""),0,IF('[1]Lista de Lojas | Stores List'!$G263&lt;&gt;"",0,1))</f>
        <v>1</v>
      </c>
      <c r="C263" s="163" t="s">
        <v>1373</v>
      </c>
      <c r="D263" s="308" t="s">
        <v>125</v>
      </c>
      <c r="E263" s="309">
        <v>42979</v>
      </c>
      <c r="F263" s="308" t="str">
        <f>IF('[1]Lista de Lojas | Stores List'!$E263="","",VLOOKUP(MONTH('[1]Lista de Lojas | Stores List'!$E263),[1]Quarters!$A$2:$B$13,2,0)&amp;RIGHT(YEAR('[1]Lista de Lojas | Stores List'!$E263),2))</f>
        <v>3Q17</v>
      </c>
      <c r="G263" s="309"/>
      <c r="H263" s="308" t="str">
        <f>IF('[1]Lista de Lojas | Stores List'!$G263="","",VLOOKUP(MONTH('[1]Lista de Lojas | Stores List'!$G263),[1]Quarters!$A$2:$B$13,2,0)&amp;RIGHT(YEAR('[1]Lista de Lojas | Stores List'!$G263),2))</f>
        <v/>
      </c>
      <c r="I263" s="311" t="s">
        <v>804</v>
      </c>
      <c r="J263" s="311" t="str">
        <f>IFERROR(VLOOKUP('[1]Lista de Lojas | Stores List'!$K263,[1]UF!$A:$C,3,0),"")</f>
        <v>South</v>
      </c>
      <c r="K263" s="311" t="s">
        <v>126</v>
      </c>
      <c r="L263" s="311" t="str">
        <f>IF('[1]Lista de Lojas | Stores List'!$K263="","",VLOOKUP('[1]Lista de Lojas | Stores List'!$K263,[1]UF!$A:$B,2,0))</f>
        <v>Rio Grande do Sul</v>
      </c>
      <c r="M263" s="311" t="s">
        <v>395</v>
      </c>
      <c r="N263" s="311" t="str">
        <f>IFERROR(VLOOKUP('[1]Lista de Lojas | Stores List'!$M263,[1]UF!D:E,2,0),"N")</f>
        <v>N</v>
      </c>
      <c r="O263" s="311" t="s">
        <v>1374</v>
      </c>
      <c r="P263" s="311" t="s">
        <v>523</v>
      </c>
      <c r="Q263" s="317">
        <v>2500.2599999999998</v>
      </c>
      <c r="R263" s="311">
        <f>SUMIFS('[1]Lista de Lojas | Stores List'!$B$85:$B$747,'[1]Lista de Lojas | Stores List'!$D$85:$D$747,'[1]Lista de Lojas | Stores List'!$D263,'[1]Lista de Lojas | Stores List'!$E$85:$E$747,"&lt;="&amp;'[1]Lista de Lojas | Stores List'!$E263)</f>
        <v>291</v>
      </c>
      <c r="S263" s="311">
        <f>SUMIFS('[1]Lista de Lojas | Stores List'!$B$85:$B$747,'[1]Lista de Lojas | Stores List'!$E$85:$E$747,"&lt;="&amp;'[1]Lista de Lojas | Stores List'!$E263)</f>
        <v>420</v>
      </c>
    </row>
    <row r="264" spans="2:19">
      <c r="B264" s="164">
        <f>IF(AND('[1]Lista de Lojas | Stores List'!$E264="",'[1]Lista de Lojas | Stores List'!$G264=""),0,IF('[1]Lista de Lojas | Stores List'!$G264&lt;&gt;"",0,1))</f>
        <v>1</v>
      </c>
      <c r="C264" s="163" t="s">
        <v>1614</v>
      </c>
      <c r="D264" s="308" t="s">
        <v>153</v>
      </c>
      <c r="E264" s="309">
        <v>42978</v>
      </c>
      <c r="F264" s="308" t="str">
        <f>IF('[1]Lista de Lojas | Stores List'!$E264="","",VLOOKUP(MONTH('[1]Lista de Lojas | Stores List'!$E264),[1]Quarters!$A$2:$B$13,2,0)&amp;RIGHT(YEAR('[1]Lista de Lojas | Stores List'!$E264),2))</f>
        <v>3Q17</v>
      </c>
      <c r="G264" s="309"/>
      <c r="H264" s="308" t="str">
        <f>IF('[1]Lista de Lojas | Stores List'!$G264="","",VLOOKUP(MONTH('[1]Lista de Lojas | Stores List'!$G264),[1]Quarters!$A$2:$B$13,2,0)&amp;RIGHT(YEAR('[1]Lista de Lojas | Stores List'!$G264),2))</f>
        <v/>
      </c>
      <c r="I264" s="311" t="s">
        <v>804</v>
      </c>
      <c r="J264" s="311" t="str">
        <f>IFERROR(VLOOKUP('[1]Lista de Lojas | Stores List'!$K264,[1]UF!$A:$C,3,0),"")</f>
        <v>South</v>
      </c>
      <c r="K264" s="311" t="s">
        <v>126</v>
      </c>
      <c r="L264" s="311" t="str">
        <f>IF('[1]Lista de Lojas | Stores List'!$K264="","",VLOOKUP('[1]Lista de Lojas | Stores List'!$K264,[1]UF!$A:$B,2,0))</f>
        <v>Rio Grande do Sul</v>
      </c>
      <c r="M264" s="311" t="s">
        <v>414</v>
      </c>
      <c r="N264" s="311" t="str">
        <f>IFERROR(VLOOKUP('[1]Lista de Lojas | Stores List'!$M264,[1]UF!D:E,2,0),"N")</f>
        <v>N</v>
      </c>
      <c r="O264" s="311" t="s">
        <v>1615</v>
      </c>
      <c r="P264" s="311" t="s">
        <v>523</v>
      </c>
      <c r="Q264" s="317">
        <v>192.76</v>
      </c>
      <c r="R264" s="311">
        <f>SUMIFS('[1]Lista de Lojas | Stores List'!$B$85:$B$747,'[1]Lista de Lojas | Stores List'!$D$85:$D$747,'[1]Lista de Lojas | Stores List'!$D264,'[1]Lista de Lojas | Stores List'!$E$85:$E$747,"&lt;="&amp;'[1]Lista de Lojas | Stores List'!$E264)</f>
        <v>55</v>
      </c>
      <c r="S264" s="311">
        <f>SUMIFS('[1]Lista de Lojas | Stores List'!$B$85:$B$747,'[1]Lista de Lojas | Stores List'!$E$85:$E$747,"&lt;="&amp;'[1]Lista de Lojas | Stores List'!$E264)</f>
        <v>419</v>
      </c>
    </row>
    <row r="265" spans="2:19">
      <c r="B265" s="164">
        <f>IF(AND('[1]Lista de Lojas | Stores List'!$E265="",'[1]Lista de Lojas | Stores List'!$G265=""),0,IF('[1]Lista de Lojas | Stores List'!$G265&lt;&gt;"",0,1))</f>
        <v>1</v>
      </c>
      <c r="C265" s="163" t="s">
        <v>1371</v>
      </c>
      <c r="D265" s="308" t="s">
        <v>125</v>
      </c>
      <c r="E265" s="309">
        <v>42976</v>
      </c>
      <c r="F265" s="308" t="str">
        <f>IF('[1]Lista de Lojas | Stores List'!$E265="","",VLOOKUP(MONTH('[1]Lista de Lojas | Stores List'!$E265),[1]Quarters!$A$2:$B$13,2,0)&amp;RIGHT(YEAR('[1]Lista de Lojas | Stores List'!$E265),2))</f>
        <v>3Q17</v>
      </c>
      <c r="G265" s="309"/>
      <c r="H265" s="308" t="str">
        <f>IF('[1]Lista de Lojas | Stores List'!$G265="","",VLOOKUP(MONTH('[1]Lista de Lojas | Stores List'!$G265),[1]Quarters!$A$2:$B$13,2,0)&amp;RIGHT(YEAR('[1]Lista de Lojas | Stores List'!$G265),2))</f>
        <v/>
      </c>
      <c r="I265" s="311" t="s">
        <v>804</v>
      </c>
      <c r="J265" s="311" t="str">
        <f>IFERROR(VLOOKUP('[1]Lista de Lojas | Stores List'!$K265,[1]UF!$A:$C,3,0),"")</f>
        <v>Southest</v>
      </c>
      <c r="K265" s="311" t="s">
        <v>127</v>
      </c>
      <c r="L265" s="311" t="str">
        <f>IF('[1]Lista de Lojas | Stores List'!$K265="","",VLOOKUP('[1]Lista de Lojas | Stores List'!$K265,[1]UF!$A:$B,2,0))</f>
        <v>São Paulo</v>
      </c>
      <c r="M265" s="311" t="s">
        <v>134</v>
      </c>
      <c r="N265" s="311" t="str">
        <f>IFERROR(VLOOKUP('[1]Lista de Lojas | Stores List'!$M265,[1]UF!D:E,2,0),"N")</f>
        <v>S</v>
      </c>
      <c r="O265" s="311" t="s">
        <v>1372</v>
      </c>
      <c r="P265" s="311" t="s">
        <v>521</v>
      </c>
      <c r="Q265" s="317">
        <v>4587.5</v>
      </c>
      <c r="R265" s="311">
        <f>SUMIFS('[1]Lista de Lojas | Stores List'!$B$85:$B$747,'[1]Lista de Lojas | Stores List'!$D$85:$D$747,'[1]Lista de Lojas | Stores List'!$D265,'[1]Lista de Lojas | Stores List'!$E$85:$E$747,"&lt;="&amp;'[1]Lista de Lojas | Stores List'!$E265)</f>
        <v>290</v>
      </c>
      <c r="S265" s="311">
        <f>SUMIFS('[1]Lista de Lojas | Stores List'!$B$85:$B$747,'[1]Lista de Lojas | Stores List'!$E$85:$E$747,"&lt;="&amp;'[1]Lista de Lojas | Stores List'!$E265)</f>
        <v>418</v>
      </c>
    </row>
    <row r="266" spans="2:19">
      <c r="B266" s="164">
        <f>IF(AND('[1]Lista de Lojas | Stores List'!$E266="",'[1]Lista de Lojas | Stores List'!$G266=""),0,IF('[1]Lista de Lojas | Stores List'!$G266&lt;&gt;"",0,1))</f>
        <v>1</v>
      </c>
      <c r="C266" s="163" t="s">
        <v>955</v>
      </c>
      <c r="D266" s="308" t="s">
        <v>152</v>
      </c>
      <c r="E266" s="309">
        <v>42972</v>
      </c>
      <c r="F266" s="308" t="str">
        <f>IF('[1]Lista de Lojas | Stores List'!$E266="","",VLOOKUP(MONTH('[1]Lista de Lojas | Stores List'!$E266),[1]Quarters!$A$2:$B$13,2,0)&amp;RIGHT(YEAR('[1]Lista de Lojas | Stores List'!$E266),2))</f>
        <v>3Q17</v>
      </c>
      <c r="G266" s="309"/>
      <c r="H266" s="308" t="str">
        <f>IF('[1]Lista de Lojas | Stores List'!$G266="","",VLOOKUP(MONTH('[1]Lista de Lojas | Stores List'!$G266),[1]Quarters!$A$2:$B$13,2,0)&amp;RIGHT(YEAR('[1]Lista de Lojas | Stores List'!$G266),2))</f>
        <v/>
      </c>
      <c r="I266" s="311" t="s">
        <v>804</v>
      </c>
      <c r="J266" s="311" t="str">
        <f>IFERROR(VLOOKUP('[1]Lista de Lojas | Stores List'!$K266,[1]UF!$A:$C,3,0),"")</f>
        <v>Southest</v>
      </c>
      <c r="K266" s="311" t="s">
        <v>131</v>
      </c>
      <c r="L266" s="311" t="str">
        <f>IF('[1]Lista de Lojas | Stores List'!$K266="","",VLOOKUP('[1]Lista de Lojas | Stores List'!$K266,[1]UF!$A:$B,2,0))</f>
        <v>Rio de Janeiro</v>
      </c>
      <c r="M266" s="311" t="s">
        <v>154</v>
      </c>
      <c r="N266" s="311" t="str">
        <f>IFERROR(VLOOKUP('[1]Lista de Lojas | Stores List'!$M266,[1]UF!D:E,2,0),"N")</f>
        <v>S</v>
      </c>
      <c r="O266" s="311" t="s">
        <v>956</v>
      </c>
      <c r="P266" s="311" t="s">
        <v>523</v>
      </c>
      <c r="Q266" s="317">
        <v>558.96</v>
      </c>
      <c r="R266" s="311">
        <f>SUMIFS('[1]Lista de Lojas | Stores List'!$B$85:$B$747,'[1]Lista de Lojas | Stores List'!$D$85:$D$747,'[1]Lista de Lojas | Stores List'!$D266,'[1]Lista de Lojas | Stores List'!$E$85:$E$747,"&lt;="&amp;'[1]Lista de Lojas | Stores List'!$E266)</f>
        <v>74</v>
      </c>
      <c r="S266" s="311">
        <f>SUMIFS('[1]Lista de Lojas | Stores List'!$B$85:$B$747,'[1]Lista de Lojas | Stores List'!$E$85:$E$747,"&lt;="&amp;'[1]Lista de Lojas | Stores List'!$E266)</f>
        <v>417</v>
      </c>
    </row>
    <row r="267" spans="2:19">
      <c r="B267" s="164">
        <f>IF(AND('[1]Lista de Lojas | Stores List'!$E267="",'[1]Lista de Lojas | Stores List'!$G267=""),0,IF('[1]Lista de Lojas | Stores List'!$G267&lt;&gt;"",0,1))</f>
        <v>1</v>
      </c>
      <c r="C267" s="163" t="s">
        <v>1612</v>
      </c>
      <c r="D267" s="308" t="s">
        <v>153</v>
      </c>
      <c r="E267" s="309">
        <v>42971</v>
      </c>
      <c r="F267" s="308" t="str">
        <f>IF('[1]Lista de Lojas | Stores List'!$E267="","",VLOOKUP(MONTH('[1]Lista de Lojas | Stores List'!$E267),[1]Quarters!$A$2:$B$13,2,0)&amp;RIGHT(YEAR('[1]Lista de Lojas | Stores List'!$E267),2))</f>
        <v>3Q17</v>
      </c>
      <c r="G267" s="309"/>
      <c r="H267" s="308" t="str">
        <f>IF('[1]Lista de Lojas | Stores List'!$G267="","",VLOOKUP(MONTH('[1]Lista de Lojas | Stores List'!$G267),[1]Quarters!$A$2:$B$13,2,0)&amp;RIGHT(YEAR('[1]Lista de Lojas | Stores List'!$G267),2))</f>
        <v/>
      </c>
      <c r="I267" s="311" t="s">
        <v>804</v>
      </c>
      <c r="J267" s="311" t="str">
        <f>IFERROR(VLOOKUP('[1]Lista de Lojas | Stores List'!$K267,[1]UF!$A:$C,3,0),"")</f>
        <v>Southest</v>
      </c>
      <c r="K267" s="311" t="s">
        <v>127</v>
      </c>
      <c r="L267" s="311" t="str">
        <f>IF('[1]Lista de Lojas | Stores List'!$K267="","",VLOOKUP('[1]Lista de Lojas | Stores List'!$K267,[1]UF!$A:$B,2,0))</f>
        <v>São Paulo</v>
      </c>
      <c r="M267" s="311" t="s">
        <v>213</v>
      </c>
      <c r="N267" s="311" t="str">
        <f>IFERROR(VLOOKUP('[1]Lista de Lojas | Stores List'!$M267,[1]UF!D:E,2,0),"N")</f>
        <v>N</v>
      </c>
      <c r="O267" s="311" t="s">
        <v>1613</v>
      </c>
      <c r="P267" s="311" t="s">
        <v>523</v>
      </c>
      <c r="Q267" s="317">
        <v>251.72</v>
      </c>
      <c r="R267" s="311">
        <f>SUMIFS('[1]Lista de Lojas | Stores List'!$B$85:$B$747,'[1]Lista de Lojas | Stores List'!$D$85:$D$747,'[1]Lista de Lojas | Stores List'!$D267,'[1]Lista de Lojas | Stores List'!$E$85:$E$747,"&lt;="&amp;'[1]Lista de Lojas | Stores List'!$E267)</f>
        <v>54</v>
      </c>
      <c r="S267" s="311">
        <f>SUMIFS('[1]Lista de Lojas | Stores List'!$B$85:$B$747,'[1]Lista de Lojas | Stores List'!$E$85:$E$747,"&lt;="&amp;'[1]Lista de Lojas | Stores List'!$E267)</f>
        <v>416</v>
      </c>
    </row>
    <row r="268" spans="2:19">
      <c r="B268" s="164">
        <f>IF(AND('[1]Lista de Lojas | Stores List'!$E268="",'[1]Lista de Lojas | Stores List'!$G268=""),0,IF('[1]Lista de Lojas | Stores List'!$G268&lt;&gt;"",0,1))</f>
        <v>1</v>
      </c>
      <c r="C268" s="163" t="s">
        <v>1370</v>
      </c>
      <c r="D268" s="308" t="s">
        <v>125</v>
      </c>
      <c r="E268" s="309">
        <v>42950</v>
      </c>
      <c r="F268" s="308" t="str">
        <f>IF('[1]Lista de Lojas | Stores List'!$E268="","",VLOOKUP(MONTH('[1]Lista de Lojas | Stores List'!$E268),[1]Quarters!$A$2:$B$13,2,0)&amp;RIGHT(YEAR('[1]Lista de Lojas | Stores List'!$E268),2))</f>
        <v>3Q17</v>
      </c>
      <c r="G268" s="309"/>
      <c r="H268" s="308" t="str">
        <f>IF('[1]Lista de Lojas | Stores List'!$G268="","",VLOOKUP(MONTH('[1]Lista de Lojas | Stores List'!$G268),[1]Quarters!$A$2:$B$13,2,0)&amp;RIGHT(YEAR('[1]Lista de Lojas | Stores List'!$G268),2))</f>
        <v/>
      </c>
      <c r="I268" s="311" t="s">
        <v>804</v>
      </c>
      <c r="J268" s="311" t="str">
        <f>IFERROR(VLOOKUP('[1]Lista de Lojas | Stores List'!$K268,[1]UF!$A:$C,3,0),"")</f>
        <v>North</v>
      </c>
      <c r="K268" s="311" t="s">
        <v>320</v>
      </c>
      <c r="L268" s="311" t="str">
        <f>IF('[1]Lista de Lojas | Stores List'!$K268="","",VLOOKUP('[1]Lista de Lojas | Stores List'!$K268,[1]UF!$A:$B,2,0))</f>
        <v>Pará</v>
      </c>
      <c r="M268" s="311" t="s">
        <v>164</v>
      </c>
      <c r="N268" s="311" t="str">
        <f>IFERROR(VLOOKUP('[1]Lista de Lojas | Stores List'!$M268,[1]UF!D:E,2,0),"N")</f>
        <v>S</v>
      </c>
      <c r="O268" s="311" t="s">
        <v>973</v>
      </c>
      <c r="P268" s="311" t="s">
        <v>523</v>
      </c>
      <c r="Q268" s="317">
        <v>2648.15</v>
      </c>
      <c r="R268" s="311">
        <f>SUMIFS('[1]Lista de Lojas | Stores List'!$B$85:$B$747,'[1]Lista de Lojas | Stores List'!$D$85:$D$747,'[1]Lista de Lojas | Stores List'!$D268,'[1]Lista de Lojas | Stores List'!$E$85:$E$747,"&lt;="&amp;'[1]Lista de Lojas | Stores List'!$E268)</f>
        <v>289</v>
      </c>
      <c r="S268" s="311">
        <f>SUMIFS('[1]Lista de Lojas | Stores List'!$B$85:$B$747,'[1]Lista de Lojas | Stores List'!$E$85:$E$747,"&lt;="&amp;'[1]Lista de Lojas | Stores List'!$E268)</f>
        <v>415</v>
      </c>
    </row>
    <row r="269" spans="2:19">
      <c r="B269" s="164">
        <f>IF(AND('[1]Lista de Lojas | Stores List'!$E269="",'[1]Lista de Lojas | Stores List'!$G269=""),0,IF('[1]Lista de Lojas | Stores List'!$G269&lt;&gt;"",0,1))</f>
        <v>1</v>
      </c>
      <c r="C269" s="163" t="s">
        <v>954</v>
      </c>
      <c r="D269" s="308" t="s">
        <v>152</v>
      </c>
      <c r="E269" s="309">
        <v>42943</v>
      </c>
      <c r="F269" s="308" t="str">
        <f>IF('[1]Lista de Lojas | Stores List'!$E269="","",VLOOKUP(MONTH('[1]Lista de Lojas | Stores List'!$E269),[1]Quarters!$A$2:$B$13,2,0)&amp;RIGHT(YEAR('[1]Lista de Lojas | Stores List'!$E269),2))</f>
        <v>3Q17</v>
      </c>
      <c r="G269" s="309"/>
      <c r="H269" s="308" t="str">
        <f>IF('[1]Lista de Lojas | Stores List'!$G269="","",VLOOKUP(MONTH('[1]Lista de Lojas | Stores List'!$G269),[1]Quarters!$A$2:$B$13,2,0)&amp;RIGHT(YEAR('[1]Lista de Lojas | Stores List'!$G269),2))</f>
        <v/>
      </c>
      <c r="I269" s="311" t="s">
        <v>804</v>
      </c>
      <c r="J269" s="311" t="str">
        <f>IFERROR(VLOOKUP('[1]Lista de Lojas | Stores List'!$K269,[1]UF!$A:$C,3,0),"")</f>
        <v>Southest</v>
      </c>
      <c r="K269" s="311" t="s">
        <v>127</v>
      </c>
      <c r="L269" s="311" t="str">
        <f>IF('[1]Lista de Lojas | Stores List'!$K269="","",VLOOKUP('[1]Lista de Lojas | Stores List'!$K269,[1]UF!$A:$B,2,0))</f>
        <v>São Paulo</v>
      </c>
      <c r="M269" s="311" t="s">
        <v>134</v>
      </c>
      <c r="N269" s="311" t="str">
        <f>IFERROR(VLOOKUP('[1]Lista de Lojas | Stores List'!$M269,[1]UF!D:E,2,0),"N")</f>
        <v>S</v>
      </c>
      <c r="O269" s="311" t="s">
        <v>584</v>
      </c>
      <c r="P269" s="311" t="s">
        <v>523</v>
      </c>
      <c r="Q269" s="317">
        <v>394.82</v>
      </c>
      <c r="R269" s="311">
        <f>SUMIFS('[1]Lista de Lojas | Stores List'!$B$85:$B$747,'[1]Lista de Lojas | Stores List'!$D$85:$D$747,'[1]Lista de Lojas | Stores List'!$D269,'[1]Lista de Lojas | Stores List'!$E$85:$E$747,"&lt;="&amp;'[1]Lista de Lojas | Stores List'!$E269)</f>
        <v>73</v>
      </c>
      <c r="S269" s="311">
        <f>SUMIFS('[1]Lista de Lojas | Stores List'!$B$85:$B$747,'[1]Lista de Lojas | Stores List'!$E$85:$E$747,"&lt;="&amp;'[1]Lista de Lojas | Stores List'!$E269)</f>
        <v>414</v>
      </c>
    </row>
    <row r="270" spans="2:19">
      <c r="B270" s="164">
        <f>IF(AND('[1]Lista de Lojas | Stores List'!$E270="",'[1]Lista de Lojas | Stores List'!$G270=""),0,IF('[1]Lista de Lojas | Stores List'!$G270&lt;&gt;"",0,1))</f>
        <v>1</v>
      </c>
      <c r="C270" s="163" t="s">
        <v>1368</v>
      </c>
      <c r="D270" s="308" t="s">
        <v>125</v>
      </c>
      <c r="E270" s="309">
        <v>42930</v>
      </c>
      <c r="F270" s="308" t="str">
        <f>IF('[1]Lista de Lojas | Stores List'!$E270="","",VLOOKUP(MONTH('[1]Lista de Lojas | Stores List'!$E270),[1]Quarters!$A$2:$B$13,2,0)&amp;RIGHT(YEAR('[1]Lista de Lojas | Stores List'!$E270),2))</f>
        <v>3Q17</v>
      </c>
      <c r="G270" s="309"/>
      <c r="H270" s="308" t="str">
        <f>IF('[1]Lista de Lojas | Stores List'!$G270="","",VLOOKUP(MONTH('[1]Lista de Lojas | Stores List'!$G270),[1]Quarters!$A$2:$B$13,2,0)&amp;RIGHT(YEAR('[1]Lista de Lojas | Stores List'!$G270),2))</f>
        <v/>
      </c>
      <c r="I270" s="311" t="s">
        <v>804</v>
      </c>
      <c r="J270" s="311" t="str">
        <f>IFERROR(VLOOKUP('[1]Lista de Lojas | Stores List'!$K270,[1]UF!$A:$C,3,0),"")</f>
        <v>South</v>
      </c>
      <c r="K270" s="311" t="s">
        <v>126</v>
      </c>
      <c r="L270" s="311" t="str">
        <f>IF('[1]Lista de Lojas | Stores List'!$K270="","",VLOOKUP('[1]Lista de Lojas | Stores List'!$K270,[1]UF!$A:$B,2,0))</f>
        <v>Rio Grande do Sul</v>
      </c>
      <c r="M270" s="311" t="s">
        <v>583</v>
      </c>
      <c r="N270" s="311" t="str">
        <f>IFERROR(VLOOKUP('[1]Lista de Lojas | Stores List'!$M270,[1]UF!D:E,2,0),"N")</f>
        <v>N</v>
      </c>
      <c r="O270" s="311" t="s">
        <v>1369</v>
      </c>
      <c r="P270" s="311" t="s">
        <v>521</v>
      </c>
      <c r="Q270" s="317">
        <v>1756</v>
      </c>
      <c r="R270" s="311">
        <f>SUMIFS('[1]Lista de Lojas | Stores List'!$B$85:$B$747,'[1]Lista de Lojas | Stores List'!$D$85:$D$747,'[1]Lista de Lojas | Stores List'!$D270,'[1]Lista de Lojas | Stores List'!$E$85:$E$747,"&lt;="&amp;'[1]Lista de Lojas | Stores List'!$E270)</f>
        <v>288</v>
      </c>
      <c r="S270" s="311">
        <f>SUMIFS('[1]Lista de Lojas | Stores List'!$B$85:$B$747,'[1]Lista de Lojas | Stores List'!$E$85:$E$747,"&lt;="&amp;'[1]Lista de Lojas | Stores List'!$E270)</f>
        <v>413</v>
      </c>
    </row>
    <row r="271" spans="2:19">
      <c r="B271" s="164">
        <f>IF(AND('[1]Lista de Lojas | Stores List'!$E271="",'[1]Lista de Lojas | Stores List'!$G271=""),0,IF('[1]Lista de Lojas | Stores List'!$G271&lt;&gt;"",0,1))</f>
        <v>1</v>
      </c>
      <c r="C271" s="163" t="s">
        <v>953</v>
      </c>
      <c r="D271" s="308" t="s">
        <v>152</v>
      </c>
      <c r="E271" s="309">
        <v>42921</v>
      </c>
      <c r="F271" s="308" t="str">
        <f>IF('[1]Lista de Lojas | Stores List'!$E271="","",VLOOKUP(MONTH('[1]Lista de Lojas | Stores List'!$E271),[1]Quarters!$A$2:$B$13,2,0)&amp;RIGHT(YEAR('[1]Lista de Lojas | Stores List'!$E271),2))</f>
        <v>3Q17</v>
      </c>
      <c r="G271" s="309"/>
      <c r="H271" s="308" t="str">
        <f>IF('[1]Lista de Lojas | Stores List'!$G271="","",VLOOKUP(MONTH('[1]Lista de Lojas | Stores List'!$G271),[1]Quarters!$A$2:$B$13,2,0)&amp;RIGHT(YEAR('[1]Lista de Lojas | Stores List'!$G271),2))</f>
        <v/>
      </c>
      <c r="I271" s="311" t="s">
        <v>804</v>
      </c>
      <c r="J271" s="311" t="str">
        <f>IFERROR(VLOOKUP('[1]Lista de Lojas | Stores List'!$K271,[1]UF!$A:$C,3,0),"")</f>
        <v>Northest</v>
      </c>
      <c r="K271" s="311" t="s">
        <v>329</v>
      </c>
      <c r="L271" s="311" t="str">
        <f>IF('[1]Lista de Lojas | Stores List'!$K271="","",VLOOKUP('[1]Lista de Lojas | Stores List'!$K271,[1]UF!$A:$B,2,0))</f>
        <v>Alagoas</v>
      </c>
      <c r="M271" s="311" t="s">
        <v>208</v>
      </c>
      <c r="N271" s="311" t="str">
        <f>IFERROR(VLOOKUP('[1]Lista de Lojas | Stores List'!$M271,[1]UF!D:E,2,0),"N")</f>
        <v>S</v>
      </c>
      <c r="O271" s="311" t="s">
        <v>429</v>
      </c>
      <c r="P271" s="311" t="s">
        <v>523</v>
      </c>
      <c r="Q271" s="317">
        <v>602.69000000000005</v>
      </c>
      <c r="R271" s="311">
        <f>SUMIFS('[1]Lista de Lojas | Stores List'!$B$85:$B$747,'[1]Lista de Lojas | Stores List'!$D$85:$D$747,'[1]Lista de Lojas | Stores List'!$D271,'[1]Lista de Lojas | Stores List'!$E$85:$E$747,"&lt;="&amp;'[1]Lista de Lojas | Stores List'!$E271)</f>
        <v>72</v>
      </c>
      <c r="S271" s="311">
        <f>SUMIFS('[1]Lista de Lojas | Stores List'!$B$85:$B$747,'[1]Lista de Lojas | Stores List'!$E$85:$E$747,"&lt;="&amp;'[1]Lista de Lojas | Stores List'!$E271)</f>
        <v>412</v>
      </c>
    </row>
    <row r="272" spans="2:19">
      <c r="B272" s="324">
        <f>IF(AND('[1]Lista de Lojas | Stores List'!$E272="",'[1]Lista de Lojas | Stores List'!$G272=""),0,IF('[1]Lista de Lojas | Stores List'!$G272&lt;&gt;"",0,1))</f>
        <v>0</v>
      </c>
      <c r="C272" s="325" t="s">
        <v>1366</v>
      </c>
      <c r="D272" s="326" t="s">
        <v>125</v>
      </c>
      <c r="E272" s="327">
        <v>42915</v>
      </c>
      <c r="F272" s="326" t="str">
        <f>IF('[1]Lista de Lojas | Stores List'!$E272="","",VLOOKUP(MONTH('[1]Lista de Lojas | Stores List'!$E272),[1]Quarters!$A$2:$B$13,2,0)&amp;RIGHT(YEAR('[1]Lista de Lojas | Stores List'!$E272),2))</f>
        <v>2Q17</v>
      </c>
      <c r="G272" s="327">
        <v>45359</v>
      </c>
      <c r="H272" s="326" t="str">
        <f>IF('[1]Lista de Lojas | Stores List'!$G272="","",VLOOKUP(MONTH('[1]Lista de Lojas | Stores List'!$G272),[1]Quarters!$A$2:$B$13,2,0)&amp;RIGHT(YEAR('[1]Lista de Lojas | Stores List'!$G272),2))</f>
        <v>1Q24</v>
      </c>
      <c r="I272" s="324" t="s">
        <v>804</v>
      </c>
      <c r="J272" s="324" t="str">
        <f>IFERROR(VLOOKUP('[1]Lista de Lojas | Stores List'!$K272,[1]UF!$A:$C,3,0),"")</f>
        <v>Northest</v>
      </c>
      <c r="K272" s="324" t="s">
        <v>321</v>
      </c>
      <c r="L272" s="324" t="str">
        <f>IF('[1]Lista de Lojas | Stores List'!$K272="","",VLOOKUP('[1]Lista de Lojas | Stores List'!$K272,[1]UF!$A:$B,2,0))</f>
        <v>Piauí</v>
      </c>
      <c r="M272" s="324" t="s">
        <v>166</v>
      </c>
      <c r="N272" s="324" t="str">
        <f>IFERROR(VLOOKUP('[1]Lista de Lojas | Stores List'!$M272,[1]UF!D:E,2,0),"N")</f>
        <v>S</v>
      </c>
      <c r="O272" s="324" t="s">
        <v>581</v>
      </c>
      <c r="P272" s="324" t="s">
        <v>521</v>
      </c>
      <c r="Q272" s="328">
        <v>3313.2799999999997</v>
      </c>
      <c r="R272" s="324">
        <f>SUMIFS('[1]Lista de Lojas | Stores List'!$B$85:$B$747,'[1]Lista de Lojas | Stores List'!$D$85:$D$747,'[1]Lista de Lojas | Stores List'!$D272,'[1]Lista de Lojas | Stores List'!$E$85:$E$747,"&lt;="&amp;'[1]Lista de Lojas | Stores List'!$E272)</f>
        <v>287</v>
      </c>
      <c r="S272" s="311">
        <f>SUMIFS('[1]Lista de Lojas | Stores List'!$B$85:$B$747,'[1]Lista de Lojas | Stores List'!$E$85:$E$747,"&lt;="&amp;'[1]Lista de Lojas | Stores List'!$E272)</f>
        <v>411</v>
      </c>
    </row>
    <row r="273" spans="2:19">
      <c r="B273" s="164">
        <f>IF(AND('[1]Lista de Lojas | Stores List'!$E273="",'[1]Lista de Lojas | Stores List'!$G273=""),0,IF('[1]Lista de Lojas | Stores List'!$G273&lt;&gt;"",0,1))</f>
        <v>1</v>
      </c>
      <c r="C273" s="163" t="s">
        <v>1367</v>
      </c>
      <c r="D273" s="308" t="s">
        <v>125</v>
      </c>
      <c r="E273" s="309">
        <v>42915</v>
      </c>
      <c r="F273" s="308" t="str">
        <f>IF('[1]Lista de Lojas | Stores List'!$E273="","",VLOOKUP(MONTH('[1]Lista de Lojas | Stores List'!$E273),[1]Quarters!$A$2:$B$13,2,0)&amp;RIGHT(YEAR('[1]Lista de Lojas | Stores List'!$E273),2))</f>
        <v>2Q17</v>
      </c>
      <c r="G273" s="309"/>
      <c r="H273" s="308" t="str">
        <f>IF('[1]Lista de Lojas | Stores List'!$G273="","",VLOOKUP(MONTH('[1]Lista de Lojas | Stores List'!$G273),[1]Quarters!$A$2:$B$13,2,0)&amp;RIGHT(YEAR('[1]Lista de Lojas | Stores List'!$G273),2))</f>
        <v/>
      </c>
      <c r="I273" s="311" t="s">
        <v>804</v>
      </c>
      <c r="J273" s="311" t="str">
        <f>IFERROR(VLOOKUP('[1]Lista de Lojas | Stores List'!$K273,[1]UF!$A:$C,3,0),"")</f>
        <v>Southest</v>
      </c>
      <c r="K273" s="311" t="s">
        <v>127</v>
      </c>
      <c r="L273" s="311" t="str">
        <f>IF('[1]Lista de Lojas | Stores List'!$K273="","",VLOOKUP('[1]Lista de Lojas | Stores List'!$K273,[1]UF!$A:$B,2,0))</f>
        <v>São Paulo</v>
      </c>
      <c r="M273" s="311" t="s">
        <v>134</v>
      </c>
      <c r="N273" s="311" t="str">
        <f>IFERROR(VLOOKUP('[1]Lista de Lojas | Stores List'!$M273,[1]UF!D:E,2,0),"N")</f>
        <v>S</v>
      </c>
      <c r="O273" s="311" t="s">
        <v>582</v>
      </c>
      <c r="P273" s="311" t="s">
        <v>523</v>
      </c>
      <c r="Q273" s="317">
        <v>1767.52</v>
      </c>
      <c r="R273" s="311">
        <f>SUMIFS('[1]Lista de Lojas | Stores List'!$B$85:$B$747,'[1]Lista de Lojas | Stores List'!$D$85:$D$747,'[1]Lista de Lojas | Stores List'!$D273,'[1]Lista de Lojas | Stores List'!$E$85:$E$747,"&lt;="&amp;'[1]Lista de Lojas | Stores List'!$E273)</f>
        <v>287</v>
      </c>
      <c r="S273" s="311">
        <f>SUMIFS('[1]Lista de Lojas | Stores List'!$B$85:$B$747,'[1]Lista de Lojas | Stores List'!$E$85:$E$747,"&lt;="&amp;'[1]Lista de Lojas | Stores List'!$E273)</f>
        <v>411</v>
      </c>
    </row>
    <row r="274" spans="2:19">
      <c r="B274" s="164">
        <f>IF(AND('[1]Lista de Lojas | Stores List'!$E274="",'[1]Lista de Lojas | Stores List'!$G274=""),0,IF('[1]Lista de Lojas | Stores List'!$G274&lt;&gt;"",0,1))</f>
        <v>1</v>
      </c>
      <c r="C274" s="163" t="s">
        <v>1611</v>
      </c>
      <c r="D274" s="308" t="s">
        <v>153</v>
      </c>
      <c r="E274" s="309">
        <v>42908</v>
      </c>
      <c r="F274" s="308" t="str">
        <f>IF('[1]Lista de Lojas | Stores List'!$E274="","",VLOOKUP(MONTH('[1]Lista de Lojas | Stores List'!$E274),[1]Quarters!$A$2:$B$13,2,0)&amp;RIGHT(YEAR('[1]Lista de Lojas | Stores List'!$E274),2))</f>
        <v>2Q17</v>
      </c>
      <c r="G274" s="309"/>
      <c r="H274" s="308" t="str">
        <f>IF('[1]Lista de Lojas | Stores List'!$G274="","",VLOOKUP(MONTH('[1]Lista de Lojas | Stores List'!$G274),[1]Quarters!$A$2:$B$13,2,0)&amp;RIGHT(YEAR('[1]Lista de Lojas | Stores List'!$G274),2))</f>
        <v/>
      </c>
      <c r="I274" s="311" t="s">
        <v>804</v>
      </c>
      <c r="J274" s="311" t="str">
        <f>IFERROR(VLOOKUP('[1]Lista de Lojas | Stores List'!$K274,[1]UF!$A:$C,3,0),"")</f>
        <v>Southest</v>
      </c>
      <c r="K274" s="311" t="s">
        <v>319</v>
      </c>
      <c r="L274" s="311" t="str">
        <f>IF('[1]Lista de Lojas | Stores List'!$K274="","",VLOOKUP('[1]Lista de Lojas | Stores List'!$K274,[1]UF!$A:$B,2,0))</f>
        <v>Minas Gerais</v>
      </c>
      <c r="M274" s="311" t="s">
        <v>189</v>
      </c>
      <c r="N274" s="311" t="str">
        <f>IFERROR(VLOOKUP('[1]Lista de Lojas | Stores List'!$M274,[1]UF!D:E,2,0),"N")</f>
        <v>S</v>
      </c>
      <c r="O274" s="311" t="s">
        <v>257</v>
      </c>
      <c r="P274" s="311" t="s">
        <v>523</v>
      </c>
      <c r="Q274" s="317">
        <v>275.74</v>
      </c>
      <c r="R274" s="311">
        <f>SUMIFS('[1]Lista de Lojas | Stores List'!$B$85:$B$747,'[1]Lista de Lojas | Stores List'!$D$85:$D$747,'[1]Lista de Lojas | Stores List'!$D274,'[1]Lista de Lojas | Stores List'!$E$85:$E$747,"&lt;="&amp;'[1]Lista de Lojas | Stores List'!$E274)</f>
        <v>53</v>
      </c>
      <c r="S274" s="311">
        <f>SUMIFS('[1]Lista de Lojas | Stores List'!$B$85:$B$747,'[1]Lista de Lojas | Stores List'!$E$85:$E$747,"&lt;="&amp;'[1]Lista de Lojas | Stores List'!$E274)</f>
        <v>410</v>
      </c>
    </row>
    <row r="275" spans="2:19">
      <c r="B275" s="164">
        <f>IF(AND('[1]Lista de Lojas | Stores List'!$E275="",'[1]Lista de Lojas | Stores List'!$G275=""),0,IF('[1]Lista de Lojas | Stores List'!$G275&lt;&gt;"",0,1))</f>
        <v>1</v>
      </c>
      <c r="C275" s="163" t="s">
        <v>951</v>
      </c>
      <c r="D275" s="308" t="s">
        <v>152</v>
      </c>
      <c r="E275" s="309">
        <v>42907</v>
      </c>
      <c r="F275" s="308" t="str">
        <f>IF('[1]Lista de Lojas | Stores List'!$E275="","",VLOOKUP(MONTH('[1]Lista de Lojas | Stores List'!$E275),[1]Quarters!$A$2:$B$13,2,0)&amp;RIGHT(YEAR('[1]Lista de Lojas | Stores List'!$E275),2))</f>
        <v>2Q17</v>
      </c>
      <c r="G275" s="309"/>
      <c r="H275" s="308" t="str">
        <f>IF('[1]Lista de Lojas | Stores List'!$G275="","",VLOOKUP(MONTH('[1]Lista de Lojas | Stores List'!$G275),[1]Quarters!$A$2:$B$13,2,0)&amp;RIGHT(YEAR('[1]Lista de Lojas | Stores List'!$G275),2))</f>
        <v/>
      </c>
      <c r="I275" s="311" t="s">
        <v>804</v>
      </c>
      <c r="J275" s="311" t="str">
        <f>IFERROR(VLOOKUP('[1]Lista de Lojas | Stores List'!$K275,[1]UF!$A:$C,3,0),"")</f>
        <v>Northest</v>
      </c>
      <c r="K275" s="311" t="s">
        <v>323</v>
      </c>
      <c r="L275" s="311" t="str">
        <f>IF('[1]Lista de Lojas | Stores List'!$K275="","",VLOOKUP('[1]Lista de Lojas | Stores List'!$K275,[1]UF!$A:$B,2,0))</f>
        <v>Rio Grande do Norte</v>
      </c>
      <c r="M275" s="311" t="s">
        <v>211</v>
      </c>
      <c r="N275" s="311" t="str">
        <f>IFERROR(VLOOKUP('[1]Lista de Lojas | Stores List'!$M275,[1]UF!D:E,2,0),"N")</f>
        <v>S</v>
      </c>
      <c r="O275" s="311" t="s">
        <v>952</v>
      </c>
      <c r="P275" s="311" t="s">
        <v>523</v>
      </c>
      <c r="Q275" s="317">
        <v>786.24</v>
      </c>
      <c r="R275" s="311">
        <f>SUMIFS('[1]Lista de Lojas | Stores List'!$B$85:$B$747,'[1]Lista de Lojas | Stores List'!$D$85:$D$747,'[1]Lista de Lojas | Stores List'!$D275,'[1]Lista de Lojas | Stores List'!$E$85:$E$747,"&lt;="&amp;'[1]Lista de Lojas | Stores List'!$E275)</f>
        <v>71</v>
      </c>
      <c r="S275" s="311">
        <f>SUMIFS('[1]Lista de Lojas | Stores List'!$B$85:$B$747,'[1]Lista de Lojas | Stores List'!$E$85:$E$747,"&lt;="&amp;'[1]Lista de Lojas | Stores List'!$E275)</f>
        <v>409</v>
      </c>
    </row>
    <row r="276" spans="2:19">
      <c r="B276" s="164">
        <f>IF(AND('[1]Lista de Lojas | Stores List'!$E276="",'[1]Lista de Lojas | Stores List'!$G276=""),0,IF('[1]Lista de Lojas | Stores List'!$G276&lt;&gt;"",0,1))</f>
        <v>1</v>
      </c>
      <c r="C276" s="163" t="s">
        <v>1364</v>
      </c>
      <c r="D276" s="308" t="s">
        <v>125</v>
      </c>
      <c r="E276" s="309">
        <v>42902</v>
      </c>
      <c r="F276" s="308" t="str">
        <f>IF('[1]Lista de Lojas | Stores List'!$E276="","",VLOOKUP(MONTH('[1]Lista de Lojas | Stores List'!$E276),[1]Quarters!$A$2:$B$13,2,0)&amp;RIGHT(YEAR('[1]Lista de Lojas | Stores List'!$E276),2))</f>
        <v>2Q17</v>
      </c>
      <c r="G276" s="309"/>
      <c r="H276" s="308" t="str">
        <f>IF('[1]Lista de Lojas | Stores List'!$G276="","",VLOOKUP(MONTH('[1]Lista de Lojas | Stores List'!$G276),[1]Quarters!$A$2:$B$13,2,0)&amp;RIGHT(YEAR('[1]Lista de Lojas | Stores List'!$G276),2))</f>
        <v/>
      </c>
      <c r="I276" s="311" t="s">
        <v>804</v>
      </c>
      <c r="J276" s="311" t="str">
        <f>IFERROR(VLOOKUP('[1]Lista de Lojas | Stores List'!$K276,[1]UF!$A:$C,3,0),"")</f>
        <v>Northest</v>
      </c>
      <c r="K276" s="311" t="s">
        <v>129</v>
      </c>
      <c r="L276" s="311" t="str">
        <f>IF('[1]Lista de Lojas | Stores List'!$K276="","",VLOOKUP('[1]Lista de Lojas | Stores List'!$K276,[1]UF!$A:$B,2,0))</f>
        <v>Bahia</v>
      </c>
      <c r="M276" s="311" t="s">
        <v>580</v>
      </c>
      <c r="N276" s="311" t="str">
        <f>IFERROR(VLOOKUP('[1]Lista de Lojas | Stores List'!$M276,[1]UF!D:E,2,0),"N")</f>
        <v>N</v>
      </c>
      <c r="O276" s="311" t="s">
        <v>1365</v>
      </c>
      <c r="P276" s="311" t="s">
        <v>523</v>
      </c>
      <c r="Q276" s="317">
        <v>2431.88</v>
      </c>
      <c r="R276" s="311">
        <f>SUMIFS('[1]Lista de Lojas | Stores List'!$B$85:$B$747,'[1]Lista de Lojas | Stores List'!$D$85:$D$747,'[1]Lista de Lojas | Stores List'!$D276,'[1]Lista de Lojas | Stores List'!$E$85:$E$747,"&lt;="&amp;'[1]Lista de Lojas | Stores List'!$E276)</f>
        <v>286</v>
      </c>
      <c r="S276" s="311">
        <f>SUMIFS('[1]Lista de Lojas | Stores List'!$B$85:$B$747,'[1]Lista de Lojas | Stores List'!$E$85:$E$747,"&lt;="&amp;'[1]Lista de Lojas | Stores List'!$E276)</f>
        <v>408</v>
      </c>
    </row>
    <row r="277" spans="2:19">
      <c r="B277" s="164">
        <f>IF(AND('[1]Lista de Lojas | Stores List'!$E277="",'[1]Lista de Lojas | Stores List'!$G277=""),0,IF('[1]Lista de Lojas | Stores List'!$G277&lt;&gt;"",0,1))</f>
        <v>1</v>
      </c>
      <c r="C277" s="163" t="s">
        <v>1363</v>
      </c>
      <c r="D277" s="308" t="s">
        <v>125</v>
      </c>
      <c r="E277" s="309">
        <v>42895</v>
      </c>
      <c r="F277" s="308" t="str">
        <f>IF('[1]Lista de Lojas | Stores List'!$E277="","",VLOOKUP(MONTH('[1]Lista de Lojas | Stores List'!$E277),[1]Quarters!$A$2:$B$13,2,0)&amp;RIGHT(YEAR('[1]Lista de Lojas | Stores List'!$E277),2))</f>
        <v>2Q17</v>
      </c>
      <c r="G277" s="309"/>
      <c r="H277" s="308" t="str">
        <f>IF('[1]Lista de Lojas | Stores List'!$G277="","",VLOOKUP(MONTH('[1]Lista de Lojas | Stores List'!$G277),[1]Quarters!$A$2:$B$13,2,0)&amp;RIGHT(YEAR('[1]Lista de Lojas | Stores List'!$G277),2))</f>
        <v/>
      </c>
      <c r="I277" s="311" t="s">
        <v>804</v>
      </c>
      <c r="J277" s="311" t="str">
        <f>IFERROR(VLOOKUP('[1]Lista de Lojas | Stores List'!$K277,[1]UF!$A:$C,3,0),"")</f>
        <v>South</v>
      </c>
      <c r="K277" s="311" t="s">
        <v>126</v>
      </c>
      <c r="L277" s="311" t="str">
        <f>IF('[1]Lista de Lojas | Stores List'!$K277="","",VLOOKUP('[1]Lista de Lojas | Stores List'!$K277,[1]UF!$A:$B,2,0))</f>
        <v>Rio Grande do Sul</v>
      </c>
      <c r="M277" s="311" t="s">
        <v>579</v>
      </c>
      <c r="N277" s="311" t="str">
        <f>IFERROR(VLOOKUP('[1]Lista de Lojas | Stores List'!$M277,[1]UF!D:E,2,0),"N")</f>
        <v>N</v>
      </c>
      <c r="O277" s="311" t="s">
        <v>611</v>
      </c>
      <c r="P277" s="311" t="s">
        <v>521</v>
      </c>
      <c r="Q277" s="317">
        <v>2010</v>
      </c>
      <c r="R277" s="311">
        <f>SUMIFS('[1]Lista de Lojas | Stores List'!$B$85:$B$747,'[1]Lista de Lojas | Stores List'!$D$85:$D$747,'[1]Lista de Lojas | Stores List'!$D277,'[1]Lista de Lojas | Stores List'!$E$85:$E$747,"&lt;="&amp;'[1]Lista de Lojas | Stores List'!$E277)</f>
        <v>285</v>
      </c>
      <c r="S277" s="311">
        <f>SUMIFS('[1]Lista de Lojas | Stores List'!$B$85:$B$747,'[1]Lista de Lojas | Stores List'!$E$85:$E$747,"&lt;="&amp;'[1]Lista de Lojas | Stores List'!$E277)</f>
        <v>407</v>
      </c>
    </row>
    <row r="278" spans="2:19">
      <c r="B278" s="164">
        <f>IF(AND('[1]Lista de Lojas | Stores List'!$E278="",'[1]Lista de Lojas | Stores List'!$G278=""),0,IF('[1]Lista de Lojas | Stores List'!$G278&lt;&gt;"",0,1))</f>
        <v>1</v>
      </c>
      <c r="C278" s="163" t="s">
        <v>1610</v>
      </c>
      <c r="D278" s="308" t="s">
        <v>153</v>
      </c>
      <c r="E278" s="309">
        <v>42895</v>
      </c>
      <c r="F278" s="308" t="str">
        <f>IF('[1]Lista de Lojas | Stores List'!$E278="","",VLOOKUP(MONTH('[1]Lista de Lojas | Stores List'!$E278),[1]Quarters!$A$2:$B$13,2,0)&amp;RIGHT(YEAR('[1]Lista de Lojas | Stores List'!$E278),2))</f>
        <v>2Q17</v>
      </c>
      <c r="G278" s="309"/>
      <c r="H278" s="308" t="str">
        <f>IF('[1]Lista de Lojas | Stores List'!$G278="","",VLOOKUP(MONTH('[1]Lista de Lojas | Stores List'!$G278),[1]Quarters!$A$2:$B$13,2,0)&amp;RIGHT(YEAR('[1]Lista de Lojas | Stores List'!$G278),2))</f>
        <v/>
      </c>
      <c r="I278" s="311" t="s">
        <v>804</v>
      </c>
      <c r="J278" s="311" t="str">
        <f>IFERROR(VLOOKUP('[1]Lista de Lojas | Stores List'!$K278,[1]UF!$A:$C,3,0),"")</f>
        <v>South</v>
      </c>
      <c r="K278" s="311" t="s">
        <v>126</v>
      </c>
      <c r="L278" s="311" t="str">
        <f>IF('[1]Lista de Lojas | Stores List'!$K278="","",VLOOKUP('[1]Lista de Lojas | Stores List'!$K278,[1]UF!$A:$B,2,0))</f>
        <v>Rio Grande do Sul</v>
      </c>
      <c r="M278" s="311" t="s">
        <v>157</v>
      </c>
      <c r="N278" s="311" t="str">
        <f>IFERROR(VLOOKUP('[1]Lista de Lojas | Stores List'!$M278,[1]UF!D:E,2,0),"N")</f>
        <v>S</v>
      </c>
      <c r="O278" s="311" t="s">
        <v>266</v>
      </c>
      <c r="P278" s="311" t="s">
        <v>523</v>
      </c>
      <c r="Q278" s="317">
        <v>233</v>
      </c>
      <c r="R278" s="311">
        <f>SUMIFS('[1]Lista de Lojas | Stores List'!$B$85:$B$747,'[1]Lista de Lojas | Stores List'!$D$85:$D$747,'[1]Lista de Lojas | Stores List'!$D278,'[1]Lista de Lojas | Stores List'!$E$85:$E$747,"&lt;="&amp;'[1]Lista de Lojas | Stores List'!$E278)</f>
        <v>52</v>
      </c>
      <c r="S278" s="311">
        <f>SUMIFS('[1]Lista de Lojas | Stores List'!$B$85:$B$747,'[1]Lista de Lojas | Stores List'!$E$85:$E$747,"&lt;="&amp;'[1]Lista de Lojas | Stores List'!$E278)</f>
        <v>407</v>
      </c>
    </row>
    <row r="279" spans="2:19">
      <c r="B279" s="324">
        <f>IF(AND('[1]Lista de Lojas | Stores List'!$E279="",'[1]Lista de Lojas | Stores List'!$G279=""),0,IF('[1]Lista de Lojas | Stores List'!$G279&lt;&gt;"",0,1))</f>
        <v>0</v>
      </c>
      <c r="C279" s="325" t="s">
        <v>950</v>
      </c>
      <c r="D279" s="326" t="s">
        <v>152</v>
      </c>
      <c r="E279" s="327">
        <v>42894</v>
      </c>
      <c r="F279" s="326" t="str">
        <f>IF('[1]Lista de Lojas | Stores List'!$E279="","",VLOOKUP(MONTH('[1]Lista de Lojas | Stores List'!$E279),[1]Quarters!$A$2:$B$13,2,0)&amp;RIGHT(YEAR('[1]Lista de Lojas | Stores List'!$E279),2))</f>
        <v>2Q17</v>
      </c>
      <c r="G279" s="327">
        <v>44984</v>
      </c>
      <c r="H279" s="326" t="str">
        <f>IF('[1]Lista de Lojas | Stores List'!$G279="","",VLOOKUP(MONTH('[1]Lista de Lojas | Stores List'!$G279),[1]Quarters!$A$2:$B$13,2,0)&amp;RIGHT(YEAR('[1]Lista de Lojas | Stores List'!$G279),2))</f>
        <v>1Q23</v>
      </c>
      <c r="I279" s="324" t="s">
        <v>804</v>
      </c>
      <c r="J279" s="324" t="str">
        <f>IFERROR(VLOOKUP('[1]Lista de Lojas | Stores List'!$K279,[1]UF!$A:$C,3,0),"")</f>
        <v>Northest</v>
      </c>
      <c r="K279" s="324" t="s">
        <v>333</v>
      </c>
      <c r="L279" s="324" t="str">
        <f>IF('[1]Lista de Lojas | Stores List'!$K279="","",VLOOKUP('[1]Lista de Lojas | Stores List'!$K279,[1]UF!$A:$B,2,0))</f>
        <v>Sergipe</v>
      </c>
      <c r="M279" s="324" t="s">
        <v>356</v>
      </c>
      <c r="N279" s="311" t="str">
        <f>IFERROR(VLOOKUP('[1]Lista de Lojas | Stores List'!$M279,[1]UF!D:E,2,0),"N")</f>
        <v>S</v>
      </c>
      <c r="O279" s="324" t="s">
        <v>2097</v>
      </c>
      <c r="P279" s="324" t="s">
        <v>523</v>
      </c>
      <c r="Q279" s="328">
        <v>547.05999999999995</v>
      </c>
      <c r="R279" s="324">
        <f>SUMIFS('[1]Lista de Lojas | Stores List'!$B$85:$B$747,'[1]Lista de Lojas | Stores List'!$D$85:$D$747,'[1]Lista de Lojas | Stores List'!$D279,'[1]Lista de Lojas | Stores List'!$E$85:$E$747,"&lt;="&amp;'[1]Lista de Lojas | Stores List'!$E279)</f>
        <v>70</v>
      </c>
      <c r="S279" s="311">
        <f>SUMIFS('[1]Lista de Lojas | Stores List'!$B$85:$B$747,'[1]Lista de Lojas | Stores List'!$E$85:$E$747,"&lt;="&amp;'[1]Lista de Lojas | Stores List'!$E279)</f>
        <v>405</v>
      </c>
    </row>
    <row r="280" spans="2:19">
      <c r="B280" s="164">
        <f>IF(AND('[1]Lista de Lojas | Stores List'!$E280="",'[1]Lista de Lojas | Stores List'!$G280=""),0,IF('[1]Lista de Lojas | Stores List'!$G280&lt;&gt;"",0,1))</f>
        <v>1</v>
      </c>
      <c r="C280" s="163" t="s">
        <v>1609</v>
      </c>
      <c r="D280" s="308" t="s">
        <v>153</v>
      </c>
      <c r="E280" s="309">
        <v>42894</v>
      </c>
      <c r="F280" s="308" t="str">
        <f>IF('[1]Lista de Lojas | Stores List'!$E280="","",VLOOKUP(MONTH('[1]Lista de Lojas | Stores List'!$E280),[1]Quarters!$A$2:$B$13,2,0)&amp;RIGHT(YEAR('[1]Lista de Lojas | Stores List'!$E280),2))</f>
        <v>2Q17</v>
      </c>
      <c r="G280" s="309"/>
      <c r="H280" s="308" t="str">
        <f>IF('[1]Lista de Lojas | Stores List'!$G280="","",VLOOKUP(MONTH('[1]Lista de Lojas | Stores List'!$G280),[1]Quarters!$A$2:$B$13,2,0)&amp;RIGHT(YEAR('[1]Lista de Lojas | Stores List'!$G280),2))</f>
        <v/>
      </c>
      <c r="I280" s="311" t="s">
        <v>804</v>
      </c>
      <c r="J280" s="311" t="str">
        <f>IFERROR(VLOOKUP('[1]Lista de Lojas | Stores List'!$K280,[1]UF!$A:$C,3,0),"")</f>
        <v>Southest</v>
      </c>
      <c r="K280" s="311" t="s">
        <v>319</v>
      </c>
      <c r="L280" s="311" t="str">
        <f>IF('[1]Lista de Lojas | Stores List'!$K280="","",VLOOKUP('[1]Lista de Lojas | Stores List'!$K280,[1]UF!$A:$B,2,0))</f>
        <v>Minas Gerais</v>
      </c>
      <c r="M280" s="311" t="s">
        <v>409</v>
      </c>
      <c r="N280" s="311" t="str">
        <f>IFERROR(VLOOKUP('[1]Lista de Lojas | Stores List'!$M280,[1]UF!D:E,2,0),"N")</f>
        <v>N</v>
      </c>
      <c r="O280" s="311" t="s">
        <v>448</v>
      </c>
      <c r="P280" s="311" t="s">
        <v>523</v>
      </c>
      <c r="Q280" s="317">
        <v>179.72</v>
      </c>
      <c r="R280" s="311">
        <f>SUMIFS('[1]Lista de Lojas | Stores List'!$B$85:$B$747,'[1]Lista de Lojas | Stores List'!$D$85:$D$747,'[1]Lista de Lojas | Stores List'!$D280,'[1]Lista de Lojas | Stores List'!$E$85:$E$747,"&lt;="&amp;'[1]Lista de Lojas | Stores List'!$E280)</f>
        <v>51</v>
      </c>
      <c r="S280" s="311">
        <f>SUMIFS('[1]Lista de Lojas | Stores List'!$B$85:$B$747,'[1]Lista de Lojas | Stores List'!$E$85:$E$747,"&lt;="&amp;'[1]Lista de Lojas | Stores List'!$E280)</f>
        <v>405</v>
      </c>
    </row>
    <row r="281" spans="2:19">
      <c r="B281" s="164">
        <f>IF(AND('[1]Lista de Lojas | Stores List'!$E281="",'[1]Lista de Lojas | Stores List'!$G281=""),0,IF('[1]Lista de Lojas | Stores List'!$G281&lt;&gt;"",0,1))</f>
        <v>1</v>
      </c>
      <c r="C281" s="163" t="s">
        <v>949</v>
      </c>
      <c r="D281" s="308" t="s">
        <v>152</v>
      </c>
      <c r="E281" s="309">
        <v>42892</v>
      </c>
      <c r="F281" s="308" t="str">
        <f>IF('[1]Lista de Lojas | Stores List'!$E281="","",VLOOKUP(MONTH('[1]Lista de Lojas | Stores List'!$E281),[1]Quarters!$A$2:$B$13,2,0)&amp;RIGHT(YEAR('[1]Lista de Lojas | Stores List'!$E281),2))</f>
        <v>2Q17</v>
      </c>
      <c r="G281" s="309"/>
      <c r="H281" s="308" t="str">
        <f>IF('[1]Lista de Lojas | Stores List'!$G281="","",VLOOKUP(MONTH('[1]Lista de Lojas | Stores List'!$G281),[1]Quarters!$A$2:$B$13,2,0)&amp;RIGHT(YEAR('[1]Lista de Lojas | Stores List'!$G281),2))</f>
        <v/>
      </c>
      <c r="I281" s="311" t="s">
        <v>804</v>
      </c>
      <c r="J281" s="311" t="str">
        <f>IFERROR(VLOOKUP('[1]Lista de Lojas | Stores List'!$K281,[1]UF!$A:$C,3,0),"")</f>
        <v>Southest</v>
      </c>
      <c r="K281" s="311" t="s">
        <v>319</v>
      </c>
      <c r="L281" s="311" t="str">
        <f>IF('[1]Lista de Lojas | Stores List'!$K281="","",VLOOKUP('[1]Lista de Lojas | Stores List'!$K281,[1]UF!$A:$B,2,0))</f>
        <v>Minas Gerais</v>
      </c>
      <c r="M281" s="311" t="s">
        <v>409</v>
      </c>
      <c r="N281" s="311" t="str">
        <f>IFERROR(VLOOKUP('[1]Lista de Lojas | Stores List'!$M281,[1]UF!D:E,2,0),"N")</f>
        <v>N</v>
      </c>
      <c r="O281" s="311" t="s">
        <v>578</v>
      </c>
      <c r="P281" s="311" t="s">
        <v>523</v>
      </c>
      <c r="Q281" s="317">
        <v>519</v>
      </c>
      <c r="R281" s="311">
        <f>SUMIFS('[1]Lista de Lojas | Stores List'!$B$85:$B$747,'[1]Lista de Lojas | Stores List'!$D$85:$D$747,'[1]Lista de Lojas | Stores List'!$D281,'[1]Lista de Lojas | Stores List'!$E$85:$E$747,"&lt;="&amp;'[1]Lista de Lojas | Stores List'!$E281)</f>
        <v>70</v>
      </c>
      <c r="S281" s="311">
        <f>SUMIFS('[1]Lista de Lojas | Stores List'!$B$85:$B$747,'[1]Lista de Lojas | Stores List'!$E$85:$E$747,"&lt;="&amp;'[1]Lista de Lojas | Stores List'!$E281)</f>
        <v>404</v>
      </c>
    </row>
    <row r="282" spans="2:19">
      <c r="B282" s="164">
        <f>IF(AND('[1]Lista de Lojas | Stores List'!$E282="",'[1]Lista de Lojas | Stores List'!$G282=""),0,IF('[1]Lista de Lojas | Stores List'!$G282&lt;&gt;"",0,1))</f>
        <v>1</v>
      </c>
      <c r="C282" s="163" t="s">
        <v>948</v>
      </c>
      <c r="D282" s="308" t="s">
        <v>152</v>
      </c>
      <c r="E282" s="309">
        <v>42888</v>
      </c>
      <c r="F282" s="308" t="str">
        <f>IF('[1]Lista de Lojas | Stores List'!$E282="","",VLOOKUP(MONTH('[1]Lista de Lojas | Stores List'!$E282),[1]Quarters!$A$2:$B$13,2,0)&amp;RIGHT(YEAR('[1]Lista de Lojas | Stores List'!$E282),2))</f>
        <v>2Q17</v>
      </c>
      <c r="G282" s="309"/>
      <c r="H282" s="308" t="str">
        <f>IF('[1]Lista de Lojas | Stores List'!$G282="","",VLOOKUP(MONTH('[1]Lista de Lojas | Stores List'!$G282),[1]Quarters!$A$2:$B$13,2,0)&amp;RIGHT(YEAR('[1]Lista de Lojas | Stores List'!$G282),2))</f>
        <v/>
      </c>
      <c r="I282" s="311" t="s">
        <v>804</v>
      </c>
      <c r="J282" s="311" t="str">
        <f>IFERROR(VLOOKUP('[1]Lista de Lojas | Stores List'!$K282,[1]UF!$A:$C,3,0),"")</f>
        <v>Southest</v>
      </c>
      <c r="K282" s="311" t="s">
        <v>131</v>
      </c>
      <c r="L282" s="311" t="str">
        <f>IF('[1]Lista de Lojas | Stores List'!$K282="","",VLOOKUP('[1]Lista de Lojas | Stores List'!$K282,[1]UF!$A:$B,2,0))</f>
        <v>Rio de Janeiro</v>
      </c>
      <c r="M282" s="311" t="s">
        <v>154</v>
      </c>
      <c r="N282" s="311" t="str">
        <f>IFERROR(VLOOKUP('[1]Lista de Lojas | Stores List'!$M282,[1]UF!D:E,2,0),"N")</f>
        <v>S</v>
      </c>
      <c r="O282" s="311" t="s">
        <v>577</v>
      </c>
      <c r="P282" s="311" t="s">
        <v>523</v>
      </c>
      <c r="Q282" s="317">
        <v>461.23</v>
      </c>
      <c r="R282" s="311">
        <f>SUMIFS('[1]Lista de Lojas | Stores List'!$B$85:$B$747,'[1]Lista de Lojas | Stores List'!$D$85:$D$747,'[1]Lista de Lojas | Stores List'!$D282,'[1]Lista de Lojas | Stores List'!$E$85:$E$747,"&lt;="&amp;'[1]Lista de Lojas | Stores List'!$E282)</f>
        <v>69</v>
      </c>
      <c r="S282" s="311">
        <f>SUMIFS('[1]Lista de Lojas | Stores List'!$B$85:$B$747,'[1]Lista de Lojas | Stores List'!$E$85:$E$747,"&lt;="&amp;'[1]Lista de Lojas | Stores List'!$E282)</f>
        <v>403</v>
      </c>
    </row>
    <row r="283" spans="2:19">
      <c r="B283" s="164">
        <f>IF(AND('[1]Lista de Lojas | Stores List'!$E283="",'[1]Lista de Lojas | Stores List'!$G283=""),0,IF('[1]Lista de Lojas | Stores List'!$G283&lt;&gt;"",0,1))</f>
        <v>1</v>
      </c>
      <c r="C283" s="163" t="s">
        <v>1608</v>
      </c>
      <c r="D283" s="308" t="s">
        <v>153</v>
      </c>
      <c r="E283" s="309">
        <v>42880</v>
      </c>
      <c r="F283" s="308" t="str">
        <f>IF('[1]Lista de Lojas | Stores List'!$E283="","",VLOOKUP(MONTH('[1]Lista de Lojas | Stores List'!$E283),[1]Quarters!$A$2:$B$13,2,0)&amp;RIGHT(YEAR('[1]Lista de Lojas | Stores List'!$E283),2))</f>
        <v>2Q17</v>
      </c>
      <c r="G283" s="309"/>
      <c r="H283" s="308" t="str">
        <f>IF('[1]Lista de Lojas | Stores List'!$G283="","",VLOOKUP(MONTH('[1]Lista de Lojas | Stores List'!$G283),[1]Quarters!$A$2:$B$13,2,0)&amp;RIGHT(YEAR('[1]Lista de Lojas | Stores List'!$G283),2))</f>
        <v/>
      </c>
      <c r="I283" s="311" t="s">
        <v>804</v>
      </c>
      <c r="J283" s="311" t="str">
        <f>IFERROR(VLOOKUP('[1]Lista de Lojas | Stores List'!$K283,[1]UF!$A:$C,3,0),"")</f>
        <v>South</v>
      </c>
      <c r="K283" s="311" t="s">
        <v>317</v>
      </c>
      <c r="L283" s="311" t="str">
        <f>IF('[1]Lista de Lojas | Stores List'!$K283="","",VLOOKUP('[1]Lista de Lojas | Stores List'!$K283,[1]UF!$A:$B,2,0))</f>
        <v>Santa Catarina</v>
      </c>
      <c r="M283" s="311" t="s">
        <v>156</v>
      </c>
      <c r="N283" s="311" t="str">
        <f>IFERROR(VLOOKUP('[1]Lista de Lojas | Stores List'!$M283,[1]UF!D:E,2,0),"N")</f>
        <v>N</v>
      </c>
      <c r="O283" s="311" t="s">
        <v>219</v>
      </c>
      <c r="P283" s="311" t="s">
        <v>523</v>
      </c>
      <c r="Q283" s="317">
        <v>209.16</v>
      </c>
      <c r="R283" s="311">
        <f>SUMIFS('[1]Lista de Lojas | Stores List'!$B$85:$B$747,'[1]Lista de Lojas | Stores List'!$D$85:$D$747,'[1]Lista de Lojas | Stores List'!$D283,'[1]Lista de Lojas | Stores List'!$E$85:$E$747,"&lt;="&amp;'[1]Lista de Lojas | Stores List'!$E283)</f>
        <v>50</v>
      </c>
      <c r="S283" s="311">
        <f>SUMIFS('[1]Lista de Lojas | Stores List'!$B$85:$B$747,'[1]Lista de Lojas | Stores List'!$E$85:$E$747,"&lt;="&amp;'[1]Lista de Lojas | Stores List'!$E283)</f>
        <v>402</v>
      </c>
    </row>
    <row r="284" spans="2:19">
      <c r="B284" s="164">
        <f>IF(AND('[1]Lista de Lojas | Stores List'!$E284="",'[1]Lista de Lojas | Stores List'!$G284=""),0,IF('[1]Lista de Lojas | Stores List'!$G284&lt;&gt;"",0,1))</f>
        <v>1</v>
      </c>
      <c r="C284" s="163" t="s">
        <v>947</v>
      </c>
      <c r="D284" s="308" t="s">
        <v>152</v>
      </c>
      <c r="E284" s="309">
        <v>42873</v>
      </c>
      <c r="F284" s="308" t="str">
        <f>IF('[1]Lista de Lojas | Stores List'!$E284="","",VLOOKUP(MONTH('[1]Lista de Lojas | Stores List'!$E284),[1]Quarters!$A$2:$B$13,2,0)&amp;RIGHT(YEAR('[1]Lista de Lojas | Stores List'!$E284),2))</f>
        <v>2Q17</v>
      </c>
      <c r="G284" s="309"/>
      <c r="H284" s="308" t="str">
        <f>IF('[1]Lista de Lojas | Stores List'!$G284="","",VLOOKUP(MONTH('[1]Lista de Lojas | Stores List'!$G284),[1]Quarters!$A$2:$B$13,2,0)&amp;RIGHT(YEAR('[1]Lista de Lojas | Stores List'!$G284),2))</f>
        <v/>
      </c>
      <c r="I284" s="311" t="s">
        <v>804</v>
      </c>
      <c r="J284" s="311" t="str">
        <f>IFERROR(VLOOKUP('[1]Lista de Lojas | Stores List'!$K284,[1]UF!$A:$C,3,0),"")</f>
        <v>South</v>
      </c>
      <c r="K284" s="311" t="s">
        <v>331</v>
      </c>
      <c r="L284" s="311" t="str">
        <f>IF('[1]Lista de Lojas | Stores List'!$K284="","",VLOOKUP('[1]Lista de Lojas | Stores List'!$K284,[1]UF!$A:$B,2,0))</f>
        <v>Paraná</v>
      </c>
      <c r="M284" s="311" t="s">
        <v>282</v>
      </c>
      <c r="N284" s="311" t="str">
        <f>IFERROR(VLOOKUP('[1]Lista de Lojas | Stores List'!$M284,[1]UF!D:E,2,0),"N")</f>
        <v>S</v>
      </c>
      <c r="O284" s="311" t="s">
        <v>576</v>
      </c>
      <c r="P284" s="311" t="s">
        <v>523</v>
      </c>
      <c r="Q284" s="317">
        <v>451.45</v>
      </c>
      <c r="R284" s="311">
        <f>SUMIFS('[1]Lista de Lojas | Stores List'!$B$85:$B$747,'[1]Lista de Lojas | Stores List'!$D$85:$D$747,'[1]Lista de Lojas | Stores List'!$D284,'[1]Lista de Lojas | Stores List'!$E$85:$E$747,"&lt;="&amp;'[1]Lista de Lojas | Stores List'!$E284)</f>
        <v>68</v>
      </c>
      <c r="S284" s="311">
        <f>SUMIFS('[1]Lista de Lojas | Stores List'!$B$85:$B$747,'[1]Lista de Lojas | Stores List'!$E$85:$E$747,"&lt;="&amp;'[1]Lista de Lojas | Stores List'!$E284)</f>
        <v>401</v>
      </c>
    </row>
    <row r="285" spans="2:19">
      <c r="B285" s="164">
        <f>IF(AND('[1]Lista de Lojas | Stores List'!$E285="",'[1]Lista de Lojas | Stores List'!$G285=""),0,IF('[1]Lista de Lojas | Stores List'!$G285&lt;&gt;"",0,1))</f>
        <v>1</v>
      </c>
      <c r="C285" s="163" t="s">
        <v>1362</v>
      </c>
      <c r="D285" s="308" t="s">
        <v>125</v>
      </c>
      <c r="E285" s="309">
        <v>42860</v>
      </c>
      <c r="F285" s="308" t="str">
        <f>IF('[1]Lista de Lojas | Stores List'!$E285="","",VLOOKUP(MONTH('[1]Lista de Lojas | Stores List'!$E285),[1]Quarters!$A$2:$B$13,2,0)&amp;RIGHT(YEAR('[1]Lista de Lojas | Stores List'!$E285),2))</f>
        <v>2Q17</v>
      </c>
      <c r="G285" s="309"/>
      <c r="H285" s="308" t="str">
        <f>IF('[1]Lista de Lojas | Stores List'!$G285="","",VLOOKUP(MONTH('[1]Lista de Lojas | Stores List'!$G285),[1]Quarters!$A$2:$B$13,2,0)&amp;RIGHT(YEAR('[1]Lista de Lojas | Stores List'!$G285),2))</f>
        <v/>
      </c>
      <c r="I285" s="311" t="s">
        <v>804</v>
      </c>
      <c r="J285" s="311" t="str">
        <f>IFERROR(VLOOKUP('[1]Lista de Lojas | Stores List'!$K285,[1]UF!$A:$C,3,0),"")</f>
        <v>Southest</v>
      </c>
      <c r="K285" s="311" t="s">
        <v>131</v>
      </c>
      <c r="L285" s="311" t="str">
        <f>IF('[1]Lista de Lojas | Stores List'!$K285="","",VLOOKUP('[1]Lista de Lojas | Stores List'!$K285,[1]UF!$A:$B,2,0))</f>
        <v>Rio de Janeiro</v>
      </c>
      <c r="M285" s="311" t="s">
        <v>382</v>
      </c>
      <c r="N285" s="311" t="str">
        <f>IFERROR(VLOOKUP('[1]Lista de Lojas | Stores List'!$M285,[1]UF!D:E,2,0),"N")</f>
        <v>N</v>
      </c>
      <c r="O285" s="311" t="s">
        <v>604</v>
      </c>
      <c r="P285" s="311" t="s">
        <v>523</v>
      </c>
      <c r="Q285" s="317">
        <v>1729.55</v>
      </c>
      <c r="R285" s="311">
        <f>SUMIFS('[1]Lista de Lojas | Stores List'!$B$85:$B$747,'[1]Lista de Lojas | Stores List'!$D$85:$D$747,'[1]Lista de Lojas | Stores List'!$D285,'[1]Lista de Lojas | Stores List'!$E$85:$E$747,"&lt;="&amp;'[1]Lista de Lojas | Stores List'!$E285)</f>
        <v>284</v>
      </c>
      <c r="S285" s="311">
        <f>SUMIFS('[1]Lista de Lojas | Stores List'!$B$85:$B$747,'[1]Lista de Lojas | Stores List'!$E$85:$E$747,"&lt;="&amp;'[1]Lista de Lojas | Stores List'!$E285)</f>
        <v>400</v>
      </c>
    </row>
    <row r="286" spans="2:19">
      <c r="B286" s="164">
        <f>IF(AND('[1]Lista de Lojas | Stores List'!$E286="",'[1]Lista de Lojas | Stores List'!$G286=""),0,IF('[1]Lista de Lojas | Stores List'!$G286&lt;&gt;"",0,1))</f>
        <v>1</v>
      </c>
      <c r="C286" s="163" t="s">
        <v>946</v>
      </c>
      <c r="D286" s="308" t="s">
        <v>152</v>
      </c>
      <c r="E286" s="309">
        <v>42859</v>
      </c>
      <c r="F286" s="308" t="str">
        <f>IF('[1]Lista de Lojas | Stores List'!$E286="","",VLOOKUP(MONTH('[1]Lista de Lojas | Stores List'!$E286),[1]Quarters!$A$2:$B$13,2,0)&amp;RIGHT(YEAR('[1]Lista de Lojas | Stores List'!$E286),2))</f>
        <v>2Q17</v>
      </c>
      <c r="G286" s="309"/>
      <c r="H286" s="308" t="str">
        <f>IF('[1]Lista de Lojas | Stores List'!$G286="","",VLOOKUP(MONTH('[1]Lista de Lojas | Stores List'!$G286),[1]Quarters!$A$2:$B$13,2,0)&amp;RIGHT(YEAR('[1]Lista de Lojas | Stores List'!$G286),2))</f>
        <v/>
      </c>
      <c r="I286" s="311" t="s">
        <v>804</v>
      </c>
      <c r="J286" s="311" t="str">
        <f>IFERROR(VLOOKUP('[1]Lista de Lojas | Stores List'!$K286,[1]UF!$A:$C,3,0),"")</f>
        <v>Northest</v>
      </c>
      <c r="K286" s="311" t="s">
        <v>129</v>
      </c>
      <c r="L286" s="311" t="str">
        <f>IF('[1]Lista de Lojas | Stores List'!$K286="","",VLOOKUP('[1]Lista de Lojas | Stores List'!$K286,[1]UF!$A:$B,2,0))</f>
        <v>Bahia</v>
      </c>
      <c r="M286" s="311" t="s">
        <v>169</v>
      </c>
      <c r="N286" s="311" t="str">
        <f>IFERROR(VLOOKUP('[1]Lista de Lojas | Stores List'!$M286,[1]UF!D:E,2,0),"N")</f>
        <v>S</v>
      </c>
      <c r="O286" s="311" t="s">
        <v>452</v>
      </c>
      <c r="P286" s="311" t="s">
        <v>523</v>
      </c>
      <c r="Q286" s="317">
        <v>370.39</v>
      </c>
      <c r="R286" s="311">
        <f>SUMIFS('[1]Lista de Lojas | Stores List'!$B$85:$B$747,'[1]Lista de Lojas | Stores List'!$D$85:$D$747,'[1]Lista de Lojas | Stores List'!$D286,'[1]Lista de Lojas | Stores List'!$E$85:$E$747,"&lt;="&amp;'[1]Lista de Lojas | Stores List'!$E286)</f>
        <v>67</v>
      </c>
      <c r="S286" s="311">
        <f>SUMIFS('[1]Lista de Lojas | Stores List'!$B$85:$B$747,'[1]Lista de Lojas | Stores List'!$E$85:$E$747,"&lt;="&amp;'[1]Lista de Lojas | Stores List'!$E286)</f>
        <v>399</v>
      </c>
    </row>
    <row r="287" spans="2:19">
      <c r="B287" s="164">
        <f>IF(AND('[1]Lista de Lojas | Stores List'!$E287="",'[1]Lista de Lojas | Stores List'!$G287=""),0,IF('[1]Lista de Lojas | Stores List'!$G287&lt;&gt;"",0,1))</f>
        <v>1</v>
      </c>
      <c r="C287" s="163" t="s">
        <v>945</v>
      </c>
      <c r="D287" s="308" t="s">
        <v>152</v>
      </c>
      <c r="E287" s="309">
        <v>42852</v>
      </c>
      <c r="F287" s="308" t="str">
        <f>IF('[1]Lista de Lojas | Stores List'!$E287="","",VLOOKUP(MONTH('[1]Lista de Lojas | Stores List'!$E287),[1]Quarters!$A$2:$B$13,2,0)&amp;RIGHT(YEAR('[1]Lista de Lojas | Stores List'!$E287),2))</f>
        <v>2Q17</v>
      </c>
      <c r="G287" s="309"/>
      <c r="H287" s="308" t="str">
        <f>IF('[1]Lista de Lojas | Stores List'!$G287="","",VLOOKUP(MONTH('[1]Lista de Lojas | Stores List'!$G287),[1]Quarters!$A$2:$B$13,2,0)&amp;RIGHT(YEAR('[1]Lista de Lojas | Stores List'!$G287),2))</f>
        <v/>
      </c>
      <c r="I287" s="311" t="s">
        <v>804</v>
      </c>
      <c r="J287" s="311" t="str">
        <f>IFERROR(VLOOKUP('[1]Lista de Lojas | Stores List'!$K287,[1]UF!$A:$C,3,0),"")</f>
        <v>Northest</v>
      </c>
      <c r="K287" s="311" t="s">
        <v>129</v>
      </c>
      <c r="L287" s="311" t="str">
        <f>IF('[1]Lista de Lojas | Stores List'!$K287="","",VLOOKUP('[1]Lista de Lojas | Stores List'!$K287,[1]UF!$A:$B,2,0))</f>
        <v>Bahia</v>
      </c>
      <c r="M287" s="311" t="s">
        <v>169</v>
      </c>
      <c r="N287" s="311" t="str">
        <f>IFERROR(VLOOKUP('[1]Lista de Lojas | Stores List'!$M287,[1]UF!D:E,2,0),"N")</f>
        <v>S</v>
      </c>
      <c r="O287" s="311" t="s">
        <v>419</v>
      </c>
      <c r="P287" s="311" t="s">
        <v>523</v>
      </c>
      <c r="Q287" s="317">
        <v>574.36</v>
      </c>
      <c r="R287" s="311">
        <f>SUMIFS('[1]Lista de Lojas | Stores List'!$B$85:$B$747,'[1]Lista de Lojas | Stores List'!$D$85:$D$747,'[1]Lista de Lojas | Stores List'!$D287,'[1]Lista de Lojas | Stores List'!$E$85:$E$747,"&lt;="&amp;'[1]Lista de Lojas | Stores List'!$E287)</f>
        <v>66</v>
      </c>
      <c r="S287" s="311">
        <f>SUMIFS('[1]Lista de Lojas | Stores List'!$B$85:$B$747,'[1]Lista de Lojas | Stores List'!$E$85:$E$747,"&lt;="&amp;'[1]Lista de Lojas | Stores List'!$E287)</f>
        <v>398</v>
      </c>
    </row>
    <row r="288" spans="2:19">
      <c r="B288" s="324">
        <v>0</v>
      </c>
      <c r="C288" s="327" t="s">
        <v>1606</v>
      </c>
      <c r="D288" s="326" t="s">
        <v>153</v>
      </c>
      <c r="E288" s="327">
        <v>42852</v>
      </c>
      <c r="F288" s="326" t="str">
        <f>IF('[1]Lista de Lojas | Stores List'!$E288="","",VLOOKUP(MONTH('[1]Lista de Lojas | Stores List'!$E288),[1]Quarters!$A$2:$B$13,2,0)&amp;RIGHT(YEAR('[1]Lista de Lojas | Stores List'!$E288),2))</f>
        <v>2Q17</v>
      </c>
      <c r="G288" s="327">
        <v>44835</v>
      </c>
      <c r="H288" s="324" t="str">
        <f>IF('[1]Lista de Lojas | Stores List'!$G288="","",VLOOKUP(MONTH('[1]Lista de Lojas | Stores List'!$G288),[1]Quarters!$A$2:$B$13,2,0)&amp;RIGHT(YEAR('[1]Lista de Lojas | Stores List'!$G288),2))</f>
        <v>4Q22</v>
      </c>
      <c r="I288" s="324" t="s">
        <v>804</v>
      </c>
      <c r="J288" s="324" t="str">
        <f>IFERROR(VLOOKUP('[1]Lista de Lojas | Stores List'!$K288,[1]UF!$A:$C,3,0),"")</f>
        <v>South</v>
      </c>
      <c r="K288" s="324" t="s">
        <v>126</v>
      </c>
      <c r="L288" s="324" t="str">
        <f>IF('[1]Lista de Lojas | Stores List'!$K288="","",VLOOKUP('[1]Lista de Lojas | Stores List'!$K288,[1]UF!$A:$B,2,0))</f>
        <v>Rio Grande do Sul</v>
      </c>
      <c r="M288" s="324" t="s">
        <v>1607</v>
      </c>
      <c r="N288" s="317" t="str">
        <f>IFERROR(VLOOKUP('[1]Lista de Lojas | Stores List'!$M288,[1]UF!D:E,2,0),"N")</f>
        <v>N</v>
      </c>
      <c r="O288" s="324" t="s">
        <v>2064</v>
      </c>
      <c r="P288" s="324" t="s">
        <v>523</v>
      </c>
      <c r="Q288" s="329">
        <v>270.12</v>
      </c>
      <c r="R288" s="329">
        <f>SUMIFS('[1]Lista de Lojas | Stores List'!$B$85:$B$747,'[1]Lista de Lojas | Stores List'!$D$85:$D$747,'[1]Lista de Lojas | Stores List'!$D288,'[1]Lista de Lojas | Stores List'!$E$85:$E$747,"&lt;="&amp;'[1]Lista de Lojas | Stores List'!$E288)</f>
        <v>49</v>
      </c>
      <c r="S288" s="319">
        <f>SUMIFS('[1]Lista de Lojas | Stores List'!$B$85:$B$747,'[1]Lista de Lojas | Stores List'!$E$85:$E$747,"&lt;="&amp;'[1]Lista de Lojas | Stores List'!$E288)</f>
        <v>398</v>
      </c>
    </row>
    <row r="289" spans="1:19">
      <c r="B289" s="164">
        <f>IF(AND('[1]Lista de Lojas | Stores List'!$E289="",'[1]Lista de Lojas | Stores List'!$G289=""),0,IF('[1]Lista de Lojas | Stores List'!$G289&lt;&gt;"",0,1))</f>
        <v>1</v>
      </c>
      <c r="C289" s="163" t="s">
        <v>1360</v>
      </c>
      <c r="D289" s="308" t="s">
        <v>125</v>
      </c>
      <c r="E289" s="309">
        <v>42850</v>
      </c>
      <c r="F289" s="308" t="str">
        <f>IF('[1]Lista de Lojas | Stores List'!$E289="","",VLOOKUP(MONTH('[1]Lista de Lojas | Stores List'!$E289),[1]Quarters!$A$2:$B$13,2,0)&amp;RIGHT(YEAR('[1]Lista de Lojas | Stores List'!$E289),2))</f>
        <v>2Q17</v>
      </c>
      <c r="G289" s="309"/>
      <c r="H289" s="308" t="str">
        <f>IF('[1]Lista de Lojas | Stores List'!$G289="","",VLOOKUP(MONTH('[1]Lista de Lojas | Stores List'!$G289),[1]Quarters!$A$2:$B$13,2,0)&amp;RIGHT(YEAR('[1]Lista de Lojas | Stores List'!$G289),2))</f>
        <v/>
      </c>
      <c r="I289" s="311" t="s">
        <v>804</v>
      </c>
      <c r="J289" s="311" t="str">
        <f>IFERROR(VLOOKUP('[1]Lista de Lojas | Stores List'!$K289,[1]UF!$A:$C,3,0),"")</f>
        <v>Southest</v>
      </c>
      <c r="K289" s="311" t="s">
        <v>127</v>
      </c>
      <c r="L289" s="311" t="str">
        <f>IF('[1]Lista de Lojas | Stores List'!$K289="","",VLOOKUP('[1]Lista de Lojas | Stores List'!$K289,[1]UF!$A:$B,2,0))</f>
        <v>São Paulo</v>
      </c>
      <c r="M289" s="311" t="s">
        <v>575</v>
      </c>
      <c r="N289" s="311" t="str">
        <f>IFERROR(VLOOKUP('[1]Lista de Lojas | Stores List'!$M289,[1]UF!D:E,2,0),"N")</f>
        <v>N</v>
      </c>
      <c r="O289" s="311" t="s">
        <v>1361</v>
      </c>
      <c r="P289" s="311" t="s">
        <v>523</v>
      </c>
      <c r="Q289" s="317">
        <v>1980.88</v>
      </c>
      <c r="R289" s="311">
        <f>SUMIFS('[1]Lista de Lojas | Stores List'!$B$85:$B$747,'[1]Lista de Lojas | Stores List'!$D$85:$D$747,'[1]Lista de Lojas | Stores List'!$D289,'[1]Lista de Lojas | Stores List'!$E$85:$E$747,"&lt;="&amp;'[1]Lista de Lojas | Stores List'!$E289)</f>
        <v>283</v>
      </c>
      <c r="S289" s="311">
        <f>SUMIFS('[1]Lista de Lojas | Stores List'!$B$85:$B$747,'[1]Lista de Lojas | Stores List'!$E$85:$E$747,"&lt;="&amp;'[1]Lista de Lojas | Stores List'!$E289)</f>
        <v>397</v>
      </c>
    </row>
    <row r="290" spans="1:19">
      <c r="B290" s="324">
        <f>IF(AND('[1]Lista de Lojas | Stores List'!$E290="",'[1]Lista de Lojas | Stores List'!$G290=""),0,IF('[1]Lista de Lojas | Stores List'!$G290&lt;&gt;"",0,1))</f>
        <v>0</v>
      </c>
      <c r="C290" s="325" t="s">
        <v>944</v>
      </c>
      <c r="D290" s="326" t="s">
        <v>152</v>
      </c>
      <c r="E290" s="327">
        <v>42845</v>
      </c>
      <c r="F290" s="326" t="str">
        <f>IF('[1]Lista de Lojas | Stores List'!$E290="","",VLOOKUP(MONTH('[1]Lista de Lojas | Stores List'!$E290),[1]Quarters!$A$2:$B$13,2,0)&amp;RIGHT(YEAR('[1]Lista de Lojas | Stores List'!$E290),2))</f>
        <v>2Q17</v>
      </c>
      <c r="G290" s="327">
        <v>45005</v>
      </c>
      <c r="H290" s="326" t="str">
        <f>IF('[1]Lista de Lojas | Stores List'!$G290="","",VLOOKUP(MONTH('[1]Lista de Lojas | Stores List'!$G290),[1]Quarters!$A$2:$B$13,2,0)&amp;RIGHT(YEAR('[1]Lista de Lojas | Stores List'!$G290),2))</f>
        <v>1Q23</v>
      </c>
      <c r="I290" s="324" t="s">
        <v>804</v>
      </c>
      <c r="J290" s="324" t="str">
        <f>IFERROR(VLOOKUP('[1]Lista de Lojas | Stores List'!$K290,[1]UF!$A:$C,3,0),"")</f>
        <v>Northest</v>
      </c>
      <c r="K290" s="324" t="s">
        <v>321</v>
      </c>
      <c r="L290" s="324" t="str">
        <f>IF('[1]Lista de Lojas | Stores List'!$K290="","",VLOOKUP('[1]Lista de Lojas | Stores List'!$K290,[1]UF!$A:$B,2,0))</f>
        <v>Piauí</v>
      </c>
      <c r="M290" s="324" t="s">
        <v>166</v>
      </c>
      <c r="N290" s="311" t="str">
        <f>IFERROR(VLOOKUP('[1]Lista de Lojas | Stores List'!$M290,[1]UF!D:E,2,0),"N")</f>
        <v>S</v>
      </c>
      <c r="O290" s="324" t="s">
        <v>2100</v>
      </c>
      <c r="P290" s="324" t="s">
        <v>523</v>
      </c>
      <c r="Q290" s="328">
        <v>537.91999999999996</v>
      </c>
      <c r="R290" s="324">
        <f>SUMIFS('[1]Lista de Lojas | Stores List'!$B$85:$B$747,'[1]Lista de Lojas | Stores List'!$D$85:$D$747,'[1]Lista de Lojas | Stores List'!$D290,'[1]Lista de Lojas | Stores List'!$E$85:$E$747,"&lt;="&amp;'[1]Lista de Lojas | Stores List'!$E290)</f>
        <v>65</v>
      </c>
      <c r="S290" s="311">
        <f>SUMIFS('[1]Lista de Lojas | Stores List'!$B$85:$B$747,'[1]Lista de Lojas | Stores List'!$E$85:$E$747,"&lt;="&amp;'[1]Lista de Lojas | Stores List'!$E290)</f>
        <v>396</v>
      </c>
    </row>
    <row r="291" spans="1:19">
      <c r="B291" s="164">
        <f>IF(AND('[1]Lista de Lojas | Stores List'!$E291="",'[1]Lista de Lojas | Stores List'!$G291=""),0,IF('[1]Lista de Lojas | Stores List'!$G291&lt;&gt;"",0,1))</f>
        <v>1</v>
      </c>
      <c r="C291" s="163" t="s">
        <v>942</v>
      </c>
      <c r="D291" s="308" t="s">
        <v>152</v>
      </c>
      <c r="E291" s="309">
        <v>42837</v>
      </c>
      <c r="F291" s="308" t="str">
        <f>IF('[1]Lista de Lojas | Stores List'!$E291="","",VLOOKUP(MONTH('[1]Lista de Lojas | Stores List'!$E291),[1]Quarters!$A$2:$B$13,2,0)&amp;RIGHT(YEAR('[1]Lista de Lojas | Stores List'!$E291),2))</f>
        <v>2Q17</v>
      </c>
      <c r="G291" s="309"/>
      <c r="H291" s="308" t="str">
        <f>IF('[1]Lista de Lojas | Stores List'!$G291="","",VLOOKUP(MONTH('[1]Lista de Lojas | Stores List'!$G291),[1]Quarters!$A$2:$B$13,2,0)&amp;RIGHT(YEAR('[1]Lista de Lojas | Stores List'!$G291),2))</f>
        <v/>
      </c>
      <c r="I291" s="311" t="s">
        <v>804</v>
      </c>
      <c r="J291" s="311" t="str">
        <f>IFERROR(VLOOKUP('[1]Lista de Lojas | Stores List'!$K291,[1]UF!$A:$C,3,0),"")</f>
        <v>Southest</v>
      </c>
      <c r="K291" s="311" t="s">
        <v>127</v>
      </c>
      <c r="L291" s="311" t="str">
        <f>IF('[1]Lista de Lojas | Stores List'!$K291="","",VLOOKUP('[1]Lista de Lojas | Stores List'!$K291,[1]UF!$A:$B,2,0))</f>
        <v>São Paulo</v>
      </c>
      <c r="M291" s="311" t="s">
        <v>216</v>
      </c>
      <c r="N291" s="311" t="str">
        <f>IFERROR(VLOOKUP('[1]Lista de Lojas | Stores List'!$M291,[1]UF!D:E,2,0),"N")</f>
        <v>N</v>
      </c>
      <c r="O291" s="311" t="s">
        <v>943</v>
      </c>
      <c r="P291" s="311" t="s">
        <v>523</v>
      </c>
      <c r="Q291" s="317">
        <v>431.43</v>
      </c>
      <c r="R291" s="311">
        <f>SUMIFS('[1]Lista de Lojas | Stores List'!$B$85:$B$747,'[1]Lista de Lojas | Stores List'!$D$85:$D$747,'[1]Lista de Lojas | Stores List'!$D291,'[1]Lista de Lojas | Stores List'!$E$85:$E$747,"&lt;="&amp;'[1]Lista de Lojas | Stores List'!$E291)</f>
        <v>65</v>
      </c>
      <c r="S291" s="311">
        <f>SUMIFS('[1]Lista de Lojas | Stores List'!$B$85:$B$747,'[1]Lista de Lojas | Stores List'!$E$85:$E$747,"&lt;="&amp;'[1]Lista de Lojas | Stores List'!$E291)</f>
        <v>396</v>
      </c>
    </row>
    <row r="292" spans="1:19">
      <c r="B292" s="164">
        <f>IF(AND('[1]Lista de Lojas | Stores List'!$E292="",'[1]Lista de Lojas | Stores List'!$G292=""),0,IF('[1]Lista de Lojas | Stores List'!$G292&lt;&gt;"",0,1))</f>
        <v>1</v>
      </c>
      <c r="C292" s="163" t="s">
        <v>1359</v>
      </c>
      <c r="D292" s="308" t="s">
        <v>125</v>
      </c>
      <c r="E292" s="309">
        <v>42831</v>
      </c>
      <c r="F292" s="308" t="str">
        <f>IF('[1]Lista de Lojas | Stores List'!$E292="","",VLOOKUP(MONTH('[1]Lista de Lojas | Stores List'!$E292),[1]Quarters!$A$2:$B$13,2,0)&amp;RIGHT(YEAR('[1]Lista de Lojas | Stores List'!$E292),2))</f>
        <v>2Q17</v>
      </c>
      <c r="G292" s="309"/>
      <c r="H292" s="308" t="str">
        <f>IF('[1]Lista de Lojas | Stores List'!$G292="","",VLOOKUP(MONTH('[1]Lista de Lojas | Stores List'!$G292),[1]Quarters!$A$2:$B$13,2,0)&amp;RIGHT(YEAR('[1]Lista de Lojas | Stores List'!$G292),2))</f>
        <v/>
      </c>
      <c r="I292" s="311" t="s">
        <v>804</v>
      </c>
      <c r="J292" s="311" t="str">
        <f>IFERROR(VLOOKUP('[1]Lista de Lojas | Stores List'!$K292,[1]UF!$A:$C,3,0),"")</f>
        <v>Southest</v>
      </c>
      <c r="K292" s="311" t="s">
        <v>127</v>
      </c>
      <c r="L292" s="311" t="str">
        <f>IF('[1]Lista de Lojas | Stores List'!$K292="","",VLOOKUP('[1]Lista de Lojas | Stores List'!$K292,[1]UF!$A:$B,2,0))</f>
        <v>São Paulo</v>
      </c>
      <c r="M292" s="311" t="s">
        <v>216</v>
      </c>
      <c r="N292" s="311" t="str">
        <f>IFERROR(VLOOKUP('[1]Lista de Lojas | Stores List'!$M292,[1]UF!D:E,2,0),"N")</f>
        <v>N</v>
      </c>
      <c r="O292" s="311" t="s">
        <v>572</v>
      </c>
      <c r="P292" s="311" t="s">
        <v>523</v>
      </c>
      <c r="Q292" s="317">
        <v>1873.86</v>
      </c>
      <c r="R292" s="311">
        <f>SUMIFS('[1]Lista de Lojas | Stores List'!$B$85:$B$747,'[1]Lista de Lojas | Stores List'!$D$85:$D$747,'[1]Lista de Lojas | Stores List'!$D292,'[1]Lista de Lojas | Stores List'!$E$85:$E$747,"&lt;="&amp;'[1]Lista de Lojas | Stores List'!$E292)</f>
        <v>282</v>
      </c>
      <c r="S292" s="311">
        <f>SUMIFS('[1]Lista de Lojas | Stores List'!$B$85:$B$747,'[1]Lista de Lojas | Stores List'!$E$85:$E$747,"&lt;="&amp;'[1]Lista de Lojas | Stores List'!$E292)</f>
        <v>395</v>
      </c>
    </row>
    <row r="293" spans="1:19">
      <c r="B293" s="164">
        <f>IF(AND('[1]Lista de Lojas | Stores List'!$E293="",'[1]Lista de Lojas | Stores List'!$G293=""),0,IF('[1]Lista de Lojas | Stores List'!$G293&lt;&gt;"",0,1))</f>
        <v>1</v>
      </c>
      <c r="C293" s="163" t="s">
        <v>1605</v>
      </c>
      <c r="D293" s="308" t="s">
        <v>153</v>
      </c>
      <c r="E293" s="309">
        <v>42831</v>
      </c>
      <c r="F293" s="308" t="str">
        <f>IF('[1]Lista de Lojas | Stores List'!$E293="","",VLOOKUP(MONTH('[1]Lista de Lojas | Stores List'!$E293),[1]Quarters!$A$2:$B$13,2,0)&amp;RIGHT(YEAR('[1]Lista de Lojas | Stores List'!$E293),2))</f>
        <v>2Q17</v>
      </c>
      <c r="G293" s="309"/>
      <c r="H293" s="308" t="str">
        <f>IF('[1]Lista de Lojas | Stores List'!$G293="","",VLOOKUP(MONTH('[1]Lista de Lojas | Stores List'!$G293),[1]Quarters!$A$2:$B$13,2,0)&amp;RIGHT(YEAR('[1]Lista de Lojas | Stores List'!$G293),2))</f>
        <v/>
      </c>
      <c r="I293" s="311" t="s">
        <v>804</v>
      </c>
      <c r="J293" s="311" t="str">
        <f>IFERROR(VLOOKUP('[1]Lista de Lojas | Stores List'!$K293,[1]UF!$A:$C,3,0),"")</f>
        <v>Southest</v>
      </c>
      <c r="K293" s="311" t="s">
        <v>319</v>
      </c>
      <c r="L293" s="311" t="str">
        <f>IF('[1]Lista de Lojas | Stores List'!$K293="","",VLOOKUP('[1]Lista de Lojas | Stores List'!$K293,[1]UF!$A:$B,2,0))</f>
        <v>Minas Gerais</v>
      </c>
      <c r="M293" s="311" t="s">
        <v>340</v>
      </c>
      <c r="N293" s="311" t="str">
        <f>IFERROR(VLOOKUP('[1]Lista de Lojas | Stores List'!$M293,[1]UF!D:E,2,0),"N")</f>
        <v>N</v>
      </c>
      <c r="O293" s="311" t="s">
        <v>573</v>
      </c>
      <c r="P293" s="311" t="s">
        <v>523</v>
      </c>
      <c r="Q293" s="317">
        <v>167.64</v>
      </c>
      <c r="R293" s="311">
        <f>SUMIFS('[1]Lista de Lojas | Stores List'!$B$85:$B$747,'[1]Lista de Lojas | Stores List'!$D$85:$D$747,'[1]Lista de Lojas | Stores List'!$D293,'[1]Lista de Lojas | Stores List'!$E$85:$E$747,"&lt;="&amp;'[1]Lista de Lojas | Stores List'!$E293)</f>
        <v>49</v>
      </c>
      <c r="S293" s="311">
        <f>SUMIFS('[1]Lista de Lojas | Stores List'!$B$85:$B$747,'[1]Lista de Lojas | Stores List'!$E$85:$E$747,"&lt;="&amp;'[1]Lista de Lojas | Stores List'!$E293)</f>
        <v>395</v>
      </c>
    </row>
    <row r="294" spans="1:19">
      <c r="B294" s="164">
        <f>IF(AND('[1]Lista de Lojas | Stores List'!$E294="",'[1]Lista de Lojas | Stores List'!$G294=""),0,IF('[1]Lista de Lojas | Stores List'!$G294&lt;&gt;"",0,1))</f>
        <v>1</v>
      </c>
      <c r="C294" s="163" t="s">
        <v>940</v>
      </c>
      <c r="D294" s="308" t="s">
        <v>152</v>
      </c>
      <c r="E294" s="309">
        <v>42824</v>
      </c>
      <c r="F294" s="308" t="str">
        <f>IF('[1]Lista de Lojas | Stores List'!$E294="","",VLOOKUP(MONTH('[1]Lista de Lojas | Stores List'!$E294),[1]Quarters!$A$2:$B$13,2,0)&amp;RIGHT(YEAR('[1]Lista de Lojas | Stores List'!$E294),2))</f>
        <v>1Q17</v>
      </c>
      <c r="G294" s="309"/>
      <c r="H294" s="308" t="str">
        <f>IF('[1]Lista de Lojas | Stores List'!$G294="","",VLOOKUP(MONTH('[1]Lista de Lojas | Stores List'!$G294),[1]Quarters!$A$2:$B$13,2,0)&amp;RIGHT(YEAR('[1]Lista de Lojas | Stores List'!$G294),2))</f>
        <v/>
      </c>
      <c r="I294" s="311" t="s">
        <v>804</v>
      </c>
      <c r="J294" s="311" t="str">
        <f>IFERROR(VLOOKUP('[1]Lista de Lojas | Stores List'!$K294,[1]UF!$A:$C,3,0),"")</f>
        <v>South</v>
      </c>
      <c r="K294" s="311" t="s">
        <v>126</v>
      </c>
      <c r="L294" s="311" t="str">
        <f>IF('[1]Lista de Lojas | Stores List'!$K294="","",VLOOKUP('[1]Lista de Lojas | Stores List'!$K294,[1]UF!$A:$B,2,0))</f>
        <v>Rio Grande do Sul</v>
      </c>
      <c r="M294" s="311" t="s">
        <v>201</v>
      </c>
      <c r="N294" s="311" t="str">
        <f>IFERROR(VLOOKUP('[1]Lista de Lojas | Stores List'!$M294,[1]UF!D:E,2,0),"N")</f>
        <v>N</v>
      </c>
      <c r="O294" s="311" t="s">
        <v>941</v>
      </c>
      <c r="P294" s="311" t="s">
        <v>523</v>
      </c>
      <c r="Q294" s="317">
        <v>448.51</v>
      </c>
      <c r="R294" s="311">
        <f>SUMIFS('[1]Lista de Lojas | Stores List'!$B$85:$B$747,'[1]Lista de Lojas | Stores List'!$D$85:$D$747,'[1]Lista de Lojas | Stores List'!$D294,'[1]Lista de Lojas | Stores List'!$E$85:$E$747,"&lt;="&amp;'[1]Lista de Lojas | Stores List'!$E294)</f>
        <v>64</v>
      </c>
      <c r="S294" s="311">
        <f>SUMIFS('[1]Lista de Lojas | Stores List'!$B$85:$B$747,'[1]Lista de Lojas | Stores List'!$E$85:$E$747,"&lt;="&amp;'[1]Lista de Lojas | Stores List'!$E294)</f>
        <v>393</v>
      </c>
    </row>
    <row r="295" spans="1:19">
      <c r="B295" s="164">
        <f>IF(AND('[1]Lista de Lojas | Stores List'!$E295="",'[1]Lista de Lojas | Stores List'!$G295=""),0,IF('[1]Lista de Lojas | Stores List'!$G295&lt;&gt;"",0,1))</f>
        <v>1</v>
      </c>
      <c r="C295" s="163" t="s">
        <v>1604</v>
      </c>
      <c r="D295" s="308" t="s">
        <v>153</v>
      </c>
      <c r="E295" s="309">
        <v>42824</v>
      </c>
      <c r="F295" s="308" t="str">
        <f>IF('[1]Lista de Lojas | Stores List'!$E295="","",VLOOKUP(MONTH('[1]Lista de Lojas | Stores List'!$E295),[1]Quarters!$A$2:$B$13,2,0)&amp;RIGHT(YEAR('[1]Lista de Lojas | Stores List'!$E295),2))</f>
        <v>1Q17</v>
      </c>
      <c r="G295" s="309"/>
      <c r="H295" s="308" t="str">
        <f>IF('[1]Lista de Lojas | Stores List'!$G295="","",VLOOKUP(MONTH('[1]Lista de Lojas | Stores List'!$G295),[1]Quarters!$A$2:$B$13,2,0)&amp;RIGHT(YEAR('[1]Lista de Lojas | Stores List'!$G295),2))</f>
        <v/>
      </c>
      <c r="I295" s="311" t="s">
        <v>804</v>
      </c>
      <c r="J295" s="311" t="str">
        <f>IFERROR(VLOOKUP('[1]Lista de Lojas | Stores List'!$K295,[1]UF!$A:$C,3,0),"")</f>
        <v>South</v>
      </c>
      <c r="K295" s="311" t="s">
        <v>317</v>
      </c>
      <c r="L295" s="311" t="str">
        <f>IF('[1]Lista de Lojas | Stores List'!$K295="","",VLOOKUP('[1]Lista de Lojas | Stores List'!$K295,[1]UF!$A:$B,2,0))</f>
        <v>Santa Catarina</v>
      </c>
      <c r="M295" s="311" t="s">
        <v>173</v>
      </c>
      <c r="N295" s="311" t="str">
        <f>IFERROR(VLOOKUP('[1]Lista de Lojas | Stores List'!$M295,[1]UF!D:E,2,0),"N")</f>
        <v>N</v>
      </c>
      <c r="O295" s="311" t="s">
        <v>296</v>
      </c>
      <c r="P295" s="311" t="s">
        <v>523</v>
      </c>
      <c r="Q295" s="317">
        <v>225.35</v>
      </c>
      <c r="R295" s="311">
        <f>SUMIFS('[1]Lista de Lojas | Stores List'!$B$85:$B$747,'[1]Lista de Lojas | Stores List'!$D$85:$D$747,'[1]Lista de Lojas | Stores List'!$D295,'[1]Lista de Lojas | Stores List'!$E$85:$E$747,"&lt;="&amp;'[1]Lista de Lojas | Stores List'!$E295)</f>
        <v>48</v>
      </c>
      <c r="S295" s="311">
        <f>SUMIFS('[1]Lista de Lojas | Stores List'!$B$85:$B$747,'[1]Lista de Lojas | Stores List'!$E$85:$E$747,"&lt;="&amp;'[1]Lista de Lojas | Stores List'!$E295)</f>
        <v>393</v>
      </c>
    </row>
    <row r="296" spans="1:19">
      <c r="B296" s="164">
        <f>IF(AND('[1]Lista de Lojas | Stores List'!$E296="",'[1]Lista de Lojas | Stores List'!$G296=""),0,IF('[1]Lista de Lojas | Stores List'!$G296&lt;&gt;"",0,1))</f>
        <v>1</v>
      </c>
      <c r="C296" s="163" t="s">
        <v>1357</v>
      </c>
      <c r="D296" s="308" t="s">
        <v>125</v>
      </c>
      <c r="E296" s="309">
        <v>42823</v>
      </c>
      <c r="F296" s="308" t="str">
        <f>IF('[1]Lista de Lojas | Stores List'!$E296="","",VLOOKUP(MONTH('[1]Lista de Lojas | Stores List'!$E296),[1]Quarters!$A$2:$B$13,2,0)&amp;RIGHT(YEAR('[1]Lista de Lojas | Stores List'!$E296),2))</f>
        <v>1Q17</v>
      </c>
      <c r="G296" s="309"/>
      <c r="H296" s="308" t="str">
        <f>IF('[1]Lista de Lojas | Stores List'!$G296="","",VLOOKUP(MONTH('[1]Lista de Lojas | Stores List'!$G296),[1]Quarters!$A$2:$B$13,2,0)&amp;RIGHT(YEAR('[1]Lista de Lojas | Stores List'!$G296),2))</f>
        <v/>
      </c>
      <c r="I296" s="311" t="s">
        <v>804</v>
      </c>
      <c r="J296" s="311" t="str">
        <f>IFERROR(VLOOKUP('[1]Lista de Lojas | Stores List'!$K296,[1]UF!$A:$C,3,0),"")</f>
        <v>Southest</v>
      </c>
      <c r="K296" s="311" t="s">
        <v>322</v>
      </c>
      <c r="L296" s="311" t="str">
        <f>IF('[1]Lista de Lojas | Stores List'!$K296="","",VLOOKUP('[1]Lista de Lojas | Stores List'!$K296,[1]UF!$A:$B,2,0))</f>
        <v>Espírito Santo</v>
      </c>
      <c r="M296" s="311" t="s">
        <v>571</v>
      </c>
      <c r="N296" s="311" t="str">
        <f>IFERROR(VLOOKUP('[1]Lista de Lojas | Stores List'!$M296,[1]UF!D:E,2,0),"N")</f>
        <v>N</v>
      </c>
      <c r="O296" s="311" t="s">
        <v>1358</v>
      </c>
      <c r="P296" s="311" t="s">
        <v>523</v>
      </c>
      <c r="Q296" s="317">
        <v>1531</v>
      </c>
      <c r="R296" s="311">
        <f>SUMIFS('[1]Lista de Lojas | Stores List'!$B$85:$B$747,'[1]Lista de Lojas | Stores List'!$D$85:$D$747,'[1]Lista de Lojas | Stores List'!$D296,'[1]Lista de Lojas | Stores List'!$E$85:$E$747,"&lt;="&amp;'[1]Lista de Lojas | Stores List'!$E296)</f>
        <v>281</v>
      </c>
      <c r="S296" s="311">
        <f>SUMIFS('[1]Lista de Lojas | Stores List'!$B$85:$B$747,'[1]Lista de Lojas | Stores List'!$E$85:$E$747,"&lt;="&amp;'[1]Lista de Lojas | Stores List'!$E296)</f>
        <v>391</v>
      </c>
    </row>
    <row r="297" spans="1:19">
      <c r="B297" s="164">
        <f>IF(AND('[1]Lista de Lojas | Stores List'!$E297="",'[1]Lista de Lojas | Stores List'!$G297=""),0,IF('[1]Lista de Lojas | Stores List'!$G297&lt;&gt;"",0,1))</f>
        <v>1</v>
      </c>
      <c r="C297" s="163" t="s">
        <v>1354</v>
      </c>
      <c r="D297" s="308" t="s">
        <v>125</v>
      </c>
      <c r="E297" s="309">
        <v>42817</v>
      </c>
      <c r="F297" s="308" t="str">
        <f>IF('[1]Lista de Lojas | Stores List'!$E297="","",VLOOKUP(MONTH('[1]Lista de Lojas | Stores List'!$E297),[1]Quarters!$A$2:$B$13,2,0)&amp;RIGHT(YEAR('[1]Lista de Lojas | Stores List'!$E297),2))</f>
        <v>1Q17</v>
      </c>
      <c r="G297" s="309"/>
      <c r="H297" s="308" t="str">
        <f>IF('[1]Lista de Lojas | Stores List'!$G297="","",VLOOKUP(MONTH('[1]Lista de Lojas | Stores List'!$G297),[1]Quarters!$A$2:$B$13,2,0)&amp;RIGHT(YEAR('[1]Lista de Lojas | Stores List'!$G297),2))</f>
        <v/>
      </c>
      <c r="I297" s="311" t="s">
        <v>804</v>
      </c>
      <c r="J297" s="311" t="str">
        <f>IFERROR(VLOOKUP('[1]Lista de Lojas | Stores List'!$K297,[1]UF!$A:$C,3,0),"")</f>
        <v>Southest</v>
      </c>
      <c r="K297" s="311" t="s">
        <v>319</v>
      </c>
      <c r="L297" s="311" t="str">
        <f>IF('[1]Lista de Lojas | Stores List'!$K297="","",VLOOKUP('[1]Lista de Lojas | Stores List'!$K297,[1]UF!$A:$B,2,0))</f>
        <v>Minas Gerais</v>
      </c>
      <c r="M297" s="311" t="s">
        <v>569</v>
      </c>
      <c r="N297" s="311" t="str">
        <f>IFERROR(VLOOKUP('[1]Lista de Lojas | Stores List'!$M297,[1]UF!D:E,2,0),"N")</f>
        <v>N</v>
      </c>
      <c r="O297" s="311" t="s">
        <v>570</v>
      </c>
      <c r="P297" s="311" t="s">
        <v>523</v>
      </c>
      <c r="Q297" s="317">
        <v>2179.12</v>
      </c>
      <c r="R297" s="311">
        <f>SUMIFS('[1]Lista de Lojas | Stores List'!$B$85:$B$747,'[1]Lista de Lojas | Stores List'!$D$85:$D$747,'[1]Lista de Lojas | Stores List'!$D297,'[1]Lista de Lojas | Stores List'!$E$85:$E$747,"&lt;="&amp;'[1]Lista de Lojas | Stores List'!$E297)</f>
        <v>280</v>
      </c>
      <c r="S297" s="311">
        <f>SUMIFS('[1]Lista de Lojas | Stores List'!$B$85:$B$747,'[1]Lista de Lojas | Stores List'!$E$85:$E$747,"&lt;="&amp;'[1]Lista de Lojas | Stores List'!$E297)</f>
        <v>390</v>
      </c>
    </row>
    <row r="298" spans="1:19">
      <c r="B298" s="164">
        <f>IF(AND('[1]Lista de Lojas | Stores List'!$E298="",'[1]Lista de Lojas | Stores List'!$G298=""),0,IF('[1]Lista de Lojas | Stores List'!$G298&lt;&gt;"",0,1))</f>
        <v>1</v>
      </c>
      <c r="C298" s="163" t="s">
        <v>1355</v>
      </c>
      <c r="D298" s="308" t="s">
        <v>125</v>
      </c>
      <c r="E298" s="309">
        <v>42817</v>
      </c>
      <c r="F298" s="308" t="str">
        <f>IF('[1]Lista de Lojas | Stores List'!$E298="","",VLOOKUP(MONTH('[1]Lista de Lojas | Stores List'!$E298),[1]Quarters!$A$2:$B$13,2,0)&amp;RIGHT(YEAR('[1]Lista de Lojas | Stores List'!$E298),2))</f>
        <v>1Q17</v>
      </c>
      <c r="G298" s="309"/>
      <c r="H298" s="308" t="str">
        <f>IF('[1]Lista de Lojas | Stores List'!$G298="","",VLOOKUP(MONTH('[1]Lista de Lojas | Stores List'!$G298),[1]Quarters!$A$2:$B$13,2,0)&amp;RIGHT(YEAR('[1]Lista de Lojas | Stores List'!$G298),2))</f>
        <v/>
      </c>
      <c r="I298" s="311" t="s">
        <v>804</v>
      </c>
      <c r="J298" s="311" t="str">
        <f>IFERROR(VLOOKUP('[1]Lista de Lojas | Stores List'!$K298,[1]UF!$A:$C,3,0),"")</f>
        <v>North</v>
      </c>
      <c r="K298" s="311" t="s">
        <v>320</v>
      </c>
      <c r="L298" s="311" t="str">
        <f>IF('[1]Lista de Lojas | Stores List'!$K298="","",VLOOKUP('[1]Lista de Lojas | Stores List'!$K298,[1]UF!$A:$B,2,0))</f>
        <v>Pará</v>
      </c>
      <c r="M298" s="311" t="s">
        <v>568</v>
      </c>
      <c r="N298" s="311" t="str">
        <f>IFERROR(VLOOKUP('[1]Lista de Lojas | Stores List'!$M298,[1]UF!D:E,2,0),"N")</f>
        <v>N</v>
      </c>
      <c r="O298" s="311" t="s">
        <v>1356</v>
      </c>
      <c r="P298" s="311" t="s">
        <v>523</v>
      </c>
      <c r="Q298" s="317">
        <v>1774.43</v>
      </c>
      <c r="R298" s="311">
        <f>SUMIFS('[1]Lista de Lojas | Stores List'!$B$85:$B$747,'[1]Lista de Lojas | Stores List'!$D$85:$D$747,'[1]Lista de Lojas | Stores List'!$D298,'[1]Lista de Lojas | Stores List'!$E$85:$E$747,"&lt;="&amp;'[1]Lista de Lojas | Stores List'!$E298)</f>
        <v>280</v>
      </c>
      <c r="S298" s="311">
        <f>SUMIFS('[1]Lista de Lojas | Stores List'!$B$85:$B$747,'[1]Lista de Lojas | Stores List'!$E$85:$E$747,"&lt;="&amp;'[1]Lista de Lojas | Stores List'!$E298)</f>
        <v>390</v>
      </c>
    </row>
    <row r="299" spans="1:19">
      <c r="B299" s="164">
        <f>IF(AND('[1]Lista de Lojas | Stores List'!$E299="",'[1]Lista de Lojas | Stores List'!$G299=""),0,IF('[1]Lista de Lojas | Stores List'!$G299&lt;&gt;"",0,1))</f>
        <v>1</v>
      </c>
      <c r="C299" s="163" t="s">
        <v>1600</v>
      </c>
      <c r="D299" s="308" t="s">
        <v>153</v>
      </c>
      <c r="E299" s="309">
        <v>42810</v>
      </c>
      <c r="F299" s="308" t="str">
        <f>IF('[1]Lista de Lojas | Stores List'!$E299="","",VLOOKUP(MONTH('[1]Lista de Lojas | Stores List'!$E299),[1]Quarters!$A$2:$B$13,2,0)&amp;RIGHT(YEAR('[1]Lista de Lojas | Stores List'!$E299),2))</f>
        <v>1Q17</v>
      </c>
      <c r="G299" s="309"/>
      <c r="H299" s="308" t="str">
        <f>IF('[1]Lista de Lojas | Stores List'!$G299="","",VLOOKUP(MONTH('[1]Lista de Lojas | Stores List'!$G299),[1]Quarters!$A$2:$B$13,2,0)&amp;RIGHT(YEAR('[1]Lista de Lojas | Stores List'!$G299),2))</f>
        <v/>
      </c>
      <c r="I299" s="311" t="s">
        <v>804</v>
      </c>
      <c r="J299" s="311" t="str">
        <f>IFERROR(VLOOKUP('[1]Lista de Lojas | Stores List'!$K299,[1]UF!$A:$C,3,0),"")</f>
        <v>South</v>
      </c>
      <c r="K299" s="311" t="s">
        <v>317</v>
      </c>
      <c r="L299" s="311" t="str">
        <f>IF('[1]Lista de Lojas | Stores List'!$K299="","",VLOOKUP('[1]Lista de Lojas | Stores List'!$K299,[1]UF!$A:$B,2,0))</f>
        <v>Santa Catarina</v>
      </c>
      <c r="M299" s="311" t="s">
        <v>177</v>
      </c>
      <c r="N299" s="311" t="str">
        <f>IFERROR(VLOOKUP('[1]Lista de Lojas | Stores List'!$M299,[1]UF!D:E,2,0),"N")</f>
        <v>N</v>
      </c>
      <c r="O299" s="311" t="s">
        <v>1601</v>
      </c>
      <c r="P299" s="311" t="s">
        <v>523</v>
      </c>
      <c r="Q299" s="317">
        <v>215</v>
      </c>
      <c r="R299" s="311">
        <f>SUMIFS('[1]Lista de Lojas | Stores List'!$B$85:$B$747,'[1]Lista de Lojas | Stores List'!$D$85:$D$747,'[1]Lista de Lojas | Stores List'!$D299,'[1]Lista de Lojas | Stores List'!$E$85:$E$747,"&lt;="&amp;'[1]Lista de Lojas | Stores List'!$E299)</f>
        <v>47</v>
      </c>
      <c r="S299" s="311">
        <f>SUMIFS('[1]Lista de Lojas | Stores List'!$B$85:$B$747,'[1]Lista de Lojas | Stores List'!$E$85:$E$747,"&lt;="&amp;'[1]Lista de Lojas | Stores List'!$E299)</f>
        <v>388</v>
      </c>
    </row>
    <row r="300" spans="1:19">
      <c r="B300" s="324">
        <f>IF(AND('[1]Lista de Lojas | Stores List'!$E300="",'[1]Lista de Lojas | Stores List'!$G300=""),0,IF('[1]Lista de Lojas | Stores List'!$G300&lt;&gt;"",0,1))</f>
        <v>0</v>
      </c>
      <c r="C300" s="325" t="s">
        <v>1602</v>
      </c>
      <c r="D300" s="326" t="s">
        <v>153</v>
      </c>
      <c r="E300" s="327">
        <v>42810</v>
      </c>
      <c r="F300" s="326" t="str">
        <f>IF('[1]Lista de Lojas | Stores List'!$E300="","",VLOOKUP(MONTH('[1]Lista de Lojas | Stores List'!$E300),[1]Quarters!$A$2:$B$13,2,0)&amp;RIGHT(YEAR('[1]Lista de Lojas | Stores List'!$E300),2))</f>
        <v>1Q17</v>
      </c>
      <c r="G300" s="327">
        <v>43842</v>
      </c>
      <c r="H300" s="326" t="str">
        <f>IF('[1]Lista de Lojas | Stores List'!$G300="","",VLOOKUP(MONTH('[1]Lista de Lojas | Stores List'!$G300),[1]Quarters!$A$2:$B$13,2,0)&amp;RIGHT(YEAR('[1]Lista de Lojas | Stores List'!$G300),2))</f>
        <v>1Q20</v>
      </c>
      <c r="I300" s="324" t="s">
        <v>804</v>
      </c>
      <c r="J300" s="324" t="str">
        <f>IFERROR(VLOOKUP('[1]Lista de Lojas | Stores List'!$K300,[1]UF!$A:$C,3,0),"")</f>
        <v>Southest</v>
      </c>
      <c r="K300" s="324" t="s">
        <v>127</v>
      </c>
      <c r="L300" s="324" t="str">
        <f>IF('[1]Lista de Lojas | Stores List'!$K300="","",VLOOKUP('[1]Lista de Lojas | Stores List'!$K300,[1]UF!$A:$B,2,0))</f>
        <v>São Paulo</v>
      </c>
      <c r="M300" s="324" t="s">
        <v>134</v>
      </c>
      <c r="N300" s="311" t="str">
        <f>IFERROR(VLOOKUP('[1]Lista de Lojas | Stores List'!$M300,[1]UF!D:E,2,0),"N")</f>
        <v>S</v>
      </c>
      <c r="O300" s="324" t="s">
        <v>1603</v>
      </c>
      <c r="P300" s="324" t="s">
        <v>523</v>
      </c>
      <c r="Q300" s="328">
        <v>200</v>
      </c>
      <c r="R300" s="324">
        <f>SUMIFS('[1]Lista de Lojas | Stores List'!$B$85:$B$747,'[1]Lista de Lojas | Stores List'!$D$85:$D$747,'[1]Lista de Lojas | Stores List'!$D300,'[1]Lista de Lojas | Stores List'!$E$85:$E$747,"&lt;="&amp;'[1]Lista de Lojas | Stores List'!$E300)</f>
        <v>47</v>
      </c>
      <c r="S300" s="311">
        <f>SUMIFS('[1]Lista de Lojas | Stores List'!$B$85:$B$747,'[1]Lista de Lojas | Stores List'!$E$85:$E$747,"&lt;="&amp;'[1]Lista de Lojas | Stores List'!$E300)</f>
        <v>388</v>
      </c>
    </row>
    <row r="301" spans="1:19">
      <c r="A301" s="248"/>
      <c r="B301" s="164">
        <f>IF(AND('[1]Lista de Lojas | Stores List'!$E301="",'[1]Lista de Lojas | Stores List'!$G301=""),0,IF('[1]Lista de Lojas | Stores List'!$G301&lt;&gt;"",0,1))</f>
        <v>1</v>
      </c>
      <c r="C301" s="163" t="s">
        <v>1599</v>
      </c>
      <c r="D301" s="308" t="s">
        <v>153</v>
      </c>
      <c r="E301" s="309">
        <v>42803</v>
      </c>
      <c r="F301" s="308" t="str">
        <f>IF('[1]Lista de Lojas | Stores List'!$E301="","",VLOOKUP(MONTH('[1]Lista de Lojas | Stores List'!$E301),[1]Quarters!$A$2:$B$13,2,0)&amp;RIGHT(YEAR('[1]Lista de Lojas | Stores List'!$E301),2))</f>
        <v>1Q17</v>
      </c>
      <c r="G301" s="309"/>
      <c r="H301" s="308" t="str">
        <f>IF('[1]Lista de Lojas | Stores List'!$G301="","",VLOOKUP(MONTH('[1]Lista de Lojas | Stores List'!$G301),[1]Quarters!$A$2:$B$13,2,0)&amp;RIGHT(YEAR('[1]Lista de Lojas | Stores List'!$G301),2))</f>
        <v/>
      </c>
      <c r="I301" s="311" t="s">
        <v>804</v>
      </c>
      <c r="J301" s="311" t="str">
        <f>IFERROR(VLOOKUP('[1]Lista de Lojas | Stores List'!$K301,[1]UF!$A:$C,3,0),"")</f>
        <v>South</v>
      </c>
      <c r="K301" s="311" t="s">
        <v>317</v>
      </c>
      <c r="L301" s="311" t="str">
        <f>IF('[1]Lista de Lojas | Stores List'!$K301="","",VLOOKUP('[1]Lista de Lojas | Stores List'!$K301,[1]UF!$A:$B,2,0))</f>
        <v>Santa Catarina</v>
      </c>
      <c r="M301" s="311" t="s">
        <v>375</v>
      </c>
      <c r="N301" s="311" t="str">
        <f>IFERROR(VLOOKUP('[1]Lista de Lojas | Stores List'!$M301,[1]UF!D:E,2,0),"N")</f>
        <v>N</v>
      </c>
      <c r="O301" s="311" t="s">
        <v>1327</v>
      </c>
      <c r="P301" s="311" t="s">
        <v>523</v>
      </c>
      <c r="Q301" s="317">
        <v>224</v>
      </c>
      <c r="R301" s="311">
        <f>SUMIFS('[1]Lista de Lojas | Stores List'!$B$85:$B$747,'[1]Lista de Lojas | Stores List'!$D$85:$D$747,'[1]Lista de Lojas | Stores List'!$D301,'[1]Lista de Lojas | Stores List'!$E$85:$E$747,"&lt;="&amp;'[1]Lista de Lojas | Stores List'!$E301)</f>
        <v>46</v>
      </c>
      <c r="S301" s="311">
        <f>SUMIFS('[1]Lista de Lojas | Stores List'!$B$85:$B$747,'[1]Lista de Lojas | Stores List'!$E$85:$E$747,"&lt;="&amp;'[1]Lista de Lojas | Stores List'!$E301)</f>
        <v>387</v>
      </c>
    </row>
    <row r="302" spans="1:19">
      <c r="B302" s="164">
        <f>IF(AND('[1]Lista de Lojas | Stores List'!$E302="",'[1]Lista de Lojas | Stores List'!$G302=""),0,IF('[1]Lista de Lojas | Stores List'!$G302&lt;&gt;"",0,1))</f>
        <v>1</v>
      </c>
      <c r="C302" s="163" t="s">
        <v>1598</v>
      </c>
      <c r="D302" s="308" t="s">
        <v>153</v>
      </c>
      <c r="E302" s="309">
        <v>42797</v>
      </c>
      <c r="F302" s="308" t="str">
        <f>IF('[1]Lista de Lojas | Stores List'!$E302="","",VLOOKUP(MONTH('[1]Lista de Lojas | Stores List'!$E302),[1]Quarters!$A$2:$B$13,2,0)&amp;RIGHT(YEAR('[1]Lista de Lojas | Stores List'!$E302),2))</f>
        <v>1Q17</v>
      </c>
      <c r="G302" s="309"/>
      <c r="H302" s="308" t="str">
        <f>IF('[1]Lista de Lojas | Stores List'!$G302="","",VLOOKUP(MONTH('[1]Lista de Lojas | Stores List'!$G302),[1]Quarters!$A$2:$B$13,2,0)&amp;RIGHT(YEAR('[1]Lista de Lojas | Stores List'!$G302),2))</f>
        <v/>
      </c>
      <c r="I302" s="311" t="s">
        <v>804</v>
      </c>
      <c r="J302" s="311" t="str">
        <f>IFERROR(VLOOKUP('[1]Lista de Lojas | Stores List'!$K302,[1]UF!$A:$C,3,0),"")</f>
        <v>Southest</v>
      </c>
      <c r="K302" s="311" t="s">
        <v>127</v>
      </c>
      <c r="L302" s="311" t="str">
        <f>IF('[1]Lista de Lojas | Stores List'!$K302="","",VLOOKUP('[1]Lista de Lojas | Stores List'!$K302,[1]UF!$A:$B,2,0))</f>
        <v>São Paulo</v>
      </c>
      <c r="M302" s="311" t="s">
        <v>174</v>
      </c>
      <c r="N302" s="311" t="str">
        <f>IFERROR(VLOOKUP('[1]Lista de Lojas | Stores List'!$M302,[1]UF!D:E,2,0),"N")</f>
        <v>N</v>
      </c>
      <c r="O302" s="311" t="s">
        <v>509</v>
      </c>
      <c r="P302" s="311" t="s">
        <v>523</v>
      </c>
      <c r="Q302" s="317">
        <v>198.08</v>
      </c>
      <c r="R302" s="311">
        <f>SUMIFS('[1]Lista de Lojas | Stores List'!$B$85:$B$747,'[1]Lista de Lojas | Stores List'!$D$85:$D$747,'[1]Lista de Lojas | Stores List'!$D302,'[1]Lista de Lojas | Stores List'!$E$85:$E$747,"&lt;="&amp;'[1]Lista de Lojas | Stores List'!$E302)</f>
        <v>45</v>
      </c>
      <c r="S302" s="311">
        <f>SUMIFS('[1]Lista de Lojas | Stores List'!$B$85:$B$747,'[1]Lista de Lojas | Stores List'!$E$85:$E$747,"&lt;="&amp;'[1]Lista de Lojas | Stores List'!$E302)</f>
        <v>386</v>
      </c>
    </row>
    <row r="303" spans="1:19">
      <c r="B303" s="164">
        <f>IF(AND('[1]Lista de Lojas | Stores List'!$E303="",'[1]Lista de Lojas | Stores List'!$G303=""),0,IF('[1]Lista de Lojas | Stores List'!$G303&lt;&gt;"",0,1))</f>
        <v>1</v>
      </c>
      <c r="C303" s="163" t="s">
        <v>939</v>
      </c>
      <c r="D303" s="308" t="s">
        <v>152</v>
      </c>
      <c r="E303" s="309">
        <v>42717</v>
      </c>
      <c r="F303" s="308" t="str">
        <f>IF('[1]Lista de Lojas | Stores List'!$E303="","",VLOOKUP(MONTH('[1]Lista de Lojas | Stores List'!$E303),[1]Quarters!$A$2:$B$13,2,0)&amp;RIGHT(YEAR('[1]Lista de Lojas | Stores List'!$E303),2))</f>
        <v>4Q16</v>
      </c>
      <c r="G303" s="309"/>
      <c r="H303" s="308" t="str">
        <f>IF('[1]Lista de Lojas | Stores List'!$G303="","",VLOOKUP(MONTH('[1]Lista de Lojas | Stores List'!$G303),[1]Quarters!$A$2:$B$13,2,0)&amp;RIGHT(YEAR('[1]Lista de Lojas | Stores List'!$G303),2))</f>
        <v/>
      </c>
      <c r="I303" s="311" t="s">
        <v>804</v>
      </c>
      <c r="J303" s="311" t="str">
        <f>IFERROR(VLOOKUP('[1]Lista de Lojas | Stores List'!$K303,[1]UF!$A:$C,3,0),"")</f>
        <v>Northest</v>
      </c>
      <c r="K303" s="311" t="s">
        <v>328</v>
      </c>
      <c r="L303" s="311" t="str">
        <f>IF('[1]Lista de Lojas | Stores List'!$K303="","",VLOOKUP('[1]Lista de Lojas | Stores List'!$K303,[1]UF!$A:$B,2,0))</f>
        <v>Paraíba</v>
      </c>
      <c r="M303" s="311" t="s">
        <v>195</v>
      </c>
      <c r="N303" s="311" t="str">
        <f>IFERROR(VLOOKUP('[1]Lista de Lojas | Stores List'!$M303,[1]UF!D:E,2,0),"N")</f>
        <v>S</v>
      </c>
      <c r="O303" s="311" t="s">
        <v>450</v>
      </c>
      <c r="P303" s="311" t="s">
        <v>523</v>
      </c>
      <c r="Q303" s="317">
        <v>632.38</v>
      </c>
      <c r="R303" s="311">
        <f>SUMIFS('[1]Lista de Lojas | Stores List'!$B$85:$B$747,'[1]Lista de Lojas | Stores List'!$D$85:$D$747,'[1]Lista de Lojas | Stores List'!$D303,'[1]Lista de Lojas | Stores List'!$E$85:$E$747,"&lt;="&amp;'[1]Lista de Lojas | Stores List'!$E303)</f>
        <v>63</v>
      </c>
      <c r="S303" s="311">
        <f>SUMIFS('[1]Lista de Lojas | Stores List'!$B$85:$B$747,'[1]Lista de Lojas | Stores List'!$E$85:$E$747,"&lt;="&amp;'[1]Lista de Lojas | Stores List'!$E303)</f>
        <v>385</v>
      </c>
    </row>
    <row r="304" spans="1:19">
      <c r="B304" s="164">
        <f>IF(AND('[1]Lista de Lojas | Stores List'!$E304="",'[1]Lista de Lojas | Stores List'!$G304=""),0,IF('[1]Lista de Lojas | Stores List'!$G304&lt;&gt;"",0,1))</f>
        <v>1</v>
      </c>
      <c r="C304" s="163" t="s">
        <v>1596</v>
      </c>
      <c r="D304" s="308" t="s">
        <v>153</v>
      </c>
      <c r="E304" s="309">
        <v>42712</v>
      </c>
      <c r="F304" s="308" t="str">
        <f>IF('[1]Lista de Lojas | Stores List'!$E304="","",VLOOKUP(MONTH('[1]Lista de Lojas | Stores List'!$E304),[1]Quarters!$A$2:$B$13,2,0)&amp;RIGHT(YEAR('[1]Lista de Lojas | Stores List'!$E304),2))</f>
        <v>4Q16</v>
      </c>
      <c r="G304" s="309"/>
      <c r="H304" s="308" t="str">
        <f>IF('[1]Lista de Lojas | Stores List'!$G304="","",VLOOKUP(MONTH('[1]Lista de Lojas | Stores List'!$G304),[1]Quarters!$A$2:$B$13,2,0)&amp;RIGHT(YEAR('[1]Lista de Lojas | Stores List'!$G304),2))</f>
        <v/>
      </c>
      <c r="I304" s="311" t="s">
        <v>804</v>
      </c>
      <c r="J304" s="311" t="str">
        <f>IFERROR(VLOOKUP('[1]Lista de Lojas | Stores List'!$K304,[1]UF!$A:$C,3,0),"")</f>
        <v>Southest</v>
      </c>
      <c r="K304" s="311" t="s">
        <v>127</v>
      </c>
      <c r="L304" s="311" t="str">
        <f>IF('[1]Lista de Lojas | Stores List'!$K304="","",VLOOKUP('[1]Lista de Lojas | Stores List'!$K304,[1]UF!$A:$B,2,0))</f>
        <v>São Paulo</v>
      </c>
      <c r="M304" s="311" t="s">
        <v>215</v>
      </c>
      <c r="N304" s="311" t="str">
        <f>IFERROR(VLOOKUP('[1]Lista de Lojas | Stores List'!$M304,[1]UF!D:E,2,0),"N")</f>
        <v>N</v>
      </c>
      <c r="O304" s="311" t="s">
        <v>1597</v>
      </c>
      <c r="P304" s="311" t="s">
        <v>523</v>
      </c>
      <c r="Q304" s="317">
        <v>201.35</v>
      </c>
      <c r="R304" s="311">
        <f>SUMIFS('[1]Lista de Lojas | Stores List'!$B$85:$B$747,'[1]Lista de Lojas | Stores List'!$D$85:$D$747,'[1]Lista de Lojas | Stores List'!$D304,'[1]Lista de Lojas | Stores List'!$E$85:$E$747,"&lt;="&amp;'[1]Lista de Lojas | Stores List'!$E304)</f>
        <v>44</v>
      </c>
      <c r="S304" s="311">
        <f>SUMIFS('[1]Lista de Lojas | Stores List'!$B$85:$B$747,'[1]Lista de Lojas | Stores List'!$E$85:$E$747,"&lt;="&amp;'[1]Lista de Lojas | Stores List'!$E304)</f>
        <v>384</v>
      </c>
    </row>
    <row r="305" spans="2:19">
      <c r="B305" s="164">
        <f>IF(AND('[1]Lista de Lojas | Stores List'!$E305="",'[1]Lista de Lojas | Stores List'!$G305=""),0,IF('[1]Lista de Lojas | Stores List'!$G305&lt;&gt;"",0,1))</f>
        <v>1</v>
      </c>
      <c r="C305" s="163" t="s">
        <v>1353</v>
      </c>
      <c r="D305" s="308" t="s">
        <v>125</v>
      </c>
      <c r="E305" s="309">
        <v>42702</v>
      </c>
      <c r="F305" s="308" t="str">
        <f>IF('[1]Lista de Lojas | Stores List'!$E305="","",VLOOKUP(MONTH('[1]Lista de Lojas | Stores List'!$E305),[1]Quarters!$A$2:$B$13,2,0)&amp;RIGHT(YEAR('[1]Lista de Lojas | Stores List'!$E305),2))</f>
        <v>4Q16</v>
      </c>
      <c r="G305" s="309"/>
      <c r="H305" s="308" t="str">
        <f>IF('[1]Lista de Lojas | Stores List'!$G305="","",VLOOKUP(MONTH('[1]Lista de Lojas | Stores List'!$G305),[1]Quarters!$A$2:$B$13,2,0)&amp;RIGHT(YEAR('[1]Lista de Lojas | Stores List'!$G305),2))</f>
        <v/>
      </c>
      <c r="I305" s="311" t="s">
        <v>804</v>
      </c>
      <c r="J305" s="311" t="str">
        <f>IFERROR(VLOOKUP('[1]Lista de Lojas | Stores List'!$K305,[1]UF!$A:$C,3,0),"")</f>
        <v>Northest</v>
      </c>
      <c r="K305" s="311" t="s">
        <v>318</v>
      </c>
      <c r="L305" s="311" t="str">
        <f>IF('[1]Lista de Lojas | Stores List'!$K305="","",VLOOKUP('[1]Lista de Lojas | Stores List'!$K305,[1]UF!$A:$B,2,0))</f>
        <v>Ceará</v>
      </c>
      <c r="M305" s="311" t="s">
        <v>162</v>
      </c>
      <c r="N305" s="311" t="str">
        <f>IFERROR(VLOOKUP('[1]Lista de Lojas | Stores List'!$M305,[1]UF!D:E,2,0),"N")</f>
        <v>S</v>
      </c>
      <c r="O305" s="311" t="s">
        <v>566</v>
      </c>
      <c r="P305" s="311" t="s">
        <v>523</v>
      </c>
      <c r="Q305" s="317">
        <v>2064.13</v>
      </c>
      <c r="R305" s="311">
        <f>SUMIFS('[1]Lista de Lojas | Stores List'!$B$85:$B$747,'[1]Lista de Lojas | Stores List'!$D$85:$D$747,'[1]Lista de Lojas | Stores List'!$D305,'[1]Lista de Lojas | Stores List'!$E$85:$E$747,"&lt;="&amp;'[1]Lista de Lojas | Stores List'!$E305)</f>
        <v>278</v>
      </c>
      <c r="S305" s="311">
        <f>SUMIFS('[1]Lista de Lojas | Stores List'!$B$85:$B$747,'[1]Lista de Lojas | Stores List'!$E$85:$E$747,"&lt;="&amp;'[1]Lista de Lojas | Stores List'!$E305)</f>
        <v>383</v>
      </c>
    </row>
    <row r="306" spans="2:19">
      <c r="B306" s="164">
        <f>IF(AND('[1]Lista de Lojas | Stores List'!$E306="",'[1]Lista de Lojas | Stores List'!$G306=""),0,IF('[1]Lista de Lojas | Stores List'!$G306&lt;&gt;"",0,1))</f>
        <v>1</v>
      </c>
      <c r="C306" s="163" t="s">
        <v>938</v>
      </c>
      <c r="D306" s="308" t="s">
        <v>152</v>
      </c>
      <c r="E306" s="309">
        <v>42698</v>
      </c>
      <c r="F306" s="308" t="str">
        <f>IF('[1]Lista de Lojas | Stores List'!$E306="","",VLOOKUP(MONTH('[1]Lista de Lojas | Stores List'!$E306),[1]Quarters!$A$2:$B$13,2,0)&amp;RIGHT(YEAR('[1]Lista de Lojas | Stores List'!$E306),2))</f>
        <v>4Q16</v>
      </c>
      <c r="G306" s="309"/>
      <c r="H306" s="308" t="str">
        <f>IF('[1]Lista de Lojas | Stores List'!$G306="","",VLOOKUP(MONTH('[1]Lista de Lojas | Stores List'!$G306),[1]Quarters!$A$2:$B$13,2,0)&amp;RIGHT(YEAR('[1]Lista de Lojas | Stores List'!$G306),2))</f>
        <v/>
      </c>
      <c r="I306" s="311" t="s">
        <v>804</v>
      </c>
      <c r="J306" s="311" t="str">
        <f>IFERROR(VLOOKUP('[1]Lista de Lojas | Stores List'!$K306,[1]UF!$A:$C,3,0),"")</f>
        <v>South</v>
      </c>
      <c r="K306" s="311" t="s">
        <v>331</v>
      </c>
      <c r="L306" s="311" t="str">
        <f>IF('[1]Lista de Lojas | Stores List'!$K306="","",VLOOKUP('[1]Lista de Lojas | Stores List'!$K306,[1]UF!$A:$B,2,0))</f>
        <v>Paraná</v>
      </c>
      <c r="M306" s="311" t="s">
        <v>408</v>
      </c>
      <c r="N306" s="311" t="str">
        <f>IFERROR(VLOOKUP('[1]Lista de Lojas | Stores List'!$M306,[1]UF!D:E,2,0),"N")</f>
        <v>N</v>
      </c>
      <c r="O306" s="311" t="s">
        <v>447</v>
      </c>
      <c r="P306" s="311" t="s">
        <v>523</v>
      </c>
      <c r="Q306" s="317">
        <v>567.80999999999995</v>
      </c>
      <c r="R306" s="311">
        <f>SUMIFS('[1]Lista de Lojas | Stores List'!$B$85:$B$747,'[1]Lista de Lojas | Stores List'!$D$85:$D$747,'[1]Lista de Lojas | Stores List'!$D306,'[1]Lista de Lojas | Stores List'!$E$85:$E$747,"&lt;="&amp;'[1]Lista de Lojas | Stores List'!$E306)</f>
        <v>62</v>
      </c>
      <c r="S306" s="311">
        <f>SUMIFS('[1]Lista de Lojas | Stores List'!$B$85:$B$747,'[1]Lista de Lojas | Stores List'!$E$85:$E$747,"&lt;="&amp;'[1]Lista de Lojas | Stores List'!$E306)</f>
        <v>382</v>
      </c>
    </row>
    <row r="307" spans="2:19">
      <c r="B307" s="164">
        <f>IF(AND('[1]Lista de Lojas | Stores List'!$E307="",'[1]Lista de Lojas | Stores List'!$G307=""),0,IF('[1]Lista de Lojas | Stores List'!$G307&lt;&gt;"",0,1))</f>
        <v>1</v>
      </c>
      <c r="C307" s="163" t="s">
        <v>1595</v>
      </c>
      <c r="D307" s="308" t="s">
        <v>153</v>
      </c>
      <c r="E307" s="309">
        <v>42698</v>
      </c>
      <c r="F307" s="308" t="str">
        <f>IF('[1]Lista de Lojas | Stores List'!$E307="","",VLOOKUP(MONTH('[1]Lista de Lojas | Stores List'!$E307),[1]Quarters!$A$2:$B$13,2,0)&amp;RIGHT(YEAR('[1]Lista de Lojas | Stores List'!$E307),2))</f>
        <v>4Q16</v>
      </c>
      <c r="G307" s="309"/>
      <c r="H307" s="308" t="str">
        <f>IF('[1]Lista de Lojas | Stores List'!$G307="","",VLOOKUP(MONTH('[1]Lista de Lojas | Stores List'!$G307),[1]Quarters!$A$2:$B$13,2,0)&amp;RIGHT(YEAR('[1]Lista de Lojas | Stores List'!$G307),2))</f>
        <v/>
      </c>
      <c r="I307" s="311" t="s">
        <v>804</v>
      </c>
      <c r="J307" s="311" t="str">
        <f>IFERROR(VLOOKUP('[1]Lista de Lojas | Stores List'!$K307,[1]UF!$A:$C,3,0),"")</f>
        <v>South</v>
      </c>
      <c r="K307" s="311" t="s">
        <v>331</v>
      </c>
      <c r="L307" s="311" t="str">
        <f>IF('[1]Lista de Lojas | Stores List'!$K307="","",VLOOKUP('[1]Lista de Lojas | Stores List'!$K307,[1]UF!$A:$B,2,0))</f>
        <v>Paraná</v>
      </c>
      <c r="M307" s="311" t="s">
        <v>406</v>
      </c>
      <c r="N307" s="311" t="str">
        <f>IFERROR(VLOOKUP('[1]Lista de Lojas | Stores List'!$M307,[1]UF!D:E,2,0),"N")</f>
        <v>N</v>
      </c>
      <c r="O307" s="311" t="s">
        <v>559</v>
      </c>
      <c r="P307" s="311" t="s">
        <v>523</v>
      </c>
      <c r="Q307" s="317">
        <v>236.7</v>
      </c>
      <c r="R307" s="311">
        <f>SUMIFS('[1]Lista de Lojas | Stores List'!$B$85:$B$747,'[1]Lista de Lojas | Stores List'!$D$85:$D$747,'[1]Lista de Lojas | Stores List'!$D307,'[1]Lista de Lojas | Stores List'!$E$85:$E$747,"&lt;="&amp;'[1]Lista de Lojas | Stores List'!$E307)</f>
        <v>43</v>
      </c>
      <c r="S307" s="311">
        <f>SUMIFS('[1]Lista de Lojas | Stores List'!$B$85:$B$747,'[1]Lista de Lojas | Stores List'!$E$85:$E$747,"&lt;="&amp;'[1]Lista de Lojas | Stores List'!$E307)</f>
        <v>382</v>
      </c>
    </row>
    <row r="308" spans="2:19">
      <c r="B308" s="164">
        <f>IF(AND('[1]Lista de Lojas | Stores List'!$E308="",'[1]Lista de Lojas | Stores List'!$G308=""),0,IF('[1]Lista de Lojas | Stores List'!$G308&lt;&gt;"",0,1))</f>
        <v>1</v>
      </c>
      <c r="C308" s="163" t="s">
        <v>936</v>
      </c>
      <c r="D308" s="308" t="s">
        <v>152</v>
      </c>
      <c r="E308" s="309">
        <v>42696</v>
      </c>
      <c r="F308" s="308" t="str">
        <f>IF('[1]Lista de Lojas | Stores List'!$E308="","",VLOOKUP(MONTH('[1]Lista de Lojas | Stores List'!$E308),[1]Quarters!$A$2:$B$13,2,0)&amp;RIGHT(YEAR('[1]Lista de Lojas | Stores List'!$E308),2))</f>
        <v>4Q16</v>
      </c>
      <c r="G308" s="309"/>
      <c r="H308" s="308" t="str">
        <f>IF('[1]Lista de Lojas | Stores List'!$G308="","",VLOOKUP(MONTH('[1]Lista de Lojas | Stores List'!$G308),[1]Quarters!$A$2:$B$13,2,0)&amp;RIGHT(YEAR('[1]Lista de Lojas | Stores List'!$G308),2))</f>
        <v/>
      </c>
      <c r="I308" s="311" t="s">
        <v>804</v>
      </c>
      <c r="J308" s="311" t="str">
        <f>IFERROR(VLOOKUP('[1]Lista de Lojas | Stores List'!$K308,[1]UF!$A:$C,3,0),"")</f>
        <v>Midwest</v>
      </c>
      <c r="K308" s="311" t="s">
        <v>132</v>
      </c>
      <c r="L308" s="311" t="str">
        <f>IF('[1]Lista de Lojas | Stores List'!$K308="","",VLOOKUP('[1]Lista de Lojas | Stores List'!$K308,[1]UF!$A:$B,2,0))</f>
        <v>Goiás</v>
      </c>
      <c r="M308" s="311" t="s">
        <v>197</v>
      </c>
      <c r="N308" s="311" t="str">
        <f>IFERROR(VLOOKUP('[1]Lista de Lojas | Stores List'!$M308,[1]UF!D:E,2,0),"N")</f>
        <v>S</v>
      </c>
      <c r="O308" s="311" t="s">
        <v>937</v>
      </c>
      <c r="P308" s="311" t="s">
        <v>523</v>
      </c>
      <c r="Q308" s="317">
        <v>481.43</v>
      </c>
      <c r="R308" s="311">
        <f>SUMIFS('[1]Lista de Lojas | Stores List'!$B$85:$B$747,'[1]Lista de Lojas | Stores List'!$D$85:$D$747,'[1]Lista de Lojas | Stores List'!$D308,'[1]Lista de Lojas | Stores List'!$E$85:$E$747,"&lt;="&amp;'[1]Lista de Lojas | Stores List'!$E308)</f>
        <v>61</v>
      </c>
      <c r="S308" s="311">
        <f>SUMIFS('[1]Lista de Lojas | Stores List'!$B$85:$B$747,'[1]Lista de Lojas | Stores List'!$E$85:$E$747,"&lt;="&amp;'[1]Lista de Lojas | Stores List'!$E308)</f>
        <v>380</v>
      </c>
    </row>
    <row r="309" spans="2:19">
      <c r="B309" s="164">
        <f>IF(AND('[1]Lista de Lojas | Stores List'!$E309="",'[1]Lista de Lojas | Stores List'!$G309=""),0,IF('[1]Lista de Lojas | Stores List'!$G309&lt;&gt;"",0,1))</f>
        <v>1</v>
      </c>
      <c r="C309" s="163" t="s">
        <v>1352</v>
      </c>
      <c r="D309" s="308" t="s">
        <v>125</v>
      </c>
      <c r="E309" s="309">
        <v>42696</v>
      </c>
      <c r="F309" s="308" t="str">
        <f>IF('[1]Lista de Lojas | Stores List'!$E309="","",VLOOKUP(MONTH('[1]Lista de Lojas | Stores List'!$E309),[1]Quarters!$A$2:$B$13,2,0)&amp;RIGHT(YEAR('[1]Lista de Lojas | Stores List'!$E309),2))</f>
        <v>4Q16</v>
      </c>
      <c r="G309" s="309"/>
      <c r="H309" s="308" t="str">
        <f>IF('[1]Lista de Lojas | Stores List'!$G309="","",VLOOKUP(MONTH('[1]Lista de Lojas | Stores List'!$G309),[1]Quarters!$A$2:$B$13,2,0)&amp;RIGHT(YEAR('[1]Lista de Lojas | Stores List'!$G309),2))</f>
        <v/>
      </c>
      <c r="I309" s="311" t="s">
        <v>804</v>
      </c>
      <c r="J309" s="311" t="str">
        <f>IFERROR(VLOOKUP('[1]Lista de Lojas | Stores List'!$K309,[1]UF!$A:$C,3,0),"")</f>
        <v>Southest</v>
      </c>
      <c r="K309" s="311" t="s">
        <v>127</v>
      </c>
      <c r="L309" s="311" t="str">
        <f>IF('[1]Lista de Lojas | Stores List'!$K309="","",VLOOKUP('[1]Lista de Lojas | Stores List'!$K309,[1]UF!$A:$B,2,0))</f>
        <v>São Paulo</v>
      </c>
      <c r="M309" s="311" t="s">
        <v>558</v>
      </c>
      <c r="N309" s="311" t="str">
        <f>IFERROR(VLOOKUP('[1]Lista de Lojas | Stores List'!$M309,[1]UF!D:E,2,0),"N")</f>
        <v>N</v>
      </c>
      <c r="O309" s="311" t="s">
        <v>557</v>
      </c>
      <c r="P309" s="311" t="s">
        <v>523</v>
      </c>
      <c r="Q309" s="317">
        <v>2501.62</v>
      </c>
      <c r="R309" s="311">
        <f>SUMIFS('[1]Lista de Lojas | Stores List'!$B$85:$B$747,'[1]Lista de Lojas | Stores List'!$D$85:$D$747,'[1]Lista de Lojas | Stores List'!$D309,'[1]Lista de Lojas | Stores List'!$E$85:$E$747,"&lt;="&amp;'[1]Lista de Lojas | Stores List'!$E309)</f>
        <v>277</v>
      </c>
      <c r="S309" s="311">
        <f>SUMIFS('[1]Lista de Lojas | Stores List'!$B$85:$B$747,'[1]Lista de Lojas | Stores List'!$E$85:$E$747,"&lt;="&amp;'[1]Lista de Lojas | Stores List'!$E309)</f>
        <v>380</v>
      </c>
    </row>
    <row r="310" spans="2:19">
      <c r="B310" s="164">
        <f>IF(AND('[1]Lista de Lojas | Stores List'!$E310="",'[1]Lista de Lojas | Stores List'!$G310=""),0,IF('[1]Lista de Lojas | Stores List'!$G310&lt;&gt;"",0,1))</f>
        <v>1</v>
      </c>
      <c r="C310" s="163" t="s">
        <v>1592</v>
      </c>
      <c r="D310" s="308" t="s">
        <v>153</v>
      </c>
      <c r="E310" s="309">
        <v>42690</v>
      </c>
      <c r="F310" s="308" t="str">
        <f>IF('[1]Lista de Lojas | Stores List'!$E310="","",VLOOKUP(MONTH('[1]Lista de Lojas | Stores List'!$E310),[1]Quarters!$A$2:$B$13,2,0)&amp;RIGHT(YEAR('[1]Lista de Lojas | Stores List'!$E310),2))</f>
        <v>4Q16</v>
      </c>
      <c r="G310" s="309"/>
      <c r="H310" s="308" t="str">
        <f>IF('[1]Lista de Lojas | Stores List'!$G310="","",VLOOKUP(MONTH('[1]Lista de Lojas | Stores List'!$G310),[1]Quarters!$A$2:$B$13,2,0)&amp;RIGHT(YEAR('[1]Lista de Lojas | Stores List'!$G310),2))</f>
        <v/>
      </c>
      <c r="I310" s="311" t="s">
        <v>804</v>
      </c>
      <c r="J310" s="311" t="str">
        <f>IFERROR(VLOOKUP('[1]Lista de Lojas | Stores List'!$K310,[1]UF!$A:$C,3,0),"")</f>
        <v>Midwest</v>
      </c>
      <c r="K310" s="311" t="s">
        <v>326</v>
      </c>
      <c r="L310" s="311" t="str">
        <f>IF('[1]Lista de Lojas | Stores List'!$K310="","",VLOOKUP('[1]Lista de Lojas | Stores List'!$K310,[1]UF!$A:$B,2,0))</f>
        <v>Distrito Federal</v>
      </c>
      <c r="M310" s="311" t="s">
        <v>199</v>
      </c>
      <c r="N310" s="311" t="str">
        <f>IFERROR(VLOOKUP('[1]Lista de Lojas | Stores List'!$M310,[1]UF!D:E,2,0),"N")</f>
        <v>S</v>
      </c>
      <c r="O310" s="311" t="s">
        <v>1593</v>
      </c>
      <c r="P310" s="311" t="s">
        <v>523</v>
      </c>
      <c r="Q310" s="317">
        <v>187</v>
      </c>
      <c r="R310" s="311">
        <f>SUMIFS('[1]Lista de Lojas | Stores List'!$B$85:$B$747,'[1]Lista de Lojas | Stores List'!$D$85:$D$747,'[1]Lista de Lojas | Stores List'!$D310,'[1]Lista de Lojas | Stores List'!$E$85:$E$747,"&lt;="&amp;'[1]Lista de Lojas | Stores List'!$E310)</f>
        <v>42</v>
      </c>
      <c r="S310" s="311">
        <f>SUMIFS('[1]Lista de Lojas | Stores List'!$B$85:$B$747,'[1]Lista de Lojas | Stores List'!$E$85:$E$747,"&lt;="&amp;'[1]Lista de Lojas | Stores List'!$E310)</f>
        <v>378</v>
      </c>
    </row>
    <row r="311" spans="2:19">
      <c r="B311" s="164">
        <f>IF(AND('[1]Lista de Lojas | Stores List'!$E311="",'[1]Lista de Lojas | Stores List'!$G311=""),0,IF('[1]Lista de Lojas | Stores List'!$G311&lt;&gt;"",0,1))</f>
        <v>1</v>
      </c>
      <c r="C311" s="163" t="s">
        <v>1594</v>
      </c>
      <c r="D311" s="308" t="s">
        <v>153</v>
      </c>
      <c r="E311" s="309">
        <v>42690</v>
      </c>
      <c r="F311" s="308" t="str">
        <f>IF('[1]Lista de Lojas | Stores List'!$E311="","",VLOOKUP(MONTH('[1]Lista de Lojas | Stores List'!$E311),[1]Quarters!$A$2:$B$13,2,0)&amp;RIGHT(YEAR('[1]Lista de Lojas | Stores List'!$E311),2))</f>
        <v>4Q16</v>
      </c>
      <c r="G311" s="309"/>
      <c r="H311" s="308" t="str">
        <f>IF('[1]Lista de Lojas | Stores List'!$G311="","",VLOOKUP(MONTH('[1]Lista de Lojas | Stores List'!$G311),[1]Quarters!$A$2:$B$13,2,0)&amp;RIGHT(YEAR('[1]Lista de Lojas | Stores List'!$G311),2))</f>
        <v/>
      </c>
      <c r="I311" s="311" t="s">
        <v>804</v>
      </c>
      <c r="J311" s="311" t="str">
        <f>IFERROR(VLOOKUP('[1]Lista de Lojas | Stores List'!$K311,[1]UF!$A:$C,3,0),"")</f>
        <v>Southest</v>
      </c>
      <c r="K311" s="311" t="s">
        <v>319</v>
      </c>
      <c r="L311" s="311" t="str">
        <f>IF('[1]Lista de Lojas | Stores List'!$K311="","",VLOOKUP('[1]Lista de Lojas | Stores List'!$K311,[1]UF!$A:$B,2,0))</f>
        <v>Minas Gerais</v>
      </c>
      <c r="M311" s="311" t="s">
        <v>189</v>
      </c>
      <c r="N311" s="311" t="str">
        <f>IFERROR(VLOOKUP('[1]Lista de Lojas | Stores List'!$M311,[1]UF!D:E,2,0),"N")</f>
        <v>S</v>
      </c>
      <c r="O311" s="311" t="s">
        <v>482</v>
      </c>
      <c r="P311" s="311" t="s">
        <v>523</v>
      </c>
      <c r="Q311" s="317">
        <v>169.07</v>
      </c>
      <c r="R311" s="311">
        <f>SUMIFS('[1]Lista de Lojas | Stores List'!$B$85:$B$747,'[1]Lista de Lojas | Stores List'!$D$85:$D$747,'[1]Lista de Lojas | Stores List'!$D311,'[1]Lista de Lojas | Stores List'!$E$85:$E$747,"&lt;="&amp;'[1]Lista de Lojas | Stores List'!$E311)</f>
        <v>42</v>
      </c>
      <c r="S311" s="311">
        <f>SUMIFS('[1]Lista de Lojas | Stores List'!$B$85:$B$747,'[1]Lista de Lojas | Stores List'!$E$85:$E$747,"&lt;="&amp;'[1]Lista de Lojas | Stores List'!$E311)</f>
        <v>378</v>
      </c>
    </row>
    <row r="312" spans="2:19">
      <c r="B312" s="324">
        <f>IF(AND('[1]Lista de Lojas | Stores List'!$E312="",'[1]Lista de Lojas | Stores List'!$G312=""),0,IF('[1]Lista de Lojas | Stores List'!$G312&lt;&gt;"",0,1))</f>
        <v>0</v>
      </c>
      <c r="C312" s="325" t="s">
        <v>934</v>
      </c>
      <c r="D312" s="326" t="s">
        <v>152</v>
      </c>
      <c r="E312" s="327">
        <v>42684</v>
      </c>
      <c r="F312" s="326" t="str">
        <f>IF('[1]Lista de Lojas | Stores List'!$E312="","",VLOOKUP(MONTH('[1]Lista de Lojas | Stores List'!$E312),[1]Quarters!$A$2:$B$13,2,0)&amp;RIGHT(YEAR('[1]Lista de Lojas | Stores List'!$E312),2))</f>
        <v>4Q16</v>
      </c>
      <c r="G312" s="327">
        <v>45077</v>
      </c>
      <c r="H312" s="326" t="str">
        <f>IF('[1]Lista de Lojas | Stores List'!$G312="","",VLOOKUP(MONTH('[1]Lista de Lojas | Stores List'!$G312),[1]Quarters!$A$2:$B$13,2,0)&amp;RIGHT(YEAR('[1]Lista de Lojas | Stores List'!$G312),2))</f>
        <v>2Q23</v>
      </c>
      <c r="I312" s="324" t="s">
        <v>804</v>
      </c>
      <c r="J312" s="324" t="str">
        <f>IFERROR(VLOOKUP('[1]Lista de Lojas | Stores List'!$K312,[1]UF!$A:$C,3,0),"")</f>
        <v>Northest</v>
      </c>
      <c r="K312" s="324" t="s">
        <v>130</v>
      </c>
      <c r="L312" s="324" t="str">
        <f>IF('[1]Lista de Lojas | Stores List'!$K312="","",VLOOKUP('[1]Lista de Lojas | Stores List'!$K312,[1]UF!$A:$B,2,0))</f>
        <v>Pernambuco</v>
      </c>
      <c r="M312" s="324" t="s">
        <v>138</v>
      </c>
      <c r="N312" s="311" t="str">
        <f>IFERROR(VLOOKUP('[1]Lista de Lojas | Stores List'!$M312,[1]UF!D:E,2,0),"N")</f>
        <v>S</v>
      </c>
      <c r="O312" s="324" t="s">
        <v>2335</v>
      </c>
      <c r="P312" s="324" t="s">
        <v>523</v>
      </c>
      <c r="Q312" s="328">
        <v>251.49</v>
      </c>
      <c r="R312" s="324">
        <f>SUMIFS('[1]Lista de Lojas | Stores List'!$B$85:$B$747,'[1]Lista de Lojas | Stores List'!$D$85:$D$747,'[1]Lista de Lojas | Stores List'!$D312,'[1]Lista de Lojas | Stores List'!$E$85:$E$747,"&lt;="&amp;'[1]Lista de Lojas | Stores List'!$E312)</f>
        <v>60</v>
      </c>
      <c r="S312" s="311">
        <f>SUMIFS('[1]Lista de Lojas | Stores List'!$B$85:$B$747,'[1]Lista de Lojas | Stores List'!$E$85:$E$747,"&lt;="&amp;'[1]Lista de Lojas | Stores List'!$E312)</f>
        <v>376</v>
      </c>
    </row>
    <row r="313" spans="2:19">
      <c r="B313" s="164">
        <f>IF(AND('[1]Lista de Lojas | Stores List'!$E313="",'[1]Lista de Lojas | Stores List'!$G313=""),0,IF('[1]Lista de Lojas | Stores List'!$G313&lt;&gt;"",0,1))</f>
        <v>1</v>
      </c>
      <c r="C313" s="163" t="s">
        <v>1351</v>
      </c>
      <c r="D313" s="308" t="s">
        <v>125</v>
      </c>
      <c r="E313" s="309">
        <v>42681</v>
      </c>
      <c r="F313" s="308" t="str">
        <f>IF('[1]Lista de Lojas | Stores List'!$E313="","",VLOOKUP(MONTH('[1]Lista de Lojas | Stores List'!$E313),[1]Quarters!$A$2:$B$13,2,0)&amp;RIGHT(YEAR('[1]Lista de Lojas | Stores List'!$E313),2))</f>
        <v>4Q16</v>
      </c>
      <c r="G313" s="309"/>
      <c r="H313" s="308" t="str">
        <f>IF('[1]Lista de Lojas | Stores List'!$G313="","",VLOOKUP(MONTH('[1]Lista de Lojas | Stores List'!$G313),[1]Quarters!$A$2:$B$13,2,0)&amp;RIGHT(YEAR('[1]Lista de Lojas | Stores List'!$G313),2))</f>
        <v/>
      </c>
      <c r="I313" s="311" t="s">
        <v>804</v>
      </c>
      <c r="J313" s="311" t="str">
        <f>IFERROR(VLOOKUP('[1]Lista de Lojas | Stores List'!$K313,[1]UF!$A:$C,3,0),"")</f>
        <v>Southest</v>
      </c>
      <c r="K313" s="311" t="s">
        <v>127</v>
      </c>
      <c r="L313" s="311" t="str">
        <f>IF('[1]Lista de Lojas | Stores List'!$K313="","",VLOOKUP('[1]Lista de Lojas | Stores List'!$K313,[1]UF!$A:$B,2,0))</f>
        <v>São Paulo</v>
      </c>
      <c r="M313" s="311" t="s">
        <v>134</v>
      </c>
      <c r="N313" s="311" t="str">
        <f>IFERROR(VLOOKUP('[1]Lista de Lojas | Stores List'!$M313,[1]UF!D:E,2,0),"N")</f>
        <v>S</v>
      </c>
      <c r="O313" s="311" t="s">
        <v>556</v>
      </c>
      <c r="P313" s="311" t="s">
        <v>523</v>
      </c>
      <c r="Q313" s="317">
        <v>2336.61</v>
      </c>
      <c r="R313" s="311">
        <f>SUMIFS('[1]Lista de Lojas | Stores List'!$B$85:$B$747,'[1]Lista de Lojas | Stores List'!$D$85:$D$747,'[1]Lista de Lojas | Stores List'!$D313,'[1]Lista de Lojas | Stores List'!$E$85:$E$747,"&lt;="&amp;'[1]Lista de Lojas | Stores List'!$E313)</f>
        <v>276</v>
      </c>
      <c r="S313" s="311">
        <f>SUMIFS('[1]Lista de Lojas | Stores List'!$B$85:$B$747,'[1]Lista de Lojas | Stores List'!$E$85:$E$747,"&lt;="&amp;'[1]Lista de Lojas | Stores List'!$E313)</f>
        <v>376</v>
      </c>
    </row>
    <row r="314" spans="2:19">
      <c r="B314" s="164">
        <f>IF(AND('[1]Lista de Lojas | Stores List'!$E314="",'[1]Lista de Lojas | Stores List'!$G314=""),0,IF('[1]Lista de Lojas | Stores List'!$G314&lt;&gt;"",0,1))</f>
        <v>1</v>
      </c>
      <c r="C314" s="163" t="s">
        <v>1350</v>
      </c>
      <c r="D314" s="308" t="s">
        <v>125</v>
      </c>
      <c r="E314" s="309">
        <v>42674</v>
      </c>
      <c r="F314" s="308" t="str">
        <f>IF('[1]Lista de Lojas | Stores List'!$E314="","",VLOOKUP(MONTH('[1]Lista de Lojas | Stores List'!$E314),[1]Quarters!$A$2:$B$13,2,0)&amp;RIGHT(YEAR('[1]Lista de Lojas | Stores List'!$E314),2))</f>
        <v>4Q16</v>
      </c>
      <c r="G314" s="309"/>
      <c r="H314" s="308" t="str">
        <f>IF('[1]Lista de Lojas | Stores List'!$G314="","",VLOOKUP(MONTH('[1]Lista de Lojas | Stores List'!$G314),[1]Quarters!$A$2:$B$13,2,0)&amp;RIGHT(YEAR('[1]Lista de Lojas | Stores List'!$G314),2))</f>
        <v/>
      </c>
      <c r="I314" s="311" t="s">
        <v>804</v>
      </c>
      <c r="J314" s="311" t="str">
        <f>IFERROR(VLOOKUP('[1]Lista de Lojas | Stores List'!$K314,[1]UF!$A:$C,3,0),"")</f>
        <v>Southest</v>
      </c>
      <c r="K314" s="311" t="s">
        <v>131</v>
      </c>
      <c r="L314" s="311" t="str">
        <f>IF('[1]Lista de Lojas | Stores List'!$K314="","",VLOOKUP('[1]Lista de Lojas | Stores List'!$K314,[1]UF!$A:$B,2,0))</f>
        <v>Rio de Janeiro</v>
      </c>
      <c r="M314" s="311" t="s">
        <v>554</v>
      </c>
      <c r="N314" s="311" t="str">
        <f>IFERROR(VLOOKUP('[1]Lista de Lojas | Stores List'!$M314,[1]UF!D:E,2,0),"N")</f>
        <v>N</v>
      </c>
      <c r="O314" s="311" t="s">
        <v>555</v>
      </c>
      <c r="P314" s="311" t="s">
        <v>523</v>
      </c>
      <c r="Q314" s="317">
        <v>1506.0900000000001</v>
      </c>
      <c r="R314" s="311">
        <f>SUMIFS('[1]Lista de Lojas | Stores List'!$B$85:$B$747,'[1]Lista de Lojas | Stores List'!$D$85:$D$747,'[1]Lista de Lojas | Stores List'!$D314,'[1]Lista de Lojas | Stores List'!$E$85:$E$747,"&lt;="&amp;'[1]Lista de Lojas | Stores List'!$E314)</f>
        <v>275</v>
      </c>
      <c r="S314" s="311">
        <f>SUMIFS('[1]Lista de Lojas | Stores List'!$B$85:$B$747,'[1]Lista de Lojas | Stores List'!$E$85:$E$747,"&lt;="&amp;'[1]Lista de Lojas | Stores List'!$E314)</f>
        <v>375</v>
      </c>
    </row>
    <row r="315" spans="2:19">
      <c r="B315" s="324">
        <v>0</v>
      </c>
      <c r="C315" s="325" t="s">
        <v>1349</v>
      </c>
      <c r="D315" s="326" t="s">
        <v>125</v>
      </c>
      <c r="E315" s="327">
        <v>42670</v>
      </c>
      <c r="F315" s="326" t="str">
        <f>IF('[1]Lista de Lojas | Stores List'!$E315="","",VLOOKUP(MONTH('[1]Lista de Lojas | Stores List'!$E315),[1]Quarters!$A$2:$B$13,2,0)&amp;RIGHT(YEAR('[1]Lista de Lojas | Stores List'!$E315),2))</f>
        <v>4Q16</v>
      </c>
      <c r="G315" s="327">
        <v>45062</v>
      </c>
      <c r="H315" s="326" t="str">
        <f>IF('[1]Lista de Lojas | Stores List'!$G315="","",VLOOKUP(MONTH('[1]Lista de Lojas | Stores List'!$G315),[1]Quarters!$A$2:$B$13,2,0)&amp;RIGHT(YEAR('[1]Lista de Lojas | Stores List'!$G315),2))</f>
        <v>2Q23</v>
      </c>
      <c r="I315" s="324" t="s">
        <v>804</v>
      </c>
      <c r="J315" s="324" t="str">
        <f>IFERROR(VLOOKUP('[1]Lista de Lojas | Stores List'!$K315,[1]UF!$A:$C,3,0),"")</f>
        <v>Southest</v>
      </c>
      <c r="K315" s="324" t="s">
        <v>127</v>
      </c>
      <c r="L315" s="324" t="str">
        <f>IF('[1]Lista de Lojas | Stores List'!$K315="","",VLOOKUP('[1]Lista de Lojas | Stores List'!$K315,[1]UF!$A:$B,2,0))</f>
        <v>São Paulo</v>
      </c>
      <c r="M315" s="324" t="s">
        <v>552</v>
      </c>
      <c r="N315" s="311" t="str">
        <f>IFERROR(VLOOKUP('[1]Lista de Lojas | Stores List'!$M315,[1]UF!D:E,2,0),"N")</f>
        <v>N</v>
      </c>
      <c r="O315" s="324" t="s">
        <v>553</v>
      </c>
      <c r="P315" s="324" t="s">
        <v>523</v>
      </c>
      <c r="Q315" s="328">
        <v>1864.7900000000002</v>
      </c>
      <c r="R315" s="324">
        <f>SUMIFS('[1]Lista de Lojas | Stores List'!$B$85:$B$747,'[1]Lista de Lojas | Stores List'!$D$85:$D$747,'[1]Lista de Lojas | Stores List'!$D315,'[1]Lista de Lojas | Stores List'!$E$85:$E$747,"&lt;="&amp;'[1]Lista de Lojas | Stores List'!$E315)</f>
        <v>274</v>
      </c>
      <c r="S315" s="311">
        <f>SUMIFS('[1]Lista de Lojas | Stores List'!$B$85:$B$747,'[1]Lista de Lojas | Stores List'!$E$85:$E$747,"&lt;="&amp;'[1]Lista de Lojas | Stores List'!$E315)</f>
        <v>374</v>
      </c>
    </row>
    <row r="316" spans="2:19">
      <c r="B316" s="164">
        <f>IF(AND('[1]Lista de Lojas | Stores List'!$E316="",'[1]Lista de Lojas | Stores List'!$G316=""),0,IF('[1]Lista de Lojas | Stores List'!$G316&lt;&gt;"",0,1))</f>
        <v>1</v>
      </c>
      <c r="C316" s="163" t="s">
        <v>1347</v>
      </c>
      <c r="D316" s="308" t="s">
        <v>125</v>
      </c>
      <c r="E316" s="309">
        <v>42669</v>
      </c>
      <c r="F316" s="308" t="str">
        <f>IF('[1]Lista de Lojas | Stores List'!$E316="","",VLOOKUP(MONTH('[1]Lista de Lojas | Stores List'!$E316),[1]Quarters!$A$2:$B$13,2,0)&amp;RIGHT(YEAR('[1]Lista de Lojas | Stores List'!$E316),2))</f>
        <v>4Q16</v>
      </c>
      <c r="G316" s="309"/>
      <c r="H316" s="308" t="str">
        <f>IF('[1]Lista de Lojas | Stores List'!$G316="","",VLOOKUP(MONTH('[1]Lista de Lojas | Stores List'!$G316),[1]Quarters!$A$2:$B$13,2,0)&amp;RIGHT(YEAR('[1]Lista de Lojas | Stores List'!$G316),2))</f>
        <v/>
      </c>
      <c r="I316" s="311" t="s">
        <v>804</v>
      </c>
      <c r="J316" s="311" t="str">
        <f>IFERROR(VLOOKUP('[1]Lista de Lojas | Stores List'!$K316,[1]UF!$A:$C,3,0),"")</f>
        <v>Northest</v>
      </c>
      <c r="K316" s="311" t="s">
        <v>318</v>
      </c>
      <c r="L316" s="311" t="str">
        <f>IF('[1]Lista de Lojas | Stores List'!$K316="","",VLOOKUP('[1]Lista de Lojas | Stores List'!$K316,[1]UF!$A:$B,2,0))</f>
        <v>Ceará</v>
      </c>
      <c r="M316" s="311" t="s">
        <v>162</v>
      </c>
      <c r="N316" s="311" t="str">
        <f>IFERROR(VLOOKUP('[1]Lista de Lojas | Stores List'!$M316,[1]UF!D:E,2,0),"N")</f>
        <v>S</v>
      </c>
      <c r="O316" s="311" t="s">
        <v>1348</v>
      </c>
      <c r="P316" s="311" t="s">
        <v>523</v>
      </c>
      <c r="Q316" s="317">
        <v>3160.46</v>
      </c>
      <c r="R316" s="311">
        <f>SUMIFS('[1]Lista de Lojas | Stores List'!$B$85:$B$747,'[1]Lista de Lojas | Stores List'!$D$85:$D$747,'[1]Lista de Lojas | Stores List'!$D316,'[1]Lista de Lojas | Stores List'!$E$85:$E$747,"&lt;="&amp;'[1]Lista de Lojas | Stores List'!$E316)</f>
        <v>274</v>
      </c>
      <c r="S316" s="311">
        <f>SUMIFS('[1]Lista de Lojas | Stores List'!$B$85:$B$747,'[1]Lista de Lojas | Stores List'!$E$85:$E$747,"&lt;="&amp;'[1]Lista de Lojas | Stores List'!$E316)</f>
        <v>374</v>
      </c>
    </row>
    <row r="317" spans="2:19">
      <c r="B317" s="164">
        <f>IF(AND('[1]Lista de Lojas | Stores List'!$E317="",'[1]Lista de Lojas | Stores List'!$G317=""),0,IF('[1]Lista de Lojas | Stores List'!$G317&lt;&gt;"",0,1))</f>
        <v>1</v>
      </c>
      <c r="C317" s="163" t="s">
        <v>932</v>
      </c>
      <c r="D317" s="308" t="s">
        <v>152</v>
      </c>
      <c r="E317" s="309">
        <v>42663</v>
      </c>
      <c r="F317" s="308" t="str">
        <f>IF('[1]Lista de Lojas | Stores List'!$E317="","",VLOOKUP(MONTH('[1]Lista de Lojas | Stores List'!$E317),[1]Quarters!$A$2:$B$13,2,0)&amp;RIGHT(YEAR('[1]Lista de Lojas | Stores List'!$E317),2))</f>
        <v>4Q16</v>
      </c>
      <c r="G317" s="309"/>
      <c r="H317" s="308" t="str">
        <f>IF('[1]Lista de Lojas | Stores List'!$G317="","",VLOOKUP(MONTH('[1]Lista de Lojas | Stores List'!$G317),[1]Quarters!$A$2:$B$13,2,0)&amp;RIGHT(YEAR('[1]Lista de Lojas | Stores List'!$G317),2))</f>
        <v/>
      </c>
      <c r="I317" s="311" t="s">
        <v>804</v>
      </c>
      <c r="J317" s="311" t="str">
        <f>IFERROR(VLOOKUP('[1]Lista de Lojas | Stores List'!$K317,[1]UF!$A:$C,3,0),"")</f>
        <v>North</v>
      </c>
      <c r="K317" s="311" t="s">
        <v>320</v>
      </c>
      <c r="L317" s="311" t="str">
        <f>IF('[1]Lista de Lojas | Stores List'!$K317="","",VLOOKUP('[1]Lista de Lojas | Stores List'!$K317,[1]UF!$A:$B,2,0))</f>
        <v>Pará</v>
      </c>
      <c r="M317" s="311" t="s">
        <v>164</v>
      </c>
      <c r="N317" s="311" t="str">
        <f>IFERROR(VLOOKUP('[1]Lista de Lojas | Stores List'!$M317,[1]UF!D:E,2,0),"N")</f>
        <v>S</v>
      </c>
      <c r="O317" s="311" t="s">
        <v>933</v>
      </c>
      <c r="P317" s="311" t="s">
        <v>523</v>
      </c>
      <c r="Q317" s="317">
        <v>609.4</v>
      </c>
      <c r="R317" s="311">
        <f>SUMIFS('[1]Lista de Lojas | Stores List'!$B$85:$B$747,'[1]Lista de Lojas | Stores List'!$D$85:$D$747,'[1]Lista de Lojas | Stores List'!$D317,'[1]Lista de Lojas | Stores List'!$E$85:$E$747,"&lt;="&amp;'[1]Lista de Lojas | Stores List'!$E317)</f>
        <v>60</v>
      </c>
      <c r="S317" s="311">
        <f>SUMIFS('[1]Lista de Lojas | Stores List'!$B$85:$B$747,'[1]Lista de Lojas | Stores List'!$E$85:$E$747,"&lt;="&amp;'[1]Lista de Lojas | Stores List'!$E317)</f>
        <v>373</v>
      </c>
    </row>
    <row r="318" spans="2:19">
      <c r="B318" s="164">
        <f>IF(AND('[1]Lista de Lojas | Stores List'!$E318="",'[1]Lista de Lojas | Stores List'!$G318=""),0,IF('[1]Lista de Lojas | Stores List'!$G318&lt;&gt;"",0,1))</f>
        <v>1</v>
      </c>
      <c r="C318" s="163" t="s">
        <v>1591</v>
      </c>
      <c r="D318" s="308" t="s">
        <v>153</v>
      </c>
      <c r="E318" s="309">
        <v>42663</v>
      </c>
      <c r="F318" s="308" t="str">
        <f>IF('[1]Lista de Lojas | Stores List'!$E318="","",VLOOKUP(MONTH('[1]Lista de Lojas | Stores List'!$E318),[1]Quarters!$A$2:$B$13,2,0)&amp;RIGHT(YEAR('[1]Lista de Lojas | Stores List'!$E318),2))</f>
        <v>4Q16</v>
      </c>
      <c r="G318" s="309"/>
      <c r="H318" s="308" t="str">
        <f>IF('[1]Lista de Lojas | Stores List'!$G318="","",VLOOKUP(MONTH('[1]Lista de Lojas | Stores List'!$G318),[1]Quarters!$A$2:$B$13,2,0)&amp;RIGHT(YEAR('[1]Lista de Lojas | Stores List'!$G318),2))</f>
        <v/>
      </c>
      <c r="I318" s="311" t="s">
        <v>804</v>
      </c>
      <c r="J318" s="311" t="str">
        <f>IFERROR(VLOOKUP('[1]Lista de Lojas | Stores List'!$K318,[1]UF!$A:$C,3,0),"")</f>
        <v>Southest</v>
      </c>
      <c r="K318" s="311" t="s">
        <v>319</v>
      </c>
      <c r="L318" s="311" t="str">
        <f>IF('[1]Lista de Lojas | Stores List'!$K318="","",VLOOKUP('[1]Lista de Lojas | Stores List'!$K318,[1]UF!$A:$B,2,0))</f>
        <v>Minas Gerais</v>
      </c>
      <c r="M318" s="311" t="s">
        <v>189</v>
      </c>
      <c r="N318" s="311" t="str">
        <f>IFERROR(VLOOKUP('[1]Lista de Lojas | Stores List'!$M318,[1]UF!D:E,2,0),"N")</f>
        <v>S</v>
      </c>
      <c r="O318" s="311" t="s">
        <v>457</v>
      </c>
      <c r="P318" s="311" t="s">
        <v>523</v>
      </c>
      <c r="Q318" s="317">
        <v>200</v>
      </c>
      <c r="R318" s="311">
        <f>SUMIFS('[1]Lista de Lojas | Stores List'!$B$85:$B$747,'[1]Lista de Lojas | Stores List'!$D$85:$D$747,'[1]Lista de Lojas | Stores List'!$D318,'[1]Lista de Lojas | Stores List'!$E$85:$E$747,"&lt;="&amp;'[1]Lista de Lojas | Stores List'!$E318)</f>
        <v>40</v>
      </c>
      <c r="S318" s="311">
        <f>SUMIFS('[1]Lista de Lojas | Stores List'!$B$85:$B$747,'[1]Lista de Lojas | Stores List'!$E$85:$E$747,"&lt;="&amp;'[1]Lista de Lojas | Stores List'!$E318)</f>
        <v>373</v>
      </c>
    </row>
    <row r="319" spans="2:19">
      <c r="B319" s="164">
        <f>IF(AND('[1]Lista de Lojas | Stores List'!$E319="",'[1]Lista de Lojas | Stores List'!$G319=""),0,IF('[1]Lista de Lojas | Stores List'!$G319&lt;&gt;"",0,1))</f>
        <v>1</v>
      </c>
      <c r="C319" s="163" t="s">
        <v>1346</v>
      </c>
      <c r="D319" s="308" t="s">
        <v>125</v>
      </c>
      <c r="E319" s="309">
        <v>42661</v>
      </c>
      <c r="F319" s="308" t="str">
        <f>IF('[1]Lista de Lojas | Stores List'!$E319="","",VLOOKUP(MONTH('[1]Lista de Lojas | Stores List'!$E319),[1]Quarters!$A$2:$B$13,2,0)&amp;RIGHT(YEAR('[1]Lista de Lojas | Stores List'!$E319),2))</f>
        <v>4Q16</v>
      </c>
      <c r="G319" s="309"/>
      <c r="H319" s="308" t="str">
        <f>IF('[1]Lista de Lojas | Stores List'!$G319="","",VLOOKUP(MONTH('[1]Lista de Lojas | Stores List'!$G319),[1]Quarters!$A$2:$B$13,2,0)&amp;RIGHT(YEAR('[1]Lista de Lojas | Stores List'!$G319),2))</f>
        <v/>
      </c>
      <c r="I319" s="311" t="s">
        <v>804</v>
      </c>
      <c r="J319" s="311" t="str">
        <f>IFERROR(VLOOKUP('[1]Lista de Lojas | Stores List'!$K319,[1]UF!$A:$C,3,0),"")</f>
        <v>Southest</v>
      </c>
      <c r="K319" s="311" t="s">
        <v>131</v>
      </c>
      <c r="L319" s="311" t="str">
        <f>IF('[1]Lista de Lojas | Stores List'!$K319="","",VLOOKUP('[1]Lista de Lojas | Stores List'!$K319,[1]UF!$A:$B,2,0))</f>
        <v>Rio de Janeiro</v>
      </c>
      <c r="M319" s="311" t="s">
        <v>154</v>
      </c>
      <c r="N319" s="311" t="str">
        <f>IFERROR(VLOOKUP('[1]Lista de Lojas | Stores List'!$M319,[1]UF!D:E,2,0),"N")</f>
        <v>S</v>
      </c>
      <c r="O319" s="311" t="s">
        <v>551</v>
      </c>
      <c r="P319" s="311" t="s">
        <v>523</v>
      </c>
      <c r="Q319" s="317">
        <v>1608.8999999999999</v>
      </c>
      <c r="R319" s="311">
        <f>SUMIFS('[1]Lista de Lojas | Stores List'!$B$85:$B$747,'[1]Lista de Lojas | Stores List'!$D$85:$D$747,'[1]Lista de Lojas | Stores List'!$D319,'[1]Lista de Lojas | Stores List'!$E$85:$E$747,"&lt;="&amp;'[1]Lista de Lojas | Stores List'!$E319)</f>
        <v>273</v>
      </c>
      <c r="S319" s="311">
        <f>SUMIFS('[1]Lista de Lojas | Stores List'!$B$85:$B$747,'[1]Lista de Lojas | Stores List'!$E$85:$E$747,"&lt;="&amp;'[1]Lista de Lojas | Stores List'!$E319)</f>
        <v>371</v>
      </c>
    </row>
    <row r="320" spans="2:19">
      <c r="B320" s="164">
        <f>IF(AND('[1]Lista de Lojas | Stores List'!$E320="",'[1]Lista de Lojas | Stores List'!$G320=""),0,IF('[1]Lista de Lojas | Stores List'!$G320&lt;&gt;"",0,1))</f>
        <v>1</v>
      </c>
      <c r="C320" s="163" t="s">
        <v>931</v>
      </c>
      <c r="D320" s="308" t="s">
        <v>152</v>
      </c>
      <c r="E320" s="309">
        <v>42656</v>
      </c>
      <c r="F320" s="308" t="str">
        <f>IF('[1]Lista de Lojas | Stores List'!$E320="","",VLOOKUP(MONTH('[1]Lista de Lojas | Stores List'!$E320),[1]Quarters!$A$2:$B$13,2,0)&amp;RIGHT(YEAR('[1]Lista de Lojas | Stores List'!$E320),2))</f>
        <v>4Q16</v>
      </c>
      <c r="G320" s="309"/>
      <c r="H320" s="308" t="str">
        <f>IF('[1]Lista de Lojas | Stores List'!$G320="","",VLOOKUP(MONTH('[1]Lista de Lojas | Stores List'!$G320),[1]Quarters!$A$2:$B$13,2,0)&amp;RIGHT(YEAR('[1]Lista de Lojas | Stores List'!$G320),2))</f>
        <v/>
      </c>
      <c r="I320" s="311" t="s">
        <v>804</v>
      </c>
      <c r="J320" s="311" t="str">
        <f>IFERROR(VLOOKUP('[1]Lista de Lojas | Stores List'!$K320,[1]UF!$A:$C,3,0),"")</f>
        <v>South</v>
      </c>
      <c r="K320" s="311" t="s">
        <v>317</v>
      </c>
      <c r="L320" s="311" t="str">
        <f>IF('[1]Lista de Lojas | Stores List'!$K320="","",VLOOKUP('[1]Lista de Lojas | Stores List'!$K320,[1]UF!$A:$B,2,0))</f>
        <v>Santa Catarina</v>
      </c>
      <c r="M320" s="311" t="s">
        <v>172</v>
      </c>
      <c r="N320" s="311" t="str">
        <f>IFERROR(VLOOKUP('[1]Lista de Lojas | Stores List'!$M320,[1]UF!D:E,2,0),"N")</f>
        <v>N</v>
      </c>
      <c r="O320" s="311" t="s">
        <v>549</v>
      </c>
      <c r="P320" s="311" t="s">
        <v>523</v>
      </c>
      <c r="Q320" s="317">
        <v>527.4</v>
      </c>
      <c r="R320" s="311">
        <f>SUMIFS('[1]Lista de Lojas | Stores List'!$B$85:$B$747,'[1]Lista de Lojas | Stores List'!$D$85:$D$747,'[1]Lista de Lojas | Stores List'!$D320,'[1]Lista de Lojas | Stores List'!$E$85:$E$747,"&lt;="&amp;'[1]Lista de Lojas | Stores List'!$E320)</f>
        <v>59</v>
      </c>
      <c r="S320" s="311">
        <f>SUMIFS('[1]Lista de Lojas | Stores List'!$B$85:$B$747,'[1]Lista de Lojas | Stores List'!$E$85:$E$747,"&lt;="&amp;'[1]Lista de Lojas | Stores List'!$E320)</f>
        <v>370</v>
      </c>
    </row>
    <row r="321" spans="2:19">
      <c r="B321" s="164">
        <f>IF(AND('[1]Lista de Lojas | Stores List'!$E321="",'[1]Lista de Lojas | Stores List'!$G321=""),0,IF('[1]Lista de Lojas | Stores List'!$G321&lt;&gt;"",0,1))</f>
        <v>1</v>
      </c>
      <c r="C321" s="163" t="s">
        <v>930</v>
      </c>
      <c r="D321" s="308" t="s">
        <v>152</v>
      </c>
      <c r="E321" s="309">
        <v>42654</v>
      </c>
      <c r="F321" s="308" t="str">
        <f>IF('[1]Lista de Lojas | Stores List'!$E321="","",VLOOKUP(MONTH('[1]Lista de Lojas | Stores List'!$E321),[1]Quarters!$A$2:$B$13,2,0)&amp;RIGHT(YEAR('[1]Lista de Lojas | Stores List'!$E321),2))</f>
        <v>4Q16</v>
      </c>
      <c r="G321" s="309"/>
      <c r="H321" s="308" t="str">
        <f>IF('[1]Lista de Lojas | Stores List'!$G321="","",VLOOKUP(MONTH('[1]Lista de Lojas | Stores List'!$G321),[1]Quarters!$A$2:$B$13,2,0)&amp;RIGHT(YEAR('[1]Lista de Lojas | Stores List'!$G321),2))</f>
        <v/>
      </c>
      <c r="I321" s="311" t="s">
        <v>804</v>
      </c>
      <c r="J321" s="311" t="str">
        <f>IFERROR(VLOOKUP('[1]Lista de Lojas | Stores List'!$K321,[1]UF!$A:$C,3,0),"")</f>
        <v>Northest</v>
      </c>
      <c r="K321" s="311" t="s">
        <v>129</v>
      </c>
      <c r="L321" s="311" t="str">
        <f>IF('[1]Lista de Lojas | Stores List'!$K321="","",VLOOKUP('[1]Lista de Lojas | Stores List'!$K321,[1]UF!$A:$B,2,0))</f>
        <v>Bahia</v>
      </c>
      <c r="M321" s="311" t="s">
        <v>169</v>
      </c>
      <c r="N321" s="311" t="str">
        <f>IFERROR(VLOOKUP('[1]Lista de Lojas | Stores List'!$M321,[1]UF!D:E,2,0),"N")</f>
        <v>S</v>
      </c>
      <c r="O321" s="311" t="s">
        <v>550</v>
      </c>
      <c r="P321" s="311" t="s">
        <v>523</v>
      </c>
      <c r="Q321" s="317">
        <v>569.03</v>
      </c>
      <c r="R321" s="311">
        <f>SUMIFS('[1]Lista de Lojas | Stores List'!$B$85:$B$747,'[1]Lista de Lojas | Stores List'!$D$85:$D$747,'[1]Lista de Lojas | Stores List'!$D321,'[1]Lista de Lojas | Stores List'!$E$85:$E$747,"&lt;="&amp;'[1]Lista de Lojas | Stores List'!$E321)</f>
        <v>58</v>
      </c>
      <c r="S321" s="311">
        <f>SUMIFS('[1]Lista de Lojas | Stores List'!$B$85:$B$747,'[1]Lista de Lojas | Stores List'!$E$85:$E$747,"&lt;="&amp;'[1]Lista de Lojas | Stores List'!$E321)</f>
        <v>369</v>
      </c>
    </row>
    <row r="322" spans="2:19">
      <c r="B322" s="164">
        <f>IF(AND('[1]Lista de Lojas | Stores List'!$E322="",'[1]Lista de Lojas | Stores List'!$G322=""),0,IF('[1]Lista de Lojas | Stores List'!$G322&lt;&gt;"",0,1))</f>
        <v>1</v>
      </c>
      <c r="C322" s="163" t="s">
        <v>1344</v>
      </c>
      <c r="D322" s="308" t="s">
        <v>125</v>
      </c>
      <c r="E322" s="309">
        <v>42654</v>
      </c>
      <c r="F322" s="308" t="str">
        <f>IF('[1]Lista de Lojas | Stores List'!$E322="","",VLOOKUP(MONTH('[1]Lista de Lojas | Stores List'!$E322),[1]Quarters!$A$2:$B$13,2,0)&amp;RIGHT(YEAR('[1]Lista de Lojas | Stores List'!$E322),2))</f>
        <v>4Q16</v>
      </c>
      <c r="G322" s="309"/>
      <c r="H322" s="308" t="str">
        <f>IF('[1]Lista de Lojas | Stores List'!$G322="","",VLOOKUP(MONTH('[1]Lista de Lojas | Stores List'!$G322),[1]Quarters!$A$2:$B$13,2,0)&amp;RIGHT(YEAR('[1]Lista de Lojas | Stores List'!$G322),2))</f>
        <v/>
      </c>
      <c r="I322" s="311" t="s">
        <v>804</v>
      </c>
      <c r="J322" s="311" t="str">
        <f>IFERROR(VLOOKUP('[1]Lista de Lojas | Stores List'!$K322,[1]UF!$A:$C,3,0),"")</f>
        <v>Southest</v>
      </c>
      <c r="K322" s="311" t="s">
        <v>127</v>
      </c>
      <c r="L322" s="311" t="str">
        <f>IF('[1]Lista de Lojas | Stores List'!$K322="","",VLOOKUP('[1]Lista de Lojas | Stores List'!$K322,[1]UF!$A:$B,2,0))</f>
        <v>São Paulo</v>
      </c>
      <c r="M322" s="311" t="s">
        <v>134</v>
      </c>
      <c r="N322" s="311" t="str">
        <f>IFERROR(VLOOKUP('[1]Lista de Lojas | Stores List'!$M322,[1]UF!D:E,2,0),"N")</f>
        <v>S</v>
      </c>
      <c r="O322" s="311" t="s">
        <v>1345</v>
      </c>
      <c r="P322" s="311" t="s">
        <v>523</v>
      </c>
      <c r="Q322" s="317">
        <v>2163.5</v>
      </c>
      <c r="R322" s="311">
        <f>SUMIFS('[1]Lista de Lojas | Stores List'!$B$85:$B$747,'[1]Lista de Lojas | Stores List'!$D$85:$D$747,'[1]Lista de Lojas | Stores List'!$D322,'[1]Lista de Lojas | Stores List'!$E$85:$E$747,"&lt;="&amp;'[1]Lista de Lojas | Stores List'!$E322)</f>
        <v>272</v>
      </c>
      <c r="S322" s="311">
        <f>SUMIFS('[1]Lista de Lojas | Stores List'!$B$85:$B$747,'[1]Lista de Lojas | Stores List'!$E$85:$E$747,"&lt;="&amp;'[1]Lista de Lojas | Stores List'!$E322)</f>
        <v>369</v>
      </c>
    </row>
    <row r="323" spans="2:19">
      <c r="B323" s="164">
        <f>IF(AND('[1]Lista de Lojas | Stores List'!$E323="",'[1]Lista de Lojas | Stores List'!$G323=""),0,IF('[1]Lista de Lojas | Stores List'!$G323&lt;&gt;"",0,1))</f>
        <v>1</v>
      </c>
      <c r="C323" s="163" t="s">
        <v>1590</v>
      </c>
      <c r="D323" s="308" t="s">
        <v>153</v>
      </c>
      <c r="E323" s="309">
        <v>42654</v>
      </c>
      <c r="F323" s="308" t="str">
        <f>IF('[1]Lista de Lojas | Stores List'!$E323="","",VLOOKUP(MONTH('[1]Lista de Lojas | Stores List'!$E323),[1]Quarters!$A$2:$B$13,2,0)&amp;RIGHT(YEAR('[1]Lista de Lojas | Stores List'!$E323),2))</f>
        <v>4Q16</v>
      </c>
      <c r="G323" s="309"/>
      <c r="H323" s="308" t="str">
        <f>IF('[1]Lista de Lojas | Stores List'!$G323="","",VLOOKUP(MONTH('[1]Lista de Lojas | Stores List'!$G323),[1]Quarters!$A$2:$B$13,2,0)&amp;RIGHT(YEAR('[1]Lista de Lojas | Stores List'!$G323),2))</f>
        <v/>
      </c>
      <c r="I323" s="311" t="s">
        <v>804</v>
      </c>
      <c r="J323" s="311" t="str">
        <f>IFERROR(VLOOKUP('[1]Lista de Lojas | Stores List'!$K323,[1]UF!$A:$C,3,0),"")</f>
        <v>Southest</v>
      </c>
      <c r="K323" s="311" t="s">
        <v>127</v>
      </c>
      <c r="L323" s="311" t="str">
        <f>IF('[1]Lista de Lojas | Stores List'!$K323="","",VLOOKUP('[1]Lista de Lojas | Stores List'!$K323,[1]UF!$A:$B,2,0))</f>
        <v>São Paulo</v>
      </c>
      <c r="M323" s="311" t="s">
        <v>134</v>
      </c>
      <c r="N323" s="311" t="str">
        <f>IFERROR(VLOOKUP('[1]Lista de Lojas | Stores List'!$M323,[1]UF!D:E,2,0),"N")</f>
        <v>S</v>
      </c>
      <c r="O323" s="311" t="s">
        <v>1345</v>
      </c>
      <c r="P323" s="311" t="s">
        <v>523</v>
      </c>
      <c r="Q323" s="317">
        <v>177.7</v>
      </c>
      <c r="R323" s="311">
        <f>SUMIFS('[1]Lista de Lojas | Stores List'!$B$85:$B$747,'[1]Lista de Lojas | Stores List'!$D$85:$D$747,'[1]Lista de Lojas | Stores List'!$D323,'[1]Lista de Lojas | Stores List'!$E$85:$E$747,"&lt;="&amp;'[1]Lista de Lojas | Stores List'!$E323)</f>
        <v>39</v>
      </c>
      <c r="S323" s="311">
        <f>SUMIFS('[1]Lista de Lojas | Stores List'!$B$85:$B$747,'[1]Lista de Lojas | Stores List'!$E$85:$E$747,"&lt;="&amp;'[1]Lista de Lojas | Stores List'!$E323)</f>
        <v>369</v>
      </c>
    </row>
    <row r="324" spans="2:19">
      <c r="B324" s="164">
        <f>IF(AND('[1]Lista de Lojas | Stores List'!$E324="",'[1]Lista de Lojas | Stores List'!$G324=""),0,IF('[1]Lista de Lojas | Stores List'!$G324&lt;&gt;"",0,1))</f>
        <v>1</v>
      </c>
      <c r="C324" s="163" t="s">
        <v>928</v>
      </c>
      <c r="D324" s="308" t="s">
        <v>152</v>
      </c>
      <c r="E324" s="309">
        <v>42653</v>
      </c>
      <c r="F324" s="308" t="str">
        <f>IF('[1]Lista de Lojas | Stores List'!$E324="","",VLOOKUP(MONTH('[1]Lista de Lojas | Stores List'!$E324),[1]Quarters!$A$2:$B$13,2,0)&amp;RIGHT(YEAR('[1]Lista de Lojas | Stores List'!$E324),2))</f>
        <v>4Q16</v>
      </c>
      <c r="G324" s="309"/>
      <c r="H324" s="308" t="str">
        <f>IF('[1]Lista de Lojas | Stores List'!$G324="","",VLOOKUP(MONTH('[1]Lista de Lojas | Stores List'!$G324),[1]Quarters!$A$2:$B$13,2,0)&amp;RIGHT(YEAR('[1]Lista de Lojas | Stores List'!$G324),2))</f>
        <v/>
      </c>
      <c r="I324" s="311" t="s">
        <v>804</v>
      </c>
      <c r="J324" s="311" t="str">
        <f>IFERROR(VLOOKUP('[1]Lista de Lojas | Stores List'!$K324,[1]UF!$A:$C,3,0),"")</f>
        <v>Midwest</v>
      </c>
      <c r="K324" s="311" t="s">
        <v>326</v>
      </c>
      <c r="L324" s="311" t="str">
        <f>IF('[1]Lista de Lojas | Stores List'!$K324="","",VLOOKUP('[1]Lista de Lojas | Stores List'!$K324,[1]UF!$A:$B,2,0))</f>
        <v>Distrito Federal</v>
      </c>
      <c r="M324" s="311" t="s">
        <v>199</v>
      </c>
      <c r="N324" s="311" t="str">
        <f>IFERROR(VLOOKUP('[1]Lista de Lojas | Stores List'!$M324,[1]UF!D:E,2,0),"N")</f>
        <v>S</v>
      </c>
      <c r="O324" s="311" t="s">
        <v>929</v>
      </c>
      <c r="P324" s="311" t="s">
        <v>523</v>
      </c>
      <c r="Q324" s="317">
        <v>557.79</v>
      </c>
      <c r="R324" s="311">
        <f>SUMIFS('[1]Lista de Lojas | Stores List'!$B$85:$B$747,'[1]Lista de Lojas | Stores List'!$D$85:$D$747,'[1]Lista de Lojas | Stores List'!$D324,'[1]Lista de Lojas | Stores List'!$E$85:$E$747,"&lt;="&amp;'[1]Lista de Lojas | Stores List'!$E324)</f>
        <v>57</v>
      </c>
      <c r="S324" s="311">
        <f>SUMIFS('[1]Lista de Lojas | Stores List'!$B$85:$B$747,'[1]Lista de Lojas | Stores List'!$E$85:$E$747,"&lt;="&amp;'[1]Lista de Lojas | Stores List'!$E324)</f>
        <v>366</v>
      </c>
    </row>
    <row r="325" spans="2:19">
      <c r="B325" s="164">
        <f>IF(AND('[1]Lista de Lojas | Stores List'!$E325="",'[1]Lista de Lojas | Stores List'!$G325=""),0,IF('[1]Lista de Lojas | Stores List'!$G325&lt;&gt;"",0,1))</f>
        <v>1</v>
      </c>
      <c r="C325" s="163" t="s">
        <v>1589</v>
      </c>
      <c r="D325" s="308" t="s">
        <v>153</v>
      </c>
      <c r="E325" s="309">
        <v>42653</v>
      </c>
      <c r="F325" s="308" t="str">
        <f>IF('[1]Lista de Lojas | Stores List'!$E325="","",VLOOKUP(MONTH('[1]Lista de Lojas | Stores List'!$E325),[1]Quarters!$A$2:$B$13,2,0)&amp;RIGHT(YEAR('[1]Lista de Lojas | Stores List'!$E325),2))</f>
        <v>4Q16</v>
      </c>
      <c r="G325" s="309"/>
      <c r="H325" s="308" t="str">
        <f>IF('[1]Lista de Lojas | Stores List'!$G325="","",VLOOKUP(MONTH('[1]Lista de Lojas | Stores List'!$G325),[1]Quarters!$A$2:$B$13,2,0)&amp;RIGHT(YEAR('[1]Lista de Lojas | Stores List'!$G325),2))</f>
        <v/>
      </c>
      <c r="I325" s="311" t="s">
        <v>804</v>
      </c>
      <c r="J325" s="311" t="str">
        <f>IFERROR(VLOOKUP('[1]Lista de Lojas | Stores List'!$K325,[1]UF!$A:$C,3,0),"")</f>
        <v>Midwest</v>
      </c>
      <c r="K325" s="311" t="s">
        <v>326</v>
      </c>
      <c r="L325" s="311" t="str">
        <f>IF('[1]Lista de Lojas | Stores List'!$K325="","",VLOOKUP('[1]Lista de Lojas | Stores List'!$K325,[1]UF!$A:$B,2,0))</f>
        <v>Distrito Federal</v>
      </c>
      <c r="M325" s="311" t="s">
        <v>199</v>
      </c>
      <c r="N325" s="311" t="str">
        <f>IFERROR(VLOOKUP('[1]Lista de Lojas | Stores List'!$M325,[1]UF!D:E,2,0),"N")</f>
        <v>S</v>
      </c>
      <c r="O325" s="311" t="s">
        <v>484</v>
      </c>
      <c r="P325" s="311" t="s">
        <v>523</v>
      </c>
      <c r="Q325" s="317">
        <v>244.86</v>
      </c>
      <c r="R325" s="311">
        <f>SUMIFS('[1]Lista de Lojas | Stores List'!$B$85:$B$747,'[1]Lista de Lojas | Stores List'!$D$85:$D$747,'[1]Lista de Lojas | Stores List'!$D325,'[1]Lista de Lojas | Stores List'!$E$85:$E$747,"&lt;="&amp;'[1]Lista de Lojas | Stores List'!$E325)</f>
        <v>38</v>
      </c>
      <c r="S325" s="311">
        <f>SUMIFS('[1]Lista de Lojas | Stores List'!$B$85:$B$747,'[1]Lista de Lojas | Stores List'!$E$85:$E$747,"&lt;="&amp;'[1]Lista de Lojas | Stores List'!$E325)</f>
        <v>366</v>
      </c>
    </row>
    <row r="326" spans="2:19">
      <c r="B326" s="164">
        <f>IF(AND('[1]Lista de Lojas | Stores List'!$E326="",'[1]Lista de Lojas | Stores List'!$G326=""),0,IF('[1]Lista de Lojas | Stores List'!$G326&lt;&gt;"",0,1))</f>
        <v>1</v>
      </c>
      <c r="C326" s="163" t="s">
        <v>1343</v>
      </c>
      <c r="D326" s="308" t="s">
        <v>125</v>
      </c>
      <c r="E326" s="309">
        <v>42650</v>
      </c>
      <c r="F326" s="308" t="str">
        <f>IF('[1]Lista de Lojas | Stores List'!$E326="","",VLOOKUP(MONTH('[1]Lista de Lojas | Stores List'!$E326),[1]Quarters!$A$2:$B$13,2,0)&amp;RIGHT(YEAR('[1]Lista de Lojas | Stores List'!$E326),2))</f>
        <v>4Q16</v>
      </c>
      <c r="G326" s="309"/>
      <c r="H326" s="308" t="str">
        <f>IF('[1]Lista de Lojas | Stores List'!$G326="","",VLOOKUP(MONTH('[1]Lista de Lojas | Stores List'!$G326),[1]Quarters!$A$2:$B$13,2,0)&amp;RIGHT(YEAR('[1]Lista de Lojas | Stores List'!$G326),2))</f>
        <v/>
      </c>
      <c r="I326" s="311" t="s">
        <v>804</v>
      </c>
      <c r="J326" s="311" t="str">
        <f>IFERROR(VLOOKUP('[1]Lista de Lojas | Stores List'!$K326,[1]UF!$A:$C,3,0),"")</f>
        <v>Northest</v>
      </c>
      <c r="K326" s="311" t="s">
        <v>328</v>
      </c>
      <c r="L326" s="311" t="str">
        <f>IF('[1]Lista de Lojas | Stores List'!$K326="","",VLOOKUP('[1]Lista de Lojas | Stores List'!$K326,[1]UF!$A:$B,2,0))</f>
        <v>Paraíba</v>
      </c>
      <c r="M326" s="311" t="s">
        <v>547</v>
      </c>
      <c r="N326" s="311" t="str">
        <f>IFERROR(VLOOKUP('[1]Lista de Lojas | Stores List'!$M326,[1]UF!D:E,2,0),"N")</f>
        <v>N</v>
      </c>
      <c r="O326" s="311" t="s">
        <v>546</v>
      </c>
      <c r="P326" s="311" t="s">
        <v>523</v>
      </c>
      <c r="Q326" s="317">
        <v>2830.44</v>
      </c>
      <c r="R326" s="311">
        <f>SUMIFS('[1]Lista de Lojas | Stores List'!$B$85:$B$747,'[1]Lista de Lojas | Stores List'!$D$85:$D$747,'[1]Lista de Lojas | Stores List'!$D326,'[1]Lista de Lojas | Stores List'!$E$85:$E$747,"&lt;="&amp;'[1]Lista de Lojas | Stores List'!$E326)</f>
        <v>271</v>
      </c>
      <c r="S326" s="311">
        <f>SUMIFS('[1]Lista de Lojas | Stores List'!$B$85:$B$747,'[1]Lista de Lojas | Stores List'!$E$85:$E$747,"&lt;="&amp;'[1]Lista de Lojas | Stores List'!$E326)</f>
        <v>364</v>
      </c>
    </row>
    <row r="327" spans="2:19">
      <c r="B327" s="164">
        <f>IF(AND('[1]Lista de Lojas | Stores List'!$E327="",'[1]Lista de Lojas | Stores List'!$G327=""),0,IF('[1]Lista de Lojas | Stores List'!$G327&lt;&gt;"",0,1))</f>
        <v>1</v>
      </c>
      <c r="C327" s="163" t="s">
        <v>1342</v>
      </c>
      <c r="D327" s="308" t="s">
        <v>125</v>
      </c>
      <c r="E327" s="309">
        <v>42647</v>
      </c>
      <c r="F327" s="308" t="str">
        <f>IF('[1]Lista de Lojas | Stores List'!$E327="","",VLOOKUP(MONTH('[1]Lista de Lojas | Stores List'!$E327),[1]Quarters!$A$2:$B$13,2,0)&amp;RIGHT(YEAR('[1]Lista de Lojas | Stores List'!$E327),2))</f>
        <v>4Q16</v>
      </c>
      <c r="G327" s="309"/>
      <c r="H327" s="308" t="str">
        <f>IF('[1]Lista de Lojas | Stores List'!$G327="","",VLOOKUP(MONTH('[1]Lista de Lojas | Stores List'!$G327),[1]Quarters!$A$2:$B$13,2,0)&amp;RIGHT(YEAR('[1]Lista de Lojas | Stores List'!$G327),2))</f>
        <v/>
      </c>
      <c r="I327" s="311" t="s">
        <v>804</v>
      </c>
      <c r="J327" s="311" t="str">
        <f>IFERROR(VLOOKUP('[1]Lista de Lojas | Stores List'!$K327,[1]UF!$A:$C,3,0),"")</f>
        <v>Southest</v>
      </c>
      <c r="K327" s="311" t="s">
        <v>127</v>
      </c>
      <c r="L327" s="311" t="str">
        <f>IF('[1]Lista de Lojas | Stores List'!$K327="","",VLOOKUP('[1]Lista de Lojas | Stores List'!$K327,[1]UF!$A:$B,2,0))</f>
        <v>São Paulo</v>
      </c>
      <c r="M327" s="311" t="s">
        <v>215</v>
      </c>
      <c r="N327" s="311" t="str">
        <f>IFERROR(VLOOKUP('[1]Lista de Lojas | Stores List'!$M327,[1]UF!D:E,2,0),"N")</f>
        <v>N</v>
      </c>
      <c r="O327" s="311" t="s">
        <v>548</v>
      </c>
      <c r="P327" s="311" t="s">
        <v>523</v>
      </c>
      <c r="Q327" s="317">
        <v>1525.67</v>
      </c>
      <c r="R327" s="311">
        <f>SUMIFS('[1]Lista de Lojas | Stores List'!$B$85:$B$747,'[1]Lista de Lojas | Stores List'!$D$85:$D$747,'[1]Lista de Lojas | Stores List'!$D327,'[1]Lista de Lojas | Stores List'!$E$85:$E$747,"&lt;="&amp;'[1]Lista de Lojas | Stores List'!$E327)</f>
        <v>270</v>
      </c>
      <c r="S327" s="311">
        <f>SUMIFS('[1]Lista de Lojas | Stores List'!$B$85:$B$747,'[1]Lista de Lojas | Stores List'!$E$85:$E$747,"&lt;="&amp;'[1]Lista de Lojas | Stores List'!$E327)</f>
        <v>363</v>
      </c>
    </row>
    <row r="328" spans="2:19">
      <c r="B328" s="324">
        <f>IF(AND('[1]Lista de Lojas | Stores List'!$E328="",'[1]Lista de Lojas | Stores List'!$G328=""),0,IF('[1]Lista de Lojas | Stores List'!$G328&lt;&gt;"",0,1))</f>
        <v>0</v>
      </c>
      <c r="C328" s="325" t="s">
        <v>927</v>
      </c>
      <c r="D328" s="326" t="s">
        <v>152</v>
      </c>
      <c r="E328" s="327">
        <v>42644</v>
      </c>
      <c r="F328" s="326" t="str">
        <f>IF('[1]Lista de Lojas | Stores List'!$E328="","",VLOOKUP(MONTH('[1]Lista de Lojas | Stores List'!$E328),[1]Quarters!$A$2:$B$13,2,0)&amp;RIGHT(YEAR('[1]Lista de Lojas | Stores List'!$E328),2))</f>
        <v>4Q16</v>
      </c>
      <c r="G328" s="327">
        <v>44977</v>
      </c>
      <c r="H328" s="326" t="str">
        <f>IF('[1]Lista de Lojas | Stores List'!$G328="","",VLOOKUP(MONTH('[1]Lista de Lojas | Stores List'!$G328),[1]Quarters!$A$2:$B$13,2,0)&amp;RIGHT(YEAR('[1]Lista de Lojas | Stores List'!$G328),2))</f>
        <v>1Q23</v>
      </c>
      <c r="I328" s="324" t="s">
        <v>804</v>
      </c>
      <c r="J328" s="324" t="str">
        <f>IFERROR(VLOOKUP('[1]Lista de Lojas | Stores List'!$K328,[1]UF!$A:$C,3,0),"")</f>
        <v>Southest</v>
      </c>
      <c r="K328" s="324" t="s">
        <v>127</v>
      </c>
      <c r="L328" s="324" t="str">
        <f>IF('[1]Lista de Lojas | Stores List'!$K328="","",VLOOKUP('[1]Lista de Lojas | Stores List'!$K328,[1]UF!$A:$B,2,0))</f>
        <v>São Paulo</v>
      </c>
      <c r="M328" s="324" t="s">
        <v>174</v>
      </c>
      <c r="N328" s="311" t="str">
        <f>IFERROR(VLOOKUP('[1]Lista de Lojas | Stores List'!$M328,[1]UF!D:E,2,0),"N")</f>
        <v>N</v>
      </c>
      <c r="O328" s="324" t="s">
        <v>2096</v>
      </c>
      <c r="P328" s="324" t="s">
        <v>523</v>
      </c>
      <c r="Q328" s="328">
        <v>464.99</v>
      </c>
      <c r="R328" s="324">
        <f>SUMIFS('[1]Lista de Lojas | Stores List'!$B$85:$B$747,'[1]Lista de Lojas | Stores List'!$D$85:$D$747,'[1]Lista de Lojas | Stores List'!$D328,'[1]Lista de Lojas | Stores List'!$E$85:$E$747,"&lt;="&amp;'[1]Lista de Lojas | Stores List'!$E328)</f>
        <v>56</v>
      </c>
      <c r="S328" s="311">
        <f>SUMIFS('[1]Lista de Lojas | Stores List'!$B$85:$B$747,'[1]Lista de Lojas | Stores List'!$E$85:$E$747,"&lt;="&amp;'[1]Lista de Lojas | Stores List'!$E328)</f>
        <v>362</v>
      </c>
    </row>
    <row r="329" spans="2:19">
      <c r="B329" s="164">
        <f>IF(AND('[1]Lista de Lojas | Stores List'!$E329="",'[1]Lista de Lojas | Stores List'!$G329=""),0,IF('[1]Lista de Lojas | Stores List'!$G329&lt;&gt;"",0,1))</f>
        <v>1</v>
      </c>
      <c r="C329" s="163" t="s">
        <v>1340</v>
      </c>
      <c r="D329" s="308" t="s">
        <v>125</v>
      </c>
      <c r="E329" s="309">
        <v>42643</v>
      </c>
      <c r="F329" s="308" t="str">
        <f>IF('[1]Lista de Lojas | Stores List'!$E329="","",VLOOKUP(MONTH('[1]Lista de Lojas | Stores List'!$E329),[1]Quarters!$A$2:$B$13,2,0)&amp;RIGHT(YEAR('[1]Lista de Lojas | Stores List'!$E329),2))</f>
        <v>3Q16</v>
      </c>
      <c r="G329" s="309"/>
      <c r="H329" s="308" t="str">
        <f>IF('[1]Lista de Lojas | Stores List'!$G329="","",VLOOKUP(MONTH('[1]Lista de Lojas | Stores List'!$G329),[1]Quarters!$A$2:$B$13,2,0)&amp;RIGHT(YEAR('[1]Lista de Lojas | Stores List'!$G329),2))</f>
        <v/>
      </c>
      <c r="I329" s="311" t="s">
        <v>804</v>
      </c>
      <c r="J329" s="311" t="str">
        <f>IFERROR(VLOOKUP('[1]Lista de Lojas | Stores List'!$K329,[1]UF!$A:$C,3,0),"")</f>
        <v>South</v>
      </c>
      <c r="K329" s="311" t="s">
        <v>126</v>
      </c>
      <c r="L329" s="311" t="str">
        <f>IF('[1]Lista de Lojas | Stores List'!$K329="","",VLOOKUP('[1]Lista de Lojas | Stores List'!$K329,[1]UF!$A:$B,2,0))</f>
        <v>Rio Grande do Sul</v>
      </c>
      <c r="M329" s="311" t="s">
        <v>545</v>
      </c>
      <c r="N329" s="311" t="str">
        <f>IFERROR(VLOOKUP('[1]Lista de Lojas | Stores List'!$M329,[1]UF!D:E,2,0),"N")</f>
        <v>N</v>
      </c>
      <c r="O329" s="311" t="s">
        <v>1341</v>
      </c>
      <c r="P329" s="311" t="s">
        <v>521</v>
      </c>
      <c r="Q329" s="317">
        <v>1305</v>
      </c>
      <c r="R329" s="311">
        <f>SUMIFS('[1]Lista de Lojas | Stores List'!$B$85:$B$747,'[1]Lista de Lojas | Stores List'!$D$85:$D$747,'[1]Lista de Lojas | Stores List'!$D329,'[1]Lista de Lojas | Stores List'!$E$85:$E$747,"&lt;="&amp;'[1]Lista de Lojas | Stores List'!$E329)</f>
        <v>269</v>
      </c>
      <c r="S329" s="311">
        <f>SUMIFS('[1]Lista de Lojas | Stores List'!$B$85:$B$747,'[1]Lista de Lojas | Stores List'!$E$85:$E$747,"&lt;="&amp;'[1]Lista de Lojas | Stores List'!$E329)</f>
        <v>362</v>
      </c>
    </row>
    <row r="330" spans="2:19">
      <c r="B330" s="324">
        <f>IF(AND('[1]Lista de Lojas | Stores List'!$E330="",'[1]Lista de Lojas | Stores List'!$G330=""),0,IF('[1]Lista de Lojas | Stores List'!$G330&lt;&gt;"",0,1))</f>
        <v>0</v>
      </c>
      <c r="C330" s="325" t="s">
        <v>1339</v>
      </c>
      <c r="D330" s="324" t="s">
        <v>125</v>
      </c>
      <c r="E330" s="327">
        <v>42642</v>
      </c>
      <c r="F330" s="324" t="str">
        <f>IF('[1]Lista de Lojas | Stores List'!$E330="","",VLOOKUP(MONTH('[1]Lista de Lojas | Stores List'!$E330),[1]Quarters!$A$2:$B$13,2,0)&amp;RIGHT(YEAR('[1]Lista de Lojas | Stores List'!$E330),2))</f>
        <v>3Q16</v>
      </c>
      <c r="G330" s="327">
        <v>45106</v>
      </c>
      <c r="H330" s="324" t="str">
        <f>IF('[1]Lista de Lojas | Stores List'!$G330="","",VLOOKUP(MONTH('[1]Lista de Lojas | Stores List'!$G330),[1]Quarters!$A$2:$B$13,2,0)&amp;RIGHT(YEAR('[1]Lista de Lojas | Stores List'!$G330),2))</f>
        <v>2Q23</v>
      </c>
      <c r="I330" s="325" t="s">
        <v>804</v>
      </c>
      <c r="J330" s="324" t="str">
        <f>IFERROR(VLOOKUP('[1]Lista de Lojas | Stores List'!$K330,[1]UF!$A:$C,3,0),"")</f>
        <v>Southest</v>
      </c>
      <c r="K330" s="325" t="s">
        <v>127</v>
      </c>
      <c r="L330" s="324" t="str">
        <f>IF('[1]Lista de Lojas | Stores List'!$K330="","",VLOOKUP('[1]Lista de Lojas | Stores List'!$K330,[1]UF!$A:$B,2,0))</f>
        <v>São Paulo</v>
      </c>
      <c r="M330" s="325" t="s">
        <v>171</v>
      </c>
      <c r="N330" s="311" t="str">
        <f>IFERROR(VLOOKUP('[1]Lista de Lojas | Stores List'!$M330,[1]UF!D:E,2,0),"N")</f>
        <v>N</v>
      </c>
      <c r="O330" s="325" t="s">
        <v>2336</v>
      </c>
      <c r="P330" s="324" t="s">
        <v>523</v>
      </c>
      <c r="Q330" s="328">
        <v>1463</v>
      </c>
      <c r="R330" s="324">
        <f>SUMIFS('[1]Lista de Lojas | Stores List'!$B$85:$B$747,'[1]Lista de Lojas | Stores List'!$D$85:$D$747,'[1]Lista de Lojas | Stores List'!$D330,'[1]Lista de Lojas | Stores List'!$E$85:$E$747,"&lt;="&amp;'[1]Lista de Lojas | Stores List'!$E330)</f>
        <v>268</v>
      </c>
      <c r="S330" s="311">
        <f>SUMIFS('[1]Lista de Lojas | Stores List'!$B$85:$B$747,'[1]Lista de Lojas | Stores List'!$E$85:$E$747,"&lt;="&amp;'[1]Lista de Lojas | Stores List'!$E330)</f>
        <v>361</v>
      </c>
    </row>
    <row r="331" spans="2:19">
      <c r="B331" s="324">
        <f>IF(AND('[1]Lista de Lojas | Stores List'!$E331="",'[1]Lista de Lojas | Stores List'!$G331=""),0,IF('[1]Lista de Lojas | Stores List'!$G331&lt;&gt;"",0,1))</f>
        <v>0</v>
      </c>
      <c r="C331" s="325" t="s">
        <v>1338</v>
      </c>
      <c r="D331" s="326" t="s">
        <v>125</v>
      </c>
      <c r="E331" s="327">
        <v>42621</v>
      </c>
      <c r="F331" s="326" t="str">
        <f>IF('[1]Lista de Lojas | Stores List'!$E331="","",VLOOKUP(MONTH('[1]Lista de Lojas | Stores List'!$E331),[1]Quarters!$A$2:$B$13,2,0)&amp;RIGHT(YEAR('[1]Lista de Lojas | Stores List'!$E331),2))</f>
        <v>3Q16</v>
      </c>
      <c r="G331" s="327">
        <v>44660</v>
      </c>
      <c r="H331" s="326" t="str">
        <f>IF('[1]Lista de Lojas | Stores List'!$G331="","",VLOOKUP(MONTH('[1]Lista de Lojas | Stores List'!$G331),[1]Quarters!$A$2:$B$13,2,0)&amp;RIGHT(YEAR('[1]Lista de Lojas | Stores List'!$G331),2))</f>
        <v>2Q22</v>
      </c>
      <c r="I331" s="324" t="s">
        <v>804</v>
      </c>
      <c r="J331" s="324" t="str">
        <f>IFERROR(VLOOKUP('[1]Lista de Lojas | Stores List'!$K331,[1]UF!$A:$C,3,0),"")</f>
        <v>South</v>
      </c>
      <c r="K331" s="324" t="s">
        <v>126</v>
      </c>
      <c r="L331" s="324" t="str">
        <f>IF('[1]Lista de Lojas | Stores List'!$K331="","",VLOOKUP('[1]Lista de Lojas | Stores List'!$K331,[1]UF!$A:$B,2,0))</f>
        <v>Rio Grande do Sul</v>
      </c>
      <c r="M331" s="324" t="s">
        <v>542</v>
      </c>
      <c r="N331" s="311" t="str">
        <f>IFERROR(VLOOKUP('[1]Lista de Lojas | Stores List'!$M331,[1]UF!D:E,2,0),"N")</f>
        <v>N</v>
      </c>
      <c r="O331" s="324" t="s">
        <v>1998</v>
      </c>
      <c r="P331" s="324" t="s">
        <v>521</v>
      </c>
      <c r="Q331" s="328">
        <v>1204.24</v>
      </c>
      <c r="R331" s="324">
        <f>SUMIFS('[1]Lista de Lojas | Stores List'!$B$85:$B$747,'[1]Lista de Lojas | Stores List'!$D$85:$D$747,'[1]Lista de Lojas | Stores List'!$D331,'[1]Lista de Lojas | Stores List'!$E$85:$E$747,"&lt;="&amp;'[1]Lista de Lojas | Stores List'!$E331)</f>
        <v>268</v>
      </c>
      <c r="S331" s="311">
        <f>SUMIFS('[1]Lista de Lojas | Stores List'!$B$85:$B$747,'[1]Lista de Lojas | Stores List'!$E$85:$E$747,"&lt;="&amp;'[1]Lista de Lojas | Stores List'!$E331)</f>
        <v>361</v>
      </c>
    </row>
    <row r="332" spans="2:19">
      <c r="B332" s="164">
        <f>IF(AND('[1]Lista de Lojas | Stores List'!$E332="",'[1]Lista de Lojas | Stores List'!$G332=""),0,IF('[1]Lista de Lojas | Stores List'!$G332&lt;&gt;"",0,1))</f>
        <v>1</v>
      </c>
      <c r="C332" s="163" t="s">
        <v>1337</v>
      </c>
      <c r="D332" s="308" t="s">
        <v>125</v>
      </c>
      <c r="E332" s="309">
        <v>42619</v>
      </c>
      <c r="F332" s="308" t="str">
        <f>IF('[1]Lista de Lojas | Stores List'!$E332="","",VLOOKUP(MONTH('[1]Lista de Lojas | Stores List'!$E332),[1]Quarters!$A$2:$B$13,2,0)&amp;RIGHT(YEAR('[1]Lista de Lojas | Stores List'!$E332),2))</f>
        <v>3Q16</v>
      </c>
      <c r="G332" s="309"/>
      <c r="H332" s="308" t="str">
        <f>IF('[1]Lista de Lojas | Stores List'!$G332="","",VLOOKUP(MONTH('[1]Lista de Lojas | Stores List'!$G332),[1]Quarters!$A$2:$B$13,2,0)&amp;RIGHT(YEAR('[1]Lista de Lojas | Stores List'!$G332),2))</f>
        <v/>
      </c>
      <c r="I332" s="311" t="s">
        <v>804</v>
      </c>
      <c r="J332" s="311" t="str">
        <f>IFERROR(VLOOKUP('[1]Lista de Lojas | Stores List'!$K332,[1]UF!$A:$C,3,0),"")</f>
        <v>Southest</v>
      </c>
      <c r="K332" s="311" t="s">
        <v>322</v>
      </c>
      <c r="L332" s="311" t="str">
        <f>IF('[1]Lista de Lojas | Stores List'!$K332="","",VLOOKUP('[1]Lista de Lojas | Stores List'!$K332,[1]UF!$A:$B,2,0))</f>
        <v>Espírito Santo</v>
      </c>
      <c r="M332" s="311" t="s">
        <v>185</v>
      </c>
      <c r="N332" s="311" t="str">
        <f>IFERROR(VLOOKUP('[1]Lista de Lojas | Stores List'!$M332,[1]UF!D:E,2,0),"N")</f>
        <v>N</v>
      </c>
      <c r="O332" s="311" t="s">
        <v>543</v>
      </c>
      <c r="P332" s="311" t="s">
        <v>523</v>
      </c>
      <c r="Q332" s="317">
        <v>3236.37</v>
      </c>
      <c r="R332" s="311">
        <f>SUMIFS('[1]Lista de Lojas | Stores List'!$B$85:$B$747,'[1]Lista de Lojas | Stores List'!$D$85:$D$747,'[1]Lista de Lojas | Stores List'!$D332,'[1]Lista de Lojas | Stores List'!$E$85:$E$747,"&lt;="&amp;'[1]Lista de Lojas | Stores List'!$E332)</f>
        <v>268</v>
      </c>
      <c r="S332" s="311">
        <f>SUMIFS('[1]Lista de Lojas | Stores List'!$B$85:$B$747,'[1]Lista de Lojas | Stores List'!$E$85:$E$747,"&lt;="&amp;'[1]Lista de Lojas | Stores List'!$E332)</f>
        <v>361</v>
      </c>
    </row>
    <row r="333" spans="2:19">
      <c r="B333" s="164">
        <f>IF(AND('[1]Lista de Lojas | Stores List'!$E333="",'[1]Lista de Lojas | Stores List'!$G333=""),0,IF('[1]Lista de Lojas | Stores List'!$G333&lt;&gt;"",0,1))</f>
        <v>1</v>
      </c>
      <c r="C333" s="163" t="s">
        <v>926</v>
      </c>
      <c r="D333" s="308" t="s">
        <v>152</v>
      </c>
      <c r="E333" s="309">
        <v>42595</v>
      </c>
      <c r="F333" s="308" t="str">
        <f>IF('[1]Lista de Lojas | Stores List'!$E333="","",VLOOKUP(MONTH('[1]Lista de Lojas | Stores List'!$E333),[1]Quarters!$A$2:$B$13,2,0)&amp;RIGHT(YEAR('[1]Lista de Lojas | Stores List'!$E333),2))</f>
        <v>3Q16</v>
      </c>
      <c r="G333" s="309"/>
      <c r="H333" s="308" t="str">
        <f>IF('[1]Lista de Lojas | Stores List'!$G333="","",VLOOKUP(MONTH('[1]Lista de Lojas | Stores List'!$G333),[1]Quarters!$A$2:$B$13,2,0)&amp;RIGHT(YEAR('[1]Lista de Lojas | Stores List'!$G333),2))</f>
        <v/>
      </c>
      <c r="I333" s="311" t="s">
        <v>804</v>
      </c>
      <c r="J333" s="311" t="str">
        <f>IFERROR(VLOOKUP('[1]Lista de Lojas | Stores List'!$K333,[1]UF!$A:$C,3,0),"")</f>
        <v>Southest</v>
      </c>
      <c r="K333" s="311" t="s">
        <v>127</v>
      </c>
      <c r="L333" s="311" t="str">
        <f>IF('[1]Lista de Lojas | Stores List'!$K333="","",VLOOKUP('[1]Lista de Lojas | Stores List'!$K333,[1]UF!$A:$B,2,0))</f>
        <v>São Paulo</v>
      </c>
      <c r="M333" s="311" t="s">
        <v>134</v>
      </c>
      <c r="N333" s="311" t="str">
        <f>IFERROR(VLOOKUP('[1]Lista de Lojas | Stores List'!$M333,[1]UF!D:E,2,0),"N")</f>
        <v>S</v>
      </c>
      <c r="O333" s="311" t="s">
        <v>466</v>
      </c>
      <c r="P333" s="311" t="s">
        <v>523</v>
      </c>
      <c r="Q333" s="317">
        <v>291.75</v>
      </c>
      <c r="R333" s="311">
        <f>SUMIFS('[1]Lista de Lojas | Stores List'!$B$85:$B$747,'[1]Lista de Lojas | Stores List'!$D$85:$D$747,'[1]Lista de Lojas | Stores List'!$D333,'[1]Lista de Lojas | Stores List'!$E$85:$E$747,"&lt;="&amp;'[1]Lista de Lojas | Stores List'!$E333)</f>
        <v>56</v>
      </c>
      <c r="S333" s="311">
        <f>SUMIFS('[1]Lista de Lojas | Stores List'!$B$85:$B$747,'[1]Lista de Lojas | Stores List'!$E$85:$E$747,"&lt;="&amp;'[1]Lista de Lojas | Stores List'!$E333)</f>
        <v>360</v>
      </c>
    </row>
    <row r="334" spans="2:19">
      <c r="B334" s="164">
        <f>IF(AND('[1]Lista de Lojas | Stores List'!$E334="",'[1]Lista de Lojas | Stores List'!$G334=""),0,IF('[1]Lista de Lojas | Stores List'!$G334&lt;&gt;"",0,1))</f>
        <v>1</v>
      </c>
      <c r="C334" s="163" t="s">
        <v>925</v>
      </c>
      <c r="D334" s="308" t="s">
        <v>152</v>
      </c>
      <c r="E334" s="309">
        <v>42592</v>
      </c>
      <c r="F334" s="308" t="str">
        <f>IF('[1]Lista de Lojas | Stores List'!$E334="","",VLOOKUP(MONTH('[1]Lista de Lojas | Stores List'!$E334),[1]Quarters!$A$2:$B$13,2,0)&amp;RIGHT(YEAR('[1]Lista de Lojas | Stores List'!$E334),2))</f>
        <v>3Q16</v>
      </c>
      <c r="G334" s="309"/>
      <c r="H334" s="308" t="str">
        <f>IF('[1]Lista de Lojas | Stores List'!$G334="","",VLOOKUP(MONTH('[1]Lista de Lojas | Stores List'!$G334),[1]Quarters!$A$2:$B$13,2,0)&amp;RIGHT(YEAR('[1]Lista de Lojas | Stores List'!$G334),2))</f>
        <v/>
      </c>
      <c r="I334" s="311" t="s">
        <v>804</v>
      </c>
      <c r="J334" s="311" t="str">
        <f>IFERROR(VLOOKUP('[1]Lista de Lojas | Stores List'!$K334,[1]UF!$A:$C,3,0),"")</f>
        <v>Northest</v>
      </c>
      <c r="K334" s="311" t="s">
        <v>324</v>
      </c>
      <c r="L334" s="311" t="str">
        <f>IF('[1]Lista de Lojas | Stores List'!$K334="","",VLOOKUP('[1]Lista de Lojas | Stores List'!$K334,[1]UF!$A:$B,2,0))</f>
        <v>Maranhão</v>
      </c>
      <c r="M334" s="311" t="s">
        <v>363</v>
      </c>
      <c r="N334" s="311" t="str">
        <f>IFERROR(VLOOKUP('[1]Lista de Lojas | Stores List'!$M334,[1]UF!D:E,2,0),"N")</f>
        <v>S</v>
      </c>
      <c r="O334" s="311" t="s">
        <v>315</v>
      </c>
      <c r="P334" s="311" t="s">
        <v>523</v>
      </c>
      <c r="Q334" s="317">
        <v>611.66999999999996</v>
      </c>
      <c r="R334" s="311">
        <f>SUMIFS('[1]Lista de Lojas | Stores List'!$B$85:$B$747,'[1]Lista de Lojas | Stores List'!$D$85:$D$747,'[1]Lista de Lojas | Stores List'!$D334,'[1]Lista de Lojas | Stores List'!$E$85:$E$747,"&lt;="&amp;'[1]Lista de Lojas | Stores List'!$E334)</f>
        <v>55</v>
      </c>
      <c r="S334" s="311">
        <f>SUMIFS('[1]Lista de Lojas | Stores List'!$B$85:$B$747,'[1]Lista de Lojas | Stores List'!$E$85:$E$747,"&lt;="&amp;'[1]Lista de Lojas | Stores List'!$E334)</f>
        <v>359</v>
      </c>
    </row>
    <row r="335" spans="2:19">
      <c r="B335" s="164">
        <f>IF(AND('[1]Lista de Lojas | Stores List'!$E335="",'[1]Lista de Lojas | Stores List'!$G335=""),0,IF('[1]Lista de Lojas | Stores List'!$G335&lt;&gt;"",0,1))</f>
        <v>1</v>
      </c>
      <c r="C335" s="163" t="s">
        <v>923</v>
      </c>
      <c r="D335" s="308" t="s">
        <v>152</v>
      </c>
      <c r="E335" s="309">
        <v>42586</v>
      </c>
      <c r="F335" s="308" t="str">
        <f>IF('[1]Lista de Lojas | Stores List'!$E335="","",VLOOKUP(MONTH('[1]Lista de Lojas | Stores List'!$E335),[1]Quarters!$A$2:$B$13,2,0)&amp;RIGHT(YEAR('[1]Lista de Lojas | Stores List'!$E335),2))</f>
        <v>3Q16</v>
      </c>
      <c r="G335" s="309"/>
      <c r="H335" s="308" t="str">
        <f>IF('[1]Lista de Lojas | Stores List'!$G335="","",VLOOKUP(MONTH('[1]Lista de Lojas | Stores List'!$G335),[1]Quarters!$A$2:$B$13,2,0)&amp;RIGHT(YEAR('[1]Lista de Lojas | Stores List'!$G335),2))</f>
        <v/>
      </c>
      <c r="I335" s="311" t="s">
        <v>804</v>
      </c>
      <c r="J335" s="311" t="str">
        <f>IFERROR(VLOOKUP('[1]Lista de Lojas | Stores List'!$K335,[1]UF!$A:$C,3,0),"")</f>
        <v>Southest</v>
      </c>
      <c r="K335" s="311" t="s">
        <v>131</v>
      </c>
      <c r="L335" s="311" t="str">
        <f>IF('[1]Lista de Lojas | Stores List'!$K335="","",VLOOKUP('[1]Lista de Lojas | Stores List'!$K335,[1]UF!$A:$B,2,0))</f>
        <v>Rio de Janeiro</v>
      </c>
      <c r="M335" s="311" t="s">
        <v>154</v>
      </c>
      <c r="N335" s="311" t="str">
        <f>IFERROR(VLOOKUP('[1]Lista de Lojas | Stores List'!$M335,[1]UF!D:E,2,0),"N")</f>
        <v>S</v>
      </c>
      <c r="O335" s="311" t="s">
        <v>924</v>
      </c>
      <c r="P335" s="311" t="s">
        <v>523</v>
      </c>
      <c r="Q335" s="317">
        <v>451.47</v>
      </c>
      <c r="R335" s="311">
        <f>SUMIFS('[1]Lista de Lojas | Stores List'!$B$85:$B$747,'[1]Lista de Lojas | Stores List'!$D$85:$D$747,'[1]Lista de Lojas | Stores List'!$D335,'[1]Lista de Lojas | Stores List'!$E$85:$E$747,"&lt;="&amp;'[1]Lista de Lojas | Stores List'!$E335)</f>
        <v>54</v>
      </c>
      <c r="S335" s="311">
        <f>SUMIFS('[1]Lista de Lojas | Stores List'!$B$85:$B$747,'[1]Lista de Lojas | Stores List'!$E$85:$E$747,"&lt;="&amp;'[1]Lista de Lojas | Stores List'!$E335)</f>
        <v>358</v>
      </c>
    </row>
    <row r="336" spans="2:19">
      <c r="B336" s="324">
        <f>IF(AND('[1]Lista de Lojas | Stores List'!$E336="",'[1]Lista de Lojas | Stores List'!$G336=""),0,IF('[1]Lista de Lojas | Stores List'!$G336&lt;&gt;"",0,1))</f>
        <v>0</v>
      </c>
      <c r="C336" s="325" t="s">
        <v>1335</v>
      </c>
      <c r="D336" s="326" t="s">
        <v>125</v>
      </c>
      <c r="E336" s="327">
        <v>42580</v>
      </c>
      <c r="F336" s="326" t="str">
        <f>IF('[1]Lista de Lojas | Stores List'!$E336="","",VLOOKUP(MONTH('[1]Lista de Lojas | Stores List'!$E336),[1]Quarters!$A$2:$B$13,2,0)&amp;RIGHT(YEAR('[1]Lista de Lojas | Stores List'!$E336),2))</f>
        <v>3Q16</v>
      </c>
      <c r="G336" s="327">
        <v>43831</v>
      </c>
      <c r="H336" s="326" t="str">
        <f>IF('[1]Lista de Lojas | Stores List'!$G336="","",VLOOKUP(MONTH('[1]Lista de Lojas | Stores List'!$G336),[1]Quarters!$A$2:$B$13,2,0)&amp;RIGHT(YEAR('[1]Lista de Lojas | Stores List'!$G336),2))</f>
        <v>1Q20</v>
      </c>
      <c r="I336" s="324" t="s">
        <v>804</v>
      </c>
      <c r="J336" s="324" t="str">
        <f>IFERROR(VLOOKUP('[1]Lista de Lojas | Stores List'!$K336,[1]UF!$A:$C,3,0),"")</f>
        <v>Southest</v>
      </c>
      <c r="K336" s="324" t="s">
        <v>131</v>
      </c>
      <c r="L336" s="324" t="str">
        <f>IF('[1]Lista de Lojas | Stores List'!$K336="","",VLOOKUP('[1]Lista de Lojas | Stores List'!$K336,[1]UF!$A:$B,2,0))</f>
        <v>Rio de Janeiro</v>
      </c>
      <c r="M336" s="324" t="s">
        <v>154</v>
      </c>
      <c r="N336" s="311" t="str">
        <f>IFERROR(VLOOKUP('[1]Lista de Lojas | Stores List'!$M336,[1]UF!D:E,2,0),"N")</f>
        <v>S</v>
      </c>
      <c r="O336" s="324" t="s">
        <v>1336</v>
      </c>
      <c r="P336" s="324" t="s">
        <v>521</v>
      </c>
      <c r="Q336" s="328">
        <v>842.83</v>
      </c>
      <c r="R336" s="324">
        <f>SUMIFS('[1]Lista de Lojas | Stores List'!$B$85:$B$747,'[1]Lista de Lojas | Stores List'!$D$85:$D$747,'[1]Lista de Lojas | Stores List'!$D336,'[1]Lista de Lojas | Stores List'!$E$85:$E$747,"&lt;="&amp;'[1]Lista de Lojas | Stores List'!$E336)</f>
        <v>267</v>
      </c>
      <c r="S336" s="311">
        <f>SUMIFS('[1]Lista de Lojas | Stores List'!$B$85:$B$747,'[1]Lista de Lojas | Stores List'!$E$85:$E$747,"&lt;="&amp;'[1]Lista de Lojas | Stores List'!$E336)</f>
        <v>357</v>
      </c>
    </row>
    <row r="337" spans="2:19">
      <c r="B337" s="164">
        <f>IF(AND('[1]Lista de Lojas | Stores List'!$E337="",'[1]Lista de Lojas | Stores List'!$G337=""),0,IF('[1]Lista de Lojas | Stores List'!$G337&lt;&gt;"",0,1))</f>
        <v>1</v>
      </c>
      <c r="C337" s="163" t="s">
        <v>1334</v>
      </c>
      <c r="D337" s="308" t="s">
        <v>125</v>
      </c>
      <c r="E337" s="309">
        <v>42563</v>
      </c>
      <c r="F337" s="308" t="str">
        <f>IF('[1]Lista de Lojas | Stores List'!$E337="","",VLOOKUP(MONTH('[1]Lista de Lojas | Stores List'!$E337),[1]Quarters!$A$2:$B$13,2,0)&amp;RIGHT(YEAR('[1]Lista de Lojas | Stores List'!$E337),2))</f>
        <v>3Q16</v>
      </c>
      <c r="G337" s="309"/>
      <c r="H337" s="308" t="str">
        <f>IF('[1]Lista de Lojas | Stores List'!$G337="","",VLOOKUP(MONTH('[1]Lista de Lojas | Stores List'!$G337),[1]Quarters!$A$2:$B$13,2,0)&amp;RIGHT(YEAR('[1]Lista de Lojas | Stores List'!$G337),2))</f>
        <v/>
      </c>
      <c r="I337" s="311" t="s">
        <v>804</v>
      </c>
      <c r="J337" s="311" t="str">
        <f>IFERROR(VLOOKUP('[1]Lista de Lojas | Stores List'!$K337,[1]UF!$A:$C,3,0),"")</f>
        <v>Southest</v>
      </c>
      <c r="K337" s="311" t="s">
        <v>319</v>
      </c>
      <c r="L337" s="311" t="str">
        <f>IF('[1]Lista de Lojas | Stores List'!$K337="","",VLOOKUP('[1]Lista de Lojas | Stores List'!$K337,[1]UF!$A:$B,2,0))</f>
        <v>Minas Gerais</v>
      </c>
      <c r="M337" s="311" t="s">
        <v>409</v>
      </c>
      <c r="N337" s="311" t="str">
        <f>IFERROR(VLOOKUP('[1]Lista de Lojas | Stores List'!$M337,[1]UF!D:E,2,0),"N")</f>
        <v>N</v>
      </c>
      <c r="O337" s="311" t="s">
        <v>536</v>
      </c>
      <c r="P337" s="311" t="s">
        <v>523</v>
      </c>
      <c r="Q337" s="317">
        <v>2734.67</v>
      </c>
      <c r="R337" s="311">
        <f>SUMIFS('[1]Lista de Lojas | Stores List'!$B$85:$B$747,'[1]Lista de Lojas | Stores List'!$D$85:$D$747,'[1]Lista de Lojas | Stores List'!$D337,'[1]Lista de Lojas | Stores List'!$E$85:$E$747,"&lt;="&amp;'[1]Lista de Lojas | Stores List'!$E337)</f>
        <v>267</v>
      </c>
      <c r="S337" s="311">
        <f>SUMIFS('[1]Lista de Lojas | Stores List'!$B$85:$B$747,'[1]Lista de Lojas | Stores List'!$E$85:$E$747,"&lt;="&amp;'[1]Lista de Lojas | Stores List'!$E337)</f>
        <v>357</v>
      </c>
    </row>
    <row r="338" spans="2:19">
      <c r="B338" s="324">
        <f>IF(AND('[1]Lista de Lojas | Stores List'!$E338="",'[1]Lista de Lojas | Stores List'!$G338=""),0,IF('[1]Lista de Lojas | Stores List'!$G338&lt;&gt;"",0,1))</f>
        <v>0</v>
      </c>
      <c r="C338" s="325" t="s">
        <v>922</v>
      </c>
      <c r="D338" s="326" t="s">
        <v>152</v>
      </c>
      <c r="E338" s="327">
        <v>42558</v>
      </c>
      <c r="F338" s="326" t="str">
        <f>IF('[1]Lista de Lojas | Stores List'!$E338="","",VLOOKUP(MONTH('[1]Lista de Lojas | Stores List'!$E338),[1]Quarters!$A$2:$B$13,2,0)&amp;RIGHT(YEAR('[1]Lista de Lojas | Stores List'!$E338),2))</f>
        <v>3Q16</v>
      </c>
      <c r="G338" s="327">
        <v>44942</v>
      </c>
      <c r="H338" s="326" t="str">
        <f>IF('[1]Lista de Lojas | Stores List'!$G338="","",VLOOKUP(MONTH('[1]Lista de Lojas | Stores List'!$G338),[1]Quarters!$A$2:$B$13,2,0)&amp;RIGHT(YEAR('[1]Lista de Lojas | Stores List'!$G338),2))</f>
        <v>1Q23</v>
      </c>
      <c r="I338" s="324" t="s">
        <v>804</v>
      </c>
      <c r="J338" s="324" t="str">
        <f>IFERROR(VLOOKUP('[1]Lista de Lojas | Stores List'!$K338,[1]UF!$A:$C,3,0),"")</f>
        <v>Northest</v>
      </c>
      <c r="K338" s="324" t="s">
        <v>323</v>
      </c>
      <c r="L338" s="324" t="str">
        <f>IF('[1]Lista de Lojas | Stores List'!$K338="","",VLOOKUP('[1]Lista de Lojas | Stores List'!$K338,[1]UF!$A:$B,2,0))</f>
        <v>Rio Grande do Norte</v>
      </c>
      <c r="M338" s="324" t="s">
        <v>211</v>
      </c>
      <c r="N338" s="311" t="str">
        <f>IFERROR(VLOOKUP('[1]Lista de Lojas | Stores List'!$M338,[1]UF!D:E,2,0),"N")</f>
        <v>S</v>
      </c>
      <c r="O338" s="324" t="s">
        <v>2091</v>
      </c>
      <c r="P338" s="324" t="s">
        <v>523</v>
      </c>
      <c r="Q338" s="328">
        <v>432.34</v>
      </c>
      <c r="R338" s="324">
        <f>SUMIFS('[1]Lista de Lojas | Stores List'!$B$85:$B$747,'[1]Lista de Lojas | Stores List'!$D$85:$D$747,'[1]Lista de Lojas | Stores List'!$D338,'[1]Lista de Lojas | Stores List'!$E$85:$E$747,"&lt;="&amp;'[1]Lista de Lojas | Stores List'!$E338)</f>
        <v>53</v>
      </c>
      <c r="S338" s="311">
        <f>SUMIFS('[1]Lista de Lojas | Stores List'!$B$85:$B$747,'[1]Lista de Lojas | Stores List'!$E$85:$E$747,"&lt;="&amp;'[1]Lista de Lojas | Stores List'!$E338)</f>
        <v>356</v>
      </c>
    </row>
    <row r="339" spans="2:19">
      <c r="B339" s="164">
        <f>IF(AND('[1]Lista de Lojas | Stores List'!$E339="",'[1]Lista de Lojas | Stores List'!$G339=""),0,IF('[1]Lista de Lojas | Stores List'!$G339&lt;&gt;"",0,1))</f>
        <v>1</v>
      </c>
      <c r="C339" s="163" t="s">
        <v>1332</v>
      </c>
      <c r="D339" s="308" t="s">
        <v>125</v>
      </c>
      <c r="E339" s="309">
        <v>42531</v>
      </c>
      <c r="F339" s="308" t="str">
        <f>IF('[1]Lista de Lojas | Stores List'!$E339="","",VLOOKUP(MONTH('[1]Lista de Lojas | Stores List'!$E339),[1]Quarters!$A$2:$B$13,2,0)&amp;RIGHT(YEAR('[1]Lista de Lojas | Stores List'!$E339),2))</f>
        <v>2Q16</v>
      </c>
      <c r="G339" s="309"/>
      <c r="H339" s="308" t="str">
        <f>IF('[1]Lista de Lojas | Stores List'!$G339="","",VLOOKUP(MONTH('[1]Lista de Lojas | Stores List'!$G339),[1]Quarters!$A$2:$B$13,2,0)&amp;RIGHT(YEAR('[1]Lista de Lojas | Stores List'!$G339),2))</f>
        <v/>
      </c>
      <c r="I339" s="311" t="s">
        <v>804</v>
      </c>
      <c r="J339" s="311" t="str">
        <f>IFERROR(VLOOKUP('[1]Lista de Lojas | Stores List'!$K339,[1]UF!$A:$C,3,0),"")</f>
        <v>South</v>
      </c>
      <c r="K339" s="311" t="s">
        <v>331</v>
      </c>
      <c r="L339" s="311" t="str">
        <f>IF('[1]Lista de Lojas | Stores List'!$K339="","",VLOOKUP('[1]Lista de Lojas | Stores List'!$K339,[1]UF!$A:$B,2,0))</f>
        <v>Paraná</v>
      </c>
      <c r="M339" s="311" t="s">
        <v>389</v>
      </c>
      <c r="N339" s="311" t="str">
        <f>IFERROR(VLOOKUP('[1]Lista de Lojas | Stores List'!$M339,[1]UF!D:E,2,0),"N")</f>
        <v>N</v>
      </c>
      <c r="O339" s="311" t="s">
        <v>1333</v>
      </c>
      <c r="P339" s="311" t="s">
        <v>523</v>
      </c>
      <c r="Q339" s="317">
        <v>2515.77</v>
      </c>
      <c r="R339" s="311">
        <f>SUMIFS('[1]Lista de Lojas | Stores List'!$B$85:$B$747,'[1]Lista de Lojas | Stores List'!$D$85:$D$747,'[1]Lista de Lojas | Stores List'!$D339,'[1]Lista de Lojas | Stores List'!$E$85:$E$747,"&lt;="&amp;'[1]Lista de Lojas | Stores List'!$E339)</f>
        <v>266</v>
      </c>
      <c r="S339" s="311">
        <f>SUMIFS('[1]Lista de Lojas | Stores List'!$B$85:$B$747,'[1]Lista de Lojas | Stores List'!$E$85:$E$747,"&lt;="&amp;'[1]Lista de Lojas | Stores List'!$E339)</f>
        <v>356</v>
      </c>
    </row>
    <row r="340" spans="2:19">
      <c r="B340" s="164">
        <f>IF(AND('[1]Lista de Lojas | Stores List'!$E340="",'[1]Lista de Lojas | Stores List'!$G340=""),0,IF('[1]Lista de Lojas | Stores List'!$G340&lt;&gt;"",0,1))</f>
        <v>1</v>
      </c>
      <c r="C340" s="163" t="s">
        <v>1588</v>
      </c>
      <c r="D340" s="308" t="s">
        <v>153</v>
      </c>
      <c r="E340" s="309">
        <v>42523</v>
      </c>
      <c r="F340" s="308" t="str">
        <f>IF('[1]Lista de Lojas | Stores List'!$E341="","",VLOOKUP(MONTH('[1]Lista de Lojas | Stores List'!$E341),[1]Quarters!$A$2:$B$13,2,0)&amp;RIGHT(YEAR('[1]Lista de Lojas | Stores List'!$E341),2))</f>
        <v>2Q16</v>
      </c>
      <c r="G340" s="309"/>
      <c r="H340" s="308" t="str">
        <f>IF('[1]Lista de Lojas | Stores List'!$G340="","",VLOOKUP(MONTH('[1]Lista de Lojas | Stores List'!$G340),[1]Quarters!$A$2:$B$13,2,0)&amp;RIGHT(YEAR('[1]Lista de Lojas | Stores List'!$G340),2))</f>
        <v/>
      </c>
      <c r="I340" s="311" t="s">
        <v>804</v>
      </c>
      <c r="J340" s="311" t="str">
        <f>IFERROR(VLOOKUP('[1]Lista de Lojas | Stores List'!$K340,[1]UF!$A:$C,3,0),"")</f>
        <v>Southest</v>
      </c>
      <c r="K340" s="311" t="s">
        <v>127</v>
      </c>
      <c r="L340" s="311" t="str">
        <f>IF('[1]Lista de Lojas | Stores List'!$K340="","",VLOOKUP('[1]Lista de Lojas | Stores List'!$K340,[1]UF!$A:$B,2,0))</f>
        <v>São Paulo</v>
      </c>
      <c r="M340" s="311" t="s">
        <v>207</v>
      </c>
      <c r="N340" s="311" t="str">
        <f>IFERROR(VLOOKUP('[1]Lista de Lojas | Stores List'!$M340,[1]UF!D:E,2,0),"N")</f>
        <v>N</v>
      </c>
      <c r="O340" s="311" t="s">
        <v>392</v>
      </c>
      <c r="P340" s="311" t="s">
        <v>523</v>
      </c>
      <c r="Q340" s="317">
        <v>171</v>
      </c>
      <c r="R340" s="311">
        <f>SUMIFS('[1]Lista de Lojas | Stores List'!$B$85:$B$747,'[1]Lista de Lojas | Stores List'!$D$85:$D$747,'[1]Lista de Lojas | Stores List'!$D341,'[1]Lista de Lojas | Stores List'!$E$85:$E$747,"&lt;="&amp;'[1]Lista de Lojas | Stores List'!$E341)</f>
        <v>37</v>
      </c>
      <c r="S340" s="311">
        <f>SUMIFS('[1]Lista de Lojas | Stores List'!$B$85:$B$747,'[1]Lista de Lojas | Stores List'!$E$85:$E$747,"&lt;="&amp;'[1]Lista de Lojas | Stores List'!$E341)</f>
        <v>355</v>
      </c>
    </row>
    <row r="341" spans="2:19">
      <c r="B341" s="164">
        <f>IF(AND('[1]Lista de Lojas | Stores List'!$E341="",'[1]Lista de Lojas | Stores List'!$G341=""),0,IF('[1]Lista de Lojas | Stores List'!$G341&lt;&gt;"",0,1))</f>
        <v>1</v>
      </c>
      <c r="C341" s="163" t="s">
        <v>1587</v>
      </c>
      <c r="D341" s="308" t="s">
        <v>153</v>
      </c>
      <c r="E341" s="309">
        <v>42523</v>
      </c>
      <c r="F341" s="308" t="str">
        <f>IF('[1]Lista de Lojas | Stores List'!$E340="","",VLOOKUP(MONTH('[1]Lista de Lojas | Stores List'!$E340),[1]Quarters!$A$2:$B$13,2,0)&amp;RIGHT(YEAR('[1]Lista de Lojas | Stores List'!$E340),2))</f>
        <v>2Q16</v>
      </c>
      <c r="G341" s="309"/>
      <c r="H341" s="308" t="str">
        <f>IF('[1]Lista de Lojas | Stores List'!$G341="","",VLOOKUP(MONTH('[1]Lista de Lojas | Stores List'!$G341),[1]Quarters!$A$2:$B$13,2,0)&amp;RIGHT(YEAR('[1]Lista de Lojas | Stores List'!$G341),2))</f>
        <v/>
      </c>
      <c r="I341" s="311" t="s">
        <v>804</v>
      </c>
      <c r="J341" s="311" t="str">
        <f>IFERROR(VLOOKUP('[1]Lista de Lojas | Stores List'!$K341,[1]UF!$A:$C,3,0),"")</f>
        <v>Southest</v>
      </c>
      <c r="K341" s="311" t="s">
        <v>127</v>
      </c>
      <c r="L341" s="311" t="str">
        <f>IF('[1]Lista de Lojas | Stores List'!$K341="","",VLOOKUP('[1]Lista de Lojas | Stores List'!$K341,[1]UF!$A:$B,2,0))</f>
        <v>São Paulo</v>
      </c>
      <c r="M341" s="311" t="s">
        <v>390</v>
      </c>
      <c r="N341" s="311" t="str">
        <f>IFERROR(VLOOKUP('[1]Lista de Lojas | Stores List'!$M341,[1]UF!D:E,2,0),"N")</f>
        <v>N</v>
      </c>
      <c r="O341" s="311" t="s">
        <v>391</v>
      </c>
      <c r="P341" s="311" t="s">
        <v>523</v>
      </c>
      <c r="Q341" s="317">
        <v>180.52</v>
      </c>
      <c r="R341" s="311">
        <f>SUMIFS('[1]Lista de Lojas | Stores List'!$B$85:$B$747,'[1]Lista de Lojas | Stores List'!$D$85:$D$747,'[1]Lista de Lojas | Stores List'!$D340,'[1]Lista de Lojas | Stores List'!$E$85:$E$747,"&lt;="&amp;'[1]Lista de Lojas | Stores List'!$E340)</f>
        <v>37</v>
      </c>
      <c r="S341" s="311">
        <f>SUMIFS('[1]Lista de Lojas | Stores List'!$B$85:$B$747,'[1]Lista de Lojas | Stores List'!$E$85:$E$747,"&lt;="&amp;'[1]Lista de Lojas | Stores List'!$E340)</f>
        <v>355</v>
      </c>
    </row>
    <row r="342" spans="2:19">
      <c r="B342" s="164">
        <f>IF(AND('[1]Lista de Lojas | Stores List'!$E342="",'[1]Lista de Lojas | Stores List'!$G342=""),0,IF('[1]Lista de Lojas | Stores List'!$G342&lt;&gt;"",0,1))</f>
        <v>1</v>
      </c>
      <c r="C342" s="163" t="s">
        <v>1585</v>
      </c>
      <c r="D342" s="308" t="s">
        <v>153</v>
      </c>
      <c r="E342" s="309">
        <v>42515</v>
      </c>
      <c r="F342" s="308" t="str">
        <f>IF('[1]Lista de Lojas | Stores List'!$E343="","",VLOOKUP(MONTH('[1]Lista de Lojas | Stores List'!$E343),[1]Quarters!$A$2:$B$13,2,0)&amp;RIGHT(YEAR('[1]Lista de Lojas | Stores List'!$E343),2))</f>
        <v>2Q16</v>
      </c>
      <c r="G342" s="309"/>
      <c r="H342" s="308" t="str">
        <f>IF('[1]Lista de Lojas | Stores List'!$G342="","",VLOOKUP(MONTH('[1]Lista de Lojas | Stores List'!$G342),[1]Quarters!$A$2:$B$13,2,0)&amp;RIGHT(YEAR('[1]Lista de Lojas | Stores List'!$G342),2))</f>
        <v/>
      </c>
      <c r="I342" s="311" t="s">
        <v>804</v>
      </c>
      <c r="J342" s="311" t="str">
        <f>IFERROR(VLOOKUP('[1]Lista de Lojas | Stores List'!$K342,[1]UF!$A:$C,3,0),"")</f>
        <v>South</v>
      </c>
      <c r="K342" s="311" t="s">
        <v>331</v>
      </c>
      <c r="L342" s="311" t="str">
        <f>IF('[1]Lista de Lojas | Stores List'!$K342="","",VLOOKUP('[1]Lista de Lojas | Stores List'!$K342,[1]UF!$A:$B,2,0))</f>
        <v>Paraná</v>
      </c>
      <c r="M342" s="311" t="s">
        <v>282</v>
      </c>
      <c r="N342" s="311" t="str">
        <f>IFERROR(VLOOKUP('[1]Lista de Lojas | Stores List'!$M342,[1]UF!D:E,2,0),"N")</f>
        <v>S</v>
      </c>
      <c r="O342" s="311" t="s">
        <v>1586</v>
      </c>
      <c r="P342" s="311" t="s">
        <v>523</v>
      </c>
      <c r="Q342" s="317">
        <v>200.56</v>
      </c>
      <c r="R342" s="311">
        <f>SUMIFS('[1]Lista de Lojas | Stores List'!$B$85:$B$747,'[1]Lista de Lojas | Stores List'!$D$85:$D$747,'[1]Lista de Lojas | Stores List'!$D343,'[1]Lista de Lojas | Stores List'!$E$85:$E$747,"&lt;="&amp;'[1]Lista de Lojas | Stores List'!$E343)</f>
        <v>35</v>
      </c>
      <c r="S342" s="311">
        <f>SUMIFS('[1]Lista de Lojas | Stores List'!$B$85:$B$747,'[1]Lista de Lojas | Stores List'!$E$85:$E$747,"&lt;="&amp;'[1]Lista de Lojas | Stores List'!$E343)</f>
        <v>353</v>
      </c>
    </row>
    <row r="343" spans="2:19">
      <c r="B343" s="164">
        <f>IF(AND('[1]Lista de Lojas | Stores List'!$E343="",'[1]Lista de Lojas | Stores List'!$G343=""),0,IF('[1]Lista de Lojas | Stores List'!$G343&lt;&gt;"",0,1))</f>
        <v>1</v>
      </c>
      <c r="C343" s="163" t="s">
        <v>1583</v>
      </c>
      <c r="D343" s="308" t="s">
        <v>153</v>
      </c>
      <c r="E343" s="309">
        <v>42515</v>
      </c>
      <c r="F343" s="308" t="str">
        <f>IF('[1]Lista de Lojas | Stores List'!$E342="","",VLOOKUP(MONTH('[1]Lista de Lojas | Stores List'!$E342),[1]Quarters!$A$2:$B$13,2,0)&amp;RIGHT(YEAR('[1]Lista de Lojas | Stores List'!$E342),2))</f>
        <v>2Q16</v>
      </c>
      <c r="G343" s="309"/>
      <c r="H343" s="308" t="str">
        <f>IF('[1]Lista de Lojas | Stores List'!$G343="","",VLOOKUP(MONTH('[1]Lista de Lojas | Stores List'!$G343),[1]Quarters!$A$2:$B$13,2,0)&amp;RIGHT(YEAR('[1]Lista de Lojas | Stores List'!$G343),2))</f>
        <v/>
      </c>
      <c r="I343" s="311" t="s">
        <v>804</v>
      </c>
      <c r="J343" s="311" t="str">
        <f>IFERROR(VLOOKUP('[1]Lista de Lojas | Stores List'!$K343,[1]UF!$A:$C,3,0),"")</f>
        <v>Southest</v>
      </c>
      <c r="K343" s="311" t="s">
        <v>127</v>
      </c>
      <c r="L343" s="311" t="str">
        <f>IF('[1]Lista de Lojas | Stores List'!$K343="","",VLOOKUP('[1]Lista de Lojas | Stores List'!$K343,[1]UF!$A:$B,2,0))</f>
        <v>São Paulo</v>
      </c>
      <c r="M343" s="311" t="s">
        <v>347</v>
      </c>
      <c r="N343" s="311" t="str">
        <f>IFERROR(VLOOKUP('[1]Lista de Lojas | Stores List'!$M343,[1]UF!D:E,2,0),"N")</f>
        <v>N</v>
      </c>
      <c r="O343" s="311" t="s">
        <v>1584</v>
      </c>
      <c r="P343" s="311" t="s">
        <v>523</v>
      </c>
      <c r="Q343" s="317">
        <v>204.04</v>
      </c>
      <c r="R343" s="311">
        <f>SUMIFS('[1]Lista de Lojas | Stores List'!$B$85:$B$747,'[1]Lista de Lojas | Stores List'!$D$85:$D$747,'[1]Lista de Lojas | Stores List'!$D342,'[1]Lista de Lojas | Stores List'!$E$85:$E$747,"&lt;="&amp;'[1]Lista de Lojas | Stores List'!$E342)</f>
        <v>35</v>
      </c>
      <c r="S343" s="311">
        <f>SUMIFS('[1]Lista de Lojas | Stores List'!$B$85:$B$747,'[1]Lista de Lojas | Stores List'!$E$85:$E$747,"&lt;="&amp;'[1]Lista de Lojas | Stores List'!$E342)</f>
        <v>353</v>
      </c>
    </row>
    <row r="344" spans="2:19">
      <c r="B344" s="324">
        <f>IF(AND('[1]Lista de Lojas | Stores List'!$E344="",'[1]Lista de Lojas | Stores List'!$G344=""),0,IF('[1]Lista de Lojas | Stores List'!$G344&lt;&gt;"",0,1))</f>
        <v>0</v>
      </c>
      <c r="C344" s="325" t="s">
        <v>1580</v>
      </c>
      <c r="D344" s="326" t="s">
        <v>153</v>
      </c>
      <c r="E344" s="327">
        <v>42509</v>
      </c>
      <c r="F344" s="326" t="str">
        <f>IF('[1]Lista de Lojas | Stores List'!$E344="","",VLOOKUP(MONTH('[1]Lista de Lojas | Stores List'!$E344),[1]Quarters!$A$2:$B$13,2,0)&amp;RIGHT(YEAR('[1]Lista de Lojas | Stores List'!$E344),2))</f>
        <v>2Q16</v>
      </c>
      <c r="G344" s="327">
        <v>43639</v>
      </c>
      <c r="H344" s="326" t="str">
        <f>IF('[1]Lista de Lojas | Stores List'!$G344="","",VLOOKUP(MONTH('[1]Lista de Lojas | Stores List'!$G344),[1]Quarters!$A$2:$B$13,2,0)&amp;RIGHT(YEAR('[1]Lista de Lojas | Stores List'!$G344),2))</f>
        <v>2Q19</v>
      </c>
      <c r="I344" s="324" t="s">
        <v>804</v>
      </c>
      <c r="J344" s="324" t="str">
        <f>IFERROR(VLOOKUP('[1]Lista de Lojas | Stores List'!$K344,[1]UF!$A:$C,3,0),"")</f>
        <v>Southest</v>
      </c>
      <c r="K344" s="324" t="s">
        <v>127</v>
      </c>
      <c r="L344" s="324" t="str">
        <f>IF('[1]Lista de Lojas | Stores List'!$K344="","",VLOOKUP('[1]Lista de Lojas | Stores List'!$K344,[1]UF!$A:$B,2,0))</f>
        <v>São Paulo</v>
      </c>
      <c r="M344" s="324" t="s">
        <v>215</v>
      </c>
      <c r="N344" s="311" t="str">
        <f>IFERROR(VLOOKUP('[1]Lista de Lojas | Stores List'!$M344,[1]UF!D:E,2,0),"N")</f>
        <v>N</v>
      </c>
      <c r="O344" s="324" t="s">
        <v>1581</v>
      </c>
      <c r="P344" s="324" t="s">
        <v>523</v>
      </c>
      <c r="Q344" s="328">
        <v>184.8</v>
      </c>
      <c r="R344" s="324">
        <f>SUMIFS('[1]Lista de Lojas | Stores List'!$B$85:$B$747,'[1]Lista de Lojas | Stores List'!$D$85:$D$747,'[1]Lista de Lojas | Stores List'!$D344,'[1]Lista de Lojas | Stores List'!$E$85:$E$747,"&lt;="&amp;'[1]Lista de Lojas | Stores List'!$E344)</f>
        <v>33</v>
      </c>
      <c r="S344" s="311">
        <f>SUMIFS('[1]Lista de Lojas | Stores List'!$B$85:$B$747,'[1]Lista de Lojas | Stores List'!$E$85:$E$747,"&lt;="&amp;'[1]Lista de Lojas | Stores List'!$E344)</f>
        <v>351</v>
      </c>
    </row>
    <row r="345" spans="2:19">
      <c r="B345" s="164">
        <f>IF(AND('[1]Lista de Lojas | Stores List'!$E345="",'[1]Lista de Lojas | Stores List'!$G345=""),0,IF('[1]Lista de Lojas | Stores List'!$G345&lt;&gt;"",0,1))</f>
        <v>1</v>
      </c>
      <c r="C345" s="163" t="s">
        <v>1582</v>
      </c>
      <c r="D345" s="308" t="s">
        <v>153</v>
      </c>
      <c r="E345" s="309">
        <v>42509</v>
      </c>
      <c r="F345" s="308" t="str">
        <f>IF('[1]Lista de Lojas | Stores List'!$E345="","",VLOOKUP(MONTH('[1]Lista de Lojas | Stores List'!$E345),[1]Quarters!$A$2:$B$13,2,0)&amp;RIGHT(YEAR('[1]Lista de Lojas | Stores List'!$E345),2))</f>
        <v>2Q16</v>
      </c>
      <c r="G345" s="309"/>
      <c r="H345" s="308" t="str">
        <f>IF('[1]Lista de Lojas | Stores List'!$G345="","",VLOOKUP(MONTH('[1]Lista de Lojas | Stores List'!$G345),[1]Quarters!$A$2:$B$13,2,0)&amp;RIGHT(YEAR('[1]Lista de Lojas | Stores List'!$G345),2))</f>
        <v/>
      </c>
      <c r="I345" s="311" t="s">
        <v>804</v>
      </c>
      <c r="J345" s="311" t="str">
        <f>IFERROR(VLOOKUP('[1]Lista de Lojas | Stores List'!$K345,[1]UF!$A:$C,3,0),"")</f>
        <v>Southest</v>
      </c>
      <c r="K345" s="311" t="s">
        <v>319</v>
      </c>
      <c r="L345" s="311" t="str">
        <f>IF('[1]Lista de Lojas | Stores List'!$K345="","",VLOOKUP('[1]Lista de Lojas | Stores List'!$K345,[1]UF!$A:$B,2,0))</f>
        <v>Minas Gerais</v>
      </c>
      <c r="M345" s="311" t="s">
        <v>210</v>
      </c>
      <c r="N345" s="311" t="str">
        <f>IFERROR(VLOOKUP('[1]Lista de Lojas | Stores List'!$M345,[1]UF!D:E,2,0),"N")</f>
        <v>N</v>
      </c>
      <c r="O345" s="311" t="s">
        <v>388</v>
      </c>
      <c r="P345" s="311" t="s">
        <v>523</v>
      </c>
      <c r="Q345" s="317">
        <v>241.77</v>
      </c>
      <c r="R345" s="311">
        <f>SUMIFS('[1]Lista de Lojas | Stores List'!$B$85:$B$747,'[1]Lista de Lojas | Stores List'!$D$85:$D$747,'[1]Lista de Lojas | Stores List'!$D345,'[1]Lista de Lojas | Stores List'!$E$85:$E$747,"&lt;="&amp;'[1]Lista de Lojas | Stores List'!$E345)</f>
        <v>33</v>
      </c>
      <c r="S345" s="311">
        <f>SUMIFS('[1]Lista de Lojas | Stores List'!$B$85:$B$747,'[1]Lista de Lojas | Stores List'!$E$85:$E$747,"&lt;="&amp;'[1]Lista de Lojas | Stores List'!$E345)</f>
        <v>351</v>
      </c>
    </row>
    <row r="346" spans="2:19">
      <c r="B346" s="164">
        <f>IF(AND('[1]Lista de Lojas | Stores List'!$E346="",'[1]Lista de Lojas | Stores List'!$G346=""),0,IF('[1]Lista de Lojas | Stores List'!$G346&lt;&gt;"",0,1))</f>
        <v>1</v>
      </c>
      <c r="C346" s="163" t="s">
        <v>921</v>
      </c>
      <c r="D346" s="308" t="s">
        <v>152</v>
      </c>
      <c r="E346" s="309">
        <v>42508</v>
      </c>
      <c r="F346" s="308" t="str">
        <f>IF('[1]Lista de Lojas | Stores List'!$E346="","",VLOOKUP(MONTH('[1]Lista de Lojas | Stores List'!$E346),[1]Quarters!$A$2:$B$13,2,0)&amp;RIGHT(YEAR('[1]Lista de Lojas | Stores List'!$E346),2))</f>
        <v>2Q16</v>
      </c>
      <c r="G346" s="309"/>
      <c r="H346" s="308" t="str">
        <f>IF('[1]Lista de Lojas | Stores List'!$G346="","",VLOOKUP(MONTH('[1]Lista de Lojas | Stores List'!$G346),[1]Quarters!$A$2:$B$13,2,0)&amp;RIGHT(YEAR('[1]Lista de Lojas | Stores List'!$G346),2))</f>
        <v/>
      </c>
      <c r="I346" s="311" t="s">
        <v>804</v>
      </c>
      <c r="J346" s="311" t="str">
        <f>IFERROR(VLOOKUP('[1]Lista de Lojas | Stores List'!$K346,[1]UF!$A:$C,3,0),"")</f>
        <v>Southest</v>
      </c>
      <c r="K346" s="311" t="s">
        <v>127</v>
      </c>
      <c r="L346" s="311" t="str">
        <f>IF('[1]Lista de Lojas | Stores List'!$K346="","",VLOOKUP('[1]Lista de Lojas | Stores List'!$K346,[1]UF!$A:$B,2,0))</f>
        <v>São Paulo</v>
      </c>
      <c r="M346" s="311" t="s">
        <v>215</v>
      </c>
      <c r="N346" s="311" t="str">
        <f>IFERROR(VLOOKUP('[1]Lista de Lojas | Stores List'!$M346,[1]UF!D:E,2,0),"N")</f>
        <v>N</v>
      </c>
      <c r="O346" s="311" t="s">
        <v>474</v>
      </c>
      <c r="P346" s="311" t="s">
        <v>523</v>
      </c>
      <c r="Q346" s="317">
        <v>645.58000000000004</v>
      </c>
      <c r="R346" s="311">
        <f>SUMIFS('[1]Lista de Lojas | Stores List'!$B$85:$B$747,'[1]Lista de Lojas | Stores List'!$D$85:$D$747,'[1]Lista de Lojas | Stores List'!$D346,'[1]Lista de Lojas | Stores List'!$E$85:$E$747,"&lt;="&amp;'[1]Lista de Lojas | Stores List'!$E346)</f>
        <v>53</v>
      </c>
      <c r="S346" s="311">
        <f>SUMIFS('[1]Lista de Lojas | Stores List'!$B$85:$B$747,'[1]Lista de Lojas | Stores List'!$E$85:$E$747,"&lt;="&amp;'[1]Lista de Lojas | Stores List'!$E346)</f>
        <v>350</v>
      </c>
    </row>
    <row r="347" spans="2:19">
      <c r="B347" s="324">
        <f>IF(AND('[1]Lista de Lojas | Stores List'!$E347="",'[1]Lista de Lojas | Stores List'!$G347=""),0,IF('[1]Lista de Lojas | Stores List'!$G347&lt;&gt;"",0,1))</f>
        <v>0</v>
      </c>
      <c r="C347" s="325" t="s">
        <v>1579</v>
      </c>
      <c r="D347" s="326" t="s">
        <v>153</v>
      </c>
      <c r="E347" s="327">
        <v>42495</v>
      </c>
      <c r="F347" s="326" t="str">
        <f>IF('[1]Lista de Lojas | Stores List'!$E348="","",VLOOKUP(MONTH('[1]Lista de Lojas | Stores List'!$E348),[1]Quarters!$A$2:$B$13,2,0)&amp;RIGHT(YEAR('[1]Lista de Lojas | Stores List'!$E348),2))</f>
        <v>2Q16</v>
      </c>
      <c r="G347" s="327">
        <v>44255</v>
      </c>
      <c r="H347" s="326" t="str">
        <f>IF('[1]Lista de Lojas | Stores List'!$G347="","",VLOOKUP(MONTH('[1]Lista de Lojas | Stores List'!$G347),[1]Quarters!$A$2:$B$13,2,0)&amp;RIGHT(YEAR('[1]Lista de Lojas | Stores List'!$G347),2))</f>
        <v>1Q21</v>
      </c>
      <c r="I347" s="324" t="s">
        <v>804</v>
      </c>
      <c r="J347" s="324" t="str">
        <f>IFERROR(VLOOKUP('[1]Lista de Lojas | Stores List'!$K347,[1]UF!$A:$C,3,0),"")</f>
        <v>Southest</v>
      </c>
      <c r="K347" s="324" t="s">
        <v>319</v>
      </c>
      <c r="L347" s="324" t="str">
        <f>IF('[1]Lista de Lojas | Stores List'!$K347="","",VLOOKUP('[1]Lista de Lojas | Stores List'!$K347,[1]UF!$A:$B,2,0))</f>
        <v>Minas Gerais</v>
      </c>
      <c r="M347" s="324" t="s">
        <v>189</v>
      </c>
      <c r="N347" s="311" t="str">
        <f>IFERROR(VLOOKUP('[1]Lista de Lojas | Stores List'!$M347,[1]UF!D:E,2,0),"N")</f>
        <v>S</v>
      </c>
      <c r="O347" s="324" t="s">
        <v>1999</v>
      </c>
      <c r="P347" s="324" t="s">
        <v>523</v>
      </c>
      <c r="Q347" s="328">
        <v>225.79</v>
      </c>
      <c r="R347" s="324">
        <f>SUMIFS('[1]Lista de Lojas | Stores List'!$B$85:$B$747,'[1]Lista de Lojas | Stores List'!$D$85:$D$747,'[1]Lista de Lojas | Stores List'!$D348,'[1]Lista de Lojas | Stores List'!$E$85:$E$747,"&lt;="&amp;'[1]Lista de Lojas | Stores List'!$E348)</f>
        <v>32</v>
      </c>
      <c r="S347" s="311">
        <f>SUMIFS('[1]Lista de Lojas | Stores List'!$B$85:$B$747,'[1]Lista de Lojas | Stores List'!$E$85:$E$747,"&lt;="&amp;'[1]Lista de Lojas | Stores List'!$E348)</f>
        <v>349</v>
      </c>
    </row>
    <row r="348" spans="2:19">
      <c r="B348" s="324">
        <f>IF(AND('[1]Lista de Lojas | Stores List'!$E348="",'[1]Lista de Lojas | Stores List'!$G348=""),0,IF('[1]Lista de Lojas | Stores List'!$G348&lt;&gt;"",0,1))</f>
        <v>0</v>
      </c>
      <c r="C348" s="325" t="s">
        <v>1577</v>
      </c>
      <c r="D348" s="326" t="s">
        <v>153</v>
      </c>
      <c r="E348" s="327">
        <v>42495</v>
      </c>
      <c r="F348" s="326" t="str">
        <f>IF('[1]Lista de Lojas | Stores List'!$E347="","",VLOOKUP(MONTH('[1]Lista de Lojas | Stores List'!$E347),[1]Quarters!$A$2:$B$13,2,0)&amp;RIGHT(YEAR('[1]Lista de Lojas | Stores List'!$E347),2))</f>
        <v>2Q16</v>
      </c>
      <c r="G348" s="327">
        <v>43842</v>
      </c>
      <c r="H348" s="326" t="str">
        <f>IF('[1]Lista de Lojas | Stores List'!$G348="","",VLOOKUP(MONTH('[1]Lista de Lojas | Stores List'!$G348),[1]Quarters!$A$2:$B$13,2,0)&amp;RIGHT(YEAR('[1]Lista de Lojas | Stores List'!$G348),2))</f>
        <v>1Q20</v>
      </c>
      <c r="I348" s="324" t="s">
        <v>804</v>
      </c>
      <c r="J348" s="324" t="str">
        <f>IFERROR(VLOOKUP('[1]Lista de Lojas | Stores List'!$K348,[1]UF!$A:$C,3,0),"")</f>
        <v>South</v>
      </c>
      <c r="K348" s="324" t="s">
        <v>126</v>
      </c>
      <c r="L348" s="324" t="str">
        <f>IF('[1]Lista de Lojas | Stores List'!$K348="","",VLOOKUP('[1]Lista de Lojas | Stores List'!$K348,[1]UF!$A:$B,2,0))</f>
        <v>Rio Grande do Sul</v>
      </c>
      <c r="M348" s="324" t="s">
        <v>387</v>
      </c>
      <c r="N348" s="311" t="str">
        <f>IFERROR(VLOOKUP('[1]Lista de Lojas | Stores List'!$M348,[1]UF!D:E,2,0),"N")</f>
        <v>N</v>
      </c>
      <c r="O348" s="324" t="s">
        <v>1578</v>
      </c>
      <c r="P348" s="324" t="s">
        <v>523</v>
      </c>
      <c r="Q348" s="328">
        <v>207</v>
      </c>
      <c r="R348" s="324">
        <f>SUMIFS('[1]Lista de Lojas | Stores List'!$B$85:$B$747,'[1]Lista de Lojas | Stores List'!$D$85:$D$747,'[1]Lista de Lojas | Stores List'!$D347,'[1]Lista de Lojas | Stores List'!$E$85:$E$747,"&lt;="&amp;'[1]Lista de Lojas | Stores List'!$E347)</f>
        <v>32</v>
      </c>
      <c r="S348" s="311">
        <f>SUMIFS('[1]Lista de Lojas | Stores List'!$B$85:$B$747,'[1]Lista de Lojas | Stores List'!$E$85:$E$747,"&lt;="&amp;'[1]Lista de Lojas | Stores List'!$E347)</f>
        <v>349</v>
      </c>
    </row>
    <row r="349" spans="2:19">
      <c r="B349" s="164">
        <f>IF(AND('[1]Lista de Lojas | Stores List'!$E349="",'[1]Lista de Lojas | Stores List'!$G349=""),0,IF('[1]Lista de Lojas | Stores List'!$G349&lt;&gt;"",0,1))</f>
        <v>1</v>
      </c>
      <c r="C349" s="163" t="s">
        <v>920</v>
      </c>
      <c r="D349" s="308" t="s">
        <v>152</v>
      </c>
      <c r="E349" s="309">
        <v>42494</v>
      </c>
      <c r="F349" s="308" t="str">
        <f>IF('[1]Lista de Lojas | Stores List'!$E349="","",VLOOKUP(MONTH('[1]Lista de Lojas | Stores List'!$E349),[1]Quarters!$A$2:$B$13,2,0)&amp;RIGHT(YEAR('[1]Lista de Lojas | Stores List'!$E349),2))</f>
        <v>2Q16</v>
      </c>
      <c r="G349" s="309"/>
      <c r="H349" s="308" t="str">
        <f>IF('[1]Lista de Lojas | Stores List'!$G349="","",VLOOKUP(MONTH('[1]Lista de Lojas | Stores List'!$G349),[1]Quarters!$A$2:$B$13,2,0)&amp;RIGHT(YEAR('[1]Lista de Lojas | Stores List'!$G349),2))</f>
        <v/>
      </c>
      <c r="I349" s="311" t="s">
        <v>804</v>
      </c>
      <c r="J349" s="311" t="str">
        <f>IFERROR(VLOOKUP('[1]Lista de Lojas | Stores List'!$K349,[1]UF!$A:$C,3,0),"")</f>
        <v>Northest</v>
      </c>
      <c r="K349" s="311" t="s">
        <v>329</v>
      </c>
      <c r="L349" s="311" t="str">
        <f>IF('[1]Lista de Lojas | Stores List'!$K349="","",VLOOKUP('[1]Lista de Lojas | Stores List'!$K349,[1]UF!$A:$B,2,0))</f>
        <v>Alagoas</v>
      </c>
      <c r="M349" s="311" t="s">
        <v>208</v>
      </c>
      <c r="N349" s="311" t="str">
        <f>IFERROR(VLOOKUP('[1]Lista de Lojas | Stores List'!$M349,[1]UF!D:E,2,0),"N")</f>
        <v>S</v>
      </c>
      <c r="O349" s="311" t="s">
        <v>272</v>
      </c>
      <c r="P349" s="311" t="s">
        <v>523</v>
      </c>
      <c r="Q349" s="317">
        <v>511.48</v>
      </c>
      <c r="R349" s="311">
        <f>SUMIFS('[1]Lista de Lojas | Stores List'!$B$85:$B$747,'[1]Lista de Lojas | Stores List'!$D$85:$D$747,'[1]Lista de Lojas | Stores List'!$D349,'[1]Lista de Lojas | Stores List'!$E$85:$E$747,"&lt;="&amp;'[1]Lista de Lojas | Stores List'!$E349)</f>
        <v>52</v>
      </c>
      <c r="S349" s="311">
        <f>SUMIFS('[1]Lista de Lojas | Stores List'!$B$85:$B$747,'[1]Lista de Lojas | Stores List'!$E$85:$E$747,"&lt;="&amp;'[1]Lista de Lojas | Stores List'!$E349)</f>
        <v>349</v>
      </c>
    </row>
    <row r="350" spans="2:19">
      <c r="B350" s="164">
        <f>IF(AND('[1]Lista de Lojas | Stores List'!$E350="",'[1]Lista de Lojas | Stores List'!$G350=""),0,IF('[1]Lista de Lojas | Stores List'!$G350&lt;&gt;"",0,1))</f>
        <v>1</v>
      </c>
      <c r="C350" s="163" t="s">
        <v>919</v>
      </c>
      <c r="D350" s="308" t="s">
        <v>152</v>
      </c>
      <c r="E350" s="309">
        <v>42488</v>
      </c>
      <c r="F350" s="308" t="str">
        <f>IF('[1]Lista de Lojas | Stores List'!$E350="","",VLOOKUP(MONTH('[1]Lista de Lojas | Stores List'!$E350),[1]Quarters!$A$2:$B$13,2,0)&amp;RIGHT(YEAR('[1]Lista de Lojas | Stores List'!$E350),2))</f>
        <v>2Q16</v>
      </c>
      <c r="G350" s="309"/>
      <c r="H350" s="308" t="str">
        <f>IF('[1]Lista de Lojas | Stores List'!$G350="","",VLOOKUP(MONTH('[1]Lista de Lojas | Stores List'!$G350),[1]Quarters!$A$2:$B$13,2,0)&amp;RIGHT(YEAR('[1]Lista de Lojas | Stores List'!$G350),2))</f>
        <v/>
      </c>
      <c r="I350" s="311" t="s">
        <v>804</v>
      </c>
      <c r="J350" s="311" t="str">
        <f>IFERROR(VLOOKUP('[1]Lista de Lojas | Stores List'!$K350,[1]UF!$A:$C,3,0),"")</f>
        <v>Southest</v>
      </c>
      <c r="K350" s="311" t="s">
        <v>131</v>
      </c>
      <c r="L350" s="311" t="str">
        <f>IF('[1]Lista de Lojas | Stores List'!$K350="","",VLOOKUP('[1]Lista de Lojas | Stores List'!$K350,[1]UF!$A:$B,2,0))</f>
        <v>Rio de Janeiro</v>
      </c>
      <c r="M350" s="311" t="s">
        <v>382</v>
      </c>
      <c r="N350" s="311" t="str">
        <f>IFERROR(VLOOKUP('[1]Lista de Lojas | Stores List'!$M350,[1]UF!D:E,2,0),"N")</f>
        <v>N</v>
      </c>
      <c r="O350" s="311" t="s">
        <v>383</v>
      </c>
      <c r="P350" s="311" t="s">
        <v>523</v>
      </c>
      <c r="Q350" s="317">
        <v>453.52</v>
      </c>
      <c r="R350" s="311">
        <f>SUMIFS('[1]Lista de Lojas | Stores List'!$B$85:$B$747,'[1]Lista de Lojas | Stores List'!$D$85:$D$747,'[1]Lista de Lojas | Stores List'!$D350,'[1]Lista de Lojas | Stores List'!$E$85:$E$747,"&lt;="&amp;'[1]Lista de Lojas | Stores List'!$E350)</f>
        <v>51</v>
      </c>
      <c r="S350" s="311">
        <f>SUMIFS('[1]Lista de Lojas | Stores List'!$B$85:$B$747,'[1]Lista de Lojas | Stores List'!$E$85:$E$747,"&lt;="&amp;'[1]Lista de Lojas | Stores List'!$E350)</f>
        <v>348</v>
      </c>
    </row>
    <row r="351" spans="2:19">
      <c r="B351" s="164">
        <f>IF(AND('[1]Lista de Lojas | Stores List'!$E351="",'[1]Lista de Lojas | Stores List'!$G351=""),0,IF('[1]Lista de Lojas | Stores List'!$G351&lt;&gt;"",0,1))</f>
        <v>1</v>
      </c>
      <c r="C351" s="163" t="s">
        <v>1331</v>
      </c>
      <c r="D351" s="308" t="s">
        <v>125</v>
      </c>
      <c r="E351" s="309">
        <v>42488</v>
      </c>
      <c r="F351" s="308" t="str">
        <f>IF('[1]Lista de Lojas | Stores List'!$E351="","",VLOOKUP(MONTH('[1]Lista de Lojas | Stores List'!$E351),[1]Quarters!$A$2:$B$13,2,0)&amp;RIGHT(YEAR('[1]Lista de Lojas | Stores List'!$E351),2))</f>
        <v>2Q16</v>
      </c>
      <c r="G351" s="309"/>
      <c r="H351" s="308" t="str">
        <f>IF('[1]Lista de Lojas | Stores List'!$G351="","",VLOOKUP(MONTH('[1]Lista de Lojas | Stores List'!$G351),[1]Quarters!$A$2:$B$13,2,0)&amp;RIGHT(YEAR('[1]Lista de Lojas | Stores List'!$G351),2))</f>
        <v/>
      </c>
      <c r="I351" s="311" t="s">
        <v>804</v>
      </c>
      <c r="J351" s="311" t="str">
        <f>IFERROR(VLOOKUP('[1]Lista de Lojas | Stores List'!$K351,[1]UF!$A:$C,3,0),"")</f>
        <v>Southest</v>
      </c>
      <c r="K351" s="311" t="s">
        <v>127</v>
      </c>
      <c r="L351" s="311" t="str">
        <f>IF('[1]Lista de Lojas | Stores List'!$K351="","",VLOOKUP('[1]Lista de Lojas | Stores List'!$K351,[1]UF!$A:$B,2,0))</f>
        <v>São Paulo</v>
      </c>
      <c r="M351" s="311" t="s">
        <v>134</v>
      </c>
      <c r="N351" s="311" t="str">
        <f>IFERROR(VLOOKUP('[1]Lista de Lojas | Stores List'!$M351,[1]UF!D:E,2,0),"N")</f>
        <v>S</v>
      </c>
      <c r="O351" s="311" t="s">
        <v>381</v>
      </c>
      <c r="P351" s="311" t="s">
        <v>523</v>
      </c>
      <c r="Q351" s="317">
        <v>1999.0400000000002</v>
      </c>
      <c r="R351" s="311">
        <f>SUMIFS('[1]Lista de Lojas | Stores List'!$B$85:$B$747,'[1]Lista de Lojas | Stores List'!$D$85:$D$747,'[1]Lista de Lojas | Stores List'!$D351,'[1]Lista de Lojas | Stores List'!$E$85:$E$747,"&lt;="&amp;'[1]Lista de Lojas | Stores List'!$E351)</f>
        <v>265</v>
      </c>
      <c r="S351" s="311">
        <f>SUMIFS('[1]Lista de Lojas | Stores List'!$B$85:$B$747,'[1]Lista de Lojas | Stores List'!$E$85:$E$747,"&lt;="&amp;'[1]Lista de Lojas | Stores List'!$E351)</f>
        <v>348</v>
      </c>
    </row>
    <row r="352" spans="2:19">
      <c r="B352" s="164">
        <f>IF(AND('[1]Lista de Lojas | Stores List'!$E352="",'[1]Lista de Lojas | Stores List'!$G352=""),0,IF('[1]Lista de Lojas | Stores List'!$G352&lt;&gt;"",0,1))</f>
        <v>1</v>
      </c>
      <c r="C352" s="163" t="s">
        <v>1330</v>
      </c>
      <c r="D352" s="308" t="s">
        <v>125</v>
      </c>
      <c r="E352" s="309">
        <v>42487</v>
      </c>
      <c r="F352" s="308" t="str">
        <f>IF('[1]Lista de Lojas | Stores List'!$E352="","",VLOOKUP(MONTH('[1]Lista de Lojas | Stores List'!$E352),[1]Quarters!$A$2:$B$13,2,0)&amp;RIGHT(YEAR('[1]Lista de Lojas | Stores List'!$E352),2))</f>
        <v>2Q16</v>
      </c>
      <c r="G352" s="309"/>
      <c r="H352" s="308" t="str">
        <f>IF('[1]Lista de Lojas | Stores List'!$G352="","",VLOOKUP(MONTH('[1]Lista de Lojas | Stores List'!$G352),[1]Quarters!$A$2:$B$13,2,0)&amp;RIGHT(YEAR('[1]Lista de Lojas | Stores List'!$G352),2))</f>
        <v/>
      </c>
      <c r="I352" s="311" t="s">
        <v>804</v>
      </c>
      <c r="J352" s="311" t="str">
        <f>IFERROR(VLOOKUP('[1]Lista de Lojas | Stores List'!$K352,[1]UF!$A:$C,3,0),"")</f>
        <v>Southest</v>
      </c>
      <c r="K352" s="311" t="s">
        <v>131</v>
      </c>
      <c r="L352" s="311" t="str">
        <f>IF('[1]Lista de Lojas | Stores List'!$K352="","",VLOOKUP('[1]Lista de Lojas | Stores List'!$K352,[1]UF!$A:$B,2,0))</f>
        <v>Rio de Janeiro</v>
      </c>
      <c r="M352" s="311" t="s">
        <v>382</v>
      </c>
      <c r="N352" s="311" t="str">
        <f>IFERROR(VLOOKUP('[1]Lista de Lojas | Stores List'!$M352,[1]UF!D:E,2,0),"N")</f>
        <v>N</v>
      </c>
      <c r="O352" s="311" t="s">
        <v>383</v>
      </c>
      <c r="P352" s="311" t="s">
        <v>523</v>
      </c>
      <c r="Q352" s="317">
        <v>3369.61</v>
      </c>
      <c r="R352" s="311">
        <f>SUMIFS('[1]Lista de Lojas | Stores List'!$B$85:$B$747,'[1]Lista de Lojas | Stores List'!$D$85:$D$747,'[1]Lista de Lojas | Stores List'!$D352,'[1]Lista de Lojas | Stores List'!$E$85:$E$747,"&lt;="&amp;'[1]Lista de Lojas | Stores List'!$E352)</f>
        <v>264</v>
      </c>
      <c r="S352" s="311">
        <f>SUMIFS('[1]Lista de Lojas | Stores List'!$B$85:$B$747,'[1]Lista de Lojas | Stores List'!$E$85:$E$747,"&lt;="&amp;'[1]Lista de Lojas | Stores List'!$E352)</f>
        <v>346</v>
      </c>
    </row>
    <row r="353" spans="2:19">
      <c r="B353" s="164">
        <f>IF(AND('[1]Lista de Lojas | Stores List'!$E353="",'[1]Lista de Lojas | Stores List'!$G353=""),0,IF('[1]Lista de Lojas | Stores List'!$G353&lt;&gt;"",0,1))</f>
        <v>1</v>
      </c>
      <c r="C353" s="163" t="s">
        <v>1576</v>
      </c>
      <c r="D353" s="308" t="s">
        <v>153</v>
      </c>
      <c r="E353" s="309">
        <v>42487</v>
      </c>
      <c r="F353" s="308" t="str">
        <f>IF('[1]Lista de Lojas | Stores List'!$E353="","",VLOOKUP(MONTH('[1]Lista de Lojas | Stores List'!$E353),[1]Quarters!$A$2:$B$13,2,0)&amp;RIGHT(YEAR('[1]Lista de Lojas | Stores List'!$E353),2))</f>
        <v>2Q16</v>
      </c>
      <c r="G353" s="309"/>
      <c r="H353" s="308" t="str">
        <f>IF('[1]Lista de Lojas | Stores List'!$G353="","",VLOOKUP(MONTH('[1]Lista de Lojas | Stores List'!$G353),[1]Quarters!$A$2:$B$13,2,0)&amp;RIGHT(YEAR('[1]Lista de Lojas | Stores List'!$G353),2))</f>
        <v/>
      </c>
      <c r="I353" s="311" t="s">
        <v>804</v>
      </c>
      <c r="J353" s="311" t="str">
        <f>IFERROR(VLOOKUP('[1]Lista de Lojas | Stores List'!$K353,[1]UF!$A:$C,3,0),"")</f>
        <v>South</v>
      </c>
      <c r="K353" s="311" t="s">
        <v>126</v>
      </c>
      <c r="L353" s="311" t="str">
        <f>IF('[1]Lista de Lojas | Stores List'!$K353="","",VLOOKUP('[1]Lista de Lojas | Stores List'!$K353,[1]UF!$A:$B,2,0))</f>
        <v>Rio Grande do Sul</v>
      </c>
      <c r="M353" s="311" t="s">
        <v>157</v>
      </c>
      <c r="N353" s="311" t="str">
        <f>IFERROR(VLOOKUP('[1]Lista de Lojas | Stores List'!$M353,[1]UF!D:E,2,0),"N")</f>
        <v>S</v>
      </c>
      <c r="O353" s="311" t="s">
        <v>670</v>
      </c>
      <c r="P353" s="311" t="s">
        <v>523</v>
      </c>
      <c r="Q353" s="317">
        <v>203.53</v>
      </c>
      <c r="R353" s="311">
        <f>SUMIFS('[1]Lista de Lojas | Stores List'!$B$85:$B$747,'[1]Lista de Lojas | Stores List'!$D$85:$D$747,'[1]Lista de Lojas | Stores List'!$D353,'[1]Lista de Lojas | Stores List'!$E$85:$E$747,"&lt;="&amp;'[1]Lista de Lojas | Stores List'!$E353)</f>
        <v>32</v>
      </c>
      <c r="S353" s="311">
        <f>SUMIFS('[1]Lista de Lojas | Stores List'!$B$85:$B$747,'[1]Lista de Lojas | Stores List'!$E$85:$E$747,"&lt;="&amp;'[1]Lista de Lojas | Stores List'!$E353)</f>
        <v>346</v>
      </c>
    </row>
    <row r="354" spans="2:19">
      <c r="B354" s="164">
        <f>IF(AND('[1]Lista de Lojas | Stores List'!$E354="",'[1]Lista de Lojas | Stores List'!$G354=""),0,IF('[1]Lista de Lojas | Stores List'!$G354&lt;&gt;"",0,1))</f>
        <v>1</v>
      </c>
      <c r="C354" s="163" t="s">
        <v>1328</v>
      </c>
      <c r="D354" s="308" t="s">
        <v>125</v>
      </c>
      <c r="E354" s="309">
        <v>42486</v>
      </c>
      <c r="F354" s="308" t="str">
        <f>IF('[1]Lista de Lojas | Stores List'!$E354="","",VLOOKUP(MONTH('[1]Lista de Lojas | Stores List'!$E354),[1]Quarters!$A$2:$B$13,2,0)&amp;RIGHT(YEAR('[1]Lista de Lojas | Stores List'!$E354),2))</f>
        <v>2Q16</v>
      </c>
      <c r="G354" s="309"/>
      <c r="H354" s="308" t="str">
        <f>IF('[1]Lista de Lojas | Stores List'!$G354="","",VLOOKUP(MONTH('[1]Lista de Lojas | Stores List'!$G354),[1]Quarters!$A$2:$B$13,2,0)&amp;RIGHT(YEAR('[1]Lista de Lojas | Stores List'!$G354),2))</f>
        <v/>
      </c>
      <c r="I354" s="311" t="s">
        <v>804</v>
      </c>
      <c r="J354" s="311" t="str">
        <f>IFERROR(VLOOKUP('[1]Lista de Lojas | Stores List'!$K354,[1]UF!$A:$C,3,0),"")</f>
        <v>Midwest</v>
      </c>
      <c r="K354" s="311" t="s">
        <v>132</v>
      </c>
      <c r="L354" s="311" t="str">
        <f>IF('[1]Lista de Lojas | Stores List'!$K354="","",VLOOKUP('[1]Lista de Lojas | Stores List'!$K354,[1]UF!$A:$B,2,0))</f>
        <v>Goiás</v>
      </c>
      <c r="M354" s="311" t="s">
        <v>197</v>
      </c>
      <c r="N354" s="311" t="str">
        <f>IFERROR(VLOOKUP('[1]Lista de Lojas | Stores List'!$M354,[1]UF!D:E,2,0),"N")</f>
        <v>S</v>
      </c>
      <c r="O354" s="311" t="s">
        <v>378</v>
      </c>
      <c r="P354" s="311" t="s">
        <v>523</v>
      </c>
      <c r="Q354" s="317">
        <v>2599.9299999999998</v>
      </c>
      <c r="R354" s="311">
        <f>SUMIFS('[1]Lista de Lojas | Stores List'!$B$85:$B$747,'[1]Lista de Lojas | Stores List'!$D$85:$D$747,'[1]Lista de Lojas | Stores List'!$D354,'[1]Lista de Lojas | Stores List'!$E$85:$E$747,"&lt;="&amp;'[1]Lista de Lojas | Stores List'!$E354)</f>
        <v>263</v>
      </c>
      <c r="S354" s="311">
        <f>SUMIFS('[1]Lista de Lojas | Stores List'!$B$85:$B$747,'[1]Lista de Lojas | Stores List'!$E$85:$E$747,"&lt;="&amp;'[1]Lista de Lojas | Stores List'!$E354)</f>
        <v>344</v>
      </c>
    </row>
    <row r="355" spans="2:19">
      <c r="B355" s="164">
        <f>IF(AND('[1]Lista de Lojas | Stores List'!$E355="",'[1]Lista de Lojas | Stores List'!$G355=""),0,IF('[1]Lista de Lojas | Stores List'!$G355&lt;&gt;"",0,1))</f>
        <v>1</v>
      </c>
      <c r="C355" s="163" t="s">
        <v>1329</v>
      </c>
      <c r="D355" s="308" t="s">
        <v>125</v>
      </c>
      <c r="E355" s="309">
        <v>42486</v>
      </c>
      <c r="F355" s="308" t="str">
        <f>IF('[1]Lista de Lojas | Stores List'!$E355="","",VLOOKUP(MONTH('[1]Lista de Lojas | Stores List'!$E355),[1]Quarters!$A$2:$B$13,2,0)&amp;RIGHT(YEAR('[1]Lista de Lojas | Stores List'!$E355),2))</f>
        <v>2Q16</v>
      </c>
      <c r="G355" s="309"/>
      <c r="H355" s="308" t="str">
        <f>IF('[1]Lista de Lojas | Stores List'!$G355="","",VLOOKUP(MONTH('[1]Lista de Lojas | Stores List'!$G355),[1]Quarters!$A$2:$B$13,2,0)&amp;RIGHT(YEAR('[1]Lista de Lojas | Stores List'!$G355),2))</f>
        <v/>
      </c>
      <c r="I355" s="311" t="s">
        <v>804</v>
      </c>
      <c r="J355" s="311" t="str">
        <f>IFERROR(VLOOKUP('[1]Lista de Lojas | Stores List'!$K355,[1]UF!$A:$C,3,0),"")</f>
        <v>Northest</v>
      </c>
      <c r="K355" s="311" t="s">
        <v>130</v>
      </c>
      <c r="L355" s="311" t="str">
        <f>IF('[1]Lista de Lojas | Stores List'!$K355="","",VLOOKUP('[1]Lista de Lojas | Stores List'!$K355,[1]UF!$A:$B,2,0))</f>
        <v>Pernambuco</v>
      </c>
      <c r="M355" s="311" t="s">
        <v>379</v>
      </c>
      <c r="N355" s="311" t="str">
        <f>IFERROR(VLOOKUP('[1]Lista de Lojas | Stores List'!$M355,[1]UF!D:E,2,0),"N")</f>
        <v>N</v>
      </c>
      <c r="O355" s="311" t="s">
        <v>380</v>
      </c>
      <c r="P355" s="311" t="s">
        <v>523</v>
      </c>
      <c r="Q355" s="317">
        <v>2514.86</v>
      </c>
      <c r="R355" s="311">
        <f>SUMIFS('[1]Lista de Lojas | Stores List'!$B$85:$B$747,'[1]Lista de Lojas | Stores List'!$D$85:$D$747,'[1]Lista de Lojas | Stores List'!$D355,'[1]Lista de Lojas | Stores List'!$E$85:$E$747,"&lt;="&amp;'[1]Lista de Lojas | Stores List'!$E355)</f>
        <v>263</v>
      </c>
      <c r="S355" s="311">
        <f>SUMIFS('[1]Lista de Lojas | Stores List'!$B$85:$B$747,'[1]Lista de Lojas | Stores List'!$E$85:$E$747,"&lt;="&amp;'[1]Lista de Lojas | Stores List'!$E355)</f>
        <v>344</v>
      </c>
    </row>
    <row r="356" spans="2:19">
      <c r="B356" s="164">
        <f>IF(AND('[1]Lista de Lojas | Stores List'!$E356="",'[1]Lista de Lojas | Stores List'!$G356=""),0,IF('[1]Lista de Lojas | Stores List'!$G356&lt;&gt;"",0,1))</f>
        <v>1</v>
      </c>
      <c r="C356" s="163" t="s">
        <v>1575</v>
      </c>
      <c r="D356" s="308" t="s">
        <v>153</v>
      </c>
      <c r="E356" s="309">
        <v>42480</v>
      </c>
      <c r="F356" s="308" t="str">
        <f>IF('[1]Lista de Lojas | Stores List'!$E356="","",VLOOKUP(MONTH('[1]Lista de Lojas | Stores List'!$E356),[1]Quarters!$A$2:$B$13,2,0)&amp;RIGHT(YEAR('[1]Lista de Lojas | Stores List'!$E356),2))</f>
        <v>2Q16</v>
      </c>
      <c r="G356" s="309"/>
      <c r="H356" s="308" t="str">
        <f>IF('[1]Lista de Lojas | Stores List'!$G356="","",VLOOKUP(MONTH('[1]Lista de Lojas | Stores List'!$G356),[1]Quarters!$A$2:$B$13,2,0)&amp;RIGHT(YEAR('[1]Lista de Lojas | Stores List'!$G356),2))</f>
        <v/>
      </c>
      <c r="I356" s="311" t="s">
        <v>804</v>
      </c>
      <c r="J356" s="311" t="str">
        <f>IFERROR(VLOOKUP('[1]Lista de Lojas | Stores List'!$K356,[1]UF!$A:$C,3,0),"")</f>
        <v>Southest</v>
      </c>
      <c r="K356" s="311" t="s">
        <v>127</v>
      </c>
      <c r="L356" s="311" t="str">
        <f>IF('[1]Lista de Lojas | Stores List'!$K356="","",VLOOKUP('[1]Lista de Lojas | Stores List'!$K356,[1]UF!$A:$B,2,0))</f>
        <v>São Paulo</v>
      </c>
      <c r="M356" s="311" t="s">
        <v>134</v>
      </c>
      <c r="N356" s="311" t="str">
        <f>IFERROR(VLOOKUP('[1]Lista de Lojas | Stores List'!$M356,[1]UF!D:E,2,0),"N")</f>
        <v>S</v>
      </c>
      <c r="O356" s="311" t="s">
        <v>455</v>
      </c>
      <c r="P356" s="311" t="s">
        <v>523</v>
      </c>
      <c r="Q356" s="317">
        <v>167.44</v>
      </c>
      <c r="R356" s="311">
        <f>SUMIFS('[1]Lista de Lojas | Stores List'!$B$85:$B$747,'[1]Lista de Lojas | Stores List'!$D$85:$D$747,'[1]Lista de Lojas | Stores List'!$D356,'[1]Lista de Lojas | Stores List'!$E$85:$E$747,"&lt;="&amp;'[1]Lista de Lojas | Stores List'!$E356)</f>
        <v>31</v>
      </c>
      <c r="S356" s="311">
        <f>SUMIFS('[1]Lista de Lojas | Stores List'!$B$85:$B$747,'[1]Lista de Lojas | Stores List'!$E$85:$E$747,"&lt;="&amp;'[1]Lista de Lojas | Stores List'!$E356)</f>
        <v>342</v>
      </c>
    </row>
    <row r="357" spans="2:19">
      <c r="B357" s="164">
        <f>IF(AND('[1]Lista de Lojas | Stores List'!$E357="",'[1]Lista de Lojas | Stores List'!$G357=""),0,IF('[1]Lista de Lojas | Stores List'!$G357&lt;&gt;"",0,1))</f>
        <v>1</v>
      </c>
      <c r="C357" s="163" t="s">
        <v>1326</v>
      </c>
      <c r="D357" s="308" t="s">
        <v>125</v>
      </c>
      <c r="E357" s="309">
        <v>42476</v>
      </c>
      <c r="F357" s="308" t="str">
        <f>IF('[1]Lista de Lojas | Stores List'!$E357="","",VLOOKUP(MONTH('[1]Lista de Lojas | Stores List'!$E357),[1]Quarters!$A$2:$B$13,2,0)&amp;RIGHT(YEAR('[1]Lista de Lojas | Stores List'!$E357),2))</f>
        <v>2Q16</v>
      </c>
      <c r="G357" s="309"/>
      <c r="H357" s="308" t="str">
        <f>IF('[1]Lista de Lojas | Stores List'!$G357="","",VLOOKUP(MONTH('[1]Lista de Lojas | Stores List'!$G357),[1]Quarters!$A$2:$B$13,2,0)&amp;RIGHT(YEAR('[1]Lista de Lojas | Stores List'!$G357),2))</f>
        <v/>
      </c>
      <c r="I357" s="311" t="s">
        <v>804</v>
      </c>
      <c r="J357" s="311" t="str">
        <f>IFERROR(VLOOKUP('[1]Lista de Lojas | Stores List'!$K357,[1]UF!$A:$C,3,0),"")</f>
        <v>South</v>
      </c>
      <c r="K357" s="311" t="s">
        <v>317</v>
      </c>
      <c r="L357" s="311" t="str">
        <f>IF('[1]Lista de Lojas | Stores List'!$K357="","",VLOOKUP('[1]Lista de Lojas | Stores List'!$K357,[1]UF!$A:$B,2,0))</f>
        <v>Santa Catarina</v>
      </c>
      <c r="M357" s="311" t="s">
        <v>375</v>
      </c>
      <c r="N357" s="311" t="str">
        <f>IFERROR(VLOOKUP('[1]Lista de Lojas | Stores List'!$M357,[1]UF!D:E,2,0),"N")</f>
        <v>N</v>
      </c>
      <c r="O357" s="311" t="s">
        <v>1327</v>
      </c>
      <c r="P357" s="311" t="s">
        <v>523</v>
      </c>
      <c r="Q357" s="317">
        <v>2874.11</v>
      </c>
      <c r="R357" s="311">
        <f>SUMIFS('[1]Lista de Lojas | Stores List'!$B$85:$B$747,'[1]Lista de Lojas | Stores List'!$D$85:$D$747,'[1]Lista de Lojas | Stores List'!$D357,'[1]Lista de Lojas | Stores List'!$E$85:$E$747,"&lt;="&amp;'[1]Lista de Lojas | Stores List'!$E357)</f>
        <v>261</v>
      </c>
      <c r="S357" s="311">
        <f>SUMIFS('[1]Lista de Lojas | Stores List'!$B$85:$B$747,'[1]Lista de Lojas | Stores List'!$E$85:$E$747,"&lt;="&amp;'[1]Lista de Lojas | Stores List'!$E357)</f>
        <v>341</v>
      </c>
    </row>
    <row r="358" spans="2:19">
      <c r="B358" s="164">
        <f>IF(AND('[1]Lista de Lojas | Stores List'!$E358="",'[1]Lista de Lojas | Stores List'!$G358=""),0,IF('[1]Lista de Lojas | Stores List'!$G358&lt;&gt;"",0,1))</f>
        <v>1</v>
      </c>
      <c r="C358" s="163" t="s">
        <v>1325</v>
      </c>
      <c r="D358" s="308" t="s">
        <v>125</v>
      </c>
      <c r="E358" s="309">
        <v>42472</v>
      </c>
      <c r="F358" s="308" t="str">
        <f>IF('[1]Lista de Lojas | Stores List'!$E358="","",VLOOKUP(MONTH('[1]Lista de Lojas | Stores List'!$E358),[1]Quarters!$A$2:$B$13,2,0)&amp;RIGHT(YEAR('[1]Lista de Lojas | Stores List'!$E358),2))</f>
        <v>2Q16</v>
      </c>
      <c r="G358" s="309"/>
      <c r="H358" s="308" t="str">
        <f>IF('[1]Lista de Lojas | Stores List'!$G358="","",VLOOKUP(MONTH('[1]Lista de Lojas | Stores List'!$G358),[1]Quarters!$A$2:$B$13,2,0)&amp;RIGHT(YEAR('[1]Lista de Lojas | Stores List'!$G358),2))</f>
        <v/>
      </c>
      <c r="I358" s="311" t="s">
        <v>804</v>
      </c>
      <c r="J358" s="311" t="str">
        <f>IFERROR(VLOOKUP('[1]Lista de Lojas | Stores List'!$K358,[1]UF!$A:$C,3,0),"")</f>
        <v>Southest</v>
      </c>
      <c r="K358" s="311" t="s">
        <v>319</v>
      </c>
      <c r="L358" s="311" t="str">
        <f>IF('[1]Lista de Lojas | Stores List'!$K358="","",VLOOKUP('[1]Lista de Lojas | Stores List'!$K358,[1]UF!$A:$B,2,0))</f>
        <v>Minas Gerais</v>
      </c>
      <c r="M358" s="311" t="s">
        <v>376</v>
      </c>
      <c r="N358" s="311" t="str">
        <f>IFERROR(VLOOKUP('[1]Lista de Lojas | Stores List'!$M358,[1]UF!D:E,2,0),"N")</f>
        <v>N</v>
      </c>
      <c r="O358" s="311" t="s">
        <v>377</v>
      </c>
      <c r="P358" s="311" t="s">
        <v>523</v>
      </c>
      <c r="Q358" s="317">
        <v>2048.4900000000002</v>
      </c>
      <c r="R358" s="311">
        <f>SUMIFS('[1]Lista de Lojas | Stores List'!$B$85:$B$747,'[1]Lista de Lojas | Stores List'!$D$85:$D$747,'[1]Lista de Lojas | Stores List'!$D358,'[1]Lista de Lojas | Stores List'!$E$85:$E$747,"&lt;="&amp;'[1]Lista de Lojas | Stores List'!$E358)</f>
        <v>260</v>
      </c>
      <c r="S358" s="311">
        <f>SUMIFS('[1]Lista de Lojas | Stores List'!$B$85:$B$747,'[1]Lista de Lojas | Stores List'!$E$85:$E$747,"&lt;="&amp;'[1]Lista de Lojas | Stores List'!$E358)</f>
        <v>340</v>
      </c>
    </row>
    <row r="359" spans="2:19">
      <c r="B359" s="164">
        <f>IF(AND('[1]Lista de Lojas | Stores List'!$E359="",'[1]Lista de Lojas | Stores List'!$G359=""),0,IF('[1]Lista de Lojas | Stores List'!$G359&lt;&gt;"",0,1))</f>
        <v>1</v>
      </c>
      <c r="C359" s="163" t="s">
        <v>1574</v>
      </c>
      <c r="D359" s="308" t="s">
        <v>153</v>
      </c>
      <c r="E359" s="309">
        <v>42467</v>
      </c>
      <c r="F359" s="308" t="str">
        <f>IF('[1]Lista de Lojas | Stores List'!$E359="","",VLOOKUP(MONTH('[1]Lista de Lojas | Stores List'!$E359),[1]Quarters!$A$2:$B$13,2,0)&amp;RIGHT(YEAR('[1]Lista de Lojas | Stores List'!$E359),2))</f>
        <v>2Q16</v>
      </c>
      <c r="G359" s="309"/>
      <c r="H359" s="308" t="str">
        <f>IF('[1]Lista de Lojas | Stores List'!$G359="","",VLOOKUP(MONTH('[1]Lista de Lojas | Stores List'!$G359),[1]Quarters!$A$2:$B$13,2,0)&amp;RIGHT(YEAR('[1]Lista de Lojas | Stores List'!$G359),2))</f>
        <v/>
      </c>
      <c r="I359" s="311" t="s">
        <v>804</v>
      </c>
      <c r="J359" s="311" t="str">
        <f>IFERROR(VLOOKUP('[1]Lista de Lojas | Stores List'!$K359,[1]UF!$A:$C,3,0),"")</f>
        <v>Southest</v>
      </c>
      <c r="K359" s="311" t="s">
        <v>127</v>
      </c>
      <c r="L359" s="311" t="str">
        <f>IF('[1]Lista de Lojas | Stores List'!$K359="","",VLOOKUP('[1]Lista de Lojas | Stores List'!$K359,[1]UF!$A:$B,2,0))</f>
        <v>São Paulo</v>
      </c>
      <c r="M359" s="311" t="s">
        <v>373</v>
      </c>
      <c r="N359" s="311" t="str">
        <f>IFERROR(VLOOKUP('[1]Lista de Lojas | Stores List'!$M359,[1]UF!D:E,2,0),"N")</f>
        <v>N</v>
      </c>
      <c r="O359" s="311" t="s">
        <v>374</v>
      </c>
      <c r="P359" s="311" t="s">
        <v>523</v>
      </c>
      <c r="Q359" s="317">
        <v>178.15</v>
      </c>
      <c r="R359" s="311">
        <f>SUMIFS('[1]Lista de Lojas | Stores List'!$B$85:$B$747,'[1]Lista de Lojas | Stores List'!$D$85:$D$747,'[1]Lista de Lojas | Stores List'!$D359,'[1]Lista de Lojas | Stores List'!$E$85:$E$747,"&lt;="&amp;'[1]Lista de Lojas | Stores List'!$E359)</f>
        <v>30</v>
      </c>
      <c r="S359" s="311">
        <f>SUMIFS('[1]Lista de Lojas | Stores List'!$B$85:$B$747,'[1]Lista de Lojas | Stores List'!$E$85:$E$747,"&lt;="&amp;'[1]Lista de Lojas | Stores List'!$E359)</f>
        <v>339</v>
      </c>
    </row>
    <row r="360" spans="2:19">
      <c r="B360" s="164">
        <f>IF(AND('[1]Lista de Lojas | Stores List'!$E360="",'[1]Lista de Lojas | Stores List'!$G360=""),0,IF('[1]Lista de Lojas | Stores List'!$G360&lt;&gt;"",0,1))</f>
        <v>1</v>
      </c>
      <c r="C360" s="163" t="s">
        <v>1571</v>
      </c>
      <c r="D360" s="308" t="s">
        <v>153</v>
      </c>
      <c r="E360" s="309">
        <v>42459</v>
      </c>
      <c r="F360" s="308" t="str">
        <f>IF('[1]Lista de Lojas | Stores List'!$E360="","",VLOOKUP(MONTH('[1]Lista de Lojas | Stores List'!$E360),[1]Quarters!$A$2:$B$13,2,0)&amp;RIGHT(YEAR('[1]Lista de Lojas | Stores List'!$E360),2))</f>
        <v>1Q16</v>
      </c>
      <c r="G360" s="309"/>
      <c r="H360" s="308" t="str">
        <f>IF('[1]Lista de Lojas | Stores List'!$G360="","",VLOOKUP(MONTH('[1]Lista de Lojas | Stores List'!$G360),[1]Quarters!$A$2:$B$13,2,0)&amp;RIGHT(YEAR('[1]Lista de Lojas | Stores List'!$G360),2))</f>
        <v/>
      </c>
      <c r="I360" s="311" t="s">
        <v>804</v>
      </c>
      <c r="J360" s="311" t="str">
        <f>IFERROR(VLOOKUP('[1]Lista de Lojas | Stores List'!$K360,[1]UF!$A:$C,3,0),"")</f>
        <v>Southest</v>
      </c>
      <c r="K360" s="311" t="s">
        <v>127</v>
      </c>
      <c r="L360" s="311" t="str">
        <f>IF('[1]Lista de Lojas | Stores List'!$K360="","",VLOOKUP('[1]Lista de Lojas | Stores List'!$K360,[1]UF!$A:$B,2,0))</f>
        <v>São Paulo</v>
      </c>
      <c r="M360" s="311" t="s">
        <v>183</v>
      </c>
      <c r="N360" s="311" t="str">
        <f>IFERROR(VLOOKUP('[1]Lista de Lojas | Stores List'!$M360,[1]UF!D:E,2,0),"N")</f>
        <v>N</v>
      </c>
      <c r="O360" s="311" t="s">
        <v>1572</v>
      </c>
      <c r="P360" s="311" t="s">
        <v>523</v>
      </c>
      <c r="Q360" s="317">
        <v>256</v>
      </c>
      <c r="R360" s="311">
        <f>SUMIFS('[1]Lista de Lojas | Stores List'!$B$85:$B$747,'[1]Lista de Lojas | Stores List'!$D$85:$D$747,'[1]Lista de Lojas | Stores List'!$D360,'[1]Lista de Lojas | Stores List'!$E$85:$E$747,"&lt;="&amp;'[1]Lista de Lojas | Stores List'!$E360)</f>
        <v>29</v>
      </c>
      <c r="S360" s="311">
        <f>SUMIFS('[1]Lista de Lojas | Stores List'!$B$85:$B$747,'[1]Lista de Lojas | Stores List'!$E$85:$E$747,"&lt;="&amp;'[1]Lista de Lojas | Stores List'!$E360)</f>
        <v>338</v>
      </c>
    </row>
    <row r="361" spans="2:19">
      <c r="B361" s="164">
        <f>IF(AND('[1]Lista de Lojas | Stores List'!$E361="",'[1]Lista de Lojas | Stores List'!$G361=""),0,IF('[1]Lista de Lojas | Stores List'!$G361&lt;&gt;"",0,1))</f>
        <v>1</v>
      </c>
      <c r="C361" s="163" t="s">
        <v>1573</v>
      </c>
      <c r="D361" s="308" t="s">
        <v>153</v>
      </c>
      <c r="E361" s="309">
        <v>42459</v>
      </c>
      <c r="F361" s="308" t="str">
        <f>IF('[1]Lista de Lojas | Stores List'!$E361="","",VLOOKUP(MONTH('[1]Lista de Lojas | Stores List'!$E361),[1]Quarters!$A$2:$B$13,2,0)&amp;RIGHT(YEAR('[1]Lista de Lojas | Stores List'!$E361),2))</f>
        <v>1Q16</v>
      </c>
      <c r="G361" s="309"/>
      <c r="H361" s="308" t="str">
        <f>IF('[1]Lista de Lojas | Stores List'!$G361="","",VLOOKUP(MONTH('[1]Lista de Lojas | Stores List'!$G361),[1]Quarters!$A$2:$B$13,2,0)&amp;RIGHT(YEAR('[1]Lista de Lojas | Stores List'!$G361),2))</f>
        <v/>
      </c>
      <c r="I361" s="311" t="s">
        <v>804</v>
      </c>
      <c r="J361" s="311" t="str">
        <f>IFERROR(VLOOKUP('[1]Lista de Lojas | Stores List'!$K361,[1]UF!$A:$C,3,0),"")</f>
        <v>Southest</v>
      </c>
      <c r="K361" s="311" t="s">
        <v>127</v>
      </c>
      <c r="L361" s="311" t="str">
        <f>IF('[1]Lista de Lojas | Stores List'!$K361="","",VLOOKUP('[1]Lista de Lojas | Stores List'!$K361,[1]UF!$A:$B,2,0))</f>
        <v>São Paulo</v>
      </c>
      <c r="M361" s="311" t="s">
        <v>134</v>
      </c>
      <c r="N361" s="311" t="str">
        <f>IFERROR(VLOOKUP('[1]Lista de Lojas | Stores List'!$M361,[1]UF!D:E,2,0),"N")</f>
        <v>S</v>
      </c>
      <c r="O361" s="311" t="s">
        <v>665</v>
      </c>
      <c r="P361" s="311" t="s">
        <v>523</v>
      </c>
      <c r="Q361" s="317">
        <v>361.27</v>
      </c>
      <c r="R361" s="311">
        <f>SUMIFS('[1]Lista de Lojas | Stores List'!$B$85:$B$747,'[1]Lista de Lojas | Stores List'!$D$85:$D$747,'[1]Lista de Lojas | Stores List'!$D361,'[1]Lista de Lojas | Stores List'!$E$85:$E$747,"&lt;="&amp;'[1]Lista de Lojas | Stores List'!$E361)</f>
        <v>29</v>
      </c>
      <c r="S361" s="311">
        <f>SUMIFS('[1]Lista de Lojas | Stores List'!$B$85:$B$747,'[1]Lista de Lojas | Stores List'!$E$85:$E$747,"&lt;="&amp;'[1]Lista de Lojas | Stores List'!$E361)</f>
        <v>338</v>
      </c>
    </row>
    <row r="362" spans="2:19">
      <c r="B362" s="164">
        <f>IF(AND('[1]Lista de Lojas | Stores List'!$E362="",'[1]Lista de Lojas | Stores List'!$G362=""),0,IF('[1]Lista de Lojas | Stores List'!$G362&lt;&gt;"",0,1))</f>
        <v>1</v>
      </c>
      <c r="C362" s="163" t="s">
        <v>1570</v>
      </c>
      <c r="D362" s="308" t="s">
        <v>153</v>
      </c>
      <c r="E362" s="309">
        <v>42453</v>
      </c>
      <c r="F362" s="308" t="str">
        <f>IF('[1]Lista de Lojas | Stores List'!$E362="","",VLOOKUP(MONTH('[1]Lista de Lojas | Stores List'!$E362),[1]Quarters!$A$2:$B$13,2,0)&amp;RIGHT(YEAR('[1]Lista de Lojas | Stores List'!$E362),2))</f>
        <v>1Q16</v>
      </c>
      <c r="G362" s="309"/>
      <c r="H362" s="308" t="str">
        <f>IF('[1]Lista de Lojas | Stores List'!$G362="","",VLOOKUP(MONTH('[1]Lista de Lojas | Stores List'!$G362),[1]Quarters!$A$2:$B$13,2,0)&amp;RIGHT(YEAR('[1]Lista de Lojas | Stores List'!$G362),2))</f>
        <v/>
      </c>
      <c r="I362" s="311" t="s">
        <v>804</v>
      </c>
      <c r="J362" s="311" t="str">
        <f>IFERROR(VLOOKUP('[1]Lista de Lojas | Stores List'!$K362,[1]UF!$A:$C,3,0),"")</f>
        <v>Southest</v>
      </c>
      <c r="K362" s="311" t="s">
        <v>127</v>
      </c>
      <c r="L362" s="311" t="str">
        <f>IF('[1]Lista de Lojas | Stores List'!$K362="","",VLOOKUP('[1]Lista de Lojas | Stores List'!$K362,[1]UF!$A:$B,2,0))</f>
        <v>São Paulo</v>
      </c>
      <c r="M362" s="311" t="s">
        <v>134</v>
      </c>
      <c r="N362" s="311" t="str">
        <f>IFERROR(VLOOKUP('[1]Lista de Lojas | Stores List'!$M362,[1]UF!D:E,2,0),"N")</f>
        <v>S</v>
      </c>
      <c r="O362" s="311" t="s">
        <v>371</v>
      </c>
      <c r="P362" s="311" t="s">
        <v>523</v>
      </c>
      <c r="Q362" s="317">
        <v>196</v>
      </c>
      <c r="R362" s="311">
        <f>SUMIFS('[1]Lista de Lojas | Stores List'!$B$85:$B$747,'[1]Lista de Lojas | Stores List'!$D$85:$D$747,'[1]Lista de Lojas | Stores List'!$D362,'[1]Lista de Lojas | Stores List'!$E$85:$E$747,"&lt;="&amp;'[1]Lista de Lojas | Stores List'!$E362)</f>
        <v>27</v>
      </c>
      <c r="S362" s="311">
        <f>SUMIFS('[1]Lista de Lojas | Stores List'!$B$85:$B$747,'[1]Lista de Lojas | Stores List'!$E$85:$E$747,"&lt;="&amp;'[1]Lista de Lojas | Stores List'!$E362)</f>
        <v>336</v>
      </c>
    </row>
    <row r="363" spans="2:19">
      <c r="B363" s="324">
        <f>IF(AND('[1]Lista de Lojas | Stores List'!$E363="",'[1]Lista de Lojas | Stores List'!$G363=""),0,IF('[1]Lista de Lojas | Stores List'!$G363&lt;&gt;"",0,1))</f>
        <v>0</v>
      </c>
      <c r="C363" s="325" t="s">
        <v>918</v>
      </c>
      <c r="D363" s="326" t="s">
        <v>152</v>
      </c>
      <c r="E363" s="327">
        <v>42452</v>
      </c>
      <c r="F363" s="326" t="str">
        <f>IF('[1]Lista de Lojas | Stores List'!$E363="","",VLOOKUP(MONTH('[1]Lista de Lojas | Stores List'!$E363),[1]Quarters!$A$2:$B$13,2,0)&amp;RIGHT(YEAR('[1]Lista de Lojas | Stores List'!$E363),2))</f>
        <v>1Q16</v>
      </c>
      <c r="G363" s="327">
        <v>44949</v>
      </c>
      <c r="H363" s="326" t="str">
        <f>IF('[1]Lista de Lojas | Stores List'!$G363="","",VLOOKUP(MONTH('[1]Lista de Lojas | Stores List'!$G363),[1]Quarters!$A$2:$B$13,2,0)&amp;RIGHT(YEAR('[1]Lista de Lojas | Stores List'!$G363),2))</f>
        <v>1Q23</v>
      </c>
      <c r="I363" s="324" t="s">
        <v>804</v>
      </c>
      <c r="J363" s="324" t="str">
        <f>IFERROR(VLOOKUP('[1]Lista de Lojas | Stores List'!$K363,[1]UF!$A:$C,3,0),"")</f>
        <v>Northest</v>
      </c>
      <c r="K363" s="324" t="s">
        <v>324</v>
      </c>
      <c r="L363" s="324" t="str">
        <f>IF('[1]Lista de Lojas | Stores List'!$K363="","",VLOOKUP('[1]Lista de Lojas | Stores List'!$K363,[1]UF!$A:$B,2,0))</f>
        <v>Maranhão</v>
      </c>
      <c r="M363" s="324" t="s">
        <v>363</v>
      </c>
      <c r="N363" s="311" t="str">
        <f>IFERROR(VLOOKUP('[1]Lista de Lojas | Stores List'!$M363,[1]UF!D:E,2,0),"N")</f>
        <v>S</v>
      </c>
      <c r="O363" s="324" t="s">
        <v>2092</v>
      </c>
      <c r="P363" s="324" t="s">
        <v>523</v>
      </c>
      <c r="Q363" s="328">
        <v>464.83</v>
      </c>
      <c r="R363" s="324">
        <f>SUMIFS('[1]Lista de Lojas | Stores List'!$B$85:$B$747,'[1]Lista de Lojas | Stores List'!$D$85:$D$747,'[1]Lista de Lojas | Stores List'!$D363,'[1]Lista de Lojas | Stores List'!$E$85:$E$747,"&lt;="&amp;'[1]Lista de Lojas | Stores List'!$E363)</f>
        <v>50</v>
      </c>
      <c r="S363" s="311">
        <f>SUMIFS('[1]Lista de Lojas | Stores List'!$B$85:$B$747,'[1]Lista de Lojas | Stores List'!$E$85:$E$747,"&lt;="&amp;'[1]Lista de Lojas | Stores List'!$E363)</f>
        <v>335</v>
      </c>
    </row>
    <row r="364" spans="2:19">
      <c r="B364" s="164">
        <f>IF(AND('[1]Lista de Lojas | Stores List'!$E364="",'[1]Lista de Lojas | Stores List'!$G364=""),0,IF('[1]Lista de Lojas | Stores List'!$G364&lt;&gt;"",0,1))</f>
        <v>1</v>
      </c>
      <c r="C364" s="163" t="s">
        <v>1324</v>
      </c>
      <c r="D364" s="308" t="s">
        <v>125</v>
      </c>
      <c r="E364" s="309">
        <v>42451</v>
      </c>
      <c r="F364" s="308" t="str">
        <f>IF('[1]Lista de Lojas | Stores List'!$E364="","",VLOOKUP(MONTH('[1]Lista de Lojas | Stores List'!$E364),[1]Quarters!$A$2:$B$13,2,0)&amp;RIGHT(YEAR('[1]Lista de Lojas | Stores List'!$E364),2))</f>
        <v>1Q16</v>
      </c>
      <c r="G364" s="309"/>
      <c r="H364" s="308" t="str">
        <f>IF('[1]Lista de Lojas | Stores List'!$G364="","",VLOOKUP(MONTH('[1]Lista de Lojas | Stores List'!$G364),[1]Quarters!$A$2:$B$13,2,0)&amp;RIGHT(YEAR('[1]Lista de Lojas | Stores List'!$G364),2))</f>
        <v/>
      </c>
      <c r="I364" s="311" t="s">
        <v>804</v>
      </c>
      <c r="J364" s="311" t="str">
        <f>IFERROR(VLOOKUP('[1]Lista de Lojas | Stores List'!$K364,[1]UF!$A:$C,3,0),"")</f>
        <v>Northest</v>
      </c>
      <c r="K364" s="311" t="s">
        <v>129</v>
      </c>
      <c r="L364" s="311" t="str">
        <f>IF('[1]Lista de Lojas | Stores List'!$K364="","",VLOOKUP('[1]Lista de Lojas | Stores List'!$K364,[1]UF!$A:$B,2,0))</f>
        <v>Bahia</v>
      </c>
      <c r="M364" s="311" t="s">
        <v>369</v>
      </c>
      <c r="N364" s="311" t="str">
        <f>IFERROR(VLOOKUP('[1]Lista de Lojas | Stores List'!$M364,[1]UF!D:E,2,0),"N")</f>
        <v>N</v>
      </c>
      <c r="O364" s="311" t="s">
        <v>370</v>
      </c>
      <c r="P364" s="311" t="s">
        <v>523</v>
      </c>
      <c r="Q364" s="317">
        <v>2076.8000000000002</v>
      </c>
      <c r="R364" s="311">
        <f>SUMIFS('[1]Lista de Lojas | Stores List'!$B$85:$B$747,'[1]Lista de Lojas | Stores List'!$D$85:$D$747,'[1]Lista de Lojas | Stores List'!$D364,'[1]Lista de Lojas | Stores List'!$E$85:$E$747,"&lt;="&amp;'[1]Lista de Lojas | Stores List'!$E364)</f>
        <v>259</v>
      </c>
      <c r="S364" s="311">
        <f>SUMIFS('[1]Lista de Lojas | Stores List'!$B$85:$B$747,'[1]Lista de Lojas | Stores List'!$E$85:$E$747,"&lt;="&amp;'[1]Lista de Lojas | Stores List'!$E364)</f>
        <v>335</v>
      </c>
    </row>
    <row r="365" spans="2:19">
      <c r="B365" s="324">
        <v>0</v>
      </c>
      <c r="C365" s="325" t="s">
        <v>1323</v>
      </c>
      <c r="D365" s="326" t="s">
        <v>125</v>
      </c>
      <c r="E365" s="327">
        <v>42445</v>
      </c>
      <c r="F365" s="326" t="str">
        <f>IF('[1]Lista de Lojas | Stores List'!$E365="","",VLOOKUP(MONTH('[1]Lista de Lojas | Stores List'!$E365),[1]Quarters!$A$2:$B$13,2,0)&amp;RIGHT(YEAR('[1]Lista de Lojas | Stores List'!$E365),2))</f>
        <v>1Q16</v>
      </c>
      <c r="G365" s="327">
        <v>45062</v>
      </c>
      <c r="H365" s="326" t="str">
        <f>IF('[1]Lista de Lojas | Stores List'!$G365="","",VLOOKUP(MONTH('[1]Lista de Lojas | Stores List'!$G365),[1]Quarters!$A$2:$B$13,2,0)&amp;RIGHT(YEAR('[1]Lista de Lojas | Stores List'!$G365),2))</f>
        <v>2Q23</v>
      </c>
      <c r="I365" s="324" t="s">
        <v>804</v>
      </c>
      <c r="J365" s="324" t="str">
        <f>IFERROR(VLOOKUP('[1]Lista de Lojas | Stores List'!$K365,[1]UF!$A:$C,3,0),"")</f>
        <v>Southest</v>
      </c>
      <c r="K365" s="324" t="s">
        <v>319</v>
      </c>
      <c r="L365" s="324" t="str">
        <f>IF('[1]Lista de Lojas | Stores List'!$K365="","",VLOOKUP('[1]Lista de Lojas | Stores List'!$K365,[1]UF!$A:$B,2,0))</f>
        <v>Minas Gerais</v>
      </c>
      <c r="M365" s="324" t="s">
        <v>189</v>
      </c>
      <c r="N365" s="311" t="str">
        <f>IFERROR(VLOOKUP('[1]Lista de Lojas | Stores List'!$M365,[1]UF!D:E,2,0),"N")</f>
        <v>S</v>
      </c>
      <c r="O365" s="324" t="s">
        <v>2337</v>
      </c>
      <c r="P365" s="324" t="s">
        <v>523</v>
      </c>
      <c r="Q365" s="328">
        <v>1135.45</v>
      </c>
      <c r="R365" s="324">
        <f>SUMIFS('[1]Lista de Lojas | Stores List'!$B$85:$B$747,'[1]Lista de Lojas | Stores List'!$D$85:$D$747,'[1]Lista de Lojas | Stores List'!$D365,'[1]Lista de Lojas | Stores List'!$E$85:$E$747,"&lt;="&amp;'[1]Lista de Lojas | Stores List'!$E365)</f>
        <v>258</v>
      </c>
      <c r="S365" s="311">
        <f>SUMIFS('[1]Lista de Lojas | Stores List'!$B$85:$B$747,'[1]Lista de Lojas | Stores List'!$E$85:$E$747,"&lt;="&amp;'[1]Lista de Lojas | Stores List'!$E365)</f>
        <v>334</v>
      </c>
    </row>
    <row r="366" spans="2:19">
      <c r="B366" s="164">
        <f>IF(AND('[1]Lista de Lojas | Stores List'!$E366="",'[1]Lista de Lojas | Stores List'!$G366=""),0,IF('[1]Lista de Lojas | Stores List'!$G366&lt;&gt;"",0,1))</f>
        <v>1</v>
      </c>
      <c r="C366" s="163" t="s">
        <v>1569</v>
      </c>
      <c r="D366" s="308" t="s">
        <v>153</v>
      </c>
      <c r="E366" s="309">
        <v>42439</v>
      </c>
      <c r="F366" s="308" t="str">
        <f>IF('[1]Lista de Lojas | Stores List'!$E366="","",VLOOKUP(MONTH('[1]Lista de Lojas | Stores List'!$E366),[1]Quarters!$A$2:$B$13,2,0)&amp;RIGHT(YEAR('[1]Lista de Lojas | Stores List'!$E366),2))</f>
        <v>1Q16</v>
      </c>
      <c r="G366" s="309"/>
      <c r="H366" s="308" t="str">
        <f>IF('[1]Lista de Lojas | Stores List'!$G366="","",VLOOKUP(MONTH('[1]Lista de Lojas | Stores List'!$G366),[1]Quarters!$A$2:$B$13,2,0)&amp;RIGHT(YEAR('[1]Lista de Lojas | Stores List'!$G366),2))</f>
        <v/>
      </c>
      <c r="I366" s="311" t="s">
        <v>804</v>
      </c>
      <c r="J366" s="311" t="str">
        <f>IFERROR(VLOOKUP('[1]Lista de Lojas | Stores List'!$K366,[1]UF!$A:$C,3,0),"")</f>
        <v>South</v>
      </c>
      <c r="K366" s="311" t="s">
        <v>317</v>
      </c>
      <c r="L366" s="311" t="str">
        <f>IF('[1]Lista de Lojas | Stores List'!$K366="","",VLOOKUP('[1]Lista de Lojas | Stores List'!$K366,[1]UF!$A:$B,2,0))</f>
        <v>Santa Catarina</v>
      </c>
      <c r="M366" s="311" t="s">
        <v>182</v>
      </c>
      <c r="N366" s="311" t="str">
        <f>IFERROR(VLOOKUP('[1]Lista de Lojas | Stores List'!$M366,[1]UF!D:E,2,0),"N")</f>
        <v>S</v>
      </c>
      <c r="O366" s="311" t="s">
        <v>241</v>
      </c>
      <c r="P366" s="311" t="s">
        <v>523</v>
      </c>
      <c r="Q366" s="317">
        <v>179.84</v>
      </c>
      <c r="R366" s="311">
        <f>SUMIFS('[1]Lista de Lojas | Stores List'!$B$85:$B$747,'[1]Lista de Lojas | Stores List'!$D$85:$D$747,'[1]Lista de Lojas | Stores List'!$D366,'[1]Lista de Lojas | Stores List'!$E$85:$E$747,"&lt;="&amp;'[1]Lista de Lojas | Stores List'!$E366)</f>
        <v>26</v>
      </c>
      <c r="S366" s="311">
        <f>SUMIFS('[1]Lista de Lojas | Stores List'!$B$85:$B$747,'[1]Lista de Lojas | Stores List'!$E$85:$E$747,"&lt;="&amp;'[1]Lista de Lojas | Stores List'!$E366)</f>
        <v>334</v>
      </c>
    </row>
    <row r="367" spans="2:19">
      <c r="B367" s="164">
        <f>IF(AND('[1]Lista de Lojas | Stores List'!$E367="",'[1]Lista de Lojas | Stores List'!$G367=""),0,IF('[1]Lista de Lojas | Stores List'!$G367&lt;&gt;"",0,1))</f>
        <v>1</v>
      </c>
      <c r="C367" s="163" t="s">
        <v>1322</v>
      </c>
      <c r="D367" s="308" t="s">
        <v>125</v>
      </c>
      <c r="E367" s="309">
        <v>42348</v>
      </c>
      <c r="F367" s="308" t="str">
        <f>IF('[1]Lista de Lojas | Stores List'!$E367="","",VLOOKUP(MONTH('[1]Lista de Lojas | Stores List'!$E367),[1]Quarters!$A$2:$B$13,2,0)&amp;RIGHT(YEAR('[1]Lista de Lojas | Stores List'!$E367),2))</f>
        <v>4Q15</v>
      </c>
      <c r="G367" s="309"/>
      <c r="H367" s="308" t="str">
        <f>IF('[1]Lista de Lojas | Stores List'!$G367="","",VLOOKUP(MONTH('[1]Lista de Lojas | Stores List'!$G367),[1]Quarters!$A$2:$B$13,2,0)&amp;RIGHT(YEAR('[1]Lista de Lojas | Stores List'!$G367),2))</f>
        <v/>
      </c>
      <c r="I367" s="311" t="s">
        <v>804</v>
      </c>
      <c r="J367" s="311" t="str">
        <f>IFERROR(VLOOKUP('[1]Lista de Lojas | Stores List'!$K367,[1]UF!$A:$C,3,0),"")</f>
        <v>South</v>
      </c>
      <c r="K367" s="311" t="s">
        <v>126</v>
      </c>
      <c r="L367" s="311" t="str">
        <f>IF('[1]Lista de Lojas | Stores List'!$K367="","",VLOOKUP('[1]Lista de Lojas | Stores List'!$K367,[1]UF!$A:$B,2,0))</f>
        <v>Rio Grande do Sul</v>
      </c>
      <c r="M367" s="311" t="s">
        <v>142</v>
      </c>
      <c r="N367" s="311" t="str">
        <f>IFERROR(VLOOKUP('[1]Lista de Lojas | Stores List'!$M367,[1]UF!D:E,2,0),"N")</f>
        <v>N</v>
      </c>
      <c r="O367" s="311" t="s">
        <v>151</v>
      </c>
      <c r="P367" s="311" t="s">
        <v>521</v>
      </c>
      <c r="Q367" s="317">
        <v>1584</v>
      </c>
      <c r="R367" s="311">
        <f>SUMIFS('[1]Lista de Lojas | Stores List'!$B$85:$B$747,'[1]Lista de Lojas | Stores List'!$D$85:$D$747,'[1]Lista de Lojas | Stores List'!$D367,'[1]Lista de Lojas | Stores List'!$E$85:$E$747,"&lt;="&amp;'[1]Lista de Lojas | Stores List'!$E367)</f>
        <v>258</v>
      </c>
      <c r="S367" s="311">
        <f>SUMIFS('[1]Lista de Lojas | Stores List'!$B$85:$B$747,'[1]Lista de Lojas | Stores List'!$E$85:$E$747,"&lt;="&amp;'[1]Lista de Lojas | Stores List'!$E367)</f>
        <v>333</v>
      </c>
    </row>
    <row r="368" spans="2:19">
      <c r="B368" s="164">
        <f>IF(AND('[1]Lista de Lojas | Stores List'!$E368="",'[1]Lista de Lojas | Stores List'!$G368=""),0,IF('[1]Lista de Lojas | Stores List'!$G368&lt;&gt;"",0,1))</f>
        <v>1</v>
      </c>
      <c r="C368" s="163" t="s">
        <v>1568</v>
      </c>
      <c r="D368" s="308" t="s">
        <v>153</v>
      </c>
      <c r="E368" s="309">
        <v>42348</v>
      </c>
      <c r="F368" s="308" t="str">
        <f>IF('[1]Lista de Lojas | Stores List'!$E368="","",VLOOKUP(MONTH('[1]Lista de Lojas | Stores List'!$E368),[1]Quarters!$A$2:$B$13,2,0)&amp;RIGHT(YEAR('[1]Lista de Lojas | Stores List'!$E368),2))</f>
        <v>4Q15</v>
      </c>
      <c r="G368" s="309"/>
      <c r="H368" s="308" t="str">
        <f>IF('[1]Lista de Lojas | Stores List'!$G368="","",VLOOKUP(MONTH('[1]Lista de Lojas | Stores List'!$G368),[1]Quarters!$A$2:$B$13,2,0)&amp;RIGHT(YEAR('[1]Lista de Lojas | Stores List'!$G368),2))</f>
        <v/>
      </c>
      <c r="I368" s="311" t="s">
        <v>804</v>
      </c>
      <c r="J368" s="311" t="str">
        <f>IFERROR(VLOOKUP('[1]Lista de Lojas | Stores List'!$K368,[1]UF!$A:$C,3,0),"")</f>
        <v>South</v>
      </c>
      <c r="K368" s="311" t="s">
        <v>317</v>
      </c>
      <c r="L368" s="311" t="str">
        <f>IF('[1]Lista de Lojas | Stores List'!$K368="","",VLOOKUP('[1]Lista de Lojas | Stores List'!$K368,[1]UF!$A:$B,2,0))</f>
        <v>Santa Catarina</v>
      </c>
      <c r="M368" s="311" t="s">
        <v>177</v>
      </c>
      <c r="N368" s="311" t="str">
        <f>IFERROR(VLOOKUP('[1]Lista de Lojas | Stores List'!$M368,[1]UF!D:E,2,0),"N")</f>
        <v>N</v>
      </c>
      <c r="O368" s="311" t="s">
        <v>238</v>
      </c>
      <c r="P368" s="311" t="s">
        <v>523</v>
      </c>
      <c r="Q368" s="317">
        <v>159.19999999999999</v>
      </c>
      <c r="R368" s="311">
        <f>SUMIFS('[1]Lista de Lojas | Stores List'!$B$85:$B$747,'[1]Lista de Lojas | Stores List'!$D$85:$D$747,'[1]Lista de Lojas | Stores List'!$D368,'[1]Lista de Lojas | Stores List'!$E$85:$E$747,"&lt;="&amp;'[1]Lista de Lojas | Stores List'!$E368)</f>
        <v>25</v>
      </c>
      <c r="S368" s="311">
        <f>SUMIFS('[1]Lista de Lojas | Stores List'!$B$85:$B$747,'[1]Lista de Lojas | Stores List'!$E$85:$E$747,"&lt;="&amp;'[1]Lista de Lojas | Stores List'!$E368)</f>
        <v>333</v>
      </c>
    </row>
    <row r="369" spans="2:19">
      <c r="B369" s="324">
        <f>IF(AND('[1]Lista de Lojas | Stores List'!$E369="",'[1]Lista de Lojas | Stores List'!$G369=""),0,IF('[1]Lista de Lojas | Stores List'!$G369&lt;&gt;"",0,1))</f>
        <v>0</v>
      </c>
      <c r="C369" s="325" t="s">
        <v>1566</v>
      </c>
      <c r="D369" s="326" t="s">
        <v>153</v>
      </c>
      <c r="E369" s="327">
        <v>42341</v>
      </c>
      <c r="F369" s="326" t="str">
        <f>IF('[1]Lista de Lojas | Stores List'!$E369="","",VLOOKUP(MONTH('[1]Lista de Lojas | Stores List'!$E369),[1]Quarters!$A$2:$B$13,2,0)&amp;RIGHT(YEAR('[1]Lista de Lojas | Stores List'!$E369),2))</f>
        <v>4Q15</v>
      </c>
      <c r="G369" s="327">
        <v>43862</v>
      </c>
      <c r="H369" s="326" t="str">
        <f>IF('[1]Lista de Lojas | Stores List'!$G369="","",VLOOKUP(MONTH('[1]Lista de Lojas | Stores List'!$G369),[1]Quarters!$A$2:$B$13,2,0)&amp;RIGHT(YEAR('[1]Lista de Lojas | Stores List'!$G369),2))</f>
        <v>1Q20</v>
      </c>
      <c r="I369" s="324" t="s">
        <v>804</v>
      </c>
      <c r="J369" s="324" t="str">
        <f>IFERROR(VLOOKUP('[1]Lista de Lojas | Stores List'!$K369,[1]UF!$A:$C,3,0),"")</f>
        <v>Southest</v>
      </c>
      <c r="K369" s="324" t="s">
        <v>127</v>
      </c>
      <c r="L369" s="324" t="str">
        <f>IF('[1]Lista de Lojas | Stores List'!$K369="","",VLOOKUP('[1]Lista de Lojas | Stores List'!$K369,[1]UF!$A:$B,2,0))</f>
        <v>São Paulo</v>
      </c>
      <c r="M369" s="324" t="s">
        <v>342</v>
      </c>
      <c r="N369" s="311" t="str">
        <f>IFERROR(VLOOKUP('[1]Lista de Lojas | Stores List'!$M369,[1]UF!D:E,2,0),"N")</f>
        <v>N</v>
      </c>
      <c r="O369" s="324" t="s">
        <v>1567</v>
      </c>
      <c r="P369" s="324" t="s">
        <v>523</v>
      </c>
      <c r="Q369" s="328">
        <v>182.4</v>
      </c>
      <c r="R369" s="324">
        <f>SUMIFS('[1]Lista de Lojas | Stores List'!$B$85:$B$747,'[1]Lista de Lojas | Stores List'!$D$85:$D$747,'[1]Lista de Lojas | Stores List'!$D369,'[1]Lista de Lojas | Stores List'!$E$85:$E$747,"&lt;="&amp;'[1]Lista de Lojas | Stores List'!$E369)</f>
        <v>24</v>
      </c>
      <c r="S369" s="311">
        <f>SUMIFS('[1]Lista de Lojas | Stores List'!$B$85:$B$747,'[1]Lista de Lojas | Stores List'!$E$85:$E$747,"&lt;="&amp;'[1]Lista de Lojas | Stores List'!$E369)</f>
        <v>331</v>
      </c>
    </row>
    <row r="370" spans="2:19">
      <c r="B370" s="164">
        <f>IF(AND('[1]Lista de Lojas | Stores List'!$E370="",'[1]Lista de Lojas | Stores List'!$G370=""),0,IF('[1]Lista de Lojas | Stores List'!$G370&lt;&gt;"",0,1))</f>
        <v>1</v>
      </c>
      <c r="C370" s="163" t="s">
        <v>1319</v>
      </c>
      <c r="D370" s="308" t="s">
        <v>125</v>
      </c>
      <c r="E370" s="309">
        <v>42335</v>
      </c>
      <c r="F370" s="308" t="str">
        <f>IF('[1]Lista de Lojas | Stores List'!$E370="","",VLOOKUP(MONTH('[1]Lista de Lojas | Stores List'!$E370),[1]Quarters!$A$2:$B$13,2,0)&amp;RIGHT(YEAR('[1]Lista de Lojas | Stores List'!$E370),2))</f>
        <v>4Q15</v>
      </c>
      <c r="G370" s="309"/>
      <c r="H370" s="308" t="str">
        <f>IF('[1]Lista de Lojas | Stores List'!$G370="","",VLOOKUP(MONTH('[1]Lista de Lojas | Stores List'!$G370),[1]Quarters!$A$2:$B$13,2,0)&amp;RIGHT(YEAR('[1]Lista de Lojas | Stores List'!$G370),2))</f>
        <v/>
      </c>
      <c r="I370" s="311" t="s">
        <v>804</v>
      </c>
      <c r="J370" s="311" t="str">
        <f>IFERROR(VLOOKUP('[1]Lista de Lojas | Stores List'!$K370,[1]UF!$A:$C,3,0),"")</f>
        <v>Midwest</v>
      </c>
      <c r="K370" s="311" t="s">
        <v>132</v>
      </c>
      <c r="L370" s="311" t="str">
        <f>IF('[1]Lista de Lojas | Stores List'!$K370="","",VLOOKUP('[1]Lista de Lojas | Stores List'!$K370,[1]UF!$A:$B,2,0))</f>
        <v>Goiás</v>
      </c>
      <c r="M370" s="311" t="s">
        <v>1320</v>
      </c>
      <c r="N370" s="311" t="str">
        <f>IFERROR(VLOOKUP('[1]Lista de Lojas | Stores List'!$M370,[1]UF!D:E,2,0),"N")</f>
        <v>N</v>
      </c>
      <c r="O370" s="311" t="s">
        <v>149</v>
      </c>
      <c r="P370" s="311" t="s">
        <v>523</v>
      </c>
      <c r="Q370" s="317">
        <v>2360.1899999999996</v>
      </c>
      <c r="R370" s="311">
        <f>SUMIFS('[1]Lista de Lojas | Stores List'!$B$85:$B$747,'[1]Lista de Lojas | Stores List'!$D$85:$D$747,'[1]Lista de Lojas | Stores List'!$D370,'[1]Lista de Lojas | Stores List'!$E$85:$E$747,"&lt;="&amp;'[1]Lista de Lojas | Stores List'!$E370)</f>
        <v>257</v>
      </c>
      <c r="S370" s="311">
        <f>SUMIFS('[1]Lista de Lojas | Stores List'!$B$85:$B$747,'[1]Lista de Lojas | Stores List'!$E$85:$E$747,"&lt;="&amp;'[1]Lista de Lojas | Stores List'!$E370)</f>
        <v>331</v>
      </c>
    </row>
    <row r="371" spans="2:19">
      <c r="B371" s="164">
        <f>IF(AND('[1]Lista de Lojas | Stores List'!$E371="",'[1]Lista de Lojas | Stores List'!$G371=""),0,IF('[1]Lista de Lojas | Stores List'!$G371&lt;&gt;"",0,1))</f>
        <v>1</v>
      </c>
      <c r="C371" s="163" t="s">
        <v>1321</v>
      </c>
      <c r="D371" s="308" t="s">
        <v>125</v>
      </c>
      <c r="E371" s="309">
        <v>42335</v>
      </c>
      <c r="F371" s="308" t="str">
        <f>IF('[1]Lista de Lojas | Stores List'!$E371="","",VLOOKUP(MONTH('[1]Lista de Lojas | Stores List'!$E371),[1]Quarters!$A$2:$B$13,2,0)&amp;RIGHT(YEAR('[1]Lista de Lojas | Stores List'!$E371),2))</f>
        <v>4Q15</v>
      </c>
      <c r="G371" s="309"/>
      <c r="H371" s="308" t="str">
        <f>IF('[1]Lista de Lojas | Stores List'!$G371="","",VLOOKUP(MONTH('[1]Lista de Lojas | Stores List'!$G371),[1]Quarters!$A$2:$B$13,2,0)&amp;RIGHT(YEAR('[1]Lista de Lojas | Stores List'!$G371),2))</f>
        <v/>
      </c>
      <c r="I371" s="311" t="s">
        <v>804</v>
      </c>
      <c r="J371" s="311" t="str">
        <f>IFERROR(VLOOKUP('[1]Lista de Lojas | Stores List'!$K371,[1]UF!$A:$C,3,0),"")</f>
        <v>Southest</v>
      </c>
      <c r="K371" s="311" t="s">
        <v>127</v>
      </c>
      <c r="L371" s="311" t="str">
        <f>IF('[1]Lista de Lojas | Stores List'!$K371="","",VLOOKUP('[1]Lista de Lojas | Stores List'!$K371,[1]UF!$A:$B,2,0))</f>
        <v>São Paulo</v>
      </c>
      <c r="M371" s="311" t="s">
        <v>141</v>
      </c>
      <c r="N371" s="311" t="str">
        <f>IFERROR(VLOOKUP('[1]Lista de Lojas | Stores List'!$M371,[1]UF!D:E,2,0),"N")</f>
        <v>N</v>
      </c>
      <c r="O371" s="311" t="s">
        <v>150</v>
      </c>
      <c r="P371" s="311" t="s">
        <v>523</v>
      </c>
      <c r="Q371" s="317">
        <v>2002.04</v>
      </c>
      <c r="R371" s="311">
        <f>SUMIFS('[1]Lista de Lojas | Stores List'!$B$85:$B$747,'[1]Lista de Lojas | Stores List'!$D$85:$D$747,'[1]Lista de Lojas | Stores List'!$D371,'[1]Lista de Lojas | Stores List'!$E$85:$E$747,"&lt;="&amp;'[1]Lista de Lojas | Stores List'!$E371)</f>
        <v>257</v>
      </c>
      <c r="S371" s="311">
        <f>SUMIFS('[1]Lista de Lojas | Stores List'!$B$85:$B$747,'[1]Lista de Lojas | Stores List'!$E$85:$E$747,"&lt;="&amp;'[1]Lista de Lojas | Stores List'!$E371)</f>
        <v>331</v>
      </c>
    </row>
    <row r="372" spans="2:19">
      <c r="B372" s="164">
        <f>IF(AND('[1]Lista de Lojas | Stores List'!$E372="",'[1]Lista de Lojas | Stores List'!$G372=""),0,IF('[1]Lista de Lojas | Stores List'!$G372&lt;&gt;"",0,1))</f>
        <v>1</v>
      </c>
      <c r="C372" s="163" t="s">
        <v>1315</v>
      </c>
      <c r="D372" s="308" t="s">
        <v>125</v>
      </c>
      <c r="E372" s="309">
        <v>42334</v>
      </c>
      <c r="F372" s="308" t="str">
        <f>IF('[1]Lista de Lojas | Stores List'!$E372="","",VLOOKUP(MONTH('[1]Lista de Lojas | Stores List'!$E372),[1]Quarters!$A$2:$B$13,2,0)&amp;RIGHT(YEAR('[1]Lista de Lojas | Stores List'!$E372),2))</f>
        <v>4Q15</v>
      </c>
      <c r="G372" s="309"/>
      <c r="H372" s="308" t="str">
        <f>IF('[1]Lista de Lojas | Stores List'!$G372="","",VLOOKUP(MONTH('[1]Lista de Lojas | Stores List'!$G372),[1]Quarters!$A$2:$B$13,2,0)&amp;RIGHT(YEAR('[1]Lista de Lojas | Stores List'!$G372),2))</f>
        <v/>
      </c>
      <c r="I372" s="311" t="s">
        <v>804</v>
      </c>
      <c r="J372" s="311" t="str">
        <f>IFERROR(VLOOKUP('[1]Lista de Lojas | Stores List'!$K372,[1]UF!$A:$C,3,0),"")</f>
        <v>Northest</v>
      </c>
      <c r="K372" s="311" t="s">
        <v>130</v>
      </c>
      <c r="L372" s="311" t="str">
        <f>IF('[1]Lista de Lojas | Stores List'!$K372="","",VLOOKUP('[1]Lista de Lojas | Stores List'!$K372,[1]UF!$A:$B,2,0))</f>
        <v>Pernambuco</v>
      </c>
      <c r="M372" s="311" t="s">
        <v>138</v>
      </c>
      <c r="N372" s="311" t="str">
        <f>IFERROR(VLOOKUP('[1]Lista de Lojas | Stores List'!$M372,[1]UF!D:E,2,0),"N")</f>
        <v>S</v>
      </c>
      <c r="O372" s="311" t="s">
        <v>146</v>
      </c>
      <c r="P372" s="311" t="s">
        <v>523</v>
      </c>
      <c r="Q372" s="317">
        <v>2258.0500000000002</v>
      </c>
      <c r="R372" s="311">
        <f>SUMIFS('[1]Lista de Lojas | Stores List'!$B$85:$B$747,'[1]Lista de Lojas | Stores List'!$D$85:$D$747,'[1]Lista de Lojas | Stores List'!$D372,'[1]Lista de Lojas | Stores List'!$E$85:$E$747,"&lt;="&amp;'[1]Lista de Lojas | Stores List'!$E372)</f>
        <v>255</v>
      </c>
      <c r="S372" s="311">
        <f>SUMIFS('[1]Lista de Lojas | Stores List'!$B$85:$B$747,'[1]Lista de Lojas | Stores List'!$E$85:$E$747,"&lt;="&amp;'[1]Lista de Lojas | Stores List'!$E372)</f>
        <v>329</v>
      </c>
    </row>
    <row r="373" spans="2:19">
      <c r="B373" s="164">
        <f>IF(AND('[1]Lista de Lojas | Stores List'!$E373="",'[1]Lista de Lojas | Stores List'!$G373=""),0,IF('[1]Lista de Lojas | Stores List'!$G373&lt;&gt;"",0,1))</f>
        <v>1</v>
      </c>
      <c r="C373" s="163" t="s">
        <v>1316</v>
      </c>
      <c r="D373" s="308" t="s">
        <v>125</v>
      </c>
      <c r="E373" s="309">
        <v>42334</v>
      </c>
      <c r="F373" s="308" t="str">
        <f>IF('[1]Lista de Lojas | Stores List'!$E373="","",VLOOKUP(MONTH('[1]Lista de Lojas | Stores List'!$E373),[1]Quarters!$A$2:$B$13,2,0)&amp;RIGHT(YEAR('[1]Lista de Lojas | Stores List'!$E373),2))</f>
        <v>4Q15</v>
      </c>
      <c r="G373" s="309"/>
      <c r="H373" s="308" t="str">
        <f>IF('[1]Lista de Lojas | Stores List'!$G373="","",VLOOKUP(MONTH('[1]Lista de Lojas | Stores List'!$G373),[1]Quarters!$A$2:$B$13,2,0)&amp;RIGHT(YEAR('[1]Lista de Lojas | Stores List'!$G373),2))</f>
        <v/>
      </c>
      <c r="I373" s="311" t="s">
        <v>804</v>
      </c>
      <c r="J373" s="311" t="str">
        <f>IFERROR(VLOOKUP('[1]Lista de Lojas | Stores List'!$K373,[1]UF!$A:$C,3,0),"")</f>
        <v>Southest</v>
      </c>
      <c r="K373" s="311" t="s">
        <v>127</v>
      </c>
      <c r="L373" s="311" t="str">
        <f>IF('[1]Lista de Lojas | Stores List'!$K373="","",VLOOKUP('[1]Lista de Lojas | Stores List'!$K373,[1]UF!$A:$B,2,0))</f>
        <v>São Paulo</v>
      </c>
      <c r="M373" s="311" t="s">
        <v>139</v>
      </c>
      <c r="N373" s="311" t="str">
        <f>IFERROR(VLOOKUP('[1]Lista de Lojas | Stores List'!$M373,[1]UF!D:E,2,0),"N")</f>
        <v>N</v>
      </c>
      <c r="O373" s="311" t="s">
        <v>147</v>
      </c>
      <c r="P373" s="311" t="s">
        <v>523</v>
      </c>
      <c r="Q373" s="317">
        <v>2073.48</v>
      </c>
      <c r="R373" s="311">
        <f>SUMIFS('[1]Lista de Lojas | Stores List'!$B$85:$B$747,'[1]Lista de Lojas | Stores List'!$D$85:$D$747,'[1]Lista de Lojas | Stores List'!$D373,'[1]Lista de Lojas | Stores List'!$E$85:$E$747,"&lt;="&amp;'[1]Lista de Lojas | Stores List'!$E373)</f>
        <v>255</v>
      </c>
      <c r="S373" s="311">
        <f>SUMIFS('[1]Lista de Lojas | Stores List'!$B$85:$B$747,'[1]Lista de Lojas | Stores List'!$E$85:$E$747,"&lt;="&amp;'[1]Lista de Lojas | Stores List'!$E373)</f>
        <v>329</v>
      </c>
    </row>
    <row r="374" spans="2:19">
      <c r="B374" s="164">
        <f>IF(AND('[1]Lista de Lojas | Stores List'!$E374="",'[1]Lista de Lojas | Stores List'!$G374=""),0,IF('[1]Lista de Lojas | Stores List'!$G374&lt;&gt;"",0,1))</f>
        <v>1</v>
      </c>
      <c r="C374" s="163" t="s">
        <v>1317</v>
      </c>
      <c r="D374" s="308" t="s">
        <v>125</v>
      </c>
      <c r="E374" s="309">
        <v>42334</v>
      </c>
      <c r="F374" s="308" t="str">
        <f>IF('[1]Lista de Lojas | Stores List'!$E374="","",VLOOKUP(MONTH('[1]Lista de Lojas | Stores List'!$E374),[1]Quarters!$A$2:$B$13,2,0)&amp;RIGHT(YEAR('[1]Lista de Lojas | Stores List'!$E374),2))</f>
        <v>4Q15</v>
      </c>
      <c r="G374" s="309"/>
      <c r="H374" s="308" t="str">
        <f>IF('[1]Lista de Lojas | Stores List'!$G374="","",VLOOKUP(MONTH('[1]Lista de Lojas | Stores List'!$G374),[1]Quarters!$A$2:$B$13,2,0)&amp;RIGHT(YEAR('[1]Lista de Lojas | Stores List'!$G374),2))</f>
        <v/>
      </c>
      <c r="I374" s="311" t="s">
        <v>804</v>
      </c>
      <c r="J374" s="311" t="str">
        <f>IFERROR(VLOOKUP('[1]Lista de Lojas | Stores List'!$K374,[1]UF!$A:$C,3,0),"")</f>
        <v>Southest</v>
      </c>
      <c r="K374" s="311" t="s">
        <v>131</v>
      </c>
      <c r="L374" s="311" t="str">
        <f>IF('[1]Lista de Lojas | Stores List'!$K374="","",VLOOKUP('[1]Lista de Lojas | Stores List'!$K374,[1]UF!$A:$B,2,0))</f>
        <v>Rio de Janeiro</v>
      </c>
      <c r="M374" s="311" t="s">
        <v>140</v>
      </c>
      <c r="N374" s="311" t="str">
        <f>IFERROR(VLOOKUP('[1]Lista de Lojas | Stores List'!$M374,[1]UF!D:E,2,0),"N")</f>
        <v>N</v>
      </c>
      <c r="O374" s="311" t="s">
        <v>148</v>
      </c>
      <c r="P374" s="311" t="s">
        <v>523</v>
      </c>
      <c r="Q374" s="317">
        <v>1626.8400000000001</v>
      </c>
      <c r="R374" s="311">
        <f>SUMIFS('[1]Lista de Lojas | Stores List'!$B$85:$B$747,'[1]Lista de Lojas | Stores List'!$D$85:$D$747,'[1]Lista de Lojas | Stores List'!$D374,'[1]Lista de Lojas | Stores List'!$E$85:$E$747,"&lt;="&amp;'[1]Lista de Lojas | Stores List'!$E374)</f>
        <v>255</v>
      </c>
      <c r="S374" s="311">
        <f>SUMIFS('[1]Lista de Lojas | Stores List'!$B$85:$B$747,'[1]Lista de Lojas | Stores List'!$E$85:$E$747,"&lt;="&amp;'[1]Lista de Lojas | Stores List'!$E374)</f>
        <v>329</v>
      </c>
    </row>
    <row r="375" spans="2:19">
      <c r="B375" s="164">
        <f>IF(AND('[1]Lista de Lojas | Stores List'!$E375="",'[1]Lista de Lojas | Stores List'!$G375=""),0,IF('[1]Lista de Lojas | Stores List'!$G375&lt;&gt;"",0,1))</f>
        <v>1</v>
      </c>
      <c r="C375" s="163" t="s">
        <v>1318</v>
      </c>
      <c r="D375" s="308" t="s">
        <v>125</v>
      </c>
      <c r="E375" s="309">
        <v>42334</v>
      </c>
      <c r="F375" s="308" t="str">
        <f>IF('[1]Lista de Lojas | Stores List'!$E375="","",VLOOKUP(MONTH('[1]Lista de Lojas | Stores List'!$E375),[1]Quarters!$A$2:$B$13,2,0)&amp;RIGHT(YEAR('[1]Lista de Lojas | Stores List'!$E375),2))</f>
        <v>4Q15</v>
      </c>
      <c r="G375" s="309"/>
      <c r="H375" s="308" t="str">
        <f>IF('[1]Lista de Lojas | Stores List'!$G375="","",VLOOKUP(MONTH('[1]Lista de Lojas | Stores List'!$G375),[1]Quarters!$A$2:$B$13,2,0)&amp;RIGHT(YEAR('[1]Lista de Lojas | Stores List'!$G375),2))</f>
        <v/>
      </c>
      <c r="I375" s="311" t="s">
        <v>804</v>
      </c>
      <c r="J375" s="311" t="str">
        <f>IFERROR(VLOOKUP('[1]Lista de Lojas | Stores List'!$K375,[1]UF!$A:$C,3,0),"")</f>
        <v>Northest</v>
      </c>
      <c r="K375" s="311" t="s">
        <v>129</v>
      </c>
      <c r="L375" s="311" t="str">
        <f>IF('[1]Lista de Lojas | Stores List'!$K375="","",VLOOKUP('[1]Lista de Lojas | Stores List'!$K375,[1]UF!$A:$B,2,0))</f>
        <v>Bahia</v>
      </c>
      <c r="M375" s="311" t="s">
        <v>137</v>
      </c>
      <c r="N375" s="311" t="str">
        <f>IFERROR(VLOOKUP('[1]Lista de Lojas | Stores List'!$M375,[1]UF!D:E,2,0),"N")</f>
        <v>N</v>
      </c>
      <c r="O375" s="311" t="s">
        <v>145</v>
      </c>
      <c r="P375" s="311" t="s">
        <v>523</v>
      </c>
      <c r="Q375" s="317">
        <v>2213.7399999999998</v>
      </c>
      <c r="R375" s="311">
        <f>SUMIFS('[1]Lista de Lojas | Stores List'!$B$85:$B$747,'[1]Lista de Lojas | Stores List'!$D$85:$D$747,'[1]Lista de Lojas | Stores List'!$D375,'[1]Lista de Lojas | Stores List'!$E$85:$E$747,"&lt;="&amp;'[1]Lista de Lojas | Stores List'!$E375)</f>
        <v>255</v>
      </c>
      <c r="S375" s="311">
        <f>SUMIFS('[1]Lista de Lojas | Stores List'!$B$85:$B$747,'[1]Lista de Lojas | Stores List'!$E$85:$E$747,"&lt;="&amp;'[1]Lista de Lojas | Stores List'!$E375)</f>
        <v>329</v>
      </c>
    </row>
    <row r="376" spans="2:19">
      <c r="B376" s="164">
        <f>IF(AND('[1]Lista de Lojas | Stores List'!$E376="",'[1]Lista de Lojas | Stores List'!$G376=""),0,IF('[1]Lista de Lojas | Stores List'!$G376&lt;&gt;"",0,1))</f>
        <v>1</v>
      </c>
      <c r="C376" s="163" t="s">
        <v>917</v>
      </c>
      <c r="D376" s="308" t="s">
        <v>152</v>
      </c>
      <c r="E376" s="309">
        <v>42326</v>
      </c>
      <c r="F376" s="308" t="str">
        <f>IF('[1]Lista de Lojas | Stores List'!$E376="","",VLOOKUP(MONTH('[1]Lista de Lojas | Stores List'!$E376),[1]Quarters!$A$2:$B$13,2,0)&amp;RIGHT(YEAR('[1]Lista de Lojas | Stores List'!$E376),2))</f>
        <v>4Q15</v>
      </c>
      <c r="G376" s="309"/>
      <c r="H376" s="308" t="str">
        <f>IF('[1]Lista de Lojas | Stores List'!$G376="","",VLOOKUP(MONTH('[1]Lista de Lojas | Stores List'!$G376),[1]Quarters!$A$2:$B$13,2,0)&amp;RIGHT(YEAR('[1]Lista de Lojas | Stores List'!$G376),2))</f>
        <v/>
      </c>
      <c r="I376" s="311" t="s">
        <v>804</v>
      </c>
      <c r="J376" s="311" t="str">
        <f>IFERROR(VLOOKUP('[1]Lista de Lojas | Stores List'!$K376,[1]UF!$A:$C,3,0),"")</f>
        <v>Northest</v>
      </c>
      <c r="K376" s="311" t="s">
        <v>321</v>
      </c>
      <c r="L376" s="311" t="str">
        <f>IF('[1]Lista de Lojas | Stores List'!$K376="","",VLOOKUP('[1]Lista de Lojas | Stores List'!$K376,[1]UF!$A:$B,2,0))</f>
        <v>Piauí</v>
      </c>
      <c r="M376" s="311" t="s">
        <v>166</v>
      </c>
      <c r="N376" s="311" t="str">
        <f>IFERROR(VLOOKUP('[1]Lista de Lojas | Stores List'!$M376,[1]UF!D:E,2,0),"N")</f>
        <v>S</v>
      </c>
      <c r="O376" s="311" t="s">
        <v>225</v>
      </c>
      <c r="P376" s="311" t="s">
        <v>523</v>
      </c>
      <c r="Q376" s="317">
        <v>618.96</v>
      </c>
      <c r="R376" s="311">
        <f>SUMIFS('[1]Lista de Lojas | Stores List'!$B$85:$B$747,'[1]Lista de Lojas | Stores List'!$D$85:$D$747,'[1]Lista de Lojas | Stores List'!$D376,'[1]Lista de Lojas | Stores List'!$E$85:$E$747,"&lt;="&amp;'[1]Lista de Lojas | Stores List'!$E376)</f>
        <v>50</v>
      </c>
      <c r="S376" s="311">
        <f>SUMIFS('[1]Lista de Lojas | Stores List'!$B$85:$B$747,'[1]Lista de Lojas | Stores List'!$E$85:$E$747,"&lt;="&amp;'[1]Lista de Lojas | Stores List'!$E376)</f>
        <v>325</v>
      </c>
    </row>
    <row r="377" spans="2:19">
      <c r="B377" s="164">
        <f>IF(AND('[1]Lista de Lojas | Stores List'!$E377="",'[1]Lista de Lojas | Stores List'!$G377=""),0,IF('[1]Lista de Lojas | Stores List'!$G377&lt;&gt;"",0,1))</f>
        <v>1</v>
      </c>
      <c r="C377" s="163" t="s">
        <v>1313</v>
      </c>
      <c r="D377" s="308" t="s">
        <v>125</v>
      </c>
      <c r="E377" s="309">
        <v>42325</v>
      </c>
      <c r="F377" s="308" t="str">
        <f>IF('[1]Lista de Lojas | Stores List'!$E377="","",VLOOKUP(MONTH('[1]Lista de Lojas | Stores List'!$E377),[1]Quarters!$A$2:$B$13,2,0)&amp;RIGHT(YEAR('[1]Lista de Lojas | Stores List'!$E377),2))</f>
        <v>4Q15</v>
      </c>
      <c r="G377" s="309"/>
      <c r="H377" s="308" t="str">
        <f>IF('[1]Lista de Lojas | Stores List'!$G377="","",VLOOKUP(MONTH('[1]Lista de Lojas | Stores List'!$G377),[1]Quarters!$A$2:$B$13,2,0)&amp;RIGHT(YEAR('[1]Lista de Lojas | Stores List'!$G377),2))</f>
        <v/>
      </c>
      <c r="I377" s="311" t="s">
        <v>804</v>
      </c>
      <c r="J377" s="311" t="str">
        <f>IFERROR(VLOOKUP('[1]Lista de Lojas | Stores List'!$K377,[1]UF!$A:$C,3,0),"")</f>
        <v>Midwest</v>
      </c>
      <c r="K377" s="311" t="s">
        <v>128</v>
      </c>
      <c r="L377" s="311" t="str">
        <f>IF('[1]Lista de Lojas | Stores List'!$K377="","",VLOOKUP('[1]Lista de Lojas | Stores List'!$K377,[1]UF!$A:$B,2,0))</f>
        <v>Mato Grosso</v>
      </c>
      <c r="M377" s="311" t="s">
        <v>136</v>
      </c>
      <c r="N377" s="311" t="str">
        <f>IFERROR(VLOOKUP('[1]Lista de Lojas | Stores List'!$M377,[1]UF!D:E,2,0),"N")</f>
        <v>N</v>
      </c>
      <c r="O377" s="311" t="s">
        <v>1314</v>
      </c>
      <c r="P377" s="311" t="s">
        <v>523</v>
      </c>
      <c r="Q377" s="317">
        <v>2385.38</v>
      </c>
      <c r="R377" s="311">
        <f>SUMIFS('[1]Lista de Lojas | Stores List'!$B$85:$B$747,'[1]Lista de Lojas | Stores List'!$D$85:$D$747,'[1]Lista de Lojas | Stores List'!$D377,'[1]Lista de Lojas | Stores List'!$E$85:$E$747,"&lt;="&amp;'[1]Lista de Lojas | Stores List'!$E377)</f>
        <v>251</v>
      </c>
      <c r="S377" s="311">
        <f>SUMIFS('[1]Lista de Lojas | Stores List'!$B$85:$B$747,'[1]Lista de Lojas | Stores List'!$E$85:$E$747,"&lt;="&amp;'[1]Lista de Lojas | Stores List'!$E377)</f>
        <v>324</v>
      </c>
    </row>
    <row r="378" spans="2:19">
      <c r="B378" s="164">
        <f>IF(AND('[1]Lista de Lojas | Stores List'!$E378="",'[1]Lista de Lojas | Stores List'!$G378=""),0,IF('[1]Lista de Lojas | Stores List'!$G378&lt;&gt;"",0,1))</f>
        <v>1</v>
      </c>
      <c r="C378" s="163" t="s">
        <v>915</v>
      </c>
      <c r="D378" s="308" t="s">
        <v>152</v>
      </c>
      <c r="E378" s="309">
        <v>42322</v>
      </c>
      <c r="F378" s="308" t="str">
        <f>IF('[1]Lista de Lojas | Stores List'!$E378="","",VLOOKUP(MONTH('[1]Lista de Lojas | Stores List'!$E378),[1]Quarters!$A$2:$B$13,2,0)&amp;RIGHT(YEAR('[1]Lista de Lojas | Stores List'!$E378),2))</f>
        <v>4Q15</v>
      </c>
      <c r="G378" s="309"/>
      <c r="H378" s="308" t="str">
        <f>IF('[1]Lista de Lojas | Stores List'!$G378="","",VLOOKUP(MONTH('[1]Lista de Lojas | Stores List'!$G378),[1]Quarters!$A$2:$B$13,2,0)&amp;RIGHT(YEAR('[1]Lista de Lojas | Stores List'!$G378),2))</f>
        <v/>
      </c>
      <c r="I378" s="311" t="s">
        <v>804</v>
      </c>
      <c r="J378" s="311" t="str">
        <f>IFERROR(VLOOKUP('[1]Lista de Lojas | Stores List'!$K378,[1]UF!$A:$C,3,0),"")</f>
        <v>Southest</v>
      </c>
      <c r="K378" s="311" t="s">
        <v>127</v>
      </c>
      <c r="L378" s="311" t="str">
        <f>IF('[1]Lista de Lojas | Stores List'!$K378="","",VLOOKUP('[1]Lista de Lojas | Stores List'!$K378,[1]UF!$A:$B,2,0))</f>
        <v>São Paulo</v>
      </c>
      <c r="M378" s="311" t="s">
        <v>134</v>
      </c>
      <c r="N378" s="311" t="str">
        <f>IFERROR(VLOOKUP('[1]Lista de Lojas | Stores List'!$M378,[1]UF!D:E,2,0),"N")</f>
        <v>S</v>
      </c>
      <c r="O378" s="311" t="s">
        <v>916</v>
      </c>
      <c r="P378" s="311" t="s">
        <v>523</v>
      </c>
      <c r="Q378" s="317">
        <v>398.79</v>
      </c>
      <c r="R378" s="311">
        <f>SUMIFS('[1]Lista de Lojas | Stores List'!$B$85:$B$747,'[1]Lista de Lojas | Stores List'!$D$85:$D$747,'[1]Lista de Lojas | Stores List'!$D378,'[1]Lista de Lojas | Stores List'!$E$85:$E$747,"&lt;="&amp;'[1]Lista de Lojas | Stores List'!$E378)</f>
        <v>49</v>
      </c>
      <c r="S378" s="311">
        <f>SUMIFS('[1]Lista de Lojas | Stores List'!$B$85:$B$747,'[1]Lista de Lojas | Stores List'!$E$85:$E$747,"&lt;="&amp;'[1]Lista de Lojas | Stores List'!$E378)</f>
        <v>323</v>
      </c>
    </row>
    <row r="379" spans="2:19">
      <c r="B379" s="164">
        <f>IF(AND('[1]Lista de Lojas | Stores List'!$E379="",'[1]Lista de Lojas | Stores List'!$G379=""),0,IF('[1]Lista de Lojas | Stores List'!$G379&lt;&gt;"",0,1))</f>
        <v>1</v>
      </c>
      <c r="C379" s="163" t="s">
        <v>1312</v>
      </c>
      <c r="D379" s="308" t="s">
        <v>125</v>
      </c>
      <c r="E379" s="309">
        <v>42322</v>
      </c>
      <c r="F379" s="308" t="str">
        <f>IF('[1]Lista de Lojas | Stores List'!$E379="","",VLOOKUP(MONTH('[1]Lista de Lojas | Stores List'!$E379),[1]Quarters!$A$2:$B$13,2,0)&amp;RIGHT(YEAR('[1]Lista de Lojas | Stores List'!$E379),2))</f>
        <v>4Q15</v>
      </c>
      <c r="G379" s="309"/>
      <c r="H379" s="308" t="str">
        <f>IF('[1]Lista de Lojas | Stores List'!$G379="","",VLOOKUP(MONTH('[1]Lista de Lojas | Stores List'!$G379),[1]Quarters!$A$2:$B$13,2,0)&amp;RIGHT(YEAR('[1]Lista de Lojas | Stores List'!$G379),2))</f>
        <v/>
      </c>
      <c r="I379" s="311" t="s">
        <v>804</v>
      </c>
      <c r="J379" s="311" t="str">
        <f>IFERROR(VLOOKUP('[1]Lista de Lojas | Stores List'!$K379,[1]UF!$A:$C,3,0),"")</f>
        <v>Southest</v>
      </c>
      <c r="K379" s="311" t="s">
        <v>127</v>
      </c>
      <c r="L379" s="311" t="str">
        <f>IF('[1]Lista de Lojas | Stores List'!$K379="","",VLOOKUP('[1]Lista de Lojas | Stores List'!$K379,[1]UF!$A:$B,2,0))</f>
        <v>São Paulo</v>
      </c>
      <c r="M379" s="311" t="s">
        <v>135</v>
      </c>
      <c r="N379" s="311" t="str">
        <f>IFERROR(VLOOKUP('[1]Lista de Lojas | Stores List'!$M379,[1]UF!D:E,2,0),"N")</f>
        <v>N</v>
      </c>
      <c r="O379" s="311" t="s">
        <v>144</v>
      </c>
      <c r="P379" s="311" t="s">
        <v>523</v>
      </c>
      <c r="Q379" s="317">
        <v>1690.58</v>
      </c>
      <c r="R379" s="311">
        <f>SUMIFS('[1]Lista de Lojas | Stores List'!$B$85:$B$747,'[1]Lista de Lojas | Stores List'!$D$85:$D$747,'[1]Lista de Lojas | Stores List'!$D379,'[1]Lista de Lojas | Stores List'!$E$85:$E$747,"&lt;="&amp;'[1]Lista de Lojas | Stores List'!$E379)</f>
        <v>250</v>
      </c>
      <c r="S379" s="311">
        <f>SUMIFS('[1]Lista de Lojas | Stores List'!$B$85:$B$747,'[1]Lista de Lojas | Stores List'!$E$85:$E$747,"&lt;="&amp;'[1]Lista de Lojas | Stores List'!$E379)</f>
        <v>323</v>
      </c>
    </row>
    <row r="380" spans="2:19">
      <c r="B380" s="324">
        <f>IF(AND('[1]Lista de Lojas | Stores List'!$E380="",'[1]Lista de Lojas | Stores List'!$G380=""),0,IF('[1]Lista de Lojas | Stores List'!$G380&lt;&gt;"",0,1))</f>
        <v>0</v>
      </c>
      <c r="C380" s="325" t="s">
        <v>1564</v>
      </c>
      <c r="D380" s="326" t="s">
        <v>153</v>
      </c>
      <c r="E380" s="327">
        <v>42321</v>
      </c>
      <c r="F380" s="326" t="str">
        <f>IF('[1]Lista de Lojas | Stores List'!$E380="","",VLOOKUP(MONTH('[1]Lista de Lojas | Stores List'!$E380),[1]Quarters!$A$2:$B$13,2,0)&amp;RIGHT(YEAR('[1]Lista de Lojas | Stores List'!$E380),2))</f>
        <v>4Q15</v>
      </c>
      <c r="G380" s="327">
        <v>43343</v>
      </c>
      <c r="H380" s="326" t="str">
        <f>IF('[1]Lista de Lojas | Stores List'!$G380="","",VLOOKUP(MONTH('[1]Lista de Lojas | Stores List'!$G380),[1]Quarters!$A$2:$B$13,2,0)&amp;RIGHT(YEAR('[1]Lista de Lojas | Stores List'!$G380),2))</f>
        <v>3Q18</v>
      </c>
      <c r="I380" s="324" t="s">
        <v>804</v>
      </c>
      <c r="J380" s="324" t="str">
        <f>IFERROR(VLOOKUP('[1]Lista de Lojas | Stores List'!$K380,[1]UF!$A:$C,3,0),"")</f>
        <v>Southest</v>
      </c>
      <c r="K380" s="324" t="s">
        <v>127</v>
      </c>
      <c r="L380" s="324" t="str">
        <f>IF('[1]Lista de Lojas | Stores List'!$K380="","",VLOOKUP('[1]Lista de Lojas | Stores List'!$K380,[1]UF!$A:$B,2,0))</f>
        <v>São Paulo</v>
      </c>
      <c r="M380" s="324" t="s">
        <v>176</v>
      </c>
      <c r="N380" s="311" t="str">
        <f>IFERROR(VLOOKUP('[1]Lista de Lojas | Stores List'!$M380,[1]UF!D:E,2,0),"N")</f>
        <v>N</v>
      </c>
      <c r="O380" s="324" t="s">
        <v>1565</v>
      </c>
      <c r="P380" s="324" t="s">
        <v>523</v>
      </c>
      <c r="Q380" s="328">
        <v>320.2</v>
      </c>
      <c r="R380" s="324">
        <f>SUMIFS('[1]Lista de Lojas | Stores List'!$B$85:$B$747,'[1]Lista de Lojas | Stores List'!$D$85:$D$747,'[1]Lista de Lojas | Stores List'!$D380,'[1]Lista de Lojas | Stores List'!$E$85:$E$747,"&lt;="&amp;'[1]Lista de Lojas | Stores List'!$E380)</f>
        <v>24</v>
      </c>
      <c r="S380" s="311">
        <f>SUMIFS('[1]Lista de Lojas | Stores List'!$B$85:$B$747,'[1]Lista de Lojas | Stores List'!$E$85:$E$747,"&lt;="&amp;'[1]Lista de Lojas | Stores List'!$E380)</f>
        <v>321</v>
      </c>
    </row>
    <row r="381" spans="2:19">
      <c r="B381" s="164">
        <f>IF(AND('[1]Lista de Lojas | Stores List'!$E381="",'[1]Lista de Lojas | Stores List'!$G381=""),0,IF('[1]Lista de Lojas | Stores List'!$G381&lt;&gt;"",0,1))</f>
        <v>1</v>
      </c>
      <c r="C381" s="163" t="s">
        <v>1563</v>
      </c>
      <c r="D381" s="308" t="s">
        <v>153</v>
      </c>
      <c r="E381" s="309">
        <v>42320</v>
      </c>
      <c r="F381" s="308" t="str">
        <f>IF('[1]Lista de Lojas | Stores List'!$E381="","",VLOOKUP(MONTH('[1]Lista de Lojas | Stores List'!$E381),[1]Quarters!$A$2:$B$13,2,0)&amp;RIGHT(YEAR('[1]Lista de Lojas | Stores List'!$E381),2))</f>
        <v>4Q15</v>
      </c>
      <c r="G381" s="309"/>
      <c r="H381" s="308" t="str">
        <f>IF('[1]Lista de Lojas | Stores List'!$G381="","",VLOOKUP(MONTH('[1]Lista de Lojas | Stores List'!$G381),[1]Quarters!$A$2:$B$13,2,0)&amp;RIGHT(YEAR('[1]Lista de Lojas | Stores List'!$G381),2))</f>
        <v/>
      </c>
      <c r="I381" s="311" t="s">
        <v>804</v>
      </c>
      <c r="J381" s="311" t="str">
        <f>IFERROR(VLOOKUP('[1]Lista de Lojas | Stores List'!$K381,[1]UF!$A:$C,3,0),"")</f>
        <v>Southest</v>
      </c>
      <c r="K381" s="311" t="s">
        <v>127</v>
      </c>
      <c r="L381" s="311" t="str">
        <f>IF('[1]Lista de Lojas | Stores List'!$K381="","",VLOOKUP('[1]Lista de Lojas | Stores List'!$K381,[1]UF!$A:$B,2,0))</f>
        <v>São Paulo</v>
      </c>
      <c r="M381" s="311" t="s">
        <v>175</v>
      </c>
      <c r="N381" s="311" t="str">
        <f>IFERROR(VLOOKUP('[1]Lista de Lojas | Stores List'!$M381,[1]UF!D:E,2,0),"N")</f>
        <v>N</v>
      </c>
      <c r="O381" s="311" t="s">
        <v>235</v>
      </c>
      <c r="P381" s="311" t="s">
        <v>523</v>
      </c>
      <c r="Q381" s="317">
        <v>192.98</v>
      </c>
      <c r="R381" s="311">
        <f>SUMIFS('[1]Lista de Lojas | Stores List'!$B$85:$B$747,'[1]Lista de Lojas | Stores List'!$D$85:$D$747,'[1]Lista de Lojas | Stores List'!$D381,'[1]Lista de Lojas | Stores List'!$E$85:$E$747,"&lt;="&amp;'[1]Lista de Lojas | Stores List'!$E381)</f>
        <v>24</v>
      </c>
      <c r="S381" s="311">
        <f>SUMIFS('[1]Lista de Lojas | Stores List'!$B$85:$B$747,'[1]Lista de Lojas | Stores List'!$E$85:$E$747,"&lt;="&amp;'[1]Lista de Lojas | Stores List'!$E381)</f>
        <v>321</v>
      </c>
    </row>
    <row r="382" spans="2:19">
      <c r="B382" s="324">
        <f>IF(AND('[1]Lista de Lojas | Stores List'!$E382="",'[1]Lista de Lojas | Stores List'!$G382=""),0,IF('[1]Lista de Lojas | Stores List'!$G382&lt;&gt;"",0,1))</f>
        <v>0</v>
      </c>
      <c r="C382" s="325" t="s">
        <v>1311</v>
      </c>
      <c r="D382" s="326" t="s">
        <v>125</v>
      </c>
      <c r="E382" s="327">
        <v>42319</v>
      </c>
      <c r="F382" s="326" t="str">
        <f>IF('[1]Lista de Lojas | Stores List'!$E382="","",VLOOKUP(MONTH('[1]Lista de Lojas | Stores List'!$E382),[1]Quarters!$A$2:$B$13,2,0)&amp;RIGHT(YEAR('[1]Lista de Lojas | Stores List'!$E382),2))</f>
        <v>4Q15</v>
      </c>
      <c r="G382" s="327">
        <v>44725</v>
      </c>
      <c r="H382" s="326" t="str">
        <f>IF('[1]Lista de Lojas | Stores List'!$G382="","",VLOOKUP(MONTH('[1]Lista de Lojas | Stores List'!$G382),[1]Quarters!$A$2:$B$13,2,0)&amp;RIGHT(YEAR('[1]Lista de Lojas | Stores List'!$G382),2))</f>
        <v>2Q22</v>
      </c>
      <c r="I382" s="324" t="s">
        <v>804</v>
      </c>
      <c r="J382" s="324" t="str">
        <f>IFERROR(VLOOKUP('[1]Lista de Lojas | Stores List'!$K382,[1]UF!$A:$C,3,0),"")</f>
        <v>Southest</v>
      </c>
      <c r="K382" s="324" t="s">
        <v>127</v>
      </c>
      <c r="L382" s="324" t="str">
        <f>IF('[1]Lista de Lojas | Stores List'!$K382="","",VLOOKUP('[1]Lista de Lojas | Stores List'!$K382,[1]UF!$A:$B,2,0))</f>
        <v>São Paulo</v>
      </c>
      <c r="M382" s="324" t="s">
        <v>134</v>
      </c>
      <c r="N382" s="311" t="str">
        <f>IFERROR(VLOOKUP('[1]Lista de Lojas | Stores List'!$M382,[1]UF!D:E,2,0),"N")</f>
        <v>S</v>
      </c>
      <c r="O382" s="324" t="s">
        <v>2000</v>
      </c>
      <c r="P382" s="324" t="s">
        <v>521</v>
      </c>
      <c r="Q382" s="328">
        <v>2526.1</v>
      </c>
      <c r="R382" s="324">
        <f>SUMIFS('[1]Lista de Lojas | Stores List'!$B$85:$B$747,'[1]Lista de Lojas | Stores List'!$D$85:$D$747,'[1]Lista de Lojas | Stores List'!$D382,'[1]Lista de Lojas | Stores List'!$E$85:$E$747,"&lt;="&amp;'[1]Lista de Lojas | Stores List'!$E382)</f>
        <v>249</v>
      </c>
      <c r="S382" s="311">
        <f>SUMIFS('[1]Lista de Lojas | Stores List'!$B$85:$B$747,'[1]Lista de Lojas | Stores List'!$E$85:$E$747,"&lt;="&amp;'[1]Lista de Lojas | Stores List'!$E382)</f>
        <v>320</v>
      </c>
    </row>
    <row r="383" spans="2:19">
      <c r="B383" s="164">
        <f>IF(AND('[1]Lista de Lojas | Stores List'!$E383="",'[1]Lista de Lojas | Stores List'!$G383=""),0,IF('[1]Lista de Lojas | Stores List'!$G383&lt;&gt;"",0,1))</f>
        <v>1</v>
      </c>
      <c r="C383" s="163" t="s">
        <v>914</v>
      </c>
      <c r="D383" s="308" t="s">
        <v>152</v>
      </c>
      <c r="E383" s="309">
        <v>42314</v>
      </c>
      <c r="F383" s="308" t="str">
        <f>IF('[1]Lista de Lojas | Stores List'!$E383="","",VLOOKUP(MONTH('[1]Lista de Lojas | Stores List'!$E383),[1]Quarters!$A$2:$B$13,2,0)&amp;RIGHT(YEAR('[1]Lista de Lojas | Stores List'!$E383),2))</f>
        <v>4Q15</v>
      </c>
      <c r="G383" s="309"/>
      <c r="H383" s="308" t="str">
        <f>IF('[1]Lista de Lojas | Stores List'!$G383="","",VLOOKUP(MONTH('[1]Lista de Lojas | Stores List'!$G383),[1]Quarters!$A$2:$B$13,2,0)&amp;RIGHT(YEAR('[1]Lista de Lojas | Stores List'!$G383),2))</f>
        <v/>
      </c>
      <c r="I383" s="311" t="s">
        <v>804</v>
      </c>
      <c r="J383" s="311" t="str">
        <f>IFERROR(VLOOKUP('[1]Lista de Lojas | Stores List'!$K383,[1]UF!$A:$C,3,0),"")</f>
        <v>Northest</v>
      </c>
      <c r="K383" s="311" t="s">
        <v>129</v>
      </c>
      <c r="L383" s="311" t="str">
        <f>IF('[1]Lista de Lojas | Stores List'!$K383="","",VLOOKUP('[1]Lista de Lojas | Stores List'!$K383,[1]UF!$A:$B,2,0))</f>
        <v>Bahia</v>
      </c>
      <c r="M383" s="311" t="s">
        <v>169</v>
      </c>
      <c r="N383" s="311" t="str">
        <f>IFERROR(VLOOKUP('[1]Lista de Lojas | Stores List'!$M383,[1]UF!D:E,2,0),"N")</f>
        <v>S</v>
      </c>
      <c r="O383" s="311" t="s">
        <v>230</v>
      </c>
      <c r="P383" s="311" t="s">
        <v>523</v>
      </c>
      <c r="Q383" s="317">
        <v>640.21</v>
      </c>
      <c r="R383" s="311">
        <f>SUMIFS('[1]Lista de Lojas | Stores List'!$B$85:$B$747,'[1]Lista de Lojas | Stores List'!$D$85:$D$747,'[1]Lista de Lojas | Stores List'!$D383,'[1]Lista de Lojas | Stores List'!$E$85:$E$747,"&lt;="&amp;'[1]Lista de Lojas | Stores List'!$E383)</f>
        <v>48</v>
      </c>
      <c r="S383" s="311">
        <f>SUMIFS('[1]Lista de Lojas | Stores List'!$B$85:$B$747,'[1]Lista de Lojas | Stores List'!$E$85:$E$747,"&lt;="&amp;'[1]Lista de Lojas | Stores List'!$E383)</f>
        <v>320</v>
      </c>
    </row>
    <row r="384" spans="2:19">
      <c r="B384" s="164">
        <f>IF(AND('[1]Lista de Lojas | Stores List'!$E384="",'[1]Lista de Lojas | Stores List'!$G384=""),0,IF('[1]Lista de Lojas | Stores List'!$G384&lt;&gt;"",0,1))</f>
        <v>1</v>
      </c>
      <c r="C384" s="163" t="s">
        <v>1562</v>
      </c>
      <c r="D384" s="308" t="s">
        <v>153</v>
      </c>
      <c r="E384" s="309">
        <v>42314</v>
      </c>
      <c r="F384" s="308" t="str">
        <f>IF('[1]Lista de Lojas | Stores List'!$E384="","",VLOOKUP(MONTH('[1]Lista de Lojas | Stores List'!$E384),[1]Quarters!$A$2:$B$13,2,0)&amp;RIGHT(YEAR('[1]Lista de Lojas | Stores List'!$E384),2))</f>
        <v>4Q15</v>
      </c>
      <c r="G384" s="309"/>
      <c r="H384" s="308" t="str">
        <f>IF('[1]Lista de Lojas | Stores List'!$G384="","",VLOOKUP(MONTH('[1]Lista de Lojas | Stores List'!$G384),[1]Quarters!$A$2:$B$13,2,0)&amp;RIGHT(YEAR('[1]Lista de Lojas | Stores List'!$G384),2))</f>
        <v/>
      </c>
      <c r="I384" s="311" t="s">
        <v>804</v>
      </c>
      <c r="J384" s="311" t="str">
        <f>IFERROR(VLOOKUP('[1]Lista de Lojas | Stores List'!$K384,[1]UF!$A:$C,3,0),"")</f>
        <v>Southest</v>
      </c>
      <c r="K384" s="311" t="s">
        <v>127</v>
      </c>
      <c r="L384" s="311" t="str">
        <f>IF('[1]Lista de Lojas | Stores List'!$K384="","",VLOOKUP('[1]Lista de Lojas | Stores List'!$K384,[1]UF!$A:$B,2,0))</f>
        <v>São Paulo</v>
      </c>
      <c r="M384" s="311" t="s">
        <v>174</v>
      </c>
      <c r="N384" s="311" t="str">
        <f>IFERROR(VLOOKUP('[1]Lista de Lojas | Stores List'!$M384,[1]UF!D:E,2,0),"N")</f>
        <v>N</v>
      </c>
      <c r="O384" s="311" t="s">
        <v>234</v>
      </c>
      <c r="P384" s="311" t="s">
        <v>523</v>
      </c>
      <c r="Q384" s="317">
        <v>374.75</v>
      </c>
      <c r="R384" s="311">
        <f>SUMIFS('[1]Lista de Lojas | Stores List'!$B$85:$B$747,'[1]Lista de Lojas | Stores List'!$D$85:$D$747,'[1]Lista de Lojas | Stores List'!$D384,'[1]Lista de Lojas | Stores List'!$E$85:$E$747,"&lt;="&amp;'[1]Lista de Lojas | Stores List'!$E384)</f>
        <v>23</v>
      </c>
      <c r="S384" s="311">
        <f>SUMIFS('[1]Lista de Lojas | Stores List'!$B$85:$B$747,'[1]Lista de Lojas | Stores List'!$E$85:$E$747,"&lt;="&amp;'[1]Lista de Lojas | Stores List'!$E384)</f>
        <v>320</v>
      </c>
    </row>
    <row r="385" spans="2:19">
      <c r="B385" s="164">
        <f>IF(AND('[1]Lista de Lojas | Stores List'!$E385="",'[1]Lista de Lojas | Stores List'!$G385=""),0,IF('[1]Lista de Lojas | Stores List'!$G385&lt;&gt;"",0,1))</f>
        <v>1</v>
      </c>
      <c r="C385" s="163" t="s">
        <v>913</v>
      </c>
      <c r="D385" s="308" t="s">
        <v>152</v>
      </c>
      <c r="E385" s="309">
        <v>42313</v>
      </c>
      <c r="F385" s="308" t="str">
        <f>IF('[1]Lista de Lojas | Stores List'!$E385="","",VLOOKUP(MONTH('[1]Lista de Lojas | Stores List'!$E385),[1]Quarters!$A$2:$B$13,2,0)&amp;RIGHT(YEAR('[1]Lista de Lojas | Stores List'!$E385),2))</f>
        <v>4Q15</v>
      </c>
      <c r="G385" s="309"/>
      <c r="H385" s="308" t="str">
        <f>IF('[1]Lista de Lojas | Stores List'!$G385="","",VLOOKUP(MONTH('[1]Lista de Lojas | Stores List'!$G385),[1]Quarters!$A$2:$B$13,2,0)&amp;RIGHT(YEAR('[1]Lista de Lojas | Stores List'!$G385),2))</f>
        <v/>
      </c>
      <c r="I385" s="311" t="s">
        <v>804</v>
      </c>
      <c r="J385" s="311" t="str">
        <f>IFERROR(VLOOKUP('[1]Lista de Lojas | Stores List'!$K385,[1]UF!$A:$C,3,0),"")</f>
        <v>Northest</v>
      </c>
      <c r="K385" s="311" t="s">
        <v>130</v>
      </c>
      <c r="L385" s="311" t="str">
        <f>IF('[1]Lista de Lojas | Stores List'!$K385="","",VLOOKUP('[1]Lista de Lojas | Stores List'!$K385,[1]UF!$A:$B,2,0))</f>
        <v>Pernambuco</v>
      </c>
      <c r="M385" s="311" t="s">
        <v>138</v>
      </c>
      <c r="N385" s="311" t="str">
        <f>IFERROR(VLOOKUP('[1]Lista de Lojas | Stores List'!$M385,[1]UF!D:E,2,0),"N")</f>
        <v>S</v>
      </c>
      <c r="O385" s="311" t="s">
        <v>229</v>
      </c>
      <c r="P385" s="311" t="s">
        <v>523</v>
      </c>
      <c r="Q385" s="317">
        <v>529.91</v>
      </c>
      <c r="R385" s="311">
        <f>SUMIFS('[1]Lista de Lojas | Stores List'!$B$85:$B$747,'[1]Lista de Lojas | Stores List'!$D$85:$D$747,'[1]Lista de Lojas | Stores List'!$D385,'[1]Lista de Lojas | Stores List'!$E$85:$E$747,"&lt;="&amp;'[1]Lista de Lojas | Stores List'!$E385)</f>
        <v>47</v>
      </c>
      <c r="S385" s="311">
        <f>SUMIFS('[1]Lista de Lojas | Stores List'!$B$85:$B$747,'[1]Lista de Lojas | Stores List'!$E$85:$E$747,"&lt;="&amp;'[1]Lista de Lojas | Stores List'!$E385)</f>
        <v>318</v>
      </c>
    </row>
    <row r="386" spans="2:19">
      <c r="B386" s="164">
        <f>IF(AND('[1]Lista de Lojas | Stores List'!$E386="",'[1]Lista de Lojas | Stores List'!$G386=""),0,IF('[1]Lista de Lojas | Stores List'!$G386&lt;&gt;"",0,1))</f>
        <v>1</v>
      </c>
      <c r="C386" s="163" t="s">
        <v>1310</v>
      </c>
      <c r="D386" s="308" t="s">
        <v>125</v>
      </c>
      <c r="E386" s="309">
        <v>42313</v>
      </c>
      <c r="F386" s="308" t="str">
        <f>IF('[1]Lista de Lojas | Stores List'!$E386="","",VLOOKUP(MONTH('[1]Lista de Lojas | Stores List'!$E386),[1]Quarters!$A$2:$B$13,2,0)&amp;RIGHT(YEAR('[1]Lista de Lojas | Stores List'!$E386),2))</f>
        <v>4Q15</v>
      </c>
      <c r="G386" s="309"/>
      <c r="H386" s="308" t="str">
        <f>IF('[1]Lista de Lojas | Stores List'!$G386="","",VLOOKUP(MONTH('[1]Lista de Lojas | Stores List'!$G386),[1]Quarters!$A$2:$B$13,2,0)&amp;RIGHT(YEAR('[1]Lista de Lojas | Stores List'!$G386),2))</f>
        <v/>
      </c>
      <c r="I386" s="311" t="s">
        <v>804</v>
      </c>
      <c r="J386" s="311" t="str">
        <f>IFERROR(VLOOKUP('[1]Lista de Lojas | Stores List'!$K386,[1]UF!$A:$C,3,0),"")</f>
        <v>South</v>
      </c>
      <c r="K386" s="311" t="s">
        <v>126</v>
      </c>
      <c r="L386" s="311" t="str">
        <f>IF('[1]Lista de Lojas | Stores List'!$K386="","",VLOOKUP('[1]Lista de Lojas | Stores List'!$K386,[1]UF!$A:$B,2,0))</f>
        <v>Rio Grande do Sul</v>
      </c>
      <c r="M386" s="311" t="s">
        <v>133</v>
      </c>
      <c r="N386" s="311" t="str">
        <f>IFERROR(VLOOKUP('[1]Lista de Lojas | Stores List'!$M386,[1]UF!D:E,2,0),"N")</f>
        <v>N</v>
      </c>
      <c r="O386" s="311" t="s">
        <v>143</v>
      </c>
      <c r="P386" s="311" t="s">
        <v>523</v>
      </c>
      <c r="Q386" s="317">
        <v>2499.9899999999998</v>
      </c>
      <c r="R386" s="311">
        <f>SUMIFS('[1]Lista de Lojas | Stores List'!$B$85:$B$747,'[1]Lista de Lojas | Stores List'!$D$85:$D$747,'[1]Lista de Lojas | Stores List'!$D386,'[1]Lista de Lojas | Stores List'!$E$85:$E$747,"&lt;="&amp;'[1]Lista de Lojas | Stores List'!$E386)</f>
        <v>249</v>
      </c>
      <c r="S386" s="311">
        <f>SUMIFS('[1]Lista de Lojas | Stores List'!$B$85:$B$747,'[1]Lista de Lojas | Stores List'!$E$85:$E$747,"&lt;="&amp;'[1]Lista de Lojas | Stores List'!$E386)</f>
        <v>318</v>
      </c>
    </row>
    <row r="387" spans="2:19">
      <c r="B387" s="324">
        <f>IF(AND('[1]Lista de Lojas | Stores List'!$E387="",'[1]Lista de Lojas | Stores List'!$G387=""),0,IF('[1]Lista de Lojas | Stores List'!$G387&lt;&gt;"",0,1))</f>
        <v>0</v>
      </c>
      <c r="C387" s="325" t="s">
        <v>1560</v>
      </c>
      <c r="D387" s="326" t="s">
        <v>153</v>
      </c>
      <c r="E387" s="327">
        <v>42313</v>
      </c>
      <c r="F387" s="326" t="str">
        <f>IF('[1]Lista de Lojas | Stores List'!$E387="","",VLOOKUP(MONTH('[1]Lista de Lojas | Stores List'!$E387),[1]Quarters!$A$2:$B$13,2,0)&amp;RIGHT(YEAR('[1]Lista de Lojas | Stores List'!$E387),2))</f>
        <v>4Q15</v>
      </c>
      <c r="G387" s="327">
        <v>43343</v>
      </c>
      <c r="H387" s="326" t="str">
        <f>IF('[1]Lista de Lojas | Stores List'!$G387="","",VLOOKUP(MONTH('[1]Lista de Lojas | Stores List'!$G387),[1]Quarters!$A$2:$B$13,2,0)&amp;RIGHT(YEAR('[1]Lista de Lojas | Stores List'!$G387),2))</f>
        <v>3Q18</v>
      </c>
      <c r="I387" s="324" t="s">
        <v>804</v>
      </c>
      <c r="J387" s="324" t="str">
        <f>IFERROR(VLOOKUP('[1]Lista de Lojas | Stores List'!$K387,[1]UF!$A:$C,3,0),"")</f>
        <v>Southest</v>
      </c>
      <c r="K387" s="324" t="s">
        <v>127</v>
      </c>
      <c r="L387" s="324" t="str">
        <f>IF('[1]Lista de Lojas | Stores List'!$K387="","",VLOOKUP('[1]Lista de Lojas | Stores List'!$K387,[1]UF!$A:$B,2,0))</f>
        <v>São Paulo</v>
      </c>
      <c r="M387" s="324" t="s">
        <v>134</v>
      </c>
      <c r="N387" s="311" t="str">
        <f>IFERROR(VLOOKUP('[1]Lista de Lojas | Stores List'!$M387,[1]UF!D:E,2,0),"N")</f>
        <v>S</v>
      </c>
      <c r="O387" s="324" t="s">
        <v>1561</v>
      </c>
      <c r="P387" s="324" t="s">
        <v>523</v>
      </c>
      <c r="Q387" s="328">
        <v>205.1</v>
      </c>
      <c r="R387" s="324">
        <f>SUMIFS('[1]Lista de Lojas | Stores List'!$B$85:$B$747,'[1]Lista de Lojas | Stores List'!$D$85:$D$747,'[1]Lista de Lojas | Stores List'!$D387,'[1]Lista de Lojas | Stores List'!$E$85:$E$747,"&lt;="&amp;'[1]Lista de Lojas | Stores List'!$E387)</f>
        <v>22</v>
      </c>
      <c r="S387" s="311">
        <f>SUMIFS('[1]Lista de Lojas | Stores List'!$B$85:$B$747,'[1]Lista de Lojas | Stores List'!$E$85:$E$747,"&lt;="&amp;'[1]Lista de Lojas | Stores List'!$E387)</f>
        <v>318</v>
      </c>
    </row>
    <row r="388" spans="2:19">
      <c r="B388" s="164">
        <f>IF(AND('[1]Lista de Lojas | Stores List'!$E388="",'[1]Lista de Lojas | Stores List'!$G388=""),0,IF('[1]Lista de Lojas | Stores List'!$G388&lt;&gt;"",0,1))</f>
        <v>1</v>
      </c>
      <c r="C388" s="163" t="s">
        <v>1559</v>
      </c>
      <c r="D388" s="308" t="s">
        <v>153</v>
      </c>
      <c r="E388" s="309">
        <v>42307</v>
      </c>
      <c r="F388" s="308" t="str">
        <f>IF('[1]Lista de Lojas | Stores List'!$E388="","",VLOOKUP(MONTH('[1]Lista de Lojas | Stores List'!$E388),[1]Quarters!$A$2:$B$13,2,0)&amp;RIGHT(YEAR('[1]Lista de Lojas | Stores List'!$E388),2))</f>
        <v>4Q15</v>
      </c>
      <c r="G388" s="309"/>
      <c r="H388" s="308" t="str">
        <f>IF('[1]Lista de Lojas | Stores List'!$G388="","",VLOOKUP(MONTH('[1]Lista de Lojas | Stores List'!$G388),[1]Quarters!$A$2:$B$13,2,0)&amp;RIGHT(YEAR('[1]Lista de Lojas | Stores List'!$G388),2))</f>
        <v/>
      </c>
      <c r="I388" s="311" t="s">
        <v>804</v>
      </c>
      <c r="J388" s="311" t="str">
        <f>IFERROR(VLOOKUP('[1]Lista de Lojas | Stores List'!$K388,[1]UF!$A:$C,3,0),"")</f>
        <v>South</v>
      </c>
      <c r="K388" s="311" t="s">
        <v>317</v>
      </c>
      <c r="L388" s="311" t="str">
        <f>IF('[1]Lista de Lojas | Stores List'!$K388="","",VLOOKUP('[1]Lista de Lojas | Stores List'!$K388,[1]UF!$A:$B,2,0))</f>
        <v>Santa Catarina</v>
      </c>
      <c r="M388" s="311" t="s">
        <v>173</v>
      </c>
      <c r="N388" s="311" t="str">
        <f>IFERROR(VLOOKUP('[1]Lista de Lojas | Stores List'!$M388,[1]UF!D:E,2,0),"N")</f>
        <v>N</v>
      </c>
      <c r="O388" s="311" t="s">
        <v>483</v>
      </c>
      <c r="P388" s="311" t="s">
        <v>523</v>
      </c>
      <c r="Q388" s="317">
        <v>161.88</v>
      </c>
      <c r="R388" s="311">
        <f>SUMIFS('[1]Lista de Lojas | Stores List'!$B$85:$B$747,'[1]Lista de Lojas | Stores List'!$D$85:$D$747,'[1]Lista de Lojas | Stores List'!$D388,'[1]Lista de Lojas | Stores List'!$E$85:$E$747,"&lt;="&amp;'[1]Lista de Lojas | Stores List'!$E388)</f>
        <v>22</v>
      </c>
      <c r="S388" s="311">
        <f>SUMIFS('[1]Lista de Lojas | Stores List'!$B$85:$B$747,'[1]Lista de Lojas | Stores List'!$E$85:$E$747,"&lt;="&amp;'[1]Lista de Lojas | Stores List'!$E388)</f>
        <v>316</v>
      </c>
    </row>
    <row r="389" spans="2:19">
      <c r="B389" s="164">
        <f>IF(AND('[1]Lista de Lojas | Stores List'!$E389="",'[1]Lista de Lojas | Stores List'!$G389=""),0,IF('[1]Lista de Lojas | Stores List'!$G389&lt;&gt;"",0,1))</f>
        <v>1</v>
      </c>
      <c r="C389" s="163" t="s">
        <v>1557</v>
      </c>
      <c r="D389" s="308" t="s">
        <v>153</v>
      </c>
      <c r="E389" s="309">
        <v>42292</v>
      </c>
      <c r="F389" s="308" t="str">
        <f>IF('[1]Lista de Lojas | Stores List'!$E389="","",VLOOKUP(MONTH('[1]Lista de Lojas | Stores List'!$E389),[1]Quarters!$A$2:$B$13,2,0)&amp;RIGHT(YEAR('[1]Lista de Lojas | Stores List'!$E389),2))</f>
        <v>4Q15</v>
      </c>
      <c r="G389" s="309"/>
      <c r="H389" s="308" t="str">
        <f>IF('[1]Lista de Lojas | Stores List'!$G389="","",VLOOKUP(MONTH('[1]Lista de Lojas | Stores List'!$G389),[1]Quarters!$A$2:$B$13,2,0)&amp;RIGHT(YEAR('[1]Lista de Lojas | Stores List'!$G389),2))</f>
        <v/>
      </c>
      <c r="I389" s="311" t="s">
        <v>804</v>
      </c>
      <c r="J389" s="311" t="str">
        <f>IFERROR(VLOOKUP('[1]Lista de Lojas | Stores List'!$K389,[1]UF!$A:$C,3,0),"")</f>
        <v>South</v>
      </c>
      <c r="K389" s="311" t="s">
        <v>317</v>
      </c>
      <c r="L389" s="311" t="str">
        <f>IF('[1]Lista de Lojas | Stores List'!$K389="","",VLOOKUP('[1]Lista de Lojas | Stores List'!$K389,[1]UF!$A:$B,2,0))</f>
        <v>Santa Catarina</v>
      </c>
      <c r="M389" s="311" t="s">
        <v>172</v>
      </c>
      <c r="N389" s="311" t="str">
        <f>IFERROR(VLOOKUP('[1]Lista de Lojas | Stores List'!$M389,[1]UF!D:E,2,0),"N")</f>
        <v>N</v>
      </c>
      <c r="O389" s="311" t="s">
        <v>1558</v>
      </c>
      <c r="P389" s="311" t="s">
        <v>523</v>
      </c>
      <c r="Q389" s="317">
        <v>224.87</v>
      </c>
      <c r="R389" s="311">
        <f>SUMIFS('[1]Lista de Lojas | Stores List'!$B$85:$B$747,'[1]Lista de Lojas | Stores List'!$D$85:$D$747,'[1]Lista de Lojas | Stores List'!$D389,'[1]Lista de Lojas | Stores List'!$E$85:$E$747,"&lt;="&amp;'[1]Lista de Lojas | Stores List'!$E389)</f>
        <v>21</v>
      </c>
      <c r="S389" s="311">
        <f>SUMIFS('[1]Lista de Lojas | Stores List'!$B$85:$B$747,'[1]Lista de Lojas | Stores List'!$E$85:$E$747,"&lt;="&amp;'[1]Lista de Lojas | Stores List'!$E389)</f>
        <v>315</v>
      </c>
    </row>
    <row r="390" spans="2:19">
      <c r="B390" s="164">
        <f>IF(AND('[1]Lista de Lojas | Stores List'!$E390="",'[1]Lista de Lojas | Stores List'!$G390=""),0,IF('[1]Lista de Lojas | Stores List'!$G390&lt;&gt;"",0,1))</f>
        <v>1</v>
      </c>
      <c r="C390" s="163" t="s">
        <v>1556</v>
      </c>
      <c r="D390" s="308" t="s">
        <v>153</v>
      </c>
      <c r="E390" s="309">
        <v>42285</v>
      </c>
      <c r="F390" s="308" t="str">
        <f>IF('[1]Lista de Lojas | Stores List'!$E390="","",VLOOKUP(MONTH('[1]Lista de Lojas | Stores List'!$E390),[1]Quarters!$A$2:$B$13,2,0)&amp;RIGHT(YEAR('[1]Lista de Lojas | Stores List'!$E390),2))</f>
        <v>4Q15</v>
      </c>
      <c r="G390" s="309"/>
      <c r="H390" s="308" t="str">
        <f>IF('[1]Lista de Lojas | Stores List'!$G390="","",VLOOKUP(MONTH('[1]Lista de Lojas | Stores List'!$G390),[1]Quarters!$A$2:$B$13,2,0)&amp;RIGHT(YEAR('[1]Lista de Lojas | Stores List'!$G390),2))</f>
        <v/>
      </c>
      <c r="I390" s="311" t="s">
        <v>804</v>
      </c>
      <c r="J390" s="311" t="str">
        <f>IFERROR(VLOOKUP('[1]Lista de Lojas | Stores List'!$K390,[1]UF!$A:$C,3,0),"")</f>
        <v>Southest</v>
      </c>
      <c r="K390" s="311" t="s">
        <v>127</v>
      </c>
      <c r="L390" s="311" t="str">
        <f>IF('[1]Lista de Lojas | Stores List'!$K390="","",VLOOKUP('[1]Lista de Lojas | Stores List'!$K390,[1]UF!$A:$B,2,0))</f>
        <v>São Paulo</v>
      </c>
      <c r="M390" s="311" t="s">
        <v>134</v>
      </c>
      <c r="N390" s="311" t="str">
        <f>IFERROR(VLOOKUP('[1]Lista de Lojas | Stores List'!$M390,[1]UF!D:E,2,0),"N")</f>
        <v>S</v>
      </c>
      <c r="O390" s="311" t="s">
        <v>1204</v>
      </c>
      <c r="P390" s="311" t="s">
        <v>523</v>
      </c>
      <c r="Q390" s="317">
        <v>380.47</v>
      </c>
      <c r="R390" s="311">
        <f>SUMIFS('[1]Lista de Lojas | Stores List'!$B$85:$B$747,'[1]Lista de Lojas | Stores List'!$D$85:$D$747,'[1]Lista de Lojas | Stores List'!$D390,'[1]Lista de Lojas | Stores List'!$E$85:$E$747,"&lt;="&amp;'[1]Lista de Lojas | Stores List'!$E390)</f>
        <v>20</v>
      </c>
      <c r="S390" s="311">
        <f>SUMIFS('[1]Lista de Lojas | Stores List'!$B$85:$B$747,'[1]Lista de Lojas | Stores List'!$E$85:$E$747,"&lt;="&amp;'[1]Lista de Lojas | Stores List'!$E390)</f>
        <v>314</v>
      </c>
    </row>
    <row r="391" spans="2:19">
      <c r="B391" s="164">
        <f>IF(AND('[1]Lista de Lojas | Stores List'!$E391="",'[1]Lista de Lojas | Stores List'!$G391=""),0,IF('[1]Lista de Lojas | Stores List'!$G391&lt;&gt;"",0,1))</f>
        <v>1</v>
      </c>
      <c r="C391" s="163" t="s">
        <v>1309</v>
      </c>
      <c r="D391" s="308" t="s">
        <v>125</v>
      </c>
      <c r="E391" s="309">
        <v>42276</v>
      </c>
      <c r="F391" s="308" t="str">
        <f>IF('[1]Lista de Lojas | Stores List'!$E391="","",VLOOKUP(MONTH('[1]Lista de Lojas | Stores List'!$E391),[1]Quarters!$A$2:$B$13,2,0)&amp;RIGHT(YEAR('[1]Lista de Lojas | Stores List'!$E391),2))</f>
        <v>3Q15</v>
      </c>
      <c r="G391" s="309"/>
      <c r="H391" s="308" t="str">
        <f>IF('[1]Lista de Lojas | Stores List'!$G391="","",VLOOKUP(MONTH('[1]Lista de Lojas | Stores List'!$G391),[1]Quarters!$A$2:$B$13,2,0)&amp;RIGHT(YEAR('[1]Lista de Lojas | Stores List'!$G391),2))</f>
        <v/>
      </c>
      <c r="I391" s="311" t="s">
        <v>804</v>
      </c>
      <c r="J391" s="311" t="str">
        <f>IFERROR(VLOOKUP('[1]Lista de Lojas | Stores List'!$K391,[1]UF!$A:$C,3,0),"")</f>
        <v>Northest</v>
      </c>
      <c r="K391" s="311" t="s">
        <v>321</v>
      </c>
      <c r="L391" s="311" t="str">
        <f>IF('[1]Lista de Lojas | Stores List'!$K391="","",VLOOKUP('[1]Lista de Lojas | Stores List'!$K391,[1]UF!$A:$B,2,0))</f>
        <v>Piauí</v>
      </c>
      <c r="M391" s="311" t="s">
        <v>166</v>
      </c>
      <c r="N391" s="311" t="str">
        <f>IFERROR(VLOOKUP('[1]Lista de Lojas | Stores List'!$M391,[1]UF!D:E,2,0),"N")</f>
        <v>S</v>
      </c>
      <c r="O391" s="311" t="s">
        <v>225</v>
      </c>
      <c r="P391" s="311" t="s">
        <v>523</v>
      </c>
      <c r="Q391" s="317">
        <v>2400.94</v>
      </c>
      <c r="R391" s="311">
        <f>SUMIFS('[1]Lista de Lojas | Stores List'!$B$85:$B$747,'[1]Lista de Lojas | Stores List'!$D$85:$D$747,'[1]Lista de Lojas | Stores List'!$D391,'[1]Lista de Lojas | Stores List'!$E$85:$E$747,"&lt;="&amp;'[1]Lista de Lojas | Stores List'!$E391)</f>
        <v>248</v>
      </c>
      <c r="S391" s="311">
        <f>SUMIFS('[1]Lista de Lojas | Stores List'!$B$85:$B$747,'[1]Lista de Lojas | Stores List'!$E$85:$E$747,"&lt;="&amp;'[1]Lista de Lojas | Stores List'!$E391)</f>
        <v>313</v>
      </c>
    </row>
    <row r="392" spans="2:19">
      <c r="B392" s="164">
        <f>IF(AND('[1]Lista de Lojas | Stores List'!$E392="",'[1]Lista de Lojas | Stores List'!$G392=""),0,IF('[1]Lista de Lojas | Stores List'!$G392&lt;&gt;"",0,1))</f>
        <v>1</v>
      </c>
      <c r="C392" s="163" t="s">
        <v>1308</v>
      </c>
      <c r="D392" s="308" t="s">
        <v>125</v>
      </c>
      <c r="E392" s="309">
        <v>42271</v>
      </c>
      <c r="F392" s="308" t="str">
        <f>IF('[1]Lista de Lojas | Stores List'!$E392="","",VLOOKUP(MONTH('[1]Lista de Lojas | Stores List'!$E392),[1]Quarters!$A$2:$B$13,2,0)&amp;RIGHT(YEAR('[1]Lista de Lojas | Stores List'!$E392),2))</f>
        <v>3Q15</v>
      </c>
      <c r="G392" s="309"/>
      <c r="H392" s="308" t="str">
        <f>IF('[1]Lista de Lojas | Stores List'!$G392="","",VLOOKUP(MONTH('[1]Lista de Lojas | Stores List'!$G392),[1]Quarters!$A$2:$B$13,2,0)&amp;RIGHT(YEAR('[1]Lista de Lojas | Stores List'!$G392),2))</f>
        <v/>
      </c>
      <c r="I392" s="311" t="s">
        <v>804</v>
      </c>
      <c r="J392" s="311" t="str">
        <f>IFERROR(VLOOKUP('[1]Lista de Lojas | Stores List'!$K392,[1]UF!$A:$C,3,0),"")</f>
        <v>Southest</v>
      </c>
      <c r="K392" s="311" t="s">
        <v>319</v>
      </c>
      <c r="L392" s="311" t="str">
        <f>IF('[1]Lista de Lojas | Stores List'!$K392="","",VLOOKUP('[1]Lista de Lojas | Stores List'!$K392,[1]UF!$A:$B,2,0))</f>
        <v>Minas Gerais</v>
      </c>
      <c r="M392" s="311" t="s">
        <v>165</v>
      </c>
      <c r="N392" s="311" t="str">
        <f>IFERROR(VLOOKUP('[1]Lista de Lojas | Stores List'!$M392,[1]UF!D:E,2,0),"N")</f>
        <v>N</v>
      </c>
      <c r="O392" s="311" t="s">
        <v>224</v>
      </c>
      <c r="P392" s="311" t="s">
        <v>523</v>
      </c>
      <c r="Q392" s="317">
        <v>2802</v>
      </c>
      <c r="R392" s="311">
        <f>SUMIFS('[1]Lista de Lojas | Stores List'!$B$85:$B$747,'[1]Lista de Lojas | Stores List'!$D$85:$D$747,'[1]Lista de Lojas | Stores List'!$D392,'[1]Lista de Lojas | Stores List'!$E$85:$E$747,"&lt;="&amp;'[1]Lista de Lojas | Stores List'!$E392)</f>
        <v>247</v>
      </c>
      <c r="S392" s="311">
        <f>SUMIFS('[1]Lista de Lojas | Stores List'!$B$85:$B$747,'[1]Lista de Lojas | Stores List'!$E$85:$E$747,"&lt;="&amp;'[1]Lista de Lojas | Stores List'!$E392)</f>
        <v>312</v>
      </c>
    </row>
    <row r="393" spans="2:19">
      <c r="B393" s="164">
        <f>IF(AND('[1]Lista de Lojas | Stores List'!$E393="",'[1]Lista de Lojas | Stores List'!$G393=""),0,IF('[1]Lista de Lojas | Stores List'!$G393&lt;&gt;"",0,1))</f>
        <v>1</v>
      </c>
      <c r="C393" s="163" t="s">
        <v>1307</v>
      </c>
      <c r="D393" s="308" t="s">
        <v>125</v>
      </c>
      <c r="E393" s="309">
        <v>42243</v>
      </c>
      <c r="F393" s="308" t="str">
        <f>IF('[1]Lista de Lojas | Stores List'!$E393="","",VLOOKUP(MONTH('[1]Lista de Lojas | Stores List'!$E393),[1]Quarters!$A$2:$B$13,2,0)&amp;RIGHT(YEAR('[1]Lista de Lojas | Stores List'!$E393),2))</f>
        <v>3Q15</v>
      </c>
      <c r="G393" s="309"/>
      <c r="H393" s="308" t="str">
        <f>IF('[1]Lista de Lojas | Stores List'!$G393="","",VLOOKUP(MONTH('[1]Lista de Lojas | Stores List'!$G393),[1]Quarters!$A$2:$B$13,2,0)&amp;RIGHT(YEAR('[1]Lista de Lojas | Stores List'!$G393),2))</f>
        <v/>
      </c>
      <c r="I393" s="311" t="s">
        <v>804</v>
      </c>
      <c r="J393" s="311" t="str">
        <f>IFERROR(VLOOKUP('[1]Lista de Lojas | Stores List'!$K393,[1]UF!$A:$C,3,0),"")</f>
        <v>North</v>
      </c>
      <c r="K393" s="311" t="s">
        <v>320</v>
      </c>
      <c r="L393" s="311" t="str">
        <f>IF('[1]Lista de Lojas | Stores List'!$K393="","",VLOOKUP('[1]Lista de Lojas | Stores List'!$K393,[1]UF!$A:$B,2,0))</f>
        <v>Pará</v>
      </c>
      <c r="M393" s="311" t="s">
        <v>164</v>
      </c>
      <c r="N393" s="311" t="str">
        <f>IFERROR(VLOOKUP('[1]Lista de Lojas | Stores List'!$M393,[1]UF!D:E,2,0),"N")</f>
        <v>S</v>
      </c>
      <c r="O393" s="311" t="s">
        <v>223</v>
      </c>
      <c r="P393" s="311" t="s">
        <v>523</v>
      </c>
      <c r="Q393" s="317">
        <v>2970.6800000000003</v>
      </c>
      <c r="R393" s="311">
        <f>SUMIFS('[1]Lista de Lojas | Stores List'!$B$85:$B$747,'[1]Lista de Lojas | Stores List'!$D$85:$D$747,'[1]Lista de Lojas | Stores List'!$D393,'[1]Lista de Lojas | Stores List'!$E$85:$E$747,"&lt;="&amp;'[1]Lista de Lojas | Stores List'!$E393)</f>
        <v>246</v>
      </c>
      <c r="S393" s="311">
        <f>SUMIFS('[1]Lista de Lojas | Stores List'!$B$85:$B$747,'[1]Lista de Lojas | Stores List'!$E$85:$E$747,"&lt;="&amp;'[1]Lista de Lojas | Stores List'!$E393)</f>
        <v>311</v>
      </c>
    </row>
    <row r="394" spans="2:19">
      <c r="B394" s="324">
        <f>IF(AND('[1]Lista de Lojas | Stores List'!$E394="",'[1]Lista de Lojas | Stores List'!$G394=""),0,IF('[1]Lista de Lojas | Stores List'!$G394&lt;&gt;"",0,1))</f>
        <v>0</v>
      </c>
      <c r="C394" s="325" t="s">
        <v>1305</v>
      </c>
      <c r="D394" s="326" t="s">
        <v>125</v>
      </c>
      <c r="E394" s="327">
        <v>42235</v>
      </c>
      <c r="F394" s="326" t="str">
        <f>IF('[1]Lista de Lojas | Stores List'!$E394="","",VLOOKUP(MONTH('[1]Lista de Lojas | Stores List'!$E394),[1]Quarters!$A$2:$B$13,2,0)&amp;RIGHT(YEAR('[1]Lista de Lojas | Stores List'!$E394),2))</f>
        <v>3Q15</v>
      </c>
      <c r="G394" s="327">
        <v>43159</v>
      </c>
      <c r="H394" s="326" t="str">
        <f>IF('[1]Lista de Lojas | Stores List'!$G394="","",VLOOKUP(MONTH('[1]Lista de Lojas | Stores List'!$G394),[1]Quarters!$A$2:$B$13,2,0)&amp;RIGHT(YEAR('[1]Lista de Lojas | Stores List'!$G394),2))</f>
        <v>1Q18</v>
      </c>
      <c r="I394" s="324" t="s">
        <v>804</v>
      </c>
      <c r="J394" s="324" t="str">
        <f>IFERROR(VLOOKUP('[1]Lista de Lojas | Stores List'!$K394,[1]UF!$A:$C,3,0),"")</f>
        <v>Southest</v>
      </c>
      <c r="K394" s="324" t="s">
        <v>319</v>
      </c>
      <c r="L394" s="324" t="str">
        <f>IF('[1]Lista de Lojas | Stores List'!$K394="","",VLOOKUP('[1]Lista de Lojas | Stores List'!$K394,[1]UF!$A:$B,2,0))</f>
        <v>Minas Gerais</v>
      </c>
      <c r="M394" s="324" t="s">
        <v>163</v>
      </c>
      <c r="N394" s="311" t="str">
        <f>IFERROR(VLOOKUP('[1]Lista de Lojas | Stores List'!$M394,[1]UF!D:E,2,0),"N")</f>
        <v>N</v>
      </c>
      <c r="O394" s="324" t="s">
        <v>1306</v>
      </c>
      <c r="P394" s="324" t="s">
        <v>523</v>
      </c>
      <c r="Q394" s="328">
        <v>1846.2099999999998</v>
      </c>
      <c r="R394" s="324">
        <f>SUMIFS('[1]Lista de Lojas | Stores List'!$B$85:$B$747,'[1]Lista de Lojas | Stores List'!$D$85:$D$747,'[1]Lista de Lojas | Stores List'!$D394,'[1]Lista de Lojas | Stores List'!$E$85:$E$747,"&lt;="&amp;'[1]Lista de Lojas | Stores List'!$E394)</f>
        <v>245</v>
      </c>
      <c r="S394" s="311">
        <f>SUMIFS('[1]Lista de Lojas | Stores List'!$B$85:$B$747,'[1]Lista de Lojas | Stores List'!$E$85:$E$747,"&lt;="&amp;'[1]Lista de Lojas | Stores List'!$E394)</f>
        <v>310</v>
      </c>
    </row>
    <row r="395" spans="2:19">
      <c r="B395" s="164">
        <f>IF(AND('[1]Lista de Lojas | Stores List'!$E395="",'[1]Lista de Lojas | Stores List'!$G395=""),0,IF('[1]Lista de Lojas | Stores List'!$G395&lt;&gt;"",0,1))</f>
        <v>1</v>
      </c>
      <c r="C395" s="163" t="s">
        <v>912</v>
      </c>
      <c r="D395" s="308" t="s">
        <v>152</v>
      </c>
      <c r="E395" s="309">
        <v>42223</v>
      </c>
      <c r="F395" s="308" t="str">
        <f>IF('[1]Lista de Lojas | Stores List'!$E395="","",VLOOKUP(MONTH('[1]Lista de Lojas | Stores List'!$E395),[1]Quarters!$A$2:$B$13,2,0)&amp;RIGHT(YEAR('[1]Lista de Lojas | Stores List'!$E395),2))</f>
        <v>3Q15</v>
      </c>
      <c r="G395" s="309"/>
      <c r="H395" s="308" t="str">
        <f>IF('[1]Lista de Lojas | Stores List'!$G395="","",VLOOKUP(MONTH('[1]Lista de Lojas | Stores List'!$G395),[1]Quarters!$A$2:$B$13,2,0)&amp;RIGHT(YEAR('[1]Lista de Lojas | Stores List'!$G395),2))</f>
        <v/>
      </c>
      <c r="I395" s="311" t="s">
        <v>804</v>
      </c>
      <c r="J395" s="311" t="str">
        <f>IFERROR(VLOOKUP('[1]Lista de Lojas | Stores List'!$K395,[1]UF!$A:$C,3,0),"")</f>
        <v>Midwest</v>
      </c>
      <c r="K395" s="311" t="s">
        <v>128</v>
      </c>
      <c r="L395" s="311" t="str">
        <f>IF('[1]Lista de Lojas | Stores List'!$K395="","",VLOOKUP('[1]Lista de Lojas | Stores List'!$K395,[1]UF!$A:$B,2,0))</f>
        <v>Mato Grosso</v>
      </c>
      <c r="M395" s="311" t="s">
        <v>168</v>
      </c>
      <c r="N395" s="311" t="str">
        <f>IFERROR(VLOOKUP('[1]Lista de Lojas | Stores List'!$M395,[1]UF!D:E,2,0),"N")</f>
        <v>S</v>
      </c>
      <c r="O395" s="311" t="s">
        <v>473</v>
      </c>
      <c r="P395" s="311" t="s">
        <v>523</v>
      </c>
      <c r="Q395" s="317">
        <v>516.36</v>
      </c>
      <c r="R395" s="311">
        <f>SUMIFS('[1]Lista de Lojas | Stores List'!$B$85:$B$747,'[1]Lista de Lojas | Stores List'!$D$85:$D$747,'[1]Lista de Lojas | Stores List'!$D395,'[1]Lista de Lojas | Stores List'!$E$85:$E$747,"&lt;="&amp;'[1]Lista de Lojas | Stores List'!$E395)</f>
        <v>46</v>
      </c>
      <c r="S395" s="311">
        <f>SUMIFS('[1]Lista de Lojas | Stores List'!$B$85:$B$747,'[1]Lista de Lojas | Stores List'!$E$85:$E$747,"&lt;="&amp;'[1]Lista de Lojas | Stores List'!$E395)</f>
        <v>310</v>
      </c>
    </row>
    <row r="396" spans="2:19">
      <c r="B396" s="324">
        <f>IF(AND('[1]Lista de Lojas | Stores List'!$E396="",'[1]Lista de Lojas | Stores List'!$G396=""),0,IF('[1]Lista de Lojas | Stores List'!$G396&lt;&gt;"",0,1))</f>
        <v>0</v>
      </c>
      <c r="C396" s="325" t="s">
        <v>1304</v>
      </c>
      <c r="D396" s="326" t="s">
        <v>125</v>
      </c>
      <c r="E396" s="327">
        <v>42199</v>
      </c>
      <c r="F396" s="326" t="str">
        <f>IF('[1]Lista de Lojas | Stores List'!$E396="","",VLOOKUP(MONTH('[1]Lista de Lojas | Stores List'!$E396),[1]Quarters!$A$2:$B$13,2,0)&amp;RIGHT(YEAR('[1]Lista de Lojas | Stores List'!$E396),2))</f>
        <v>3Q15</v>
      </c>
      <c r="G396" s="327">
        <v>45075</v>
      </c>
      <c r="H396" s="326" t="str">
        <f>IF('[1]Lista de Lojas | Stores List'!$G396="","",VLOOKUP(MONTH('[1]Lista de Lojas | Stores List'!$G396),[1]Quarters!$A$2:$B$13,2,0)&amp;RIGHT(YEAR('[1]Lista de Lojas | Stores List'!$G396),2))</f>
        <v>2Q23</v>
      </c>
      <c r="I396" s="324" t="s">
        <v>804</v>
      </c>
      <c r="J396" s="324" t="str">
        <f>IFERROR(VLOOKUP('[1]Lista de Lojas | Stores List'!$K396,[1]UF!$A:$C,3,0),"")</f>
        <v>Northest</v>
      </c>
      <c r="K396" s="324" t="s">
        <v>318</v>
      </c>
      <c r="L396" s="324" t="str">
        <f>IF('[1]Lista de Lojas | Stores List'!$K396="","",VLOOKUP('[1]Lista de Lojas | Stores List'!$K396,[1]UF!$A:$B,2,0))</f>
        <v>Ceará</v>
      </c>
      <c r="M396" s="324" t="s">
        <v>162</v>
      </c>
      <c r="N396" s="311" t="str">
        <f>IFERROR(VLOOKUP('[1]Lista de Lojas | Stores List'!$M396,[1]UF!D:E,2,0),"N")</f>
        <v>S</v>
      </c>
      <c r="O396" s="324" t="s">
        <v>2338</v>
      </c>
      <c r="P396" s="324" t="s">
        <v>521</v>
      </c>
      <c r="Q396" s="328">
        <v>2722.88</v>
      </c>
      <c r="R396" s="324">
        <f>SUMIFS('[1]Lista de Lojas | Stores List'!$B$85:$B$747,'[1]Lista de Lojas | Stores List'!$D$85:$D$747,'[1]Lista de Lojas | Stores List'!$D396,'[1]Lista de Lojas | Stores List'!$E$85:$E$747,"&lt;="&amp;'[1]Lista de Lojas | Stores List'!$E396)</f>
        <v>245</v>
      </c>
      <c r="S396" s="311">
        <f>SUMIFS('[1]Lista de Lojas | Stores List'!$B$85:$B$747,'[1]Lista de Lojas | Stores List'!$E$85:$E$747,"&lt;="&amp;'[1]Lista de Lojas | Stores List'!$E396)</f>
        <v>309</v>
      </c>
    </row>
    <row r="397" spans="2:19">
      <c r="B397" s="164">
        <f>IF(AND('[1]Lista de Lojas | Stores List'!$E397="",'[1]Lista de Lojas | Stores List'!$G397=""),0,IF('[1]Lista de Lojas | Stores List'!$G397&lt;&gt;"",0,1))</f>
        <v>1</v>
      </c>
      <c r="C397" s="163" t="s">
        <v>1302</v>
      </c>
      <c r="D397" s="308" t="s">
        <v>125</v>
      </c>
      <c r="E397" s="309">
        <v>42185</v>
      </c>
      <c r="F397" s="308" t="str">
        <f>IF('[1]Lista de Lojas | Stores List'!$E397="","",VLOOKUP(MONTH('[1]Lista de Lojas | Stores List'!$E397),[1]Quarters!$A$2:$B$13,2,0)&amp;RIGHT(YEAR('[1]Lista de Lojas | Stores List'!$E397),2))</f>
        <v>2Q15</v>
      </c>
      <c r="G397" s="309"/>
      <c r="H397" s="308" t="str">
        <f>IF('[1]Lista de Lojas | Stores List'!$G397="","",VLOOKUP(MONTH('[1]Lista de Lojas | Stores List'!$G397),[1]Quarters!$A$2:$B$13,2,0)&amp;RIGHT(YEAR('[1]Lista de Lojas | Stores List'!$G397),2))</f>
        <v/>
      </c>
      <c r="I397" s="311" t="s">
        <v>804</v>
      </c>
      <c r="J397" s="311" t="str">
        <f>IFERROR(VLOOKUP('[1]Lista de Lojas | Stores List'!$K397,[1]UF!$A:$C,3,0),"")</f>
        <v>Southest</v>
      </c>
      <c r="K397" s="311" t="s">
        <v>127</v>
      </c>
      <c r="L397" s="311" t="str">
        <f>IF('[1]Lista de Lojas | Stores List'!$K397="","",VLOOKUP('[1]Lista de Lojas | Stores List'!$K397,[1]UF!$A:$B,2,0))</f>
        <v>São Paulo</v>
      </c>
      <c r="M397" s="311" t="s">
        <v>161</v>
      </c>
      <c r="N397" s="311" t="str">
        <f>IFERROR(VLOOKUP('[1]Lista de Lojas | Stores List'!$M397,[1]UF!D:E,2,0),"N")</f>
        <v>N</v>
      </c>
      <c r="O397" s="311" t="s">
        <v>1303</v>
      </c>
      <c r="P397" s="311" t="s">
        <v>523</v>
      </c>
      <c r="Q397" s="317">
        <v>2042.0800000000002</v>
      </c>
      <c r="R397" s="311">
        <f>SUMIFS('[1]Lista de Lojas | Stores List'!$B$85:$B$747,'[1]Lista de Lojas | Stores List'!$D$85:$D$747,'[1]Lista de Lojas | Stores List'!$D397,'[1]Lista de Lojas | Stores List'!$E$85:$E$747,"&lt;="&amp;'[1]Lista de Lojas | Stores List'!$E397)</f>
        <v>245</v>
      </c>
      <c r="S397" s="311">
        <f>SUMIFS('[1]Lista de Lojas | Stores List'!$B$85:$B$747,'[1]Lista de Lojas | Stores List'!$E$85:$E$747,"&lt;="&amp;'[1]Lista de Lojas | Stores List'!$E397)</f>
        <v>309</v>
      </c>
    </row>
    <row r="398" spans="2:19">
      <c r="B398" s="164">
        <f>IF(AND('[1]Lista de Lojas | Stores List'!$E398="",'[1]Lista de Lojas | Stores List'!$G398=""),0,IF('[1]Lista de Lojas | Stores List'!$G398&lt;&gt;"",0,1))</f>
        <v>1</v>
      </c>
      <c r="C398" s="163" t="s">
        <v>1555</v>
      </c>
      <c r="D398" s="308" t="s">
        <v>153</v>
      </c>
      <c r="E398" s="309">
        <v>42164</v>
      </c>
      <c r="F398" s="308" t="str">
        <f>IF('[1]Lista de Lojas | Stores List'!$E398="","",VLOOKUP(MONTH('[1]Lista de Lojas | Stores List'!$E398),[1]Quarters!$A$2:$B$13,2,0)&amp;RIGHT(YEAR('[1]Lista de Lojas | Stores List'!$E398),2))</f>
        <v>2Q15</v>
      </c>
      <c r="G398" s="309"/>
      <c r="H398" s="308" t="str">
        <f>IF('[1]Lista de Lojas | Stores List'!$G398="","",VLOOKUP(MONTH('[1]Lista de Lojas | Stores List'!$G398),[1]Quarters!$A$2:$B$13,2,0)&amp;RIGHT(YEAR('[1]Lista de Lojas | Stores List'!$G398),2))</f>
        <v/>
      </c>
      <c r="I398" s="311" t="s">
        <v>804</v>
      </c>
      <c r="J398" s="311" t="str">
        <f>IFERROR(VLOOKUP('[1]Lista de Lojas | Stores List'!$K398,[1]UF!$A:$C,3,0),"")</f>
        <v>Southest</v>
      </c>
      <c r="K398" s="311" t="s">
        <v>127</v>
      </c>
      <c r="L398" s="311" t="str">
        <f>IF('[1]Lista de Lojas | Stores List'!$K398="","",VLOOKUP('[1]Lista de Lojas | Stores List'!$K398,[1]UF!$A:$B,2,0))</f>
        <v>São Paulo</v>
      </c>
      <c r="M398" s="311" t="s">
        <v>171</v>
      </c>
      <c r="N398" s="311" t="str">
        <f>IFERROR(VLOOKUP('[1]Lista de Lojas | Stores List'!$M398,[1]UF!D:E,2,0),"N")</f>
        <v>N</v>
      </c>
      <c r="O398" s="311" t="s">
        <v>232</v>
      </c>
      <c r="P398" s="311" t="s">
        <v>523</v>
      </c>
      <c r="Q398" s="317">
        <v>308</v>
      </c>
      <c r="R398" s="311">
        <f>SUMIFS('[1]Lista de Lojas | Stores List'!$B$85:$B$747,'[1]Lista de Lojas | Stores List'!$D$85:$D$747,'[1]Lista de Lojas | Stores List'!$D398,'[1]Lista de Lojas | Stores List'!$E$85:$E$747,"&lt;="&amp;'[1]Lista de Lojas | Stores List'!$E398)</f>
        <v>19</v>
      </c>
      <c r="S398" s="311">
        <f>SUMIFS('[1]Lista de Lojas | Stores List'!$B$85:$B$747,'[1]Lista de Lojas | Stores List'!$E$85:$E$747,"&lt;="&amp;'[1]Lista de Lojas | Stores List'!$E398)</f>
        <v>308</v>
      </c>
    </row>
    <row r="399" spans="2:19">
      <c r="B399" s="164">
        <f>IF(AND('[1]Lista de Lojas | Stores List'!$E399="",'[1]Lista de Lojas | Stores List'!$G399=""),0,IF('[1]Lista de Lojas | Stores List'!$G399&lt;&gt;"",0,1))</f>
        <v>1</v>
      </c>
      <c r="C399" s="163" t="s">
        <v>910</v>
      </c>
      <c r="D399" s="308" t="s">
        <v>152</v>
      </c>
      <c r="E399" s="309">
        <v>42158</v>
      </c>
      <c r="F399" s="308" t="str">
        <f>IF('[1]Lista de Lojas | Stores List'!$E399="","",VLOOKUP(MONTH('[1]Lista de Lojas | Stores List'!$E399),[1]Quarters!$A$2:$B$13,2,0)&amp;RIGHT(YEAR('[1]Lista de Lojas | Stores List'!$E399),2))</f>
        <v>2Q15</v>
      </c>
      <c r="G399" s="309"/>
      <c r="H399" s="308" t="str">
        <f>IF('[1]Lista de Lojas | Stores List'!$G399="","",VLOOKUP(MONTH('[1]Lista de Lojas | Stores List'!$G399),[1]Quarters!$A$2:$B$13,2,0)&amp;RIGHT(YEAR('[1]Lista de Lojas | Stores List'!$G399),2))</f>
        <v/>
      </c>
      <c r="I399" s="311" t="s">
        <v>804</v>
      </c>
      <c r="J399" s="311" t="str">
        <f>IFERROR(VLOOKUP('[1]Lista de Lojas | Stores List'!$K399,[1]UF!$A:$C,3,0),"")</f>
        <v>Northest</v>
      </c>
      <c r="K399" s="311" t="s">
        <v>130</v>
      </c>
      <c r="L399" s="311" t="str">
        <f>IF('[1]Lista de Lojas | Stores List'!$K399="","",VLOOKUP('[1]Lista de Lojas | Stores List'!$K399,[1]UF!$A:$B,2,0))</f>
        <v>Pernambuco</v>
      </c>
      <c r="M399" s="311" t="s">
        <v>138</v>
      </c>
      <c r="N399" s="311" t="str">
        <f>IFERROR(VLOOKUP('[1]Lista de Lojas | Stores List'!$M399,[1]UF!D:E,2,0),"N")</f>
        <v>S</v>
      </c>
      <c r="O399" s="311" t="s">
        <v>911</v>
      </c>
      <c r="P399" s="311" t="s">
        <v>523</v>
      </c>
      <c r="Q399" s="317">
        <v>649.41999999999996</v>
      </c>
      <c r="R399" s="311">
        <f>SUMIFS('[1]Lista de Lojas | Stores List'!$B$85:$B$747,'[1]Lista de Lojas | Stores List'!$D$85:$D$747,'[1]Lista de Lojas | Stores List'!$D399,'[1]Lista de Lojas | Stores List'!$E$85:$E$747,"&lt;="&amp;'[1]Lista de Lojas | Stores List'!$E399)</f>
        <v>45</v>
      </c>
      <c r="S399" s="311">
        <f>SUMIFS('[1]Lista de Lojas | Stores List'!$B$85:$B$747,'[1]Lista de Lojas | Stores List'!$E$85:$E$747,"&lt;="&amp;'[1]Lista de Lojas | Stores List'!$E399)</f>
        <v>307</v>
      </c>
    </row>
    <row r="400" spans="2:19">
      <c r="B400" s="164">
        <f>IF(AND('[1]Lista de Lojas | Stores List'!$E400="",'[1]Lista de Lojas | Stores List'!$G400=""),0,IF('[1]Lista de Lojas | Stores List'!$G400&lt;&gt;"",0,1))</f>
        <v>1</v>
      </c>
      <c r="C400" s="163" t="s">
        <v>1553</v>
      </c>
      <c r="D400" s="308" t="s">
        <v>153</v>
      </c>
      <c r="E400" s="309">
        <v>42158</v>
      </c>
      <c r="F400" s="308" t="str">
        <f>IF('[1]Lista de Lojas | Stores List'!$E400="","",VLOOKUP(MONTH('[1]Lista de Lojas | Stores List'!$E400),[1]Quarters!$A$2:$B$13,2,0)&amp;RIGHT(YEAR('[1]Lista de Lojas | Stores List'!$E400),2))</f>
        <v>2Q15</v>
      </c>
      <c r="G400" s="309"/>
      <c r="H400" s="308" t="str">
        <f>IF('[1]Lista de Lojas | Stores List'!$G400="","",VLOOKUP(MONTH('[1]Lista de Lojas | Stores List'!$G400),[1]Quarters!$A$2:$B$13,2,0)&amp;RIGHT(YEAR('[1]Lista de Lojas | Stores List'!$G400),2))</f>
        <v/>
      </c>
      <c r="I400" s="311" t="s">
        <v>804</v>
      </c>
      <c r="J400" s="311" t="str">
        <f>IFERROR(VLOOKUP('[1]Lista de Lojas | Stores List'!$K400,[1]UF!$A:$C,3,0),"")</f>
        <v>South</v>
      </c>
      <c r="K400" s="311" t="s">
        <v>126</v>
      </c>
      <c r="L400" s="311" t="str">
        <f>IF('[1]Lista de Lojas | Stores List'!$K400="","",VLOOKUP('[1]Lista de Lojas | Stores List'!$K400,[1]UF!$A:$B,2,0))</f>
        <v>Rio Grande do Sul</v>
      </c>
      <c r="M400" s="311" t="s">
        <v>170</v>
      </c>
      <c r="N400" s="311" t="str">
        <f>IFERROR(VLOOKUP('[1]Lista de Lojas | Stores List'!$M400,[1]UF!D:E,2,0),"N")</f>
        <v>N</v>
      </c>
      <c r="O400" s="311" t="s">
        <v>1554</v>
      </c>
      <c r="P400" s="311" t="s">
        <v>523</v>
      </c>
      <c r="Q400" s="317">
        <v>184.15</v>
      </c>
      <c r="R400" s="311">
        <f>SUMIFS('[1]Lista de Lojas | Stores List'!$B$85:$B$747,'[1]Lista de Lojas | Stores List'!$D$85:$D$747,'[1]Lista de Lojas | Stores List'!$D400,'[1]Lista de Lojas | Stores List'!$E$85:$E$747,"&lt;="&amp;'[1]Lista de Lojas | Stores List'!$E400)</f>
        <v>18</v>
      </c>
      <c r="S400" s="311">
        <f>SUMIFS('[1]Lista de Lojas | Stores List'!$B$85:$B$747,'[1]Lista de Lojas | Stores List'!$E$85:$E$747,"&lt;="&amp;'[1]Lista de Lojas | Stores List'!$E400)</f>
        <v>307</v>
      </c>
    </row>
    <row r="401" spans="2:19">
      <c r="B401" s="164">
        <f>IF(AND('[1]Lista de Lojas | Stores List'!$E401="",'[1]Lista de Lojas | Stores List'!$G401=""),0,IF('[1]Lista de Lojas | Stores List'!$G401&lt;&gt;"",0,1))</f>
        <v>1</v>
      </c>
      <c r="C401" s="163" t="s">
        <v>909</v>
      </c>
      <c r="D401" s="308" t="s">
        <v>152</v>
      </c>
      <c r="E401" s="309">
        <v>42144</v>
      </c>
      <c r="F401" s="308" t="str">
        <f>IF('[1]Lista de Lojas | Stores List'!$E401="","",VLOOKUP(MONTH('[1]Lista de Lojas | Stores List'!$E401),[1]Quarters!$A$2:$B$13,2,0)&amp;RIGHT(YEAR('[1]Lista de Lojas | Stores List'!$E401),2))</f>
        <v>2Q15</v>
      </c>
      <c r="G401" s="309"/>
      <c r="H401" s="308" t="str">
        <f>IF('[1]Lista de Lojas | Stores List'!$G401="","",VLOOKUP(MONTH('[1]Lista de Lojas | Stores List'!$G401),[1]Quarters!$A$2:$B$13,2,0)&amp;RIGHT(YEAR('[1]Lista de Lojas | Stores List'!$G401),2))</f>
        <v/>
      </c>
      <c r="I401" s="311" t="s">
        <v>804</v>
      </c>
      <c r="J401" s="311" t="str">
        <f>IFERROR(VLOOKUP('[1]Lista de Lojas | Stores List'!$K401,[1]UF!$A:$C,3,0),"")</f>
        <v>Southest</v>
      </c>
      <c r="K401" s="311" t="s">
        <v>131</v>
      </c>
      <c r="L401" s="311" t="str">
        <f>IF('[1]Lista de Lojas | Stores List'!$K401="","",VLOOKUP('[1]Lista de Lojas | Stores List'!$K401,[1]UF!$A:$B,2,0))</f>
        <v>Rio de Janeiro</v>
      </c>
      <c r="M401" s="311" t="s">
        <v>154</v>
      </c>
      <c r="N401" s="311" t="str">
        <f>IFERROR(VLOOKUP('[1]Lista de Lojas | Stores List'!$M401,[1]UF!D:E,2,0),"N")</f>
        <v>S</v>
      </c>
      <c r="O401" s="311" t="s">
        <v>239</v>
      </c>
      <c r="P401" s="311" t="s">
        <v>523</v>
      </c>
      <c r="Q401" s="317">
        <v>367</v>
      </c>
      <c r="R401" s="311">
        <f>SUMIFS('[1]Lista de Lojas | Stores List'!$B$85:$B$747,'[1]Lista de Lojas | Stores List'!$D$85:$D$747,'[1]Lista de Lojas | Stores List'!$D401,'[1]Lista de Lojas | Stores List'!$E$85:$E$747,"&lt;="&amp;'[1]Lista de Lojas | Stores List'!$E401)</f>
        <v>44</v>
      </c>
      <c r="S401" s="311">
        <f>SUMIFS('[1]Lista de Lojas | Stores List'!$B$85:$B$747,'[1]Lista de Lojas | Stores List'!$E$85:$E$747,"&lt;="&amp;'[1]Lista de Lojas | Stores List'!$E401)</f>
        <v>305</v>
      </c>
    </row>
    <row r="402" spans="2:19">
      <c r="B402" s="164">
        <f>IF(AND('[1]Lista de Lojas | Stores List'!$E402="",'[1]Lista de Lojas | Stores List'!$G402=""),0,IF('[1]Lista de Lojas | Stores List'!$G402&lt;&gt;"",0,1))</f>
        <v>1</v>
      </c>
      <c r="C402" s="163" t="s">
        <v>1552</v>
      </c>
      <c r="D402" s="308" t="s">
        <v>153</v>
      </c>
      <c r="E402" s="309">
        <v>42131</v>
      </c>
      <c r="F402" s="308" t="str">
        <f>IF('[1]Lista de Lojas | Stores List'!$E402="","",VLOOKUP(MONTH('[1]Lista de Lojas | Stores List'!$E402),[1]Quarters!$A$2:$B$13,2,0)&amp;RIGHT(YEAR('[1]Lista de Lojas | Stores List'!$E402),2))</f>
        <v>2Q15</v>
      </c>
      <c r="G402" s="309"/>
      <c r="H402" s="308" t="str">
        <f>IF('[1]Lista de Lojas | Stores List'!$G402="","",VLOOKUP(MONTH('[1]Lista de Lojas | Stores List'!$G402),[1]Quarters!$A$2:$B$13,2,0)&amp;RIGHT(YEAR('[1]Lista de Lojas | Stores List'!$G402),2))</f>
        <v/>
      </c>
      <c r="I402" s="311" t="s">
        <v>804</v>
      </c>
      <c r="J402" s="311" t="str">
        <f>IFERROR(VLOOKUP('[1]Lista de Lojas | Stores List'!$K402,[1]UF!$A:$C,3,0),"")</f>
        <v>Southest</v>
      </c>
      <c r="K402" s="311" t="s">
        <v>127</v>
      </c>
      <c r="L402" s="311" t="str">
        <f>IF('[1]Lista de Lojas | Stores List'!$K402="","",VLOOKUP('[1]Lista de Lojas | Stores List'!$K402,[1]UF!$A:$B,2,0))</f>
        <v>São Paulo</v>
      </c>
      <c r="M402" s="311" t="s">
        <v>171</v>
      </c>
      <c r="N402" s="311" t="str">
        <f>IFERROR(VLOOKUP('[1]Lista de Lojas | Stores List'!$M402,[1]UF!D:E,2,0),"N")</f>
        <v>N</v>
      </c>
      <c r="O402" s="311" t="s">
        <v>231</v>
      </c>
      <c r="P402" s="311" t="s">
        <v>523</v>
      </c>
      <c r="Q402" s="317">
        <v>186</v>
      </c>
      <c r="R402" s="311">
        <f>SUMIFS('[1]Lista de Lojas | Stores List'!$B$85:$B$747,'[1]Lista de Lojas | Stores List'!$D$85:$D$747,'[1]Lista de Lojas | Stores List'!$D402,'[1]Lista de Lojas | Stores List'!$E$85:$E$747,"&lt;="&amp;'[1]Lista de Lojas | Stores List'!$E402)</f>
        <v>17</v>
      </c>
      <c r="S402" s="311">
        <f>SUMIFS('[1]Lista de Lojas | Stores List'!$B$85:$B$747,'[1]Lista de Lojas | Stores List'!$E$85:$E$747,"&lt;="&amp;'[1]Lista de Lojas | Stores List'!$E402)</f>
        <v>304</v>
      </c>
    </row>
    <row r="403" spans="2:19">
      <c r="B403" s="164">
        <f>IF(AND('[1]Lista de Lojas | Stores List'!$E403="",'[1]Lista de Lojas | Stores List'!$G403=""),0,IF('[1]Lista de Lojas | Stores List'!$G403&lt;&gt;"",0,1))</f>
        <v>1</v>
      </c>
      <c r="C403" s="163" t="s">
        <v>1301</v>
      </c>
      <c r="D403" s="308" t="s">
        <v>125</v>
      </c>
      <c r="E403" s="309">
        <v>42129</v>
      </c>
      <c r="F403" s="308" t="str">
        <f>IF('[1]Lista de Lojas | Stores List'!$E403="","",VLOOKUP(MONTH('[1]Lista de Lojas | Stores List'!$E403),[1]Quarters!$A$2:$B$13,2,0)&amp;RIGHT(YEAR('[1]Lista de Lojas | Stores List'!$E403),2))</f>
        <v>2Q15</v>
      </c>
      <c r="G403" s="309"/>
      <c r="H403" s="308" t="str">
        <f>IF('[1]Lista de Lojas | Stores List'!$G403="","",VLOOKUP(MONTH('[1]Lista de Lojas | Stores List'!$G403),[1]Quarters!$A$2:$B$13,2,0)&amp;RIGHT(YEAR('[1]Lista de Lojas | Stores List'!$G403),2))</f>
        <v/>
      </c>
      <c r="I403" s="311" t="s">
        <v>804</v>
      </c>
      <c r="J403" s="311" t="str">
        <f>IFERROR(VLOOKUP('[1]Lista de Lojas | Stores List'!$K403,[1]UF!$A:$C,3,0),"")</f>
        <v>South</v>
      </c>
      <c r="K403" s="311" t="s">
        <v>317</v>
      </c>
      <c r="L403" s="311" t="str">
        <f>IF('[1]Lista de Lojas | Stores List'!$K403="","",VLOOKUP('[1]Lista de Lojas | Stores List'!$K403,[1]UF!$A:$B,2,0))</f>
        <v>Santa Catarina</v>
      </c>
      <c r="M403" s="311" t="s">
        <v>160</v>
      </c>
      <c r="N403" s="311" t="str">
        <f>IFERROR(VLOOKUP('[1]Lista de Lojas | Stores List'!$M403,[1]UF!D:E,2,0),"N")</f>
        <v>N</v>
      </c>
      <c r="O403" s="311" t="s">
        <v>222</v>
      </c>
      <c r="P403" s="311" t="s">
        <v>523</v>
      </c>
      <c r="Q403" s="317">
        <v>2065</v>
      </c>
      <c r="R403" s="311">
        <f>SUMIFS('[1]Lista de Lojas | Stores List'!$B$85:$B$747,'[1]Lista de Lojas | Stores List'!$D$85:$D$747,'[1]Lista de Lojas | Stores List'!$D403,'[1]Lista de Lojas | Stores List'!$E$85:$E$747,"&lt;="&amp;'[1]Lista de Lojas | Stores List'!$E403)</f>
        <v>244</v>
      </c>
      <c r="S403" s="311">
        <f>SUMIFS('[1]Lista de Lojas | Stores List'!$B$85:$B$747,'[1]Lista de Lojas | Stores List'!$E$85:$E$747,"&lt;="&amp;'[1]Lista de Lojas | Stores List'!$E403)</f>
        <v>303</v>
      </c>
    </row>
    <row r="404" spans="2:19">
      <c r="B404" s="164">
        <f>IF(AND('[1]Lista de Lojas | Stores List'!$E404="",'[1]Lista de Lojas | Stores List'!$G404=""),0,IF('[1]Lista de Lojas | Stores List'!$G404&lt;&gt;"",0,1))</f>
        <v>1</v>
      </c>
      <c r="C404" s="163" t="s">
        <v>1299</v>
      </c>
      <c r="D404" s="308" t="s">
        <v>125</v>
      </c>
      <c r="E404" s="309">
        <v>42124</v>
      </c>
      <c r="F404" s="308" t="str">
        <f>IF('[1]Lista de Lojas | Stores List'!$E404="","",VLOOKUP(MONTH('[1]Lista de Lojas | Stores List'!$E404),[1]Quarters!$A$2:$B$13,2,0)&amp;RIGHT(YEAR('[1]Lista de Lojas | Stores List'!$E404),2))</f>
        <v>2Q15</v>
      </c>
      <c r="G404" s="309"/>
      <c r="H404" s="308" t="str">
        <f>IF('[1]Lista de Lojas | Stores List'!$G404="","",VLOOKUP(MONTH('[1]Lista de Lojas | Stores List'!$G404),[1]Quarters!$A$2:$B$13,2,0)&amp;RIGHT(YEAR('[1]Lista de Lojas | Stores List'!$G404),2))</f>
        <v/>
      </c>
      <c r="I404" s="311" t="s">
        <v>804</v>
      </c>
      <c r="J404" s="311" t="str">
        <f>IFERROR(VLOOKUP('[1]Lista de Lojas | Stores List'!$K404,[1]UF!$A:$C,3,0),"")</f>
        <v>Southest</v>
      </c>
      <c r="K404" s="311" t="s">
        <v>127</v>
      </c>
      <c r="L404" s="311" t="str">
        <f>IF('[1]Lista de Lojas | Stores List'!$K404="","",VLOOKUP('[1]Lista de Lojas | Stores List'!$K404,[1]UF!$A:$B,2,0))</f>
        <v>São Paulo</v>
      </c>
      <c r="M404" s="311" t="s">
        <v>159</v>
      </c>
      <c r="N404" s="311" t="str">
        <f>IFERROR(VLOOKUP('[1]Lista de Lojas | Stores List'!$M404,[1]UF!D:E,2,0),"N")</f>
        <v>N</v>
      </c>
      <c r="O404" s="311" t="s">
        <v>1300</v>
      </c>
      <c r="P404" s="311" t="s">
        <v>523</v>
      </c>
      <c r="Q404" s="317">
        <v>1571</v>
      </c>
      <c r="R404" s="311">
        <f>SUMIFS('[1]Lista de Lojas | Stores List'!$B$85:$B$747,'[1]Lista de Lojas | Stores List'!$D$85:$D$747,'[1]Lista de Lojas | Stores List'!$D404,'[1]Lista de Lojas | Stores List'!$E$85:$E$747,"&lt;="&amp;'[1]Lista de Lojas | Stores List'!$E404)</f>
        <v>243</v>
      </c>
      <c r="S404" s="311">
        <f>SUMIFS('[1]Lista de Lojas | Stores List'!$B$85:$B$747,'[1]Lista de Lojas | Stores List'!$E$85:$E$747,"&lt;="&amp;'[1]Lista de Lojas | Stores List'!$E404)</f>
        <v>302</v>
      </c>
    </row>
    <row r="405" spans="2:19">
      <c r="B405" s="164">
        <f>IF(AND('[1]Lista de Lojas | Stores List'!$E405="",'[1]Lista de Lojas | Stores List'!$G405=""),0,IF('[1]Lista de Lojas | Stores List'!$G405&lt;&gt;"",0,1))</f>
        <v>1</v>
      </c>
      <c r="C405" s="163" t="s">
        <v>1295</v>
      </c>
      <c r="D405" s="308" t="s">
        <v>125</v>
      </c>
      <c r="E405" s="309">
        <v>42123</v>
      </c>
      <c r="F405" s="308" t="str">
        <f>IF('[1]Lista de Lojas | Stores List'!$E405="","",VLOOKUP(MONTH('[1]Lista de Lojas | Stores List'!$E405),[1]Quarters!$A$2:$B$13,2,0)&amp;RIGHT(YEAR('[1]Lista de Lojas | Stores List'!$E405),2))</f>
        <v>2Q15</v>
      </c>
      <c r="G405" s="309"/>
      <c r="H405" s="308" t="str">
        <f>IF('[1]Lista de Lojas | Stores List'!$G405="","",VLOOKUP(MONTH('[1]Lista de Lojas | Stores List'!$G405),[1]Quarters!$A$2:$B$13,2,0)&amp;RIGHT(YEAR('[1]Lista de Lojas | Stores List'!$G405),2))</f>
        <v/>
      </c>
      <c r="I405" s="311" t="s">
        <v>804</v>
      </c>
      <c r="J405" s="311" t="str">
        <f>IFERROR(VLOOKUP('[1]Lista de Lojas | Stores List'!$K405,[1]UF!$A:$C,3,0),"")</f>
        <v>Southest</v>
      </c>
      <c r="K405" s="311" t="s">
        <v>131</v>
      </c>
      <c r="L405" s="311" t="str">
        <f>IF('[1]Lista de Lojas | Stores List'!$K405="","",VLOOKUP('[1]Lista de Lojas | Stores List'!$K405,[1]UF!$A:$B,2,0))</f>
        <v>Rio de Janeiro</v>
      </c>
      <c r="M405" s="311" t="s">
        <v>154</v>
      </c>
      <c r="N405" s="311" t="str">
        <f>IFERROR(VLOOKUP('[1]Lista de Lojas | Stores List'!$M405,[1]UF!D:E,2,0),"N")</f>
        <v>S</v>
      </c>
      <c r="O405" s="311" t="s">
        <v>221</v>
      </c>
      <c r="P405" s="311" t="s">
        <v>523</v>
      </c>
      <c r="Q405" s="317">
        <v>2332.59</v>
      </c>
      <c r="R405" s="311">
        <f>SUMIFS('[1]Lista de Lojas | Stores List'!$B$85:$B$747,'[1]Lista de Lojas | Stores List'!$D$85:$D$747,'[1]Lista de Lojas | Stores List'!$D405,'[1]Lista de Lojas | Stores List'!$E$85:$E$747,"&lt;="&amp;'[1]Lista de Lojas | Stores List'!$E405)</f>
        <v>242</v>
      </c>
      <c r="S405" s="311">
        <f>SUMIFS('[1]Lista de Lojas | Stores List'!$B$85:$B$747,'[1]Lista de Lojas | Stores List'!$E$85:$E$747,"&lt;="&amp;'[1]Lista de Lojas | Stores List'!$E405)</f>
        <v>301</v>
      </c>
    </row>
    <row r="406" spans="2:19">
      <c r="B406" s="164">
        <f>IF(AND('[1]Lista de Lojas | Stores List'!$E406="",'[1]Lista de Lojas | Stores List'!$G406=""),0,IF('[1]Lista de Lojas | Stores List'!$G406&lt;&gt;"",0,1))</f>
        <v>1</v>
      </c>
      <c r="C406" s="163" t="s">
        <v>1296</v>
      </c>
      <c r="D406" s="308" t="s">
        <v>125</v>
      </c>
      <c r="E406" s="309">
        <v>42123</v>
      </c>
      <c r="F406" s="308" t="str">
        <f>IF('[1]Lista de Lojas | Stores List'!$E406="","",VLOOKUP(MONTH('[1]Lista de Lojas | Stores List'!$E406),[1]Quarters!$A$2:$B$13,2,0)&amp;RIGHT(YEAR('[1]Lista de Lojas | Stores List'!$E406),2))</f>
        <v>2Q15</v>
      </c>
      <c r="G406" s="309"/>
      <c r="H406" s="308" t="str">
        <f>IF('[1]Lista de Lojas | Stores List'!$G406="","",VLOOKUP(MONTH('[1]Lista de Lojas | Stores List'!$G406),[1]Quarters!$A$2:$B$13,2,0)&amp;RIGHT(YEAR('[1]Lista de Lojas | Stores List'!$G406),2))</f>
        <v/>
      </c>
      <c r="I406" s="311" t="s">
        <v>804</v>
      </c>
      <c r="J406" s="311" t="str">
        <f>IFERROR(VLOOKUP('[1]Lista de Lojas | Stores List'!$K406,[1]UF!$A:$C,3,0),"")</f>
        <v>Southest</v>
      </c>
      <c r="K406" s="311" t="s">
        <v>127</v>
      </c>
      <c r="L406" s="311" t="str">
        <f>IF('[1]Lista de Lojas | Stores List'!$K406="","",VLOOKUP('[1]Lista de Lojas | Stores List'!$K406,[1]UF!$A:$B,2,0))</f>
        <v>São Paulo</v>
      </c>
      <c r="M406" s="311" t="s">
        <v>158</v>
      </c>
      <c r="N406" s="311" t="str">
        <f>IFERROR(VLOOKUP('[1]Lista de Lojas | Stores List'!$M406,[1]UF!D:E,2,0),"N")</f>
        <v>N</v>
      </c>
      <c r="O406" s="311" t="s">
        <v>220</v>
      </c>
      <c r="P406" s="311" t="s">
        <v>523</v>
      </c>
      <c r="Q406" s="317">
        <v>2270.19</v>
      </c>
      <c r="R406" s="311">
        <f>SUMIFS('[1]Lista de Lojas | Stores List'!$B$85:$B$747,'[1]Lista de Lojas | Stores List'!$D$85:$D$747,'[1]Lista de Lojas | Stores List'!$D406,'[1]Lista de Lojas | Stores List'!$E$85:$E$747,"&lt;="&amp;'[1]Lista de Lojas | Stores List'!$E406)</f>
        <v>242</v>
      </c>
      <c r="S406" s="311">
        <f>SUMIFS('[1]Lista de Lojas | Stores List'!$B$85:$B$747,'[1]Lista de Lojas | Stores List'!$E$85:$E$747,"&lt;="&amp;'[1]Lista de Lojas | Stores List'!$E406)</f>
        <v>301</v>
      </c>
    </row>
    <row r="407" spans="2:19">
      <c r="B407" s="324">
        <f>IF(AND('[1]Lista de Lojas | Stores List'!$E407="",'[1]Lista de Lojas | Stores List'!$G407=""),0,IF('[1]Lista de Lojas | Stores List'!$G407&lt;&gt;"",0,1))</f>
        <v>0</v>
      </c>
      <c r="C407" s="325" t="s">
        <v>1297</v>
      </c>
      <c r="D407" s="326" t="s">
        <v>125</v>
      </c>
      <c r="E407" s="327">
        <v>42123</v>
      </c>
      <c r="F407" s="326" t="str">
        <f>IF('[1]Lista de Lojas | Stores List'!$E407="","",VLOOKUP(MONTH('[1]Lista de Lojas | Stores List'!$E407),[1]Quarters!$A$2:$B$13,2,0)&amp;RIGHT(YEAR('[1]Lista de Lojas | Stores List'!$E407),2))</f>
        <v>2Q15</v>
      </c>
      <c r="G407" s="327">
        <v>44681</v>
      </c>
      <c r="H407" s="326" t="str">
        <f>IF('[1]Lista de Lojas | Stores List'!$G407="","",VLOOKUP(MONTH('[1]Lista de Lojas | Stores List'!$G407),[1]Quarters!$A$2:$B$13,2,0)&amp;RIGHT(YEAR('[1]Lista de Lojas | Stores List'!$G407),2))</f>
        <v>2Q22</v>
      </c>
      <c r="I407" s="324" t="s">
        <v>804</v>
      </c>
      <c r="J407" s="324" t="str">
        <f>IFERROR(VLOOKUP('[1]Lista de Lojas | Stores List'!$K407,[1]UF!$A:$C,3,0),"")</f>
        <v>Southest</v>
      </c>
      <c r="K407" s="324" t="s">
        <v>131</v>
      </c>
      <c r="L407" s="324" t="str">
        <f>IF('[1]Lista de Lojas | Stores List'!$K407="","",VLOOKUP('[1]Lista de Lojas | Stores List'!$K407,[1]UF!$A:$B,2,0))</f>
        <v>Rio de Janeiro</v>
      </c>
      <c r="M407" s="324" t="s">
        <v>154</v>
      </c>
      <c r="N407" s="311" t="str">
        <f>IFERROR(VLOOKUP('[1]Lista de Lojas | Stores List'!$M407,[1]UF!D:E,2,0),"N")</f>
        <v>S</v>
      </c>
      <c r="O407" s="324" t="s">
        <v>2001</v>
      </c>
      <c r="P407" s="324" t="s">
        <v>523</v>
      </c>
      <c r="Q407" s="328">
        <v>1736.9399999999998</v>
      </c>
      <c r="R407" s="324">
        <f>SUMIFS('[1]Lista de Lojas | Stores List'!$B$85:$B$747,'[1]Lista de Lojas | Stores List'!$D$85:$D$747,'[1]Lista de Lojas | Stores List'!$D407,'[1]Lista de Lojas | Stores List'!$E$85:$E$747,"&lt;="&amp;'[1]Lista de Lojas | Stores List'!$E407)</f>
        <v>242</v>
      </c>
      <c r="S407" s="311">
        <f>SUMIFS('[1]Lista de Lojas | Stores List'!$B$85:$B$747,'[1]Lista de Lojas | Stores List'!$E$85:$E$747,"&lt;="&amp;'[1]Lista de Lojas | Stores List'!$E407)</f>
        <v>301</v>
      </c>
    </row>
    <row r="408" spans="2:19">
      <c r="B408" s="324">
        <f>IF(AND('[1]Lista de Lojas | Stores List'!$E408="",'[1]Lista de Lojas | Stores List'!$G408=""),0,IF('[1]Lista de Lojas | Stores List'!$G408&lt;&gt;"",0,1))</f>
        <v>0</v>
      </c>
      <c r="C408" s="325" t="s">
        <v>1298</v>
      </c>
      <c r="D408" s="330" t="s">
        <v>125</v>
      </c>
      <c r="E408" s="331">
        <v>42123</v>
      </c>
      <c r="F408" s="330" t="str">
        <f>IF('[1]Lista de Lojas | Stores List'!$E408="","",VLOOKUP(MONTH('[1]Lista de Lojas | Stores List'!$E408),[1]Quarters!$A$2:$B$13,2,0)&amp;RIGHT(YEAR('[1]Lista de Lojas | Stores List'!$E408),2))</f>
        <v>2Q15</v>
      </c>
      <c r="G408" s="331">
        <v>44561</v>
      </c>
      <c r="H408" s="330" t="str">
        <f>IF('[1]Lista de Lojas | Stores List'!$G408="","",VLOOKUP(MONTH('[1]Lista de Lojas | Stores List'!$G408),[1]Quarters!$A$2:$B$13,2,0)&amp;RIGHT(YEAR('[1]Lista de Lojas | Stores List'!$G408),2))</f>
        <v>4Q21</v>
      </c>
      <c r="I408" s="332" t="s">
        <v>804</v>
      </c>
      <c r="J408" s="332" t="str">
        <f>IFERROR(VLOOKUP('[1]Lista de Lojas | Stores List'!$K408,[1]UF!$A:$C,3,0),"")</f>
        <v>Southest</v>
      </c>
      <c r="K408" s="332" t="s">
        <v>127</v>
      </c>
      <c r="L408" s="332" t="str">
        <f>IF('[1]Lista de Lojas | Stores List'!$K408="","",VLOOKUP('[1]Lista de Lojas | Stores List'!$K408,[1]UF!$A:$B,2,0))</f>
        <v>São Paulo</v>
      </c>
      <c r="M408" s="332" t="s">
        <v>407</v>
      </c>
      <c r="N408" s="311" t="str">
        <f>IFERROR(VLOOKUP('[1]Lista de Lojas | Stores List'!$M408,[1]UF!D:E,2,0),"N")</f>
        <v>N</v>
      </c>
      <c r="O408" s="332" t="s">
        <v>2002</v>
      </c>
      <c r="P408" s="332" t="s">
        <v>523</v>
      </c>
      <c r="Q408" s="333">
        <v>1709.6</v>
      </c>
      <c r="R408" s="332">
        <f>SUMIFS('[1]Lista de Lojas | Stores List'!$B$85:$B$747,'[1]Lista de Lojas | Stores List'!$D$85:$D$747,'[1]Lista de Lojas | Stores List'!$D408,'[1]Lista de Lojas | Stores List'!$E$85:$E$747,"&lt;="&amp;'[1]Lista de Lojas | Stores List'!$E408)</f>
        <v>242</v>
      </c>
      <c r="S408" s="310">
        <f>SUMIFS('[1]Lista de Lojas | Stores List'!$B$85:$B$747,'[1]Lista de Lojas | Stores List'!$E$85:$E$747,"&lt;="&amp;'[1]Lista de Lojas | Stores List'!$E408)</f>
        <v>301</v>
      </c>
    </row>
    <row r="409" spans="2:19">
      <c r="B409" s="324">
        <f>IF(AND('[1]Lista de Lojas | Stores List'!$E409="",'[1]Lista de Lojas | Stores List'!$G409=""),0,IF('[1]Lista de Lojas | Stores List'!$G409&lt;&gt;"",0,1))</f>
        <v>0</v>
      </c>
      <c r="C409" s="325" t="s">
        <v>1293</v>
      </c>
      <c r="D409" s="326" t="s">
        <v>125</v>
      </c>
      <c r="E409" s="327">
        <v>42117</v>
      </c>
      <c r="F409" s="326" t="str">
        <f>IF('[1]Lista de Lojas | Stores List'!$E409="","",VLOOKUP(MONTH('[1]Lista de Lojas | Stores List'!$E409),[1]Quarters!$A$2:$B$13,2,0)&amp;RIGHT(YEAR('[1]Lista de Lojas | Stores List'!$E409),2))</f>
        <v>2Q15</v>
      </c>
      <c r="G409" s="327">
        <v>45343</v>
      </c>
      <c r="H409" s="326" t="str">
        <f>IF('[1]Lista de Lojas | Stores List'!$G409="","",VLOOKUP(MONTH('[1]Lista de Lojas | Stores List'!$G409),[1]Quarters!$A$2:$B$13,2,0)&amp;RIGHT(YEAR('[1]Lista de Lojas | Stores List'!$G409),2))</f>
        <v>1Q24</v>
      </c>
      <c r="I409" s="324" t="s">
        <v>804</v>
      </c>
      <c r="J409" s="324" t="str">
        <f>IFERROR(VLOOKUP('[1]Lista de Lojas | Stores List'!$K409,[1]UF!$A:$C,3,0),"")</f>
        <v>South</v>
      </c>
      <c r="K409" s="324" t="s">
        <v>126</v>
      </c>
      <c r="L409" s="324" t="str">
        <f>IF('[1]Lista de Lojas | Stores List'!$K409="","",VLOOKUP('[1]Lista de Lojas | Stores List'!$K409,[1]UF!$A:$B,2,0))</f>
        <v>Rio Grande do Sul</v>
      </c>
      <c r="M409" s="324" t="s">
        <v>157</v>
      </c>
      <c r="N409" s="324" t="str">
        <f>IFERROR(VLOOKUP('[1]Lista de Lojas | Stores List'!$M409,[1]UF!D:E,2,0),"N")</f>
        <v>S</v>
      </c>
      <c r="O409" s="324" t="s">
        <v>1294</v>
      </c>
      <c r="P409" s="324" t="s">
        <v>521</v>
      </c>
      <c r="Q409" s="328">
        <v>812.91</v>
      </c>
      <c r="R409" s="324">
        <f>SUMIFS('[1]Lista de Lojas | Stores List'!$B$85:$B$747,'[1]Lista de Lojas | Stores List'!$D$85:$D$747,'[1]Lista de Lojas | Stores List'!$D409,'[1]Lista de Lojas | Stores List'!$E$85:$E$747,"&lt;="&amp;'[1]Lista de Lojas | Stores List'!$E409)</f>
        <v>240</v>
      </c>
      <c r="S409" s="311">
        <f>SUMIFS('[1]Lista de Lojas | Stores List'!$B$85:$B$747,'[1]Lista de Lojas | Stores List'!$E$85:$E$747,"&lt;="&amp;'[1]Lista de Lojas | Stores List'!$E409)</f>
        <v>299</v>
      </c>
    </row>
    <row r="410" spans="2:19">
      <c r="B410" s="164">
        <f>IF(AND('[1]Lista de Lojas | Stores List'!$E410="",'[1]Lista de Lojas | Stores List'!$G410=""),0,IF('[1]Lista de Lojas | Stores List'!$G410&lt;&gt;"",0,1))</f>
        <v>1</v>
      </c>
      <c r="C410" s="163" t="s">
        <v>907</v>
      </c>
      <c r="D410" s="308" t="s">
        <v>152</v>
      </c>
      <c r="E410" s="309">
        <v>42112</v>
      </c>
      <c r="F410" s="308" t="str">
        <f>IF('[1]Lista de Lojas | Stores List'!$E410="","",VLOOKUP(MONTH('[1]Lista de Lojas | Stores List'!$E410),[1]Quarters!$A$2:$B$13,2,0)&amp;RIGHT(YEAR('[1]Lista de Lojas | Stores List'!$E410),2))</f>
        <v>2Q15</v>
      </c>
      <c r="G410" s="309"/>
      <c r="H410" s="308" t="str">
        <f>IF('[1]Lista de Lojas | Stores List'!$G410="","",VLOOKUP(MONTH('[1]Lista de Lojas | Stores List'!$G410),[1]Quarters!$A$2:$B$13,2,0)&amp;RIGHT(YEAR('[1]Lista de Lojas | Stores List'!$G410),2))</f>
        <v/>
      </c>
      <c r="I410" s="311" t="s">
        <v>804</v>
      </c>
      <c r="J410" s="311" t="str">
        <f>IFERROR(VLOOKUP('[1]Lista de Lojas | Stores List'!$K410,[1]UF!$A:$C,3,0),"")</f>
        <v>Southest</v>
      </c>
      <c r="K410" s="311" t="s">
        <v>131</v>
      </c>
      <c r="L410" s="311" t="str">
        <f>IF('[1]Lista de Lojas | Stores List'!$K410="","",VLOOKUP('[1]Lista de Lojas | Stores List'!$K410,[1]UF!$A:$B,2,0))</f>
        <v>Rio de Janeiro</v>
      </c>
      <c r="M410" s="311" t="s">
        <v>167</v>
      </c>
      <c r="N410" s="311" t="str">
        <f>IFERROR(VLOOKUP('[1]Lista de Lojas | Stores List'!$M410,[1]UF!D:E,2,0),"N")</f>
        <v>N</v>
      </c>
      <c r="O410" s="311" t="s">
        <v>908</v>
      </c>
      <c r="P410" s="311" t="s">
        <v>523</v>
      </c>
      <c r="Q410" s="317">
        <v>317</v>
      </c>
      <c r="R410" s="311">
        <f>SUMIFS('[1]Lista de Lojas | Stores List'!$B$85:$B$747,'[1]Lista de Lojas | Stores List'!$D$85:$D$747,'[1]Lista de Lojas | Stores List'!$D410,'[1]Lista de Lojas | Stores List'!$E$85:$E$747,"&lt;="&amp;'[1]Lista de Lojas | Stores List'!$E410)</f>
        <v>43</v>
      </c>
      <c r="S410" s="311">
        <f>SUMIFS('[1]Lista de Lojas | Stores List'!$B$85:$B$747,'[1]Lista de Lojas | Stores List'!$E$85:$E$747,"&lt;="&amp;'[1]Lista de Lojas | Stores List'!$E410)</f>
        <v>299</v>
      </c>
    </row>
    <row r="411" spans="2:19">
      <c r="B411" s="324">
        <f>IF(AND('[1]Lista de Lojas | Stores List'!$E411="",'[1]Lista de Lojas | Stores List'!$G411=""),0,IF('[1]Lista de Lojas | Stores List'!$G411&lt;&gt;"",0,1))</f>
        <v>0</v>
      </c>
      <c r="C411" s="325" t="s">
        <v>906</v>
      </c>
      <c r="D411" s="326" t="s">
        <v>152</v>
      </c>
      <c r="E411" s="327">
        <v>42110</v>
      </c>
      <c r="F411" s="326" t="str">
        <f>IF('[1]Lista de Lojas | Stores List'!$E411="","",VLOOKUP(MONTH('[1]Lista de Lojas | Stores List'!$E411),[1]Quarters!$A$2:$B$13,2,0)&amp;RIGHT(YEAR('[1]Lista de Lojas | Stores List'!$E411),2))</f>
        <v>2Q15</v>
      </c>
      <c r="G411" s="327">
        <v>44998</v>
      </c>
      <c r="H411" s="326" t="str">
        <f>IF('[1]Lista de Lojas | Stores List'!$G411="","",VLOOKUP(MONTH('[1]Lista de Lojas | Stores List'!$G411),[1]Quarters!$A$2:$B$13,2,0)&amp;RIGHT(YEAR('[1]Lista de Lojas | Stores List'!$G411),2))</f>
        <v>1Q23</v>
      </c>
      <c r="I411" s="324" t="s">
        <v>804</v>
      </c>
      <c r="J411" s="324" t="str">
        <f>IFERROR(VLOOKUP('[1]Lista de Lojas | Stores List'!$K411,[1]UF!$A:$C,3,0),"")</f>
        <v>Southest</v>
      </c>
      <c r="K411" s="324" t="s">
        <v>127</v>
      </c>
      <c r="L411" s="324" t="str">
        <f>IF('[1]Lista de Lojas | Stores List'!$K411="","",VLOOKUP('[1]Lista de Lojas | Stores List'!$K411,[1]UF!$A:$B,2,0))</f>
        <v>São Paulo</v>
      </c>
      <c r="M411" s="324" t="s">
        <v>155</v>
      </c>
      <c r="N411" s="311" t="str">
        <f>IFERROR(VLOOKUP('[1]Lista de Lojas | Stores List'!$M411,[1]UF!D:E,2,0),"N")</f>
        <v>N</v>
      </c>
      <c r="O411" s="324" t="s">
        <v>2099</v>
      </c>
      <c r="P411" s="324" t="s">
        <v>523</v>
      </c>
      <c r="Q411" s="328">
        <v>405.15</v>
      </c>
      <c r="R411" s="324">
        <f>SUMIFS('[1]Lista de Lojas | Stores List'!$B$85:$B$747,'[1]Lista de Lojas | Stores List'!$D$85:$D$747,'[1]Lista de Lojas | Stores List'!$D411,'[1]Lista de Lojas | Stores List'!$E$85:$E$747,"&lt;="&amp;'[1]Lista de Lojas | Stores List'!$E411)</f>
        <v>42</v>
      </c>
      <c r="S411" s="311">
        <f>SUMIFS('[1]Lista de Lojas | Stores List'!$B$85:$B$747,'[1]Lista de Lojas | Stores List'!$E$85:$E$747,"&lt;="&amp;'[1]Lista de Lojas | Stores List'!$E411)</f>
        <v>298</v>
      </c>
    </row>
    <row r="412" spans="2:19">
      <c r="B412" s="164">
        <f>IF(AND('[1]Lista de Lojas | Stores List'!$E412="",'[1]Lista de Lojas | Stores List'!$G412=""),0,IF('[1]Lista de Lojas | Stores List'!$G412&lt;&gt;"",0,1))</f>
        <v>1</v>
      </c>
      <c r="C412" s="163" t="s">
        <v>1291</v>
      </c>
      <c r="D412" s="308" t="s">
        <v>125</v>
      </c>
      <c r="E412" s="309">
        <v>42110</v>
      </c>
      <c r="F412" s="308" t="str">
        <f>IF('[1]Lista de Lojas | Stores List'!$E412="","",VLOOKUP(MONTH('[1]Lista de Lojas | Stores List'!$E412),[1]Quarters!$A$2:$B$13,2,0)&amp;RIGHT(YEAR('[1]Lista de Lojas | Stores List'!$E412),2))</f>
        <v>2Q15</v>
      </c>
      <c r="G412" s="309"/>
      <c r="H412" s="308" t="str">
        <f>IF('[1]Lista de Lojas | Stores List'!$G412="","",VLOOKUP(MONTH('[1]Lista de Lojas | Stores List'!$G412),[1]Quarters!$A$2:$B$13,2,0)&amp;RIGHT(YEAR('[1]Lista de Lojas | Stores List'!$G412),2))</f>
        <v/>
      </c>
      <c r="I412" s="311" t="s">
        <v>804</v>
      </c>
      <c r="J412" s="311" t="str">
        <f>IFERROR(VLOOKUP('[1]Lista de Lojas | Stores List'!$K412,[1]UF!$A:$C,3,0),"")</f>
        <v>Southest</v>
      </c>
      <c r="K412" s="311" t="s">
        <v>127</v>
      </c>
      <c r="L412" s="311" t="str">
        <f>IF('[1]Lista de Lojas | Stores List'!$K412="","",VLOOKUP('[1]Lista de Lojas | Stores List'!$K412,[1]UF!$A:$B,2,0))</f>
        <v>São Paulo</v>
      </c>
      <c r="M412" s="311" t="s">
        <v>155</v>
      </c>
      <c r="N412" s="311" t="str">
        <f>IFERROR(VLOOKUP('[1]Lista de Lojas | Stores List'!$M412,[1]UF!D:E,2,0),"N")</f>
        <v>N</v>
      </c>
      <c r="O412" s="311" t="s">
        <v>218</v>
      </c>
      <c r="P412" s="311" t="s">
        <v>523</v>
      </c>
      <c r="Q412" s="317">
        <v>2520</v>
      </c>
      <c r="R412" s="311">
        <f>SUMIFS('[1]Lista de Lojas | Stores List'!$B$85:$B$747,'[1]Lista de Lojas | Stores List'!$D$85:$D$747,'[1]Lista de Lojas | Stores List'!$D412,'[1]Lista de Lojas | Stores List'!$E$85:$E$747,"&lt;="&amp;'[1]Lista de Lojas | Stores List'!$E412)</f>
        <v>240</v>
      </c>
      <c r="S412" s="311">
        <f>SUMIFS('[1]Lista de Lojas | Stores List'!$B$85:$B$747,'[1]Lista de Lojas | Stores List'!$E$85:$E$747,"&lt;="&amp;'[1]Lista de Lojas | Stores List'!$E412)</f>
        <v>298</v>
      </c>
    </row>
    <row r="413" spans="2:19">
      <c r="B413" s="164">
        <f>IF(AND('[1]Lista de Lojas | Stores List'!$E413="",'[1]Lista de Lojas | Stores List'!$G413=""),0,IF('[1]Lista de Lojas | Stores List'!$G413&lt;&gt;"",0,1))</f>
        <v>1</v>
      </c>
      <c r="C413" s="163" t="s">
        <v>1292</v>
      </c>
      <c r="D413" s="308" t="s">
        <v>125</v>
      </c>
      <c r="E413" s="309">
        <v>42110</v>
      </c>
      <c r="F413" s="308" t="str">
        <f>IF('[1]Lista de Lojas | Stores List'!$E413="","",VLOOKUP(MONTH('[1]Lista de Lojas | Stores List'!$E413),[1]Quarters!$A$2:$B$13,2,0)&amp;RIGHT(YEAR('[1]Lista de Lojas | Stores List'!$E413),2))</f>
        <v>2Q15</v>
      </c>
      <c r="G413" s="309"/>
      <c r="H413" s="308" t="str">
        <f>IF('[1]Lista de Lojas | Stores List'!$G413="","",VLOOKUP(MONTH('[1]Lista de Lojas | Stores List'!$G413),[1]Quarters!$A$2:$B$13,2,0)&amp;RIGHT(YEAR('[1]Lista de Lojas | Stores List'!$G413),2))</f>
        <v/>
      </c>
      <c r="I413" s="311" t="s">
        <v>804</v>
      </c>
      <c r="J413" s="311" t="str">
        <f>IFERROR(VLOOKUP('[1]Lista de Lojas | Stores List'!$K413,[1]UF!$A:$C,3,0),"")</f>
        <v>South</v>
      </c>
      <c r="K413" s="311" t="s">
        <v>317</v>
      </c>
      <c r="L413" s="311" t="str">
        <f>IF('[1]Lista de Lojas | Stores List'!$K413="","",VLOOKUP('[1]Lista de Lojas | Stores List'!$K413,[1]UF!$A:$B,2,0))</f>
        <v>Santa Catarina</v>
      </c>
      <c r="M413" s="311" t="s">
        <v>156</v>
      </c>
      <c r="N413" s="311" t="str">
        <f>IFERROR(VLOOKUP('[1]Lista de Lojas | Stores List'!$M413,[1]UF!D:E,2,0),"N")</f>
        <v>N</v>
      </c>
      <c r="O413" s="311" t="s">
        <v>219</v>
      </c>
      <c r="P413" s="311" t="s">
        <v>523</v>
      </c>
      <c r="Q413" s="317">
        <v>2533.29</v>
      </c>
      <c r="R413" s="311">
        <f>SUMIFS('[1]Lista de Lojas | Stores List'!$B$85:$B$747,'[1]Lista de Lojas | Stores List'!$D$85:$D$747,'[1]Lista de Lojas | Stores List'!$D413,'[1]Lista de Lojas | Stores List'!$E$85:$E$747,"&lt;="&amp;'[1]Lista de Lojas | Stores List'!$E413)</f>
        <v>240</v>
      </c>
      <c r="S413" s="311">
        <f>SUMIFS('[1]Lista de Lojas | Stores List'!$B$85:$B$747,'[1]Lista de Lojas | Stores List'!$E$85:$E$747,"&lt;="&amp;'[1]Lista de Lojas | Stores List'!$E413)</f>
        <v>298</v>
      </c>
    </row>
    <row r="414" spans="2:19">
      <c r="B414" s="164">
        <f>IF(AND('[1]Lista de Lojas | Stores List'!$E414="",'[1]Lista de Lojas | Stores List'!$G414=""),0,IF('[1]Lista de Lojas | Stores List'!$G414&lt;&gt;"",0,1))</f>
        <v>1</v>
      </c>
      <c r="C414" s="163" t="s">
        <v>904</v>
      </c>
      <c r="D414" s="308" t="s">
        <v>152</v>
      </c>
      <c r="E414" s="309">
        <v>42096</v>
      </c>
      <c r="F414" s="308" t="str">
        <f>IF('[1]Lista de Lojas | Stores List'!$E414="","",VLOOKUP(MONTH('[1]Lista de Lojas | Stores List'!$E414),[1]Quarters!$A$2:$B$13,2,0)&amp;RIGHT(YEAR('[1]Lista de Lojas | Stores List'!$E414),2))</f>
        <v>2Q15</v>
      </c>
      <c r="G414" s="309"/>
      <c r="H414" s="308" t="str">
        <f>IF('[1]Lista de Lojas | Stores List'!$G414="","",VLOOKUP(MONTH('[1]Lista de Lojas | Stores List'!$G414),[1]Quarters!$A$2:$B$13,2,0)&amp;RIGHT(YEAR('[1]Lista de Lojas | Stores List'!$G414),2))</f>
        <v/>
      </c>
      <c r="I414" s="311" t="s">
        <v>804</v>
      </c>
      <c r="J414" s="311" t="str">
        <f>IFERROR(VLOOKUP('[1]Lista de Lojas | Stores List'!$K414,[1]UF!$A:$C,3,0),"")</f>
        <v>Northest</v>
      </c>
      <c r="K414" s="311" t="s">
        <v>318</v>
      </c>
      <c r="L414" s="311" t="str">
        <f>IF('[1]Lista de Lojas | Stores List'!$K414="","",VLOOKUP('[1]Lista de Lojas | Stores List'!$K414,[1]UF!$A:$B,2,0))</f>
        <v>Ceará</v>
      </c>
      <c r="M414" s="311" t="s">
        <v>162</v>
      </c>
      <c r="N414" s="311" t="str">
        <f>IFERROR(VLOOKUP('[1]Lista de Lojas | Stores List'!$M414,[1]UF!D:E,2,0),"N")</f>
        <v>S</v>
      </c>
      <c r="O414" s="311" t="s">
        <v>905</v>
      </c>
      <c r="P414" s="311" t="s">
        <v>523</v>
      </c>
      <c r="Q414" s="317">
        <v>614.28</v>
      </c>
      <c r="R414" s="311">
        <f>SUMIFS('[1]Lista de Lojas | Stores List'!$B$85:$B$747,'[1]Lista de Lojas | Stores List'!$D$85:$D$747,'[1]Lista de Lojas | Stores List'!$D414,'[1]Lista de Lojas | Stores List'!$E$85:$E$747,"&lt;="&amp;'[1]Lista de Lojas | Stores List'!$E414)</f>
        <v>42</v>
      </c>
      <c r="S414" s="311">
        <f>SUMIFS('[1]Lista de Lojas | Stores List'!$B$85:$B$747,'[1]Lista de Lojas | Stores List'!$E$85:$E$747,"&lt;="&amp;'[1]Lista de Lojas | Stores List'!$E414)</f>
        <v>296</v>
      </c>
    </row>
    <row r="415" spans="2:19">
      <c r="B415" s="164">
        <f>IF(AND('[1]Lista de Lojas | Stores List'!$E415="",'[1]Lista de Lojas | Stores List'!$G415=""),0,IF('[1]Lista de Lojas | Stores List'!$G415&lt;&gt;"",0,1))</f>
        <v>1</v>
      </c>
      <c r="C415" s="163" t="s">
        <v>1289</v>
      </c>
      <c r="D415" s="308" t="s">
        <v>125</v>
      </c>
      <c r="E415" s="309">
        <v>42061</v>
      </c>
      <c r="F415" s="308" t="str">
        <f>IF('[1]Lista de Lojas | Stores List'!$E415="","",VLOOKUP(MONTH('[1]Lista de Lojas | Stores List'!$E415),[1]Quarters!$A$2:$B$13,2,0)&amp;RIGHT(YEAR('[1]Lista de Lojas | Stores List'!$E415),2))</f>
        <v>1Q15</v>
      </c>
      <c r="G415" s="309"/>
      <c r="H415" s="308" t="str">
        <f>IF('[1]Lista de Lojas | Stores List'!$G415="","",VLOOKUP(MONTH('[1]Lista de Lojas | Stores List'!$G415),[1]Quarters!$A$2:$B$13,2,0)&amp;RIGHT(YEAR('[1]Lista de Lojas | Stores List'!$G415),2))</f>
        <v/>
      </c>
      <c r="I415" s="311" t="s">
        <v>804</v>
      </c>
      <c r="J415" s="311" t="str">
        <f>IFERROR(VLOOKUP('[1]Lista de Lojas | Stores List'!$K415,[1]UF!$A:$C,3,0),"")</f>
        <v>Southest</v>
      </c>
      <c r="K415" s="311" t="s">
        <v>131</v>
      </c>
      <c r="L415" s="311" t="str">
        <f>IF('[1]Lista de Lojas | Stores List'!$K415="","",VLOOKUP('[1]Lista de Lojas | Stores List'!$K415,[1]UF!$A:$B,2,0))</f>
        <v>Rio de Janeiro</v>
      </c>
      <c r="M415" s="311" t="s">
        <v>1290</v>
      </c>
      <c r="N415" s="311" t="str">
        <f>IFERROR(VLOOKUP('[1]Lista de Lojas | Stores List'!$M415,[1]UF!D:E,2,0),"N")</f>
        <v>N</v>
      </c>
      <c r="O415" s="311" t="s">
        <v>217</v>
      </c>
      <c r="P415" s="311" t="s">
        <v>523</v>
      </c>
      <c r="Q415" s="317">
        <v>2012.29</v>
      </c>
      <c r="R415" s="311">
        <f>SUMIFS('[1]Lista de Lojas | Stores List'!$B$85:$B$747,'[1]Lista de Lojas | Stores List'!$D$85:$D$747,'[1]Lista de Lojas | Stores List'!$D415,'[1]Lista de Lojas | Stores List'!$E$85:$E$747,"&lt;="&amp;'[1]Lista de Lojas | Stores List'!$E415)</f>
        <v>238</v>
      </c>
      <c r="S415" s="311">
        <f>SUMIFS('[1]Lista de Lojas | Stores List'!$B$85:$B$747,'[1]Lista de Lojas | Stores List'!$E$85:$E$747,"&lt;="&amp;'[1]Lista de Lojas | Stores List'!$E415)</f>
        <v>295</v>
      </c>
    </row>
    <row r="416" spans="2:19">
      <c r="B416" s="164">
        <f>IF(AND('[1]Lista de Lojas | Stores List'!$E416="",'[1]Lista de Lojas | Stores List'!$G416=""),0,IF('[1]Lista de Lojas | Stores List'!$G416&lt;&gt;"",0,1))</f>
        <v>1</v>
      </c>
      <c r="C416" s="163" t="s">
        <v>1287</v>
      </c>
      <c r="D416" s="308" t="s">
        <v>125</v>
      </c>
      <c r="E416" s="309">
        <v>41984</v>
      </c>
      <c r="F416" s="308" t="str">
        <f>IF('[1]Lista de Lojas | Stores List'!$E416="","",VLOOKUP(MONTH('[1]Lista de Lojas | Stores List'!$E416),[1]Quarters!$A$2:$B$13,2,0)&amp;RIGHT(YEAR('[1]Lista de Lojas | Stores List'!$E416),2))</f>
        <v>4Q14</v>
      </c>
      <c r="G416" s="309"/>
      <c r="H416" s="308" t="str">
        <f>IF('[1]Lista de Lojas | Stores List'!$G416="","",VLOOKUP(MONTH('[1]Lista de Lojas | Stores List'!$G416),[1]Quarters!$A$2:$B$13,2,0)&amp;RIGHT(YEAR('[1]Lista de Lojas | Stores List'!$G416),2))</f>
        <v/>
      </c>
      <c r="I416" s="311" t="s">
        <v>804</v>
      </c>
      <c r="J416" s="311" t="str">
        <f>IFERROR(VLOOKUP('[1]Lista de Lojas | Stores List'!$K416,[1]UF!$A:$C,3,0),"")</f>
        <v>North</v>
      </c>
      <c r="K416" s="311" t="s">
        <v>327</v>
      </c>
      <c r="L416" s="311" t="str">
        <f>IF('[1]Lista de Lojas | Stores List'!$K416="","",VLOOKUP('[1]Lista de Lojas | Stores List'!$K416,[1]UF!$A:$B,2,0))</f>
        <v>Amazonas</v>
      </c>
      <c r="M416" s="311" t="s">
        <v>194</v>
      </c>
      <c r="N416" s="311" t="str">
        <f>IFERROR(VLOOKUP('[1]Lista de Lojas | Stores List'!$M416,[1]UF!D:E,2,0),"N")</f>
        <v>S</v>
      </c>
      <c r="O416" s="311" t="s">
        <v>1288</v>
      </c>
      <c r="P416" s="311" t="s">
        <v>521</v>
      </c>
      <c r="Q416" s="317">
        <v>2503.89</v>
      </c>
      <c r="R416" s="311">
        <f>SUMIFS('[1]Lista de Lojas | Stores List'!$B$85:$B$747,'[1]Lista de Lojas | Stores List'!$D$85:$D$747,'[1]Lista de Lojas | Stores List'!$D416,'[1]Lista de Lojas | Stores List'!$E$85:$E$747,"&lt;="&amp;'[1]Lista de Lojas | Stores List'!$E416)</f>
        <v>237</v>
      </c>
      <c r="S416" s="311">
        <f>SUMIFS('[1]Lista de Lojas | Stores List'!$B$85:$B$747,'[1]Lista de Lojas | Stores List'!$E$85:$E$747,"&lt;="&amp;'[1]Lista de Lojas | Stores List'!$E416)</f>
        <v>294</v>
      </c>
    </row>
    <row r="417" spans="2:19">
      <c r="B417" s="164">
        <f>IF(AND('[1]Lista de Lojas | Stores List'!$E417="",'[1]Lista de Lojas | Stores List'!$G417=""),0,IF('[1]Lista de Lojas | Stores List'!$G417&lt;&gt;"",0,1))</f>
        <v>1</v>
      </c>
      <c r="C417" s="163" t="s">
        <v>1285</v>
      </c>
      <c r="D417" s="308" t="s">
        <v>125</v>
      </c>
      <c r="E417" s="309">
        <v>41978</v>
      </c>
      <c r="F417" s="308" t="str">
        <f>IF('[1]Lista de Lojas | Stores List'!$E417="","",VLOOKUP(MONTH('[1]Lista de Lojas | Stores List'!$E417),[1]Quarters!$A$2:$B$13,2,0)&amp;RIGHT(YEAR('[1]Lista de Lojas | Stores List'!$E417),2))</f>
        <v>4Q14</v>
      </c>
      <c r="G417" s="309"/>
      <c r="H417" s="308" t="str">
        <f>IF('[1]Lista de Lojas | Stores List'!$G417="","",VLOOKUP(MONTH('[1]Lista de Lojas | Stores List'!$G417),[1]Quarters!$A$2:$B$13,2,0)&amp;RIGHT(YEAR('[1]Lista de Lojas | Stores List'!$G417),2))</f>
        <v/>
      </c>
      <c r="I417" s="311" t="s">
        <v>804</v>
      </c>
      <c r="J417" s="311" t="str">
        <f>IFERROR(VLOOKUP('[1]Lista de Lojas | Stores List'!$K417,[1]UF!$A:$C,3,0),"")</f>
        <v>Northest</v>
      </c>
      <c r="K417" s="311" t="s">
        <v>329</v>
      </c>
      <c r="L417" s="311" t="str">
        <f>IF('[1]Lista de Lojas | Stores List'!$K417="","",VLOOKUP('[1]Lista de Lojas | Stores List'!$K417,[1]UF!$A:$B,2,0))</f>
        <v>Alagoas</v>
      </c>
      <c r="M417" s="311" t="s">
        <v>196</v>
      </c>
      <c r="N417" s="311" t="str">
        <f>IFERROR(VLOOKUP('[1]Lista de Lojas | Stores List'!$M417,[1]UF!D:E,2,0),"N")</f>
        <v>N</v>
      </c>
      <c r="O417" s="311" t="s">
        <v>1286</v>
      </c>
      <c r="P417" s="311" t="s">
        <v>523</v>
      </c>
      <c r="Q417" s="317">
        <v>1891.08</v>
      </c>
      <c r="R417" s="311">
        <f>SUMIFS('[1]Lista de Lojas | Stores List'!$B$85:$B$747,'[1]Lista de Lojas | Stores List'!$D$85:$D$747,'[1]Lista de Lojas | Stores List'!$D417,'[1]Lista de Lojas | Stores List'!$E$85:$E$747,"&lt;="&amp;'[1]Lista de Lojas | Stores List'!$E417)</f>
        <v>236</v>
      </c>
      <c r="S417" s="311">
        <f>SUMIFS('[1]Lista de Lojas | Stores List'!$B$85:$B$747,'[1]Lista de Lojas | Stores List'!$E$85:$E$747,"&lt;="&amp;'[1]Lista de Lojas | Stores List'!$E417)</f>
        <v>293</v>
      </c>
    </row>
    <row r="418" spans="2:19">
      <c r="B418" s="324">
        <f>IF(AND('[1]Lista de Lojas | Stores List'!$E418="",'[1]Lista de Lojas | Stores List'!$G418=""),0,IF('[1]Lista de Lojas | Stores List'!$G418&lt;&gt;"",0,1))</f>
        <v>0</v>
      </c>
      <c r="C418" s="325" t="s">
        <v>1284</v>
      </c>
      <c r="D418" s="326" t="s">
        <v>125</v>
      </c>
      <c r="E418" s="327">
        <v>41975</v>
      </c>
      <c r="F418" s="326" t="str">
        <f>IF('[1]Lista de Lojas | Stores List'!$E418="","",VLOOKUP(MONTH('[1]Lista de Lojas | Stores List'!$E418),[1]Quarters!$A$2:$B$13,2,0)&amp;RIGHT(YEAR('[1]Lista de Lojas | Stores List'!$E418),2))</f>
        <v>4Q14</v>
      </c>
      <c r="G418" s="327">
        <v>45343</v>
      </c>
      <c r="H418" s="326" t="str">
        <f>IF('[1]Lista de Lojas | Stores List'!$G418="","",VLOOKUP(MONTH('[1]Lista de Lojas | Stores List'!$G418),[1]Quarters!$A$2:$B$13,2,0)&amp;RIGHT(YEAR('[1]Lista de Lojas | Stores List'!$G418),2))</f>
        <v>1Q24</v>
      </c>
      <c r="I418" s="324" t="s">
        <v>804</v>
      </c>
      <c r="J418" s="324" t="str">
        <f>IFERROR(VLOOKUP('[1]Lista de Lojas | Stores List'!$K418,[1]UF!$A:$C,3,0),"")</f>
        <v>North</v>
      </c>
      <c r="K418" s="324" t="s">
        <v>325</v>
      </c>
      <c r="L418" s="324" t="str">
        <f>IF('[1]Lista de Lojas | Stores List'!$K418="","",VLOOKUP('[1]Lista de Lojas | Stores List'!$K418,[1]UF!$A:$B,2,0))</f>
        <v>Roraima</v>
      </c>
      <c r="M418" s="324" t="s">
        <v>193</v>
      </c>
      <c r="N418" s="324" t="str">
        <f>IFERROR(VLOOKUP('[1]Lista de Lojas | Stores List'!$M418,[1]UF!D:E,2,0),"N")</f>
        <v>S</v>
      </c>
      <c r="O418" s="324" t="s">
        <v>255</v>
      </c>
      <c r="P418" s="324" t="s">
        <v>523</v>
      </c>
      <c r="Q418" s="328">
        <v>2416.31</v>
      </c>
      <c r="R418" s="324">
        <f>SUMIFS('[1]Lista de Lojas | Stores List'!$B$85:$B$747,'[1]Lista de Lojas | Stores List'!$D$85:$D$747,'[1]Lista de Lojas | Stores List'!$D418,'[1]Lista de Lojas | Stores List'!$E$85:$E$747,"&lt;="&amp;'[1]Lista de Lojas | Stores List'!$E418)</f>
        <v>235</v>
      </c>
      <c r="S418" s="311">
        <f>SUMIFS('[1]Lista de Lojas | Stores List'!$B$85:$B$747,'[1]Lista de Lojas | Stores List'!$E$85:$E$747,"&lt;="&amp;'[1]Lista de Lojas | Stores List'!$E418)</f>
        <v>292</v>
      </c>
    </row>
    <row r="419" spans="2:19">
      <c r="B419" s="164">
        <f>IF(AND('[1]Lista de Lojas | Stores List'!$E419="",'[1]Lista de Lojas | Stores List'!$G419=""),0,IF('[1]Lista de Lojas | Stores List'!$G419&lt;&gt;"",0,1))</f>
        <v>1</v>
      </c>
      <c r="C419" s="163" t="s">
        <v>1282</v>
      </c>
      <c r="D419" s="308" t="s">
        <v>125</v>
      </c>
      <c r="E419" s="309">
        <v>41973</v>
      </c>
      <c r="F419" s="308" t="str">
        <f>IF('[1]Lista de Lojas | Stores List'!$E419="","",VLOOKUP(MONTH('[1]Lista de Lojas | Stores List'!$E419),[1]Quarters!$A$2:$B$13,2,0)&amp;RIGHT(YEAR('[1]Lista de Lojas | Stores List'!$E419),2))</f>
        <v>4Q14</v>
      </c>
      <c r="G419" s="309"/>
      <c r="H419" s="308" t="str">
        <f>IF('[1]Lista de Lojas | Stores List'!$G419="","",VLOOKUP(MONTH('[1]Lista de Lojas | Stores List'!$G419),[1]Quarters!$A$2:$B$13,2,0)&amp;RIGHT(YEAR('[1]Lista de Lojas | Stores List'!$G419),2))</f>
        <v/>
      </c>
      <c r="I419" s="311" t="s">
        <v>804</v>
      </c>
      <c r="J419" s="311" t="str">
        <f>IFERROR(VLOOKUP('[1]Lista de Lojas | Stores List'!$K419,[1]UF!$A:$C,3,0),"")</f>
        <v>Northest</v>
      </c>
      <c r="K419" s="311" t="s">
        <v>328</v>
      </c>
      <c r="L419" s="311" t="str">
        <f>IF('[1]Lista de Lojas | Stores List'!$K419="","",VLOOKUP('[1]Lista de Lojas | Stores List'!$K419,[1]UF!$A:$B,2,0))</f>
        <v>Paraíba</v>
      </c>
      <c r="M419" s="311" t="s">
        <v>195</v>
      </c>
      <c r="N419" s="311" t="str">
        <f>IFERROR(VLOOKUP('[1]Lista de Lojas | Stores List'!$M419,[1]UF!D:E,2,0),"N")</f>
        <v>S</v>
      </c>
      <c r="O419" s="311" t="s">
        <v>1283</v>
      </c>
      <c r="P419" s="311" t="s">
        <v>523</v>
      </c>
      <c r="Q419" s="317">
        <v>2698.37</v>
      </c>
      <c r="R419" s="311">
        <f>SUMIFS('[1]Lista de Lojas | Stores List'!$B$85:$B$747,'[1]Lista de Lojas | Stores List'!$D$85:$D$747,'[1]Lista de Lojas | Stores List'!$D419,'[1]Lista de Lojas | Stores List'!$E$85:$E$747,"&lt;="&amp;'[1]Lista de Lojas | Stores List'!$E419)</f>
        <v>235</v>
      </c>
      <c r="S419" s="311">
        <f>SUMIFS('[1]Lista de Lojas | Stores List'!$B$85:$B$747,'[1]Lista de Lojas | Stores List'!$E$85:$E$747,"&lt;="&amp;'[1]Lista de Lojas | Stores List'!$E419)</f>
        <v>292</v>
      </c>
    </row>
    <row r="420" spans="2:19">
      <c r="B420" s="164">
        <f>IF(AND('[1]Lista de Lojas | Stores List'!$E420="",'[1]Lista de Lojas | Stores List'!$G420=""),0,IF('[1]Lista de Lojas | Stores List'!$G420&lt;&gt;"",0,1))</f>
        <v>1</v>
      </c>
      <c r="C420" s="163" t="s">
        <v>1279</v>
      </c>
      <c r="D420" s="308" t="s">
        <v>125</v>
      </c>
      <c r="E420" s="309">
        <v>41971</v>
      </c>
      <c r="F420" s="308" t="str">
        <f>IF('[1]Lista de Lojas | Stores List'!$E420="","",VLOOKUP(MONTH('[1]Lista de Lojas | Stores List'!$E420),[1]Quarters!$A$2:$B$13,2,0)&amp;RIGHT(YEAR('[1]Lista de Lojas | Stores List'!$E420),2))</f>
        <v>4Q14</v>
      </c>
      <c r="G420" s="309"/>
      <c r="H420" s="308" t="str">
        <f>IF('[1]Lista de Lojas | Stores List'!$G420="","",VLOOKUP(MONTH('[1]Lista de Lojas | Stores List'!$G420),[1]Quarters!$A$2:$B$13,2,0)&amp;RIGHT(YEAR('[1]Lista de Lojas | Stores List'!$G420),2))</f>
        <v/>
      </c>
      <c r="I420" s="311" t="s">
        <v>804</v>
      </c>
      <c r="J420" s="311" t="str">
        <f>IFERROR(VLOOKUP('[1]Lista de Lojas | Stores List'!$K420,[1]UF!$A:$C,3,0),"")</f>
        <v>North</v>
      </c>
      <c r="K420" s="311" t="s">
        <v>327</v>
      </c>
      <c r="L420" s="311" t="str">
        <f>IF('[1]Lista de Lojas | Stores List'!$K420="","",VLOOKUP('[1]Lista de Lojas | Stores List'!$K420,[1]UF!$A:$B,2,0))</f>
        <v>Amazonas</v>
      </c>
      <c r="M420" s="311" t="s">
        <v>194</v>
      </c>
      <c r="N420" s="311" t="str">
        <f>IFERROR(VLOOKUP('[1]Lista de Lojas | Stores List'!$M420,[1]UF!D:E,2,0),"N")</f>
        <v>S</v>
      </c>
      <c r="O420" s="311" t="s">
        <v>252</v>
      </c>
      <c r="P420" s="311" t="s">
        <v>523</v>
      </c>
      <c r="Q420" s="317">
        <v>2659.42</v>
      </c>
      <c r="R420" s="311">
        <f>SUMIFS('[1]Lista de Lojas | Stores List'!$B$85:$B$747,'[1]Lista de Lojas | Stores List'!$D$85:$D$747,'[1]Lista de Lojas | Stores List'!$D420,'[1]Lista de Lojas | Stores List'!$E$85:$E$747,"&lt;="&amp;'[1]Lista de Lojas | Stores List'!$E420)</f>
        <v>234</v>
      </c>
      <c r="S420" s="311">
        <f>SUMIFS('[1]Lista de Lojas | Stores List'!$B$85:$B$747,'[1]Lista de Lojas | Stores List'!$E$85:$E$747,"&lt;="&amp;'[1]Lista de Lojas | Stores List'!$E420)</f>
        <v>291</v>
      </c>
    </row>
    <row r="421" spans="2:19">
      <c r="B421" s="164">
        <f>IF(AND('[1]Lista de Lojas | Stores List'!$E421="",'[1]Lista de Lojas | Stores List'!$G421=""),0,IF('[1]Lista de Lojas | Stores List'!$G421&lt;&gt;"",0,1))</f>
        <v>1</v>
      </c>
      <c r="C421" s="163" t="s">
        <v>1280</v>
      </c>
      <c r="D421" s="308" t="s">
        <v>125</v>
      </c>
      <c r="E421" s="309">
        <v>41971</v>
      </c>
      <c r="F421" s="308" t="str">
        <f>IF('[1]Lista de Lojas | Stores List'!$E421="","",VLOOKUP(MONTH('[1]Lista de Lojas | Stores List'!$E421),[1]Quarters!$A$2:$B$13,2,0)&amp;RIGHT(YEAR('[1]Lista de Lojas | Stores List'!$E421),2))</f>
        <v>4Q14</v>
      </c>
      <c r="G421" s="309"/>
      <c r="H421" s="308" t="str">
        <f>IF('[1]Lista de Lojas | Stores List'!$G421="","",VLOOKUP(MONTH('[1]Lista de Lojas | Stores List'!$G421),[1]Quarters!$A$2:$B$13,2,0)&amp;RIGHT(YEAR('[1]Lista de Lojas | Stores List'!$G421),2))</f>
        <v/>
      </c>
      <c r="I421" s="311" t="s">
        <v>804</v>
      </c>
      <c r="J421" s="311" t="str">
        <f>IFERROR(VLOOKUP('[1]Lista de Lojas | Stores List'!$K421,[1]UF!$A:$C,3,0),"")</f>
        <v>Southest</v>
      </c>
      <c r="K421" s="311" t="s">
        <v>131</v>
      </c>
      <c r="L421" s="311" t="str">
        <f>IF('[1]Lista de Lojas | Stores List'!$K421="","",VLOOKUP('[1]Lista de Lojas | Stores List'!$K421,[1]UF!$A:$B,2,0))</f>
        <v>Rio de Janeiro</v>
      </c>
      <c r="M421" s="311" t="s">
        <v>154</v>
      </c>
      <c r="N421" s="311" t="str">
        <f>IFERROR(VLOOKUP('[1]Lista de Lojas | Stores List'!$M421,[1]UF!D:E,2,0),"N")</f>
        <v>S</v>
      </c>
      <c r="O421" s="311" t="s">
        <v>254</v>
      </c>
      <c r="P421" s="311" t="s">
        <v>521</v>
      </c>
      <c r="Q421" s="317">
        <v>2712.14</v>
      </c>
      <c r="R421" s="311">
        <f>SUMIFS('[1]Lista de Lojas | Stores List'!$B$85:$B$747,'[1]Lista de Lojas | Stores List'!$D$85:$D$747,'[1]Lista de Lojas | Stores List'!$D421,'[1]Lista de Lojas | Stores List'!$E$85:$E$747,"&lt;="&amp;'[1]Lista de Lojas | Stores List'!$E421)</f>
        <v>234</v>
      </c>
      <c r="S421" s="311">
        <f>SUMIFS('[1]Lista de Lojas | Stores List'!$B$85:$B$747,'[1]Lista de Lojas | Stores List'!$E$85:$E$747,"&lt;="&amp;'[1]Lista de Lojas | Stores List'!$E421)</f>
        <v>291</v>
      </c>
    </row>
    <row r="422" spans="2:19">
      <c r="B422" s="164">
        <f>IF(AND('[1]Lista de Lojas | Stores List'!$E422="",'[1]Lista de Lojas | Stores List'!$G422=""),0,IF('[1]Lista de Lojas | Stores List'!$G422&lt;&gt;"",0,1))</f>
        <v>1</v>
      </c>
      <c r="C422" s="163" t="s">
        <v>1281</v>
      </c>
      <c r="D422" s="308" t="s">
        <v>125</v>
      </c>
      <c r="E422" s="309">
        <v>41971</v>
      </c>
      <c r="F422" s="308" t="str">
        <f>IF('[1]Lista de Lojas | Stores List'!$E422="","",VLOOKUP(MONTH('[1]Lista de Lojas | Stores List'!$E422),[1]Quarters!$A$2:$B$13,2,0)&amp;RIGHT(YEAR('[1]Lista de Lojas | Stores List'!$E422),2))</f>
        <v>4Q14</v>
      </c>
      <c r="G422" s="309"/>
      <c r="H422" s="308" t="str">
        <f>IF('[1]Lista de Lojas | Stores List'!$G422="","",VLOOKUP(MONTH('[1]Lista de Lojas | Stores List'!$G422),[1]Quarters!$A$2:$B$13,2,0)&amp;RIGHT(YEAR('[1]Lista de Lojas | Stores List'!$G422),2))</f>
        <v/>
      </c>
      <c r="I422" s="311" t="s">
        <v>804</v>
      </c>
      <c r="J422" s="311" t="str">
        <f>IFERROR(VLOOKUP('[1]Lista de Lojas | Stores List'!$K422,[1]UF!$A:$C,3,0),"")</f>
        <v>Southest</v>
      </c>
      <c r="K422" s="311" t="s">
        <v>127</v>
      </c>
      <c r="L422" s="311" t="str">
        <f>IF('[1]Lista de Lojas | Stores List'!$K422="","",VLOOKUP('[1]Lista de Lojas | Stores List'!$K422,[1]UF!$A:$B,2,0))</f>
        <v>São Paulo</v>
      </c>
      <c r="M422" s="311" t="s">
        <v>175</v>
      </c>
      <c r="N422" s="311" t="str">
        <f>IFERROR(VLOOKUP('[1]Lista de Lojas | Stores List'!$M422,[1]UF!D:E,2,0),"N")</f>
        <v>N</v>
      </c>
      <c r="O422" s="311" t="s">
        <v>253</v>
      </c>
      <c r="P422" s="311" t="s">
        <v>523</v>
      </c>
      <c r="Q422" s="317">
        <v>2165.39</v>
      </c>
      <c r="R422" s="311">
        <f>SUMIFS('[1]Lista de Lojas | Stores List'!$B$85:$B$747,'[1]Lista de Lojas | Stores List'!$D$85:$D$747,'[1]Lista de Lojas | Stores List'!$D422,'[1]Lista de Lojas | Stores List'!$E$85:$E$747,"&lt;="&amp;'[1]Lista de Lojas | Stores List'!$E422)</f>
        <v>234</v>
      </c>
      <c r="S422" s="311">
        <f>SUMIFS('[1]Lista de Lojas | Stores List'!$B$85:$B$747,'[1]Lista de Lojas | Stores List'!$E$85:$E$747,"&lt;="&amp;'[1]Lista de Lojas | Stores List'!$E422)</f>
        <v>291</v>
      </c>
    </row>
    <row r="423" spans="2:19">
      <c r="B423" s="164">
        <f>IF(AND('[1]Lista de Lojas | Stores List'!$E423="",'[1]Lista de Lojas | Stores List'!$G423=""),0,IF('[1]Lista de Lojas | Stores List'!$G423&lt;&gt;"",0,1))</f>
        <v>1</v>
      </c>
      <c r="C423" s="163" t="s">
        <v>1277</v>
      </c>
      <c r="D423" s="308" t="s">
        <v>125</v>
      </c>
      <c r="E423" s="309">
        <v>41970</v>
      </c>
      <c r="F423" s="308" t="str">
        <f>IF('[1]Lista de Lojas | Stores List'!$E423="","",VLOOKUP(MONTH('[1]Lista de Lojas | Stores List'!$E423),[1]Quarters!$A$2:$B$13,2,0)&amp;RIGHT(YEAR('[1]Lista de Lojas | Stores List'!$E423),2))</f>
        <v>4Q14</v>
      </c>
      <c r="G423" s="309"/>
      <c r="H423" s="308" t="str">
        <f>IF('[1]Lista de Lojas | Stores List'!$G423="","",VLOOKUP(MONTH('[1]Lista de Lojas | Stores List'!$G423),[1]Quarters!$A$2:$B$13,2,0)&amp;RIGHT(YEAR('[1]Lista de Lojas | Stores List'!$G423),2))</f>
        <v/>
      </c>
      <c r="I423" s="311" t="s">
        <v>804</v>
      </c>
      <c r="J423" s="311" t="str">
        <f>IFERROR(VLOOKUP('[1]Lista de Lojas | Stores List'!$K423,[1]UF!$A:$C,3,0),"")</f>
        <v>North</v>
      </c>
      <c r="K423" s="311" t="s">
        <v>327</v>
      </c>
      <c r="L423" s="311" t="str">
        <f>IF('[1]Lista de Lojas | Stores List'!$K423="","",VLOOKUP('[1]Lista de Lojas | Stores List'!$K423,[1]UF!$A:$B,2,0))</f>
        <v>Amazonas</v>
      </c>
      <c r="M423" s="311" t="s">
        <v>194</v>
      </c>
      <c r="N423" s="311" t="str">
        <f>IFERROR(VLOOKUP('[1]Lista de Lojas | Stores List'!$M423,[1]UF!D:E,2,0),"N")</f>
        <v>S</v>
      </c>
      <c r="O423" s="311" t="s">
        <v>1278</v>
      </c>
      <c r="P423" s="311" t="s">
        <v>523</v>
      </c>
      <c r="Q423" s="317">
        <v>2247.3599999999997</v>
      </c>
      <c r="R423" s="311">
        <f>SUMIFS('[1]Lista de Lojas | Stores List'!$B$85:$B$747,'[1]Lista de Lojas | Stores List'!$D$85:$D$747,'[1]Lista de Lojas | Stores List'!$D423,'[1]Lista de Lojas | Stores List'!$E$85:$E$747,"&lt;="&amp;'[1]Lista de Lojas | Stores List'!$E423)</f>
        <v>231</v>
      </c>
      <c r="S423" s="311">
        <f>SUMIFS('[1]Lista de Lojas | Stores List'!$B$85:$B$747,'[1]Lista de Lojas | Stores List'!$E$85:$E$747,"&lt;="&amp;'[1]Lista de Lojas | Stores List'!$E423)</f>
        <v>288</v>
      </c>
    </row>
    <row r="424" spans="2:19">
      <c r="B424" s="164">
        <f>IF(AND('[1]Lista de Lojas | Stores List'!$E424="",'[1]Lista de Lojas | Stores List'!$G424=""),0,IF('[1]Lista de Lojas | Stores List'!$G424&lt;&gt;"",0,1))</f>
        <v>1</v>
      </c>
      <c r="C424" s="163" t="s">
        <v>1551</v>
      </c>
      <c r="D424" s="308" t="s">
        <v>153</v>
      </c>
      <c r="E424" s="309">
        <v>41970</v>
      </c>
      <c r="F424" s="308" t="str">
        <f>IF('[1]Lista de Lojas | Stores List'!$E424="","",VLOOKUP(MONTH('[1]Lista de Lojas | Stores List'!$E424),[1]Quarters!$A$2:$B$13,2,0)&amp;RIGHT(YEAR('[1]Lista de Lojas | Stores List'!$E424),2))</f>
        <v>4Q14</v>
      </c>
      <c r="G424" s="309"/>
      <c r="H424" s="308" t="str">
        <f>IF('[1]Lista de Lojas | Stores List'!$G424="","",VLOOKUP(MONTH('[1]Lista de Lojas | Stores List'!$G424),[1]Quarters!$A$2:$B$13,2,0)&amp;RIGHT(YEAR('[1]Lista de Lojas | Stores List'!$G424),2))</f>
        <v/>
      </c>
      <c r="I424" s="311" t="s">
        <v>804</v>
      </c>
      <c r="J424" s="311" t="str">
        <f>IFERROR(VLOOKUP('[1]Lista de Lojas | Stores List'!$K424,[1]UF!$A:$C,3,0),"")</f>
        <v>Southest</v>
      </c>
      <c r="K424" s="311" t="s">
        <v>127</v>
      </c>
      <c r="L424" s="311" t="str">
        <f>IF('[1]Lista de Lojas | Stores List'!$K424="","",VLOOKUP('[1]Lista de Lojas | Stores List'!$K424,[1]UF!$A:$B,2,0))</f>
        <v>São Paulo</v>
      </c>
      <c r="M424" s="311" t="s">
        <v>134</v>
      </c>
      <c r="N424" s="311" t="str">
        <f>IFERROR(VLOOKUP('[1]Lista de Lojas | Stores List'!$M424,[1]UF!D:E,2,0),"N")</f>
        <v>S</v>
      </c>
      <c r="O424" s="311" t="s">
        <v>265</v>
      </c>
      <c r="P424" s="311" t="s">
        <v>523</v>
      </c>
      <c r="Q424" s="317">
        <v>169.36</v>
      </c>
      <c r="R424" s="311">
        <f>SUMIFS('[1]Lista de Lojas | Stores List'!$B$85:$B$747,'[1]Lista de Lojas | Stores List'!$D$85:$D$747,'[1]Lista de Lojas | Stores List'!$D424,'[1]Lista de Lojas | Stores List'!$E$85:$E$747,"&lt;="&amp;'[1]Lista de Lojas | Stores List'!$E424)</f>
        <v>16</v>
      </c>
      <c r="S424" s="311">
        <f>SUMIFS('[1]Lista de Lojas | Stores List'!$B$85:$B$747,'[1]Lista de Lojas | Stores List'!$E$85:$E$747,"&lt;="&amp;'[1]Lista de Lojas | Stores List'!$E424)</f>
        <v>288</v>
      </c>
    </row>
    <row r="425" spans="2:19">
      <c r="B425" s="164">
        <f>IF(AND('[1]Lista de Lojas | Stores List'!$E425="",'[1]Lista de Lojas | Stores List'!$G425=""),0,IF('[1]Lista de Lojas | Stores List'!$G425&lt;&gt;"",0,1))</f>
        <v>1</v>
      </c>
      <c r="C425" s="163" t="s">
        <v>1276</v>
      </c>
      <c r="D425" s="308" t="s">
        <v>125</v>
      </c>
      <c r="E425" s="309">
        <v>41969</v>
      </c>
      <c r="F425" s="308" t="str">
        <f>IF('[1]Lista de Lojas | Stores List'!$E425="","",VLOOKUP(MONTH('[1]Lista de Lojas | Stores List'!$E425),[1]Quarters!$A$2:$B$13,2,0)&amp;RIGHT(YEAR('[1]Lista de Lojas | Stores List'!$E425),2))</f>
        <v>4Q14</v>
      </c>
      <c r="G425" s="309"/>
      <c r="H425" s="308" t="str">
        <f>IF('[1]Lista de Lojas | Stores List'!$G425="","",VLOOKUP(MONTH('[1]Lista de Lojas | Stores List'!$G425),[1]Quarters!$A$2:$B$13,2,0)&amp;RIGHT(YEAR('[1]Lista de Lojas | Stores List'!$G425),2))</f>
        <v/>
      </c>
      <c r="I425" s="311" t="s">
        <v>804</v>
      </c>
      <c r="J425" s="311" t="str">
        <f>IFERROR(VLOOKUP('[1]Lista de Lojas | Stores List'!$K425,[1]UF!$A:$C,3,0),"")</f>
        <v>Midwest</v>
      </c>
      <c r="K425" s="311" t="s">
        <v>326</v>
      </c>
      <c r="L425" s="311" t="str">
        <f>IF('[1]Lista de Lojas | Stores List'!$K425="","",VLOOKUP('[1]Lista de Lojas | Stores List'!$K425,[1]UF!$A:$B,2,0))</f>
        <v>Distrito Federal</v>
      </c>
      <c r="M425" s="311" t="s">
        <v>199</v>
      </c>
      <c r="N425" s="311" t="str">
        <f>IFERROR(VLOOKUP('[1]Lista de Lojas | Stores List'!$M425,[1]UF!D:E,2,0),"N")</f>
        <v>S</v>
      </c>
      <c r="O425" s="311" t="s">
        <v>251</v>
      </c>
      <c r="P425" s="311" t="s">
        <v>523</v>
      </c>
      <c r="Q425" s="317">
        <v>1289.8999999999999</v>
      </c>
      <c r="R425" s="311">
        <f>SUMIFS('[1]Lista de Lojas | Stores List'!$B$85:$B$747,'[1]Lista de Lojas | Stores List'!$D$85:$D$747,'[1]Lista de Lojas | Stores List'!$D425,'[1]Lista de Lojas | Stores List'!$E$85:$E$747,"&lt;="&amp;'[1]Lista de Lojas | Stores List'!$E425)</f>
        <v>230</v>
      </c>
      <c r="S425" s="311">
        <f>SUMIFS('[1]Lista de Lojas | Stores List'!$B$85:$B$747,'[1]Lista de Lojas | Stores List'!$E$85:$E$747,"&lt;="&amp;'[1]Lista de Lojas | Stores List'!$E425)</f>
        <v>286</v>
      </c>
    </row>
    <row r="426" spans="2:19">
      <c r="B426" s="164">
        <f>IF(AND('[1]Lista de Lojas | Stores List'!$E426="",'[1]Lista de Lojas | Stores List'!$G426=""),0,IF('[1]Lista de Lojas | Stores List'!$G426&lt;&gt;"",0,1))</f>
        <v>1</v>
      </c>
      <c r="C426" s="163" t="s">
        <v>1274</v>
      </c>
      <c r="D426" s="308" t="s">
        <v>125</v>
      </c>
      <c r="E426" s="309">
        <v>41968</v>
      </c>
      <c r="F426" s="308" t="str">
        <f>IF('[1]Lista de Lojas | Stores List'!$E426="","",VLOOKUP(MONTH('[1]Lista de Lojas | Stores List'!$E426),[1]Quarters!$A$2:$B$13,2,0)&amp;RIGHT(YEAR('[1]Lista de Lojas | Stores List'!$E426),2))</f>
        <v>4Q14</v>
      </c>
      <c r="G426" s="309"/>
      <c r="H426" s="308" t="str">
        <f>IF('[1]Lista de Lojas | Stores List'!$G426="","",VLOOKUP(MONTH('[1]Lista de Lojas | Stores List'!$G426),[1]Quarters!$A$2:$B$13,2,0)&amp;RIGHT(YEAR('[1]Lista de Lojas | Stores List'!$G426),2))</f>
        <v/>
      </c>
      <c r="I426" s="311" t="s">
        <v>804</v>
      </c>
      <c r="J426" s="311" t="str">
        <f>IFERROR(VLOOKUP('[1]Lista de Lojas | Stores List'!$K426,[1]UF!$A:$C,3,0),"")</f>
        <v>North</v>
      </c>
      <c r="K426" s="311" t="s">
        <v>325</v>
      </c>
      <c r="L426" s="311" t="str">
        <f>IF('[1]Lista de Lojas | Stores List'!$K426="","",VLOOKUP('[1]Lista de Lojas | Stores List'!$K426,[1]UF!$A:$B,2,0))</f>
        <v>Roraima</v>
      </c>
      <c r="M426" s="311" t="s">
        <v>193</v>
      </c>
      <c r="N426" s="311" t="str">
        <f>IFERROR(VLOOKUP('[1]Lista de Lojas | Stores List'!$M426,[1]UF!D:E,2,0),"N")</f>
        <v>S</v>
      </c>
      <c r="O426" s="311" t="s">
        <v>1275</v>
      </c>
      <c r="P426" s="311" t="s">
        <v>523</v>
      </c>
      <c r="Q426" s="317">
        <v>2564.4300000000003</v>
      </c>
      <c r="R426" s="311">
        <f>SUMIFS('[1]Lista de Lojas | Stores List'!$B$85:$B$747,'[1]Lista de Lojas | Stores List'!$D$85:$D$747,'[1]Lista de Lojas | Stores List'!$D426,'[1]Lista de Lojas | Stores List'!$E$85:$E$747,"&lt;="&amp;'[1]Lista de Lojas | Stores List'!$E426)</f>
        <v>229</v>
      </c>
      <c r="S426" s="311">
        <f>SUMIFS('[1]Lista de Lojas | Stores List'!$B$85:$B$747,'[1]Lista de Lojas | Stores List'!$E$85:$E$747,"&lt;="&amp;'[1]Lista de Lojas | Stores List'!$E426)</f>
        <v>285</v>
      </c>
    </row>
    <row r="427" spans="2:19">
      <c r="B427" s="164">
        <f>IF(AND('[1]Lista de Lojas | Stores List'!$E427="",'[1]Lista de Lojas | Stores List'!$G427=""),0,IF('[1]Lista de Lojas | Stores List'!$G427&lt;&gt;"",0,1))</f>
        <v>1</v>
      </c>
      <c r="C427" s="163" t="s">
        <v>1272</v>
      </c>
      <c r="D427" s="308" t="s">
        <v>125</v>
      </c>
      <c r="E427" s="309">
        <v>41963</v>
      </c>
      <c r="F427" s="308" t="str">
        <f>IF('[1]Lista de Lojas | Stores List'!$E427="","",VLOOKUP(MONTH('[1]Lista de Lojas | Stores List'!$E427),[1]Quarters!$A$2:$B$13,2,0)&amp;RIGHT(YEAR('[1]Lista de Lojas | Stores List'!$E427),2))</f>
        <v>4Q14</v>
      </c>
      <c r="G427" s="309"/>
      <c r="H427" s="308" t="str">
        <f>IF('[1]Lista de Lojas | Stores List'!$G427="","",VLOOKUP(MONTH('[1]Lista de Lojas | Stores List'!$G427),[1]Quarters!$A$2:$B$13,2,0)&amp;RIGHT(YEAR('[1]Lista de Lojas | Stores List'!$G427),2))</f>
        <v/>
      </c>
      <c r="I427" s="311" t="s">
        <v>804</v>
      </c>
      <c r="J427" s="311" t="str">
        <f>IFERROR(VLOOKUP('[1]Lista de Lojas | Stores List'!$K427,[1]UF!$A:$C,3,0),"")</f>
        <v>South</v>
      </c>
      <c r="K427" s="311" t="s">
        <v>317</v>
      </c>
      <c r="L427" s="311" t="str">
        <f>IF('[1]Lista de Lojas | Stores List'!$K427="","",VLOOKUP('[1]Lista de Lojas | Stores List'!$K427,[1]UF!$A:$B,2,0))</f>
        <v>Santa Catarina</v>
      </c>
      <c r="M427" s="311" t="s">
        <v>191</v>
      </c>
      <c r="N427" s="311" t="str">
        <f>IFERROR(VLOOKUP('[1]Lista de Lojas | Stores List'!$M427,[1]UF!D:E,2,0),"N")</f>
        <v>N</v>
      </c>
      <c r="O427" s="311" t="s">
        <v>249</v>
      </c>
      <c r="P427" s="311" t="s">
        <v>523</v>
      </c>
      <c r="Q427" s="317">
        <v>2213.25</v>
      </c>
      <c r="R427" s="311">
        <f>SUMIFS('[1]Lista de Lojas | Stores List'!$B$85:$B$747,'[1]Lista de Lojas | Stores List'!$D$85:$D$747,'[1]Lista de Lojas | Stores List'!$D427,'[1]Lista de Lojas | Stores List'!$E$85:$E$747,"&lt;="&amp;'[1]Lista de Lojas | Stores List'!$E427)</f>
        <v>228</v>
      </c>
      <c r="S427" s="311">
        <f>SUMIFS('[1]Lista de Lojas | Stores List'!$B$85:$B$747,'[1]Lista de Lojas | Stores List'!$E$85:$E$747,"&lt;="&amp;'[1]Lista de Lojas | Stores List'!$E427)</f>
        <v>284</v>
      </c>
    </row>
    <row r="428" spans="2:19">
      <c r="B428" s="164">
        <f>IF(AND('[1]Lista de Lojas | Stores List'!$E428="",'[1]Lista de Lojas | Stores List'!$G428=""),0,IF('[1]Lista de Lojas | Stores List'!$G428&lt;&gt;"",0,1))</f>
        <v>1</v>
      </c>
      <c r="C428" s="163" t="s">
        <v>1273</v>
      </c>
      <c r="D428" s="308" t="s">
        <v>125</v>
      </c>
      <c r="E428" s="309">
        <v>41963</v>
      </c>
      <c r="F428" s="308" t="str">
        <f>IF('[1]Lista de Lojas | Stores List'!$E428="","",VLOOKUP(MONTH('[1]Lista de Lojas | Stores List'!$E428),[1]Quarters!$A$2:$B$13,2,0)&amp;RIGHT(YEAR('[1]Lista de Lojas | Stores List'!$E428),2))</f>
        <v>4Q14</v>
      </c>
      <c r="G428" s="309"/>
      <c r="H428" s="308" t="str">
        <f>IF('[1]Lista de Lojas | Stores List'!$G428="","",VLOOKUP(MONTH('[1]Lista de Lojas | Stores List'!$G428),[1]Quarters!$A$2:$B$13,2,0)&amp;RIGHT(YEAR('[1]Lista de Lojas | Stores List'!$G428),2))</f>
        <v/>
      </c>
      <c r="I428" s="311" t="s">
        <v>804</v>
      </c>
      <c r="J428" s="311" t="str">
        <f>IFERROR(VLOOKUP('[1]Lista de Lojas | Stores List'!$K428,[1]UF!$A:$C,3,0),"")</f>
        <v>Midwest</v>
      </c>
      <c r="K428" s="311" t="s">
        <v>132</v>
      </c>
      <c r="L428" s="311" t="str">
        <f>IF('[1]Lista de Lojas | Stores List'!$K428="","",VLOOKUP('[1]Lista de Lojas | Stores List'!$K428,[1]UF!$A:$B,2,0))</f>
        <v>Goiás</v>
      </c>
      <c r="M428" s="311" t="s">
        <v>192</v>
      </c>
      <c r="N428" s="311" t="str">
        <f>IFERROR(VLOOKUP('[1]Lista de Lojas | Stores List'!$M428,[1]UF!D:E,2,0),"N")</f>
        <v>N</v>
      </c>
      <c r="O428" s="311" t="s">
        <v>250</v>
      </c>
      <c r="P428" s="311" t="s">
        <v>523</v>
      </c>
      <c r="Q428" s="317">
        <v>2356.19</v>
      </c>
      <c r="R428" s="311">
        <f>SUMIFS('[1]Lista de Lojas | Stores List'!$B$85:$B$747,'[1]Lista de Lojas | Stores List'!$D$85:$D$747,'[1]Lista de Lojas | Stores List'!$D428,'[1]Lista de Lojas | Stores List'!$E$85:$E$747,"&lt;="&amp;'[1]Lista de Lojas | Stores List'!$E428)</f>
        <v>228</v>
      </c>
      <c r="S428" s="311">
        <f>SUMIFS('[1]Lista de Lojas | Stores List'!$B$85:$B$747,'[1]Lista de Lojas | Stores List'!$E$85:$E$747,"&lt;="&amp;'[1]Lista de Lojas | Stores List'!$E428)</f>
        <v>284</v>
      </c>
    </row>
    <row r="429" spans="2:19">
      <c r="B429" s="164">
        <f>IF(AND('[1]Lista de Lojas | Stores List'!$E429="",'[1]Lista de Lojas | Stores List'!$G429=""),0,IF('[1]Lista de Lojas | Stores List'!$G429&lt;&gt;"",0,1))</f>
        <v>1</v>
      </c>
      <c r="C429" s="163" t="s">
        <v>1549</v>
      </c>
      <c r="D429" s="308" t="s">
        <v>153</v>
      </c>
      <c r="E429" s="309">
        <v>41962</v>
      </c>
      <c r="F429" s="308" t="str">
        <f>IF('[1]Lista de Lojas | Stores List'!$E429="","",VLOOKUP(MONTH('[1]Lista de Lojas | Stores List'!$E429),[1]Quarters!$A$2:$B$13,2,0)&amp;RIGHT(YEAR('[1]Lista de Lojas | Stores List'!$E429),2))</f>
        <v>4Q14</v>
      </c>
      <c r="G429" s="309"/>
      <c r="H429" s="308" t="str">
        <f>IF('[1]Lista de Lojas | Stores List'!$G429="","",VLOOKUP(MONTH('[1]Lista de Lojas | Stores List'!$G429),[1]Quarters!$A$2:$B$13,2,0)&amp;RIGHT(YEAR('[1]Lista de Lojas | Stores List'!$G429),2))</f>
        <v/>
      </c>
      <c r="I429" s="311" t="s">
        <v>804</v>
      </c>
      <c r="J429" s="311" t="str">
        <f>IFERROR(VLOOKUP('[1]Lista de Lojas | Stores List'!$K429,[1]UF!$A:$C,3,0),"")</f>
        <v>Southest</v>
      </c>
      <c r="K429" s="311" t="s">
        <v>127</v>
      </c>
      <c r="L429" s="311" t="str">
        <f>IF('[1]Lista de Lojas | Stores List'!$K429="","",VLOOKUP('[1]Lista de Lojas | Stores List'!$K429,[1]UF!$A:$B,2,0))</f>
        <v>São Paulo</v>
      </c>
      <c r="M429" s="311" t="s">
        <v>134</v>
      </c>
      <c r="N429" s="311" t="str">
        <f>IFERROR(VLOOKUP('[1]Lista de Lojas | Stores List'!$M429,[1]UF!D:E,2,0),"N")</f>
        <v>S</v>
      </c>
      <c r="O429" s="311" t="s">
        <v>1550</v>
      </c>
      <c r="P429" s="311" t="s">
        <v>523</v>
      </c>
      <c r="Q429" s="317">
        <v>97</v>
      </c>
      <c r="R429" s="311">
        <f>SUMIFS('[1]Lista de Lojas | Stores List'!$B$85:$B$747,'[1]Lista de Lojas | Stores List'!$D$85:$D$747,'[1]Lista de Lojas | Stores List'!$D429,'[1]Lista de Lojas | Stores List'!$E$85:$E$747,"&lt;="&amp;'[1]Lista de Lojas | Stores List'!$E429)</f>
        <v>15</v>
      </c>
      <c r="S429" s="311">
        <f>SUMIFS('[1]Lista de Lojas | Stores List'!$B$85:$B$747,'[1]Lista de Lojas | Stores List'!$E$85:$E$747,"&lt;="&amp;'[1]Lista de Lojas | Stores List'!$E429)</f>
        <v>282</v>
      </c>
    </row>
    <row r="430" spans="2:19">
      <c r="B430" s="164">
        <f>IF(AND('[1]Lista de Lojas | Stores List'!$E430="",'[1]Lista de Lojas | Stores List'!$G430=""),0,IF('[1]Lista de Lojas | Stores List'!$G430&lt;&gt;"",0,1))</f>
        <v>1</v>
      </c>
      <c r="C430" s="163" t="s">
        <v>1270</v>
      </c>
      <c r="D430" s="308" t="s">
        <v>125</v>
      </c>
      <c r="E430" s="309">
        <v>41954</v>
      </c>
      <c r="F430" s="308" t="str">
        <f>IF('[1]Lista de Lojas | Stores List'!$E430="","",VLOOKUP(MONTH('[1]Lista de Lojas | Stores List'!$E430),[1]Quarters!$A$2:$B$13,2,0)&amp;RIGHT(YEAR('[1]Lista de Lojas | Stores List'!$E430),2))</f>
        <v>4Q14</v>
      </c>
      <c r="G430" s="309"/>
      <c r="H430" s="308" t="str">
        <f>IF('[1]Lista de Lojas | Stores List'!$G430="","",VLOOKUP(MONTH('[1]Lista de Lojas | Stores List'!$G430),[1]Quarters!$A$2:$B$13,2,0)&amp;RIGHT(YEAR('[1]Lista de Lojas | Stores List'!$G430),2))</f>
        <v/>
      </c>
      <c r="I430" s="311" t="s">
        <v>804</v>
      </c>
      <c r="J430" s="311" t="str">
        <f>IFERROR(VLOOKUP('[1]Lista de Lojas | Stores List'!$K430,[1]UF!$A:$C,3,0),"")</f>
        <v>Southest</v>
      </c>
      <c r="K430" s="311" t="s">
        <v>127</v>
      </c>
      <c r="L430" s="311" t="str">
        <f>IF('[1]Lista de Lojas | Stores List'!$K430="","",VLOOKUP('[1]Lista de Lojas | Stores List'!$K430,[1]UF!$A:$B,2,0))</f>
        <v>São Paulo</v>
      </c>
      <c r="M430" s="311" t="s">
        <v>190</v>
      </c>
      <c r="N430" s="311" t="str">
        <f>IFERROR(VLOOKUP('[1]Lista de Lojas | Stores List'!$M430,[1]UF!D:E,2,0),"N")</f>
        <v>N</v>
      </c>
      <c r="O430" s="311" t="s">
        <v>1271</v>
      </c>
      <c r="P430" s="311" t="s">
        <v>523</v>
      </c>
      <c r="Q430" s="317">
        <v>2068.5099999999998</v>
      </c>
      <c r="R430" s="311">
        <f>SUMIFS('[1]Lista de Lojas | Stores List'!$B$85:$B$747,'[1]Lista de Lojas | Stores List'!$D$85:$D$747,'[1]Lista de Lojas | Stores List'!$D430,'[1]Lista de Lojas | Stores List'!$E$85:$E$747,"&lt;="&amp;'[1]Lista de Lojas | Stores List'!$E430)</f>
        <v>226</v>
      </c>
      <c r="S430" s="311">
        <f>SUMIFS('[1]Lista de Lojas | Stores List'!$B$85:$B$747,'[1]Lista de Lojas | Stores List'!$E$85:$E$747,"&lt;="&amp;'[1]Lista de Lojas | Stores List'!$E430)</f>
        <v>281</v>
      </c>
    </row>
    <row r="431" spans="2:19">
      <c r="B431" s="164">
        <f>IF(AND('[1]Lista de Lojas | Stores List'!$E431="",'[1]Lista de Lojas | Stores List'!$G431=""),0,IF('[1]Lista de Lojas | Stores List'!$G431&lt;&gt;"",0,1))</f>
        <v>1</v>
      </c>
      <c r="C431" s="163" t="s">
        <v>1268</v>
      </c>
      <c r="D431" s="308" t="s">
        <v>125</v>
      </c>
      <c r="E431" s="309">
        <v>41947</v>
      </c>
      <c r="F431" s="308" t="str">
        <f>IF('[1]Lista de Lojas | Stores List'!$E431="","",VLOOKUP(MONTH('[1]Lista de Lojas | Stores List'!$E431),[1]Quarters!$A$2:$B$13,2,0)&amp;RIGHT(YEAR('[1]Lista de Lojas | Stores List'!$E431),2))</f>
        <v>4Q14</v>
      </c>
      <c r="G431" s="309"/>
      <c r="H431" s="308" t="str">
        <f>IF('[1]Lista de Lojas | Stores List'!$G431="","",VLOOKUP(MONTH('[1]Lista de Lojas | Stores List'!$G431),[1]Quarters!$A$2:$B$13,2,0)&amp;RIGHT(YEAR('[1]Lista de Lojas | Stores List'!$G431),2))</f>
        <v/>
      </c>
      <c r="I431" s="311" t="s">
        <v>804</v>
      </c>
      <c r="J431" s="311" t="str">
        <f>IFERROR(VLOOKUP('[1]Lista de Lojas | Stores List'!$K431,[1]UF!$A:$C,3,0),"")</f>
        <v>Southest</v>
      </c>
      <c r="K431" s="311" t="s">
        <v>319</v>
      </c>
      <c r="L431" s="311" t="str">
        <f>IF('[1]Lista de Lojas | Stores List'!$K431="","",VLOOKUP('[1]Lista de Lojas | Stores List'!$K431,[1]UF!$A:$B,2,0))</f>
        <v>Minas Gerais</v>
      </c>
      <c r="M431" s="311" t="s">
        <v>189</v>
      </c>
      <c r="N431" s="311" t="str">
        <f>IFERROR(VLOOKUP('[1]Lista de Lojas | Stores List'!$M431,[1]UF!D:E,2,0),"N")</f>
        <v>S</v>
      </c>
      <c r="O431" s="311" t="s">
        <v>1269</v>
      </c>
      <c r="P431" s="311" t="s">
        <v>523</v>
      </c>
      <c r="Q431" s="317">
        <v>1069.69</v>
      </c>
      <c r="R431" s="311">
        <f>SUMIFS('[1]Lista de Lojas | Stores List'!$B$85:$B$747,'[1]Lista de Lojas | Stores List'!$D$85:$D$747,'[1]Lista de Lojas | Stores List'!$D431,'[1]Lista de Lojas | Stores List'!$E$85:$E$747,"&lt;="&amp;'[1]Lista de Lojas | Stores List'!$E431)</f>
        <v>225</v>
      </c>
      <c r="S431" s="311">
        <f>SUMIFS('[1]Lista de Lojas | Stores List'!$B$85:$B$747,'[1]Lista de Lojas | Stores List'!$E$85:$E$747,"&lt;="&amp;'[1]Lista de Lojas | Stores List'!$E431)</f>
        <v>280</v>
      </c>
    </row>
    <row r="432" spans="2:19">
      <c r="B432" s="164">
        <f>IF(AND('[1]Lista de Lojas | Stores List'!$E432="",'[1]Lista de Lojas | Stores List'!$G432=""),0,IF('[1]Lista de Lojas | Stores List'!$G432&lt;&gt;"",0,1))</f>
        <v>1</v>
      </c>
      <c r="C432" s="163" t="s">
        <v>902</v>
      </c>
      <c r="D432" s="308" t="s">
        <v>152</v>
      </c>
      <c r="E432" s="309">
        <v>41941</v>
      </c>
      <c r="F432" s="308" t="str">
        <f>IF('[1]Lista de Lojas | Stores List'!$E432="","",VLOOKUP(MONTH('[1]Lista de Lojas | Stores List'!$E432),[1]Quarters!$A$2:$B$13,2,0)&amp;RIGHT(YEAR('[1]Lista de Lojas | Stores List'!$E432),2))</f>
        <v>4Q14</v>
      </c>
      <c r="G432" s="309"/>
      <c r="H432" s="308" t="str">
        <f>IF('[1]Lista de Lojas | Stores List'!$G432="","",VLOOKUP(MONTH('[1]Lista de Lojas | Stores List'!$G432),[1]Quarters!$A$2:$B$13,2,0)&amp;RIGHT(YEAR('[1]Lista de Lojas | Stores List'!$G432),2))</f>
        <v/>
      </c>
      <c r="I432" s="311" t="s">
        <v>804</v>
      </c>
      <c r="J432" s="311" t="str">
        <f>IFERROR(VLOOKUP('[1]Lista de Lojas | Stores List'!$K432,[1]UF!$A:$C,3,0),"")</f>
        <v>Northest</v>
      </c>
      <c r="K432" s="311" t="s">
        <v>318</v>
      </c>
      <c r="L432" s="311" t="str">
        <f>IF('[1]Lista de Lojas | Stores List'!$K432="","",VLOOKUP('[1]Lista de Lojas | Stores List'!$K432,[1]UF!$A:$B,2,0))</f>
        <v>Ceará</v>
      </c>
      <c r="M432" s="311" t="s">
        <v>162</v>
      </c>
      <c r="N432" s="311" t="str">
        <f>IFERROR(VLOOKUP('[1]Lista de Lojas | Stores List'!$M432,[1]UF!D:E,2,0),"N")</f>
        <v>S</v>
      </c>
      <c r="O432" s="311" t="s">
        <v>903</v>
      </c>
      <c r="P432" s="311" t="s">
        <v>523</v>
      </c>
      <c r="Q432" s="317">
        <v>525.05999999999995</v>
      </c>
      <c r="R432" s="311">
        <f>SUMIFS('[1]Lista de Lojas | Stores List'!$B$85:$B$747,'[1]Lista de Lojas | Stores List'!$D$85:$D$747,'[1]Lista de Lojas | Stores List'!$D432,'[1]Lista de Lojas | Stores List'!$E$85:$E$747,"&lt;="&amp;'[1]Lista de Lojas | Stores List'!$E432)</f>
        <v>41</v>
      </c>
      <c r="S432" s="311">
        <f>SUMIFS('[1]Lista de Lojas | Stores List'!$B$85:$B$747,'[1]Lista de Lojas | Stores List'!$E$85:$E$747,"&lt;="&amp;'[1]Lista de Lojas | Stores List'!$E432)</f>
        <v>279</v>
      </c>
    </row>
    <row r="433" spans="2:19">
      <c r="B433" s="164">
        <f>IF(AND('[1]Lista de Lojas | Stores List'!$E433="",'[1]Lista de Lojas | Stores List'!$G433=""),0,IF('[1]Lista de Lojas | Stores List'!$G433&lt;&gt;"",0,1))</f>
        <v>1</v>
      </c>
      <c r="C433" s="163" t="s">
        <v>1267</v>
      </c>
      <c r="D433" s="308" t="s">
        <v>125</v>
      </c>
      <c r="E433" s="309">
        <v>41941</v>
      </c>
      <c r="F433" s="308" t="str">
        <f>IF('[1]Lista de Lojas | Stores List'!$E433="","",VLOOKUP(MONTH('[1]Lista de Lojas | Stores List'!$E433),[1]Quarters!$A$2:$B$13,2,0)&amp;RIGHT(YEAR('[1]Lista de Lojas | Stores List'!$E433),2))</f>
        <v>4Q14</v>
      </c>
      <c r="G433" s="309"/>
      <c r="H433" s="308" t="str">
        <f>IF('[1]Lista de Lojas | Stores List'!$G433="","",VLOOKUP(MONTH('[1]Lista de Lojas | Stores List'!$G433),[1]Quarters!$A$2:$B$13,2,0)&amp;RIGHT(YEAR('[1]Lista de Lojas | Stores List'!$G433),2))</f>
        <v/>
      </c>
      <c r="I433" s="311" t="s">
        <v>804</v>
      </c>
      <c r="J433" s="311" t="str">
        <f>IFERROR(VLOOKUP('[1]Lista de Lojas | Stores List'!$K433,[1]UF!$A:$C,3,0),"")</f>
        <v>Northest</v>
      </c>
      <c r="K433" s="311" t="s">
        <v>318</v>
      </c>
      <c r="L433" s="311" t="str">
        <f>IF('[1]Lista de Lojas | Stores List'!$K433="","",VLOOKUP('[1]Lista de Lojas | Stores List'!$K433,[1]UF!$A:$B,2,0))</f>
        <v>Ceará</v>
      </c>
      <c r="M433" s="311" t="s">
        <v>162</v>
      </c>
      <c r="N433" s="311" t="str">
        <f>IFERROR(VLOOKUP('[1]Lista de Lojas | Stores List'!$M433,[1]UF!D:E,2,0),"N")</f>
        <v>S</v>
      </c>
      <c r="O433" s="311" t="s">
        <v>248</v>
      </c>
      <c r="P433" s="311" t="s">
        <v>523</v>
      </c>
      <c r="Q433" s="317">
        <v>4221.7300000000005</v>
      </c>
      <c r="R433" s="311">
        <f>SUMIFS('[1]Lista de Lojas | Stores List'!$B$85:$B$747,'[1]Lista de Lojas | Stores List'!$D$85:$D$747,'[1]Lista de Lojas | Stores List'!$D433,'[1]Lista de Lojas | Stores List'!$E$85:$E$747,"&lt;="&amp;'[1]Lista de Lojas | Stores List'!$E433)</f>
        <v>224</v>
      </c>
      <c r="S433" s="311">
        <f>SUMIFS('[1]Lista de Lojas | Stores List'!$B$85:$B$747,'[1]Lista de Lojas | Stores List'!$E$85:$E$747,"&lt;="&amp;'[1]Lista de Lojas | Stores List'!$E433)</f>
        <v>279</v>
      </c>
    </row>
    <row r="434" spans="2:19">
      <c r="B434" s="164">
        <f>IF(AND('[1]Lista de Lojas | Stores List'!$E434="",'[1]Lista de Lojas | Stores List'!$G434=""),0,IF('[1]Lista de Lojas | Stores List'!$G434&lt;&gt;"",0,1))</f>
        <v>1</v>
      </c>
      <c r="C434" s="163" t="s">
        <v>1266</v>
      </c>
      <c r="D434" s="308" t="s">
        <v>125</v>
      </c>
      <c r="E434" s="309">
        <v>41928</v>
      </c>
      <c r="F434" s="308" t="str">
        <f>IF('[1]Lista de Lojas | Stores List'!$E434="","",VLOOKUP(MONTH('[1]Lista de Lojas | Stores List'!$E434),[1]Quarters!$A$2:$B$13,2,0)&amp;RIGHT(YEAR('[1]Lista de Lojas | Stores List'!$E434),2))</f>
        <v>4Q14</v>
      </c>
      <c r="G434" s="309"/>
      <c r="H434" s="308" t="str">
        <f>IF('[1]Lista de Lojas | Stores List'!$G434="","",VLOOKUP(MONTH('[1]Lista de Lojas | Stores List'!$G434),[1]Quarters!$A$2:$B$13,2,0)&amp;RIGHT(YEAR('[1]Lista de Lojas | Stores List'!$G434),2))</f>
        <v/>
      </c>
      <c r="I434" s="311" t="s">
        <v>804</v>
      </c>
      <c r="J434" s="311" t="str">
        <f>IFERROR(VLOOKUP('[1]Lista de Lojas | Stores List'!$K434,[1]UF!$A:$C,3,0),"")</f>
        <v>Southest</v>
      </c>
      <c r="K434" s="311" t="s">
        <v>127</v>
      </c>
      <c r="L434" s="311" t="str">
        <f>IF('[1]Lista de Lojas | Stores List'!$K434="","",VLOOKUP('[1]Lista de Lojas | Stores List'!$K434,[1]UF!$A:$B,2,0))</f>
        <v>São Paulo</v>
      </c>
      <c r="M434" s="311" t="s">
        <v>188</v>
      </c>
      <c r="N434" s="311" t="str">
        <f>IFERROR(VLOOKUP('[1]Lista de Lojas | Stores List'!$M434,[1]UF!D:E,2,0),"N")</f>
        <v>N</v>
      </c>
      <c r="O434" s="311" t="s">
        <v>247</v>
      </c>
      <c r="P434" s="311" t="s">
        <v>523</v>
      </c>
      <c r="Q434" s="317">
        <v>2028.37</v>
      </c>
      <c r="R434" s="311">
        <f>SUMIFS('[1]Lista de Lojas | Stores List'!$B$85:$B$747,'[1]Lista de Lojas | Stores List'!$D$85:$D$747,'[1]Lista de Lojas | Stores List'!$D434,'[1]Lista de Lojas | Stores List'!$E$85:$E$747,"&lt;="&amp;'[1]Lista de Lojas | Stores List'!$E434)</f>
        <v>223</v>
      </c>
      <c r="S434" s="311">
        <f>SUMIFS('[1]Lista de Lojas | Stores List'!$B$85:$B$747,'[1]Lista de Lojas | Stores List'!$E$85:$E$747,"&lt;="&amp;'[1]Lista de Lojas | Stores List'!$E434)</f>
        <v>277</v>
      </c>
    </row>
    <row r="435" spans="2:19">
      <c r="B435" s="164">
        <f>IF(AND('[1]Lista de Lojas | Stores List'!$E435="",'[1]Lista de Lojas | Stores List'!$G435=""),0,IF('[1]Lista de Lojas | Stores List'!$G435&lt;&gt;"",0,1))</f>
        <v>1</v>
      </c>
      <c r="C435" s="163" t="s">
        <v>901</v>
      </c>
      <c r="D435" s="308" t="s">
        <v>152</v>
      </c>
      <c r="E435" s="309">
        <v>41908</v>
      </c>
      <c r="F435" s="308" t="str">
        <f>IF('[1]Lista de Lojas | Stores List'!$E435="","",VLOOKUP(MONTH('[1]Lista de Lojas | Stores List'!$E435),[1]Quarters!$A$2:$B$13,2,0)&amp;RIGHT(YEAR('[1]Lista de Lojas | Stores List'!$E435),2))</f>
        <v>3Q14</v>
      </c>
      <c r="G435" s="309"/>
      <c r="H435" s="308" t="str">
        <f>IF('[1]Lista de Lojas | Stores List'!$G435="","",VLOOKUP(MONTH('[1]Lista de Lojas | Stores List'!$G435),[1]Quarters!$A$2:$B$13,2,0)&amp;RIGHT(YEAR('[1]Lista de Lojas | Stores List'!$G435),2))</f>
        <v/>
      </c>
      <c r="I435" s="311" t="s">
        <v>804</v>
      </c>
      <c r="J435" s="311" t="str">
        <f>IFERROR(VLOOKUP('[1]Lista de Lojas | Stores List'!$K435,[1]UF!$A:$C,3,0),"")</f>
        <v>South</v>
      </c>
      <c r="K435" s="311" t="s">
        <v>317</v>
      </c>
      <c r="L435" s="311" t="str">
        <f>IF('[1]Lista de Lojas | Stores List'!$K435="","",VLOOKUP('[1]Lista de Lojas | Stores List'!$K435,[1]UF!$A:$B,2,0))</f>
        <v>Santa Catarina</v>
      </c>
      <c r="M435" s="311" t="s">
        <v>182</v>
      </c>
      <c r="N435" s="311" t="str">
        <f>IFERROR(VLOOKUP('[1]Lista de Lojas | Stores List'!$M435,[1]UF!D:E,2,0),"N")</f>
        <v>S</v>
      </c>
      <c r="O435" s="311" t="s">
        <v>671</v>
      </c>
      <c r="P435" s="311" t="s">
        <v>523</v>
      </c>
      <c r="Q435" s="317">
        <v>597.98</v>
      </c>
      <c r="R435" s="311">
        <f>SUMIFS('[1]Lista de Lojas | Stores List'!$B$85:$B$747,'[1]Lista de Lojas | Stores List'!$D$85:$D$747,'[1]Lista de Lojas | Stores List'!$D435,'[1]Lista de Lojas | Stores List'!$E$85:$E$747,"&lt;="&amp;'[1]Lista de Lojas | Stores List'!$E435)</f>
        <v>40</v>
      </c>
      <c r="S435" s="311">
        <f>SUMIFS('[1]Lista de Lojas | Stores List'!$B$85:$B$747,'[1]Lista de Lojas | Stores List'!$E$85:$E$747,"&lt;="&amp;'[1]Lista de Lojas | Stores List'!$E435)</f>
        <v>276</v>
      </c>
    </row>
    <row r="436" spans="2:19">
      <c r="B436" s="164">
        <f>IF(AND('[1]Lista de Lojas | Stores List'!$E436="",'[1]Lista de Lojas | Stores List'!$G436=""),0,IF('[1]Lista de Lojas | Stores List'!$G436&lt;&gt;"",0,1))</f>
        <v>1</v>
      </c>
      <c r="C436" s="163" t="s">
        <v>1547</v>
      </c>
      <c r="D436" s="308" t="s">
        <v>153</v>
      </c>
      <c r="E436" s="309">
        <v>41906</v>
      </c>
      <c r="F436" s="308" t="str">
        <f>IF('[1]Lista de Lojas | Stores List'!$E436="","",VLOOKUP(MONTH('[1]Lista de Lojas | Stores List'!$E436),[1]Quarters!$A$2:$B$13,2,0)&amp;RIGHT(YEAR('[1]Lista de Lojas | Stores List'!$E436),2))</f>
        <v>3Q14</v>
      </c>
      <c r="G436" s="309"/>
      <c r="H436" s="308" t="str">
        <f>IF('[1]Lista de Lojas | Stores List'!$G436="","",VLOOKUP(MONTH('[1]Lista de Lojas | Stores List'!$G436),[1]Quarters!$A$2:$B$13,2,0)&amp;RIGHT(YEAR('[1]Lista de Lojas | Stores List'!$G436),2))</f>
        <v/>
      </c>
      <c r="I436" s="311" t="s">
        <v>804</v>
      </c>
      <c r="J436" s="311" t="str">
        <f>IFERROR(VLOOKUP('[1]Lista de Lojas | Stores List'!$K436,[1]UF!$A:$C,3,0),"")</f>
        <v>Southest</v>
      </c>
      <c r="K436" s="311" t="s">
        <v>319</v>
      </c>
      <c r="L436" s="311" t="str">
        <f>IF('[1]Lista de Lojas | Stores List'!$K436="","",VLOOKUP('[1]Lista de Lojas | Stores List'!$K436,[1]UF!$A:$B,2,0))</f>
        <v>Minas Gerais</v>
      </c>
      <c r="M436" s="311" t="s">
        <v>189</v>
      </c>
      <c r="N436" s="311" t="str">
        <f>IFERROR(VLOOKUP('[1]Lista de Lojas | Stores List'!$M436,[1]UF!D:E,2,0),"N")</f>
        <v>S</v>
      </c>
      <c r="O436" s="311" t="s">
        <v>1548</v>
      </c>
      <c r="P436" s="311" t="s">
        <v>523</v>
      </c>
      <c r="Q436" s="317">
        <v>293.89</v>
      </c>
      <c r="R436" s="311">
        <f>SUMIFS('[1]Lista de Lojas | Stores List'!$B$85:$B$747,'[1]Lista de Lojas | Stores List'!$D$85:$D$747,'[1]Lista de Lojas | Stores List'!$D436,'[1]Lista de Lojas | Stores List'!$E$85:$E$747,"&lt;="&amp;'[1]Lista de Lojas | Stores List'!$E436)</f>
        <v>14</v>
      </c>
      <c r="S436" s="311">
        <f>SUMIFS('[1]Lista de Lojas | Stores List'!$B$85:$B$747,'[1]Lista de Lojas | Stores List'!$E$85:$E$747,"&lt;="&amp;'[1]Lista de Lojas | Stores List'!$E436)</f>
        <v>275</v>
      </c>
    </row>
    <row r="437" spans="2:19">
      <c r="B437" s="164">
        <f>IF(AND('[1]Lista de Lojas | Stores List'!$E437="",'[1]Lista de Lojas | Stores List'!$G437=""),0,IF('[1]Lista de Lojas | Stores List'!$G437&lt;&gt;"",0,1))</f>
        <v>1</v>
      </c>
      <c r="C437" s="163" t="s">
        <v>1264</v>
      </c>
      <c r="D437" s="308" t="s">
        <v>125</v>
      </c>
      <c r="E437" s="309">
        <v>41892</v>
      </c>
      <c r="F437" s="308" t="str">
        <f>IF('[1]Lista de Lojas | Stores List'!$E437="","",VLOOKUP(MONTH('[1]Lista de Lojas | Stores List'!$E437),[1]Quarters!$A$2:$B$13,2,0)&amp;RIGHT(YEAR('[1]Lista de Lojas | Stores List'!$E437),2))</f>
        <v>3Q14</v>
      </c>
      <c r="G437" s="309"/>
      <c r="H437" s="308" t="str">
        <f>IF('[1]Lista de Lojas | Stores List'!$G437="","",VLOOKUP(MONTH('[1]Lista de Lojas | Stores List'!$G437),[1]Quarters!$A$2:$B$13,2,0)&amp;RIGHT(YEAR('[1]Lista de Lojas | Stores List'!$G437),2))</f>
        <v/>
      </c>
      <c r="I437" s="311" t="s">
        <v>804</v>
      </c>
      <c r="J437" s="311" t="str">
        <f>IFERROR(VLOOKUP('[1]Lista de Lojas | Stores List'!$K437,[1]UF!$A:$C,3,0),"")</f>
        <v>South</v>
      </c>
      <c r="K437" s="311" t="s">
        <v>317</v>
      </c>
      <c r="L437" s="311" t="str">
        <f>IF('[1]Lista de Lojas | Stores List'!$K437="","",VLOOKUP('[1]Lista de Lojas | Stores List'!$K437,[1]UF!$A:$B,2,0))</f>
        <v>Santa Catarina</v>
      </c>
      <c r="M437" s="311" t="s">
        <v>187</v>
      </c>
      <c r="N437" s="311" t="str">
        <f>IFERROR(VLOOKUP('[1]Lista de Lojas | Stores List'!$M437,[1]UF!D:E,2,0),"N")</f>
        <v>N</v>
      </c>
      <c r="O437" s="311" t="s">
        <v>1265</v>
      </c>
      <c r="P437" s="311" t="s">
        <v>523</v>
      </c>
      <c r="Q437" s="317">
        <v>1802.06</v>
      </c>
      <c r="R437" s="311">
        <f>SUMIFS('[1]Lista de Lojas | Stores List'!$B$85:$B$747,'[1]Lista de Lojas | Stores List'!$D$85:$D$747,'[1]Lista de Lojas | Stores List'!$D437,'[1]Lista de Lojas | Stores List'!$E$85:$E$747,"&lt;="&amp;'[1]Lista de Lojas | Stores List'!$E437)</f>
        <v>222</v>
      </c>
      <c r="S437" s="311">
        <f>SUMIFS('[1]Lista de Lojas | Stores List'!$B$85:$B$747,'[1]Lista de Lojas | Stores List'!$E$85:$E$747,"&lt;="&amp;'[1]Lista de Lojas | Stores List'!$E437)</f>
        <v>274</v>
      </c>
    </row>
    <row r="438" spans="2:19">
      <c r="B438" s="164">
        <f>IF(AND('[1]Lista de Lojas | Stores List'!$E438="",'[1]Lista de Lojas | Stores List'!$G438=""),0,IF('[1]Lista de Lojas | Stores List'!$G438&lt;&gt;"",0,1))</f>
        <v>1</v>
      </c>
      <c r="C438" s="163" t="s">
        <v>1263</v>
      </c>
      <c r="D438" s="308" t="s">
        <v>125</v>
      </c>
      <c r="E438" s="309">
        <v>41880</v>
      </c>
      <c r="F438" s="308" t="str">
        <f>IF('[1]Lista de Lojas | Stores List'!$E438="","",VLOOKUP(MONTH('[1]Lista de Lojas | Stores List'!$E438),[1]Quarters!$A$2:$B$13,2,0)&amp;RIGHT(YEAR('[1]Lista de Lojas | Stores List'!$E438),2))</f>
        <v>3Q14</v>
      </c>
      <c r="G438" s="309"/>
      <c r="H438" s="308" t="str">
        <f>IF('[1]Lista de Lojas | Stores List'!$G438="","",VLOOKUP(MONTH('[1]Lista de Lojas | Stores List'!$G438),[1]Quarters!$A$2:$B$13,2,0)&amp;RIGHT(YEAR('[1]Lista de Lojas | Stores List'!$G438),2))</f>
        <v/>
      </c>
      <c r="I438" s="311" t="s">
        <v>804</v>
      </c>
      <c r="J438" s="311" t="str">
        <f>IFERROR(VLOOKUP('[1]Lista de Lojas | Stores List'!$K438,[1]UF!$A:$C,3,0),"")</f>
        <v>South</v>
      </c>
      <c r="K438" s="311" t="s">
        <v>126</v>
      </c>
      <c r="L438" s="311" t="str">
        <f>IF('[1]Lista de Lojas | Stores List'!$K438="","",VLOOKUP('[1]Lista de Lojas | Stores List'!$K438,[1]UF!$A:$B,2,0))</f>
        <v>Rio Grande do Sul</v>
      </c>
      <c r="M438" s="311" t="s">
        <v>186</v>
      </c>
      <c r="N438" s="311" t="str">
        <f>IFERROR(VLOOKUP('[1]Lista de Lojas | Stores List'!$M438,[1]UF!D:E,2,0),"N")</f>
        <v>N</v>
      </c>
      <c r="O438" s="311" t="s">
        <v>246</v>
      </c>
      <c r="P438" s="311" t="s">
        <v>523</v>
      </c>
      <c r="Q438" s="317">
        <v>2730.1</v>
      </c>
      <c r="R438" s="311">
        <f>SUMIFS('[1]Lista de Lojas | Stores List'!$B$85:$B$747,'[1]Lista de Lojas | Stores List'!$D$85:$D$747,'[1]Lista de Lojas | Stores List'!$D438,'[1]Lista de Lojas | Stores List'!$E$85:$E$747,"&lt;="&amp;'[1]Lista de Lojas | Stores List'!$E438)</f>
        <v>221</v>
      </c>
      <c r="S438" s="311">
        <f>SUMIFS('[1]Lista de Lojas | Stores List'!$B$85:$B$747,'[1]Lista de Lojas | Stores List'!$E$85:$E$747,"&lt;="&amp;'[1]Lista de Lojas | Stores List'!$E438)</f>
        <v>273</v>
      </c>
    </row>
    <row r="439" spans="2:19">
      <c r="B439" s="164">
        <f>IF(AND('[1]Lista de Lojas | Stores List'!$E439="",'[1]Lista de Lojas | Stores List'!$G439=""),0,IF('[1]Lista de Lojas | Stores List'!$G439&lt;&gt;"",0,1))</f>
        <v>1</v>
      </c>
      <c r="C439" s="163" t="s">
        <v>900</v>
      </c>
      <c r="D439" s="308" t="s">
        <v>152</v>
      </c>
      <c r="E439" s="309">
        <v>41876</v>
      </c>
      <c r="F439" s="308" t="str">
        <f>IF('[1]Lista de Lojas | Stores List'!$E439="","",VLOOKUP(MONTH('[1]Lista de Lojas | Stores List'!$E439),[1]Quarters!$A$2:$B$13,2,0)&amp;RIGHT(YEAR('[1]Lista de Lojas | Stores List'!$E439),2))</f>
        <v>3Q14</v>
      </c>
      <c r="G439" s="309"/>
      <c r="H439" s="308" t="str">
        <f>IF('[1]Lista de Lojas | Stores List'!$G439="","",VLOOKUP(MONTH('[1]Lista de Lojas | Stores List'!$G439),[1]Quarters!$A$2:$B$13,2,0)&amp;RIGHT(YEAR('[1]Lista de Lojas | Stores List'!$G439),2))</f>
        <v/>
      </c>
      <c r="I439" s="311" t="s">
        <v>804</v>
      </c>
      <c r="J439" s="311" t="str">
        <f>IFERROR(VLOOKUP('[1]Lista de Lojas | Stores List'!$K439,[1]UF!$A:$C,3,0),"")</f>
        <v>Southest</v>
      </c>
      <c r="K439" s="311" t="s">
        <v>322</v>
      </c>
      <c r="L439" s="311" t="str">
        <f>IF('[1]Lista de Lojas | Stores List'!$K439="","",VLOOKUP('[1]Lista de Lojas | Stores List'!$K439,[1]UF!$A:$B,2,0))</f>
        <v>Espírito Santo</v>
      </c>
      <c r="M439" s="311" t="s">
        <v>185</v>
      </c>
      <c r="N439" s="311" t="str">
        <f>IFERROR(VLOOKUP('[1]Lista de Lojas | Stores List'!$M439,[1]UF!D:E,2,0),"N")</f>
        <v>N</v>
      </c>
      <c r="O439" s="311" t="s">
        <v>245</v>
      </c>
      <c r="P439" s="311" t="s">
        <v>523</v>
      </c>
      <c r="Q439" s="317">
        <v>439.01</v>
      </c>
      <c r="R439" s="311">
        <f>SUMIFS('[1]Lista de Lojas | Stores List'!$B$85:$B$747,'[1]Lista de Lojas | Stores List'!$D$85:$D$747,'[1]Lista de Lojas | Stores List'!$D439,'[1]Lista de Lojas | Stores List'!$E$85:$E$747,"&lt;="&amp;'[1]Lista de Lojas | Stores List'!$E439)</f>
        <v>39</v>
      </c>
      <c r="S439" s="311">
        <f>SUMIFS('[1]Lista de Lojas | Stores List'!$B$85:$B$747,'[1]Lista de Lojas | Stores List'!$E$85:$E$747,"&lt;="&amp;'[1]Lista de Lojas | Stores List'!$E439)</f>
        <v>272</v>
      </c>
    </row>
    <row r="440" spans="2:19">
      <c r="B440" s="164">
        <f>IF(AND('[1]Lista de Lojas | Stores List'!$E440="",'[1]Lista de Lojas | Stores List'!$G440=""),0,IF('[1]Lista de Lojas | Stores List'!$G440&lt;&gt;"",0,1))</f>
        <v>1</v>
      </c>
      <c r="C440" s="163" t="s">
        <v>1262</v>
      </c>
      <c r="D440" s="308" t="s">
        <v>125</v>
      </c>
      <c r="E440" s="309">
        <v>41876</v>
      </c>
      <c r="F440" s="308" t="str">
        <f>IF('[1]Lista de Lojas | Stores List'!$E440="","",VLOOKUP(MONTH('[1]Lista de Lojas | Stores List'!$E440),[1]Quarters!$A$2:$B$13,2,0)&amp;RIGHT(YEAR('[1]Lista de Lojas | Stores List'!$E440),2))</f>
        <v>3Q14</v>
      </c>
      <c r="G440" s="309"/>
      <c r="H440" s="308" t="str">
        <f>IF('[1]Lista de Lojas | Stores List'!$G440="","",VLOOKUP(MONTH('[1]Lista de Lojas | Stores List'!$G440),[1]Quarters!$A$2:$B$13,2,0)&amp;RIGHT(YEAR('[1]Lista de Lojas | Stores List'!$G440),2))</f>
        <v/>
      </c>
      <c r="I440" s="311" t="s">
        <v>804</v>
      </c>
      <c r="J440" s="311" t="str">
        <f>IFERROR(VLOOKUP('[1]Lista de Lojas | Stores List'!$K440,[1]UF!$A:$C,3,0),"")</f>
        <v>Southest</v>
      </c>
      <c r="K440" s="311" t="s">
        <v>322</v>
      </c>
      <c r="L440" s="311" t="str">
        <f>IF('[1]Lista de Lojas | Stores List'!$K440="","",VLOOKUP('[1]Lista de Lojas | Stores List'!$K440,[1]UF!$A:$B,2,0))</f>
        <v>Espírito Santo</v>
      </c>
      <c r="M440" s="311" t="s">
        <v>185</v>
      </c>
      <c r="N440" s="311" t="str">
        <f>IFERROR(VLOOKUP('[1]Lista de Lojas | Stores List'!$M440,[1]UF!D:E,2,0),"N")</f>
        <v>N</v>
      </c>
      <c r="O440" s="311" t="s">
        <v>245</v>
      </c>
      <c r="P440" s="311" t="s">
        <v>523</v>
      </c>
      <c r="Q440" s="317">
        <v>2912.46</v>
      </c>
      <c r="R440" s="311">
        <f>SUMIFS('[1]Lista de Lojas | Stores List'!$B$85:$B$747,'[1]Lista de Lojas | Stores List'!$D$85:$D$747,'[1]Lista de Lojas | Stores List'!$D440,'[1]Lista de Lojas | Stores List'!$E$85:$E$747,"&lt;="&amp;'[1]Lista de Lojas | Stores List'!$E440)</f>
        <v>220</v>
      </c>
      <c r="S440" s="311">
        <f>SUMIFS('[1]Lista de Lojas | Stores List'!$B$85:$B$747,'[1]Lista de Lojas | Stores List'!$E$85:$E$747,"&lt;="&amp;'[1]Lista de Lojas | Stores List'!$E440)</f>
        <v>272</v>
      </c>
    </row>
    <row r="441" spans="2:19">
      <c r="B441" s="164">
        <f>IF(AND('[1]Lista de Lojas | Stores List'!$E441="",'[1]Lista de Lojas | Stores List'!$G441=""),0,IF('[1]Lista de Lojas | Stores List'!$G441&lt;&gt;"",0,1))</f>
        <v>1</v>
      </c>
      <c r="C441" s="163" t="s">
        <v>898</v>
      </c>
      <c r="D441" s="308" t="s">
        <v>152</v>
      </c>
      <c r="E441" s="309">
        <v>41846</v>
      </c>
      <c r="F441" s="308" t="str">
        <f>IF('[1]Lista de Lojas | Stores List'!$E441="","",VLOOKUP(MONTH('[1]Lista de Lojas | Stores List'!$E441),[1]Quarters!$A$2:$B$13,2,0)&amp;RIGHT(YEAR('[1]Lista de Lojas | Stores List'!$E441),2))</f>
        <v>3Q14</v>
      </c>
      <c r="G441" s="309"/>
      <c r="H441" s="308" t="str">
        <f>IF('[1]Lista de Lojas | Stores List'!$G441="","",VLOOKUP(MONTH('[1]Lista de Lojas | Stores List'!$G441),[1]Quarters!$A$2:$B$13,2,0)&amp;RIGHT(YEAR('[1]Lista de Lojas | Stores List'!$G441),2))</f>
        <v/>
      </c>
      <c r="I441" s="311" t="s">
        <v>804</v>
      </c>
      <c r="J441" s="311" t="str">
        <f>IFERROR(VLOOKUP('[1]Lista de Lojas | Stores List'!$K441,[1]UF!$A:$C,3,0),"")</f>
        <v>Midwest</v>
      </c>
      <c r="K441" s="311" t="s">
        <v>326</v>
      </c>
      <c r="L441" s="311" t="str">
        <f>IF('[1]Lista de Lojas | Stores List'!$K441="","",VLOOKUP('[1]Lista de Lojas | Stores List'!$K441,[1]UF!$A:$B,2,0))</f>
        <v>Distrito Federal</v>
      </c>
      <c r="M441" s="311" t="s">
        <v>199</v>
      </c>
      <c r="N441" s="311" t="str">
        <f>IFERROR(VLOOKUP('[1]Lista de Lojas | Stores List'!$M441,[1]UF!D:E,2,0),"N")</f>
        <v>S</v>
      </c>
      <c r="O441" s="311" t="s">
        <v>899</v>
      </c>
      <c r="P441" s="311" t="s">
        <v>523</v>
      </c>
      <c r="Q441" s="317">
        <v>389.27</v>
      </c>
      <c r="R441" s="311">
        <f>SUMIFS('[1]Lista de Lojas | Stores List'!$B$85:$B$747,'[1]Lista de Lojas | Stores List'!$D$85:$D$747,'[1]Lista de Lojas | Stores List'!$D441,'[1]Lista de Lojas | Stores List'!$E$85:$E$747,"&lt;="&amp;'[1]Lista de Lojas | Stores List'!$E441)</f>
        <v>38</v>
      </c>
      <c r="S441" s="311">
        <f>SUMIFS('[1]Lista de Lojas | Stores List'!$B$85:$B$747,'[1]Lista de Lojas | Stores List'!$E$85:$E$747,"&lt;="&amp;'[1]Lista de Lojas | Stores List'!$E441)</f>
        <v>270</v>
      </c>
    </row>
    <row r="442" spans="2:19">
      <c r="B442" s="164">
        <f>IF(AND('[1]Lista de Lojas | Stores List'!$E442="",'[1]Lista de Lojas | Stores List'!$G442=""),0,IF('[1]Lista de Lojas | Stores List'!$G442&lt;&gt;"",0,1))</f>
        <v>1</v>
      </c>
      <c r="C442" s="163" t="s">
        <v>1546</v>
      </c>
      <c r="D442" s="308" t="s">
        <v>153</v>
      </c>
      <c r="E442" s="309">
        <v>41837</v>
      </c>
      <c r="F442" s="308" t="str">
        <f>IF('[1]Lista de Lojas | Stores List'!$E442="","",VLOOKUP(MONTH('[1]Lista de Lojas | Stores List'!$E442),[1]Quarters!$A$2:$B$13,2,0)&amp;RIGHT(YEAR('[1]Lista de Lojas | Stores List'!$E442),2))</f>
        <v>3Q14</v>
      </c>
      <c r="G442" s="309"/>
      <c r="H442" s="308" t="str">
        <f>IF('[1]Lista de Lojas | Stores List'!$G442="","",VLOOKUP(MONTH('[1]Lista de Lojas | Stores List'!$G442),[1]Quarters!$A$2:$B$13,2,0)&amp;RIGHT(YEAR('[1]Lista de Lojas | Stores List'!$G442),2))</f>
        <v/>
      </c>
      <c r="I442" s="311" t="s">
        <v>804</v>
      </c>
      <c r="J442" s="311" t="str">
        <f>IFERROR(VLOOKUP('[1]Lista de Lojas | Stores List'!$K442,[1]UF!$A:$C,3,0),"")</f>
        <v>South</v>
      </c>
      <c r="K442" s="311" t="s">
        <v>126</v>
      </c>
      <c r="L442" s="311" t="str">
        <f>IF('[1]Lista de Lojas | Stores List'!$K442="","",VLOOKUP('[1]Lista de Lojas | Stores List'!$K442,[1]UF!$A:$B,2,0))</f>
        <v>Rio Grande do Sul</v>
      </c>
      <c r="M442" s="311" t="s">
        <v>202</v>
      </c>
      <c r="N442" s="311" t="str">
        <f>IFERROR(VLOOKUP('[1]Lista de Lojas | Stores List'!$M442,[1]UF!D:E,2,0),"N")</f>
        <v>N</v>
      </c>
      <c r="O442" s="311" t="s">
        <v>264</v>
      </c>
      <c r="P442" s="311" t="s">
        <v>523</v>
      </c>
      <c r="Q442" s="317">
        <v>179.52</v>
      </c>
      <c r="R442" s="311">
        <f>SUMIFS('[1]Lista de Lojas | Stores List'!$B$85:$B$747,'[1]Lista de Lojas | Stores List'!$D$85:$D$747,'[1]Lista de Lojas | Stores List'!$D442,'[1]Lista de Lojas | Stores List'!$E$85:$E$747,"&lt;="&amp;'[1]Lista de Lojas | Stores List'!$E442)</f>
        <v>13</v>
      </c>
      <c r="S442" s="311">
        <f>SUMIFS('[1]Lista de Lojas | Stores List'!$B$85:$B$747,'[1]Lista de Lojas | Stores List'!$E$85:$E$747,"&lt;="&amp;'[1]Lista de Lojas | Stores List'!$E442)</f>
        <v>269</v>
      </c>
    </row>
    <row r="443" spans="2:19">
      <c r="B443" s="164">
        <f>IF(AND('[1]Lista de Lojas | Stores List'!$E443="",'[1]Lista de Lojas | Stores List'!$G443=""),0,IF('[1]Lista de Lojas | Stores List'!$G443&lt;&gt;"",0,1))</f>
        <v>1</v>
      </c>
      <c r="C443" s="163" t="s">
        <v>1544</v>
      </c>
      <c r="D443" s="308" t="s">
        <v>153</v>
      </c>
      <c r="E443" s="309">
        <v>41824</v>
      </c>
      <c r="F443" s="308" t="str">
        <f>IF('[1]Lista de Lojas | Stores List'!$E443="","",VLOOKUP(MONTH('[1]Lista de Lojas | Stores List'!$E443),[1]Quarters!$A$2:$B$13,2,0)&amp;RIGHT(YEAR('[1]Lista de Lojas | Stores List'!$E443),2))</f>
        <v>3Q14</v>
      </c>
      <c r="G443" s="309"/>
      <c r="H443" s="308" t="str">
        <f>IF('[1]Lista de Lojas | Stores List'!$G443="","",VLOOKUP(MONTH('[1]Lista de Lojas | Stores List'!$G443),[1]Quarters!$A$2:$B$13,2,0)&amp;RIGHT(YEAR('[1]Lista de Lojas | Stores List'!$G443),2))</f>
        <v/>
      </c>
      <c r="I443" s="311" t="s">
        <v>804</v>
      </c>
      <c r="J443" s="311" t="str">
        <f>IFERROR(VLOOKUP('[1]Lista de Lojas | Stores List'!$K443,[1]UF!$A:$C,3,0),"")</f>
        <v>Southest</v>
      </c>
      <c r="K443" s="311" t="s">
        <v>127</v>
      </c>
      <c r="L443" s="311" t="str">
        <f>IF('[1]Lista de Lojas | Stores List'!$K443="","",VLOOKUP('[1]Lista de Lojas | Stores List'!$K443,[1]UF!$A:$B,2,0))</f>
        <v>São Paulo</v>
      </c>
      <c r="M443" s="311" t="s">
        <v>134</v>
      </c>
      <c r="N443" s="311" t="str">
        <f>IFERROR(VLOOKUP('[1]Lista de Lojas | Stores List'!$M443,[1]UF!D:E,2,0),"N")</f>
        <v>S</v>
      </c>
      <c r="O443" s="311" t="s">
        <v>1545</v>
      </c>
      <c r="P443" s="311" t="s">
        <v>523</v>
      </c>
      <c r="Q443" s="317">
        <v>231</v>
      </c>
      <c r="R443" s="311">
        <f>SUMIFS('[1]Lista de Lojas | Stores List'!$B$85:$B$747,'[1]Lista de Lojas | Stores List'!$D$85:$D$747,'[1]Lista de Lojas | Stores List'!$D443,'[1]Lista de Lojas | Stores List'!$E$85:$E$747,"&lt;="&amp;'[1]Lista de Lojas | Stores List'!$E443)</f>
        <v>12</v>
      </c>
      <c r="S443" s="311">
        <f>SUMIFS('[1]Lista de Lojas | Stores List'!$B$85:$B$747,'[1]Lista de Lojas | Stores List'!$E$85:$E$747,"&lt;="&amp;'[1]Lista de Lojas | Stores List'!$E443)</f>
        <v>268</v>
      </c>
    </row>
    <row r="444" spans="2:19">
      <c r="B444" s="164">
        <f>IF(AND('[1]Lista de Lojas | Stores List'!$E444="",'[1]Lista de Lojas | Stores List'!$G444=""),0,IF('[1]Lista de Lojas | Stores List'!$G444&lt;&gt;"",0,1))</f>
        <v>1</v>
      </c>
      <c r="C444" s="163" t="s">
        <v>1261</v>
      </c>
      <c r="D444" s="308" t="s">
        <v>125</v>
      </c>
      <c r="E444" s="309">
        <v>41823</v>
      </c>
      <c r="F444" s="308" t="str">
        <f>IF('[1]Lista de Lojas | Stores List'!$E444="","",VLOOKUP(MONTH('[1]Lista de Lojas | Stores List'!$E444),[1]Quarters!$A$2:$B$13,2,0)&amp;RIGHT(YEAR('[1]Lista de Lojas | Stores List'!$E444),2))</f>
        <v>3Q14</v>
      </c>
      <c r="G444" s="309"/>
      <c r="H444" s="308" t="str">
        <f>IF('[1]Lista de Lojas | Stores List'!$G444="","",VLOOKUP(MONTH('[1]Lista de Lojas | Stores List'!$G444),[1]Quarters!$A$2:$B$13,2,0)&amp;RIGHT(YEAR('[1]Lista de Lojas | Stores List'!$G444),2))</f>
        <v/>
      </c>
      <c r="I444" s="311" t="s">
        <v>804</v>
      </c>
      <c r="J444" s="311" t="str">
        <f>IFERROR(VLOOKUP('[1]Lista de Lojas | Stores List'!$K444,[1]UF!$A:$C,3,0),"")</f>
        <v>Southest</v>
      </c>
      <c r="K444" s="311" t="s">
        <v>127</v>
      </c>
      <c r="L444" s="311" t="str">
        <f>IF('[1]Lista de Lojas | Stores List'!$K444="","",VLOOKUP('[1]Lista de Lojas | Stores List'!$K444,[1]UF!$A:$B,2,0))</f>
        <v>São Paulo</v>
      </c>
      <c r="M444" s="311" t="s">
        <v>184</v>
      </c>
      <c r="N444" s="311" t="str">
        <f>IFERROR(VLOOKUP('[1]Lista de Lojas | Stores List'!$M444,[1]UF!D:E,2,0),"N")</f>
        <v>N</v>
      </c>
      <c r="O444" s="311" t="s">
        <v>244</v>
      </c>
      <c r="P444" s="311" t="s">
        <v>523</v>
      </c>
      <c r="Q444" s="317">
        <v>1853.56</v>
      </c>
      <c r="R444" s="311">
        <f>SUMIFS('[1]Lista de Lojas | Stores List'!$B$85:$B$747,'[1]Lista de Lojas | Stores List'!$D$85:$D$747,'[1]Lista de Lojas | Stores List'!$D444,'[1]Lista de Lojas | Stores List'!$E$85:$E$747,"&lt;="&amp;'[1]Lista de Lojas | Stores List'!$E444)</f>
        <v>219</v>
      </c>
      <c r="S444" s="311">
        <f>SUMIFS('[1]Lista de Lojas | Stores List'!$B$85:$B$747,'[1]Lista de Lojas | Stores List'!$E$85:$E$747,"&lt;="&amp;'[1]Lista de Lojas | Stores List'!$E444)</f>
        <v>267</v>
      </c>
    </row>
    <row r="445" spans="2:19">
      <c r="B445" s="164">
        <f>IF(AND('[1]Lista de Lojas | Stores List'!$E445="",'[1]Lista de Lojas | Stores List'!$G445=""),0,IF('[1]Lista de Lojas | Stores List'!$G445&lt;&gt;"",0,1))</f>
        <v>1</v>
      </c>
      <c r="C445" s="163" t="s">
        <v>1259</v>
      </c>
      <c r="D445" s="308" t="s">
        <v>125</v>
      </c>
      <c r="E445" s="309">
        <v>41816</v>
      </c>
      <c r="F445" s="308" t="str">
        <f>IF('[1]Lista de Lojas | Stores List'!$E445="","",VLOOKUP(MONTH('[1]Lista de Lojas | Stores List'!$E445),[1]Quarters!$A$2:$B$13,2,0)&amp;RIGHT(YEAR('[1]Lista de Lojas | Stores List'!$E445),2))</f>
        <v>2Q14</v>
      </c>
      <c r="G445" s="309"/>
      <c r="H445" s="308" t="str">
        <f>IF('[1]Lista de Lojas | Stores List'!$G445="","",VLOOKUP(MONTH('[1]Lista de Lojas | Stores List'!$G445),[1]Quarters!$A$2:$B$13,2,0)&amp;RIGHT(YEAR('[1]Lista de Lojas | Stores List'!$G445),2))</f>
        <v/>
      </c>
      <c r="I445" s="311" t="s">
        <v>804</v>
      </c>
      <c r="J445" s="311" t="str">
        <f>IFERROR(VLOOKUP('[1]Lista de Lojas | Stores List'!$K445,[1]UF!$A:$C,3,0),"")</f>
        <v>Southest</v>
      </c>
      <c r="K445" s="311" t="s">
        <v>127</v>
      </c>
      <c r="L445" s="311" t="str">
        <f>IF('[1]Lista de Lojas | Stores List'!$K445="","",VLOOKUP('[1]Lista de Lojas | Stores List'!$K445,[1]UF!$A:$B,2,0))</f>
        <v>São Paulo</v>
      </c>
      <c r="M445" s="311" t="s">
        <v>183</v>
      </c>
      <c r="N445" s="311" t="str">
        <f>IFERROR(VLOOKUP('[1]Lista de Lojas | Stores List'!$M445,[1]UF!D:E,2,0),"N")</f>
        <v>N</v>
      </c>
      <c r="O445" s="311" t="s">
        <v>242</v>
      </c>
      <c r="P445" s="311" t="s">
        <v>523</v>
      </c>
      <c r="Q445" s="317">
        <v>1976.3899999999999</v>
      </c>
      <c r="R445" s="311">
        <f>SUMIFS('[1]Lista de Lojas | Stores List'!$B$85:$B$747,'[1]Lista de Lojas | Stores List'!$D$85:$D$747,'[1]Lista de Lojas | Stores List'!$D445,'[1]Lista de Lojas | Stores List'!$E$85:$E$747,"&lt;="&amp;'[1]Lista de Lojas | Stores List'!$E445)</f>
        <v>218</v>
      </c>
      <c r="S445" s="311">
        <f>SUMIFS('[1]Lista de Lojas | Stores List'!$B$85:$B$747,'[1]Lista de Lojas | Stores List'!$E$85:$E$747,"&lt;="&amp;'[1]Lista de Lojas | Stores List'!$E445)</f>
        <v>266</v>
      </c>
    </row>
    <row r="446" spans="2:19">
      <c r="B446" s="164">
        <f>IF(AND('[1]Lista de Lojas | Stores List'!$E446="",'[1]Lista de Lojas | Stores List'!$G446=""),0,IF('[1]Lista de Lojas | Stores List'!$G446&lt;&gt;"",0,1))</f>
        <v>1</v>
      </c>
      <c r="C446" s="163" t="s">
        <v>1260</v>
      </c>
      <c r="D446" s="308" t="s">
        <v>125</v>
      </c>
      <c r="E446" s="309">
        <v>41816</v>
      </c>
      <c r="F446" s="308" t="str">
        <f>IF('[1]Lista de Lojas | Stores List'!$E446="","",VLOOKUP(MONTH('[1]Lista de Lojas | Stores List'!$E446),[1]Quarters!$A$2:$B$13,2,0)&amp;RIGHT(YEAR('[1]Lista de Lojas | Stores List'!$E446),2))</f>
        <v>2Q14</v>
      </c>
      <c r="G446" s="309"/>
      <c r="H446" s="308" t="str">
        <f>IF('[1]Lista de Lojas | Stores List'!$G446="","",VLOOKUP(MONTH('[1]Lista de Lojas | Stores List'!$G446),[1]Quarters!$A$2:$B$13,2,0)&amp;RIGHT(YEAR('[1]Lista de Lojas | Stores List'!$G446),2))</f>
        <v/>
      </c>
      <c r="I446" s="311" t="s">
        <v>804</v>
      </c>
      <c r="J446" s="311" t="str">
        <f>IFERROR(VLOOKUP('[1]Lista de Lojas | Stores List'!$K446,[1]UF!$A:$C,3,0),"")</f>
        <v>Southest</v>
      </c>
      <c r="K446" s="311" t="s">
        <v>131</v>
      </c>
      <c r="L446" s="311" t="str">
        <f>IF('[1]Lista de Lojas | Stores List'!$K446="","",VLOOKUP('[1]Lista de Lojas | Stores List'!$K446,[1]UF!$A:$B,2,0))</f>
        <v>Rio de Janeiro</v>
      </c>
      <c r="M446" s="311" t="s">
        <v>154</v>
      </c>
      <c r="N446" s="311" t="str">
        <f>IFERROR(VLOOKUP('[1]Lista de Lojas | Stores List'!$M446,[1]UF!D:E,2,0),"N")</f>
        <v>S</v>
      </c>
      <c r="O446" s="311" t="s">
        <v>243</v>
      </c>
      <c r="P446" s="311" t="s">
        <v>521</v>
      </c>
      <c r="Q446" s="317">
        <v>1981.59</v>
      </c>
      <c r="R446" s="311">
        <f>SUMIFS('[1]Lista de Lojas | Stores List'!$B$85:$B$747,'[1]Lista de Lojas | Stores List'!$D$85:$D$747,'[1]Lista de Lojas | Stores List'!$D446,'[1]Lista de Lojas | Stores List'!$E$85:$E$747,"&lt;="&amp;'[1]Lista de Lojas | Stores List'!$E446)</f>
        <v>218</v>
      </c>
      <c r="S446" s="311">
        <f>SUMIFS('[1]Lista de Lojas | Stores List'!$B$85:$B$747,'[1]Lista de Lojas | Stores List'!$E$85:$E$747,"&lt;="&amp;'[1]Lista de Lojas | Stores List'!$E446)</f>
        <v>266</v>
      </c>
    </row>
    <row r="447" spans="2:19">
      <c r="B447" s="164">
        <f>IF(AND('[1]Lista de Lojas | Stores List'!$E447="",'[1]Lista de Lojas | Stores List'!$G447=""),0,IF('[1]Lista de Lojas | Stores List'!$G447&lt;&gt;"",0,1))</f>
        <v>1</v>
      </c>
      <c r="C447" s="163" t="s">
        <v>1543</v>
      </c>
      <c r="D447" s="308" t="s">
        <v>153</v>
      </c>
      <c r="E447" s="309">
        <v>41816</v>
      </c>
      <c r="F447" s="308" t="str">
        <f>IF('[1]Lista de Lojas | Stores List'!$E447="","",VLOOKUP(MONTH('[1]Lista de Lojas | Stores List'!$E447),[1]Quarters!$A$2:$B$13,2,0)&amp;RIGHT(YEAR('[1]Lista de Lojas | Stores List'!$E447),2))</f>
        <v>2Q14</v>
      </c>
      <c r="G447" s="309"/>
      <c r="H447" s="308" t="str">
        <f>IF('[1]Lista de Lojas | Stores List'!$G447="","",VLOOKUP(MONTH('[1]Lista de Lojas | Stores List'!$G447),[1]Quarters!$A$2:$B$13,2,0)&amp;RIGHT(YEAR('[1]Lista de Lojas | Stores List'!$G447),2))</f>
        <v/>
      </c>
      <c r="I447" s="311" t="s">
        <v>804</v>
      </c>
      <c r="J447" s="311" t="str">
        <f>IFERROR(VLOOKUP('[1]Lista de Lojas | Stores List'!$K447,[1]UF!$A:$C,3,0),"")</f>
        <v>South</v>
      </c>
      <c r="K447" s="311" t="s">
        <v>126</v>
      </c>
      <c r="L447" s="311" t="str">
        <f>IF('[1]Lista de Lojas | Stores List'!$K447="","",VLOOKUP('[1]Lista de Lojas | Stores List'!$K447,[1]UF!$A:$B,2,0))</f>
        <v>Rio Grande do Sul</v>
      </c>
      <c r="M447" s="311" t="s">
        <v>201</v>
      </c>
      <c r="N447" s="311" t="str">
        <f>IFERROR(VLOOKUP('[1]Lista de Lojas | Stores List'!$M447,[1]UF!D:E,2,0),"N")</f>
        <v>N</v>
      </c>
      <c r="O447" s="311" t="s">
        <v>808</v>
      </c>
      <c r="P447" s="311" t="s">
        <v>523</v>
      </c>
      <c r="Q447" s="317">
        <v>229.55</v>
      </c>
      <c r="R447" s="311">
        <f>SUMIFS('[1]Lista de Lojas | Stores List'!$B$85:$B$747,'[1]Lista de Lojas | Stores List'!$D$85:$D$747,'[1]Lista de Lojas | Stores List'!$D447,'[1]Lista de Lojas | Stores List'!$E$85:$E$747,"&lt;="&amp;'[1]Lista de Lojas | Stores List'!$E447)</f>
        <v>11</v>
      </c>
      <c r="S447" s="311">
        <f>SUMIFS('[1]Lista de Lojas | Stores List'!$B$85:$B$747,'[1]Lista de Lojas | Stores List'!$E$85:$E$747,"&lt;="&amp;'[1]Lista de Lojas | Stores List'!$E447)</f>
        <v>266</v>
      </c>
    </row>
    <row r="448" spans="2:19">
      <c r="B448" s="164">
        <f>IF(AND('[1]Lista de Lojas | Stores List'!$E448="",'[1]Lista de Lojas | Stores List'!$G448=""),0,IF('[1]Lista de Lojas | Stores List'!$G448&lt;&gt;"",0,1))</f>
        <v>1</v>
      </c>
      <c r="C448" s="163" t="s">
        <v>1258</v>
      </c>
      <c r="D448" s="308" t="s">
        <v>125</v>
      </c>
      <c r="E448" s="309">
        <v>41814</v>
      </c>
      <c r="F448" s="308" t="str">
        <f>IF('[1]Lista de Lojas | Stores List'!$E448="","",VLOOKUP(MONTH('[1]Lista de Lojas | Stores List'!$E448),[1]Quarters!$A$2:$B$13,2,0)&amp;RIGHT(YEAR('[1]Lista de Lojas | Stores List'!$E448),2))</f>
        <v>2Q14</v>
      </c>
      <c r="G448" s="309"/>
      <c r="H448" s="308" t="str">
        <f>IF('[1]Lista de Lojas | Stores List'!$G448="","",VLOOKUP(MONTH('[1]Lista de Lojas | Stores List'!$G448),[1]Quarters!$A$2:$B$13,2,0)&amp;RIGHT(YEAR('[1]Lista de Lojas | Stores List'!$G448),2))</f>
        <v/>
      </c>
      <c r="I448" s="311" t="s">
        <v>804</v>
      </c>
      <c r="J448" s="311" t="str">
        <f>IFERROR(VLOOKUP('[1]Lista de Lojas | Stores List'!$K448,[1]UF!$A:$C,3,0),"")</f>
        <v>South</v>
      </c>
      <c r="K448" s="311" t="s">
        <v>317</v>
      </c>
      <c r="L448" s="311" t="str">
        <f>IF('[1]Lista de Lojas | Stores List'!$K448="","",VLOOKUP('[1]Lista de Lojas | Stores List'!$K448,[1]UF!$A:$B,2,0))</f>
        <v>Santa Catarina</v>
      </c>
      <c r="M448" s="311" t="s">
        <v>182</v>
      </c>
      <c r="N448" s="311" t="str">
        <f>IFERROR(VLOOKUP('[1]Lista de Lojas | Stores List'!$M448,[1]UF!D:E,2,0),"N")</f>
        <v>S</v>
      </c>
      <c r="O448" s="311" t="s">
        <v>241</v>
      </c>
      <c r="P448" s="311" t="s">
        <v>523</v>
      </c>
      <c r="Q448" s="317">
        <v>2139.54</v>
      </c>
      <c r="R448" s="311">
        <f>SUMIFS('[1]Lista de Lojas | Stores List'!$B$85:$B$747,'[1]Lista de Lojas | Stores List'!$D$85:$D$747,'[1]Lista de Lojas | Stores List'!$D448,'[1]Lista de Lojas | Stores List'!$E$85:$E$747,"&lt;="&amp;'[1]Lista de Lojas | Stores List'!$E448)</f>
        <v>216</v>
      </c>
      <c r="S448" s="311">
        <f>SUMIFS('[1]Lista de Lojas | Stores List'!$B$85:$B$747,'[1]Lista de Lojas | Stores List'!$E$85:$E$747,"&lt;="&amp;'[1]Lista de Lojas | Stores List'!$E448)</f>
        <v>263</v>
      </c>
    </row>
    <row r="449" spans="2:19">
      <c r="B449" s="164">
        <f>IF(AND('[1]Lista de Lojas | Stores List'!$E449="",'[1]Lista de Lojas | Stores List'!$G449=""),0,IF('[1]Lista de Lojas | Stores List'!$G449&lt;&gt;"",0,1))</f>
        <v>1</v>
      </c>
      <c r="C449" s="163" t="s">
        <v>1542</v>
      </c>
      <c r="D449" s="308" t="s">
        <v>153</v>
      </c>
      <c r="E449" s="309">
        <v>41810</v>
      </c>
      <c r="F449" s="308" t="str">
        <f>IF('[1]Lista de Lojas | Stores List'!$E449="","",VLOOKUP(MONTH('[1]Lista de Lojas | Stores List'!$E449),[1]Quarters!$A$2:$B$13,2,0)&amp;RIGHT(YEAR('[1]Lista de Lojas | Stores List'!$E449),2))</f>
        <v>2Q14</v>
      </c>
      <c r="G449" s="309"/>
      <c r="H449" s="308" t="str">
        <f>IF('[1]Lista de Lojas | Stores List'!$G449="","",VLOOKUP(MONTH('[1]Lista de Lojas | Stores List'!$G449),[1]Quarters!$A$2:$B$13,2,0)&amp;RIGHT(YEAR('[1]Lista de Lojas | Stores List'!$G449),2))</f>
        <v/>
      </c>
      <c r="I449" s="311" t="s">
        <v>804</v>
      </c>
      <c r="J449" s="311" t="str">
        <f>IFERROR(VLOOKUP('[1]Lista de Lojas | Stores List'!$K449,[1]UF!$A:$C,3,0),"")</f>
        <v>Southest</v>
      </c>
      <c r="K449" s="311" t="s">
        <v>127</v>
      </c>
      <c r="L449" s="311" t="str">
        <f>IF('[1]Lista de Lojas | Stores List'!$K449="","",VLOOKUP('[1]Lista de Lojas | Stores List'!$K449,[1]UF!$A:$B,2,0))</f>
        <v>São Paulo</v>
      </c>
      <c r="M449" s="311" t="s">
        <v>134</v>
      </c>
      <c r="N449" s="311" t="str">
        <f>IFERROR(VLOOKUP('[1]Lista de Lojas | Stores List'!$M449,[1]UF!D:E,2,0),"N")</f>
        <v>S</v>
      </c>
      <c r="O449" s="311" t="s">
        <v>262</v>
      </c>
      <c r="P449" s="311" t="s">
        <v>523</v>
      </c>
      <c r="Q449" s="317">
        <v>224</v>
      </c>
      <c r="R449" s="311">
        <f>SUMIFS('[1]Lista de Lojas | Stores List'!$B$85:$B$747,'[1]Lista de Lojas | Stores List'!$D$85:$D$747,'[1]Lista de Lojas | Stores List'!$D449,'[1]Lista de Lojas | Stores List'!$E$85:$E$747,"&lt;="&amp;'[1]Lista de Lojas | Stores List'!$E449)</f>
        <v>10</v>
      </c>
      <c r="S449" s="311">
        <f>SUMIFS('[1]Lista de Lojas | Stores List'!$B$85:$B$747,'[1]Lista de Lojas | Stores List'!$E$85:$E$747,"&lt;="&amp;'[1]Lista de Lojas | Stores List'!$E449)</f>
        <v>262</v>
      </c>
    </row>
    <row r="450" spans="2:19">
      <c r="B450" s="164">
        <f>IF(AND('[1]Lista de Lojas | Stores List'!$E450="",'[1]Lista de Lojas | Stores List'!$G450=""),0,IF('[1]Lista de Lojas | Stores List'!$G450&lt;&gt;"",0,1))</f>
        <v>1</v>
      </c>
      <c r="C450" s="163" t="s">
        <v>1256</v>
      </c>
      <c r="D450" s="308" t="s">
        <v>125</v>
      </c>
      <c r="E450" s="309">
        <v>41788</v>
      </c>
      <c r="F450" s="308" t="str">
        <f>IF('[1]Lista de Lojas | Stores List'!$E450="","",VLOOKUP(MONTH('[1]Lista de Lojas | Stores List'!$E450),[1]Quarters!$A$2:$B$13,2,0)&amp;RIGHT(YEAR('[1]Lista de Lojas | Stores List'!$E450),2))</f>
        <v>2Q14</v>
      </c>
      <c r="G450" s="309"/>
      <c r="H450" s="308" t="str">
        <f>IF('[1]Lista de Lojas | Stores List'!$G450="","",VLOOKUP(MONTH('[1]Lista de Lojas | Stores List'!$G450),[1]Quarters!$A$2:$B$13,2,0)&amp;RIGHT(YEAR('[1]Lista de Lojas | Stores List'!$G450),2))</f>
        <v/>
      </c>
      <c r="I450" s="311" t="s">
        <v>804</v>
      </c>
      <c r="J450" s="311" t="str">
        <f>IFERROR(VLOOKUP('[1]Lista de Lojas | Stores List'!$K450,[1]UF!$A:$C,3,0),"")</f>
        <v>Southest</v>
      </c>
      <c r="K450" s="311" t="s">
        <v>127</v>
      </c>
      <c r="L450" s="311" t="str">
        <f>IF('[1]Lista de Lojas | Stores List'!$K450="","",VLOOKUP('[1]Lista de Lojas | Stores List'!$K450,[1]UF!$A:$B,2,0))</f>
        <v>São Paulo</v>
      </c>
      <c r="M450" s="311" t="s">
        <v>181</v>
      </c>
      <c r="N450" s="311" t="str">
        <f>IFERROR(VLOOKUP('[1]Lista de Lojas | Stores List'!$M450,[1]UF!D:E,2,0),"N")</f>
        <v>N</v>
      </c>
      <c r="O450" s="311" t="s">
        <v>1257</v>
      </c>
      <c r="P450" s="311" t="s">
        <v>523</v>
      </c>
      <c r="Q450" s="317">
        <v>1998.54</v>
      </c>
      <c r="R450" s="311">
        <f>SUMIFS('[1]Lista de Lojas | Stores List'!$B$85:$B$747,'[1]Lista de Lojas | Stores List'!$D$85:$D$747,'[1]Lista de Lojas | Stores List'!$D450,'[1]Lista de Lojas | Stores List'!$E$85:$E$747,"&lt;="&amp;'[1]Lista de Lojas | Stores List'!$E450)</f>
        <v>215</v>
      </c>
      <c r="S450" s="311">
        <f>SUMIFS('[1]Lista de Lojas | Stores List'!$B$85:$B$747,'[1]Lista de Lojas | Stores List'!$E$85:$E$747,"&lt;="&amp;'[1]Lista de Lojas | Stores List'!$E450)</f>
        <v>261</v>
      </c>
    </row>
    <row r="451" spans="2:19">
      <c r="B451" s="164">
        <f>IF(AND('[1]Lista de Lojas | Stores List'!$E451="",'[1]Lista de Lojas | Stores List'!$G451=""),0,IF('[1]Lista de Lojas | Stores List'!$G451&lt;&gt;"",0,1))</f>
        <v>1</v>
      </c>
      <c r="C451" s="163" t="s">
        <v>897</v>
      </c>
      <c r="D451" s="308" t="s">
        <v>152</v>
      </c>
      <c r="E451" s="309">
        <v>41776</v>
      </c>
      <c r="F451" s="308" t="str">
        <f>IF('[1]Lista de Lojas | Stores List'!$E451="","",VLOOKUP(MONTH('[1]Lista de Lojas | Stores List'!$E451),[1]Quarters!$A$2:$B$13,2,0)&amp;RIGHT(YEAR('[1]Lista de Lojas | Stores List'!$E451),2))</f>
        <v>2Q14</v>
      </c>
      <c r="G451" s="309"/>
      <c r="H451" s="308" t="str">
        <f>IF('[1]Lista de Lojas | Stores List'!$G451="","",VLOOKUP(MONTH('[1]Lista de Lojas | Stores List'!$G451),[1]Quarters!$A$2:$B$13,2,0)&amp;RIGHT(YEAR('[1]Lista de Lojas | Stores List'!$G451),2))</f>
        <v/>
      </c>
      <c r="I451" s="311" t="s">
        <v>804</v>
      </c>
      <c r="J451" s="311" t="str">
        <f>IFERROR(VLOOKUP('[1]Lista de Lojas | Stores List'!$K451,[1]UF!$A:$C,3,0),"")</f>
        <v>Midwest</v>
      </c>
      <c r="K451" s="311" t="s">
        <v>330</v>
      </c>
      <c r="L451" s="311" t="str">
        <f>IF('[1]Lista de Lojas | Stores List'!$K451="","",VLOOKUP('[1]Lista de Lojas | Stores List'!$K451,[1]UF!$A:$B,2,0))</f>
        <v>Mato Grosso do Sul</v>
      </c>
      <c r="M451" s="311" t="s">
        <v>198</v>
      </c>
      <c r="N451" s="311" t="str">
        <f>IFERROR(VLOOKUP('[1]Lista de Lojas | Stores List'!$M451,[1]UF!D:E,2,0),"N")</f>
        <v>S</v>
      </c>
      <c r="O451" s="311" t="s">
        <v>258</v>
      </c>
      <c r="P451" s="311" t="s">
        <v>523</v>
      </c>
      <c r="Q451" s="317">
        <v>416.28</v>
      </c>
      <c r="R451" s="311">
        <f>SUMIFS('[1]Lista de Lojas | Stores List'!$B$85:$B$747,'[1]Lista de Lojas | Stores List'!$D$85:$D$747,'[1]Lista de Lojas | Stores List'!$D451,'[1]Lista de Lojas | Stores List'!$E$85:$E$747,"&lt;="&amp;'[1]Lista de Lojas | Stores List'!$E451)</f>
        <v>37</v>
      </c>
      <c r="S451" s="311">
        <f>SUMIFS('[1]Lista de Lojas | Stores List'!$B$85:$B$747,'[1]Lista de Lojas | Stores List'!$E$85:$E$747,"&lt;="&amp;'[1]Lista de Lojas | Stores List'!$E451)</f>
        <v>260</v>
      </c>
    </row>
    <row r="452" spans="2:19">
      <c r="B452" s="164">
        <f>IF(AND('[1]Lista de Lojas | Stores List'!$E452="",'[1]Lista de Lojas | Stores List'!$G452=""),0,IF('[1]Lista de Lojas | Stores List'!$G452&lt;&gt;"",0,1))</f>
        <v>1</v>
      </c>
      <c r="C452" s="163" t="s">
        <v>896</v>
      </c>
      <c r="D452" s="308" t="s">
        <v>152</v>
      </c>
      <c r="E452" s="309">
        <v>41769</v>
      </c>
      <c r="F452" s="308" t="str">
        <f>IF('[1]Lista de Lojas | Stores List'!$E452="","",VLOOKUP(MONTH('[1]Lista de Lojas | Stores List'!$E452),[1]Quarters!$A$2:$B$13,2,0)&amp;RIGHT(YEAR('[1]Lista de Lojas | Stores List'!$E452),2))</f>
        <v>2Q14</v>
      </c>
      <c r="G452" s="309"/>
      <c r="H452" s="308" t="str">
        <f>IF('[1]Lista de Lojas | Stores List'!$G452="","",VLOOKUP(MONTH('[1]Lista de Lojas | Stores List'!$G452),[1]Quarters!$A$2:$B$13,2,0)&amp;RIGHT(YEAR('[1]Lista de Lojas | Stores List'!$G452),2))</f>
        <v/>
      </c>
      <c r="I452" s="311" t="s">
        <v>804</v>
      </c>
      <c r="J452" s="311" t="str">
        <f>IFERROR(VLOOKUP('[1]Lista de Lojas | Stores List'!$K452,[1]UF!$A:$C,3,0),"")</f>
        <v>Southest</v>
      </c>
      <c r="K452" s="311" t="s">
        <v>319</v>
      </c>
      <c r="L452" s="311" t="str">
        <f>IF('[1]Lista de Lojas | Stores List'!$K452="","",VLOOKUP('[1]Lista de Lojas | Stores List'!$K452,[1]UF!$A:$B,2,0))</f>
        <v>Minas Gerais</v>
      </c>
      <c r="M452" s="311" t="s">
        <v>189</v>
      </c>
      <c r="N452" s="311" t="str">
        <f>IFERROR(VLOOKUP('[1]Lista de Lojas | Stores List'!$M452,[1]UF!D:E,2,0),"N")</f>
        <v>S</v>
      </c>
      <c r="O452" s="311" t="s">
        <v>257</v>
      </c>
      <c r="P452" s="311" t="s">
        <v>523</v>
      </c>
      <c r="Q452" s="317">
        <v>560.41999999999996</v>
      </c>
      <c r="R452" s="311">
        <f>SUMIFS('[1]Lista de Lojas | Stores List'!$B$85:$B$747,'[1]Lista de Lojas | Stores List'!$D$85:$D$747,'[1]Lista de Lojas | Stores List'!$D452,'[1]Lista de Lojas | Stores List'!$E$85:$E$747,"&lt;="&amp;'[1]Lista de Lojas | Stores List'!$E452)</f>
        <v>36</v>
      </c>
      <c r="S452" s="311">
        <f>SUMIFS('[1]Lista de Lojas | Stores List'!$B$85:$B$747,'[1]Lista de Lojas | Stores List'!$E$85:$E$747,"&lt;="&amp;'[1]Lista de Lojas | Stores List'!$E452)</f>
        <v>259</v>
      </c>
    </row>
    <row r="453" spans="2:19">
      <c r="B453" s="324">
        <f>IF(AND('[1]Lista de Lojas | Stores List'!$E453="",'[1]Lista de Lojas | Stores List'!$G453=""),0,IF('[1]Lista de Lojas | Stores List'!$G453&lt;&gt;"",0,1))</f>
        <v>0</v>
      </c>
      <c r="C453" s="325" t="s">
        <v>894</v>
      </c>
      <c r="D453" s="326" t="s">
        <v>152</v>
      </c>
      <c r="E453" s="327">
        <v>41768</v>
      </c>
      <c r="F453" s="326" t="str">
        <f>IF('[1]Lista de Lojas | Stores List'!$E453="","",VLOOKUP(MONTH('[1]Lista de Lojas | Stores List'!$E453),[1]Quarters!$A$2:$B$13,2,0)&amp;RIGHT(YEAR('[1]Lista de Lojas | Stores List'!$E453),2))</f>
        <v>2Q14</v>
      </c>
      <c r="G453" s="327">
        <v>43604</v>
      </c>
      <c r="H453" s="326" t="str">
        <f>IF('[1]Lista de Lojas | Stores List'!$G453="","",VLOOKUP(MONTH('[1]Lista de Lojas | Stores List'!$G453),[1]Quarters!$A$2:$B$13,2,0)&amp;RIGHT(YEAR('[1]Lista de Lojas | Stores List'!$G453),2))</f>
        <v>2Q19</v>
      </c>
      <c r="I453" s="324" t="s">
        <v>804</v>
      </c>
      <c r="J453" s="324" t="str">
        <f>IFERROR(VLOOKUP('[1]Lista de Lojas | Stores List'!$K453,[1]UF!$A:$C,3,0),"")</f>
        <v>Midwest</v>
      </c>
      <c r="K453" s="324" t="s">
        <v>132</v>
      </c>
      <c r="L453" s="324" t="str">
        <f>IF('[1]Lista de Lojas | Stores List'!$K453="","",VLOOKUP('[1]Lista de Lojas | Stores List'!$K453,[1]UF!$A:$B,2,0))</f>
        <v>Goiás</v>
      </c>
      <c r="M453" s="324" t="s">
        <v>197</v>
      </c>
      <c r="N453" s="311" t="str">
        <f>IFERROR(VLOOKUP('[1]Lista de Lojas | Stores List'!$M453,[1]UF!D:E,2,0),"N")</f>
        <v>S</v>
      </c>
      <c r="O453" s="324" t="s">
        <v>895</v>
      </c>
      <c r="P453" s="324" t="s">
        <v>523</v>
      </c>
      <c r="Q453" s="328">
        <v>405</v>
      </c>
      <c r="R453" s="324">
        <f>SUMIFS('[1]Lista de Lojas | Stores List'!$B$85:$B$747,'[1]Lista de Lojas | Stores List'!$D$85:$D$747,'[1]Lista de Lojas | Stores List'!$D453,'[1]Lista de Lojas | Stores List'!$E$85:$E$747,"&lt;="&amp;'[1]Lista de Lojas | Stores List'!$E453)</f>
        <v>35</v>
      </c>
      <c r="S453" s="311">
        <f>SUMIFS('[1]Lista de Lojas | Stores List'!$B$85:$B$747,'[1]Lista de Lojas | Stores List'!$E$85:$E$747,"&lt;="&amp;'[1]Lista de Lojas | Stores List'!$E453)</f>
        <v>258</v>
      </c>
    </row>
    <row r="454" spans="2:19">
      <c r="B454" s="324">
        <f>IF(AND('[1]Lista de Lojas | Stores List'!$E454="",'[1]Lista de Lojas | Stores List'!$G454=""),0,IF('[1]Lista de Lojas | Stores List'!$G454&lt;&gt;"",0,1))</f>
        <v>0</v>
      </c>
      <c r="C454" s="325" t="s">
        <v>1541</v>
      </c>
      <c r="D454" s="326" t="s">
        <v>153</v>
      </c>
      <c r="E454" s="327">
        <v>41767</v>
      </c>
      <c r="F454" s="326" t="str">
        <f>IF('[1]Lista de Lojas | Stores List'!$E454="","",VLOOKUP(MONTH('[1]Lista de Lojas | Stores List'!$E454),[1]Quarters!$A$2:$B$13,2,0)&amp;RIGHT(YEAR('[1]Lista de Lojas | Stores List'!$E454),2))</f>
        <v>2Q14</v>
      </c>
      <c r="G454" s="327">
        <v>43790</v>
      </c>
      <c r="H454" s="326" t="str">
        <f>IF('[1]Lista de Lojas | Stores List'!$G454="","",VLOOKUP(MONTH('[1]Lista de Lojas | Stores List'!$G454),[1]Quarters!$A$2:$B$13,2,0)&amp;RIGHT(YEAR('[1]Lista de Lojas | Stores List'!$G454),2))</f>
        <v>4Q19</v>
      </c>
      <c r="I454" s="324" t="s">
        <v>804</v>
      </c>
      <c r="J454" s="324" t="str">
        <f>IFERROR(VLOOKUP('[1]Lista de Lojas | Stores List'!$K454,[1]UF!$A:$C,3,0),"")</f>
        <v>South</v>
      </c>
      <c r="K454" s="324" t="s">
        <v>126</v>
      </c>
      <c r="L454" s="324" t="str">
        <f>IF('[1]Lista de Lojas | Stores List'!$K454="","",VLOOKUP('[1]Lista de Lojas | Stores List'!$K454,[1]UF!$A:$B,2,0))</f>
        <v>Rio Grande do Sul</v>
      </c>
      <c r="M454" s="324" t="s">
        <v>157</v>
      </c>
      <c r="N454" s="311" t="str">
        <f>IFERROR(VLOOKUP('[1]Lista de Lojas | Stores List'!$M454,[1]UF!D:E,2,0),"N")</f>
        <v>S</v>
      </c>
      <c r="O454" s="324" t="s">
        <v>2003</v>
      </c>
      <c r="P454" s="324" t="s">
        <v>523</v>
      </c>
      <c r="Q454" s="328">
        <v>219.88</v>
      </c>
      <c r="R454" s="324">
        <f>SUMIFS('[1]Lista de Lojas | Stores List'!$B$85:$B$747,'[1]Lista de Lojas | Stores List'!$D$85:$D$747,'[1]Lista de Lojas | Stores List'!$D454,'[1]Lista de Lojas | Stores List'!$E$85:$E$747,"&lt;="&amp;'[1]Lista de Lojas | Stores List'!$E454)</f>
        <v>9</v>
      </c>
      <c r="S454" s="311">
        <f>SUMIFS('[1]Lista de Lojas | Stores List'!$B$85:$B$747,'[1]Lista de Lojas | Stores List'!$E$85:$E$747,"&lt;="&amp;'[1]Lista de Lojas | Stores List'!$E454)</f>
        <v>258</v>
      </c>
    </row>
    <row r="455" spans="2:19">
      <c r="B455" s="164">
        <f>IF(AND('[1]Lista de Lojas | Stores List'!$E455="",'[1]Lista de Lojas | Stores List'!$G455=""),0,IF('[1]Lista de Lojas | Stores List'!$G455&lt;&gt;"",0,1))</f>
        <v>1</v>
      </c>
      <c r="C455" s="163" t="s">
        <v>1252</v>
      </c>
      <c r="D455" s="308" t="s">
        <v>125</v>
      </c>
      <c r="E455" s="309">
        <v>41765</v>
      </c>
      <c r="F455" s="308" t="str">
        <f>IF('[1]Lista de Lojas | Stores List'!$E455="","",VLOOKUP(MONTH('[1]Lista de Lojas | Stores List'!$E455),[1]Quarters!$A$2:$B$13,2,0)&amp;RIGHT(YEAR('[1]Lista de Lojas | Stores List'!$E455),2))</f>
        <v>2Q14</v>
      </c>
      <c r="G455" s="309"/>
      <c r="H455" s="308" t="str">
        <f>IF('[1]Lista de Lojas | Stores List'!$G455="","",VLOOKUP(MONTH('[1]Lista de Lojas | Stores List'!$G455),[1]Quarters!$A$2:$B$13,2,0)&amp;RIGHT(YEAR('[1]Lista de Lojas | Stores List'!$G455),2))</f>
        <v/>
      </c>
      <c r="I455" s="311" t="s">
        <v>804</v>
      </c>
      <c r="J455" s="311" t="str">
        <f>IFERROR(VLOOKUP('[1]Lista de Lojas | Stores List'!$K455,[1]UF!$A:$C,3,0),"")</f>
        <v>Northest</v>
      </c>
      <c r="K455" s="311" t="s">
        <v>324</v>
      </c>
      <c r="L455" s="311" t="str">
        <f>IF('[1]Lista de Lojas | Stores List'!$K455="","",VLOOKUP('[1]Lista de Lojas | Stores List'!$K455,[1]UF!$A:$B,2,0))</f>
        <v>Maranhão</v>
      </c>
      <c r="M455" s="311" t="s">
        <v>363</v>
      </c>
      <c r="N455" s="311" t="str">
        <f>IFERROR(VLOOKUP('[1]Lista de Lojas | Stores List'!$M455,[1]UF!D:E,2,0),"N")</f>
        <v>S</v>
      </c>
      <c r="O455" s="311" t="s">
        <v>240</v>
      </c>
      <c r="P455" s="311" t="s">
        <v>523</v>
      </c>
      <c r="Q455" s="317">
        <v>2650.48</v>
      </c>
      <c r="R455" s="311">
        <f>SUMIFS('[1]Lista de Lojas | Stores List'!$B$85:$B$747,'[1]Lista de Lojas | Stores List'!$D$85:$D$747,'[1]Lista de Lojas | Stores List'!$D455,'[1]Lista de Lojas | Stores List'!$E$85:$E$747,"&lt;="&amp;'[1]Lista de Lojas | Stores List'!$E455)</f>
        <v>214</v>
      </c>
      <c r="S455" s="311">
        <f>SUMIFS('[1]Lista de Lojas | Stores List'!$B$85:$B$747,'[1]Lista de Lojas | Stores List'!$E$85:$E$747,"&lt;="&amp;'[1]Lista de Lojas | Stores List'!$E455)</f>
        <v>258</v>
      </c>
    </row>
    <row r="456" spans="2:19">
      <c r="B456" s="164">
        <f>IF(AND('[1]Lista de Lojas | Stores List'!$E456="",'[1]Lista de Lojas | Stores List'!$G456=""),0,IF('[1]Lista de Lojas | Stores List'!$G456&lt;&gt;"",0,1))</f>
        <v>1</v>
      </c>
      <c r="C456" s="163" t="s">
        <v>1253</v>
      </c>
      <c r="D456" s="308" t="s">
        <v>125</v>
      </c>
      <c r="E456" s="309">
        <v>41765</v>
      </c>
      <c r="F456" s="308" t="str">
        <f>IF('[1]Lista de Lojas | Stores List'!$E456="","",VLOOKUP(MONTH('[1]Lista de Lojas | Stores List'!$E456),[1]Quarters!$A$2:$B$13,2,0)&amp;RIGHT(YEAR('[1]Lista de Lojas | Stores List'!$E456),2))</f>
        <v>2Q14</v>
      </c>
      <c r="G456" s="309"/>
      <c r="H456" s="308" t="str">
        <f>IF('[1]Lista de Lojas | Stores List'!$G456="","",VLOOKUP(MONTH('[1]Lista de Lojas | Stores List'!$G456),[1]Quarters!$A$2:$B$13,2,0)&amp;RIGHT(YEAR('[1]Lista de Lojas | Stores List'!$G456),2))</f>
        <v/>
      </c>
      <c r="I456" s="311" t="s">
        <v>804</v>
      </c>
      <c r="J456" s="311" t="str">
        <f>IFERROR(VLOOKUP('[1]Lista de Lojas | Stores List'!$K456,[1]UF!$A:$C,3,0),"")</f>
        <v>Southest</v>
      </c>
      <c r="K456" s="311" t="s">
        <v>322</v>
      </c>
      <c r="L456" s="311" t="str">
        <f>IF('[1]Lista de Lojas | Stores List'!$K456="","",VLOOKUP('[1]Lista de Lojas | Stores List'!$K456,[1]UF!$A:$B,2,0))</f>
        <v>Espírito Santo</v>
      </c>
      <c r="M456" s="311" t="s">
        <v>1254</v>
      </c>
      <c r="N456" s="311" t="str">
        <f>IFERROR(VLOOKUP('[1]Lista de Lojas | Stores List'!$M456,[1]UF!D:E,2,0),"N")</f>
        <v>N</v>
      </c>
      <c r="O456" s="311" t="s">
        <v>1255</v>
      </c>
      <c r="P456" s="311" t="s">
        <v>523</v>
      </c>
      <c r="Q456" s="317">
        <v>1977.77</v>
      </c>
      <c r="R456" s="311">
        <f>SUMIFS('[1]Lista de Lojas | Stores List'!$B$85:$B$747,'[1]Lista de Lojas | Stores List'!$D$85:$D$747,'[1]Lista de Lojas | Stores List'!$D456,'[1]Lista de Lojas | Stores List'!$E$85:$E$747,"&lt;="&amp;'[1]Lista de Lojas | Stores List'!$E456)</f>
        <v>214</v>
      </c>
      <c r="S456" s="311">
        <f>SUMIFS('[1]Lista de Lojas | Stores List'!$B$85:$B$747,'[1]Lista de Lojas | Stores List'!$E$85:$E$747,"&lt;="&amp;'[1]Lista de Lojas | Stores List'!$E456)</f>
        <v>258</v>
      </c>
    </row>
    <row r="457" spans="2:19">
      <c r="B457" s="164">
        <f>IF(AND('[1]Lista de Lojas | Stores List'!$E457="",'[1]Lista de Lojas | Stores List'!$G457=""),0,IF('[1]Lista de Lojas | Stores List'!$G457&lt;&gt;"",0,1))</f>
        <v>1</v>
      </c>
      <c r="C457" s="163" t="s">
        <v>1251</v>
      </c>
      <c r="D457" s="308" t="s">
        <v>125</v>
      </c>
      <c r="E457" s="309">
        <v>41758</v>
      </c>
      <c r="F457" s="308" t="str">
        <f>IF('[1]Lista de Lojas | Stores List'!$E457="","",VLOOKUP(MONTH('[1]Lista de Lojas | Stores List'!$E457),[1]Quarters!$A$2:$B$13,2,0)&amp;RIGHT(YEAR('[1]Lista de Lojas | Stores List'!$E457),2))</f>
        <v>2Q14</v>
      </c>
      <c r="G457" s="309"/>
      <c r="H457" s="308" t="str">
        <f>IF('[1]Lista de Lojas | Stores List'!$G457="","",VLOOKUP(MONTH('[1]Lista de Lojas | Stores List'!$G457),[1]Quarters!$A$2:$B$13,2,0)&amp;RIGHT(YEAR('[1]Lista de Lojas | Stores List'!$G457),2))</f>
        <v/>
      </c>
      <c r="I457" s="311" t="s">
        <v>804</v>
      </c>
      <c r="J457" s="311" t="str">
        <f>IFERROR(VLOOKUP('[1]Lista de Lojas | Stores List'!$K457,[1]UF!$A:$C,3,0),"")</f>
        <v>Southest</v>
      </c>
      <c r="K457" s="311" t="s">
        <v>131</v>
      </c>
      <c r="L457" s="311" t="str">
        <f>IF('[1]Lista de Lojas | Stores List'!$K457="","",VLOOKUP('[1]Lista de Lojas | Stores List'!$K457,[1]UF!$A:$B,2,0))</f>
        <v>Rio de Janeiro</v>
      </c>
      <c r="M457" s="311" t="s">
        <v>154</v>
      </c>
      <c r="N457" s="311" t="str">
        <f>IFERROR(VLOOKUP('[1]Lista de Lojas | Stores List'!$M457,[1]UF!D:E,2,0),"N")</f>
        <v>S</v>
      </c>
      <c r="O457" s="311" t="s">
        <v>239</v>
      </c>
      <c r="P457" s="311" t="s">
        <v>523</v>
      </c>
      <c r="Q457" s="317">
        <v>2547.9699999999998</v>
      </c>
      <c r="R457" s="311">
        <f>SUMIFS('[1]Lista de Lojas | Stores List'!$B$85:$B$747,'[1]Lista de Lojas | Stores List'!$D$85:$D$747,'[1]Lista de Lojas | Stores List'!$D457,'[1]Lista de Lojas | Stores List'!$E$85:$E$747,"&lt;="&amp;'[1]Lista de Lojas | Stores List'!$E457)</f>
        <v>212</v>
      </c>
      <c r="S457" s="311">
        <f>SUMIFS('[1]Lista de Lojas | Stores List'!$B$85:$B$747,'[1]Lista de Lojas | Stores List'!$E$85:$E$747,"&lt;="&amp;'[1]Lista de Lojas | Stores List'!$E457)</f>
        <v>256</v>
      </c>
    </row>
    <row r="458" spans="2:19">
      <c r="B458" s="324">
        <f>IF(AND('[1]Lista de Lojas | Stores List'!$E458="",'[1]Lista de Lojas | Stores List'!$G458=""),0,IF('[1]Lista de Lojas | Stores List'!$G458&lt;&gt;"",0,1))</f>
        <v>0</v>
      </c>
      <c r="C458" s="325" t="s">
        <v>1539</v>
      </c>
      <c r="D458" s="326" t="s">
        <v>153</v>
      </c>
      <c r="E458" s="327">
        <v>41758</v>
      </c>
      <c r="F458" s="326" t="str">
        <f>IF('[1]Lista de Lojas | Stores List'!$E458="","",VLOOKUP(MONTH('[1]Lista de Lojas | Stores List'!$E458),[1]Quarters!$A$2:$B$13,2,0)&amp;RIGHT(YEAR('[1]Lista de Lojas | Stores List'!$E458),2))</f>
        <v>2Q14</v>
      </c>
      <c r="G458" s="327">
        <v>43131</v>
      </c>
      <c r="H458" s="326" t="str">
        <f>IF('[1]Lista de Lojas | Stores List'!$G458="","",VLOOKUP(MONTH('[1]Lista de Lojas | Stores List'!$G458),[1]Quarters!$A$2:$B$13,2,0)&amp;RIGHT(YEAR('[1]Lista de Lojas | Stores List'!$G458),2))</f>
        <v>1Q18</v>
      </c>
      <c r="I458" s="324" t="s">
        <v>804</v>
      </c>
      <c r="J458" s="324" t="str">
        <f>IFERROR(VLOOKUP('[1]Lista de Lojas | Stores List'!$K458,[1]UF!$A:$C,3,0),"")</f>
        <v>Southest</v>
      </c>
      <c r="K458" s="324" t="s">
        <v>127</v>
      </c>
      <c r="L458" s="324" t="str">
        <f>IF('[1]Lista de Lojas | Stores List'!$K458="","",VLOOKUP('[1]Lista de Lojas | Stores List'!$K458,[1]UF!$A:$B,2,0))</f>
        <v>São Paulo</v>
      </c>
      <c r="M458" s="324" t="s">
        <v>200</v>
      </c>
      <c r="N458" s="311" t="str">
        <f>IFERROR(VLOOKUP('[1]Lista de Lojas | Stores List'!$M458,[1]UF!D:E,2,0),"N")</f>
        <v>N</v>
      </c>
      <c r="O458" s="324" t="s">
        <v>1540</v>
      </c>
      <c r="P458" s="324" t="s">
        <v>523</v>
      </c>
      <c r="Q458" s="328">
        <v>134.6</v>
      </c>
      <c r="R458" s="324">
        <f>SUMIFS('[1]Lista de Lojas | Stores List'!$B$85:$B$747,'[1]Lista de Lojas | Stores List'!$D$85:$D$747,'[1]Lista de Lojas | Stores List'!$D458,'[1]Lista de Lojas | Stores List'!$E$85:$E$747,"&lt;="&amp;'[1]Lista de Lojas | Stores List'!$E458)</f>
        <v>9</v>
      </c>
      <c r="S458" s="311">
        <f>SUMIFS('[1]Lista de Lojas | Stores List'!$B$85:$B$747,'[1]Lista de Lojas | Stores List'!$E$85:$E$747,"&lt;="&amp;'[1]Lista de Lojas | Stores List'!$E458)</f>
        <v>256</v>
      </c>
    </row>
    <row r="459" spans="2:19">
      <c r="B459" s="164">
        <f>IF(AND('[1]Lista de Lojas | Stores List'!$E459="",'[1]Lista de Lojas | Stores List'!$G459=""),0,IF('[1]Lista de Lojas | Stores List'!$G459&lt;&gt;"",0,1))</f>
        <v>1</v>
      </c>
      <c r="C459" s="163" t="s">
        <v>893</v>
      </c>
      <c r="D459" s="308" t="s">
        <v>152</v>
      </c>
      <c r="E459" s="309">
        <v>41755</v>
      </c>
      <c r="F459" s="308" t="str">
        <f>IF('[1]Lista de Lojas | Stores List'!$E459="","",VLOOKUP(MONTH('[1]Lista de Lojas | Stores List'!$E459),[1]Quarters!$A$2:$B$13,2,0)&amp;RIGHT(YEAR('[1]Lista de Lojas | Stores List'!$E459),2))</f>
        <v>2Q14</v>
      </c>
      <c r="G459" s="309"/>
      <c r="H459" s="308" t="str">
        <f>IF('[1]Lista de Lojas | Stores List'!$G459="","",VLOOKUP(MONTH('[1]Lista de Lojas | Stores List'!$G459),[1]Quarters!$A$2:$B$13,2,0)&amp;RIGHT(YEAR('[1]Lista de Lojas | Stores List'!$G459),2))</f>
        <v/>
      </c>
      <c r="I459" s="311" t="s">
        <v>804</v>
      </c>
      <c r="J459" s="311" t="str">
        <f>IFERROR(VLOOKUP('[1]Lista de Lojas | Stores List'!$K459,[1]UF!$A:$C,3,0),"")</f>
        <v>Southest</v>
      </c>
      <c r="K459" s="311" t="s">
        <v>127</v>
      </c>
      <c r="L459" s="311" t="str">
        <f>IF('[1]Lista de Lojas | Stores List'!$K459="","",VLOOKUP('[1]Lista de Lojas | Stores List'!$K459,[1]UF!$A:$B,2,0))</f>
        <v>São Paulo</v>
      </c>
      <c r="M459" s="311" t="s">
        <v>159</v>
      </c>
      <c r="N459" s="311" t="str">
        <f>IFERROR(VLOOKUP('[1]Lista de Lojas | Stores List'!$M459,[1]UF!D:E,2,0),"N")</f>
        <v>N</v>
      </c>
      <c r="O459" s="311" t="s">
        <v>260</v>
      </c>
      <c r="P459" s="311" t="s">
        <v>523</v>
      </c>
      <c r="Q459" s="317">
        <v>596</v>
      </c>
      <c r="R459" s="311">
        <f>SUMIFS('[1]Lista de Lojas | Stores List'!$B$85:$B$747,'[1]Lista de Lojas | Stores List'!$D$85:$D$747,'[1]Lista de Lojas | Stores List'!$D459,'[1]Lista de Lojas | Stores List'!$E$85:$E$747,"&lt;="&amp;'[1]Lista de Lojas | Stores List'!$E459)</f>
        <v>35</v>
      </c>
      <c r="S459" s="311">
        <f>SUMIFS('[1]Lista de Lojas | Stores List'!$B$85:$B$747,'[1]Lista de Lojas | Stores List'!$E$85:$E$747,"&lt;="&amp;'[1]Lista de Lojas | Stores List'!$E459)</f>
        <v>255</v>
      </c>
    </row>
    <row r="460" spans="2:19">
      <c r="B460" s="164">
        <f>IF(AND('[1]Lista de Lojas | Stores List'!$E460="",'[1]Lista de Lojas | Stores List'!$G460=""),0,IF('[1]Lista de Lojas | Stores List'!$G460&lt;&gt;"",0,1))</f>
        <v>1</v>
      </c>
      <c r="C460" s="163" t="s">
        <v>1249</v>
      </c>
      <c r="D460" s="308" t="s">
        <v>125</v>
      </c>
      <c r="E460" s="309">
        <v>41755</v>
      </c>
      <c r="F460" s="308" t="str">
        <f>IF('[1]Lista de Lojas | Stores List'!$E460="","",VLOOKUP(MONTH('[1]Lista de Lojas | Stores List'!$E460),[1]Quarters!$A$2:$B$13,2,0)&amp;RIGHT(YEAR('[1]Lista de Lojas | Stores List'!$E460),2))</f>
        <v>2Q14</v>
      </c>
      <c r="G460" s="309"/>
      <c r="H460" s="308" t="str">
        <f>IF('[1]Lista de Lojas | Stores List'!$G460="","",VLOOKUP(MONTH('[1]Lista de Lojas | Stores List'!$G460),[1]Quarters!$A$2:$B$13,2,0)&amp;RIGHT(YEAR('[1]Lista de Lojas | Stores List'!$G460),2))</f>
        <v/>
      </c>
      <c r="I460" s="311" t="s">
        <v>804</v>
      </c>
      <c r="J460" s="311" t="str">
        <f>IFERROR(VLOOKUP('[1]Lista de Lojas | Stores List'!$K460,[1]UF!$A:$C,3,0),"")</f>
        <v>Southest</v>
      </c>
      <c r="K460" s="311" t="s">
        <v>127</v>
      </c>
      <c r="L460" s="311" t="str">
        <f>IF('[1]Lista de Lojas | Stores List'!$K460="","",VLOOKUP('[1]Lista de Lojas | Stores List'!$K460,[1]UF!$A:$B,2,0))</f>
        <v>São Paulo</v>
      </c>
      <c r="M460" s="311" t="s">
        <v>159</v>
      </c>
      <c r="N460" s="311" t="str">
        <f>IFERROR(VLOOKUP('[1]Lista de Lojas | Stores List'!$M460,[1]UF!D:E,2,0),"N")</f>
        <v>N</v>
      </c>
      <c r="O460" s="311" t="s">
        <v>1250</v>
      </c>
      <c r="P460" s="311" t="s">
        <v>523</v>
      </c>
      <c r="Q460" s="317">
        <v>2941.29</v>
      </c>
      <c r="R460" s="311">
        <f>SUMIFS('[1]Lista de Lojas | Stores List'!$B$85:$B$747,'[1]Lista de Lojas | Stores List'!$D$85:$D$747,'[1]Lista de Lojas | Stores List'!$D460,'[1]Lista de Lojas | Stores List'!$E$85:$E$747,"&lt;="&amp;'[1]Lista de Lojas | Stores List'!$E460)</f>
        <v>211</v>
      </c>
      <c r="S460" s="311">
        <f>SUMIFS('[1]Lista de Lojas | Stores List'!$B$85:$B$747,'[1]Lista de Lojas | Stores List'!$E$85:$E$747,"&lt;="&amp;'[1]Lista de Lojas | Stores List'!$E460)</f>
        <v>255</v>
      </c>
    </row>
    <row r="461" spans="2:19">
      <c r="B461" s="324">
        <f>IF(AND('[1]Lista de Lojas | Stores List'!$E461="",'[1]Lista de Lojas | Stores List'!$G461=""),0,IF('[1]Lista de Lojas | Stores List'!$G461&lt;&gt;"",0,1))</f>
        <v>0</v>
      </c>
      <c r="C461" s="325" t="s">
        <v>1537</v>
      </c>
      <c r="D461" s="326" t="s">
        <v>153</v>
      </c>
      <c r="E461" s="327">
        <v>41755</v>
      </c>
      <c r="F461" s="326" t="str">
        <f>IF('[1]Lista de Lojas | Stores List'!$E461="","",VLOOKUP(MONTH('[1]Lista de Lojas | Stores List'!$E461),[1]Quarters!$A$2:$B$13,2,0)&amp;RIGHT(YEAR('[1]Lista de Lojas | Stores List'!$E461),2))</f>
        <v>2Q14</v>
      </c>
      <c r="G461" s="327">
        <v>43317</v>
      </c>
      <c r="H461" s="326" t="str">
        <f>IF('[1]Lista de Lojas | Stores List'!$G461="","",VLOOKUP(MONTH('[1]Lista de Lojas | Stores List'!$G461),[1]Quarters!$A$2:$B$13,2,0)&amp;RIGHT(YEAR('[1]Lista de Lojas | Stores List'!$G461),2))</f>
        <v>3Q18</v>
      </c>
      <c r="I461" s="324" t="s">
        <v>804</v>
      </c>
      <c r="J461" s="324" t="str">
        <f>IFERROR(VLOOKUP('[1]Lista de Lojas | Stores List'!$K461,[1]UF!$A:$C,3,0),"")</f>
        <v>Southest</v>
      </c>
      <c r="K461" s="324" t="s">
        <v>127</v>
      </c>
      <c r="L461" s="324" t="str">
        <f>IF('[1]Lista de Lojas | Stores List'!$K461="","",VLOOKUP('[1]Lista de Lojas | Stores List'!$K461,[1]UF!$A:$B,2,0))</f>
        <v>São Paulo</v>
      </c>
      <c r="M461" s="324" t="s">
        <v>159</v>
      </c>
      <c r="N461" s="311" t="str">
        <f>IFERROR(VLOOKUP('[1]Lista de Lojas | Stores List'!$M461,[1]UF!D:E,2,0),"N")</f>
        <v>N</v>
      </c>
      <c r="O461" s="324" t="s">
        <v>1538</v>
      </c>
      <c r="P461" s="324" t="s">
        <v>523</v>
      </c>
      <c r="Q461" s="328">
        <v>154.5</v>
      </c>
      <c r="R461" s="324">
        <f>SUMIFS('[1]Lista de Lojas | Stores List'!$B$85:$B$747,'[1]Lista de Lojas | Stores List'!$D$85:$D$747,'[1]Lista de Lojas | Stores List'!$D461,'[1]Lista de Lojas | Stores List'!$E$85:$E$747,"&lt;="&amp;'[1]Lista de Lojas | Stores List'!$E461)</f>
        <v>9</v>
      </c>
      <c r="S461" s="311">
        <f>SUMIFS('[1]Lista de Lojas | Stores List'!$B$85:$B$747,'[1]Lista de Lojas | Stores List'!$E$85:$E$747,"&lt;="&amp;'[1]Lista de Lojas | Stores List'!$E461)</f>
        <v>255</v>
      </c>
    </row>
    <row r="462" spans="2:19">
      <c r="B462" s="324">
        <f>IF(AND('[1]Lista de Lojas | Stores List'!$E462="",'[1]Lista de Lojas | Stores List'!$G462=""),0,IF('[1]Lista de Lojas | Stores List'!$G462&lt;&gt;"",0,1))</f>
        <v>0</v>
      </c>
      <c r="C462" s="325" t="s">
        <v>891</v>
      </c>
      <c r="D462" s="326" t="s">
        <v>152</v>
      </c>
      <c r="E462" s="327">
        <v>41754</v>
      </c>
      <c r="F462" s="326" t="str">
        <f>IF('[1]Lista de Lojas | Stores List'!$E462="","",VLOOKUP(MONTH('[1]Lista de Lojas | Stores List'!$E462),[1]Quarters!$A$2:$B$13,2,0)&amp;RIGHT(YEAR('[1]Lista de Lojas | Stores List'!$E462),2))</f>
        <v>2Q14</v>
      </c>
      <c r="G462" s="327">
        <v>43527</v>
      </c>
      <c r="H462" s="326" t="str">
        <f>IF('[1]Lista de Lojas | Stores List'!$G462="","",VLOOKUP(MONTH('[1]Lista de Lojas | Stores List'!$G462),[1]Quarters!$A$2:$B$13,2,0)&amp;RIGHT(YEAR('[1]Lista de Lojas | Stores List'!$G462),2))</f>
        <v>1Q19</v>
      </c>
      <c r="I462" s="324" t="s">
        <v>804</v>
      </c>
      <c r="J462" s="324" t="str">
        <f>IFERROR(VLOOKUP('[1]Lista de Lojas | Stores List'!$K462,[1]UF!$A:$C,3,0),"")</f>
        <v>Southest</v>
      </c>
      <c r="K462" s="324" t="s">
        <v>127</v>
      </c>
      <c r="L462" s="324" t="str">
        <f>IF('[1]Lista de Lojas | Stores List'!$K462="","",VLOOKUP('[1]Lista de Lojas | Stores List'!$K462,[1]UF!$A:$B,2,0))</f>
        <v>São Paulo</v>
      </c>
      <c r="M462" s="324" t="s">
        <v>134</v>
      </c>
      <c r="N462" s="311" t="str">
        <f>IFERROR(VLOOKUP('[1]Lista de Lojas | Stores List'!$M462,[1]UF!D:E,2,0),"N")</f>
        <v>S</v>
      </c>
      <c r="O462" s="324" t="s">
        <v>892</v>
      </c>
      <c r="P462" s="324" t="s">
        <v>523</v>
      </c>
      <c r="Q462" s="328">
        <v>358.7</v>
      </c>
      <c r="R462" s="324">
        <f>SUMIFS('[1]Lista de Lojas | Stores List'!$B$85:$B$747,'[1]Lista de Lojas | Stores List'!$D$85:$D$747,'[1]Lista de Lojas | Stores List'!$D462,'[1]Lista de Lojas | Stores List'!$E$85:$E$747,"&lt;="&amp;'[1]Lista de Lojas | Stores List'!$E462)</f>
        <v>34</v>
      </c>
      <c r="S462" s="311">
        <f>SUMIFS('[1]Lista de Lojas | Stores List'!$B$85:$B$747,'[1]Lista de Lojas | Stores List'!$E$85:$E$747,"&lt;="&amp;'[1]Lista de Lojas | Stores List'!$E462)</f>
        <v>253</v>
      </c>
    </row>
    <row r="463" spans="2:19">
      <c r="B463" s="164">
        <f>IF(AND('[1]Lista de Lojas | Stores List'!$E463="",'[1]Lista de Lojas | Stores List'!$G463=""),0,IF('[1]Lista de Lojas | Stores List'!$G463&lt;&gt;"",0,1))</f>
        <v>1</v>
      </c>
      <c r="C463" s="163" t="s">
        <v>890</v>
      </c>
      <c r="D463" s="308" t="s">
        <v>152</v>
      </c>
      <c r="E463" s="309">
        <v>41748</v>
      </c>
      <c r="F463" s="308" t="str">
        <f>IF('[1]Lista de Lojas | Stores List'!$E464="","",VLOOKUP(MONTH('[1]Lista de Lojas | Stores List'!$E464),[1]Quarters!$A$2:$B$13,2,0)&amp;RIGHT(YEAR('[1]Lista de Lojas | Stores List'!$E464),2))</f>
        <v>2Q14</v>
      </c>
      <c r="G463" s="309"/>
      <c r="H463" s="308" t="str">
        <f>IF('[1]Lista de Lojas | Stores List'!$G463="","",VLOOKUP(MONTH('[1]Lista de Lojas | Stores List'!$G463),[1]Quarters!$A$2:$B$13,2,0)&amp;RIGHT(YEAR('[1]Lista de Lojas | Stores List'!$G463),2))</f>
        <v/>
      </c>
      <c r="I463" s="311" t="s">
        <v>804</v>
      </c>
      <c r="J463" s="311" t="str">
        <f>IFERROR(VLOOKUP('[1]Lista de Lojas | Stores List'!$K463,[1]UF!$A:$C,3,0),"")</f>
        <v>Southest</v>
      </c>
      <c r="K463" s="311" t="s">
        <v>127</v>
      </c>
      <c r="L463" s="311" t="str">
        <f>IF('[1]Lista de Lojas | Stores List'!$K463="","",VLOOKUP('[1]Lista de Lojas | Stores List'!$K463,[1]UF!$A:$B,2,0))</f>
        <v>São Paulo</v>
      </c>
      <c r="M463" s="311" t="s">
        <v>171</v>
      </c>
      <c r="N463" s="311" t="str">
        <f>IFERROR(VLOOKUP('[1]Lista de Lojas | Stores List'!$M463,[1]UF!D:E,2,0),"N")</f>
        <v>N</v>
      </c>
      <c r="O463" s="311" t="s">
        <v>231</v>
      </c>
      <c r="P463" s="311" t="s">
        <v>523</v>
      </c>
      <c r="Q463" s="317">
        <v>564</v>
      </c>
      <c r="R463" s="311">
        <f>SUMIFS('[1]Lista de Lojas | Stores List'!$B$85:$B$747,'[1]Lista de Lojas | Stores List'!$D$85:$D$747,'[1]Lista de Lojas | Stores List'!$D464,'[1]Lista de Lojas | Stores List'!$E$85:$E$747,"&lt;="&amp;'[1]Lista de Lojas | Stores List'!$E464)</f>
        <v>34</v>
      </c>
      <c r="S463" s="311">
        <f>SUMIFS('[1]Lista de Lojas | Stores List'!$B$85:$B$747,'[1]Lista de Lojas | Stores List'!$E$85:$E$747,"&lt;="&amp;'[1]Lista de Lojas | Stores List'!$E464)</f>
        <v>253</v>
      </c>
    </row>
    <row r="464" spans="2:19">
      <c r="B464" s="324">
        <f>IF(AND('[1]Lista de Lojas | Stores List'!$E464="",'[1]Lista de Lojas | Stores List'!$G464=""),0,IF('[1]Lista de Lojas | Stores List'!$G464&lt;&gt;"",0,1))</f>
        <v>0</v>
      </c>
      <c r="C464" s="325" t="s">
        <v>888</v>
      </c>
      <c r="D464" s="326" t="s">
        <v>152</v>
      </c>
      <c r="E464" s="327">
        <v>41748</v>
      </c>
      <c r="F464" s="326" t="str">
        <f>IF('[1]Lista de Lojas | Stores List'!$E463="","",VLOOKUP(MONTH('[1]Lista de Lojas | Stores List'!$E463),[1]Quarters!$A$2:$B$13,2,0)&amp;RIGHT(YEAR('[1]Lista de Lojas | Stores List'!$E463),2))</f>
        <v>2Q14</v>
      </c>
      <c r="G464" s="327">
        <v>43877</v>
      </c>
      <c r="H464" s="326" t="str">
        <f>IF('[1]Lista de Lojas | Stores List'!$G464="","",VLOOKUP(MONTH('[1]Lista de Lojas | Stores List'!$G464),[1]Quarters!$A$2:$B$13,2,0)&amp;RIGHT(YEAR('[1]Lista de Lojas | Stores List'!$G464),2))</f>
        <v>1Q20</v>
      </c>
      <c r="I464" s="324" t="s">
        <v>804</v>
      </c>
      <c r="J464" s="324" t="str">
        <f>IFERROR(VLOOKUP('[1]Lista de Lojas | Stores List'!$K464,[1]UF!$A:$C,3,0),"")</f>
        <v>Southest</v>
      </c>
      <c r="K464" s="324" t="s">
        <v>319</v>
      </c>
      <c r="L464" s="324" t="str">
        <f>IF('[1]Lista de Lojas | Stores List'!$K464="","",VLOOKUP('[1]Lista de Lojas | Stores List'!$K464,[1]UF!$A:$B,2,0))</f>
        <v>Minas Gerais</v>
      </c>
      <c r="M464" s="324" t="s">
        <v>210</v>
      </c>
      <c r="N464" s="311" t="str">
        <f>IFERROR(VLOOKUP('[1]Lista de Lojas | Stores List'!$M464,[1]UF!D:E,2,0),"N")</f>
        <v>N</v>
      </c>
      <c r="O464" s="324" t="s">
        <v>889</v>
      </c>
      <c r="P464" s="324" t="s">
        <v>523</v>
      </c>
      <c r="Q464" s="328">
        <v>301.10000000000002</v>
      </c>
      <c r="R464" s="324">
        <f>SUMIFS('[1]Lista de Lojas | Stores List'!$B$85:$B$747,'[1]Lista de Lojas | Stores List'!$D$85:$D$747,'[1]Lista de Lojas | Stores List'!$D463,'[1]Lista de Lojas | Stores List'!$E$85:$E$747,"&lt;="&amp;'[1]Lista de Lojas | Stores List'!$E463)</f>
        <v>34</v>
      </c>
      <c r="S464" s="311">
        <f>SUMIFS('[1]Lista de Lojas | Stores List'!$B$85:$B$747,'[1]Lista de Lojas | Stores List'!$E$85:$E$747,"&lt;="&amp;'[1]Lista de Lojas | Stores List'!$E463)</f>
        <v>253</v>
      </c>
    </row>
    <row r="465" spans="2:19">
      <c r="B465" s="164">
        <f>IF(AND('[1]Lista de Lojas | Stores List'!$E465="",'[1]Lista de Lojas | Stores List'!$G465=""),0,IF('[1]Lista de Lojas | Stores List'!$G465&lt;&gt;"",0,1))</f>
        <v>1</v>
      </c>
      <c r="C465" s="163" t="s">
        <v>1247</v>
      </c>
      <c r="D465" s="308" t="s">
        <v>125</v>
      </c>
      <c r="E465" s="309">
        <v>41746</v>
      </c>
      <c r="F465" s="308" t="str">
        <f>IF('[1]Lista de Lojas | Stores List'!$E465="","",VLOOKUP(MONTH('[1]Lista de Lojas | Stores List'!$E465),[1]Quarters!$A$2:$B$13,2,0)&amp;RIGHT(YEAR('[1]Lista de Lojas | Stores List'!$E465),2))</f>
        <v>2Q14</v>
      </c>
      <c r="G465" s="309"/>
      <c r="H465" s="308" t="str">
        <f>IF('[1]Lista de Lojas | Stores List'!$G465="","",VLOOKUP(MONTH('[1]Lista de Lojas | Stores List'!$G465),[1]Quarters!$A$2:$B$13,2,0)&amp;RIGHT(YEAR('[1]Lista de Lojas | Stores List'!$G465),2))</f>
        <v/>
      </c>
      <c r="I465" s="311" t="s">
        <v>804</v>
      </c>
      <c r="J465" s="311" t="str">
        <f>IFERROR(VLOOKUP('[1]Lista de Lojas | Stores List'!$K465,[1]UF!$A:$C,3,0),"")</f>
        <v>Northest</v>
      </c>
      <c r="K465" s="311" t="s">
        <v>323</v>
      </c>
      <c r="L465" s="311" t="str">
        <f>IF('[1]Lista de Lojas | Stores List'!$K465="","",VLOOKUP('[1]Lista de Lojas | Stores List'!$K465,[1]UF!$A:$B,2,0))</f>
        <v>Rio Grande do Norte</v>
      </c>
      <c r="M465" s="311" t="s">
        <v>180</v>
      </c>
      <c r="N465" s="311" t="str">
        <f>IFERROR(VLOOKUP('[1]Lista de Lojas | Stores List'!$M465,[1]UF!D:E,2,0),"N")</f>
        <v>N</v>
      </c>
      <c r="O465" s="311" t="s">
        <v>1248</v>
      </c>
      <c r="P465" s="311" t="s">
        <v>523</v>
      </c>
      <c r="Q465" s="317">
        <v>2769.3199999999997</v>
      </c>
      <c r="R465" s="311">
        <f>SUMIFS('[1]Lista de Lojas | Stores List'!$B$85:$B$747,'[1]Lista de Lojas | Stores List'!$D$85:$D$747,'[1]Lista de Lojas | Stores List'!$D465,'[1]Lista de Lojas | Stores List'!$E$85:$E$747,"&lt;="&amp;'[1]Lista de Lojas | Stores List'!$E465)</f>
        <v>210</v>
      </c>
      <c r="S465" s="311">
        <f>SUMIFS('[1]Lista de Lojas | Stores List'!$B$85:$B$747,'[1]Lista de Lojas | Stores List'!$E$85:$E$747,"&lt;="&amp;'[1]Lista de Lojas | Stores List'!$E465)</f>
        <v>252</v>
      </c>
    </row>
    <row r="466" spans="2:19">
      <c r="B466" s="324">
        <f>IF(AND('[1]Lista de Lojas | Stores List'!$E466="",'[1]Lista de Lojas | Stores List'!$G466=""),0,IF('[1]Lista de Lojas | Stores List'!$G466&lt;&gt;"",0,1))</f>
        <v>0</v>
      </c>
      <c r="C466" s="325" t="s">
        <v>1245</v>
      </c>
      <c r="D466" s="326" t="s">
        <v>125</v>
      </c>
      <c r="E466" s="327">
        <v>41739</v>
      </c>
      <c r="F466" s="326" t="str">
        <f>IF('[1]Lista de Lojas | Stores List'!$E466="","",VLOOKUP(MONTH('[1]Lista de Lojas | Stores List'!$E466),[1]Quarters!$A$2:$B$13,2,0)&amp;RIGHT(YEAR('[1]Lista de Lojas | Stores List'!$E466),2))</f>
        <v>2Q14</v>
      </c>
      <c r="G466" s="327">
        <v>43159</v>
      </c>
      <c r="H466" s="326" t="str">
        <f>IF('[1]Lista de Lojas | Stores List'!$G466="","",VLOOKUP(MONTH('[1]Lista de Lojas | Stores List'!$G466),[1]Quarters!$A$2:$B$13,2,0)&amp;RIGHT(YEAR('[1]Lista de Lojas | Stores List'!$G466),2))</f>
        <v>1Q18</v>
      </c>
      <c r="I466" s="324" t="s">
        <v>804</v>
      </c>
      <c r="J466" s="324" t="str">
        <f>IFERROR(VLOOKUP('[1]Lista de Lojas | Stores List'!$K466,[1]UF!$A:$C,3,0),"")</f>
        <v>Southest</v>
      </c>
      <c r="K466" s="324" t="s">
        <v>319</v>
      </c>
      <c r="L466" s="324" t="str">
        <f>IF('[1]Lista de Lojas | Stores List'!$K466="","",VLOOKUP('[1]Lista de Lojas | Stores List'!$K466,[1]UF!$A:$B,2,0))</f>
        <v>Minas Gerais</v>
      </c>
      <c r="M466" s="324" t="s">
        <v>179</v>
      </c>
      <c r="N466" s="311" t="str">
        <f>IFERROR(VLOOKUP('[1]Lista de Lojas | Stores List'!$M466,[1]UF!D:E,2,0),"N")</f>
        <v>N</v>
      </c>
      <c r="O466" s="324" t="s">
        <v>1246</v>
      </c>
      <c r="P466" s="324" t="s">
        <v>523</v>
      </c>
      <c r="Q466" s="328">
        <v>2705.1600000000003</v>
      </c>
      <c r="R466" s="324">
        <f>SUMIFS('[1]Lista de Lojas | Stores List'!$B$85:$B$747,'[1]Lista de Lojas | Stores List'!$D$85:$D$747,'[1]Lista de Lojas | Stores List'!$D466,'[1]Lista de Lojas | Stores List'!$E$85:$E$747,"&lt;="&amp;'[1]Lista de Lojas | Stores List'!$E466)</f>
        <v>209</v>
      </c>
      <c r="S466" s="311">
        <f>SUMIFS('[1]Lista de Lojas | Stores List'!$B$85:$B$747,'[1]Lista de Lojas | Stores List'!$E$85:$E$747,"&lt;="&amp;'[1]Lista de Lojas | Stores List'!$E466)</f>
        <v>251</v>
      </c>
    </row>
    <row r="467" spans="2:19">
      <c r="B467" s="164">
        <f>IF(AND('[1]Lista de Lojas | Stores List'!$E467="",'[1]Lista de Lojas | Stores List'!$G467=""),0,IF('[1]Lista de Lojas | Stores List'!$G467&lt;&gt;"",0,1))</f>
        <v>1</v>
      </c>
      <c r="C467" s="163" t="s">
        <v>1243</v>
      </c>
      <c r="D467" s="308" t="s">
        <v>125</v>
      </c>
      <c r="E467" s="309">
        <v>41726</v>
      </c>
      <c r="F467" s="308" t="str">
        <f>IF('[1]Lista de Lojas | Stores List'!$E467="","",VLOOKUP(MONTH('[1]Lista de Lojas | Stores List'!$E467),[1]Quarters!$A$2:$B$13,2,0)&amp;RIGHT(YEAR('[1]Lista de Lojas | Stores List'!$E467),2))</f>
        <v>1Q14</v>
      </c>
      <c r="G467" s="309"/>
      <c r="H467" s="308" t="str">
        <f>IF('[1]Lista de Lojas | Stores List'!$G467="","",VLOOKUP(MONTH('[1]Lista de Lojas | Stores List'!$G467),[1]Quarters!$A$2:$B$13,2,0)&amp;RIGHT(YEAR('[1]Lista de Lojas | Stores List'!$G467),2))</f>
        <v/>
      </c>
      <c r="I467" s="311" t="s">
        <v>804</v>
      </c>
      <c r="J467" s="311" t="str">
        <f>IFERROR(VLOOKUP('[1]Lista de Lojas | Stores List'!$K467,[1]UF!$A:$C,3,0),"")</f>
        <v>Southest</v>
      </c>
      <c r="K467" s="311" t="s">
        <v>322</v>
      </c>
      <c r="L467" s="311" t="str">
        <f>IF('[1]Lista de Lojas | Stores List'!$K467="","",VLOOKUP('[1]Lista de Lojas | Stores List'!$K467,[1]UF!$A:$B,2,0))</f>
        <v>Espírito Santo</v>
      </c>
      <c r="M467" s="311" t="s">
        <v>178</v>
      </c>
      <c r="N467" s="311" t="str">
        <f>IFERROR(VLOOKUP('[1]Lista de Lojas | Stores List'!$M467,[1]UF!D:E,2,0),"N")</f>
        <v>N</v>
      </c>
      <c r="O467" s="311" t="s">
        <v>1244</v>
      </c>
      <c r="P467" s="311" t="s">
        <v>523</v>
      </c>
      <c r="Q467" s="317">
        <v>1264.1500000000001</v>
      </c>
      <c r="R467" s="311">
        <f>SUMIFS('[1]Lista de Lojas | Stores List'!$B$85:$B$747,'[1]Lista de Lojas | Stores List'!$D$85:$D$747,'[1]Lista de Lojas | Stores List'!$D467,'[1]Lista de Lojas | Stores List'!$E$85:$E$747,"&lt;="&amp;'[1]Lista de Lojas | Stores List'!$E467)</f>
        <v>209</v>
      </c>
      <c r="S467" s="311">
        <f>SUMIFS('[1]Lista de Lojas | Stores List'!$B$85:$B$747,'[1]Lista de Lojas | Stores List'!$E$85:$E$747,"&lt;="&amp;'[1]Lista de Lojas | Stores List'!$E467)</f>
        <v>251</v>
      </c>
    </row>
    <row r="468" spans="2:19">
      <c r="B468" s="164">
        <f>IF(AND('[1]Lista de Lojas | Stores List'!$E468="",'[1]Lista de Lojas | Stores List'!$G468=""),0,IF('[1]Lista de Lojas | Stores List'!$G468&lt;&gt;"",0,1))</f>
        <v>1</v>
      </c>
      <c r="C468" s="163" t="s">
        <v>886</v>
      </c>
      <c r="D468" s="308" t="s">
        <v>152</v>
      </c>
      <c r="E468" s="309">
        <v>41706</v>
      </c>
      <c r="F468" s="308" t="str">
        <f>IF('[1]Lista de Lojas | Stores List'!$E468="","",VLOOKUP(MONTH('[1]Lista de Lojas | Stores List'!$E468),[1]Quarters!$A$2:$B$13,2,0)&amp;RIGHT(YEAR('[1]Lista de Lojas | Stores List'!$E468),2))</f>
        <v>1Q14</v>
      </c>
      <c r="G468" s="309"/>
      <c r="H468" s="308" t="str">
        <f>IF('[1]Lista de Lojas | Stores List'!$G468="","",VLOOKUP(MONTH('[1]Lista de Lojas | Stores List'!$G468),[1]Quarters!$A$2:$B$13,2,0)&amp;RIGHT(YEAR('[1]Lista de Lojas | Stores List'!$G468),2))</f>
        <v/>
      </c>
      <c r="I468" s="311" t="s">
        <v>804</v>
      </c>
      <c r="J468" s="311" t="str">
        <f>IFERROR(VLOOKUP('[1]Lista de Lojas | Stores List'!$K468,[1]UF!$A:$C,3,0),"")</f>
        <v>Southest</v>
      </c>
      <c r="K468" s="311" t="s">
        <v>127</v>
      </c>
      <c r="L468" s="311" t="str">
        <f>IF('[1]Lista de Lojas | Stores List'!$K468="","",VLOOKUP('[1]Lista de Lojas | Stores List'!$K468,[1]UF!$A:$B,2,0))</f>
        <v>São Paulo</v>
      </c>
      <c r="M468" s="311" t="s">
        <v>134</v>
      </c>
      <c r="N468" s="311" t="str">
        <f>IFERROR(VLOOKUP('[1]Lista de Lojas | Stores List'!$M468,[1]UF!D:E,2,0),"N")</f>
        <v>S</v>
      </c>
      <c r="O468" s="311" t="s">
        <v>887</v>
      </c>
      <c r="P468" s="311" t="s">
        <v>523</v>
      </c>
      <c r="Q468" s="317">
        <v>415.82</v>
      </c>
      <c r="R468" s="311">
        <f>SUMIFS('[1]Lista de Lojas | Stores List'!$B$85:$B$747,'[1]Lista de Lojas | Stores List'!$D$85:$D$747,'[1]Lista de Lojas | Stores List'!$D468,'[1]Lista de Lojas | Stores List'!$E$85:$E$747,"&lt;="&amp;'[1]Lista de Lojas | Stores List'!$E468)</f>
        <v>33</v>
      </c>
      <c r="S468" s="311">
        <f>SUMIFS('[1]Lista de Lojas | Stores List'!$B$85:$B$747,'[1]Lista de Lojas | Stores List'!$E$85:$E$747,"&lt;="&amp;'[1]Lista de Lojas | Stores List'!$E468)</f>
        <v>250</v>
      </c>
    </row>
    <row r="469" spans="2:19">
      <c r="B469" s="164">
        <f>IF(AND('[1]Lista de Lojas | Stores List'!$E469="",'[1]Lista de Lojas | Stores List'!$G469=""),0,IF('[1]Lista de Lojas | Stores List'!$G469&lt;&gt;"",0,1))</f>
        <v>1</v>
      </c>
      <c r="C469" s="163" t="s">
        <v>885</v>
      </c>
      <c r="D469" s="308" t="s">
        <v>152</v>
      </c>
      <c r="E469" s="309">
        <v>41705</v>
      </c>
      <c r="F469" s="308" t="str">
        <f>IF('[1]Lista de Lojas | Stores List'!$E469="","",VLOOKUP(MONTH('[1]Lista de Lojas | Stores List'!$E469),[1]Quarters!$A$2:$B$13,2,0)&amp;RIGHT(YEAR('[1]Lista de Lojas | Stores List'!$E469),2))</f>
        <v>1Q14</v>
      </c>
      <c r="G469" s="309"/>
      <c r="H469" s="308" t="str">
        <f>IF('[1]Lista de Lojas | Stores List'!$G469="","",VLOOKUP(MONTH('[1]Lista de Lojas | Stores List'!$G469),[1]Quarters!$A$2:$B$13,2,0)&amp;RIGHT(YEAR('[1]Lista de Lojas | Stores List'!$G469),2))</f>
        <v/>
      </c>
      <c r="I469" s="311" t="s">
        <v>804</v>
      </c>
      <c r="J469" s="311" t="str">
        <f>IFERROR(VLOOKUP('[1]Lista de Lojas | Stores List'!$K469,[1]UF!$A:$C,3,0),"")</f>
        <v>Southest</v>
      </c>
      <c r="K469" s="311" t="s">
        <v>131</v>
      </c>
      <c r="L469" s="311" t="str">
        <f>IF('[1]Lista de Lojas | Stores List'!$K469="","",VLOOKUP('[1]Lista de Lojas | Stores List'!$K469,[1]UF!$A:$B,2,0))</f>
        <v>Rio de Janeiro</v>
      </c>
      <c r="M469" s="311" t="s">
        <v>154</v>
      </c>
      <c r="N469" s="311" t="str">
        <f>IFERROR(VLOOKUP('[1]Lista de Lojas | Stores List'!$M469,[1]UF!D:E,2,0),"N")</f>
        <v>S</v>
      </c>
      <c r="O469" s="311" t="s">
        <v>279</v>
      </c>
      <c r="P469" s="311" t="s">
        <v>523</v>
      </c>
      <c r="Q469" s="317">
        <v>400.68</v>
      </c>
      <c r="R469" s="311">
        <f>SUMIFS('[1]Lista de Lojas | Stores List'!$B$85:$B$747,'[1]Lista de Lojas | Stores List'!$D$85:$D$747,'[1]Lista de Lojas | Stores List'!$D469,'[1]Lista de Lojas | Stores List'!$E$85:$E$747,"&lt;="&amp;'[1]Lista de Lojas | Stores List'!$E469)</f>
        <v>32</v>
      </c>
      <c r="S469" s="311">
        <f>SUMIFS('[1]Lista de Lojas | Stores List'!$B$85:$B$747,'[1]Lista de Lojas | Stores List'!$E$85:$E$747,"&lt;="&amp;'[1]Lista de Lojas | Stores List'!$E469)</f>
        <v>249</v>
      </c>
    </row>
    <row r="470" spans="2:19">
      <c r="B470" s="164">
        <f>IF(AND('[1]Lista de Lojas | Stores List'!$E470="",'[1]Lista de Lojas | Stores List'!$G470=""),0,IF('[1]Lista de Lojas | Stores List'!$G470&lt;&gt;"",0,1))</f>
        <v>1</v>
      </c>
      <c r="C470" s="163" t="s">
        <v>1242</v>
      </c>
      <c r="D470" s="308" t="s">
        <v>125</v>
      </c>
      <c r="E470" s="309">
        <v>41626</v>
      </c>
      <c r="F470" s="308" t="str">
        <f>IF('[1]Lista de Lojas | Stores List'!$E470="","",VLOOKUP(MONTH('[1]Lista de Lojas | Stores List'!$E470),[1]Quarters!$A$2:$B$13,2,0)&amp;RIGHT(YEAR('[1]Lista de Lojas | Stores List'!$E470),2))</f>
        <v>4Q13</v>
      </c>
      <c r="G470" s="309"/>
      <c r="H470" s="308" t="str">
        <f>IF('[1]Lista de Lojas | Stores List'!$G470="","",VLOOKUP(MONTH('[1]Lista de Lojas | Stores List'!$G470),[1]Quarters!$A$2:$B$13,2,0)&amp;RIGHT(YEAR('[1]Lista de Lojas | Stores List'!$G470),2))</f>
        <v/>
      </c>
      <c r="I470" s="311" t="s">
        <v>804</v>
      </c>
      <c r="J470" s="311" t="str">
        <f>IFERROR(VLOOKUP('[1]Lista de Lojas | Stores List'!$K470,[1]UF!$A:$C,3,0),"")</f>
        <v>Southest</v>
      </c>
      <c r="K470" s="311" t="s">
        <v>127</v>
      </c>
      <c r="L470" s="311" t="str">
        <f>IF('[1]Lista de Lojas | Stores List'!$K470="","",VLOOKUP('[1]Lista de Lojas | Stores List'!$K470,[1]UF!$A:$B,2,0))</f>
        <v>São Paulo</v>
      </c>
      <c r="M470" s="311" t="s">
        <v>134</v>
      </c>
      <c r="N470" s="311" t="str">
        <f>IFERROR(VLOOKUP('[1]Lista de Lojas | Stores List'!$M470,[1]UF!D:E,2,0),"N")</f>
        <v>S</v>
      </c>
      <c r="O470" s="311" t="s">
        <v>265</v>
      </c>
      <c r="P470" s="311" t="s">
        <v>523</v>
      </c>
      <c r="Q470" s="317">
        <v>2811.0099999999998</v>
      </c>
      <c r="R470" s="311">
        <f>SUMIFS('[1]Lista de Lojas | Stores List'!$B$85:$B$747,'[1]Lista de Lojas | Stores List'!$D$85:$D$747,'[1]Lista de Lojas | Stores List'!$D470,'[1]Lista de Lojas | Stores List'!$E$85:$E$747,"&lt;="&amp;'[1]Lista de Lojas | Stores List'!$E470)</f>
        <v>208</v>
      </c>
      <c r="S470" s="311">
        <f>SUMIFS('[1]Lista de Lojas | Stores List'!$B$85:$B$747,'[1]Lista de Lojas | Stores List'!$E$85:$E$747,"&lt;="&amp;'[1]Lista de Lojas | Stores List'!$E470)</f>
        <v>248</v>
      </c>
    </row>
    <row r="471" spans="2:19">
      <c r="B471" s="324">
        <f>IF(AND('[1]Lista de Lojas | Stores List'!$E471="",'[1]Lista de Lojas | Stores List'!$G471=""),0,IF('[1]Lista de Lojas | Stores List'!$G471&lt;&gt;"",0,1))</f>
        <v>0</v>
      </c>
      <c r="C471" s="325" t="s">
        <v>884</v>
      </c>
      <c r="D471" s="326" t="s">
        <v>152</v>
      </c>
      <c r="E471" s="327">
        <v>41618</v>
      </c>
      <c r="F471" s="326" t="str">
        <f>IF('[1]Lista de Lojas | Stores List'!$E471="","",VLOOKUP(MONTH('[1]Lista de Lojas | Stores List'!$E471),[1]Quarters!$A$2:$B$13,2,0)&amp;RIGHT(YEAR('[1]Lista de Lojas | Stores List'!$E471),2))</f>
        <v>4Q13</v>
      </c>
      <c r="G471" s="327">
        <v>44963</v>
      </c>
      <c r="H471" s="326" t="str">
        <f>IF('[1]Lista de Lojas | Stores List'!$G471="","",VLOOKUP(MONTH('[1]Lista de Lojas | Stores List'!$G471),[1]Quarters!$A$2:$B$13,2,0)&amp;RIGHT(YEAR('[1]Lista de Lojas | Stores List'!$G471),2))</f>
        <v>1Q23</v>
      </c>
      <c r="I471" s="324" t="s">
        <v>804</v>
      </c>
      <c r="J471" s="324" t="str">
        <f>IFERROR(VLOOKUP('[1]Lista de Lojas | Stores List'!$K471,[1]UF!$A:$C,3,0),"")</f>
        <v>South</v>
      </c>
      <c r="K471" s="324" t="s">
        <v>331</v>
      </c>
      <c r="L471" s="324" t="str">
        <f>IF('[1]Lista de Lojas | Stores List'!$K471="","",VLOOKUP('[1]Lista de Lojas | Stores List'!$K471,[1]UF!$A:$B,2,0))</f>
        <v>Paraná</v>
      </c>
      <c r="M471" s="324" t="s">
        <v>282</v>
      </c>
      <c r="N471" s="311" t="str">
        <f>IFERROR(VLOOKUP('[1]Lista de Lojas | Stores List'!$M471,[1]UF!D:E,2,0),"N")</f>
        <v>S</v>
      </c>
      <c r="O471" s="324" t="s">
        <v>2095</v>
      </c>
      <c r="P471" s="324" t="s">
        <v>523</v>
      </c>
      <c r="Q471" s="328">
        <v>373.5</v>
      </c>
      <c r="R471" s="324">
        <f>SUMIFS('[1]Lista de Lojas | Stores List'!$B$85:$B$747,'[1]Lista de Lojas | Stores List'!$D$85:$D$747,'[1]Lista de Lojas | Stores List'!$D471,'[1]Lista de Lojas | Stores List'!$E$85:$E$747,"&lt;="&amp;'[1]Lista de Lojas | Stores List'!$E471)</f>
        <v>31</v>
      </c>
      <c r="S471" s="311">
        <f>SUMIFS('[1]Lista de Lojas | Stores List'!$B$85:$B$747,'[1]Lista de Lojas | Stores List'!$E$85:$E$747,"&lt;="&amp;'[1]Lista de Lojas | Stores List'!$E471)</f>
        <v>247</v>
      </c>
    </row>
    <row r="472" spans="2:19">
      <c r="B472" s="164">
        <f>IF(AND('[1]Lista de Lojas | Stores List'!$E472="",'[1]Lista de Lojas | Stores List'!$G472=""),0,IF('[1]Lista de Lojas | Stores List'!$G472&lt;&gt;"",0,1))</f>
        <v>1</v>
      </c>
      <c r="C472" s="163" t="s">
        <v>1535</v>
      </c>
      <c r="D472" s="308" t="s">
        <v>153</v>
      </c>
      <c r="E472" s="309">
        <v>41614</v>
      </c>
      <c r="F472" s="308" t="str">
        <f>IF('[1]Lista de Lojas | Stores List'!$E472="","",VLOOKUP(MONTH('[1]Lista de Lojas | Stores List'!$E472),[1]Quarters!$A$2:$B$13,2,0)&amp;RIGHT(YEAR('[1]Lista de Lojas | Stores List'!$E472),2))</f>
        <v>4Q13</v>
      </c>
      <c r="G472" s="309"/>
      <c r="H472" s="308" t="str">
        <f>IF('[1]Lista de Lojas | Stores List'!$G472="","",VLOOKUP(MONTH('[1]Lista de Lojas | Stores List'!$G472),[1]Quarters!$A$2:$B$13,2,0)&amp;RIGHT(YEAR('[1]Lista de Lojas | Stores List'!$G472),2))</f>
        <v/>
      </c>
      <c r="I472" s="311" t="s">
        <v>804</v>
      </c>
      <c r="J472" s="311" t="str">
        <f>IFERROR(VLOOKUP('[1]Lista de Lojas | Stores List'!$K472,[1]UF!$A:$C,3,0),"")</f>
        <v>Southest</v>
      </c>
      <c r="K472" s="311" t="s">
        <v>127</v>
      </c>
      <c r="L472" s="311" t="str">
        <f>IF('[1]Lista de Lojas | Stores List'!$K472="","",VLOOKUP('[1]Lista de Lojas | Stores List'!$K472,[1]UF!$A:$B,2,0))</f>
        <v>São Paulo</v>
      </c>
      <c r="M472" s="311" t="s">
        <v>207</v>
      </c>
      <c r="N472" s="311" t="str">
        <f>IFERROR(VLOOKUP('[1]Lista de Lojas | Stores List'!$M472,[1]UF!D:E,2,0),"N")</f>
        <v>N</v>
      </c>
      <c r="O472" s="311" t="s">
        <v>1536</v>
      </c>
      <c r="P472" s="311" t="s">
        <v>523</v>
      </c>
      <c r="Q472" s="317">
        <v>193.76</v>
      </c>
      <c r="R472" s="311">
        <f>SUMIFS('[1]Lista de Lojas | Stores List'!$B$85:$B$747,'[1]Lista de Lojas | Stores List'!$D$85:$D$747,'[1]Lista de Lojas | Stores List'!$D472,'[1]Lista de Lojas | Stores List'!$E$85:$E$747,"&lt;="&amp;'[1]Lista de Lojas | Stores List'!$E472)</f>
        <v>9</v>
      </c>
      <c r="S472" s="311">
        <f>SUMIFS('[1]Lista de Lojas | Stores List'!$B$85:$B$747,'[1]Lista de Lojas | Stores List'!$E$85:$E$747,"&lt;="&amp;'[1]Lista de Lojas | Stores List'!$E472)</f>
        <v>247</v>
      </c>
    </row>
    <row r="473" spans="2:19">
      <c r="B473" s="164">
        <f>IF(AND('[1]Lista de Lojas | Stores List'!$E473="",'[1]Lista de Lojas | Stores List'!$G473=""),0,IF('[1]Lista de Lojas | Stores List'!$G473&lt;&gt;"",0,1))</f>
        <v>1</v>
      </c>
      <c r="C473" s="163" t="s">
        <v>1241</v>
      </c>
      <c r="D473" s="308" t="s">
        <v>125</v>
      </c>
      <c r="E473" s="309">
        <v>41613</v>
      </c>
      <c r="F473" s="308" t="str">
        <f>IF('[1]Lista de Lojas | Stores List'!$E473="","",VLOOKUP(MONTH('[1]Lista de Lojas | Stores List'!$E473),[1]Quarters!$A$2:$B$13,2,0)&amp;RIGHT(YEAR('[1]Lista de Lojas | Stores List'!$E473),2))</f>
        <v>4Q13</v>
      </c>
      <c r="G473" s="309"/>
      <c r="H473" s="308" t="str">
        <f>IF('[1]Lista de Lojas | Stores List'!$G473="","",VLOOKUP(MONTH('[1]Lista de Lojas | Stores List'!$G473),[1]Quarters!$A$2:$B$13,2,0)&amp;RIGHT(YEAR('[1]Lista de Lojas | Stores List'!$G473),2))</f>
        <v/>
      </c>
      <c r="I473" s="311" t="s">
        <v>804</v>
      </c>
      <c r="J473" s="311" t="str">
        <f>IFERROR(VLOOKUP('[1]Lista de Lojas | Stores List'!$K473,[1]UF!$A:$C,3,0),"")</f>
        <v>Southest</v>
      </c>
      <c r="K473" s="311" t="s">
        <v>131</v>
      </c>
      <c r="L473" s="311" t="str">
        <f>IF('[1]Lista de Lojas | Stores List'!$K473="","",VLOOKUP('[1]Lista de Lojas | Stores List'!$K473,[1]UF!$A:$B,2,0))</f>
        <v>Rio de Janeiro</v>
      </c>
      <c r="M473" s="311" t="s">
        <v>154</v>
      </c>
      <c r="N473" s="311" t="str">
        <f>IFERROR(VLOOKUP('[1]Lista de Lojas | Stores List'!$M473,[1]UF!D:E,2,0),"N")</f>
        <v>S</v>
      </c>
      <c r="O473" s="311" t="s">
        <v>279</v>
      </c>
      <c r="P473" s="311" t="s">
        <v>523</v>
      </c>
      <c r="Q473" s="317">
        <v>3313.9399999999996</v>
      </c>
      <c r="R473" s="311">
        <f>SUMIFS('[1]Lista de Lojas | Stores List'!$B$85:$B$747,'[1]Lista de Lojas | Stores List'!$D$85:$D$747,'[1]Lista de Lojas | Stores List'!$D473,'[1]Lista de Lojas | Stores List'!$E$85:$E$747,"&lt;="&amp;'[1]Lista de Lojas | Stores List'!$E473)</f>
        <v>207</v>
      </c>
      <c r="S473" s="311">
        <f>SUMIFS('[1]Lista de Lojas | Stores List'!$B$85:$B$747,'[1]Lista de Lojas | Stores List'!$E$85:$E$747,"&lt;="&amp;'[1]Lista de Lojas | Stores List'!$E473)</f>
        <v>246</v>
      </c>
    </row>
    <row r="474" spans="2:19">
      <c r="B474" s="164">
        <f>IF(AND('[1]Lista de Lojas | Stores List'!$E474="",'[1]Lista de Lojas | Stores List'!$G474=""),0,IF('[1]Lista de Lojas | Stores List'!$G474&lt;&gt;"",0,1))</f>
        <v>1</v>
      </c>
      <c r="C474" s="163" t="s">
        <v>883</v>
      </c>
      <c r="D474" s="308" t="s">
        <v>152</v>
      </c>
      <c r="E474" s="309">
        <v>41612</v>
      </c>
      <c r="F474" s="308" t="str">
        <f>IF('[1]Lista de Lojas | Stores List'!$E474="","",VLOOKUP(MONTH('[1]Lista de Lojas | Stores List'!$E474),[1]Quarters!$A$2:$B$13,2,0)&amp;RIGHT(YEAR('[1]Lista de Lojas | Stores List'!$E474),2))</f>
        <v>4Q13</v>
      </c>
      <c r="G474" s="309"/>
      <c r="H474" s="308" t="str">
        <f>IF('[1]Lista de Lojas | Stores List'!$G474="","",VLOOKUP(MONTH('[1]Lista de Lojas | Stores List'!$G474),[1]Quarters!$A$2:$B$13,2,0)&amp;RIGHT(YEAR('[1]Lista de Lojas | Stores List'!$G474),2))</f>
        <v/>
      </c>
      <c r="I474" s="311" t="s">
        <v>804</v>
      </c>
      <c r="J474" s="311" t="str">
        <f>IFERROR(VLOOKUP('[1]Lista de Lojas | Stores List'!$K474,[1]UF!$A:$C,3,0),"")</f>
        <v>Southest</v>
      </c>
      <c r="K474" s="311" t="s">
        <v>127</v>
      </c>
      <c r="L474" s="311" t="str">
        <f>IF('[1]Lista de Lojas | Stores List'!$K474="","",VLOOKUP('[1]Lista de Lojas | Stores List'!$K474,[1]UF!$A:$B,2,0))</f>
        <v>São Paulo</v>
      </c>
      <c r="M474" s="311" t="s">
        <v>200</v>
      </c>
      <c r="N474" s="311" t="str">
        <f>IFERROR(VLOOKUP('[1]Lista de Lojas | Stores List'!$M474,[1]UF!D:E,2,0),"N")</f>
        <v>N</v>
      </c>
      <c r="O474" s="311" t="s">
        <v>259</v>
      </c>
      <c r="P474" s="311" t="s">
        <v>523</v>
      </c>
      <c r="Q474" s="317">
        <v>349.39</v>
      </c>
      <c r="R474" s="311">
        <f>SUMIFS('[1]Lista de Lojas | Stores List'!$B$85:$B$747,'[1]Lista de Lojas | Stores List'!$D$85:$D$747,'[1]Lista de Lojas | Stores List'!$D474,'[1]Lista de Lojas | Stores List'!$E$85:$E$747,"&lt;="&amp;'[1]Lista de Lojas | Stores List'!$E474)</f>
        <v>31</v>
      </c>
      <c r="S474" s="311">
        <f>SUMIFS('[1]Lista de Lojas | Stores List'!$B$85:$B$747,'[1]Lista de Lojas | Stores List'!$E$85:$E$747,"&lt;="&amp;'[1]Lista de Lojas | Stores List'!$E474)</f>
        <v>245</v>
      </c>
    </row>
    <row r="475" spans="2:19">
      <c r="B475" s="164">
        <f>IF(AND('[1]Lista de Lojas | Stores List'!$E475="",'[1]Lista de Lojas | Stores List'!$G475=""),0,IF('[1]Lista de Lojas | Stores List'!$G475&lt;&gt;"",0,1))</f>
        <v>1</v>
      </c>
      <c r="C475" s="163" t="s">
        <v>1239</v>
      </c>
      <c r="D475" s="308" t="s">
        <v>125</v>
      </c>
      <c r="E475" s="309">
        <v>41608</v>
      </c>
      <c r="F475" s="308" t="str">
        <f>IF('[1]Lista de Lojas | Stores List'!$E475="","",VLOOKUP(MONTH('[1]Lista de Lojas | Stores List'!$E475),[1]Quarters!$A$2:$B$13,2,0)&amp;RIGHT(YEAR('[1]Lista de Lojas | Stores List'!$E475),2))</f>
        <v>4Q13</v>
      </c>
      <c r="G475" s="309"/>
      <c r="H475" s="308" t="str">
        <f>IF('[1]Lista de Lojas | Stores List'!$G475="","",VLOOKUP(MONTH('[1]Lista de Lojas | Stores List'!$G475),[1]Quarters!$A$2:$B$13,2,0)&amp;RIGHT(YEAR('[1]Lista de Lojas | Stores List'!$G475),2))</f>
        <v/>
      </c>
      <c r="I475" s="311" t="s">
        <v>804</v>
      </c>
      <c r="J475" s="311" t="str">
        <f>IFERROR(VLOOKUP('[1]Lista de Lojas | Stores List'!$K475,[1]UF!$A:$C,3,0),"")</f>
        <v>Southest</v>
      </c>
      <c r="K475" s="311" t="s">
        <v>127</v>
      </c>
      <c r="L475" s="311" t="str">
        <f>IF('[1]Lista de Lojas | Stores List'!$K475="","",VLOOKUP('[1]Lista de Lojas | Stores List'!$K475,[1]UF!$A:$B,2,0))</f>
        <v>São Paulo</v>
      </c>
      <c r="M475" s="311" t="s">
        <v>212</v>
      </c>
      <c r="N475" s="311" t="str">
        <f>IFERROR(VLOOKUP('[1]Lista de Lojas | Stores List'!$M475,[1]UF!D:E,2,0),"N")</f>
        <v>N</v>
      </c>
      <c r="O475" s="311" t="s">
        <v>1240</v>
      </c>
      <c r="P475" s="311" t="s">
        <v>523</v>
      </c>
      <c r="Q475" s="317">
        <v>1919.15</v>
      </c>
      <c r="R475" s="311">
        <f>SUMIFS('[1]Lista de Lojas | Stores List'!$B$85:$B$747,'[1]Lista de Lojas | Stores List'!$D$85:$D$747,'[1]Lista de Lojas | Stores List'!$D475,'[1]Lista de Lojas | Stores List'!$E$85:$E$747,"&lt;="&amp;'[1]Lista de Lojas | Stores List'!$E475)</f>
        <v>206</v>
      </c>
      <c r="S475" s="311">
        <f>SUMIFS('[1]Lista de Lojas | Stores List'!$B$85:$B$747,'[1]Lista de Lojas | Stores List'!$E$85:$E$747,"&lt;="&amp;'[1]Lista de Lojas | Stores List'!$E475)</f>
        <v>244</v>
      </c>
    </row>
    <row r="476" spans="2:19">
      <c r="B476" s="164">
        <f>IF(AND('[1]Lista de Lojas | Stores List'!$E476="",'[1]Lista de Lojas | Stores List'!$G476=""),0,IF('[1]Lista de Lojas | Stores List'!$G476&lt;&gt;"",0,1))</f>
        <v>1</v>
      </c>
      <c r="C476" s="163" t="s">
        <v>1236</v>
      </c>
      <c r="D476" s="308" t="s">
        <v>125</v>
      </c>
      <c r="E476" s="309">
        <v>41606</v>
      </c>
      <c r="F476" s="308" t="str">
        <f>IF('[1]Lista de Lojas | Stores List'!$E476="","",VLOOKUP(MONTH('[1]Lista de Lojas | Stores List'!$E476),[1]Quarters!$A$2:$B$13,2,0)&amp;RIGHT(YEAR('[1]Lista de Lojas | Stores List'!$E476),2))</f>
        <v>4Q13</v>
      </c>
      <c r="G476" s="309"/>
      <c r="H476" s="308" t="str">
        <f>IF('[1]Lista de Lojas | Stores List'!$G476="","",VLOOKUP(MONTH('[1]Lista de Lojas | Stores List'!$G476),[1]Quarters!$A$2:$B$13,2,0)&amp;RIGHT(YEAR('[1]Lista de Lojas | Stores List'!$G476),2))</f>
        <v/>
      </c>
      <c r="I476" s="311" t="s">
        <v>804</v>
      </c>
      <c r="J476" s="311" t="str">
        <f>IFERROR(VLOOKUP('[1]Lista de Lojas | Stores List'!$K476,[1]UF!$A:$C,3,0),"")</f>
        <v>Southest</v>
      </c>
      <c r="K476" s="311" t="s">
        <v>131</v>
      </c>
      <c r="L476" s="311" t="str">
        <f>IF('[1]Lista de Lojas | Stores List'!$K476="","",VLOOKUP('[1]Lista de Lojas | Stores List'!$K476,[1]UF!$A:$B,2,0))</f>
        <v>Rio de Janeiro</v>
      </c>
      <c r="M476" s="311" t="s">
        <v>154</v>
      </c>
      <c r="N476" s="311" t="str">
        <f>IFERROR(VLOOKUP('[1]Lista de Lojas | Stores List'!$M476,[1]UF!D:E,2,0),"N")</f>
        <v>S</v>
      </c>
      <c r="O476" s="311" t="s">
        <v>1237</v>
      </c>
      <c r="P476" s="311" t="s">
        <v>523</v>
      </c>
      <c r="Q476" s="317">
        <v>1895.13</v>
      </c>
      <c r="R476" s="311">
        <f>SUMIFS('[1]Lista de Lojas | Stores List'!$B$85:$B$747,'[1]Lista de Lojas | Stores List'!$D$85:$D$747,'[1]Lista de Lojas | Stores List'!$D476,'[1]Lista de Lojas | Stores List'!$E$85:$E$747,"&lt;="&amp;'[1]Lista de Lojas | Stores List'!$E476)</f>
        <v>205</v>
      </c>
      <c r="S476" s="311">
        <f>SUMIFS('[1]Lista de Lojas | Stores List'!$B$85:$B$747,'[1]Lista de Lojas | Stores List'!$E$85:$E$747,"&lt;="&amp;'[1]Lista de Lojas | Stores List'!$E476)</f>
        <v>243</v>
      </c>
    </row>
    <row r="477" spans="2:19">
      <c r="B477" s="164">
        <f>IF(AND('[1]Lista de Lojas | Stores List'!$E477="",'[1]Lista de Lojas | Stores List'!$G477=""),0,IF('[1]Lista de Lojas | Stores List'!$G477&lt;&gt;"",0,1))</f>
        <v>1</v>
      </c>
      <c r="C477" s="163" t="s">
        <v>1238</v>
      </c>
      <c r="D477" s="308" t="s">
        <v>125</v>
      </c>
      <c r="E477" s="309">
        <v>41606</v>
      </c>
      <c r="F477" s="308" t="str">
        <f>IF('[1]Lista de Lojas | Stores List'!$E477="","",VLOOKUP(MONTH('[1]Lista de Lojas | Stores List'!$E477),[1]Quarters!$A$2:$B$13,2,0)&amp;RIGHT(YEAR('[1]Lista de Lojas | Stores List'!$E477),2))</f>
        <v>4Q13</v>
      </c>
      <c r="G477" s="309"/>
      <c r="H477" s="308" t="str">
        <f>IF('[1]Lista de Lojas | Stores List'!$G477="","",VLOOKUP(MONTH('[1]Lista de Lojas | Stores List'!$G477),[1]Quarters!$A$2:$B$13,2,0)&amp;RIGHT(YEAR('[1]Lista de Lojas | Stores List'!$G477),2))</f>
        <v/>
      </c>
      <c r="I477" s="311" t="s">
        <v>804</v>
      </c>
      <c r="J477" s="311" t="str">
        <f>IFERROR(VLOOKUP('[1]Lista de Lojas | Stores List'!$K477,[1]UF!$A:$C,3,0),"")</f>
        <v>Southest</v>
      </c>
      <c r="K477" s="311" t="s">
        <v>127</v>
      </c>
      <c r="L477" s="311" t="str">
        <f>IF('[1]Lista de Lojas | Stores List'!$K477="","",VLOOKUP('[1]Lista de Lojas | Stores List'!$K477,[1]UF!$A:$B,2,0))</f>
        <v>São Paulo</v>
      </c>
      <c r="M477" s="311" t="s">
        <v>174</v>
      </c>
      <c r="N477" s="311" t="str">
        <f>IFERROR(VLOOKUP('[1]Lista de Lojas | Stores List'!$M477,[1]UF!D:E,2,0),"N")</f>
        <v>N</v>
      </c>
      <c r="O477" s="311" t="s">
        <v>278</v>
      </c>
      <c r="P477" s="311" t="s">
        <v>523</v>
      </c>
      <c r="Q477" s="317">
        <v>2106.08</v>
      </c>
      <c r="R477" s="311">
        <f>SUMIFS('[1]Lista de Lojas | Stores List'!$B$85:$B$747,'[1]Lista de Lojas | Stores List'!$D$85:$D$747,'[1]Lista de Lojas | Stores List'!$D477,'[1]Lista de Lojas | Stores List'!$E$85:$E$747,"&lt;="&amp;'[1]Lista de Lojas | Stores List'!$E477)</f>
        <v>205</v>
      </c>
      <c r="S477" s="311">
        <f>SUMIFS('[1]Lista de Lojas | Stores List'!$B$85:$B$747,'[1]Lista de Lojas | Stores List'!$E$85:$E$747,"&lt;="&amp;'[1]Lista de Lojas | Stores List'!$E477)</f>
        <v>243</v>
      </c>
    </row>
    <row r="478" spans="2:19">
      <c r="B478" s="164">
        <f>IF(AND('[1]Lista de Lojas | Stores List'!$E478="",'[1]Lista de Lojas | Stores List'!$G478=""),0,IF('[1]Lista de Lojas | Stores List'!$G478&lt;&gt;"",0,1))</f>
        <v>1</v>
      </c>
      <c r="C478" s="163" t="s">
        <v>1235</v>
      </c>
      <c r="D478" s="308" t="s">
        <v>125</v>
      </c>
      <c r="E478" s="309">
        <v>41605</v>
      </c>
      <c r="F478" s="308" t="str">
        <f>IF('[1]Lista de Lojas | Stores List'!$E478="","",VLOOKUP(MONTH('[1]Lista de Lojas | Stores List'!$E478),[1]Quarters!$A$2:$B$13,2,0)&amp;RIGHT(YEAR('[1]Lista de Lojas | Stores List'!$E478),2))</f>
        <v>4Q13</v>
      </c>
      <c r="G478" s="309"/>
      <c r="H478" s="308" t="str">
        <f>IF('[1]Lista de Lojas | Stores List'!$G478="","",VLOOKUP(MONTH('[1]Lista de Lojas | Stores List'!$G478),[1]Quarters!$A$2:$B$13,2,0)&amp;RIGHT(YEAR('[1]Lista de Lojas | Stores List'!$G478),2))</f>
        <v/>
      </c>
      <c r="I478" s="311" t="s">
        <v>804</v>
      </c>
      <c r="J478" s="311" t="str">
        <f>IFERROR(VLOOKUP('[1]Lista de Lojas | Stores List'!$K478,[1]UF!$A:$C,3,0),"")</f>
        <v>Northest</v>
      </c>
      <c r="K478" s="311" t="s">
        <v>323</v>
      </c>
      <c r="L478" s="311" t="str">
        <f>IF('[1]Lista de Lojas | Stores List'!$K478="","",VLOOKUP('[1]Lista de Lojas | Stores List'!$K478,[1]UF!$A:$B,2,0))</f>
        <v>Rio Grande do Norte</v>
      </c>
      <c r="M478" s="311" t="s">
        <v>211</v>
      </c>
      <c r="N478" s="311" t="str">
        <f>IFERROR(VLOOKUP('[1]Lista de Lojas | Stores List'!$M478,[1]UF!D:E,2,0),"N")</f>
        <v>S</v>
      </c>
      <c r="O478" s="311" t="s">
        <v>277</v>
      </c>
      <c r="P478" s="311" t="s">
        <v>523</v>
      </c>
      <c r="Q478" s="317">
        <v>2553.9900000000002</v>
      </c>
      <c r="R478" s="311">
        <f>SUMIFS('[1]Lista de Lojas | Stores List'!$B$85:$B$747,'[1]Lista de Lojas | Stores List'!$D$85:$D$747,'[1]Lista de Lojas | Stores List'!$D478,'[1]Lista de Lojas | Stores List'!$E$85:$E$747,"&lt;="&amp;'[1]Lista de Lojas | Stores List'!$E478)</f>
        <v>203</v>
      </c>
      <c r="S478" s="311">
        <f>SUMIFS('[1]Lista de Lojas | Stores List'!$B$85:$B$747,'[1]Lista de Lojas | Stores List'!$E$85:$E$747,"&lt;="&amp;'[1]Lista de Lojas | Stores List'!$E478)</f>
        <v>241</v>
      </c>
    </row>
    <row r="479" spans="2:19">
      <c r="B479" s="164">
        <f>IF(AND('[1]Lista de Lojas | Stores List'!$E479="",'[1]Lista de Lojas | Stores List'!$G479=""),0,IF('[1]Lista de Lojas | Stores List'!$G479&lt;&gt;"",0,1))</f>
        <v>1</v>
      </c>
      <c r="C479" s="163" t="s">
        <v>1230</v>
      </c>
      <c r="D479" s="308" t="s">
        <v>125</v>
      </c>
      <c r="E479" s="309">
        <v>41604</v>
      </c>
      <c r="F479" s="308" t="str">
        <f>IF('[1]Lista de Lojas | Stores List'!$E479="","",VLOOKUP(MONTH('[1]Lista de Lojas | Stores List'!$E479),[1]Quarters!$A$2:$B$13,2,0)&amp;RIGHT(YEAR('[1]Lista de Lojas | Stores List'!$E479),2))</f>
        <v>4Q13</v>
      </c>
      <c r="G479" s="309"/>
      <c r="H479" s="308" t="str">
        <f>IF('[1]Lista de Lojas | Stores List'!$G479="","",VLOOKUP(MONTH('[1]Lista de Lojas | Stores List'!$G479),[1]Quarters!$A$2:$B$13,2,0)&amp;RIGHT(YEAR('[1]Lista de Lojas | Stores List'!$G479),2))</f>
        <v/>
      </c>
      <c r="I479" s="311" t="s">
        <v>804</v>
      </c>
      <c r="J479" s="311" t="str">
        <f>IFERROR(VLOOKUP('[1]Lista de Lojas | Stores List'!$K479,[1]UF!$A:$C,3,0),"")</f>
        <v>Northest</v>
      </c>
      <c r="K479" s="311" t="s">
        <v>318</v>
      </c>
      <c r="L479" s="311" t="str">
        <f>IF('[1]Lista de Lojas | Stores List'!$K479="","",VLOOKUP('[1]Lista de Lojas | Stores List'!$K479,[1]UF!$A:$B,2,0))</f>
        <v>Ceará</v>
      </c>
      <c r="M479" s="311" t="s">
        <v>162</v>
      </c>
      <c r="N479" s="311" t="str">
        <f>IFERROR(VLOOKUP('[1]Lista de Lojas | Stores List'!$M479,[1]UF!D:E,2,0),"N")</f>
        <v>S</v>
      </c>
      <c r="O479" s="311" t="s">
        <v>1231</v>
      </c>
      <c r="P479" s="311" t="s">
        <v>523</v>
      </c>
      <c r="Q479" s="317">
        <v>2557.79</v>
      </c>
      <c r="R479" s="311">
        <f>SUMIFS('[1]Lista de Lojas | Stores List'!$B$85:$B$747,'[1]Lista de Lojas | Stores List'!$D$85:$D$747,'[1]Lista de Lojas | Stores List'!$D479,'[1]Lista de Lojas | Stores List'!$E$85:$E$747,"&lt;="&amp;'[1]Lista de Lojas | Stores List'!$E479)</f>
        <v>202</v>
      </c>
      <c r="S479" s="311">
        <f>SUMIFS('[1]Lista de Lojas | Stores List'!$B$85:$B$747,'[1]Lista de Lojas | Stores List'!$E$85:$E$747,"&lt;="&amp;'[1]Lista de Lojas | Stores List'!$E479)</f>
        <v>240</v>
      </c>
    </row>
    <row r="480" spans="2:19">
      <c r="B480" s="164">
        <f>IF(AND('[1]Lista de Lojas | Stores List'!$E480="",'[1]Lista de Lojas | Stores List'!$G480=""),0,IF('[1]Lista de Lojas | Stores List'!$G480&lt;&gt;"",0,1))</f>
        <v>1</v>
      </c>
      <c r="C480" s="163" t="s">
        <v>1232</v>
      </c>
      <c r="D480" s="308" t="s">
        <v>125</v>
      </c>
      <c r="E480" s="309">
        <v>41604</v>
      </c>
      <c r="F480" s="308" t="str">
        <f>IF('[1]Lista de Lojas | Stores List'!$E480="","",VLOOKUP(MONTH('[1]Lista de Lojas | Stores List'!$E480),[1]Quarters!$A$2:$B$13,2,0)&amp;RIGHT(YEAR('[1]Lista de Lojas | Stores List'!$E480),2))</f>
        <v>4Q13</v>
      </c>
      <c r="G480" s="309"/>
      <c r="H480" s="308" t="str">
        <f>IF('[1]Lista de Lojas | Stores List'!$G480="","",VLOOKUP(MONTH('[1]Lista de Lojas | Stores List'!$G480),[1]Quarters!$A$2:$B$13,2,0)&amp;RIGHT(YEAR('[1]Lista de Lojas | Stores List'!$G480),2))</f>
        <v/>
      </c>
      <c r="I480" s="311" t="s">
        <v>804</v>
      </c>
      <c r="J480" s="311" t="str">
        <f>IFERROR(VLOOKUP('[1]Lista de Lojas | Stores List'!$K480,[1]UF!$A:$C,3,0),"")</f>
        <v>Southest</v>
      </c>
      <c r="K480" s="311" t="s">
        <v>319</v>
      </c>
      <c r="L480" s="311" t="str">
        <f>IF('[1]Lista de Lojas | Stores List'!$K480="","",VLOOKUP('[1]Lista de Lojas | Stores List'!$K480,[1]UF!$A:$B,2,0))</f>
        <v>Minas Gerais</v>
      </c>
      <c r="M480" s="311" t="s">
        <v>210</v>
      </c>
      <c r="N480" s="311" t="str">
        <f>IFERROR(VLOOKUP('[1]Lista de Lojas | Stores List'!$M480,[1]UF!D:E,2,0),"N")</f>
        <v>N</v>
      </c>
      <c r="O480" s="311" t="s">
        <v>276</v>
      </c>
      <c r="P480" s="311" t="s">
        <v>523</v>
      </c>
      <c r="Q480" s="317">
        <v>2657.2100000000005</v>
      </c>
      <c r="R480" s="311">
        <f>SUMIFS('[1]Lista de Lojas | Stores List'!$B$85:$B$747,'[1]Lista de Lojas | Stores List'!$D$85:$D$747,'[1]Lista de Lojas | Stores List'!$D480,'[1]Lista de Lojas | Stores List'!$E$85:$E$747,"&lt;="&amp;'[1]Lista de Lojas | Stores List'!$E480)</f>
        <v>202</v>
      </c>
      <c r="S480" s="311">
        <f>SUMIFS('[1]Lista de Lojas | Stores List'!$B$85:$B$747,'[1]Lista de Lojas | Stores List'!$E$85:$E$747,"&lt;="&amp;'[1]Lista de Lojas | Stores List'!$E480)</f>
        <v>240</v>
      </c>
    </row>
    <row r="481" spans="2:19">
      <c r="B481" s="164">
        <f>IF(AND('[1]Lista de Lojas | Stores List'!$E481="",'[1]Lista de Lojas | Stores List'!$G481=""),0,IF('[1]Lista de Lojas | Stores List'!$G481&lt;&gt;"",0,1))</f>
        <v>1</v>
      </c>
      <c r="C481" s="163" t="s">
        <v>1233</v>
      </c>
      <c r="D481" s="308" t="s">
        <v>125</v>
      </c>
      <c r="E481" s="309">
        <v>41604</v>
      </c>
      <c r="F481" s="308" t="str">
        <f>IF('[1]Lista de Lojas | Stores List'!$E481="","",VLOOKUP(MONTH('[1]Lista de Lojas | Stores List'!$E481),[1]Quarters!$A$2:$B$13,2,0)&amp;RIGHT(YEAR('[1]Lista de Lojas | Stores List'!$E481),2))</f>
        <v>4Q13</v>
      </c>
      <c r="G481" s="309"/>
      <c r="H481" s="308" t="str">
        <f>IF('[1]Lista de Lojas | Stores List'!$G481="","",VLOOKUP(MONTH('[1]Lista de Lojas | Stores List'!$G481),[1]Quarters!$A$2:$B$13,2,0)&amp;RIGHT(YEAR('[1]Lista de Lojas | Stores List'!$G481),2))</f>
        <v/>
      </c>
      <c r="I481" s="311" t="s">
        <v>804</v>
      </c>
      <c r="J481" s="311" t="str">
        <f>IFERROR(VLOOKUP('[1]Lista de Lojas | Stores List'!$K481,[1]UF!$A:$C,3,0),"")</f>
        <v>Northest</v>
      </c>
      <c r="K481" s="311" t="s">
        <v>329</v>
      </c>
      <c r="L481" s="311" t="str">
        <f>IF('[1]Lista de Lojas | Stores List'!$K481="","",VLOOKUP('[1]Lista de Lojas | Stores List'!$K481,[1]UF!$A:$B,2,0))</f>
        <v>Alagoas</v>
      </c>
      <c r="M481" s="311" t="s">
        <v>208</v>
      </c>
      <c r="N481" s="311" t="str">
        <f>IFERROR(VLOOKUP('[1]Lista de Lojas | Stores List'!$M481,[1]UF!D:E,2,0),"N")</f>
        <v>S</v>
      </c>
      <c r="O481" s="311" t="s">
        <v>1234</v>
      </c>
      <c r="P481" s="311" t="s">
        <v>523</v>
      </c>
      <c r="Q481" s="317">
        <v>2951.7599999999998</v>
      </c>
      <c r="R481" s="311">
        <f>SUMIFS('[1]Lista de Lojas | Stores List'!$B$85:$B$747,'[1]Lista de Lojas | Stores List'!$D$85:$D$747,'[1]Lista de Lojas | Stores List'!$D481,'[1]Lista de Lojas | Stores List'!$E$85:$E$747,"&lt;="&amp;'[1]Lista de Lojas | Stores List'!$E481)</f>
        <v>202</v>
      </c>
      <c r="S481" s="311">
        <f>SUMIFS('[1]Lista de Lojas | Stores List'!$B$85:$B$747,'[1]Lista de Lojas | Stores List'!$E$85:$E$747,"&lt;="&amp;'[1]Lista de Lojas | Stores List'!$E481)</f>
        <v>240</v>
      </c>
    </row>
    <row r="482" spans="2:19">
      <c r="B482" s="324">
        <f>IF(AND('[1]Lista de Lojas | Stores List'!$E482="",'[1]Lista de Lojas | Stores List'!$G482=""),0,IF('[1]Lista de Lojas | Stores List'!$G482&lt;&gt;"",0,1))</f>
        <v>0</v>
      </c>
      <c r="C482" s="325" t="s">
        <v>1534</v>
      </c>
      <c r="D482" s="326" t="s">
        <v>153</v>
      </c>
      <c r="E482" s="327">
        <v>41604</v>
      </c>
      <c r="F482" s="326" t="str">
        <f>IF('[1]Lista de Lojas | Stores List'!$E482="","",VLOOKUP(MONTH('[1]Lista de Lojas | Stores List'!$E482),[1]Quarters!$A$2:$B$13,2,0)&amp;RIGHT(YEAR('[1]Lista de Lojas | Stores List'!$E482),2))</f>
        <v>4Q13</v>
      </c>
      <c r="G482" s="327">
        <v>43131</v>
      </c>
      <c r="H482" s="326" t="str">
        <f>IF('[1]Lista de Lojas | Stores List'!$G482="","",VLOOKUP(MONTH('[1]Lista de Lojas | Stores List'!$G482),[1]Quarters!$A$2:$B$13,2,0)&amp;RIGHT(YEAR('[1]Lista de Lojas | Stores List'!$G482),2))</f>
        <v>1Q18</v>
      </c>
      <c r="I482" s="324" t="s">
        <v>804</v>
      </c>
      <c r="J482" s="324" t="str">
        <f>IFERROR(VLOOKUP('[1]Lista de Lojas | Stores List'!$K482,[1]UF!$A:$C,3,0),"")</f>
        <v>Southest</v>
      </c>
      <c r="K482" s="324" t="s">
        <v>319</v>
      </c>
      <c r="L482" s="324" t="str">
        <f>IF('[1]Lista de Lojas | Stores List'!$K482="","",VLOOKUP('[1]Lista de Lojas | Stores List'!$K482,[1]UF!$A:$B,2,0))</f>
        <v>Minas Gerais</v>
      </c>
      <c r="M482" s="324" t="s">
        <v>210</v>
      </c>
      <c r="N482" s="311" t="str">
        <f>IFERROR(VLOOKUP('[1]Lista de Lojas | Stores List'!$M482,[1]UF!D:E,2,0),"N")</f>
        <v>N</v>
      </c>
      <c r="O482" s="324" t="s">
        <v>889</v>
      </c>
      <c r="P482" s="324" t="s">
        <v>523</v>
      </c>
      <c r="Q482" s="328">
        <v>162.6</v>
      </c>
      <c r="R482" s="324">
        <f>SUMIFS('[1]Lista de Lojas | Stores List'!$B$85:$B$747,'[1]Lista de Lojas | Stores List'!$D$85:$D$747,'[1]Lista de Lojas | Stores List'!$D482,'[1]Lista de Lojas | Stores List'!$E$85:$E$747,"&lt;="&amp;'[1]Lista de Lojas | Stores List'!$E482)</f>
        <v>8</v>
      </c>
      <c r="S482" s="311">
        <f>SUMIFS('[1]Lista de Lojas | Stores List'!$B$85:$B$747,'[1]Lista de Lojas | Stores List'!$E$85:$E$747,"&lt;="&amp;'[1]Lista de Lojas | Stores List'!$E482)</f>
        <v>240</v>
      </c>
    </row>
    <row r="483" spans="2:19">
      <c r="B483" s="324">
        <f>IF(AND('[1]Lista de Lojas | Stores List'!$E483="",'[1]Lista de Lojas | Stores List'!$G483=""),0,IF('[1]Lista de Lojas | Stores List'!$G483&lt;&gt;"",0,1))</f>
        <v>0</v>
      </c>
      <c r="C483" s="325" t="s">
        <v>1532</v>
      </c>
      <c r="D483" s="326" t="s">
        <v>153</v>
      </c>
      <c r="E483" s="327">
        <v>41603</v>
      </c>
      <c r="F483" s="326" t="str">
        <f>IF('[1]Lista de Lojas | Stores List'!$E483="","",VLOOKUP(MONTH('[1]Lista de Lojas | Stores List'!$E483),[1]Quarters!$A$2:$B$13,2,0)&amp;RIGHT(YEAR('[1]Lista de Lojas | Stores List'!$E483),2))</f>
        <v>4Q13</v>
      </c>
      <c r="G483" s="327">
        <v>43677</v>
      </c>
      <c r="H483" s="326" t="str">
        <f>IF('[1]Lista de Lojas | Stores List'!$G483="","",VLOOKUP(MONTH('[1]Lista de Lojas | Stores List'!$G483),[1]Quarters!$A$2:$B$13,2,0)&amp;RIGHT(YEAR('[1]Lista de Lojas | Stores List'!$G483),2))</f>
        <v>3Q19</v>
      </c>
      <c r="I483" s="324" t="s">
        <v>804</v>
      </c>
      <c r="J483" s="324" t="str">
        <f>IFERROR(VLOOKUP('[1]Lista de Lojas | Stores List'!$K483,[1]UF!$A:$C,3,0),"")</f>
        <v>South</v>
      </c>
      <c r="K483" s="324" t="s">
        <v>126</v>
      </c>
      <c r="L483" s="324" t="str">
        <f>IF('[1]Lista de Lojas | Stores List'!$K483="","",VLOOKUP('[1]Lista de Lojas | Stores List'!$K483,[1]UF!$A:$B,2,0))</f>
        <v>Rio Grande do Sul</v>
      </c>
      <c r="M483" s="324" t="s">
        <v>157</v>
      </c>
      <c r="N483" s="311" t="str">
        <f>IFERROR(VLOOKUP('[1]Lista de Lojas | Stores List'!$M483,[1]UF!D:E,2,0),"N")</f>
        <v>S</v>
      </c>
      <c r="O483" s="324" t="s">
        <v>1533</v>
      </c>
      <c r="P483" s="324" t="s">
        <v>523</v>
      </c>
      <c r="Q483" s="328">
        <v>141.30000000000001</v>
      </c>
      <c r="R483" s="324">
        <f>SUMIFS('[1]Lista de Lojas | Stores List'!$B$85:$B$747,'[1]Lista de Lojas | Stores List'!$D$85:$D$747,'[1]Lista de Lojas | Stores List'!$D483,'[1]Lista de Lojas | Stores List'!$E$85:$E$747,"&lt;="&amp;'[1]Lista de Lojas | Stores List'!$E483)</f>
        <v>8</v>
      </c>
      <c r="S483" s="311">
        <f>SUMIFS('[1]Lista de Lojas | Stores List'!$B$85:$B$747,'[1]Lista de Lojas | Stores List'!$E$85:$E$747,"&lt;="&amp;'[1]Lista de Lojas | Stores List'!$E483)</f>
        <v>237</v>
      </c>
    </row>
    <row r="484" spans="2:19">
      <c r="B484" s="164">
        <f>IF(AND('[1]Lista de Lojas | Stores List'!$E484="",'[1]Lista de Lojas | Stores List'!$G484=""),0,IF('[1]Lista de Lojas | Stores List'!$G484&lt;&gt;"",0,1))</f>
        <v>1</v>
      </c>
      <c r="C484" s="163" t="s">
        <v>1229</v>
      </c>
      <c r="D484" s="308" t="s">
        <v>125</v>
      </c>
      <c r="E484" s="309">
        <v>41600</v>
      </c>
      <c r="F484" s="308" t="str">
        <f>IF('[1]Lista de Lojas | Stores List'!$E484="","",VLOOKUP(MONTH('[1]Lista de Lojas | Stores List'!$E484),[1]Quarters!$A$2:$B$13,2,0)&amp;RIGHT(YEAR('[1]Lista de Lojas | Stores List'!$E484),2))</f>
        <v>4Q13</v>
      </c>
      <c r="G484" s="309"/>
      <c r="H484" s="308" t="str">
        <f>IF('[1]Lista de Lojas | Stores List'!$G484="","",VLOOKUP(MONTH('[1]Lista de Lojas | Stores List'!$G484),[1]Quarters!$A$2:$B$13,2,0)&amp;RIGHT(YEAR('[1]Lista de Lojas | Stores List'!$G484),2))</f>
        <v/>
      </c>
      <c r="I484" s="311" t="s">
        <v>804</v>
      </c>
      <c r="J484" s="311" t="str">
        <f>IFERROR(VLOOKUP('[1]Lista de Lojas | Stores List'!$K484,[1]UF!$A:$C,3,0),"")</f>
        <v>South</v>
      </c>
      <c r="K484" s="311" t="s">
        <v>126</v>
      </c>
      <c r="L484" s="311" t="str">
        <f>IF('[1]Lista de Lojas | Stores List'!$K484="","",VLOOKUP('[1]Lista de Lojas | Stores List'!$K484,[1]UF!$A:$B,2,0))</f>
        <v>Rio Grande do Sul</v>
      </c>
      <c r="M484" s="311" t="s">
        <v>209</v>
      </c>
      <c r="N484" s="311" t="str">
        <f>IFERROR(VLOOKUP('[1]Lista de Lojas | Stores List'!$M484,[1]UF!D:E,2,0),"N")</f>
        <v>N</v>
      </c>
      <c r="O484" s="311" t="s">
        <v>275</v>
      </c>
      <c r="P484" s="311" t="s">
        <v>523</v>
      </c>
      <c r="Q484" s="317">
        <v>2742.55</v>
      </c>
      <c r="R484" s="311">
        <f>SUMIFS('[1]Lista de Lojas | Stores List'!$B$85:$B$747,'[1]Lista de Lojas | Stores List'!$D$85:$D$747,'[1]Lista de Lojas | Stores List'!$D484,'[1]Lista de Lojas | Stores List'!$E$85:$E$747,"&lt;="&amp;'[1]Lista de Lojas | Stores List'!$E484)</f>
        <v>199</v>
      </c>
      <c r="S484" s="311">
        <f>SUMIFS('[1]Lista de Lojas | Stores List'!$B$85:$B$747,'[1]Lista de Lojas | Stores List'!$E$85:$E$747,"&lt;="&amp;'[1]Lista de Lojas | Stores List'!$E484)</f>
        <v>237</v>
      </c>
    </row>
    <row r="485" spans="2:19">
      <c r="B485" s="164">
        <f>IF(AND('[1]Lista de Lojas | Stores List'!$E485="",'[1]Lista de Lojas | Stores List'!$G485=""),0,IF('[1]Lista de Lojas | Stores List'!$G485&lt;&gt;"",0,1))</f>
        <v>1</v>
      </c>
      <c r="C485" s="163" t="s">
        <v>1228</v>
      </c>
      <c r="D485" s="308" t="s">
        <v>125</v>
      </c>
      <c r="E485" s="309">
        <v>41599</v>
      </c>
      <c r="F485" s="308" t="str">
        <f>IF('[1]Lista de Lojas | Stores List'!$E485="","",VLOOKUP(MONTH('[1]Lista de Lojas | Stores List'!$E485),[1]Quarters!$A$2:$B$13,2,0)&amp;RIGHT(YEAR('[1]Lista de Lojas | Stores List'!$E485),2))</f>
        <v>4Q13</v>
      </c>
      <c r="G485" s="309"/>
      <c r="H485" s="308" t="str">
        <f>IF('[1]Lista de Lojas | Stores List'!$G485="","",VLOOKUP(MONTH('[1]Lista de Lojas | Stores List'!$G485),[1]Quarters!$A$2:$B$13,2,0)&amp;RIGHT(YEAR('[1]Lista de Lojas | Stores List'!$G485),2))</f>
        <v/>
      </c>
      <c r="I485" s="311" t="s">
        <v>804</v>
      </c>
      <c r="J485" s="311" t="str">
        <f>IFERROR(VLOOKUP('[1]Lista de Lojas | Stores List'!$K485,[1]UF!$A:$C,3,0),"")</f>
        <v>Southest</v>
      </c>
      <c r="K485" s="311" t="s">
        <v>127</v>
      </c>
      <c r="L485" s="311" t="str">
        <f>IF('[1]Lista de Lojas | Stores List'!$K485="","",VLOOKUP('[1]Lista de Lojas | Stores List'!$K485,[1]UF!$A:$B,2,0))</f>
        <v>São Paulo</v>
      </c>
      <c r="M485" s="311" t="s">
        <v>207</v>
      </c>
      <c r="N485" s="311" t="str">
        <f>IFERROR(VLOOKUP('[1]Lista de Lojas | Stores List'!$M485,[1]UF!D:E,2,0),"N")</f>
        <v>N</v>
      </c>
      <c r="O485" s="311" t="s">
        <v>274</v>
      </c>
      <c r="P485" s="311" t="s">
        <v>523</v>
      </c>
      <c r="Q485" s="317">
        <v>2440.61</v>
      </c>
      <c r="R485" s="311">
        <f>SUMIFS('[1]Lista de Lojas | Stores List'!$B$85:$B$747,'[1]Lista de Lojas | Stores List'!$D$85:$D$747,'[1]Lista de Lojas | Stores List'!$D485,'[1]Lista de Lojas | Stores List'!$E$85:$E$747,"&lt;="&amp;'[1]Lista de Lojas | Stores List'!$E485)</f>
        <v>198</v>
      </c>
      <c r="S485" s="311">
        <f>SUMIFS('[1]Lista de Lojas | Stores List'!$B$85:$B$747,'[1]Lista de Lojas | Stores List'!$E$85:$E$747,"&lt;="&amp;'[1]Lista de Lojas | Stores List'!$E485)</f>
        <v>236</v>
      </c>
    </row>
    <row r="486" spans="2:19">
      <c r="B486" s="164">
        <f>IF(AND('[1]Lista de Lojas | Stores List'!$E486="",'[1]Lista de Lojas | Stores List'!$G486=""),0,IF('[1]Lista de Lojas | Stores List'!$G486&lt;&gt;"",0,1))</f>
        <v>1</v>
      </c>
      <c r="C486" s="163" t="s">
        <v>1226</v>
      </c>
      <c r="D486" s="308" t="s">
        <v>125</v>
      </c>
      <c r="E486" s="309">
        <v>41594</v>
      </c>
      <c r="F486" s="308" t="str">
        <f>IF('[1]Lista de Lojas | Stores List'!$E486="","",VLOOKUP(MONTH('[1]Lista de Lojas | Stores List'!$E486),[1]Quarters!$A$2:$B$13,2,0)&amp;RIGHT(YEAR('[1]Lista de Lojas | Stores List'!$E486),2))</f>
        <v>4Q13</v>
      </c>
      <c r="G486" s="309"/>
      <c r="H486" s="308" t="str">
        <f>IF('[1]Lista de Lojas | Stores List'!$G486="","",VLOOKUP(MONTH('[1]Lista de Lojas | Stores List'!$G486),[1]Quarters!$A$2:$B$13,2,0)&amp;RIGHT(YEAR('[1]Lista de Lojas | Stores List'!$G486),2))</f>
        <v/>
      </c>
      <c r="I486" s="311" t="s">
        <v>804</v>
      </c>
      <c r="J486" s="311" t="str">
        <f>IFERROR(VLOOKUP('[1]Lista de Lojas | Stores List'!$K486,[1]UF!$A:$C,3,0),"")</f>
        <v>Midwest</v>
      </c>
      <c r="K486" s="311" t="s">
        <v>326</v>
      </c>
      <c r="L486" s="311" t="str">
        <f>IF('[1]Lista de Lojas | Stores List'!$K486="","",VLOOKUP('[1]Lista de Lojas | Stores List'!$K486,[1]UF!$A:$B,2,0))</f>
        <v>Distrito Federal</v>
      </c>
      <c r="M486" s="311" t="s">
        <v>199</v>
      </c>
      <c r="N486" s="311" t="str">
        <f>IFERROR(VLOOKUP('[1]Lista de Lojas | Stores List'!$M486,[1]UF!D:E,2,0),"N")</f>
        <v>S</v>
      </c>
      <c r="O486" s="311" t="s">
        <v>1227</v>
      </c>
      <c r="P486" s="311" t="s">
        <v>523</v>
      </c>
      <c r="Q486" s="317">
        <v>2845.98</v>
      </c>
      <c r="R486" s="311">
        <f>SUMIFS('[1]Lista de Lojas | Stores List'!$B$85:$B$747,'[1]Lista de Lojas | Stores List'!$D$85:$D$747,'[1]Lista de Lojas | Stores List'!$D486,'[1]Lista de Lojas | Stores List'!$E$85:$E$747,"&lt;="&amp;'[1]Lista de Lojas | Stores List'!$E486)</f>
        <v>197</v>
      </c>
      <c r="S486" s="311">
        <f>SUMIFS('[1]Lista de Lojas | Stores List'!$B$85:$B$747,'[1]Lista de Lojas | Stores List'!$E$85:$E$747,"&lt;="&amp;'[1]Lista de Lojas | Stores List'!$E486)</f>
        <v>235</v>
      </c>
    </row>
    <row r="487" spans="2:19">
      <c r="B487" s="164">
        <f>IF(AND('[1]Lista de Lojas | Stores List'!$E487="",'[1]Lista de Lojas | Stores List'!$G487=""),0,IF('[1]Lista de Lojas | Stores List'!$G487&lt;&gt;"",0,1))</f>
        <v>1</v>
      </c>
      <c r="C487" s="163" t="s">
        <v>882</v>
      </c>
      <c r="D487" s="308" t="s">
        <v>152</v>
      </c>
      <c r="E487" s="309">
        <v>41592</v>
      </c>
      <c r="F487" s="308" t="str">
        <f>IF('[1]Lista de Lojas | Stores List'!$E487="","",VLOOKUP(MONTH('[1]Lista de Lojas | Stores List'!$E487),[1]Quarters!$A$2:$B$13,2,0)&amp;RIGHT(YEAR('[1]Lista de Lojas | Stores List'!$E487),2))</f>
        <v>4Q13</v>
      </c>
      <c r="G487" s="309"/>
      <c r="H487" s="308" t="str">
        <f>IF('[1]Lista de Lojas | Stores List'!$G487="","",VLOOKUP(MONTH('[1]Lista de Lojas | Stores List'!$G487),[1]Quarters!$A$2:$B$13,2,0)&amp;RIGHT(YEAR('[1]Lista de Lojas | Stores List'!$G487),2))</f>
        <v/>
      </c>
      <c r="I487" s="311" t="s">
        <v>804</v>
      </c>
      <c r="J487" s="311" t="str">
        <f>IFERROR(VLOOKUP('[1]Lista de Lojas | Stores List'!$K487,[1]UF!$A:$C,3,0),"")</f>
        <v>Southest</v>
      </c>
      <c r="K487" s="311" t="s">
        <v>127</v>
      </c>
      <c r="L487" s="311" t="str">
        <f>IF('[1]Lista de Lojas | Stores List'!$K487="","",VLOOKUP('[1]Lista de Lojas | Stores List'!$K487,[1]UF!$A:$B,2,0))</f>
        <v>São Paulo</v>
      </c>
      <c r="M487" s="311" t="s">
        <v>207</v>
      </c>
      <c r="N487" s="311" t="str">
        <f>IFERROR(VLOOKUP('[1]Lista de Lojas | Stores List'!$M487,[1]UF!D:E,2,0),"N")</f>
        <v>N</v>
      </c>
      <c r="O487" s="311" t="s">
        <v>214</v>
      </c>
      <c r="P487" s="311" t="s">
        <v>523</v>
      </c>
      <c r="Q487" s="317">
        <v>508</v>
      </c>
      <c r="R487" s="311">
        <f>SUMIFS('[1]Lista de Lojas | Stores List'!$B$85:$B$747,'[1]Lista de Lojas | Stores List'!$D$85:$D$747,'[1]Lista de Lojas | Stores List'!$D487,'[1]Lista de Lojas | Stores List'!$E$85:$E$747,"&lt;="&amp;'[1]Lista de Lojas | Stores List'!$E487)</f>
        <v>30</v>
      </c>
      <c r="S487" s="311">
        <f>SUMIFS('[1]Lista de Lojas | Stores List'!$B$85:$B$747,'[1]Lista de Lojas | Stores List'!$E$85:$E$747,"&lt;="&amp;'[1]Lista de Lojas | Stores List'!$E487)</f>
        <v>234</v>
      </c>
    </row>
    <row r="488" spans="2:19">
      <c r="B488" s="324">
        <f>IF(AND('[1]Lista de Lojas | Stores List'!$E488="",'[1]Lista de Lojas | Stores List'!$G488=""),0,IF('[1]Lista de Lojas | Stores List'!$G488&lt;&gt;"",0,1))</f>
        <v>0</v>
      </c>
      <c r="C488" s="325" t="s">
        <v>1531</v>
      </c>
      <c r="D488" s="326" t="s">
        <v>153</v>
      </c>
      <c r="E488" s="327">
        <v>41592</v>
      </c>
      <c r="F488" s="326" t="str">
        <f>IF('[1]Lista de Lojas | Stores List'!$E488="","",VLOOKUP(MONTH('[1]Lista de Lojas | Stores List'!$E488),[1]Quarters!$A$2:$B$13,2,0)&amp;RIGHT(YEAR('[1]Lista de Lojas | Stores List'!$E488),2))</f>
        <v>4Q13</v>
      </c>
      <c r="G488" s="327">
        <v>44961</v>
      </c>
      <c r="H488" s="326" t="str">
        <f>IF('[1]Lista de Lojas | Stores List'!$G488="","",VLOOKUP(MONTH('[1]Lista de Lojas | Stores List'!$G488),[1]Quarters!$A$2:$B$13,2,0)&amp;RIGHT(YEAR('[1]Lista de Lojas | Stores List'!$G488),2))</f>
        <v>1Q23</v>
      </c>
      <c r="I488" s="324" t="s">
        <v>804</v>
      </c>
      <c r="J488" s="324" t="str">
        <f>IFERROR(VLOOKUP('[1]Lista de Lojas | Stores List'!$K488,[1]UF!$A:$C,3,0),"")</f>
        <v>Southest</v>
      </c>
      <c r="K488" s="324" t="s">
        <v>127</v>
      </c>
      <c r="L488" s="324" t="str">
        <f>IF('[1]Lista de Lojas | Stores List'!$K488="","",VLOOKUP('[1]Lista de Lojas | Stores List'!$K488,[1]UF!$A:$B,2,0))</f>
        <v>São Paulo</v>
      </c>
      <c r="M488" s="324" t="s">
        <v>174</v>
      </c>
      <c r="N488" s="311" t="str">
        <f>IFERROR(VLOOKUP('[1]Lista de Lojas | Stores List'!$M488,[1]UF!D:E,2,0),"N")</f>
        <v>N</v>
      </c>
      <c r="O488" s="324" t="s">
        <v>2087</v>
      </c>
      <c r="P488" s="324" t="s">
        <v>523</v>
      </c>
      <c r="Q488" s="328">
        <v>183.24</v>
      </c>
      <c r="R488" s="324">
        <f>SUMIFS('[1]Lista de Lojas | Stores List'!$B$85:$B$747,'[1]Lista de Lojas | Stores List'!$D$85:$D$747,'[1]Lista de Lojas | Stores List'!$D488,'[1]Lista de Lojas | Stores List'!$E$85:$E$747,"&lt;="&amp;'[1]Lista de Lojas | Stores List'!$E488)</f>
        <v>8</v>
      </c>
      <c r="S488" s="311">
        <f>SUMIFS('[1]Lista de Lojas | Stores List'!$B$85:$B$747,'[1]Lista de Lojas | Stores List'!$E$85:$E$747,"&lt;="&amp;'[1]Lista de Lojas | Stores List'!$E488)</f>
        <v>234</v>
      </c>
    </row>
    <row r="489" spans="2:19">
      <c r="B489" s="164">
        <f>IF(AND('[1]Lista de Lojas | Stores List'!$E489="",'[1]Lista de Lojas | Stores List'!$G489=""),0,IF('[1]Lista de Lojas | Stores List'!$G489&lt;&gt;"",0,1))</f>
        <v>1</v>
      </c>
      <c r="C489" s="163" t="s">
        <v>1225</v>
      </c>
      <c r="D489" s="308" t="s">
        <v>125</v>
      </c>
      <c r="E489" s="309">
        <v>41590</v>
      </c>
      <c r="F489" s="308" t="str">
        <f>IF('[1]Lista de Lojas | Stores List'!$E489="","",VLOOKUP(MONTH('[1]Lista de Lojas | Stores List'!$E489),[1]Quarters!$A$2:$B$13,2,0)&amp;RIGHT(YEAR('[1]Lista de Lojas | Stores List'!$E489),2))</f>
        <v>4Q13</v>
      </c>
      <c r="G489" s="309"/>
      <c r="H489" s="308" t="str">
        <f>IF('[1]Lista de Lojas | Stores List'!$G489="","",VLOOKUP(MONTH('[1]Lista de Lojas | Stores List'!$G489),[1]Quarters!$A$2:$B$13,2,0)&amp;RIGHT(YEAR('[1]Lista de Lojas | Stores List'!$G489),2))</f>
        <v/>
      </c>
      <c r="I489" s="311" t="s">
        <v>804</v>
      </c>
      <c r="J489" s="311" t="str">
        <f>IFERROR(VLOOKUP('[1]Lista de Lojas | Stores List'!$K489,[1]UF!$A:$C,3,0),"")</f>
        <v>Northest</v>
      </c>
      <c r="K489" s="311" t="s">
        <v>318</v>
      </c>
      <c r="L489" s="311" t="str">
        <f>IF('[1]Lista de Lojas | Stores List'!$K489="","",VLOOKUP('[1]Lista de Lojas | Stores List'!$K489,[1]UF!$A:$B,2,0))</f>
        <v>Ceará</v>
      </c>
      <c r="M489" s="311" t="s">
        <v>162</v>
      </c>
      <c r="N489" s="311" t="str">
        <f>IFERROR(VLOOKUP('[1]Lista de Lojas | Stores List'!$M489,[1]UF!D:E,2,0),"N")</f>
        <v>S</v>
      </c>
      <c r="O489" s="311" t="s">
        <v>273</v>
      </c>
      <c r="P489" s="311" t="s">
        <v>523</v>
      </c>
      <c r="Q489" s="317">
        <v>2213.9300000000003</v>
      </c>
      <c r="R489" s="311">
        <f>SUMIFS('[1]Lista de Lojas | Stores List'!$B$85:$B$747,'[1]Lista de Lojas | Stores List'!$D$85:$D$747,'[1]Lista de Lojas | Stores List'!$D489,'[1]Lista de Lojas | Stores List'!$E$85:$E$747,"&lt;="&amp;'[1]Lista de Lojas | Stores List'!$E489)</f>
        <v>196</v>
      </c>
      <c r="S489" s="311">
        <f>SUMIFS('[1]Lista de Lojas | Stores List'!$B$85:$B$747,'[1]Lista de Lojas | Stores List'!$E$85:$E$747,"&lt;="&amp;'[1]Lista de Lojas | Stores List'!$E489)</f>
        <v>233</v>
      </c>
    </row>
    <row r="490" spans="2:19">
      <c r="B490" s="164">
        <f>IF(AND('[1]Lista de Lojas | Stores List'!$E490="",'[1]Lista de Lojas | Stores List'!$G490=""),0,IF('[1]Lista de Lojas | Stores List'!$G490&lt;&gt;"",0,1))</f>
        <v>1</v>
      </c>
      <c r="C490" s="163" t="s">
        <v>1224</v>
      </c>
      <c r="D490" s="308" t="s">
        <v>125</v>
      </c>
      <c r="E490" s="309">
        <v>41585</v>
      </c>
      <c r="F490" s="308" t="str">
        <f>IF('[1]Lista de Lojas | Stores List'!$E490="","",VLOOKUP(MONTH('[1]Lista de Lojas | Stores List'!$E490),[1]Quarters!$A$2:$B$13,2,0)&amp;RIGHT(YEAR('[1]Lista de Lojas | Stores List'!$E490),2))</f>
        <v>4Q13</v>
      </c>
      <c r="G490" s="309"/>
      <c r="H490" s="308" t="str">
        <f>IF('[1]Lista de Lojas | Stores List'!$G490="","",VLOOKUP(MONTH('[1]Lista de Lojas | Stores List'!$G490),[1]Quarters!$A$2:$B$13,2,0)&amp;RIGHT(YEAR('[1]Lista de Lojas | Stores List'!$G490),2))</f>
        <v/>
      </c>
      <c r="I490" s="311" t="s">
        <v>804</v>
      </c>
      <c r="J490" s="311" t="str">
        <f>IFERROR(VLOOKUP('[1]Lista de Lojas | Stores List'!$K490,[1]UF!$A:$C,3,0),"")</f>
        <v>Northest</v>
      </c>
      <c r="K490" s="311" t="s">
        <v>329</v>
      </c>
      <c r="L490" s="311" t="str">
        <f>IF('[1]Lista de Lojas | Stores List'!$K490="","",VLOOKUP('[1]Lista de Lojas | Stores List'!$K490,[1]UF!$A:$B,2,0))</f>
        <v>Alagoas</v>
      </c>
      <c r="M490" s="311" t="s">
        <v>208</v>
      </c>
      <c r="N490" s="311" t="str">
        <f>IFERROR(VLOOKUP('[1]Lista de Lojas | Stores List'!$M490,[1]UF!D:E,2,0),"N")</f>
        <v>S</v>
      </c>
      <c r="O490" s="311" t="s">
        <v>272</v>
      </c>
      <c r="P490" s="311" t="s">
        <v>523</v>
      </c>
      <c r="Q490" s="317">
        <v>3041.88</v>
      </c>
      <c r="R490" s="311">
        <f>SUMIFS('[1]Lista de Lojas | Stores List'!$B$85:$B$747,'[1]Lista de Lojas | Stores List'!$D$85:$D$747,'[1]Lista de Lojas | Stores List'!$D490,'[1]Lista de Lojas | Stores List'!$E$85:$E$747,"&lt;="&amp;'[1]Lista de Lojas | Stores List'!$E490)</f>
        <v>195</v>
      </c>
      <c r="S490" s="311">
        <f>SUMIFS('[1]Lista de Lojas | Stores List'!$B$85:$B$747,'[1]Lista de Lojas | Stores List'!$E$85:$E$747,"&lt;="&amp;'[1]Lista de Lojas | Stores List'!$E490)</f>
        <v>232</v>
      </c>
    </row>
    <row r="491" spans="2:19">
      <c r="B491" s="164">
        <f>IF(AND('[1]Lista de Lojas | Stores List'!$E491="",'[1]Lista de Lojas | Stores List'!$G491=""),0,IF('[1]Lista de Lojas | Stores List'!$G491&lt;&gt;"",0,1))</f>
        <v>1</v>
      </c>
      <c r="C491" s="163" t="s">
        <v>1223</v>
      </c>
      <c r="D491" s="308" t="s">
        <v>125</v>
      </c>
      <c r="E491" s="309">
        <v>41578</v>
      </c>
      <c r="F491" s="308" t="str">
        <f>IF('[1]Lista de Lojas | Stores List'!$E491="","",VLOOKUP(MONTH('[1]Lista de Lojas | Stores List'!$E491),[1]Quarters!$A$2:$B$13,2,0)&amp;RIGHT(YEAR('[1]Lista de Lojas | Stores List'!$E491),2))</f>
        <v>4Q13</v>
      </c>
      <c r="G491" s="309"/>
      <c r="H491" s="308" t="str">
        <f>IF('[1]Lista de Lojas | Stores List'!$G491="","",VLOOKUP(MONTH('[1]Lista de Lojas | Stores List'!$G491),[1]Quarters!$A$2:$B$13,2,0)&amp;RIGHT(YEAR('[1]Lista de Lojas | Stores List'!$G491),2))</f>
        <v/>
      </c>
      <c r="I491" s="311" t="s">
        <v>804</v>
      </c>
      <c r="J491" s="311" t="str">
        <f>IFERROR(VLOOKUP('[1]Lista de Lojas | Stores List'!$K491,[1]UF!$A:$C,3,0),"")</f>
        <v>Northest</v>
      </c>
      <c r="K491" s="311" t="s">
        <v>324</v>
      </c>
      <c r="L491" s="311" t="str">
        <f>IF('[1]Lista de Lojas | Stores List'!$K491="","",VLOOKUP('[1]Lista de Lojas | Stores List'!$K491,[1]UF!$A:$B,2,0))</f>
        <v>Maranhão</v>
      </c>
      <c r="M491" s="311" t="s">
        <v>363</v>
      </c>
      <c r="N491" s="311" t="str">
        <f>IFERROR(VLOOKUP('[1]Lista de Lojas | Stores List'!$M491,[1]UF!D:E,2,0),"N")</f>
        <v>S</v>
      </c>
      <c r="O491" s="311" t="s">
        <v>271</v>
      </c>
      <c r="P491" s="311" t="s">
        <v>523</v>
      </c>
      <c r="Q491" s="317">
        <v>2628.91</v>
      </c>
      <c r="R491" s="311">
        <f>SUMIFS('[1]Lista de Lojas | Stores List'!$B$85:$B$747,'[1]Lista de Lojas | Stores List'!$D$85:$D$747,'[1]Lista de Lojas | Stores List'!$D491,'[1]Lista de Lojas | Stores List'!$E$85:$E$747,"&lt;="&amp;'[1]Lista de Lojas | Stores List'!$E491)</f>
        <v>194</v>
      </c>
      <c r="S491" s="311">
        <f>SUMIFS('[1]Lista de Lojas | Stores List'!$B$85:$B$747,'[1]Lista de Lojas | Stores List'!$E$85:$E$747,"&lt;="&amp;'[1]Lista de Lojas | Stores List'!$E491)</f>
        <v>231</v>
      </c>
    </row>
    <row r="492" spans="2:19">
      <c r="B492" s="164">
        <f>IF(AND('[1]Lista de Lojas | Stores List'!$E492="",'[1]Lista de Lojas | Stores List'!$G492=""),0,IF('[1]Lista de Lojas | Stores List'!$G492&lt;&gt;"",0,1))</f>
        <v>1</v>
      </c>
      <c r="C492" s="163" t="s">
        <v>1530</v>
      </c>
      <c r="D492" s="308" t="s">
        <v>153</v>
      </c>
      <c r="E492" s="309">
        <v>41578</v>
      </c>
      <c r="F492" s="308" t="str">
        <f>IF('[1]Lista de Lojas | Stores List'!$E492="","",VLOOKUP(MONTH('[1]Lista de Lojas | Stores List'!$E492),[1]Quarters!$A$2:$B$13,2,0)&amp;RIGHT(YEAR('[1]Lista de Lojas | Stores List'!$E492),2))</f>
        <v>4Q13</v>
      </c>
      <c r="G492" s="309"/>
      <c r="H492" s="308" t="str">
        <f>IF('[1]Lista de Lojas | Stores List'!$G492="","",VLOOKUP(MONTH('[1]Lista de Lojas | Stores List'!$G492),[1]Quarters!$A$2:$B$13,2,0)&amp;RIGHT(YEAR('[1]Lista de Lojas | Stores List'!$G492),2))</f>
        <v/>
      </c>
      <c r="I492" s="311" t="s">
        <v>804</v>
      </c>
      <c r="J492" s="311" t="str">
        <f>IFERROR(VLOOKUP('[1]Lista de Lojas | Stores List'!$K492,[1]UF!$A:$C,3,0),"")</f>
        <v>Southest</v>
      </c>
      <c r="K492" s="311" t="s">
        <v>127</v>
      </c>
      <c r="L492" s="311" t="str">
        <f>IF('[1]Lista de Lojas | Stores List'!$K492="","",VLOOKUP('[1]Lista de Lojas | Stores List'!$K492,[1]UF!$A:$B,2,0))</f>
        <v>São Paulo</v>
      </c>
      <c r="M492" s="311" t="s">
        <v>134</v>
      </c>
      <c r="N492" s="311" t="str">
        <f>IFERROR(VLOOKUP('[1]Lista de Lojas | Stores List'!$M492,[1]UF!D:E,2,0),"N")</f>
        <v>S</v>
      </c>
      <c r="O492" s="311" t="s">
        <v>288</v>
      </c>
      <c r="P492" s="311" t="s">
        <v>523</v>
      </c>
      <c r="Q492" s="317">
        <v>351.8</v>
      </c>
      <c r="R492" s="311">
        <f>SUMIFS('[1]Lista de Lojas | Stores List'!$B$85:$B$747,'[1]Lista de Lojas | Stores List'!$D$85:$D$747,'[1]Lista de Lojas | Stores List'!$D492,'[1]Lista de Lojas | Stores List'!$E$85:$E$747,"&lt;="&amp;'[1]Lista de Lojas | Stores List'!$E492)</f>
        <v>8</v>
      </c>
      <c r="S492" s="311">
        <f>SUMIFS('[1]Lista de Lojas | Stores List'!$B$85:$B$747,'[1]Lista de Lojas | Stores List'!$E$85:$E$747,"&lt;="&amp;'[1]Lista de Lojas | Stores List'!$E492)</f>
        <v>231</v>
      </c>
    </row>
    <row r="493" spans="2:19">
      <c r="B493" s="164">
        <f>IF(AND('[1]Lista de Lojas | Stores List'!$E493="",'[1]Lista de Lojas | Stores List'!$G493=""),0,IF('[1]Lista de Lojas | Stores List'!$G493&lt;&gt;"",0,1))</f>
        <v>1</v>
      </c>
      <c r="C493" s="163" t="s">
        <v>1222</v>
      </c>
      <c r="D493" s="308" t="s">
        <v>125</v>
      </c>
      <c r="E493" s="309">
        <v>41577</v>
      </c>
      <c r="F493" s="308" t="str">
        <f>IF('[1]Lista de Lojas | Stores List'!$E493="","",VLOOKUP(MONTH('[1]Lista de Lojas | Stores List'!$E493),[1]Quarters!$A$2:$B$13,2,0)&amp;RIGHT(YEAR('[1]Lista de Lojas | Stores List'!$E493),2))</f>
        <v>4Q13</v>
      </c>
      <c r="G493" s="309"/>
      <c r="H493" s="308" t="str">
        <f>IF('[1]Lista de Lojas | Stores List'!$G493="","",VLOOKUP(MONTH('[1]Lista de Lojas | Stores List'!$G493),[1]Quarters!$A$2:$B$13,2,0)&amp;RIGHT(YEAR('[1]Lista de Lojas | Stores List'!$G493),2))</f>
        <v/>
      </c>
      <c r="I493" s="311" t="s">
        <v>804</v>
      </c>
      <c r="J493" s="311" t="str">
        <f>IFERROR(VLOOKUP('[1]Lista de Lojas | Stores List'!$K493,[1]UF!$A:$C,3,0),"")</f>
        <v>Midwest</v>
      </c>
      <c r="K493" s="311" t="s">
        <v>132</v>
      </c>
      <c r="L493" s="311" t="str">
        <f>IF('[1]Lista de Lojas | Stores List'!$K493="","",VLOOKUP('[1]Lista de Lojas | Stores List'!$K493,[1]UF!$A:$B,2,0))</f>
        <v>Goiás</v>
      </c>
      <c r="M493" s="311" t="s">
        <v>197</v>
      </c>
      <c r="N493" s="311" t="str">
        <f>IFERROR(VLOOKUP('[1]Lista de Lojas | Stores List'!$M493,[1]UF!D:E,2,0),"N")</f>
        <v>S</v>
      </c>
      <c r="O493" s="311" t="s">
        <v>256</v>
      </c>
      <c r="P493" s="311" t="s">
        <v>523</v>
      </c>
      <c r="Q493" s="317">
        <v>2876.11</v>
      </c>
      <c r="R493" s="311">
        <f>SUMIFS('[1]Lista de Lojas | Stores List'!$B$85:$B$747,'[1]Lista de Lojas | Stores List'!$D$85:$D$747,'[1]Lista de Lojas | Stores List'!$D493,'[1]Lista de Lojas | Stores List'!$E$85:$E$747,"&lt;="&amp;'[1]Lista de Lojas | Stores List'!$E493)</f>
        <v>193</v>
      </c>
      <c r="S493" s="311">
        <f>SUMIFS('[1]Lista de Lojas | Stores List'!$B$85:$B$747,'[1]Lista de Lojas | Stores List'!$E$85:$E$747,"&lt;="&amp;'[1]Lista de Lojas | Stores List'!$E493)</f>
        <v>229</v>
      </c>
    </row>
    <row r="494" spans="2:19">
      <c r="B494" s="324">
        <f>IF(AND('[1]Lista de Lojas | Stores List'!$E494="",'[1]Lista de Lojas | Stores List'!$G494=""),0,IF('[1]Lista de Lojas | Stores List'!$G494&lt;&gt;"",0,1))</f>
        <v>0</v>
      </c>
      <c r="C494" s="325" t="s">
        <v>881</v>
      </c>
      <c r="D494" s="326" t="s">
        <v>152</v>
      </c>
      <c r="E494" s="327">
        <v>41569</v>
      </c>
      <c r="F494" s="326" t="str">
        <f>IF('[1]Lista de Lojas | Stores List'!$E494="","",VLOOKUP(MONTH('[1]Lista de Lojas | Stores List'!$E494),[1]Quarters!$A$2:$B$13,2,0)&amp;RIGHT(YEAR('[1]Lista de Lojas | Stores List'!$E494),2))</f>
        <v>4Q13</v>
      </c>
      <c r="G494" s="327">
        <v>44942</v>
      </c>
      <c r="H494" s="326" t="str">
        <f>IF('[1]Lista de Lojas | Stores List'!$G494="","",VLOOKUP(MONTH('[1]Lista de Lojas | Stores List'!$G494),[1]Quarters!$A$2:$B$13,2,0)&amp;RIGHT(YEAR('[1]Lista de Lojas | Stores List'!$G494),2))</f>
        <v>1Q23</v>
      </c>
      <c r="I494" s="324" t="s">
        <v>804</v>
      </c>
      <c r="J494" s="324" t="str">
        <f>IFERROR(VLOOKUP('[1]Lista de Lojas | Stores List'!$K494,[1]UF!$A:$C,3,0),"")</f>
        <v>Southest</v>
      </c>
      <c r="K494" s="324" t="s">
        <v>127</v>
      </c>
      <c r="L494" s="324" t="str">
        <f>IF('[1]Lista de Lojas | Stores List'!$K494="","",VLOOKUP('[1]Lista de Lojas | Stores List'!$K494,[1]UF!$A:$B,2,0))</f>
        <v>São Paulo</v>
      </c>
      <c r="M494" s="324" t="s">
        <v>174</v>
      </c>
      <c r="N494" s="311" t="str">
        <f>IFERROR(VLOOKUP('[1]Lista de Lojas | Stores List'!$M494,[1]UF!D:E,2,0),"N")</f>
        <v>N</v>
      </c>
      <c r="O494" s="324" t="s">
        <v>2090</v>
      </c>
      <c r="P494" s="324" t="s">
        <v>523</v>
      </c>
      <c r="Q494" s="328">
        <v>589.9</v>
      </c>
      <c r="R494" s="324">
        <f>SUMIFS('[1]Lista de Lojas | Stores List'!$B$85:$B$747,'[1]Lista de Lojas | Stores List'!$D$85:$D$747,'[1]Lista de Lojas | Stores List'!$D494,'[1]Lista de Lojas | Stores List'!$E$85:$E$747,"&lt;="&amp;'[1]Lista de Lojas | Stores List'!$E494)</f>
        <v>29</v>
      </c>
      <c r="S494" s="311">
        <f>SUMIFS('[1]Lista de Lojas | Stores List'!$B$85:$B$747,'[1]Lista de Lojas | Stores List'!$E$85:$E$747,"&lt;="&amp;'[1]Lista de Lojas | Stores List'!$E494)</f>
        <v>228</v>
      </c>
    </row>
    <row r="495" spans="2:19">
      <c r="B495" s="164">
        <f>IF(AND('[1]Lista de Lojas | Stores List'!$E495="",'[1]Lista de Lojas | Stores List'!$G495=""),0,IF('[1]Lista de Lojas | Stores List'!$G495&lt;&gt;"",0,1))</f>
        <v>1</v>
      </c>
      <c r="C495" s="163" t="s">
        <v>1529</v>
      </c>
      <c r="D495" s="308" t="s">
        <v>153</v>
      </c>
      <c r="E495" s="309">
        <v>41564</v>
      </c>
      <c r="F495" s="308" t="str">
        <f>IF('[1]Lista de Lojas | Stores List'!$E495="","",VLOOKUP(MONTH('[1]Lista de Lojas | Stores List'!$E495),[1]Quarters!$A$2:$B$13,2,0)&amp;RIGHT(YEAR('[1]Lista de Lojas | Stores List'!$E495),2))</f>
        <v>4Q13</v>
      </c>
      <c r="G495" s="309"/>
      <c r="H495" s="308" t="str">
        <f>IF('[1]Lista de Lojas | Stores List'!$G495="","",VLOOKUP(MONTH('[1]Lista de Lojas | Stores List'!$G495),[1]Quarters!$A$2:$B$13,2,0)&amp;RIGHT(YEAR('[1]Lista de Lojas | Stores List'!$G495),2))</f>
        <v/>
      </c>
      <c r="I495" s="311" t="s">
        <v>804</v>
      </c>
      <c r="J495" s="311" t="str">
        <f>IFERROR(VLOOKUP('[1]Lista de Lojas | Stores List'!$K495,[1]UF!$A:$C,3,0),"")</f>
        <v>Southest</v>
      </c>
      <c r="K495" s="311" t="s">
        <v>127</v>
      </c>
      <c r="L495" s="311" t="str">
        <f>IF('[1]Lista de Lojas | Stores List'!$K495="","",VLOOKUP('[1]Lista de Lojas | Stores List'!$K495,[1]UF!$A:$B,2,0))</f>
        <v>São Paulo</v>
      </c>
      <c r="M495" s="311" t="s">
        <v>175</v>
      </c>
      <c r="N495" s="311" t="str">
        <f>IFERROR(VLOOKUP('[1]Lista de Lojas | Stores List'!$M495,[1]UF!D:E,2,0),"N")</f>
        <v>N</v>
      </c>
      <c r="O495" s="311" t="s">
        <v>501</v>
      </c>
      <c r="P495" s="311" t="s">
        <v>523</v>
      </c>
      <c r="Q495" s="317">
        <v>244.62</v>
      </c>
      <c r="R495" s="311">
        <f>SUMIFS('[1]Lista de Lojas | Stores List'!$B$85:$B$747,'[1]Lista de Lojas | Stores List'!$D$85:$D$747,'[1]Lista de Lojas | Stores List'!$D495,'[1]Lista de Lojas | Stores List'!$E$85:$E$747,"&lt;="&amp;'[1]Lista de Lojas | Stores List'!$E495)</f>
        <v>7</v>
      </c>
      <c r="S495" s="311">
        <f>SUMIFS('[1]Lista de Lojas | Stores List'!$B$85:$B$747,'[1]Lista de Lojas | Stores List'!$E$85:$E$747,"&lt;="&amp;'[1]Lista de Lojas | Stores List'!$E495)</f>
        <v>228</v>
      </c>
    </row>
    <row r="496" spans="2:19">
      <c r="B496" s="164">
        <f>IF(AND('[1]Lista de Lojas | Stores List'!$E496="",'[1]Lista de Lojas | Stores List'!$G496=""),0,IF('[1]Lista de Lojas | Stores List'!$G496&lt;&gt;"",0,1))</f>
        <v>1</v>
      </c>
      <c r="C496" s="163" t="s">
        <v>1221</v>
      </c>
      <c r="D496" s="308" t="s">
        <v>125</v>
      </c>
      <c r="E496" s="309">
        <v>41550</v>
      </c>
      <c r="F496" s="308" t="str">
        <f>IF('[1]Lista de Lojas | Stores List'!$E496="","",VLOOKUP(MONTH('[1]Lista de Lojas | Stores List'!$E496),[1]Quarters!$A$2:$B$13,2,0)&amp;RIGHT(YEAR('[1]Lista de Lojas | Stores List'!$E496),2))</f>
        <v>4Q13</v>
      </c>
      <c r="G496" s="309"/>
      <c r="H496" s="308" t="str">
        <f>IF('[1]Lista de Lojas | Stores List'!$G496="","",VLOOKUP(MONTH('[1]Lista de Lojas | Stores List'!$G496),[1]Quarters!$A$2:$B$13,2,0)&amp;RIGHT(YEAR('[1]Lista de Lojas | Stores List'!$G496),2))</f>
        <v/>
      </c>
      <c r="I496" s="311" t="s">
        <v>804</v>
      </c>
      <c r="J496" s="311" t="str">
        <f>IFERROR(VLOOKUP('[1]Lista de Lojas | Stores List'!$K496,[1]UF!$A:$C,3,0),"")</f>
        <v>South</v>
      </c>
      <c r="K496" s="311" t="s">
        <v>126</v>
      </c>
      <c r="L496" s="311" t="str">
        <f>IF('[1]Lista de Lojas | Stores List'!$K496="","",VLOOKUP('[1]Lista de Lojas | Stores List'!$K496,[1]UF!$A:$B,2,0))</f>
        <v>Rio Grande do Sul</v>
      </c>
      <c r="M496" s="311" t="s">
        <v>202</v>
      </c>
      <c r="N496" s="311" t="str">
        <f>IFERROR(VLOOKUP('[1]Lista de Lojas | Stores List'!$M496,[1]UF!D:E,2,0),"N")</f>
        <v>N</v>
      </c>
      <c r="O496" s="311" t="s">
        <v>264</v>
      </c>
      <c r="P496" s="311" t="s">
        <v>523</v>
      </c>
      <c r="Q496" s="317">
        <v>2821.84</v>
      </c>
      <c r="R496" s="311">
        <f>SUMIFS('[1]Lista de Lojas | Stores List'!$B$85:$B$747,'[1]Lista de Lojas | Stores List'!$D$85:$D$747,'[1]Lista de Lojas | Stores List'!$D496,'[1]Lista de Lojas | Stores List'!$E$85:$E$747,"&lt;="&amp;'[1]Lista de Lojas | Stores List'!$E496)</f>
        <v>192</v>
      </c>
      <c r="S496" s="311">
        <f>SUMIFS('[1]Lista de Lojas | Stores List'!$B$85:$B$747,'[1]Lista de Lojas | Stores List'!$E$85:$E$747,"&lt;="&amp;'[1]Lista de Lojas | Stores List'!$E496)</f>
        <v>227</v>
      </c>
    </row>
    <row r="497" spans="1:19">
      <c r="B497" s="164">
        <f>IF(AND('[1]Lista de Lojas | Stores List'!$E497="",'[1]Lista de Lojas | Stores List'!$G497=""),0,IF('[1]Lista de Lojas | Stores List'!$G497&lt;&gt;"",0,1))</f>
        <v>1</v>
      </c>
      <c r="C497" s="163" t="s">
        <v>1219</v>
      </c>
      <c r="D497" s="308" t="s">
        <v>125</v>
      </c>
      <c r="E497" s="309">
        <v>41544</v>
      </c>
      <c r="F497" s="308" t="str">
        <f>IF('[1]Lista de Lojas | Stores List'!$E497="","",VLOOKUP(MONTH('[1]Lista de Lojas | Stores List'!$E497),[1]Quarters!$A$2:$B$13,2,0)&amp;RIGHT(YEAR('[1]Lista de Lojas | Stores List'!$E497),2))</f>
        <v>3Q13</v>
      </c>
      <c r="G497" s="309"/>
      <c r="H497" s="308" t="str">
        <f>IF('[1]Lista de Lojas | Stores List'!$G497="","",VLOOKUP(MONTH('[1]Lista de Lojas | Stores List'!$G497),[1]Quarters!$A$2:$B$13,2,0)&amp;RIGHT(YEAR('[1]Lista de Lojas | Stores List'!$G497),2))</f>
        <v/>
      </c>
      <c r="I497" s="311" t="s">
        <v>804</v>
      </c>
      <c r="J497" s="311" t="str">
        <f>IFERROR(VLOOKUP('[1]Lista de Lojas | Stores List'!$K497,[1]UF!$A:$C,3,0),"")</f>
        <v>Southest</v>
      </c>
      <c r="K497" s="311" t="s">
        <v>127</v>
      </c>
      <c r="L497" s="311" t="str">
        <f>IF('[1]Lista de Lojas | Stores List'!$K497="","",VLOOKUP('[1]Lista de Lojas | Stores List'!$K497,[1]UF!$A:$B,2,0))</f>
        <v>São Paulo</v>
      </c>
      <c r="M497" s="311" t="s">
        <v>207</v>
      </c>
      <c r="N497" s="311" t="str">
        <f>IFERROR(VLOOKUP('[1]Lista de Lojas | Stores List'!$M497,[1]UF!D:E,2,0),"N")</f>
        <v>N</v>
      </c>
      <c r="O497" s="311" t="s">
        <v>1220</v>
      </c>
      <c r="P497" s="311" t="s">
        <v>523</v>
      </c>
      <c r="Q497" s="317">
        <v>2300.3000000000002</v>
      </c>
      <c r="R497" s="311">
        <f>SUMIFS('[1]Lista de Lojas | Stores List'!$B$85:$B$747,'[1]Lista de Lojas | Stores List'!$D$85:$D$747,'[1]Lista de Lojas | Stores List'!$D497,'[1]Lista de Lojas | Stores List'!$E$85:$E$747,"&lt;="&amp;'[1]Lista de Lojas | Stores List'!$E497)</f>
        <v>191</v>
      </c>
      <c r="S497" s="311">
        <f>SUMIFS('[1]Lista de Lojas | Stores List'!$B$85:$B$747,'[1]Lista de Lojas | Stores List'!$E$85:$E$747,"&lt;="&amp;'[1]Lista de Lojas | Stores List'!$E497)</f>
        <v>226</v>
      </c>
    </row>
    <row r="498" spans="1:19">
      <c r="B498" s="324">
        <f>IF(AND('[1]Lista de Lojas | Stores List'!$E498="",'[1]Lista de Lojas | Stores List'!$G498=""),0,IF('[1]Lista de Lojas | Stores List'!$G498&lt;&gt;"",0,1))</f>
        <v>0</v>
      </c>
      <c r="C498" s="325" t="s">
        <v>1528</v>
      </c>
      <c r="D498" s="326" t="s">
        <v>153</v>
      </c>
      <c r="E498" s="327">
        <v>41542</v>
      </c>
      <c r="F498" s="326" t="str">
        <f>IF('[1]Lista de Lojas | Stores List'!$E498="","",VLOOKUP(MONTH('[1]Lista de Lojas | Stores List'!$E498),[1]Quarters!$A$2:$B$13,2,0)&amp;RIGHT(YEAR('[1]Lista de Lojas | Stores List'!$E498),2))</f>
        <v>3Q13</v>
      </c>
      <c r="G498" s="327">
        <v>44967</v>
      </c>
      <c r="H498" s="326" t="str">
        <f>IF('[1]Lista de Lojas | Stores List'!$G498="","",VLOOKUP(MONTH('[1]Lista de Lojas | Stores List'!$G498),[1]Quarters!$A$2:$B$13,2,0)&amp;RIGHT(YEAR('[1]Lista de Lojas | Stores List'!$G498),2))</f>
        <v>1Q23</v>
      </c>
      <c r="I498" s="324" t="s">
        <v>804</v>
      </c>
      <c r="J498" s="324" t="str">
        <f>IFERROR(VLOOKUP('[1]Lista de Lojas | Stores List'!$K498,[1]UF!$A:$C,3,0),"")</f>
        <v>Southest</v>
      </c>
      <c r="K498" s="324" t="s">
        <v>319</v>
      </c>
      <c r="L498" s="324" t="str">
        <f>IF('[1]Lista de Lojas | Stores List'!$K498="","",VLOOKUP('[1]Lista de Lojas | Stores List'!$K498,[1]UF!$A:$B,2,0))</f>
        <v>Minas Gerais</v>
      </c>
      <c r="M498" s="324" t="s">
        <v>189</v>
      </c>
      <c r="N498" s="311" t="str">
        <f>IFERROR(VLOOKUP('[1]Lista de Lojas | Stores List'!$M498,[1]UF!D:E,2,0),"N")</f>
        <v>S</v>
      </c>
      <c r="O498" s="324" t="s">
        <v>2085</v>
      </c>
      <c r="P498" s="324" t="s">
        <v>523</v>
      </c>
      <c r="Q498" s="328">
        <v>227.27</v>
      </c>
      <c r="R498" s="324">
        <f>SUMIFS('[1]Lista de Lojas | Stores List'!$B$85:$B$747,'[1]Lista de Lojas | Stores List'!$D$85:$D$747,'[1]Lista de Lojas | Stores List'!$D498,'[1]Lista de Lojas | Stores List'!$E$85:$E$747,"&lt;="&amp;'[1]Lista de Lojas | Stores List'!$E498)</f>
        <v>6</v>
      </c>
      <c r="S498" s="311">
        <f>SUMIFS('[1]Lista de Lojas | Stores List'!$B$85:$B$747,'[1]Lista de Lojas | Stores List'!$E$85:$E$747,"&lt;="&amp;'[1]Lista de Lojas | Stores List'!$E498)</f>
        <v>225</v>
      </c>
    </row>
    <row r="499" spans="1:19">
      <c r="B499" s="324">
        <f>IF(AND('[1]Lista de Lojas | Stores List'!$E499="",'[1]Lista de Lojas | Stores List'!$G499=""),0,IF('[1]Lista de Lojas | Stores List'!$G499&lt;&gt;"",0,1))</f>
        <v>0</v>
      </c>
      <c r="C499" s="325" t="s">
        <v>1527</v>
      </c>
      <c r="D499" s="326" t="s">
        <v>153</v>
      </c>
      <c r="E499" s="327">
        <v>41530</v>
      </c>
      <c r="F499" s="326" t="str">
        <f>IF('[1]Lista de Lojas | Stores List'!$E499="","",VLOOKUP(MONTH('[1]Lista de Lojas | Stores List'!$E499),[1]Quarters!$A$2:$B$13,2,0)&amp;RIGHT(YEAR('[1]Lista de Lojas | Stores List'!$E499),2))</f>
        <v>3Q13</v>
      </c>
      <c r="G499" s="327">
        <v>44961</v>
      </c>
      <c r="H499" s="326" t="str">
        <f>IF('[1]Lista de Lojas | Stores List'!$G499="","",VLOOKUP(MONTH('[1]Lista de Lojas | Stores List'!$G499),[1]Quarters!$A$2:$B$13,2,0)&amp;RIGHT(YEAR('[1]Lista de Lojas | Stores List'!$G499),2))</f>
        <v>1Q23</v>
      </c>
      <c r="I499" s="324" t="s">
        <v>804</v>
      </c>
      <c r="J499" s="324" t="str">
        <f>IFERROR(VLOOKUP('[1]Lista de Lojas | Stores List'!$K499,[1]UF!$A:$C,3,0),"")</f>
        <v>South</v>
      </c>
      <c r="K499" s="324" t="s">
        <v>126</v>
      </c>
      <c r="L499" s="324" t="str">
        <f>IF('[1]Lista de Lojas | Stores List'!$K499="","",VLOOKUP('[1]Lista de Lojas | Stores List'!$K499,[1]UF!$A:$B,2,0))</f>
        <v>Rio Grande do Sul</v>
      </c>
      <c r="M499" s="324" t="s">
        <v>157</v>
      </c>
      <c r="N499" s="311" t="str">
        <f>IFERROR(VLOOKUP('[1]Lista de Lojas | Stores List'!$M499,[1]UF!D:E,2,0),"N")</f>
        <v>S</v>
      </c>
      <c r="O499" s="324" t="s">
        <v>2086</v>
      </c>
      <c r="P499" s="324" t="s">
        <v>523</v>
      </c>
      <c r="Q499" s="328">
        <v>287.3</v>
      </c>
      <c r="R499" s="324">
        <f>SUMIFS('[1]Lista de Lojas | Stores List'!$B$85:$B$747,'[1]Lista de Lojas | Stores List'!$D$85:$D$747,'[1]Lista de Lojas | Stores List'!$D499,'[1]Lista de Lojas | Stores List'!$E$85:$E$747,"&lt;="&amp;'[1]Lista de Lojas | Stores List'!$E499)</f>
        <v>6</v>
      </c>
      <c r="S499" s="311">
        <f>SUMIFS('[1]Lista de Lojas | Stores List'!$B$85:$B$747,'[1]Lista de Lojas | Stores List'!$E$85:$E$747,"&lt;="&amp;'[1]Lista de Lojas | Stores List'!$E499)</f>
        <v>225</v>
      </c>
    </row>
    <row r="500" spans="1:19">
      <c r="B500" s="324">
        <f>IF(AND('[1]Lista de Lojas | Stores List'!$E500="",'[1]Lista de Lojas | Stores List'!$G500=""),0,IF('[1]Lista de Lojas | Stores List'!$G500&lt;&gt;"",0,1))</f>
        <v>0</v>
      </c>
      <c r="C500" s="325" t="s">
        <v>1526</v>
      </c>
      <c r="D500" s="326" t="s">
        <v>153</v>
      </c>
      <c r="E500" s="327">
        <v>41529</v>
      </c>
      <c r="F500" s="326" t="str">
        <f>IF('[1]Lista de Lojas | Stores List'!$E500="","",VLOOKUP(MONTH('[1]Lista de Lojas | Stores List'!$E500),[1]Quarters!$A$2:$B$13,2,0)&amp;RIGHT(YEAR('[1]Lista de Lojas | Stores List'!$E500),2))</f>
        <v>3Q13</v>
      </c>
      <c r="G500" s="327">
        <v>43317</v>
      </c>
      <c r="H500" s="326" t="str">
        <f>IF('[1]Lista de Lojas | Stores List'!$G500="","",VLOOKUP(MONTH('[1]Lista de Lojas | Stores List'!$G500),[1]Quarters!$A$2:$B$13,2,0)&amp;RIGHT(YEAR('[1]Lista de Lojas | Stores List'!$G500),2))</f>
        <v>3Q18</v>
      </c>
      <c r="I500" s="324" t="s">
        <v>804</v>
      </c>
      <c r="J500" s="324" t="str">
        <f>IFERROR(VLOOKUP('[1]Lista de Lojas | Stores List'!$K500,[1]UF!$A:$C,3,0),"")</f>
        <v>South</v>
      </c>
      <c r="K500" s="324" t="s">
        <v>126</v>
      </c>
      <c r="L500" s="324" t="str">
        <f>IF('[1]Lista de Lojas | Stores List'!$K500="","",VLOOKUP('[1]Lista de Lojas | Stores List'!$K500,[1]UF!$A:$B,2,0))</f>
        <v>Rio Grande do Sul</v>
      </c>
      <c r="M500" s="324" t="s">
        <v>157</v>
      </c>
      <c r="N500" s="311" t="str">
        <f>IFERROR(VLOOKUP('[1]Lista de Lojas | Stores List'!$M500,[1]UF!D:E,2,0),"N")</f>
        <v>S</v>
      </c>
      <c r="O500" s="324" t="s">
        <v>865</v>
      </c>
      <c r="P500" s="324" t="s">
        <v>523</v>
      </c>
      <c r="Q500" s="328">
        <v>148.4</v>
      </c>
      <c r="R500" s="324">
        <f>SUMIFS('[1]Lista de Lojas | Stores List'!$B$85:$B$747,'[1]Lista de Lojas | Stores List'!$D$85:$D$747,'[1]Lista de Lojas | Stores List'!$D500,'[1]Lista de Lojas | Stores List'!$E$85:$E$747,"&lt;="&amp;'[1]Lista de Lojas | Stores List'!$E500)</f>
        <v>6</v>
      </c>
      <c r="S500" s="311">
        <f>SUMIFS('[1]Lista de Lojas | Stores List'!$B$85:$B$747,'[1]Lista de Lojas | Stores List'!$E$85:$E$747,"&lt;="&amp;'[1]Lista de Lojas | Stores List'!$E500)</f>
        <v>225</v>
      </c>
    </row>
    <row r="501" spans="1:19">
      <c r="B501" s="164">
        <f>IF(AND('[1]Lista de Lojas | Stores List'!$E501="",'[1]Lista de Lojas | Stores List'!$G501=""),0,IF('[1]Lista de Lojas | Stores List'!$G501&lt;&gt;"",0,1))</f>
        <v>1</v>
      </c>
      <c r="C501" s="163" t="s">
        <v>1524</v>
      </c>
      <c r="D501" s="308" t="s">
        <v>153</v>
      </c>
      <c r="E501" s="309">
        <v>41522</v>
      </c>
      <c r="F501" s="308" t="str">
        <f>IF('[1]Lista de Lojas | Stores List'!$E501="","",VLOOKUP(MONTH('[1]Lista de Lojas | Stores List'!$E501),[1]Quarters!$A$2:$B$13,2,0)&amp;RIGHT(YEAR('[1]Lista de Lojas | Stores List'!$E501),2))</f>
        <v>3Q13</v>
      </c>
      <c r="G501" s="309"/>
      <c r="H501" s="308" t="str">
        <f>IF('[1]Lista de Lojas | Stores List'!$G501="","",VLOOKUP(MONTH('[1]Lista de Lojas | Stores List'!$G501),[1]Quarters!$A$2:$B$13,2,0)&amp;RIGHT(YEAR('[1]Lista de Lojas | Stores List'!$G501),2))</f>
        <v/>
      </c>
      <c r="I501" s="311" t="s">
        <v>804</v>
      </c>
      <c r="J501" s="311" t="str">
        <f>IFERROR(VLOOKUP('[1]Lista de Lojas | Stores List'!$K501,[1]UF!$A:$C,3,0),"")</f>
        <v>Southest</v>
      </c>
      <c r="K501" s="311" t="s">
        <v>127</v>
      </c>
      <c r="L501" s="311" t="str">
        <f>IF('[1]Lista de Lojas | Stores List'!$K501="","",VLOOKUP('[1]Lista de Lojas | Stores List'!$K501,[1]UF!$A:$B,2,0))</f>
        <v>São Paulo</v>
      </c>
      <c r="M501" s="311" t="s">
        <v>134</v>
      </c>
      <c r="N501" s="311" t="str">
        <f>IFERROR(VLOOKUP('[1]Lista de Lojas | Stores List'!$M501,[1]UF!D:E,2,0),"N")</f>
        <v>S</v>
      </c>
      <c r="O501" s="311" t="s">
        <v>1525</v>
      </c>
      <c r="P501" s="311" t="s">
        <v>523</v>
      </c>
      <c r="Q501" s="317">
        <v>479.34</v>
      </c>
      <c r="R501" s="311">
        <f>SUMIFS('[1]Lista de Lojas | Stores List'!$B$85:$B$747,'[1]Lista de Lojas | Stores List'!$D$85:$D$747,'[1]Lista de Lojas | Stores List'!$D501,'[1]Lista de Lojas | Stores List'!$E$85:$E$747,"&lt;="&amp;'[1]Lista de Lojas | Stores List'!$E501)</f>
        <v>6</v>
      </c>
      <c r="S501" s="311">
        <f>SUMIFS('[1]Lista de Lojas | Stores List'!$B$85:$B$747,'[1]Lista de Lojas | Stores List'!$E$85:$E$747,"&lt;="&amp;'[1]Lista de Lojas | Stores List'!$E501)</f>
        <v>225</v>
      </c>
    </row>
    <row r="502" spans="1:19">
      <c r="B502" s="164">
        <f>IF(AND('[1]Lista de Lojas | Stores List'!$E502="",'[1]Lista de Lojas | Stores List'!$G502=""),0,IF('[1]Lista de Lojas | Stores List'!$G502&lt;&gt;"",0,1))</f>
        <v>1</v>
      </c>
      <c r="C502" s="163" t="s">
        <v>1522</v>
      </c>
      <c r="D502" s="308" t="s">
        <v>153</v>
      </c>
      <c r="E502" s="309">
        <v>41515</v>
      </c>
      <c r="F502" s="308" t="str">
        <f>IF('[1]Lista de Lojas | Stores List'!$E502="","",VLOOKUP(MONTH('[1]Lista de Lojas | Stores List'!$E502),[1]Quarters!$A$2:$B$13,2,0)&amp;RIGHT(YEAR('[1]Lista de Lojas | Stores List'!$E502),2))</f>
        <v>3Q13</v>
      </c>
      <c r="G502" s="309"/>
      <c r="H502" s="308" t="str">
        <f>IF('[1]Lista de Lojas | Stores List'!$G502="","",VLOOKUP(MONTH('[1]Lista de Lojas | Stores List'!$G502),[1]Quarters!$A$2:$B$13,2,0)&amp;RIGHT(YEAR('[1]Lista de Lojas | Stores List'!$G502),2))</f>
        <v/>
      </c>
      <c r="I502" s="311" t="s">
        <v>804</v>
      </c>
      <c r="J502" s="311" t="str">
        <f>IFERROR(VLOOKUP('[1]Lista de Lojas | Stores List'!$K502,[1]UF!$A:$C,3,0),"")</f>
        <v>Southest</v>
      </c>
      <c r="K502" s="311" t="s">
        <v>127</v>
      </c>
      <c r="L502" s="311" t="str">
        <f>IF('[1]Lista de Lojas | Stores List'!$K502="","",VLOOKUP('[1]Lista de Lojas | Stores List'!$K502,[1]UF!$A:$B,2,0))</f>
        <v>São Paulo</v>
      </c>
      <c r="M502" s="311" t="s">
        <v>134</v>
      </c>
      <c r="N502" s="311" t="str">
        <f>IFERROR(VLOOKUP('[1]Lista de Lojas | Stores List'!$M502,[1]UF!D:E,2,0),"N")</f>
        <v>S</v>
      </c>
      <c r="O502" s="311" t="s">
        <v>1523</v>
      </c>
      <c r="P502" s="311" t="s">
        <v>523</v>
      </c>
      <c r="Q502" s="317">
        <v>171.75</v>
      </c>
      <c r="R502" s="311">
        <f>SUMIFS('[1]Lista de Lojas | Stores List'!$B$85:$B$747,'[1]Lista de Lojas | Stores List'!$D$85:$D$747,'[1]Lista de Lojas | Stores List'!$D502,'[1]Lista de Lojas | Stores List'!$E$85:$E$747,"&lt;="&amp;'[1]Lista de Lojas | Stores List'!$E502)</f>
        <v>5</v>
      </c>
      <c r="S502" s="311">
        <f>SUMIFS('[1]Lista de Lojas | Stores List'!$B$85:$B$747,'[1]Lista de Lojas | Stores List'!$E$85:$E$747,"&lt;="&amp;'[1]Lista de Lojas | Stores List'!$E502)</f>
        <v>224</v>
      </c>
    </row>
    <row r="503" spans="1:19">
      <c r="B503" s="164">
        <f>IF(AND('[1]Lista de Lojas | Stores List'!$E503="",'[1]Lista de Lojas | Stores List'!$G503=""),0,IF('[1]Lista de Lojas | Stores List'!$G503&lt;&gt;"",0,1))</f>
        <v>1</v>
      </c>
      <c r="C503" s="163" t="s">
        <v>1521</v>
      </c>
      <c r="D503" s="308" t="s">
        <v>153</v>
      </c>
      <c r="E503" s="309">
        <v>41508</v>
      </c>
      <c r="F503" s="308" t="str">
        <f>IF('[1]Lista de Lojas | Stores List'!$E503="","",VLOOKUP(MONTH('[1]Lista de Lojas | Stores List'!$E503),[1]Quarters!$A$2:$B$13,2,0)&amp;RIGHT(YEAR('[1]Lista de Lojas | Stores List'!$E503),2))</f>
        <v>3Q13</v>
      </c>
      <c r="G503" s="309"/>
      <c r="H503" s="308" t="str">
        <f>IF('[1]Lista de Lojas | Stores List'!$G503="","",VLOOKUP(MONTH('[1]Lista de Lojas | Stores List'!$G503),[1]Quarters!$A$2:$B$13,2,0)&amp;RIGHT(YEAR('[1]Lista de Lojas | Stores List'!$G503),2))</f>
        <v/>
      </c>
      <c r="I503" s="311" t="s">
        <v>804</v>
      </c>
      <c r="J503" s="311" t="str">
        <f>IFERROR(VLOOKUP('[1]Lista de Lojas | Stores List'!$K503,[1]UF!$A:$C,3,0),"")</f>
        <v>Southest</v>
      </c>
      <c r="K503" s="311" t="s">
        <v>127</v>
      </c>
      <c r="L503" s="311" t="str">
        <f>IF('[1]Lista de Lojas | Stores List'!$K503="","",VLOOKUP('[1]Lista de Lojas | Stores List'!$K503,[1]UF!$A:$B,2,0))</f>
        <v>São Paulo</v>
      </c>
      <c r="M503" s="311" t="s">
        <v>134</v>
      </c>
      <c r="N503" s="311" t="str">
        <f>IFERROR(VLOOKUP('[1]Lista de Lojas | Stores List'!$M503,[1]UF!D:E,2,0),"N")</f>
        <v>S</v>
      </c>
      <c r="O503" s="311" t="s">
        <v>286</v>
      </c>
      <c r="P503" s="311" t="s">
        <v>523</v>
      </c>
      <c r="Q503" s="317">
        <v>270.05</v>
      </c>
      <c r="R503" s="311">
        <f>SUMIFS('[1]Lista de Lojas | Stores List'!$B$85:$B$747,'[1]Lista de Lojas | Stores List'!$D$85:$D$747,'[1]Lista de Lojas | Stores List'!$D503,'[1]Lista de Lojas | Stores List'!$E$85:$E$747,"&lt;="&amp;'[1]Lista de Lojas | Stores List'!$E503)</f>
        <v>4</v>
      </c>
      <c r="S503" s="311">
        <f>SUMIFS('[1]Lista de Lojas | Stores List'!$B$85:$B$747,'[1]Lista de Lojas | Stores List'!$E$85:$E$747,"&lt;="&amp;'[1]Lista de Lojas | Stores List'!$E503)</f>
        <v>223</v>
      </c>
    </row>
    <row r="504" spans="1:19">
      <c r="B504" s="324">
        <f>IF(AND('[1]Lista de Lojas | Stores List'!$E504="",'[1]Lista de Lojas | Stores List'!$G504=""),0,IF('[1]Lista de Lojas | Stores List'!$G504&lt;&gt;"",0,1))</f>
        <v>0</v>
      </c>
      <c r="C504" s="325" t="s">
        <v>1218</v>
      </c>
      <c r="D504" s="326" t="s">
        <v>125</v>
      </c>
      <c r="E504" s="327">
        <v>41501</v>
      </c>
      <c r="F504" s="326" t="str">
        <f>IF('[1]Lista de Lojas | Stores List'!$E504="","",VLOOKUP(MONTH('[1]Lista de Lojas | Stores List'!$E504),[1]Quarters!$A$2:$B$13,2,0)&amp;RIGHT(YEAR('[1]Lista de Lojas | Stores List'!$E504),2))</f>
        <v>3Q13</v>
      </c>
      <c r="G504" s="327">
        <v>45288</v>
      </c>
      <c r="H504" s="326" t="str">
        <f>IF('[1]Lista de Lojas | Stores List'!$G504="","",VLOOKUP(MONTH('[1]Lista de Lojas | Stores List'!$G504),[1]Quarters!$A$2:$B$13,2,0)&amp;RIGHT(YEAR('[1]Lista de Lojas | Stores List'!$G504),2))</f>
        <v>4Q23</v>
      </c>
      <c r="I504" s="324" t="s">
        <v>804</v>
      </c>
      <c r="J504" s="324" t="str">
        <f>IFERROR(VLOOKUP('[1]Lista de Lojas | Stores List'!$K504,[1]UF!$A:$C,3,0),"")</f>
        <v>Midwest</v>
      </c>
      <c r="K504" s="324" t="s">
        <v>330</v>
      </c>
      <c r="L504" s="324" t="str">
        <f>IF('[1]Lista de Lojas | Stores List'!$K504="","",VLOOKUP('[1]Lista de Lojas | Stores List'!$K504,[1]UF!$A:$B,2,0))</f>
        <v>Mato Grosso do Sul</v>
      </c>
      <c r="M504" s="324" t="s">
        <v>198</v>
      </c>
      <c r="N504" s="311" t="str">
        <f>IFERROR(VLOOKUP('[1]Lista de Lojas | Stores List'!$M504,[1]UF!D:E,2,0),"N")</f>
        <v>S</v>
      </c>
      <c r="O504" s="324" t="s">
        <v>2328</v>
      </c>
      <c r="P504" s="324" t="s">
        <v>523</v>
      </c>
      <c r="Q504" s="328">
        <v>4792.8500000000004</v>
      </c>
      <c r="R504" s="324">
        <f>SUMIFS('[1]Lista de Lojas | Stores List'!$B$85:$B$747,'[1]Lista de Lojas | Stores List'!$D$85:$D$747,'[1]Lista de Lojas | Stores List'!$D504,'[1]Lista de Lojas | Stores List'!$E$85:$E$747,"&lt;="&amp;'[1]Lista de Lojas | Stores List'!$E504)</f>
        <v>190</v>
      </c>
      <c r="S504" s="311">
        <f>SUMIFS('[1]Lista de Lojas | Stores List'!$B$85:$B$747,'[1]Lista de Lojas | Stores List'!$E$85:$E$747,"&lt;="&amp;'[1]Lista de Lojas | Stores List'!$E504)</f>
        <v>222</v>
      </c>
    </row>
    <row r="505" spans="1:19">
      <c r="B505" s="164">
        <f>IF(AND('[1]Lista de Lojas | Stores List'!$E505="",'[1]Lista de Lojas | Stores List'!$G505=""),0,IF('[1]Lista de Lojas | Stores List'!$G505&lt;&gt;"",0,1))</f>
        <v>1</v>
      </c>
      <c r="C505" s="163" t="s">
        <v>1520</v>
      </c>
      <c r="D505" s="308" t="s">
        <v>153</v>
      </c>
      <c r="E505" s="309">
        <v>41501</v>
      </c>
      <c r="F505" s="308" t="str">
        <f>IF('[1]Lista de Lojas | Stores List'!$E505="","",VLOOKUP(MONTH('[1]Lista de Lojas | Stores List'!$E505),[1]Quarters!$A$2:$B$13,2,0)&amp;RIGHT(YEAR('[1]Lista de Lojas | Stores List'!$E505),2))</f>
        <v>3Q13</v>
      </c>
      <c r="G505" s="309"/>
      <c r="H505" s="308" t="str">
        <f>IF('[1]Lista de Lojas | Stores List'!$G505="","",VLOOKUP(MONTH('[1]Lista de Lojas | Stores List'!$G505),[1]Quarters!$A$2:$B$13,2,0)&amp;RIGHT(YEAR('[1]Lista de Lojas | Stores List'!$G505),2))</f>
        <v/>
      </c>
      <c r="I505" s="311" t="s">
        <v>804</v>
      </c>
      <c r="J505" s="311" t="str">
        <f>IFERROR(VLOOKUP('[1]Lista de Lojas | Stores List'!$K505,[1]UF!$A:$C,3,0),"")</f>
        <v>Southest</v>
      </c>
      <c r="K505" s="311" t="s">
        <v>127</v>
      </c>
      <c r="L505" s="311" t="str">
        <f>IF('[1]Lista de Lojas | Stores List'!$K505="","",VLOOKUP('[1]Lista de Lojas | Stores List'!$K505,[1]UF!$A:$B,2,0))</f>
        <v>São Paulo</v>
      </c>
      <c r="M505" s="311" t="s">
        <v>216</v>
      </c>
      <c r="N505" s="311" t="str">
        <f>IFERROR(VLOOKUP('[1]Lista de Lojas | Stores List'!$M505,[1]UF!D:E,2,0),"N")</f>
        <v>N</v>
      </c>
      <c r="O505" s="311" t="s">
        <v>285</v>
      </c>
      <c r="P505" s="311" t="s">
        <v>523</v>
      </c>
      <c r="Q505" s="317">
        <v>225.14</v>
      </c>
      <c r="R505" s="311">
        <f>SUMIFS('[1]Lista de Lojas | Stores List'!$B$85:$B$747,'[1]Lista de Lojas | Stores List'!$D$85:$D$747,'[1]Lista de Lojas | Stores List'!$D505,'[1]Lista de Lojas | Stores List'!$E$85:$E$747,"&lt;="&amp;'[1]Lista de Lojas | Stores List'!$E505)</f>
        <v>3</v>
      </c>
      <c r="S505" s="311">
        <f>SUMIFS('[1]Lista de Lojas | Stores List'!$B$85:$B$747,'[1]Lista de Lojas | Stores List'!$E$85:$E$747,"&lt;="&amp;'[1]Lista de Lojas | Stores List'!$E505)</f>
        <v>222</v>
      </c>
    </row>
    <row r="506" spans="1:19">
      <c r="B506" s="164">
        <f>IF(AND('[1]Lista de Lojas | Stores List'!$E506="",'[1]Lista de Lojas | Stores List'!$G506=""),0,IF('[1]Lista de Lojas | Stores List'!$G506&lt;&gt;"",0,1))</f>
        <v>1</v>
      </c>
      <c r="C506" s="163" t="s">
        <v>1216</v>
      </c>
      <c r="D506" s="308" t="s">
        <v>125</v>
      </c>
      <c r="E506" s="309">
        <v>41494</v>
      </c>
      <c r="F506" s="308" t="str">
        <f>IF('[1]Lista de Lojas | Stores List'!$E506="","",VLOOKUP(MONTH('[1]Lista de Lojas | Stores List'!$E506),[1]Quarters!$A$2:$B$13,2,0)&amp;RIGHT(YEAR('[1]Lista de Lojas | Stores List'!$E506),2))</f>
        <v>3Q13</v>
      </c>
      <c r="G506" s="309"/>
      <c r="H506" s="308" t="str">
        <f>IF('[1]Lista de Lojas | Stores List'!$G506="","",VLOOKUP(MONTH('[1]Lista de Lojas | Stores List'!$G506),[1]Quarters!$A$2:$B$13,2,0)&amp;RIGHT(YEAR('[1]Lista de Lojas | Stores List'!$G506),2))</f>
        <v/>
      </c>
      <c r="I506" s="311" t="s">
        <v>804</v>
      </c>
      <c r="J506" s="311" t="str">
        <f>IFERROR(VLOOKUP('[1]Lista de Lojas | Stores List'!$K506,[1]UF!$A:$C,3,0),"")</f>
        <v>North</v>
      </c>
      <c r="K506" s="311" t="s">
        <v>327</v>
      </c>
      <c r="L506" s="311" t="str">
        <f>IF('[1]Lista de Lojas | Stores List'!$K506="","",VLOOKUP('[1]Lista de Lojas | Stores List'!$K506,[1]UF!$A:$B,2,0))</f>
        <v>Amazonas</v>
      </c>
      <c r="M506" s="311" t="s">
        <v>194</v>
      </c>
      <c r="N506" s="311" t="str">
        <f>IFERROR(VLOOKUP('[1]Lista de Lojas | Stores List'!$M506,[1]UF!D:E,2,0),"N")</f>
        <v>S</v>
      </c>
      <c r="O506" s="311" t="s">
        <v>1217</v>
      </c>
      <c r="P506" s="311" t="s">
        <v>523</v>
      </c>
      <c r="Q506" s="317">
        <v>3302.04</v>
      </c>
      <c r="R506" s="311">
        <f>SUMIFS('[1]Lista de Lojas | Stores List'!$B$85:$B$747,'[1]Lista de Lojas | Stores List'!$D$85:$D$747,'[1]Lista de Lojas | Stores List'!$D506,'[1]Lista de Lojas | Stores List'!$E$85:$E$747,"&lt;="&amp;'[1]Lista de Lojas | Stores List'!$E506)</f>
        <v>190</v>
      </c>
      <c r="S506" s="311">
        <f>SUMIFS('[1]Lista de Lojas | Stores List'!$B$85:$B$747,'[1]Lista de Lojas | Stores List'!$E$85:$E$747,"&lt;="&amp;'[1]Lista de Lojas | Stores List'!$E506)</f>
        <v>221</v>
      </c>
    </row>
    <row r="507" spans="1:19">
      <c r="B507" s="164">
        <f>IF(AND('[1]Lista de Lojas | Stores List'!$E507="",'[1]Lista de Lojas | Stores List'!$G507=""),0,IF('[1]Lista de Lojas | Stores List'!$G507&lt;&gt;"",0,1))</f>
        <v>1</v>
      </c>
      <c r="C507" s="163" t="s">
        <v>1518</v>
      </c>
      <c r="D507" s="308" t="s">
        <v>153</v>
      </c>
      <c r="E507" s="309">
        <v>41494</v>
      </c>
      <c r="F507" s="308" t="str">
        <f>IF('[1]Lista de Lojas | Stores List'!$E507="","",VLOOKUP(MONTH('[1]Lista de Lojas | Stores List'!$E507),[1]Quarters!$A$2:$B$13,2,0)&amp;RIGHT(YEAR('[1]Lista de Lojas | Stores List'!$E507),2))</f>
        <v>3Q13</v>
      </c>
      <c r="G507" s="309"/>
      <c r="H507" s="308" t="str">
        <f>IF('[1]Lista de Lojas | Stores List'!$G507="","",VLOOKUP(MONTH('[1]Lista de Lojas | Stores List'!$G507),[1]Quarters!$A$2:$B$13,2,0)&amp;RIGHT(YEAR('[1]Lista de Lojas | Stores List'!$G507),2))</f>
        <v/>
      </c>
      <c r="I507" s="311" t="s">
        <v>804</v>
      </c>
      <c r="J507" s="311" t="str">
        <f>IFERROR(VLOOKUP('[1]Lista de Lojas | Stores List'!$K507,[1]UF!$A:$C,3,0),"")</f>
        <v>Southest</v>
      </c>
      <c r="K507" s="311" t="s">
        <v>127</v>
      </c>
      <c r="L507" s="311" t="str">
        <f>IF('[1]Lista de Lojas | Stores List'!$K507="","",VLOOKUP('[1]Lista de Lojas | Stores List'!$K507,[1]UF!$A:$B,2,0))</f>
        <v>São Paulo</v>
      </c>
      <c r="M507" s="311" t="s">
        <v>215</v>
      </c>
      <c r="N507" s="311" t="str">
        <f>IFERROR(VLOOKUP('[1]Lista de Lojas | Stores List'!$M507,[1]UF!D:E,2,0),"N")</f>
        <v>N</v>
      </c>
      <c r="O507" s="311" t="s">
        <v>1519</v>
      </c>
      <c r="P507" s="311" t="s">
        <v>523</v>
      </c>
      <c r="Q507" s="317">
        <v>287</v>
      </c>
      <c r="R507" s="311">
        <f>SUMIFS('[1]Lista de Lojas | Stores List'!$B$85:$B$747,'[1]Lista de Lojas | Stores List'!$D$85:$D$747,'[1]Lista de Lojas | Stores List'!$D507,'[1]Lista de Lojas | Stores List'!$E$85:$E$747,"&lt;="&amp;'[1]Lista de Lojas | Stores List'!$E507)</f>
        <v>2</v>
      </c>
      <c r="S507" s="311">
        <f>SUMIFS('[1]Lista de Lojas | Stores List'!$B$85:$B$747,'[1]Lista de Lojas | Stores List'!$E$85:$E$747,"&lt;="&amp;'[1]Lista de Lojas | Stores List'!$E507)</f>
        <v>221</v>
      </c>
    </row>
    <row r="508" spans="1:19">
      <c r="B508" s="164">
        <f>IF(AND('[1]Lista de Lojas | Stores List'!$E508="",'[1]Lista de Lojas | Stores List'!$G508=""),0,IF('[1]Lista de Lojas | Stores List'!$G508&lt;&gt;"",0,1))</f>
        <v>1</v>
      </c>
      <c r="C508" s="163" t="s">
        <v>880</v>
      </c>
      <c r="D508" s="308" t="s">
        <v>152</v>
      </c>
      <c r="E508" s="309">
        <v>41487</v>
      </c>
      <c r="F508" s="308" t="str">
        <f>IF('[1]Lista de Lojas | Stores List'!$E508="","",VLOOKUP(MONTH('[1]Lista de Lojas | Stores List'!$E508),[1]Quarters!$A$2:$B$13,2,0)&amp;RIGHT(YEAR('[1]Lista de Lojas | Stores List'!$E508),2))</f>
        <v>3Q13</v>
      </c>
      <c r="G508" s="309"/>
      <c r="H508" s="308" t="str">
        <f>IF('[1]Lista de Lojas | Stores List'!$G508="","",VLOOKUP(MONTH('[1]Lista de Lojas | Stores List'!$G508),[1]Quarters!$A$2:$B$13,2,0)&amp;RIGHT(YEAR('[1]Lista de Lojas | Stores List'!$G508),2))</f>
        <v/>
      </c>
      <c r="I508" s="311" t="s">
        <v>804</v>
      </c>
      <c r="J508" s="311" t="str">
        <f>IFERROR(VLOOKUP('[1]Lista de Lojas | Stores List'!$K508,[1]UF!$A:$C,3,0),"")</f>
        <v>Midwest</v>
      </c>
      <c r="K508" s="311" t="s">
        <v>326</v>
      </c>
      <c r="L508" s="311" t="str">
        <f>IF('[1]Lista de Lojas | Stores List'!$K508="","",VLOOKUP('[1]Lista de Lojas | Stores List'!$K508,[1]UF!$A:$B,2,0))</f>
        <v>Distrito Federal</v>
      </c>
      <c r="M508" s="311" t="s">
        <v>199</v>
      </c>
      <c r="N508" s="311" t="str">
        <f>IFERROR(VLOOKUP('[1]Lista de Lojas | Stores List'!$M508,[1]UF!D:E,2,0),"N")</f>
        <v>S</v>
      </c>
      <c r="O508" s="311" t="s">
        <v>281</v>
      </c>
      <c r="P508" s="311" t="s">
        <v>523</v>
      </c>
      <c r="Q508" s="317">
        <v>572.94000000000005</v>
      </c>
      <c r="R508" s="311">
        <f>SUMIFS('[1]Lista de Lojas | Stores List'!$B$85:$B$747,'[1]Lista de Lojas | Stores List'!$D$85:$D$747,'[1]Lista de Lojas | Stores List'!$D508,'[1]Lista de Lojas | Stores List'!$E$85:$E$747,"&lt;="&amp;'[1]Lista de Lojas | Stores List'!$E508)</f>
        <v>29</v>
      </c>
      <c r="S508" s="311">
        <f>SUMIFS('[1]Lista de Lojas | Stores List'!$B$85:$B$747,'[1]Lista de Lojas | Stores List'!$E$85:$E$747,"&lt;="&amp;'[1]Lista de Lojas | Stores List'!$E508)</f>
        <v>219</v>
      </c>
    </row>
    <row r="509" spans="1:19">
      <c r="B509" s="164">
        <f>IF(AND('[1]Lista de Lojas | Stores List'!$E509="",'[1]Lista de Lojas | Stores List'!$G509=""),0,IF('[1]Lista de Lojas | Stores List'!$G509&lt;&gt;"",0,1))</f>
        <v>1</v>
      </c>
      <c r="C509" s="163" t="s">
        <v>1517</v>
      </c>
      <c r="D509" s="308" t="s">
        <v>153</v>
      </c>
      <c r="E509" s="309">
        <v>41486</v>
      </c>
      <c r="F509" s="308" t="str">
        <f>IF('[1]Lista de Lojas | Stores List'!$E509="","",VLOOKUP(MONTH('[1]Lista de Lojas | Stores List'!$E509),[1]Quarters!$A$2:$B$13,2,0)&amp;RIGHT(YEAR('[1]Lista de Lojas | Stores List'!$E509),2))</f>
        <v>3Q13</v>
      </c>
      <c r="G509" s="309"/>
      <c r="H509" s="308" t="str">
        <f>IF('[1]Lista de Lojas | Stores List'!$G509="","",VLOOKUP(MONTH('[1]Lista de Lojas | Stores List'!$G509),[1]Quarters!$A$2:$B$13,2,0)&amp;RIGHT(YEAR('[1]Lista de Lojas | Stores List'!$G509),2))</f>
        <v/>
      </c>
      <c r="I509" s="311" t="s">
        <v>804</v>
      </c>
      <c r="J509" s="311" t="str">
        <f>IFERROR(VLOOKUP('[1]Lista de Lojas | Stores List'!$K509,[1]UF!$A:$C,3,0),"")</f>
        <v>Southest</v>
      </c>
      <c r="K509" s="311" t="s">
        <v>127</v>
      </c>
      <c r="L509" s="311" t="str">
        <f>IF('[1]Lista de Lojas | Stores List'!$K509="","",VLOOKUP('[1]Lista de Lojas | Stores List'!$K509,[1]UF!$A:$B,2,0))</f>
        <v>São Paulo</v>
      </c>
      <c r="M509" s="311" t="s">
        <v>134</v>
      </c>
      <c r="N509" s="311" t="str">
        <f>IFERROR(VLOOKUP('[1]Lista de Lojas | Stores List'!$M509,[1]UF!D:E,2,0),"N")</f>
        <v>S</v>
      </c>
      <c r="O509" s="311" t="s">
        <v>916</v>
      </c>
      <c r="P509" s="311" t="s">
        <v>523</v>
      </c>
      <c r="Q509" s="317">
        <v>220.46</v>
      </c>
      <c r="R509" s="311">
        <f>SUMIFS('[1]Lista de Lojas | Stores List'!$B$85:$B$747,'[1]Lista de Lojas | Stores List'!$D$85:$D$747,'[1]Lista de Lojas | Stores List'!$D509,'[1]Lista de Lojas | Stores List'!$E$85:$E$747,"&lt;="&amp;'[1]Lista de Lojas | Stores List'!$E509)</f>
        <v>1</v>
      </c>
      <c r="S509" s="311">
        <f>SUMIFS('[1]Lista de Lojas | Stores List'!$B$85:$B$747,'[1]Lista de Lojas | Stores List'!$E$85:$E$747,"&lt;="&amp;'[1]Lista de Lojas | Stores List'!$E509)</f>
        <v>218</v>
      </c>
    </row>
    <row r="510" spans="1:19">
      <c r="A510" s="291"/>
      <c r="B510" s="324">
        <f>IF(AND('[1]Lista de Lojas | Stores List'!$E510="",'[1]Lista de Lojas | Stores List'!$G510=""),0,IF('[1]Lista de Lojas | Stores List'!$G510&lt;&gt;"",0,1))</f>
        <v>0</v>
      </c>
      <c r="C510" s="325" t="s">
        <v>1215</v>
      </c>
      <c r="D510" s="326" t="s">
        <v>125</v>
      </c>
      <c r="E510" s="327">
        <v>41485</v>
      </c>
      <c r="F510" s="326" t="str">
        <f>IF('[1]Lista de Lojas | Stores List'!$E510="","",VLOOKUP(MONTH('[1]Lista de Lojas | Stores List'!$E510),[1]Quarters!$A$2:$B$13,2,0)&amp;RIGHT(YEAR('[1]Lista de Lojas | Stores List'!$E510),2))</f>
        <v>3Q13</v>
      </c>
      <c r="G510" s="327">
        <v>45106</v>
      </c>
      <c r="H510" s="326" t="str">
        <f>IF('[1]Lista de Lojas | Stores List'!$G510="","",VLOOKUP(MONTH('[1]Lista de Lojas | Stores List'!$G510),[1]Quarters!$A$2:$B$13,2,0)&amp;RIGHT(YEAR('[1]Lista de Lojas | Stores List'!$G510),2))</f>
        <v>2Q23</v>
      </c>
      <c r="I510" s="324" t="s">
        <v>804</v>
      </c>
      <c r="J510" s="324" t="str">
        <f>IFERROR(VLOOKUP('[1]Lista de Lojas | Stores List'!$K510,[1]UF!$A:$C,3,0),"")</f>
        <v>North</v>
      </c>
      <c r="K510" s="324" t="s">
        <v>332</v>
      </c>
      <c r="L510" s="324" t="str">
        <f>IF('[1]Lista de Lojas | Stores List'!$K510="","",VLOOKUP('[1]Lista de Lojas | Stores List'!$K510,[1]UF!$A:$B,2,0))</f>
        <v>Amapá</v>
      </c>
      <c r="M510" s="324" t="s">
        <v>206</v>
      </c>
      <c r="N510" s="311" t="str">
        <f>IFERROR(VLOOKUP('[1]Lista de Lojas | Stores List'!$M510,[1]UF!D:E,2,0),"N")</f>
        <v>S</v>
      </c>
      <c r="O510" s="324" t="s">
        <v>270</v>
      </c>
      <c r="P510" s="324" t="s">
        <v>523</v>
      </c>
      <c r="Q510" s="328">
        <v>2337.67</v>
      </c>
      <c r="R510" s="324">
        <f>SUMIFS('[1]Lista de Lojas | Stores List'!$B$85:$B$747,'[1]Lista de Lojas | Stores List'!$D$85:$D$747,'[1]Lista de Lojas | Stores List'!$D510,'[1]Lista de Lojas | Stores List'!$E$85:$E$747,"&lt;="&amp;'[1]Lista de Lojas | Stores List'!$E510)</f>
        <v>189</v>
      </c>
      <c r="S510" s="311">
        <f>SUMIFS('[1]Lista de Lojas | Stores List'!$B$85:$B$747,'[1]Lista de Lojas | Stores List'!$E$85:$E$747,"&lt;="&amp;'[1]Lista de Lojas | Stores List'!$E510)</f>
        <v>217</v>
      </c>
    </row>
    <row r="511" spans="1:19">
      <c r="B511" s="164">
        <f>IF(AND('[1]Lista de Lojas | Stores List'!$E511="",'[1]Lista de Lojas | Stores List'!$G511=""),0,IF('[1]Lista de Lojas | Stores List'!$G511&lt;&gt;"",0,1))</f>
        <v>1</v>
      </c>
      <c r="C511" s="163" t="s">
        <v>1214</v>
      </c>
      <c r="D511" s="308" t="s">
        <v>125</v>
      </c>
      <c r="E511" s="309">
        <v>41478</v>
      </c>
      <c r="F511" s="308" t="str">
        <f>IF('[1]Lista de Lojas | Stores List'!$E511="","",VLOOKUP(MONTH('[1]Lista de Lojas | Stores List'!$E511),[1]Quarters!$A$2:$B$13,2,0)&amp;RIGHT(YEAR('[1]Lista de Lojas | Stores List'!$E511),2))</f>
        <v>3Q13</v>
      </c>
      <c r="G511" s="309"/>
      <c r="H511" s="308" t="str">
        <f>IF('[1]Lista de Lojas | Stores List'!$G511="","",VLOOKUP(MONTH('[1]Lista de Lojas | Stores List'!$G511),[1]Quarters!$A$2:$B$13,2,0)&amp;RIGHT(YEAR('[1]Lista de Lojas | Stores List'!$G511),2))</f>
        <v/>
      </c>
      <c r="I511" s="311" t="s">
        <v>804</v>
      </c>
      <c r="J511" s="311" t="str">
        <f>IFERROR(VLOOKUP('[1]Lista de Lojas | Stores List'!$K511,[1]UF!$A:$C,3,0),"")</f>
        <v>Southest</v>
      </c>
      <c r="K511" s="311" t="s">
        <v>319</v>
      </c>
      <c r="L511" s="311" t="str">
        <f>IF('[1]Lista de Lojas | Stores List'!$K511="","",VLOOKUP('[1]Lista de Lojas | Stores List'!$K511,[1]UF!$A:$B,2,0))</f>
        <v>Minas Gerais</v>
      </c>
      <c r="M511" s="311" t="s">
        <v>179</v>
      </c>
      <c r="N511" s="311" t="str">
        <f>IFERROR(VLOOKUP('[1]Lista de Lojas | Stores List'!$M511,[1]UF!D:E,2,0),"N")</f>
        <v>N</v>
      </c>
      <c r="O511" s="311" t="s">
        <v>269</v>
      </c>
      <c r="P511" s="311" t="s">
        <v>523</v>
      </c>
      <c r="Q511" s="317">
        <v>2861.14</v>
      </c>
      <c r="R511" s="311">
        <f>SUMIFS('[1]Lista de Lojas | Stores List'!$B$85:$B$747,'[1]Lista de Lojas | Stores List'!$D$85:$D$747,'[1]Lista de Lojas | Stores List'!$D511,'[1]Lista de Lojas | Stores List'!$E$85:$E$747,"&lt;="&amp;'[1]Lista de Lojas | Stores List'!$E511)</f>
        <v>189</v>
      </c>
      <c r="S511" s="311">
        <f>SUMIFS('[1]Lista de Lojas | Stores List'!$B$85:$B$747,'[1]Lista de Lojas | Stores List'!$E$85:$E$747,"&lt;="&amp;'[1]Lista de Lojas | Stores List'!$E511)</f>
        <v>217</v>
      </c>
    </row>
    <row r="512" spans="1:19">
      <c r="B512" s="164">
        <f>IF(AND('[1]Lista de Lojas | Stores List'!$E512="",'[1]Lista de Lojas | Stores List'!$G512=""),0,IF('[1]Lista de Lojas | Stores List'!$G512&lt;&gt;"",0,1))</f>
        <v>1</v>
      </c>
      <c r="C512" s="163" t="s">
        <v>1211</v>
      </c>
      <c r="D512" s="308" t="s">
        <v>125</v>
      </c>
      <c r="E512" s="309">
        <v>41431</v>
      </c>
      <c r="F512" s="308" t="str">
        <f>IF('[1]Lista de Lojas | Stores List'!$E512="","",VLOOKUP(MONTH('[1]Lista de Lojas | Stores List'!$E512),[1]Quarters!$A$2:$B$13,2,0)&amp;RIGHT(YEAR('[1]Lista de Lojas | Stores List'!$E512),2))</f>
        <v>2Q13</v>
      </c>
      <c r="G512" s="309"/>
      <c r="H512" s="308" t="str">
        <f>IF('[1]Lista de Lojas | Stores List'!$G512="","",VLOOKUP(MONTH('[1]Lista de Lojas | Stores List'!$G512),[1]Quarters!$A$2:$B$13,2,0)&amp;RIGHT(YEAR('[1]Lista de Lojas | Stores List'!$G512),2))</f>
        <v/>
      </c>
      <c r="I512" s="311" t="s">
        <v>804</v>
      </c>
      <c r="J512" s="311" t="str">
        <f>IFERROR(VLOOKUP('[1]Lista de Lojas | Stores List'!$K512,[1]UF!$A:$C,3,0),"")</f>
        <v>Southest</v>
      </c>
      <c r="K512" s="311" t="s">
        <v>127</v>
      </c>
      <c r="L512" s="311" t="str">
        <f>IF('[1]Lista de Lojas | Stores List'!$K512="","",VLOOKUP('[1]Lista de Lojas | Stores List'!$K512,[1]UF!$A:$B,2,0))</f>
        <v>São Paulo</v>
      </c>
      <c r="M512" s="311" t="s">
        <v>205</v>
      </c>
      <c r="N512" s="311" t="str">
        <f>IFERROR(VLOOKUP('[1]Lista de Lojas | Stores List'!$M512,[1]UF!D:E,2,0),"N")</f>
        <v>N</v>
      </c>
      <c r="O512" s="311" t="s">
        <v>268</v>
      </c>
      <c r="P512" s="311" t="s">
        <v>523</v>
      </c>
      <c r="Q512" s="317">
        <v>2103.4700000000003</v>
      </c>
      <c r="R512" s="311">
        <f>SUMIFS('[1]Lista de Lojas | Stores List'!$B$85:$B$747,'[1]Lista de Lojas | Stores List'!$D$85:$D$747,'[1]Lista de Lojas | Stores List'!$D512,'[1]Lista de Lojas | Stores List'!$E$85:$E$747,"&lt;="&amp;'[1]Lista de Lojas | Stores List'!$E512)</f>
        <v>188</v>
      </c>
      <c r="S512" s="311">
        <f>SUMIFS('[1]Lista de Lojas | Stores List'!$B$85:$B$747,'[1]Lista de Lojas | Stores List'!$E$85:$E$747,"&lt;="&amp;'[1]Lista de Lojas | Stores List'!$E512)</f>
        <v>216</v>
      </c>
    </row>
    <row r="513" spans="2:19">
      <c r="B513" s="164">
        <f>IF(AND('[1]Lista de Lojas | Stores List'!$E513="",'[1]Lista de Lojas | Stores List'!$G513=""),0,IF('[1]Lista de Lojas | Stores List'!$G513&lt;&gt;"",0,1))</f>
        <v>1</v>
      </c>
      <c r="C513" s="163" t="s">
        <v>1212</v>
      </c>
      <c r="D513" s="308" t="s">
        <v>125</v>
      </c>
      <c r="E513" s="309">
        <v>41431</v>
      </c>
      <c r="F513" s="308" t="str">
        <f>IF('[1]Lista de Lojas | Stores List'!$E513="","",VLOOKUP(MONTH('[1]Lista de Lojas | Stores List'!$E513),[1]Quarters!$A$2:$B$13,2,0)&amp;RIGHT(YEAR('[1]Lista de Lojas | Stores List'!$E513),2))</f>
        <v>2Q13</v>
      </c>
      <c r="G513" s="309"/>
      <c r="H513" s="308" t="str">
        <f>IF('[1]Lista de Lojas | Stores List'!$G513="","",VLOOKUP(MONTH('[1]Lista de Lojas | Stores List'!$G513),[1]Quarters!$A$2:$B$13,2,0)&amp;RIGHT(YEAR('[1]Lista de Lojas | Stores List'!$G513),2))</f>
        <v/>
      </c>
      <c r="I513" s="311" t="s">
        <v>804</v>
      </c>
      <c r="J513" s="311" t="str">
        <f>IFERROR(VLOOKUP('[1]Lista de Lojas | Stores List'!$K513,[1]UF!$A:$C,3,0),"")</f>
        <v>Northest</v>
      </c>
      <c r="K513" s="311" t="s">
        <v>321</v>
      </c>
      <c r="L513" s="311" t="str">
        <f>IF('[1]Lista de Lojas | Stores List'!$K513="","",VLOOKUP('[1]Lista de Lojas | Stores List'!$K513,[1]UF!$A:$B,2,0))</f>
        <v>Piauí</v>
      </c>
      <c r="M513" s="311" t="s">
        <v>166</v>
      </c>
      <c r="N513" s="311" t="str">
        <f>IFERROR(VLOOKUP('[1]Lista de Lojas | Stores List'!$M513,[1]UF!D:E,2,0),"N")</f>
        <v>S</v>
      </c>
      <c r="O513" s="311" t="s">
        <v>1213</v>
      </c>
      <c r="P513" s="311" t="s">
        <v>523</v>
      </c>
      <c r="Q513" s="317">
        <v>3108.4100000000003</v>
      </c>
      <c r="R513" s="311">
        <f>SUMIFS('[1]Lista de Lojas | Stores List'!$B$85:$B$747,'[1]Lista de Lojas | Stores List'!$D$85:$D$747,'[1]Lista de Lojas | Stores List'!$D513,'[1]Lista de Lojas | Stores List'!$E$85:$E$747,"&lt;="&amp;'[1]Lista de Lojas | Stores List'!$E513)</f>
        <v>188</v>
      </c>
      <c r="S513" s="311">
        <f>SUMIFS('[1]Lista de Lojas | Stores List'!$B$85:$B$747,'[1]Lista de Lojas | Stores List'!$E$85:$E$747,"&lt;="&amp;'[1]Lista de Lojas | Stores List'!$E513)</f>
        <v>216</v>
      </c>
    </row>
    <row r="514" spans="2:19">
      <c r="B514" s="164">
        <f>IF(AND('[1]Lista de Lojas | Stores List'!$E514="",'[1]Lista de Lojas | Stores List'!$G514=""),0,IF('[1]Lista de Lojas | Stores List'!$G514&lt;&gt;"",0,1))</f>
        <v>1</v>
      </c>
      <c r="C514" s="163" t="s">
        <v>1208</v>
      </c>
      <c r="D514" s="308" t="s">
        <v>125</v>
      </c>
      <c r="E514" s="309">
        <v>41401</v>
      </c>
      <c r="F514" s="308" t="str">
        <f>IF('[1]Lista de Lojas | Stores List'!$E514="","",VLOOKUP(MONTH('[1]Lista de Lojas | Stores List'!$E514),[1]Quarters!$A$2:$B$13,2,0)&amp;RIGHT(YEAR('[1]Lista de Lojas | Stores List'!$E514),2))</f>
        <v>2Q13</v>
      </c>
      <c r="G514" s="309"/>
      <c r="H514" s="308" t="str">
        <f>IF('[1]Lista de Lojas | Stores List'!$G514="","",VLOOKUP(MONTH('[1]Lista de Lojas | Stores List'!$G514),[1]Quarters!$A$2:$B$13,2,0)&amp;RIGHT(YEAR('[1]Lista de Lojas | Stores List'!$G514),2))</f>
        <v/>
      </c>
      <c r="I514" s="311" t="s">
        <v>804</v>
      </c>
      <c r="J514" s="311" t="str">
        <f>IFERROR(VLOOKUP('[1]Lista de Lojas | Stores List'!$K514,[1]UF!$A:$C,3,0),"")</f>
        <v>North</v>
      </c>
      <c r="K514" s="311" t="s">
        <v>320</v>
      </c>
      <c r="L514" s="311" t="str">
        <f>IF('[1]Lista de Lojas | Stores List'!$K514="","",VLOOKUP('[1]Lista de Lojas | Stores List'!$K514,[1]UF!$A:$B,2,0))</f>
        <v>Pará</v>
      </c>
      <c r="M514" s="311" t="s">
        <v>1209</v>
      </c>
      <c r="N514" s="311" t="str">
        <f>IFERROR(VLOOKUP('[1]Lista de Lojas | Stores List'!$M514,[1]UF!D:E,2,0),"N")</f>
        <v>N</v>
      </c>
      <c r="O514" s="311" t="s">
        <v>1210</v>
      </c>
      <c r="P514" s="311" t="s">
        <v>523</v>
      </c>
      <c r="Q514" s="317">
        <v>2388.81</v>
      </c>
      <c r="R514" s="311">
        <f>SUMIFS('[1]Lista de Lojas | Stores List'!$B$85:$B$747,'[1]Lista de Lojas | Stores List'!$D$85:$D$747,'[1]Lista de Lojas | Stores List'!$D514,'[1]Lista de Lojas | Stores List'!$E$85:$E$747,"&lt;="&amp;'[1]Lista de Lojas | Stores List'!$E514)</f>
        <v>186</v>
      </c>
      <c r="S514" s="311">
        <f>SUMIFS('[1]Lista de Lojas | Stores List'!$B$85:$B$747,'[1]Lista de Lojas | Stores List'!$E$85:$E$747,"&lt;="&amp;'[1]Lista de Lojas | Stores List'!$E514)</f>
        <v>214</v>
      </c>
    </row>
    <row r="515" spans="2:19">
      <c r="B515" s="164">
        <f>IF(AND('[1]Lista de Lojas | Stores List'!$E515="",'[1]Lista de Lojas | Stores List'!$G515=""),0,IF('[1]Lista de Lojas | Stores List'!$G515&lt;&gt;"",0,1))</f>
        <v>1</v>
      </c>
      <c r="C515" s="163" t="s">
        <v>1205</v>
      </c>
      <c r="D515" s="308" t="s">
        <v>125</v>
      </c>
      <c r="E515" s="309">
        <v>41397</v>
      </c>
      <c r="F515" s="308" t="str">
        <f>IF('[1]Lista de Lojas | Stores List'!$E515="","",VLOOKUP(MONTH('[1]Lista de Lojas | Stores List'!$E515),[1]Quarters!$A$2:$B$13,2,0)&amp;RIGHT(YEAR('[1]Lista de Lojas | Stores List'!$E515),2))</f>
        <v>2Q13</v>
      </c>
      <c r="G515" s="309"/>
      <c r="H515" s="308" t="str">
        <f>IF('[1]Lista de Lojas | Stores List'!$G515="","",VLOOKUP(MONTH('[1]Lista de Lojas | Stores List'!$G515),[1]Quarters!$A$2:$B$13,2,0)&amp;RIGHT(YEAR('[1]Lista de Lojas | Stores List'!$G515),2))</f>
        <v/>
      </c>
      <c r="I515" s="311" t="s">
        <v>804</v>
      </c>
      <c r="J515" s="311" t="str">
        <f>IFERROR(VLOOKUP('[1]Lista de Lojas | Stores List'!$K515,[1]UF!$A:$C,3,0),"")</f>
        <v>South</v>
      </c>
      <c r="K515" s="311" t="s">
        <v>331</v>
      </c>
      <c r="L515" s="311" t="str">
        <f>IF('[1]Lista de Lojas | Stores List'!$K515="","",VLOOKUP('[1]Lista de Lojas | Stores List'!$K515,[1]UF!$A:$B,2,0))</f>
        <v>Paraná</v>
      </c>
      <c r="M515" s="311" t="s">
        <v>204</v>
      </c>
      <c r="N515" s="311" t="str">
        <f>IFERROR(VLOOKUP('[1]Lista de Lojas | Stores List'!$M515,[1]UF!D:E,2,0),"N")</f>
        <v>N</v>
      </c>
      <c r="O515" s="311" t="s">
        <v>267</v>
      </c>
      <c r="P515" s="311" t="s">
        <v>523</v>
      </c>
      <c r="Q515" s="317">
        <v>2586.63</v>
      </c>
      <c r="R515" s="311">
        <f>SUMIFS('[1]Lista de Lojas | Stores List'!$B$85:$B$747,'[1]Lista de Lojas | Stores List'!$D$85:$D$747,'[1]Lista de Lojas | Stores List'!$D515,'[1]Lista de Lojas | Stores List'!$E$85:$E$747,"&lt;="&amp;'[1]Lista de Lojas | Stores List'!$E515)</f>
        <v>185</v>
      </c>
      <c r="S515" s="311">
        <f>SUMIFS('[1]Lista de Lojas | Stores List'!$B$85:$B$747,'[1]Lista de Lojas | Stores List'!$E$85:$E$747,"&lt;="&amp;'[1]Lista de Lojas | Stores List'!$E515)</f>
        <v>213</v>
      </c>
    </row>
    <row r="516" spans="2:19">
      <c r="B516" s="164">
        <f>IF(AND('[1]Lista de Lojas | Stores List'!$E516="",'[1]Lista de Lojas | Stores List'!$G516=""),0,IF('[1]Lista de Lojas | Stores List'!$G516&lt;&gt;"",0,1))</f>
        <v>1</v>
      </c>
      <c r="C516" s="163" t="s">
        <v>1206</v>
      </c>
      <c r="D516" s="308" t="s">
        <v>125</v>
      </c>
      <c r="E516" s="309">
        <v>41397</v>
      </c>
      <c r="F516" s="308" t="str">
        <f>IF('[1]Lista de Lojas | Stores List'!$E516="","",VLOOKUP(MONTH('[1]Lista de Lojas | Stores List'!$E516),[1]Quarters!$A$2:$B$13,2,0)&amp;RIGHT(YEAR('[1]Lista de Lojas | Stores List'!$E516),2))</f>
        <v>2Q13</v>
      </c>
      <c r="G516" s="309"/>
      <c r="H516" s="308" t="str">
        <f>IF('[1]Lista de Lojas | Stores List'!$G516="","",VLOOKUP(MONTH('[1]Lista de Lojas | Stores List'!$G516),[1]Quarters!$A$2:$B$13,2,0)&amp;RIGHT(YEAR('[1]Lista de Lojas | Stores List'!$G516),2))</f>
        <v/>
      </c>
      <c r="I516" s="311" t="s">
        <v>804</v>
      </c>
      <c r="J516" s="311" t="str">
        <f>IFERROR(VLOOKUP('[1]Lista de Lojas | Stores List'!$K516,[1]UF!$A:$C,3,0),"")</f>
        <v>Southest</v>
      </c>
      <c r="K516" s="311" t="s">
        <v>319</v>
      </c>
      <c r="L516" s="311" t="str">
        <f>IF('[1]Lista de Lojas | Stores List'!$K516="","",VLOOKUP('[1]Lista de Lojas | Stores List'!$K516,[1]UF!$A:$B,2,0))</f>
        <v>Minas Gerais</v>
      </c>
      <c r="M516" s="311" t="s">
        <v>203</v>
      </c>
      <c r="N516" s="311" t="str">
        <f>IFERROR(VLOOKUP('[1]Lista de Lojas | Stores List'!$M516,[1]UF!D:E,2,0),"N")</f>
        <v>N</v>
      </c>
      <c r="O516" s="311" t="s">
        <v>1207</v>
      </c>
      <c r="P516" s="311" t="s">
        <v>523</v>
      </c>
      <c r="Q516" s="317">
        <v>2164.39</v>
      </c>
      <c r="R516" s="311">
        <f>SUMIFS('[1]Lista de Lojas | Stores List'!$B$85:$B$747,'[1]Lista de Lojas | Stores List'!$D$85:$D$747,'[1]Lista de Lojas | Stores List'!$D516,'[1]Lista de Lojas | Stores List'!$E$85:$E$747,"&lt;="&amp;'[1]Lista de Lojas | Stores List'!$E516)</f>
        <v>185</v>
      </c>
      <c r="S516" s="311">
        <f>SUMIFS('[1]Lista de Lojas | Stores List'!$B$85:$B$747,'[1]Lista de Lojas | Stores List'!$E$85:$E$747,"&lt;="&amp;'[1]Lista de Lojas | Stores List'!$E516)</f>
        <v>213</v>
      </c>
    </row>
    <row r="517" spans="2:19">
      <c r="B517" s="164">
        <f>IF(AND('[1]Lista de Lojas | Stores List'!$E517="",'[1]Lista de Lojas | Stores List'!$G517=""),0,IF('[1]Lista de Lojas | Stores List'!$G517&lt;&gt;"",0,1))</f>
        <v>1</v>
      </c>
      <c r="C517" s="163" t="s">
        <v>1203</v>
      </c>
      <c r="D517" s="308" t="s">
        <v>125</v>
      </c>
      <c r="E517" s="309">
        <v>41382</v>
      </c>
      <c r="F517" s="308" t="str">
        <f>IF('[1]Lista de Lojas | Stores List'!$E517="","",VLOOKUP(MONTH('[1]Lista de Lojas | Stores List'!$E517),[1]Quarters!$A$2:$B$13,2,0)&amp;RIGHT(YEAR('[1]Lista de Lojas | Stores List'!$E517),2))</f>
        <v>2Q13</v>
      </c>
      <c r="G517" s="309"/>
      <c r="H517" s="308" t="str">
        <f>IF('[1]Lista de Lojas | Stores List'!$G517="","",VLOOKUP(MONTH('[1]Lista de Lojas | Stores List'!$G517),[1]Quarters!$A$2:$B$13,2,0)&amp;RIGHT(YEAR('[1]Lista de Lojas | Stores List'!$G517),2))</f>
        <v/>
      </c>
      <c r="I517" s="311" t="s">
        <v>804</v>
      </c>
      <c r="J517" s="311" t="str">
        <f>IFERROR(VLOOKUP('[1]Lista de Lojas | Stores List'!$K517,[1]UF!$A:$C,3,0),"")</f>
        <v>Southest</v>
      </c>
      <c r="K517" s="311" t="s">
        <v>127</v>
      </c>
      <c r="L517" s="311" t="str">
        <f>IF('[1]Lista de Lojas | Stores List'!$K517="","",VLOOKUP('[1]Lista de Lojas | Stores List'!$K517,[1]UF!$A:$B,2,0))</f>
        <v>São Paulo</v>
      </c>
      <c r="M517" s="311" t="s">
        <v>134</v>
      </c>
      <c r="N517" s="311" t="str">
        <f>IFERROR(VLOOKUP('[1]Lista de Lojas | Stores List'!$M517,[1]UF!D:E,2,0),"N")</f>
        <v>S</v>
      </c>
      <c r="O517" s="311" t="s">
        <v>1204</v>
      </c>
      <c r="P517" s="311" t="s">
        <v>523</v>
      </c>
      <c r="Q517" s="317">
        <v>2704.6</v>
      </c>
      <c r="R517" s="311">
        <f>SUMIFS('[1]Lista de Lojas | Stores List'!$B$85:$B$747,'[1]Lista de Lojas | Stores List'!$D$85:$D$747,'[1]Lista de Lojas | Stores List'!$D517,'[1]Lista de Lojas | Stores List'!$E$85:$E$747,"&lt;="&amp;'[1]Lista de Lojas | Stores List'!$E517)</f>
        <v>183</v>
      </c>
      <c r="S517" s="311">
        <f>SUMIFS('[1]Lista de Lojas | Stores List'!$B$85:$B$747,'[1]Lista de Lojas | Stores List'!$E$85:$E$747,"&lt;="&amp;'[1]Lista de Lojas | Stores List'!$E517)</f>
        <v>211</v>
      </c>
    </row>
    <row r="518" spans="2:19">
      <c r="B518" s="164">
        <f>IF(AND('[1]Lista de Lojas | Stores List'!$E518="",'[1]Lista de Lojas | Stores List'!$G518=""),0,IF('[1]Lista de Lojas | Stores List'!$G518&lt;&gt;"",0,1))</f>
        <v>1</v>
      </c>
      <c r="C518" s="163" t="s">
        <v>1202</v>
      </c>
      <c r="D518" s="308" t="s">
        <v>125</v>
      </c>
      <c r="E518" s="309">
        <v>41352</v>
      </c>
      <c r="F518" s="308" t="str">
        <f>IF('[1]Lista de Lojas | Stores List'!$E518="","",VLOOKUP(MONTH('[1]Lista de Lojas | Stores List'!$E518),[1]Quarters!$A$2:$B$13,2,0)&amp;RIGHT(YEAR('[1]Lista de Lojas | Stores List'!$E518),2))</f>
        <v>1Q13</v>
      </c>
      <c r="G518" s="309"/>
      <c r="H518" s="308" t="str">
        <f>IF('[1]Lista de Lojas | Stores List'!$G518="","",VLOOKUP(MONTH('[1]Lista de Lojas | Stores List'!$G518),[1]Quarters!$A$2:$B$13,2,0)&amp;RIGHT(YEAR('[1]Lista de Lojas | Stores List'!$G518),2))</f>
        <v/>
      </c>
      <c r="I518" s="311" t="s">
        <v>804</v>
      </c>
      <c r="J518" s="311" t="str">
        <f>IFERROR(VLOOKUP('[1]Lista de Lojas | Stores List'!$K518,[1]UF!$A:$C,3,0),"")</f>
        <v>South</v>
      </c>
      <c r="K518" s="311" t="s">
        <v>126</v>
      </c>
      <c r="L518" s="311" t="str">
        <f>IF('[1]Lista de Lojas | Stores List'!$K518="","",VLOOKUP('[1]Lista de Lojas | Stores List'!$K518,[1]UF!$A:$B,2,0))</f>
        <v>Rio Grande do Sul</v>
      </c>
      <c r="M518" s="311" t="s">
        <v>157</v>
      </c>
      <c r="N518" s="311" t="str">
        <f>IFERROR(VLOOKUP('[1]Lista de Lojas | Stores List'!$M518,[1]UF!D:E,2,0),"N")</f>
        <v>S</v>
      </c>
      <c r="O518" s="311" t="s">
        <v>266</v>
      </c>
      <c r="P518" s="311" t="s">
        <v>523</v>
      </c>
      <c r="Q518" s="317">
        <v>2089.1</v>
      </c>
      <c r="R518" s="311">
        <f>SUMIFS('[1]Lista de Lojas | Stores List'!$B$85:$B$747,'[1]Lista de Lojas | Stores List'!$D$85:$D$747,'[1]Lista de Lojas | Stores List'!$D518,'[1]Lista de Lojas | Stores List'!$E$85:$E$747,"&lt;="&amp;'[1]Lista de Lojas | Stores List'!$E518)</f>
        <v>182</v>
      </c>
      <c r="S518" s="311">
        <f>SUMIFS('[1]Lista de Lojas | Stores List'!$B$85:$B$747,'[1]Lista de Lojas | Stores List'!$E$85:$E$747,"&lt;="&amp;'[1]Lista de Lojas | Stores List'!$E518)</f>
        <v>210</v>
      </c>
    </row>
    <row r="519" spans="2:19">
      <c r="B519" s="164">
        <f>IF(AND('[1]Lista de Lojas | Stores List'!$E519="",'[1]Lista de Lojas | Stores List'!$G519=""),0,IF('[1]Lista de Lojas | Stores List'!$G519&lt;&gt;"",0,1))</f>
        <v>1</v>
      </c>
      <c r="C519" s="163" t="s">
        <v>878</v>
      </c>
      <c r="D519" s="308" t="s">
        <v>152</v>
      </c>
      <c r="E519" s="309">
        <v>41284</v>
      </c>
      <c r="F519" s="308" t="str">
        <f>IF('[1]Lista de Lojas | Stores List'!$E519="","",VLOOKUP(MONTH('[1]Lista de Lojas | Stores List'!$E519),[1]Quarters!$A$2:$B$13,2,0)&amp;RIGHT(YEAR('[1]Lista de Lojas | Stores List'!$E519),2))</f>
        <v>1Q13</v>
      </c>
      <c r="G519" s="309"/>
      <c r="H519" s="308" t="str">
        <f>IF('[1]Lista de Lojas | Stores List'!$G519="","",VLOOKUP(MONTH('[1]Lista de Lojas | Stores List'!$G519),[1]Quarters!$A$2:$B$13,2,0)&amp;RIGHT(YEAR('[1]Lista de Lojas | Stores List'!$G519),2))</f>
        <v/>
      </c>
      <c r="I519" s="311" t="s">
        <v>804</v>
      </c>
      <c r="J519" s="311" t="str">
        <f>IFERROR(VLOOKUP('[1]Lista de Lojas | Stores List'!$K519,[1]UF!$A:$C,3,0),"")</f>
        <v>Southest</v>
      </c>
      <c r="K519" s="311" t="s">
        <v>127</v>
      </c>
      <c r="L519" s="311" t="str">
        <f>IF('[1]Lista de Lojas | Stores List'!$K519="","",VLOOKUP('[1]Lista de Lojas | Stores List'!$K519,[1]UF!$A:$B,2,0))</f>
        <v>São Paulo</v>
      </c>
      <c r="M519" s="311" t="s">
        <v>213</v>
      </c>
      <c r="N519" s="311" t="str">
        <f>IFERROR(VLOOKUP('[1]Lista de Lojas | Stores List'!$M519,[1]UF!D:E,2,0),"N")</f>
        <v>N</v>
      </c>
      <c r="O519" s="311" t="s">
        <v>879</v>
      </c>
      <c r="P519" s="311" t="s">
        <v>523</v>
      </c>
      <c r="Q519" s="317">
        <v>446.67</v>
      </c>
      <c r="R519" s="311">
        <f>SUMIFS('[1]Lista de Lojas | Stores List'!$B$85:$B$747,'[1]Lista de Lojas | Stores List'!$D$85:$D$747,'[1]Lista de Lojas | Stores List'!$D519,'[1]Lista de Lojas | Stores List'!$E$85:$E$747,"&lt;="&amp;'[1]Lista de Lojas | Stores List'!$E519)</f>
        <v>28</v>
      </c>
      <c r="S519" s="311">
        <f>SUMIFS('[1]Lista de Lojas | Stores List'!$B$85:$B$747,'[1]Lista de Lojas | Stores List'!$E$85:$E$747,"&lt;="&amp;'[1]Lista de Lojas | Stores List'!$E519)</f>
        <v>209</v>
      </c>
    </row>
    <row r="520" spans="2:19">
      <c r="B520" s="164">
        <f>IF(AND('[1]Lista de Lojas | Stores List'!$E520="",'[1]Lista de Lojas | Stores List'!$G520=""),0,IF('[1]Lista de Lojas | Stores List'!$G520&lt;&gt;"",0,1))</f>
        <v>1</v>
      </c>
      <c r="C520" s="163" t="s">
        <v>1200</v>
      </c>
      <c r="D520" s="308" t="s">
        <v>125</v>
      </c>
      <c r="E520" s="309">
        <v>41258</v>
      </c>
      <c r="F520" s="308" t="str">
        <f>IF('[1]Lista de Lojas | Stores List'!$E520="","",VLOOKUP(MONTH('[1]Lista de Lojas | Stores List'!$E520),[1]Quarters!$A$2:$B$13,2,0)&amp;RIGHT(YEAR('[1]Lista de Lojas | Stores List'!$E520),2))</f>
        <v>4Q12</v>
      </c>
      <c r="G520" s="309"/>
      <c r="H520" s="308" t="str">
        <f>IF('[1]Lista de Lojas | Stores List'!$G520="","",VLOOKUP(MONTH('[1]Lista de Lojas | Stores List'!$G520),[1]Quarters!$A$2:$B$13,2,0)&amp;RIGHT(YEAR('[1]Lista de Lojas | Stores List'!$G520),2))</f>
        <v/>
      </c>
      <c r="I520" s="311" t="s">
        <v>804</v>
      </c>
      <c r="J520" s="311" t="str">
        <f>IFERROR(VLOOKUP('[1]Lista de Lojas | Stores List'!$K520,[1]UF!$A:$C,3,0),"")</f>
        <v>Southest</v>
      </c>
      <c r="K520" s="311" t="s">
        <v>127</v>
      </c>
      <c r="L520" s="311" t="str">
        <f>IF('[1]Lista de Lojas | Stores List'!$K520="","",VLOOKUP('[1]Lista de Lojas | Stores List'!$K520,[1]UF!$A:$B,2,0))</f>
        <v>São Paulo</v>
      </c>
      <c r="M520" s="311" t="s">
        <v>401</v>
      </c>
      <c r="N520" s="311" t="str">
        <f>IFERROR(VLOOKUP('[1]Lista de Lojas | Stores List'!$M520,[1]UF!D:E,2,0),"N")</f>
        <v>N</v>
      </c>
      <c r="O520" s="311" t="s">
        <v>1201</v>
      </c>
      <c r="P520" s="311" t="s">
        <v>523</v>
      </c>
      <c r="Q520" s="317">
        <v>2245.9300000000003</v>
      </c>
      <c r="R520" s="311">
        <f>SUMIFS('[1]Lista de Lojas | Stores List'!$B$85:$B$747,'[1]Lista de Lojas | Stores List'!$D$85:$D$747,'[1]Lista de Lojas | Stores List'!$D520,'[1]Lista de Lojas | Stores List'!$E$85:$E$747,"&lt;="&amp;'[1]Lista de Lojas | Stores List'!$E520)</f>
        <v>181</v>
      </c>
      <c r="S520" s="311">
        <f>SUMIFS('[1]Lista de Lojas | Stores List'!$B$85:$B$747,'[1]Lista de Lojas | Stores List'!$E$85:$E$747,"&lt;="&amp;'[1]Lista de Lojas | Stores List'!$E520)</f>
        <v>208</v>
      </c>
    </row>
    <row r="521" spans="2:19">
      <c r="B521" s="164">
        <f>IF(AND('[1]Lista de Lojas | Stores List'!$E521="",'[1]Lista de Lojas | Stores List'!$G521=""),0,IF('[1]Lista de Lojas | Stores List'!$G521&lt;&gt;"",0,1))</f>
        <v>1</v>
      </c>
      <c r="C521" s="163" t="s">
        <v>1199</v>
      </c>
      <c r="D521" s="308" t="s">
        <v>125</v>
      </c>
      <c r="E521" s="309">
        <v>41256</v>
      </c>
      <c r="F521" s="308" t="str">
        <f>IF('[1]Lista de Lojas | Stores List'!$E521="","",VLOOKUP(MONTH('[1]Lista de Lojas | Stores List'!$E521),[1]Quarters!$A$2:$B$13,2,0)&amp;RIGHT(YEAR('[1]Lista de Lojas | Stores List'!$E521),2))</f>
        <v>4Q12</v>
      </c>
      <c r="G521" s="309"/>
      <c r="H521" s="308" t="str">
        <f>IF('[1]Lista de Lojas | Stores List'!$G521="","",VLOOKUP(MONTH('[1]Lista de Lojas | Stores List'!$G521),[1]Quarters!$A$2:$B$13,2,0)&amp;RIGHT(YEAR('[1]Lista de Lojas | Stores List'!$G521),2))</f>
        <v/>
      </c>
      <c r="I521" s="311" t="s">
        <v>804</v>
      </c>
      <c r="J521" s="311" t="str">
        <f>IFERROR(VLOOKUP('[1]Lista de Lojas | Stores List'!$K521,[1]UF!$A:$C,3,0),"")</f>
        <v>Southest</v>
      </c>
      <c r="K521" s="311" t="s">
        <v>127</v>
      </c>
      <c r="L521" s="311" t="str">
        <f>IF('[1]Lista de Lojas | Stores List'!$K521="","",VLOOKUP('[1]Lista de Lojas | Stores List'!$K521,[1]UF!$A:$B,2,0))</f>
        <v>São Paulo</v>
      </c>
      <c r="M521" s="311" t="s">
        <v>344</v>
      </c>
      <c r="N521" s="311" t="str">
        <f>IFERROR(VLOOKUP('[1]Lista de Lojas | Stores List'!$M521,[1]UF!D:E,2,0),"N")</f>
        <v>N</v>
      </c>
      <c r="O521" s="311" t="s">
        <v>297</v>
      </c>
      <c r="P521" s="311" t="s">
        <v>523</v>
      </c>
      <c r="Q521" s="317">
        <v>2540.85</v>
      </c>
      <c r="R521" s="311">
        <f>SUMIFS('[1]Lista de Lojas | Stores List'!$B$85:$B$747,'[1]Lista de Lojas | Stores List'!$D$85:$D$747,'[1]Lista de Lojas | Stores List'!$D521,'[1]Lista de Lojas | Stores List'!$E$85:$E$747,"&lt;="&amp;'[1]Lista de Lojas | Stores List'!$E521)</f>
        <v>180</v>
      </c>
      <c r="S521" s="311">
        <f>SUMIFS('[1]Lista de Lojas | Stores List'!$B$85:$B$747,'[1]Lista de Lojas | Stores List'!$E$85:$E$747,"&lt;="&amp;'[1]Lista de Lojas | Stores List'!$E521)</f>
        <v>207</v>
      </c>
    </row>
    <row r="522" spans="2:19">
      <c r="B522" s="324">
        <f>IF(AND('[1]Lista de Lojas | Stores List'!$E522="",'[1]Lista de Lojas | Stores List'!$G522=""),0,IF('[1]Lista de Lojas | Stores List'!$G522&lt;&gt;"",0,1))</f>
        <v>0</v>
      </c>
      <c r="C522" s="325" t="s">
        <v>1198</v>
      </c>
      <c r="D522" s="326" t="s">
        <v>125</v>
      </c>
      <c r="E522" s="327">
        <v>41249</v>
      </c>
      <c r="F522" s="326" t="str">
        <f>IF('[1]Lista de Lojas | Stores List'!$E522="","",VLOOKUP(MONTH('[1]Lista de Lojas | Stores List'!$E522),[1]Quarters!$A$2:$B$13,2,0)&amp;RIGHT(YEAR('[1]Lista de Lojas | Stores List'!$E522),2))</f>
        <v>4Q12</v>
      </c>
      <c r="G522" s="327">
        <v>44985</v>
      </c>
      <c r="H522" s="326" t="str">
        <f>IF('[1]Lista de Lojas | Stores List'!$G522="","",VLOOKUP(MONTH('[1]Lista de Lojas | Stores List'!$G522),[1]Quarters!$A$2:$B$13,2,0)&amp;RIGHT(YEAR('[1]Lista de Lojas | Stores List'!$G522),2))</f>
        <v>1Q23</v>
      </c>
      <c r="I522" s="324" t="s">
        <v>804</v>
      </c>
      <c r="J522" s="324" t="str">
        <f>IFERROR(VLOOKUP('[1]Lista de Lojas | Stores List'!$K522,[1]UF!$A:$C,3,0),"")</f>
        <v>Southest</v>
      </c>
      <c r="K522" s="324" t="s">
        <v>322</v>
      </c>
      <c r="L522" s="324" t="str">
        <f>IF('[1]Lista de Lojas | Stores List'!$K522="","",VLOOKUP('[1]Lista de Lojas | Stores List'!$K522,[1]UF!$A:$B,2,0))</f>
        <v>Espírito Santo</v>
      </c>
      <c r="M522" s="324" t="s">
        <v>343</v>
      </c>
      <c r="N522" s="311" t="str">
        <f>IFERROR(VLOOKUP('[1]Lista de Lojas | Stores List'!$M522,[1]UF!D:E,2,0),"N")</f>
        <v>S</v>
      </c>
      <c r="O522" s="324" t="s">
        <v>2081</v>
      </c>
      <c r="P522" s="324" t="s">
        <v>521</v>
      </c>
      <c r="Q522" s="328">
        <v>3117.27</v>
      </c>
      <c r="R522" s="324">
        <f>SUMIFS('[1]Lista de Lojas | Stores List'!$B$85:$B$747,'[1]Lista de Lojas | Stores List'!$D$85:$D$747,'[1]Lista de Lojas | Stores List'!$D522,'[1]Lista de Lojas | Stores List'!$E$85:$E$747,"&lt;="&amp;'[1]Lista de Lojas | Stores List'!$E522)</f>
        <v>179</v>
      </c>
      <c r="S522" s="311">
        <f>SUMIFS('[1]Lista de Lojas | Stores List'!$B$85:$B$747,'[1]Lista de Lojas | Stores List'!$E$85:$E$747,"&lt;="&amp;'[1]Lista de Lojas | Stores List'!$E522)</f>
        <v>206</v>
      </c>
    </row>
    <row r="523" spans="2:19">
      <c r="B523" s="324">
        <f>IF(AND('[1]Lista de Lojas | Stores List'!$E523="",'[1]Lista de Lojas | Stores List'!$G523=""),0,IF('[1]Lista de Lojas | Stores List'!$G523&lt;&gt;"",0,1))</f>
        <v>0</v>
      </c>
      <c r="C523" s="325" t="s">
        <v>1196</v>
      </c>
      <c r="D523" s="326" t="s">
        <v>125</v>
      </c>
      <c r="E523" s="327">
        <v>41242</v>
      </c>
      <c r="F523" s="326" t="str">
        <f>IF('[1]Lista de Lojas | Stores List'!$E523="","",VLOOKUP(MONTH('[1]Lista de Lojas | Stores List'!$E523),[1]Quarters!$A$2:$B$13,2,0)&amp;RIGHT(YEAR('[1]Lista de Lojas | Stores List'!$E523),2))</f>
        <v>4Q12</v>
      </c>
      <c r="G523" s="327">
        <v>44928</v>
      </c>
      <c r="H523" s="326" t="str">
        <f>IF('[1]Lista de Lojas | Stores List'!$G523="","",VLOOKUP(MONTH('[1]Lista de Lojas | Stores List'!$G523),[1]Quarters!$A$2:$B$13,2,0)&amp;RIGHT(YEAR('[1]Lista de Lojas | Stores List'!$G523),2))</f>
        <v>1Q23</v>
      </c>
      <c r="I523" s="324" t="s">
        <v>804</v>
      </c>
      <c r="J523" s="324" t="str">
        <f>IFERROR(VLOOKUP('[1]Lista de Lojas | Stores List'!$K523,[1]UF!$A:$C,3,0),"")</f>
        <v>Midwest</v>
      </c>
      <c r="K523" s="324" t="s">
        <v>128</v>
      </c>
      <c r="L523" s="324" t="str">
        <f>IF('[1]Lista de Lojas | Stores List'!$K523="","",VLOOKUP('[1]Lista de Lojas | Stores List'!$K523,[1]UF!$A:$B,2,0))</f>
        <v>Mato Grosso</v>
      </c>
      <c r="M523" s="324" t="s">
        <v>168</v>
      </c>
      <c r="N523" s="311" t="str">
        <f>IFERROR(VLOOKUP('[1]Lista de Lojas | Stores List'!$M523,[1]UF!D:E,2,0),"N")</f>
        <v>S</v>
      </c>
      <c r="O523" s="324" t="s">
        <v>2083</v>
      </c>
      <c r="P523" s="324" t="s">
        <v>523</v>
      </c>
      <c r="Q523" s="328">
        <v>2652.4800000000005</v>
      </c>
      <c r="R523" s="324">
        <f>SUMIFS('[1]Lista de Lojas | Stores List'!$B$85:$B$747,'[1]Lista de Lojas | Stores List'!$D$85:$D$747,'[1]Lista de Lojas | Stores List'!$D523,'[1]Lista de Lojas | Stores List'!$E$85:$E$747,"&lt;="&amp;'[1]Lista de Lojas | Stores List'!$E523)</f>
        <v>179</v>
      </c>
      <c r="S523" s="311">
        <f>SUMIFS('[1]Lista de Lojas | Stores List'!$B$85:$B$747,'[1]Lista de Lojas | Stores List'!$E$85:$E$747,"&lt;="&amp;'[1]Lista de Lojas | Stores List'!$E523)</f>
        <v>206</v>
      </c>
    </row>
    <row r="524" spans="2:19">
      <c r="B524" s="164">
        <f>IF(AND('[1]Lista de Lojas | Stores List'!$E524="",'[1]Lista de Lojas | Stores List'!$G524=""),0,IF('[1]Lista de Lojas | Stores List'!$G524&lt;&gt;"",0,1))</f>
        <v>1</v>
      </c>
      <c r="C524" s="163" t="s">
        <v>1197</v>
      </c>
      <c r="D524" s="308" t="s">
        <v>125</v>
      </c>
      <c r="E524" s="309">
        <v>41242</v>
      </c>
      <c r="F524" s="308" t="str">
        <f>IF('[1]Lista de Lojas | Stores List'!$E524="","",VLOOKUP(MONTH('[1]Lista de Lojas | Stores List'!$E524),[1]Quarters!$A$2:$B$13,2,0)&amp;RIGHT(YEAR('[1]Lista de Lojas | Stores List'!$E524),2))</f>
        <v>4Q12</v>
      </c>
      <c r="G524" s="309"/>
      <c r="H524" s="308" t="str">
        <f>IF('[1]Lista de Lojas | Stores List'!$G524="","",VLOOKUP(MONTH('[1]Lista de Lojas | Stores List'!$G524),[1]Quarters!$A$2:$B$13,2,0)&amp;RIGHT(YEAR('[1]Lista de Lojas | Stores List'!$G524),2))</f>
        <v/>
      </c>
      <c r="I524" s="311" t="s">
        <v>804</v>
      </c>
      <c r="J524" s="311" t="str">
        <f>IFERROR(VLOOKUP('[1]Lista de Lojas | Stores List'!$K524,[1]UF!$A:$C,3,0),"")</f>
        <v>Southest</v>
      </c>
      <c r="K524" s="311" t="s">
        <v>131</v>
      </c>
      <c r="L524" s="311" t="str">
        <f>IF('[1]Lista de Lojas | Stores List'!$K524="","",VLOOKUP('[1]Lista de Lojas | Stores List'!$K524,[1]UF!$A:$B,2,0))</f>
        <v>Rio de Janeiro</v>
      </c>
      <c r="M524" s="311" t="s">
        <v>154</v>
      </c>
      <c r="N524" s="311" t="str">
        <f>IFERROR(VLOOKUP('[1]Lista de Lojas | Stores List'!$M524,[1]UF!D:E,2,0),"N")</f>
        <v>S</v>
      </c>
      <c r="O524" s="311" t="s">
        <v>877</v>
      </c>
      <c r="P524" s="311" t="s">
        <v>523</v>
      </c>
      <c r="Q524" s="317">
        <v>3572.75</v>
      </c>
      <c r="R524" s="311">
        <f>SUMIFS('[1]Lista de Lojas | Stores List'!$B$85:$B$747,'[1]Lista de Lojas | Stores List'!$D$85:$D$747,'[1]Lista de Lojas | Stores List'!$D524,'[1]Lista de Lojas | Stores List'!$E$85:$E$747,"&lt;="&amp;'[1]Lista de Lojas | Stores List'!$E524)</f>
        <v>179</v>
      </c>
      <c r="S524" s="311">
        <f>SUMIFS('[1]Lista de Lojas | Stores List'!$B$85:$B$747,'[1]Lista de Lojas | Stores List'!$E$85:$E$747,"&lt;="&amp;'[1]Lista de Lojas | Stores List'!$E524)</f>
        <v>206</v>
      </c>
    </row>
    <row r="525" spans="2:19">
      <c r="B525" s="324">
        <f>IF(AND('[1]Lista de Lojas | Stores List'!$E525="",'[1]Lista de Lojas | Stores List'!$G525=""),0,IF('[1]Lista de Lojas | Stores List'!$G525&lt;&gt;"",0,1))</f>
        <v>0</v>
      </c>
      <c r="C525" s="325" t="s">
        <v>876</v>
      </c>
      <c r="D525" s="326" t="s">
        <v>152</v>
      </c>
      <c r="E525" s="327">
        <v>41241</v>
      </c>
      <c r="F525" s="326" t="str">
        <f>IF('[1]Lista de Lojas | Stores List'!$E525="","",VLOOKUP(MONTH('[1]Lista de Lojas | Stores List'!$E525),[1]Quarters!$A$2:$B$13,2,0)&amp;RIGHT(YEAR('[1]Lista de Lojas | Stores List'!$E525),2))</f>
        <v>4Q12</v>
      </c>
      <c r="G525" s="327">
        <v>44963</v>
      </c>
      <c r="H525" s="326" t="str">
        <f>IF('[1]Lista de Lojas | Stores List'!$G525="","",VLOOKUP(MONTH('[1]Lista de Lojas | Stores List'!$G525),[1]Quarters!$A$2:$B$13,2,0)&amp;RIGHT(YEAR('[1]Lista de Lojas | Stores List'!$G525),2))</f>
        <v>1Q23</v>
      </c>
      <c r="I525" s="324" t="s">
        <v>804</v>
      </c>
      <c r="J525" s="324" t="str">
        <f>IFERROR(VLOOKUP('[1]Lista de Lojas | Stores List'!$K525,[1]UF!$A:$C,3,0),"")</f>
        <v>Southest</v>
      </c>
      <c r="K525" s="324" t="s">
        <v>131</v>
      </c>
      <c r="L525" s="324" t="str">
        <f>IF('[1]Lista de Lojas | Stores List'!$K525="","",VLOOKUP('[1]Lista de Lojas | Stores List'!$K525,[1]UF!$A:$B,2,0))</f>
        <v>Rio de Janeiro</v>
      </c>
      <c r="M525" s="324" t="s">
        <v>154</v>
      </c>
      <c r="N525" s="311" t="str">
        <f>IFERROR(VLOOKUP('[1]Lista de Lojas | Stores List'!$M525,[1]UF!D:E,2,0),"N")</f>
        <v>S</v>
      </c>
      <c r="O525" s="324" t="s">
        <v>2094</v>
      </c>
      <c r="P525" s="324" t="s">
        <v>523</v>
      </c>
      <c r="Q525" s="328">
        <v>426.46</v>
      </c>
      <c r="R525" s="324">
        <f>SUMIFS('[1]Lista de Lojas | Stores List'!$B$85:$B$747,'[1]Lista de Lojas | Stores List'!$D$85:$D$747,'[1]Lista de Lojas | Stores List'!$D525,'[1]Lista de Lojas | Stores List'!$E$85:$E$747,"&lt;="&amp;'[1]Lista de Lojas | Stores List'!$E525)</f>
        <v>27</v>
      </c>
      <c r="S525" s="311">
        <f>SUMIFS('[1]Lista de Lojas | Stores List'!$B$85:$B$747,'[1]Lista de Lojas | Stores List'!$E$85:$E$747,"&lt;="&amp;'[1]Lista de Lojas | Stores List'!$E525)</f>
        <v>205</v>
      </c>
    </row>
    <row r="526" spans="2:19">
      <c r="B526" s="164">
        <f>IF(AND('[1]Lista de Lojas | Stores List'!$E526="",'[1]Lista de Lojas | Stores List'!$G526=""),0,IF('[1]Lista de Lojas | Stores List'!$G526&lt;&gt;"",0,1))</f>
        <v>1</v>
      </c>
      <c r="C526" s="163" t="s">
        <v>1194</v>
      </c>
      <c r="D526" s="308" t="s">
        <v>125</v>
      </c>
      <c r="E526" s="309">
        <v>41241</v>
      </c>
      <c r="F526" s="308" t="str">
        <f>IF('[1]Lista de Lojas | Stores List'!$E526="","",VLOOKUP(MONTH('[1]Lista de Lojas | Stores List'!$E526),[1]Quarters!$A$2:$B$13,2,0)&amp;RIGHT(YEAR('[1]Lista de Lojas | Stores List'!$E526),2))</f>
        <v>4Q12</v>
      </c>
      <c r="G526" s="309"/>
      <c r="H526" s="308" t="str">
        <f>IF('[1]Lista de Lojas | Stores List'!$G526="","",VLOOKUP(MONTH('[1]Lista de Lojas | Stores List'!$G526),[1]Quarters!$A$2:$B$13,2,0)&amp;RIGHT(YEAR('[1]Lista de Lojas | Stores List'!$G526),2))</f>
        <v/>
      </c>
      <c r="I526" s="311" t="s">
        <v>804</v>
      </c>
      <c r="J526" s="311" t="str">
        <f>IFERROR(VLOOKUP('[1]Lista de Lojas | Stores List'!$K526,[1]UF!$A:$C,3,0),"")</f>
        <v>Southest</v>
      </c>
      <c r="K526" s="311" t="s">
        <v>127</v>
      </c>
      <c r="L526" s="311" t="str">
        <f>IF('[1]Lista de Lojas | Stores List'!$K526="","",VLOOKUP('[1]Lista de Lojas | Stores List'!$K526,[1]UF!$A:$B,2,0))</f>
        <v>São Paulo</v>
      </c>
      <c r="M526" s="311" t="s">
        <v>215</v>
      </c>
      <c r="N526" s="311" t="str">
        <f>IFERROR(VLOOKUP('[1]Lista de Lojas | Stores List'!$M526,[1]UF!D:E,2,0),"N")</f>
        <v>N</v>
      </c>
      <c r="O526" s="311" t="s">
        <v>1195</v>
      </c>
      <c r="P526" s="311" t="s">
        <v>523</v>
      </c>
      <c r="Q526" s="317">
        <v>2660.81</v>
      </c>
      <c r="R526" s="311">
        <f>SUMIFS('[1]Lista de Lojas | Stores List'!$B$85:$B$747,'[1]Lista de Lojas | Stores List'!$D$85:$D$747,'[1]Lista de Lojas | Stores List'!$D526,'[1]Lista de Lojas | Stores List'!$E$85:$E$747,"&lt;="&amp;'[1]Lista de Lojas | Stores List'!$E526)</f>
        <v>178</v>
      </c>
      <c r="S526" s="311">
        <f>SUMIFS('[1]Lista de Lojas | Stores List'!$B$85:$B$747,'[1]Lista de Lojas | Stores List'!$E$85:$E$747,"&lt;="&amp;'[1]Lista de Lojas | Stores List'!$E526)</f>
        <v>205</v>
      </c>
    </row>
    <row r="527" spans="2:19">
      <c r="B527" s="164">
        <f>IF(AND('[1]Lista de Lojas | Stores List'!$E527="",'[1]Lista de Lojas | Stores List'!$G527=""),0,IF('[1]Lista de Lojas | Stores List'!$G527&lt;&gt;"",0,1))</f>
        <v>1</v>
      </c>
      <c r="C527" s="163" t="s">
        <v>1190</v>
      </c>
      <c r="D527" s="308" t="s">
        <v>125</v>
      </c>
      <c r="E527" s="309">
        <v>41227</v>
      </c>
      <c r="F527" s="308" t="str">
        <f>IF('[1]Lista de Lojas | Stores List'!$E527="","",VLOOKUP(MONTH('[1]Lista de Lojas | Stores List'!$E527),[1]Quarters!$A$2:$B$13,2,0)&amp;RIGHT(YEAR('[1]Lista de Lojas | Stores List'!$E527),2))</f>
        <v>4Q12</v>
      </c>
      <c r="G527" s="309"/>
      <c r="H527" s="308" t="str">
        <f>IF('[1]Lista de Lojas | Stores List'!$G527="","",VLOOKUP(MONTH('[1]Lista de Lojas | Stores List'!$G527),[1]Quarters!$A$2:$B$13,2,0)&amp;RIGHT(YEAR('[1]Lista de Lojas | Stores List'!$G527),2))</f>
        <v/>
      </c>
      <c r="I527" s="311" t="s">
        <v>804</v>
      </c>
      <c r="J527" s="311" t="str">
        <f>IFERROR(VLOOKUP('[1]Lista de Lojas | Stores List'!$K527,[1]UF!$A:$C,3,0),"")</f>
        <v>South</v>
      </c>
      <c r="K527" s="311" t="s">
        <v>331</v>
      </c>
      <c r="L527" s="311" t="str">
        <f>IF('[1]Lista de Lojas | Stores List'!$K527="","",VLOOKUP('[1]Lista de Lojas | Stores List'!$K527,[1]UF!$A:$B,2,0))</f>
        <v>Paraná</v>
      </c>
      <c r="M527" s="311" t="s">
        <v>282</v>
      </c>
      <c r="N527" s="311" t="str">
        <f>IFERROR(VLOOKUP('[1]Lista de Lojas | Stores List'!$M527,[1]UF!D:E,2,0),"N")</f>
        <v>S</v>
      </c>
      <c r="O527" s="311" t="s">
        <v>1191</v>
      </c>
      <c r="P527" s="311" t="s">
        <v>523</v>
      </c>
      <c r="Q527" s="317">
        <v>1689.1200000000001</v>
      </c>
      <c r="R527" s="311">
        <f>SUMIFS('[1]Lista de Lojas | Stores List'!$B$85:$B$747,'[1]Lista de Lojas | Stores List'!$D$85:$D$747,'[1]Lista de Lojas | Stores List'!$D527,'[1]Lista de Lojas | Stores List'!$E$85:$E$747,"&lt;="&amp;'[1]Lista de Lojas | Stores List'!$E527)</f>
        <v>177</v>
      </c>
      <c r="S527" s="311">
        <f>SUMIFS('[1]Lista de Lojas | Stores List'!$B$85:$B$747,'[1]Lista de Lojas | Stores List'!$E$85:$E$747,"&lt;="&amp;'[1]Lista de Lojas | Stores List'!$E527)</f>
        <v>204</v>
      </c>
    </row>
    <row r="528" spans="2:19">
      <c r="B528" s="324">
        <f>IF(AND('[1]Lista de Lojas | Stores List'!$E528="",'[1]Lista de Lojas | Stores List'!$G528=""),0,IF('[1]Lista de Lojas | Stores List'!$G528&lt;&gt;"",0,1))</f>
        <v>0</v>
      </c>
      <c r="C528" s="325" t="s">
        <v>1192</v>
      </c>
      <c r="D528" s="326" t="s">
        <v>125</v>
      </c>
      <c r="E528" s="327">
        <v>41227</v>
      </c>
      <c r="F528" s="326" t="str">
        <f>IF('[1]Lista de Lojas | Stores List'!$E528="","",VLOOKUP(MONTH('[1]Lista de Lojas | Stores List'!$E528),[1]Quarters!$A$2:$B$13,2,0)&amp;RIGHT(YEAR('[1]Lista de Lojas | Stores List'!$E528),2))</f>
        <v>4Q12</v>
      </c>
      <c r="G528" s="327">
        <v>43145</v>
      </c>
      <c r="H528" s="326" t="str">
        <f>IF('[1]Lista de Lojas | Stores List'!$G528="","",VLOOKUP(MONTH('[1]Lista de Lojas | Stores List'!$G528),[1]Quarters!$A$2:$B$13,2,0)&amp;RIGHT(YEAR('[1]Lista de Lojas | Stores List'!$G528),2))</f>
        <v>1Q18</v>
      </c>
      <c r="I528" s="324" t="s">
        <v>804</v>
      </c>
      <c r="J528" s="324" t="str">
        <f>IFERROR(VLOOKUP('[1]Lista de Lojas | Stores List'!$K528,[1]UF!$A:$C,3,0),"")</f>
        <v>Midwest</v>
      </c>
      <c r="K528" s="324" t="s">
        <v>132</v>
      </c>
      <c r="L528" s="324" t="str">
        <f>IF('[1]Lista de Lojas | Stores List'!$K528="","",VLOOKUP('[1]Lista de Lojas | Stores List'!$K528,[1]UF!$A:$B,2,0))</f>
        <v>Goiás</v>
      </c>
      <c r="M528" s="324" t="s">
        <v>197</v>
      </c>
      <c r="N528" s="311" t="str">
        <f>IFERROR(VLOOKUP('[1]Lista de Lojas | Stores List'!$M528,[1]UF!D:E,2,0),"N")</f>
        <v>S</v>
      </c>
      <c r="O528" s="324" t="s">
        <v>1193</v>
      </c>
      <c r="P528" s="324" t="s">
        <v>523</v>
      </c>
      <c r="Q528" s="328">
        <v>2258.04</v>
      </c>
      <c r="R528" s="324">
        <f>SUMIFS('[1]Lista de Lojas | Stores List'!$B$85:$B$747,'[1]Lista de Lojas | Stores List'!$D$85:$D$747,'[1]Lista de Lojas | Stores List'!$D528,'[1]Lista de Lojas | Stores List'!$E$85:$E$747,"&lt;="&amp;'[1]Lista de Lojas | Stores List'!$E528)</f>
        <v>177</v>
      </c>
      <c r="S528" s="311">
        <f>SUMIFS('[1]Lista de Lojas | Stores List'!$B$85:$B$747,'[1]Lista de Lojas | Stores List'!$E$85:$E$747,"&lt;="&amp;'[1]Lista de Lojas | Stores List'!$E528)</f>
        <v>204</v>
      </c>
    </row>
    <row r="529" spans="2:19">
      <c r="B529" s="164">
        <f>IF(AND('[1]Lista de Lojas | Stores List'!$E529="",'[1]Lista de Lojas | Stores List'!$G529=""),0,IF('[1]Lista de Lojas | Stores List'!$G529&lt;&gt;"",0,1))</f>
        <v>1</v>
      </c>
      <c r="C529" s="163" t="s">
        <v>1189</v>
      </c>
      <c r="D529" s="308" t="s">
        <v>125</v>
      </c>
      <c r="E529" s="309">
        <v>41226</v>
      </c>
      <c r="F529" s="308" t="str">
        <f>IF('[1]Lista de Lojas | Stores List'!$E529="","",VLOOKUP(MONTH('[1]Lista de Lojas | Stores List'!$E529),[1]Quarters!$A$2:$B$13,2,0)&amp;RIGHT(YEAR('[1]Lista de Lojas | Stores List'!$E529),2))</f>
        <v>4Q12</v>
      </c>
      <c r="G529" s="309"/>
      <c r="H529" s="308" t="str">
        <f>IF('[1]Lista de Lojas | Stores List'!$G529="","",VLOOKUP(MONTH('[1]Lista de Lojas | Stores List'!$G529),[1]Quarters!$A$2:$B$13,2,0)&amp;RIGHT(YEAR('[1]Lista de Lojas | Stores List'!$G529),2))</f>
        <v/>
      </c>
      <c r="I529" s="311" t="s">
        <v>804</v>
      </c>
      <c r="J529" s="311" t="str">
        <f>IFERROR(VLOOKUP('[1]Lista de Lojas | Stores List'!$K529,[1]UF!$A:$C,3,0),"")</f>
        <v>Southest</v>
      </c>
      <c r="K529" s="311" t="s">
        <v>127</v>
      </c>
      <c r="L529" s="311" t="str">
        <f>IF('[1]Lista de Lojas | Stores List'!$K529="","",VLOOKUP('[1]Lista de Lojas | Stores List'!$K529,[1]UF!$A:$B,2,0))</f>
        <v>São Paulo</v>
      </c>
      <c r="M529" s="311" t="s">
        <v>174</v>
      </c>
      <c r="N529" s="311" t="str">
        <f>IFERROR(VLOOKUP('[1]Lista de Lojas | Stores List'!$M529,[1]UF!D:E,2,0),"N")</f>
        <v>N</v>
      </c>
      <c r="O529" s="311" t="s">
        <v>234</v>
      </c>
      <c r="P529" s="311" t="s">
        <v>523</v>
      </c>
      <c r="Q529" s="317">
        <v>2919.15</v>
      </c>
      <c r="R529" s="311">
        <f>SUMIFS('[1]Lista de Lojas | Stores List'!$B$85:$B$747,'[1]Lista de Lojas | Stores List'!$D$85:$D$747,'[1]Lista de Lojas | Stores List'!$D529,'[1]Lista de Lojas | Stores List'!$E$85:$E$747,"&lt;="&amp;'[1]Lista de Lojas | Stores List'!$E529)</f>
        <v>176</v>
      </c>
      <c r="S529" s="311">
        <f>SUMIFS('[1]Lista de Lojas | Stores List'!$B$85:$B$747,'[1]Lista de Lojas | Stores List'!$E$85:$E$747,"&lt;="&amp;'[1]Lista de Lojas | Stores List'!$E529)</f>
        <v>203</v>
      </c>
    </row>
    <row r="530" spans="2:19">
      <c r="B530" s="164">
        <f>IF(AND('[1]Lista de Lojas | Stores List'!$E530="",'[1]Lista de Lojas | Stores List'!$G530=""),0,IF('[1]Lista de Lojas | Stores List'!$G530&lt;&gt;"",0,1))</f>
        <v>1</v>
      </c>
      <c r="C530" s="163" t="s">
        <v>874</v>
      </c>
      <c r="D530" s="308" t="s">
        <v>152</v>
      </c>
      <c r="E530" s="309">
        <v>41213</v>
      </c>
      <c r="F530" s="308" t="str">
        <f>IF('[1]Lista de Lojas | Stores List'!$E530="","",VLOOKUP(MONTH('[1]Lista de Lojas | Stores List'!$E530),[1]Quarters!$A$2:$B$13,2,0)&amp;RIGHT(YEAR('[1]Lista de Lojas | Stores List'!$E530),2))</f>
        <v>4Q12</v>
      </c>
      <c r="G530" s="309"/>
      <c r="H530" s="308" t="str">
        <f>IF('[1]Lista de Lojas | Stores List'!$G530="","",VLOOKUP(MONTH('[1]Lista de Lojas | Stores List'!$G530),[1]Quarters!$A$2:$B$13,2,0)&amp;RIGHT(YEAR('[1]Lista de Lojas | Stores List'!$G530),2))</f>
        <v/>
      </c>
      <c r="I530" s="311" t="s">
        <v>804</v>
      </c>
      <c r="J530" s="311" t="str">
        <f>IFERROR(VLOOKUP('[1]Lista de Lojas | Stores List'!$K530,[1]UF!$A:$C,3,0),"")</f>
        <v>Southest</v>
      </c>
      <c r="K530" s="311" t="s">
        <v>127</v>
      </c>
      <c r="L530" s="311" t="str">
        <f>IF('[1]Lista de Lojas | Stores List'!$K530="","",VLOOKUP('[1]Lista de Lojas | Stores List'!$K530,[1]UF!$A:$B,2,0))</f>
        <v>São Paulo</v>
      </c>
      <c r="M530" s="311" t="s">
        <v>175</v>
      </c>
      <c r="N530" s="311" t="str">
        <f>IFERROR(VLOOKUP('[1]Lista de Lojas | Stores List'!$M530,[1]UF!D:E,2,0),"N")</f>
        <v>N</v>
      </c>
      <c r="O530" s="311" t="s">
        <v>875</v>
      </c>
      <c r="P530" s="311" t="s">
        <v>523</v>
      </c>
      <c r="Q530" s="317">
        <v>447.77</v>
      </c>
      <c r="R530" s="311">
        <f>SUMIFS('[1]Lista de Lojas | Stores List'!$B$85:$B$747,'[1]Lista de Lojas | Stores List'!$D$85:$D$747,'[1]Lista de Lojas | Stores List'!$D530,'[1]Lista de Lojas | Stores List'!$E$85:$E$747,"&lt;="&amp;'[1]Lista de Lojas | Stores List'!$E530)</f>
        <v>27</v>
      </c>
      <c r="S530" s="311">
        <f>SUMIFS('[1]Lista de Lojas | Stores List'!$B$85:$B$747,'[1]Lista de Lojas | Stores List'!$E$85:$E$747,"&lt;="&amp;'[1]Lista de Lojas | Stores List'!$E530)</f>
        <v>202</v>
      </c>
    </row>
    <row r="531" spans="2:19">
      <c r="B531" s="164">
        <f>IF(AND('[1]Lista de Lojas | Stores List'!$E531="",'[1]Lista de Lojas | Stores List'!$G531=""),0,IF('[1]Lista de Lojas | Stores List'!$G531&lt;&gt;"",0,1))</f>
        <v>1</v>
      </c>
      <c r="C531" s="163" t="s">
        <v>1187</v>
      </c>
      <c r="D531" s="308" t="s">
        <v>125</v>
      </c>
      <c r="E531" s="309">
        <v>41212</v>
      </c>
      <c r="F531" s="308" t="str">
        <f>IF('[1]Lista de Lojas | Stores List'!$E531="","",VLOOKUP(MONTH('[1]Lista de Lojas | Stores List'!$E531),[1]Quarters!$A$2:$B$13,2,0)&amp;RIGHT(YEAR('[1]Lista de Lojas | Stores List'!$E531),2))</f>
        <v>4Q12</v>
      </c>
      <c r="G531" s="309"/>
      <c r="H531" s="308" t="str">
        <f>IF('[1]Lista de Lojas | Stores List'!$G531="","",VLOOKUP(MONTH('[1]Lista de Lojas | Stores List'!$G531),[1]Quarters!$A$2:$B$13,2,0)&amp;RIGHT(YEAR('[1]Lista de Lojas | Stores List'!$G531),2))</f>
        <v/>
      </c>
      <c r="I531" s="311" t="s">
        <v>804</v>
      </c>
      <c r="J531" s="311" t="str">
        <f>IFERROR(VLOOKUP('[1]Lista de Lojas | Stores List'!$K531,[1]UF!$A:$C,3,0),"")</f>
        <v>Southest</v>
      </c>
      <c r="K531" s="311" t="s">
        <v>131</v>
      </c>
      <c r="L531" s="311" t="str">
        <f>IF('[1]Lista de Lojas | Stores List'!$K531="","",VLOOKUP('[1]Lista de Lojas | Stores List'!$K531,[1]UF!$A:$B,2,0))</f>
        <v>Rio de Janeiro</v>
      </c>
      <c r="M531" s="311" t="s">
        <v>154</v>
      </c>
      <c r="N531" s="311" t="str">
        <f>IFERROR(VLOOKUP('[1]Lista de Lojas | Stores List'!$M531,[1]UF!D:E,2,0),"N")</f>
        <v>S</v>
      </c>
      <c r="O531" s="311" t="s">
        <v>839</v>
      </c>
      <c r="P531" s="311" t="s">
        <v>523</v>
      </c>
      <c r="Q531" s="317">
        <v>3325.39</v>
      </c>
      <c r="R531" s="311">
        <f>SUMIFS('[1]Lista de Lojas | Stores List'!$B$85:$B$747,'[1]Lista de Lojas | Stores List'!$D$85:$D$747,'[1]Lista de Lojas | Stores List'!$D531,'[1]Lista de Lojas | Stores List'!$E$85:$E$747,"&lt;="&amp;'[1]Lista de Lojas | Stores List'!$E531)</f>
        <v>175</v>
      </c>
      <c r="S531" s="311">
        <f>SUMIFS('[1]Lista de Lojas | Stores List'!$B$85:$B$747,'[1]Lista de Lojas | Stores List'!$E$85:$E$747,"&lt;="&amp;'[1]Lista de Lojas | Stores List'!$E531)</f>
        <v>201</v>
      </c>
    </row>
    <row r="532" spans="2:19">
      <c r="B532" s="164">
        <f>IF(AND('[1]Lista de Lojas | Stores List'!$E532="",'[1]Lista de Lojas | Stores List'!$G532=""),0,IF('[1]Lista de Lojas | Stores List'!$G532&lt;&gt;"",0,1))</f>
        <v>1</v>
      </c>
      <c r="C532" s="163" t="s">
        <v>1188</v>
      </c>
      <c r="D532" s="308" t="s">
        <v>125</v>
      </c>
      <c r="E532" s="309">
        <v>41212</v>
      </c>
      <c r="F532" s="308" t="str">
        <f>IF('[1]Lista de Lojas | Stores List'!$E532="","",VLOOKUP(MONTH('[1]Lista de Lojas | Stores List'!$E532),[1]Quarters!$A$2:$B$13,2,0)&amp;RIGHT(YEAR('[1]Lista de Lojas | Stores List'!$E532),2))</f>
        <v>4Q12</v>
      </c>
      <c r="G532" s="309"/>
      <c r="H532" s="308" t="str">
        <f>IF('[1]Lista de Lojas | Stores List'!$G532="","",VLOOKUP(MONTH('[1]Lista de Lojas | Stores List'!$G532),[1]Quarters!$A$2:$B$13,2,0)&amp;RIGHT(YEAR('[1]Lista de Lojas | Stores List'!$G532),2))</f>
        <v/>
      </c>
      <c r="I532" s="311" t="s">
        <v>804</v>
      </c>
      <c r="J532" s="311" t="str">
        <f>IFERROR(VLOOKUP('[1]Lista de Lojas | Stores List'!$K532,[1]UF!$A:$C,3,0),"")</f>
        <v>Northest</v>
      </c>
      <c r="K532" s="311" t="s">
        <v>130</v>
      </c>
      <c r="L532" s="311" t="str">
        <f>IF('[1]Lista de Lojas | Stores List'!$K532="","",VLOOKUP('[1]Lista de Lojas | Stores List'!$K532,[1]UF!$A:$B,2,0))</f>
        <v>Pernambuco</v>
      </c>
      <c r="M532" s="311" t="s">
        <v>138</v>
      </c>
      <c r="N532" s="311" t="str">
        <f>IFERROR(VLOOKUP('[1]Lista de Lojas | Stores List'!$M532,[1]UF!D:E,2,0),"N")</f>
        <v>S</v>
      </c>
      <c r="O532" s="311" t="s">
        <v>911</v>
      </c>
      <c r="P532" s="311" t="s">
        <v>523</v>
      </c>
      <c r="Q532" s="317">
        <v>4327.68</v>
      </c>
      <c r="R532" s="311">
        <f>SUMIFS('[1]Lista de Lojas | Stores List'!$B$85:$B$747,'[1]Lista de Lojas | Stores List'!$D$85:$D$747,'[1]Lista de Lojas | Stores List'!$D532,'[1]Lista de Lojas | Stores List'!$E$85:$E$747,"&lt;="&amp;'[1]Lista de Lojas | Stores List'!$E532)</f>
        <v>175</v>
      </c>
      <c r="S532" s="311">
        <f>SUMIFS('[1]Lista de Lojas | Stores List'!$B$85:$B$747,'[1]Lista de Lojas | Stores List'!$E$85:$E$747,"&lt;="&amp;'[1]Lista de Lojas | Stores List'!$E532)</f>
        <v>201</v>
      </c>
    </row>
    <row r="533" spans="2:19">
      <c r="B533" s="164">
        <f>IF(AND('[1]Lista de Lojas | Stores List'!$E533="",'[1]Lista de Lojas | Stores List'!$G533=""),0,IF('[1]Lista de Lojas | Stores List'!$G533&lt;&gt;"",0,1))</f>
        <v>1</v>
      </c>
      <c r="C533" s="163" t="s">
        <v>1186</v>
      </c>
      <c r="D533" s="308" t="s">
        <v>125</v>
      </c>
      <c r="E533" s="309">
        <v>41209</v>
      </c>
      <c r="F533" s="308" t="str">
        <f>IF('[1]Lista de Lojas | Stores List'!$E533="","",VLOOKUP(MONTH('[1]Lista de Lojas | Stores List'!$E533),[1]Quarters!$A$2:$B$13,2,0)&amp;RIGHT(YEAR('[1]Lista de Lojas | Stores List'!$E533),2))</f>
        <v>4Q12</v>
      </c>
      <c r="G533" s="309"/>
      <c r="H533" s="308" t="str">
        <f>IF('[1]Lista de Lojas | Stores List'!$G533="","",VLOOKUP(MONTH('[1]Lista de Lojas | Stores List'!$G533),[1]Quarters!$A$2:$B$13,2,0)&amp;RIGHT(YEAR('[1]Lista de Lojas | Stores List'!$G533),2))</f>
        <v/>
      </c>
      <c r="I533" s="311" t="s">
        <v>804</v>
      </c>
      <c r="J533" s="311" t="str">
        <f>IFERROR(VLOOKUP('[1]Lista de Lojas | Stores List'!$K533,[1]UF!$A:$C,3,0),"")</f>
        <v>South</v>
      </c>
      <c r="K533" s="311" t="s">
        <v>317</v>
      </c>
      <c r="L533" s="311" t="str">
        <f>IF('[1]Lista de Lojas | Stores List'!$K533="","",VLOOKUP('[1]Lista de Lojas | Stores List'!$K533,[1]UF!$A:$B,2,0))</f>
        <v>Santa Catarina</v>
      </c>
      <c r="M533" s="311" t="s">
        <v>173</v>
      </c>
      <c r="N533" s="311" t="str">
        <f>IFERROR(VLOOKUP('[1]Lista de Lojas | Stores List'!$M533,[1]UF!D:E,2,0),"N")</f>
        <v>N</v>
      </c>
      <c r="O533" s="311" t="s">
        <v>296</v>
      </c>
      <c r="P533" s="311" t="s">
        <v>523</v>
      </c>
      <c r="Q533" s="317">
        <v>3135.8200000000006</v>
      </c>
      <c r="R533" s="311">
        <f>SUMIFS('[1]Lista de Lojas | Stores List'!$B$85:$B$747,'[1]Lista de Lojas | Stores List'!$D$85:$D$747,'[1]Lista de Lojas | Stores List'!$D533,'[1]Lista de Lojas | Stores List'!$E$85:$E$747,"&lt;="&amp;'[1]Lista de Lojas | Stores List'!$E533)</f>
        <v>173</v>
      </c>
      <c r="S533" s="311">
        <f>SUMIFS('[1]Lista de Lojas | Stores List'!$B$85:$B$747,'[1]Lista de Lojas | Stores List'!$E$85:$E$747,"&lt;="&amp;'[1]Lista de Lojas | Stores List'!$E533)</f>
        <v>199</v>
      </c>
    </row>
    <row r="534" spans="2:19">
      <c r="B534" s="164">
        <f>IF(AND('[1]Lista de Lojas | Stores List'!$E534="",'[1]Lista de Lojas | Stores List'!$G534=""),0,IF('[1]Lista de Lojas | Stores List'!$G534&lt;&gt;"",0,1))</f>
        <v>1</v>
      </c>
      <c r="C534" s="163" t="s">
        <v>1185</v>
      </c>
      <c r="D534" s="308" t="s">
        <v>125</v>
      </c>
      <c r="E534" s="309">
        <v>41207</v>
      </c>
      <c r="F534" s="308" t="str">
        <f>IF('[1]Lista de Lojas | Stores List'!$E534="","",VLOOKUP(MONTH('[1]Lista de Lojas | Stores List'!$E534),[1]Quarters!$A$2:$B$13,2,0)&amp;RIGHT(YEAR('[1]Lista de Lojas | Stores List'!$E534),2))</f>
        <v>4Q12</v>
      </c>
      <c r="G534" s="309"/>
      <c r="H534" s="308" t="str">
        <f>IF('[1]Lista de Lojas | Stores List'!$G534="","",VLOOKUP(MONTH('[1]Lista de Lojas | Stores List'!$G534),[1]Quarters!$A$2:$B$13,2,0)&amp;RIGHT(YEAR('[1]Lista de Lojas | Stores List'!$G534),2))</f>
        <v/>
      </c>
      <c r="I534" s="311" t="s">
        <v>804</v>
      </c>
      <c r="J534" s="311" t="str">
        <f>IFERROR(VLOOKUP('[1]Lista de Lojas | Stores List'!$K534,[1]UF!$A:$C,3,0),"")</f>
        <v>Southest</v>
      </c>
      <c r="K534" s="311" t="s">
        <v>127</v>
      </c>
      <c r="L534" s="311" t="str">
        <f>IF('[1]Lista de Lojas | Stores List'!$K534="","",VLOOKUP('[1]Lista de Lojas | Stores List'!$K534,[1]UF!$A:$B,2,0))</f>
        <v>São Paulo</v>
      </c>
      <c r="M534" s="311" t="s">
        <v>171</v>
      </c>
      <c r="N534" s="311" t="str">
        <f>IFERROR(VLOOKUP('[1]Lista de Lojas | Stores List'!$M534,[1]UF!D:E,2,0),"N")</f>
        <v>N</v>
      </c>
      <c r="O534" s="311" t="s">
        <v>232</v>
      </c>
      <c r="P534" s="311" t="s">
        <v>523</v>
      </c>
      <c r="Q534" s="317">
        <v>3313.56</v>
      </c>
      <c r="R534" s="311">
        <f>SUMIFS('[1]Lista de Lojas | Stores List'!$B$85:$B$747,'[1]Lista de Lojas | Stores List'!$D$85:$D$747,'[1]Lista de Lojas | Stores List'!$D534,'[1]Lista de Lojas | Stores List'!$E$85:$E$747,"&lt;="&amp;'[1]Lista de Lojas | Stores List'!$E534)</f>
        <v>172</v>
      </c>
      <c r="S534" s="311">
        <f>SUMIFS('[1]Lista de Lojas | Stores List'!$B$85:$B$747,'[1]Lista de Lojas | Stores List'!$E$85:$E$747,"&lt;="&amp;'[1]Lista de Lojas | Stores List'!$E534)</f>
        <v>198</v>
      </c>
    </row>
    <row r="535" spans="2:19">
      <c r="B535" s="164">
        <f>IF(AND('[1]Lista de Lojas | Stores List'!$E535="",'[1]Lista de Lojas | Stores List'!$G535=""),0,IF('[1]Lista de Lojas | Stores List'!$G535&lt;&gt;"",0,1))</f>
        <v>1</v>
      </c>
      <c r="C535" s="163" t="s">
        <v>873</v>
      </c>
      <c r="D535" s="308" t="s">
        <v>152</v>
      </c>
      <c r="E535" s="309">
        <v>41205</v>
      </c>
      <c r="F535" s="308" t="str">
        <f>IF('[1]Lista de Lojas | Stores List'!$E535="","",VLOOKUP(MONTH('[1]Lista de Lojas | Stores List'!$E535),[1]Quarters!$A$2:$B$13,2,0)&amp;RIGHT(YEAR('[1]Lista de Lojas | Stores List'!$E535),2))</f>
        <v>4Q12</v>
      </c>
      <c r="G535" s="309"/>
      <c r="H535" s="308" t="str">
        <f>IF('[1]Lista de Lojas | Stores List'!$G535="","",VLOOKUP(MONTH('[1]Lista de Lojas | Stores List'!$G535),[1]Quarters!$A$2:$B$13,2,0)&amp;RIGHT(YEAR('[1]Lista de Lojas | Stores List'!$G535),2))</f>
        <v/>
      </c>
      <c r="I535" s="311" t="s">
        <v>804</v>
      </c>
      <c r="J535" s="311" t="str">
        <f>IFERROR(VLOOKUP('[1]Lista de Lojas | Stores List'!$K535,[1]UF!$A:$C,3,0),"")</f>
        <v>Southest</v>
      </c>
      <c r="K535" s="311" t="s">
        <v>319</v>
      </c>
      <c r="L535" s="311" t="str">
        <f>IF('[1]Lista de Lojas | Stores List'!$K535="","",VLOOKUP('[1]Lista de Lojas | Stores List'!$K535,[1]UF!$A:$B,2,0))</f>
        <v>Minas Gerais</v>
      </c>
      <c r="M535" s="311" t="s">
        <v>340</v>
      </c>
      <c r="N535" s="311" t="str">
        <f>IFERROR(VLOOKUP('[1]Lista de Lojas | Stores List'!$M535,[1]UF!D:E,2,0),"N")</f>
        <v>N</v>
      </c>
      <c r="O535" s="311" t="s">
        <v>485</v>
      </c>
      <c r="P535" s="311" t="s">
        <v>523</v>
      </c>
      <c r="Q535" s="317">
        <v>488.17</v>
      </c>
      <c r="R535" s="311">
        <f>SUMIFS('[1]Lista de Lojas | Stores List'!$B$85:$B$747,'[1]Lista de Lojas | Stores List'!$D$85:$D$747,'[1]Lista de Lojas | Stores List'!$D535,'[1]Lista de Lojas | Stores List'!$E$85:$E$747,"&lt;="&amp;'[1]Lista de Lojas | Stores List'!$E535)</f>
        <v>26</v>
      </c>
      <c r="S535" s="311">
        <f>SUMIFS('[1]Lista de Lojas | Stores List'!$B$85:$B$747,'[1]Lista de Lojas | Stores List'!$E$85:$E$747,"&lt;="&amp;'[1]Lista de Lojas | Stores List'!$E535)</f>
        <v>197</v>
      </c>
    </row>
    <row r="536" spans="2:19">
      <c r="B536" s="164">
        <f>IF(AND('[1]Lista de Lojas | Stores List'!$E536="",'[1]Lista de Lojas | Stores List'!$G536=""),0,IF('[1]Lista de Lojas | Stores List'!$G536&lt;&gt;"",0,1))</f>
        <v>1</v>
      </c>
      <c r="C536" s="163" t="s">
        <v>870</v>
      </c>
      <c r="D536" s="308" t="s">
        <v>152</v>
      </c>
      <c r="E536" s="309">
        <v>41200</v>
      </c>
      <c r="F536" s="308" t="str">
        <f>IF('[1]Lista de Lojas | Stores List'!$E536="","",VLOOKUP(MONTH('[1]Lista de Lojas | Stores List'!$E536),[1]Quarters!$A$2:$B$13,2,0)&amp;RIGHT(YEAR('[1]Lista de Lojas | Stores List'!$E536),2))</f>
        <v>4Q12</v>
      </c>
      <c r="G536" s="309"/>
      <c r="H536" s="308" t="str">
        <f>IF('[1]Lista de Lojas | Stores List'!$G536="","",VLOOKUP(MONTH('[1]Lista de Lojas | Stores List'!$G536),[1]Quarters!$A$2:$B$13,2,0)&amp;RIGHT(YEAR('[1]Lista de Lojas | Stores List'!$G536),2))</f>
        <v/>
      </c>
      <c r="I536" s="311" t="s">
        <v>804</v>
      </c>
      <c r="J536" s="311" t="str">
        <f>IFERROR(VLOOKUP('[1]Lista de Lojas | Stores List'!$K536,[1]UF!$A:$C,3,0),"")</f>
        <v>Southest</v>
      </c>
      <c r="K536" s="311" t="s">
        <v>127</v>
      </c>
      <c r="L536" s="311" t="str">
        <f>IF('[1]Lista de Lojas | Stores List'!$K536="","",VLOOKUP('[1]Lista de Lojas | Stores List'!$K536,[1]UF!$A:$B,2,0))</f>
        <v>São Paulo</v>
      </c>
      <c r="M536" s="311" t="s">
        <v>342</v>
      </c>
      <c r="N536" s="311" t="str">
        <f>IFERROR(VLOOKUP('[1]Lista de Lojas | Stores List'!$M536,[1]UF!D:E,2,0),"N")</f>
        <v>N</v>
      </c>
      <c r="O536" s="311" t="s">
        <v>364</v>
      </c>
      <c r="P536" s="311" t="s">
        <v>523</v>
      </c>
      <c r="Q536" s="317">
        <v>458.87</v>
      </c>
      <c r="R536" s="311">
        <f>SUMIFS('[1]Lista de Lojas | Stores List'!$B$85:$B$747,'[1]Lista de Lojas | Stores List'!$D$85:$D$747,'[1]Lista de Lojas | Stores List'!$D536,'[1]Lista de Lojas | Stores List'!$E$85:$E$747,"&lt;="&amp;'[1]Lista de Lojas | Stores List'!$E536)</f>
        <v>25</v>
      </c>
      <c r="S536" s="311">
        <f>SUMIFS('[1]Lista de Lojas | Stores List'!$B$85:$B$747,'[1]Lista de Lojas | Stores List'!$E$85:$E$747,"&lt;="&amp;'[1]Lista de Lojas | Stores List'!$E536)</f>
        <v>196</v>
      </c>
    </row>
    <row r="537" spans="2:19">
      <c r="B537" s="324">
        <f>IF(AND('[1]Lista de Lojas | Stores List'!$E537="",'[1]Lista de Lojas | Stores List'!$G537=""),0,IF('[1]Lista de Lojas | Stores List'!$G537&lt;&gt;"",0,1))</f>
        <v>0</v>
      </c>
      <c r="C537" s="325" t="s">
        <v>871</v>
      </c>
      <c r="D537" s="326" t="s">
        <v>152</v>
      </c>
      <c r="E537" s="327">
        <v>41200</v>
      </c>
      <c r="F537" s="326" t="str">
        <f>IF('[1]Lista de Lojas | Stores List'!$E537="","",VLOOKUP(MONTH('[1]Lista de Lojas | Stores List'!$E537),[1]Quarters!$A$2:$B$13,2,0)&amp;RIGHT(YEAR('[1]Lista de Lojas | Stores List'!$E537),2))</f>
        <v>4Q12</v>
      </c>
      <c r="G537" s="327">
        <v>43485</v>
      </c>
      <c r="H537" s="326" t="str">
        <f>IF('[1]Lista de Lojas | Stores List'!$G537="","",VLOOKUP(MONTH('[1]Lista de Lojas | Stores List'!$G537),[1]Quarters!$A$2:$B$13,2,0)&amp;RIGHT(YEAR('[1]Lista de Lojas | Stores List'!$G537),2))</f>
        <v>1Q19</v>
      </c>
      <c r="I537" s="324" t="s">
        <v>804</v>
      </c>
      <c r="J537" s="324" t="str">
        <f>IFERROR(VLOOKUP('[1]Lista de Lojas | Stores List'!$K537,[1]UF!$A:$C,3,0),"")</f>
        <v>Southest</v>
      </c>
      <c r="K537" s="324" t="s">
        <v>127</v>
      </c>
      <c r="L537" s="324" t="str">
        <f>IF('[1]Lista de Lojas | Stores List'!$K537="","",VLOOKUP('[1]Lista de Lojas | Stores List'!$K537,[1]UF!$A:$B,2,0))</f>
        <v>São Paulo</v>
      </c>
      <c r="M537" s="324" t="s">
        <v>347</v>
      </c>
      <c r="N537" s="311" t="str">
        <f>IFERROR(VLOOKUP('[1]Lista de Lojas | Stores List'!$M537,[1]UF!D:E,2,0),"N")</f>
        <v>N</v>
      </c>
      <c r="O537" s="324" t="s">
        <v>872</v>
      </c>
      <c r="P537" s="324" t="s">
        <v>523</v>
      </c>
      <c r="Q537" s="328">
        <v>395.5</v>
      </c>
      <c r="R537" s="324">
        <f>SUMIFS('[1]Lista de Lojas | Stores List'!$B$85:$B$747,'[1]Lista de Lojas | Stores List'!$D$85:$D$747,'[1]Lista de Lojas | Stores List'!$D537,'[1]Lista de Lojas | Stores List'!$E$85:$E$747,"&lt;="&amp;'[1]Lista de Lojas | Stores List'!$E537)</f>
        <v>25</v>
      </c>
      <c r="S537" s="311">
        <f>SUMIFS('[1]Lista de Lojas | Stores List'!$B$85:$B$747,'[1]Lista de Lojas | Stores List'!$E$85:$E$747,"&lt;="&amp;'[1]Lista de Lojas | Stores List'!$E537)</f>
        <v>196</v>
      </c>
    </row>
    <row r="538" spans="2:19">
      <c r="B538" s="164">
        <f>IF(AND('[1]Lista de Lojas | Stores List'!$E538="",'[1]Lista de Lojas | Stores List'!$G538=""),0,IF('[1]Lista de Lojas | Stores List'!$G538&lt;&gt;"",0,1))</f>
        <v>1</v>
      </c>
      <c r="C538" s="163" t="s">
        <v>1184</v>
      </c>
      <c r="D538" s="308" t="s">
        <v>125</v>
      </c>
      <c r="E538" s="309">
        <v>41200</v>
      </c>
      <c r="F538" s="308" t="str">
        <f>IF('[1]Lista de Lojas | Stores List'!$E538="","",VLOOKUP(MONTH('[1]Lista de Lojas | Stores List'!$E538),[1]Quarters!$A$2:$B$13,2,0)&amp;RIGHT(YEAR('[1]Lista de Lojas | Stores List'!$E538),2))</f>
        <v>4Q12</v>
      </c>
      <c r="G538" s="309"/>
      <c r="H538" s="308" t="str">
        <f>IF('[1]Lista de Lojas | Stores List'!$G538="","",VLOOKUP(MONTH('[1]Lista de Lojas | Stores List'!$G538),[1]Quarters!$A$2:$B$13,2,0)&amp;RIGHT(YEAR('[1]Lista de Lojas | Stores List'!$G538),2))</f>
        <v/>
      </c>
      <c r="I538" s="311" t="s">
        <v>804</v>
      </c>
      <c r="J538" s="311" t="str">
        <f>IFERROR(VLOOKUP('[1]Lista de Lojas | Stores List'!$K538,[1]UF!$A:$C,3,0),"")</f>
        <v>Southest</v>
      </c>
      <c r="K538" s="311" t="s">
        <v>127</v>
      </c>
      <c r="L538" s="311" t="str">
        <f>IF('[1]Lista de Lojas | Stores List'!$K538="","",VLOOKUP('[1]Lista de Lojas | Stores List'!$K538,[1]UF!$A:$B,2,0))</f>
        <v>São Paulo</v>
      </c>
      <c r="M538" s="311" t="s">
        <v>342</v>
      </c>
      <c r="N538" s="311" t="str">
        <f>IFERROR(VLOOKUP('[1]Lista de Lojas | Stores List'!$M538,[1]UF!D:E,2,0),"N")</f>
        <v>N</v>
      </c>
      <c r="O538" s="311" t="s">
        <v>364</v>
      </c>
      <c r="P538" s="311" t="s">
        <v>523</v>
      </c>
      <c r="Q538" s="317">
        <v>2221.12</v>
      </c>
      <c r="R538" s="311">
        <f>SUMIFS('[1]Lista de Lojas | Stores List'!$B$85:$B$747,'[1]Lista de Lojas | Stores List'!$D$85:$D$747,'[1]Lista de Lojas | Stores List'!$D538,'[1]Lista de Lojas | Stores List'!$E$85:$E$747,"&lt;="&amp;'[1]Lista de Lojas | Stores List'!$E538)</f>
        <v>171</v>
      </c>
      <c r="S538" s="311">
        <f>SUMIFS('[1]Lista de Lojas | Stores List'!$B$85:$B$747,'[1]Lista de Lojas | Stores List'!$E$85:$E$747,"&lt;="&amp;'[1]Lista de Lojas | Stores List'!$E538)</f>
        <v>196</v>
      </c>
    </row>
    <row r="539" spans="2:19">
      <c r="B539" s="164">
        <f>IF(AND('[1]Lista de Lojas | Stores List'!$E539="",'[1]Lista de Lojas | Stores List'!$G539=""),0,IF('[1]Lista de Lojas | Stores List'!$G539&lt;&gt;"",0,1))</f>
        <v>1</v>
      </c>
      <c r="C539" s="163" t="s">
        <v>1183</v>
      </c>
      <c r="D539" s="308" t="s">
        <v>125</v>
      </c>
      <c r="E539" s="309">
        <v>41191</v>
      </c>
      <c r="F539" s="308" t="str">
        <f>IF('[1]Lista de Lojas | Stores List'!$E539="","",VLOOKUP(MONTH('[1]Lista de Lojas | Stores List'!$E539),[1]Quarters!$A$2:$B$13,2,0)&amp;RIGHT(YEAR('[1]Lista de Lojas | Stores List'!$E539),2))</f>
        <v>4Q12</v>
      </c>
      <c r="G539" s="309"/>
      <c r="H539" s="308" t="str">
        <f>IF('[1]Lista de Lojas | Stores List'!$G539="","",VLOOKUP(MONTH('[1]Lista de Lojas | Stores List'!$G539),[1]Quarters!$A$2:$B$13,2,0)&amp;RIGHT(YEAR('[1]Lista de Lojas | Stores List'!$G539),2))</f>
        <v/>
      </c>
      <c r="I539" s="311" t="s">
        <v>804</v>
      </c>
      <c r="J539" s="311" t="str">
        <f>IFERROR(VLOOKUP('[1]Lista de Lojas | Stores List'!$K539,[1]UF!$A:$C,3,0),"")</f>
        <v>Northest</v>
      </c>
      <c r="K539" s="311" t="s">
        <v>130</v>
      </c>
      <c r="L539" s="311" t="str">
        <f>IF('[1]Lista de Lojas | Stores List'!$K539="","",VLOOKUP('[1]Lista de Lojas | Stores List'!$K539,[1]UF!$A:$B,2,0))</f>
        <v>Pernambuco</v>
      </c>
      <c r="M539" s="311" t="s">
        <v>341</v>
      </c>
      <c r="N539" s="311" t="str">
        <f>IFERROR(VLOOKUP('[1]Lista de Lojas | Stores List'!$M539,[1]UF!D:E,2,0),"N")</f>
        <v>N</v>
      </c>
      <c r="O539" s="311" t="s">
        <v>295</v>
      </c>
      <c r="P539" s="311" t="s">
        <v>523</v>
      </c>
      <c r="Q539" s="317">
        <v>2507.4</v>
      </c>
      <c r="R539" s="311">
        <f>SUMIFS('[1]Lista de Lojas | Stores List'!$B$85:$B$747,'[1]Lista de Lojas | Stores List'!$D$85:$D$747,'[1]Lista de Lojas | Stores List'!$D539,'[1]Lista de Lojas | Stores List'!$E$85:$E$747,"&lt;="&amp;'[1]Lista de Lojas | Stores List'!$E539)</f>
        <v>170</v>
      </c>
      <c r="S539" s="311">
        <f>SUMIFS('[1]Lista de Lojas | Stores List'!$B$85:$B$747,'[1]Lista de Lojas | Stores List'!$E$85:$E$747,"&lt;="&amp;'[1]Lista de Lojas | Stores List'!$E539)</f>
        <v>194</v>
      </c>
    </row>
    <row r="540" spans="2:19">
      <c r="B540" s="324">
        <f>IF(AND('[1]Lista de Lojas | Stores List'!$E540="",'[1]Lista de Lojas | Stores List'!$G540=""),0,IF('[1]Lista de Lojas | Stores List'!$G540&lt;&gt;"",0,1))</f>
        <v>0</v>
      </c>
      <c r="C540" s="325" t="s">
        <v>869</v>
      </c>
      <c r="D540" s="326" t="s">
        <v>152</v>
      </c>
      <c r="E540" s="327">
        <v>41138</v>
      </c>
      <c r="F540" s="326" t="str">
        <f>IF('[1]Lista de Lojas | Stores List'!$E540="","",VLOOKUP(MONTH('[1]Lista de Lojas | Stores List'!$E540),[1]Quarters!$A$2:$B$13,2,0)&amp;RIGHT(YEAR('[1]Lista de Lojas | Stores List'!$E540),2))</f>
        <v>3Q12</v>
      </c>
      <c r="G540" s="327">
        <v>44935</v>
      </c>
      <c r="H540" s="326" t="str">
        <f>IF('[1]Lista de Lojas | Stores List'!$G540="","",VLOOKUP(MONTH('[1]Lista de Lojas | Stores List'!$G540),[1]Quarters!$A$2:$B$13,2,0)&amp;RIGHT(YEAR('[1]Lista de Lojas | Stores List'!$G540),2))</f>
        <v>1Q23</v>
      </c>
      <c r="I540" s="324" t="s">
        <v>804</v>
      </c>
      <c r="J540" s="324" t="str">
        <f>IFERROR(VLOOKUP('[1]Lista de Lojas | Stores List'!$K540,[1]UF!$A:$C,3,0),"")</f>
        <v>Southest</v>
      </c>
      <c r="K540" s="324" t="s">
        <v>127</v>
      </c>
      <c r="L540" s="324" t="str">
        <f>IF('[1]Lista de Lojas | Stores List'!$K540="","",VLOOKUP('[1]Lista de Lojas | Stores List'!$K540,[1]UF!$A:$B,2,0))</f>
        <v>São Paulo</v>
      </c>
      <c r="M540" s="324" t="s">
        <v>200</v>
      </c>
      <c r="N540" s="311" t="str">
        <f>IFERROR(VLOOKUP('[1]Lista de Lojas | Stores List'!$M540,[1]UF!D:E,2,0),"N")</f>
        <v>N</v>
      </c>
      <c r="O540" s="324" t="s">
        <v>2089</v>
      </c>
      <c r="P540" s="324" t="s">
        <v>523</v>
      </c>
      <c r="Q540" s="328">
        <v>536.04999999999995</v>
      </c>
      <c r="R540" s="324">
        <f>SUMIFS('[1]Lista de Lojas | Stores List'!$B$85:$B$747,'[1]Lista de Lojas | Stores List'!$D$85:$D$747,'[1]Lista de Lojas | Stores List'!$D540,'[1]Lista de Lojas | Stores List'!$E$85:$E$747,"&lt;="&amp;'[1]Lista de Lojas | Stores List'!$E540)</f>
        <v>24</v>
      </c>
      <c r="S540" s="311">
        <f>SUMIFS('[1]Lista de Lojas | Stores List'!$B$85:$B$747,'[1]Lista de Lojas | Stores List'!$E$85:$E$747,"&lt;="&amp;'[1]Lista de Lojas | Stores List'!$E540)</f>
        <v>193</v>
      </c>
    </row>
    <row r="541" spans="2:19">
      <c r="B541" s="164">
        <f>IF(AND('[1]Lista de Lojas | Stores List'!$E541="",'[1]Lista de Lojas | Stores List'!$G541=""),0,IF('[1]Lista de Lojas | Stores List'!$G541&lt;&gt;"",0,1))</f>
        <v>1</v>
      </c>
      <c r="C541" s="163" t="s">
        <v>867</v>
      </c>
      <c r="D541" s="308" t="s">
        <v>152</v>
      </c>
      <c r="E541" s="309">
        <v>41124</v>
      </c>
      <c r="F541" s="308" t="str">
        <f>IF('[1]Lista de Lojas | Stores List'!$E541="","",VLOOKUP(MONTH('[1]Lista de Lojas | Stores List'!$E541),[1]Quarters!$A$2:$B$13,2,0)&amp;RIGHT(YEAR('[1]Lista de Lojas | Stores List'!$E541),2))</f>
        <v>3Q12</v>
      </c>
      <c r="G541" s="309"/>
      <c r="H541" s="308" t="str">
        <f>IF('[1]Lista de Lojas | Stores List'!$G541="","",VLOOKUP(MONTH('[1]Lista de Lojas | Stores List'!$G541),[1]Quarters!$A$2:$B$13,2,0)&amp;RIGHT(YEAR('[1]Lista de Lojas | Stores List'!$G541),2))</f>
        <v/>
      </c>
      <c r="I541" s="311" t="s">
        <v>804</v>
      </c>
      <c r="J541" s="311" t="str">
        <f>IFERROR(VLOOKUP('[1]Lista de Lojas | Stores List'!$K541,[1]UF!$A:$C,3,0),"")</f>
        <v>South</v>
      </c>
      <c r="K541" s="311" t="s">
        <v>317</v>
      </c>
      <c r="L541" s="311" t="str">
        <f>IF('[1]Lista de Lojas | Stores List'!$K541="","",VLOOKUP('[1]Lista de Lojas | Stores List'!$K541,[1]UF!$A:$B,2,0))</f>
        <v>Santa Catarina</v>
      </c>
      <c r="M541" s="311" t="s">
        <v>345</v>
      </c>
      <c r="N541" s="311" t="str">
        <f>IFERROR(VLOOKUP('[1]Lista de Lojas | Stores List'!$M541,[1]UF!D:E,2,0),"N")</f>
        <v>N</v>
      </c>
      <c r="O541" s="311" t="s">
        <v>868</v>
      </c>
      <c r="P541" s="311" t="s">
        <v>523</v>
      </c>
      <c r="Q541" s="317">
        <v>422.28</v>
      </c>
      <c r="R541" s="311">
        <f>SUMIFS('[1]Lista de Lojas | Stores List'!$B$85:$B$747,'[1]Lista de Lojas | Stores List'!$D$85:$D$747,'[1]Lista de Lojas | Stores List'!$D541,'[1]Lista de Lojas | Stores List'!$E$85:$E$747,"&lt;="&amp;'[1]Lista de Lojas | Stores List'!$E541)</f>
        <v>24</v>
      </c>
      <c r="S541" s="311">
        <f>SUMIFS('[1]Lista de Lojas | Stores List'!$B$85:$B$747,'[1]Lista de Lojas | Stores List'!$E$85:$E$747,"&lt;="&amp;'[1]Lista de Lojas | Stores List'!$E541)</f>
        <v>193</v>
      </c>
    </row>
    <row r="542" spans="2:19">
      <c r="B542" s="164">
        <f>IF(AND('[1]Lista de Lojas | Stores List'!$E542="",'[1]Lista de Lojas | Stores List'!$G542=""),0,IF('[1]Lista de Lojas | Stores List'!$G542&lt;&gt;"",0,1))</f>
        <v>1</v>
      </c>
      <c r="C542" s="163" t="s">
        <v>1182</v>
      </c>
      <c r="D542" s="308" t="s">
        <v>125</v>
      </c>
      <c r="E542" s="309">
        <v>41124</v>
      </c>
      <c r="F542" s="308" t="str">
        <f>IF('[1]Lista de Lojas | Stores List'!$E542="","",VLOOKUP(MONTH('[1]Lista de Lojas | Stores List'!$E542),[1]Quarters!$A$2:$B$13,2,0)&amp;RIGHT(YEAR('[1]Lista de Lojas | Stores List'!$E542),2))</f>
        <v>3Q12</v>
      </c>
      <c r="G542" s="309"/>
      <c r="H542" s="308" t="str">
        <f>IF('[1]Lista de Lojas | Stores List'!$G542="","",VLOOKUP(MONTH('[1]Lista de Lojas | Stores List'!$G542),[1]Quarters!$A$2:$B$13,2,0)&amp;RIGHT(YEAR('[1]Lista de Lojas | Stores List'!$G542),2))</f>
        <v/>
      </c>
      <c r="I542" s="311" t="s">
        <v>804</v>
      </c>
      <c r="J542" s="311" t="str">
        <f>IFERROR(VLOOKUP('[1]Lista de Lojas | Stores List'!$K542,[1]UF!$A:$C,3,0),"")</f>
        <v>Southest</v>
      </c>
      <c r="K542" s="311" t="s">
        <v>127</v>
      </c>
      <c r="L542" s="311" t="str">
        <f>IF('[1]Lista de Lojas | Stores List'!$K542="","",VLOOKUP('[1]Lista de Lojas | Stores List'!$K542,[1]UF!$A:$B,2,0))</f>
        <v>São Paulo</v>
      </c>
      <c r="M542" s="311" t="s">
        <v>200</v>
      </c>
      <c r="N542" s="311" t="str">
        <f>IFERROR(VLOOKUP('[1]Lista de Lojas | Stores List'!$M542,[1]UF!D:E,2,0),"N")</f>
        <v>N</v>
      </c>
      <c r="O542" s="311" t="s">
        <v>294</v>
      </c>
      <c r="P542" s="311" t="s">
        <v>523</v>
      </c>
      <c r="Q542" s="317">
        <v>2892.86</v>
      </c>
      <c r="R542" s="311">
        <f>SUMIFS('[1]Lista de Lojas | Stores List'!$B$85:$B$747,'[1]Lista de Lojas | Stores List'!$D$85:$D$747,'[1]Lista de Lojas | Stores List'!$D542,'[1]Lista de Lojas | Stores List'!$E$85:$E$747,"&lt;="&amp;'[1]Lista de Lojas | Stores List'!$E542)</f>
        <v>169</v>
      </c>
      <c r="S542" s="311">
        <f>SUMIFS('[1]Lista de Lojas | Stores List'!$B$85:$B$747,'[1]Lista de Lojas | Stores List'!$E$85:$E$747,"&lt;="&amp;'[1]Lista de Lojas | Stores List'!$E542)</f>
        <v>193</v>
      </c>
    </row>
    <row r="543" spans="2:19">
      <c r="B543" s="164">
        <f>IF(AND('[1]Lista de Lojas | Stores List'!$E543="",'[1]Lista de Lojas | Stores List'!$G543=""),0,IF('[1]Lista de Lojas | Stores List'!$G543&lt;&gt;"",0,1))</f>
        <v>1</v>
      </c>
      <c r="C543" s="163" t="s">
        <v>1181</v>
      </c>
      <c r="D543" s="308" t="s">
        <v>125</v>
      </c>
      <c r="E543" s="309">
        <v>41103</v>
      </c>
      <c r="F543" s="308" t="str">
        <f>IF('[1]Lista de Lojas | Stores List'!$E543="","",VLOOKUP(MONTH('[1]Lista de Lojas | Stores List'!$E543),[1]Quarters!$A$2:$B$13,2,0)&amp;RIGHT(YEAR('[1]Lista de Lojas | Stores List'!$E543),2))</f>
        <v>3Q12</v>
      </c>
      <c r="G543" s="309"/>
      <c r="H543" s="308" t="str">
        <f>IF('[1]Lista de Lojas | Stores List'!$G543="","",VLOOKUP(MONTH('[1]Lista de Lojas | Stores List'!$G543),[1]Quarters!$A$2:$B$13,2,0)&amp;RIGHT(YEAR('[1]Lista de Lojas | Stores List'!$G543),2))</f>
        <v/>
      </c>
      <c r="I543" s="311" t="s">
        <v>804</v>
      </c>
      <c r="J543" s="311" t="str">
        <f>IFERROR(VLOOKUP('[1]Lista de Lojas | Stores List'!$K543,[1]UF!$A:$C,3,0),"")</f>
        <v>Northest</v>
      </c>
      <c r="K543" s="311" t="s">
        <v>129</v>
      </c>
      <c r="L543" s="311" t="str">
        <f>IF('[1]Lista de Lojas | Stores List'!$K543="","",VLOOKUP('[1]Lista de Lojas | Stores List'!$K543,[1]UF!$A:$B,2,0))</f>
        <v>Bahia</v>
      </c>
      <c r="M543" s="311" t="s">
        <v>169</v>
      </c>
      <c r="N543" s="311" t="str">
        <f>IFERROR(VLOOKUP('[1]Lista de Lojas | Stores List'!$M543,[1]UF!D:E,2,0),"N")</f>
        <v>S</v>
      </c>
      <c r="O543" s="311" t="s">
        <v>293</v>
      </c>
      <c r="P543" s="311" t="s">
        <v>523</v>
      </c>
      <c r="Q543" s="317">
        <v>3165.6499999999996</v>
      </c>
      <c r="R543" s="311">
        <f>SUMIFS('[1]Lista de Lojas | Stores List'!$B$85:$B$747,'[1]Lista de Lojas | Stores List'!$D$85:$D$747,'[1]Lista de Lojas | Stores List'!$D543,'[1]Lista de Lojas | Stores List'!$E$85:$E$747,"&lt;="&amp;'[1]Lista de Lojas | Stores List'!$E543)</f>
        <v>168</v>
      </c>
      <c r="S543" s="311">
        <f>SUMIFS('[1]Lista de Lojas | Stores List'!$B$85:$B$747,'[1]Lista de Lojas | Stores List'!$E$85:$E$747,"&lt;="&amp;'[1]Lista de Lojas | Stores List'!$E543)</f>
        <v>191</v>
      </c>
    </row>
    <row r="544" spans="2:19">
      <c r="B544" s="164">
        <f>IF(AND('[1]Lista de Lojas | Stores List'!$E544="",'[1]Lista de Lojas | Stores List'!$G544=""),0,IF('[1]Lista de Lojas | Stores List'!$G544&lt;&gt;"",0,1))</f>
        <v>1</v>
      </c>
      <c r="C544" s="163" t="s">
        <v>1179</v>
      </c>
      <c r="D544" s="308" t="s">
        <v>125</v>
      </c>
      <c r="E544" s="309">
        <v>41080</v>
      </c>
      <c r="F544" s="308" t="str">
        <f>IF('[1]Lista de Lojas | Stores List'!$E544="","",VLOOKUP(MONTH('[1]Lista de Lojas | Stores List'!$E544),[1]Quarters!$A$2:$B$13,2,0)&amp;RIGHT(YEAR('[1]Lista de Lojas | Stores List'!$E544),2))</f>
        <v>2Q12</v>
      </c>
      <c r="G544" s="309"/>
      <c r="H544" s="308" t="str">
        <f>IF('[1]Lista de Lojas | Stores List'!$G544="","",VLOOKUP(MONTH('[1]Lista de Lojas | Stores List'!$G544),[1]Quarters!$A$2:$B$13,2,0)&amp;RIGHT(YEAR('[1]Lista de Lojas | Stores List'!$G544),2))</f>
        <v/>
      </c>
      <c r="I544" s="311" t="s">
        <v>804</v>
      </c>
      <c r="J544" s="311" t="str">
        <f>IFERROR(VLOOKUP('[1]Lista de Lojas | Stores List'!$K544,[1]UF!$A:$C,3,0),"")</f>
        <v>Southest</v>
      </c>
      <c r="K544" s="311" t="s">
        <v>131</v>
      </c>
      <c r="L544" s="311" t="str">
        <f>IF('[1]Lista de Lojas | Stores List'!$K544="","",VLOOKUP('[1]Lista de Lojas | Stores List'!$K544,[1]UF!$A:$B,2,0))</f>
        <v>Rio de Janeiro</v>
      </c>
      <c r="M544" s="311" t="s">
        <v>154</v>
      </c>
      <c r="N544" s="311" t="str">
        <f>IFERROR(VLOOKUP('[1]Lista de Lojas | Stores List'!$M544,[1]UF!D:E,2,0),"N")</f>
        <v>S</v>
      </c>
      <c r="O544" s="311" t="s">
        <v>1180</v>
      </c>
      <c r="P544" s="311" t="s">
        <v>521</v>
      </c>
      <c r="Q544" s="317">
        <v>2113.4</v>
      </c>
      <c r="R544" s="311">
        <f>SUMIFS('[1]Lista de Lojas | Stores List'!$B$85:$B$747,'[1]Lista de Lojas | Stores List'!$D$85:$D$747,'[1]Lista de Lojas | Stores List'!$D544,'[1]Lista de Lojas | Stores List'!$E$85:$E$747,"&lt;="&amp;'[1]Lista de Lojas | Stores List'!$E544)</f>
        <v>167</v>
      </c>
      <c r="S544" s="311">
        <f>SUMIFS('[1]Lista de Lojas | Stores List'!$B$85:$B$747,'[1]Lista de Lojas | Stores List'!$E$85:$E$747,"&lt;="&amp;'[1]Lista de Lojas | Stores List'!$E544)</f>
        <v>190</v>
      </c>
    </row>
    <row r="545" spans="2:19">
      <c r="B545" s="164">
        <f>IF(AND('[1]Lista de Lojas | Stores List'!$E545="",'[1]Lista de Lojas | Stores List'!$G545=""),0,IF('[1]Lista de Lojas | Stores List'!$G545&lt;&gt;"",0,1))</f>
        <v>1</v>
      </c>
      <c r="C545" s="163" t="s">
        <v>1178</v>
      </c>
      <c r="D545" s="308" t="s">
        <v>125</v>
      </c>
      <c r="E545" s="309">
        <v>41064</v>
      </c>
      <c r="F545" s="308" t="str">
        <f>IF('[1]Lista de Lojas | Stores List'!$E545="","",VLOOKUP(MONTH('[1]Lista de Lojas | Stores List'!$E545),[1]Quarters!$A$2:$B$13,2,0)&amp;RIGHT(YEAR('[1]Lista de Lojas | Stores List'!$E545),2))</f>
        <v>2Q12</v>
      </c>
      <c r="G545" s="309"/>
      <c r="H545" s="308" t="str">
        <f>IF('[1]Lista de Lojas | Stores List'!$G545="","",VLOOKUP(MONTH('[1]Lista de Lojas | Stores List'!$G545),[1]Quarters!$A$2:$B$13,2,0)&amp;RIGHT(YEAR('[1]Lista de Lojas | Stores List'!$G545),2))</f>
        <v/>
      </c>
      <c r="I545" s="311" t="s">
        <v>804</v>
      </c>
      <c r="J545" s="311" t="str">
        <f>IFERROR(VLOOKUP('[1]Lista de Lojas | Stores List'!$K545,[1]UF!$A:$C,3,0),"")</f>
        <v>Southest</v>
      </c>
      <c r="K545" s="311" t="s">
        <v>127</v>
      </c>
      <c r="L545" s="311" t="str">
        <f>IF('[1]Lista de Lojas | Stores List'!$K545="","",VLOOKUP('[1]Lista de Lojas | Stores List'!$K545,[1]UF!$A:$B,2,0))</f>
        <v>São Paulo</v>
      </c>
      <c r="M545" s="311" t="s">
        <v>175</v>
      </c>
      <c r="N545" s="311" t="str">
        <f>IFERROR(VLOOKUP('[1]Lista de Lojas | Stores List'!$M545,[1]UF!D:E,2,0),"N")</f>
        <v>N</v>
      </c>
      <c r="O545" s="311" t="s">
        <v>235</v>
      </c>
      <c r="P545" s="311" t="s">
        <v>523</v>
      </c>
      <c r="Q545" s="317">
        <v>3181.43</v>
      </c>
      <c r="R545" s="311">
        <f>SUMIFS('[1]Lista de Lojas | Stores List'!$B$85:$B$747,'[1]Lista de Lojas | Stores List'!$D$85:$D$747,'[1]Lista de Lojas | Stores List'!$D545,'[1]Lista de Lojas | Stores List'!$E$85:$E$747,"&lt;="&amp;'[1]Lista de Lojas | Stores List'!$E545)</f>
        <v>166</v>
      </c>
      <c r="S545" s="311">
        <f>SUMIFS('[1]Lista de Lojas | Stores List'!$B$85:$B$747,'[1]Lista de Lojas | Stores List'!$E$85:$E$747,"&lt;="&amp;'[1]Lista de Lojas | Stores List'!$E545)</f>
        <v>189</v>
      </c>
    </row>
    <row r="546" spans="2:19">
      <c r="B546" s="324">
        <f>IF(AND('[1]Lista de Lojas | Stores List'!$E546="",'[1]Lista de Lojas | Stores List'!$G546=""),0,IF('[1]Lista de Lojas | Stores List'!$G546&lt;&gt;"",0,1))</f>
        <v>0</v>
      </c>
      <c r="C546" s="325" t="s">
        <v>866</v>
      </c>
      <c r="D546" s="326" t="s">
        <v>152</v>
      </c>
      <c r="E546" s="327">
        <v>41060</v>
      </c>
      <c r="F546" s="326" t="str">
        <f>IF('[1]Lista de Lojas | Stores List'!$E546="","",VLOOKUP(MONTH('[1]Lista de Lojas | Stores List'!$E546),[1]Quarters!$A$2:$B$13,2,0)&amp;RIGHT(YEAR('[1]Lista de Lojas | Stores List'!$E546),2))</f>
        <v>2Q12</v>
      </c>
      <c r="G546" s="327">
        <v>45320</v>
      </c>
      <c r="H546" s="326" t="str">
        <f>IF('[1]Lista de Lojas | Stores List'!$G546="","",VLOOKUP(MONTH('[1]Lista de Lojas | Stores List'!$G546),[1]Quarters!$A$2:$B$13,2,0)&amp;RIGHT(YEAR('[1]Lista de Lojas | Stores List'!$G546),2))</f>
        <v>1Q24</v>
      </c>
      <c r="I546" s="324" t="s">
        <v>804</v>
      </c>
      <c r="J546" s="324" t="str">
        <f>IFERROR(VLOOKUP('[1]Lista de Lojas | Stores List'!$K546,[1]UF!$A:$C,3,0),"")</f>
        <v>South</v>
      </c>
      <c r="K546" s="324" t="s">
        <v>317</v>
      </c>
      <c r="L546" s="324" t="str">
        <f>IF('[1]Lista de Lojas | Stores List'!$K546="","",VLOOKUP('[1]Lista de Lojas | Stores List'!$K546,[1]UF!$A:$B,2,0))</f>
        <v>Santa Catarina</v>
      </c>
      <c r="M546" s="324" t="s">
        <v>173</v>
      </c>
      <c r="N546" s="311" t="str">
        <f>IFERROR(VLOOKUP('[1]Lista de Lojas | Stores List'!$M546,[1]UF!D:E,2,0),"N")</f>
        <v>N</v>
      </c>
      <c r="O546" s="324" t="s">
        <v>2341</v>
      </c>
      <c r="P546" s="324" t="s">
        <v>523</v>
      </c>
      <c r="Q546" s="328">
        <v>454.29</v>
      </c>
      <c r="R546" s="324">
        <f>SUMIFS('[1]Lista de Lojas | Stores List'!$B$85:$B$747,'[1]Lista de Lojas | Stores List'!$D$85:$D$747,'[1]Lista de Lojas | Stores List'!$D546,'[1]Lista de Lojas | Stores List'!$E$85:$E$747,"&lt;="&amp;'[1]Lista de Lojas | Stores List'!$E546)</f>
        <v>23</v>
      </c>
      <c r="S546" s="311">
        <f>SUMIFS('[1]Lista de Lojas | Stores List'!$B$85:$B$747,'[1]Lista de Lojas | Stores List'!$E$85:$E$747,"&lt;="&amp;'[1]Lista de Lojas | Stores List'!$E546)</f>
        <v>188</v>
      </c>
    </row>
    <row r="547" spans="2:19">
      <c r="B547" s="164">
        <f>IF(AND('[1]Lista de Lojas | Stores List'!$E547="",'[1]Lista de Lojas | Stores List'!$G547=""),0,IF('[1]Lista de Lojas | Stores List'!$G547&lt;&gt;"",0,1))</f>
        <v>1</v>
      </c>
      <c r="C547" s="163" t="s">
        <v>1177</v>
      </c>
      <c r="D547" s="308" t="s">
        <v>125</v>
      </c>
      <c r="E547" s="309">
        <v>41059</v>
      </c>
      <c r="F547" s="308" t="str">
        <f>IF('[1]Lista de Lojas | Stores List'!$E547="","",VLOOKUP(MONTH('[1]Lista de Lojas | Stores List'!$E547),[1]Quarters!$A$2:$B$13,2,0)&amp;RIGHT(YEAR('[1]Lista de Lojas | Stores List'!$E547),2))</f>
        <v>2Q12</v>
      </c>
      <c r="G547" s="309"/>
      <c r="H547" s="308" t="str">
        <f>IF('[1]Lista de Lojas | Stores List'!$G547="","",VLOOKUP(MONTH('[1]Lista de Lojas | Stores List'!$G547),[1]Quarters!$A$2:$B$13,2,0)&amp;RIGHT(YEAR('[1]Lista de Lojas | Stores List'!$G547),2))</f>
        <v/>
      </c>
      <c r="I547" s="311" t="s">
        <v>804</v>
      </c>
      <c r="J547" s="311" t="str">
        <f>IFERROR(VLOOKUP('[1]Lista de Lojas | Stores List'!$K547,[1]UF!$A:$C,3,0),"")</f>
        <v>North</v>
      </c>
      <c r="K547" s="311" t="s">
        <v>320</v>
      </c>
      <c r="L547" s="311" t="str">
        <f>IF('[1]Lista de Lojas | Stores List'!$K547="","",VLOOKUP('[1]Lista de Lojas | Stores List'!$K547,[1]UF!$A:$B,2,0))</f>
        <v>Pará</v>
      </c>
      <c r="M547" s="311" t="s">
        <v>164</v>
      </c>
      <c r="N547" s="311" t="str">
        <f>IFERROR(VLOOKUP('[1]Lista de Lojas | Stores List'!$M547,[1]UF!D:E,2,0),"N")</f>
        <v>S</v>
      </c>
      <c r="O547" s="311" t="s">
        <v>292</v>
      </c>
      <c r="P547" s="311" t="s">
        <v>523</v>
      </c>
      <c r="Q547" s="317">
        <v>3130.57</v>
      </c>
      <c r="R547" s="311">
        <f>SUMIFS('[1]Lista de Lojas | Stores List'!$B$85:$B$747,'[1]Lista de Lojas | Stores List'!$D$85:$D$747,'[1]Lista de Lojas | Stores List'!$D547,'[1]Lista de Lojas | Stores List'!$E$85:$E$747,"&lt;="&amp;'[1]Lista de Lojas | Stores List'!$E547)</f>
        <v>165</v>
      </c>
      <c r="S547" s="311">
        <f>SUMIFS('[1]Lista de Lojas | Stores List'!$B$85:$B$747,'[1]Lista de Lojas | Stores List'!$E$85:$E$747,"&lt;="&amp;'[1]Lista de Lojas | Stores List'!$E547)</f>
        <v>188</v>
      </c>
    </row>
    <row r="548" spans="2:19">
      <c r="B548" s="164">
        <f>IF(AND('[1]Lista de Lojas | Stores List'!$E548="",'[1]Lista de Lojas | Stores List'!$G548=""),0,IF('[1]Lista de Lojas | Stores List'!$G548&lt;&gt;"",0,1))</f>
        <v>1</v>
      </c>
      <c r="C548" s="163" t="s">
        <v>1176</v>
      </c>
      <c r="D548" s="308" t="s">
        <v>125</v>
      </c>
      <c r="E548" s="309">
        <v>41052</v>
      </c>
      <c r="F548" s="308" t="str">
        <f>IF('[1]Lista de Lojas | Stores List'!$E548="","",VLOOKUP(MONTH('[1]Lista de Lojas | Stores List'!$E548),[1]Quarters!$A$2:$B$13,2,0)&amp;RIGHT(YEAR('[1]Lista de Lojas | Stores List'!$E548),2))</f>
        <v>2Q12</v>
      </c>
      <c r="G548" s="309"/>
      <c r="H548" s="308" t="str">
        <f>IF('[1]Lista de Lojas | Stores List'!$G548="","",VLOOKUP(MONTH('[1]Lista de Lojas | Stores List'!$G548),[1]Quarters!$A$2:$B$13,2,0)&amp;RIGHT(YEAR('[1]Lista de Lojas | Stores List'!$G548),2))</f>
        <v/>
      </c>
      <c r="I548" s="311" t="s">
        <v>804</v>
      </c>
      <c r="J548" s="311" t="str">
        <f>IFERROR(VLOOKUP('[1]Lista de Lojas | Stores List'!$K548,[1]UF!$A:$C,3,0),"")</f>
        <v>Southest</v>
      </c>
      <c r="K548" s="311" t="s">
        <v>319</v>
      </c>
      <c r="L548" s="311" t="str">
        <f>IF('[1]Lista de Lojas | Stores List'!$K548="","",VLOOKUP('[1]Lista de Lojas | Stores List'!$K548,[1]UF!$A:$B,2,0))</f>
        <v>Minas Gerais</v>
      </c>
      <c r="M548" s="311" t="s">
        <v>189</v>
      </c>
      <c r="N548" s="311" t="str">
        <f>IFERROR(VLOOKUP('[1]Lista de Lojas | Stores List'!$M548,[1]UF!D:E,2,0),"N")</f>
        <v>S</v>
      </c>
      <c r="O548" s="311" t="s">
        <v>291</v>
      </c>
      <c r="P548" s="311" t="s">
        <v>523</v>
      </c>
      <c r="Q548" s="317">
        <v>2782.79</v>
      </c>
      <c r="R548" s="311">
        <f>SUMIFS('[1]Lista de Lojas | Stores List'!$B$85:$B$747,'[1]Lista de Lojas | Stores List'!$D$85:$D$747,'[1]Lista de Lojas | Stores List'!$D548,'[1]Lista de Lojas | Stores List'!$E$85:$E$747,"&lt;="&amp;'[1]Lista de Lojas | Stores List'!$E548)</f>
        <v>164</v>
      </c>
      <c r="S548" s="311">
        <f>SUMIFS('[1]Lista de Lojas | Stores List'!$B$85:$B$747,'[1]Lista de Lojas | Stores List'!$E$85:$E$747,"&lt;="&amp;'[1]Lista de Lojas | Stores List'!$E548)</f>
        <v>187</v>
      </c>
    </row>
    <row r="549" spans="2:19">
      <c r="B549" s="324">
        <f>IF(AND('[1]Lista de Lojas | Stores List'!$E549="",'[1]Lista de Lojas | Stores List'!$G549=""),0,IF('[1]Lista de Lojas | Stores List'!$G549&lt;&gt;"",0,1))</f>
        <v>0</v>
      </c>
      <c r="C549" s="325" t="s">
        <v>864</v>
      </c>
      <c r="D549" s="326" t="s">
        <v>152</v>
      </c>
      <c r="E549" s="327">
        <v>41025</v>
      </c>
      <c r="F549" s="326" t="str">
        <f>IF('[1]Lista de Lojas | Stores List'!$E549="","",VLOOKUP(MONTH('[1]Lista de Lojas | Stores List'!$E549),[1]Quarters!$A$2:$B$13,2,0)&amp;RIGHT(YEAR('[1]Lista de Lojas | Stores List'!$E549),2))</f>
        <v>2Q12</v>
      </c>
      <c r="G549" s="327">
        <v>43849</v>
      </c>
      <c r="H549" s="326" t="str">
        <f>IF('[1]Lista de Lojas | Stores List'!$G549="","",VLOOKUP(MONTH('[1]Lista de Lojas | Stores List'!$G549),[1]Quarters!$A$2:$B$13,2,0)&amp;RIGHT(YEAR('[1]Lista de Lojas | Stores List'!$G549),2))</f>
        <v>1Q20</v>
      </c>
      <c r="I549" s="324" t="s">
        <v>804</v>
      </c>
      <c r="J549" s="324" t="str">
        <f>IFERROR(VLOOKUP('[1]Lista de Lojas | Stores List'!$K549,[1]UF!$A:$C,3,0),"")</f>
        <v>South</v>
      </c>
      <c r="K549" s="324" t="s">
        <v>126</v>
      </c>
      <c r="L549" s="324" t="str">
        <f>IF('[1]Lista de Lojas | Stores List'!$K549="","",VLOOKUP('[1]Lista de Lojas | Stores List'!$K549,[1]UF!$A:$B,2,0))</f>
        <v>Rio Grande do Sul</v>
      </c>
      <c r="M549" s="324" t="s">
        <v>157</v>
      </c>
      <c r="N549" s="311" t="str">
        <f>IFERROR(VLOOKUP('[1]Lista de Lojas | Stores List'!$M549,[1]UF!D:E,2,0),"N")</f>
        <v>S</v>
      </c>
      <c r="O549" s="324" t="s">
        <v>865</v>
      </c>
      <c r="P549" s="324" t="s">
        <v>523</v>
      </c>
      <c r="Q549" s="328">
        <v>642</v>
      </c>
      <c r="R549" s="324">
        <f>SUMIFS('[1]Lista de Lojas | Stores List'!$B$85:$B$747,'[1]Lista de Lojas | Stores List'!$D$85:$D$747,'[1]Lista de Lojas | Stores List'!$D549,'[1]Lista de Lojas | Stores List'!$E$85:$E$747,"&lt;="&amp;'[1]Lista de Lojas | Stores List'!$E549)</f>
        <v>23</v>
      </c>
      <c r="S549" s="311">
        <f>SUMIFS('[1]Lista de Lojas | Stores List'!$B$85:$B$747,'[1]Lista de Lojas | Stores List'!$E$85:$E$747,"&lt;="&amp;'[1]Lista de Lojas | Stores List'!$E549)</f>
        <v>186</v>
      </c>
    </row>
    <row r="550" spans="2:19">
      <c r="B550" s="164">
        <f>IF(AND('[1]Lista de Lojas | Stores List'!$E550="",'[1]Lista de Lojas | Stores List'!$G550=""),0,IF('[1]Lista de Lojas | Stores List'!$G550&lt;&gt;"",0,1))</f>
        <v>1</v>
      </c>
      <c r="C550" s="163" t="s">
        <v>1175</v>
      </c>
      <c r="D550" s="308" t="s">
        <v>125</v>
      </c>
      <c r="E550" s="309">
        <v>41025</v>
      </c>
      <c r="F550" s="308" t="str">
        <f>IF('[1]Lista de Lojas | Stores List'!$E550="","",VLOOKUP(MONTH('[1]Lista de Lojas | Stores List'!$E550),[1]Quarters!$A$2:$B$13,2,0)&amp;RIGHT(YEAR('[1]Lista de Lojas | Stores List'!$E550),2))</f>
        <v>2Q12</v>
      </c>
      <c r="G550" s="309"/>
      <c r="H550" s="308" t="str">
        <f>IF('[1]Lista de Lojas | Stores List'!$G550="","",VLOOKUP(MONTH('[1]Lista de Lojas | Stores List'!$G550),[1]Quarters!$A$2:$B$13,2,0)&amp;RIGHT(YEAR('[1]Lista de Lojas | Stores List'!$G550),2))</f>
        <v/>
      </c>
      <c r="I550" s="311" t="s">
        <v>804</v>
      </c>
      <c r="J550" s="311" t="str">
        <f>IFERROR(VLOOKUP('[1]Lista de Lojas | Stores List'!$K550,[1]UF!$A:$C,3,0),"")</f>
        <v>South</v>
      </c>
      <c r="K550" s="311" t="s">
        <v>126</v>
      </c>
      <c r="L550" s="311" t="str">
        <f>IF('[1]Lista de Lojas | Stores List'!$K550="","",VLOOKUP('[1]Lista de Lojas | Stores List'!$K550,[1]UF!$A:$B,2,0))</f>
        <v>Rio Grande do Sul</v>
      </c>
      <c r="M550" s="311" t="s">
        <v>157</v>
      </c>
      <c r="N550" s="311" t="str">
        <f>IFERROR(VLOOKUP('[1]Lista de Lojas | Stores List'!$M550,[1]UF!D:E,2,0),"N")</f>
        <v>S</v>
      </c>
      <c r="O550" s="311" t="s">
        <v>283</v>
      </c>
      <c r="P550" s="311" t="s">
        <v>523</v>
      </c>
      <c r="Q550" s="317">
        <v>3471.8999999999996</v>
      </c>
      <c r="R550" s="311">
        <f>SUMIFS('[1]Lista de Lojas | Stores List'!$B$85:$B$747,'[1]Lista de Lojas | Stores List'!$D$85:$D$747,'[1]Lista de Lojas | Stores List'!$D550,'[1]Lista de Lojas | Stores List'!$E$85:$E$747,"&lt;="&amp;'[1]Lista de Lojas | Stores List'!$E550)</f>
        <v>163</v>
      </c>
      <c r="S550" s="311">
        <f>SUMIFS('[1]Lista de Lojas | Stores List'!$B$85:$B$747,'[1]Lista de Lojas | Stores List'!$E$85:$E$747,"&lt;="&amp;'[1]Lista de Lojas | Stores List'!$E550)</f>
        <v>186</v>
      </c>
    </row>
    <row r="551" spans="2:19">
      <c r="B551" s="164">
        <f>IF(AND('[1]Lista de Lojas | Stores List'!$E551="",'[1]Lista de Lojas | Stores List'!$G551=""),0,IF('[1]Lista de Lojas | Stores List'!$G551&lt;&gt;"",0,1))</f>
        <v>1</v>
      </c>
      <c r="C551" s="163" t="s">
        <v>1174</v>
      </c>
      <c r="D551" s="308" t="s">
        <v>125</v>
      </c>
      <c r="E551" s="309">
        <v>40996</v>
      </c>
      <c r="F551" s="308" t="str">
        <f>IF('[1]Lista de Lojas | Stores List'!$E551="","",VLOOKUP(MONTH('[1]Lista de Lojas | Stores List'!$E551),[1]Quarters!$A$2:$B$13,2,0)&amp;RIGHT(YEAR('[1]Lista de Lojas | Stores List'!$E551),2))</f>
        <v>1Q12</v>
      </c>
      <c r="G551" s="309"/>
      <c r="H551" s="308" t="str">
        <f>IF('[1]Lista de Lojas | Stores List'!$G551="","",VLOOKUP(MONTH('[1]Lista de Lojas | Stores List'!$G551),[1]Quarters!$A$2:$B$13,2,0)&amp;RIGHT(YEAR('[1]Lista de Lojas | Stores List'!$G551),2))</f>
        <v/>
      </c>
      <c r="I551" s="311" t="s">
        <v>804</v>
      </c>
      <c r="J551" s="311" t="str">
        <f>IFERROR(VLOOKUP('[1]Lista de Lojas | Stores List'!$K551,[1]UF!$A:$C,3,0),"")</f>
        <v>Southest</v>
      </c>
      <c r="K551" s="311" t="s">
        <v>319</v>
      </c>
      <c r="L551" s="311" t="str">
        <f>IF('[1]Lista de Lojas | Stores List'!$K551="","",VLOOKUP('[1]Lista de Lojas | Stores List'!$K551,[1]UF!$A:$B,2,0))</f>
        <v>Minas Gerais</v>
      </c>
      <c r="M551" s="311" t="s">
        <v>340</v>
      </c>
      <c r="N551" s="311" t="str">
        <f>IFERROR(VLOOKUP('[1]Lista de Lojas | Stores List'!$M551,[1]UF!D:E,2,0),"N")</f>
        <v>N</v>
      </c>
      <c r="O551" s="311" t="s">
        <v>290</v>
      </c>
      <c r="P551" s="311" t="s">
        <v>523</v>
      </c>
      <c r="Q551" s="317">
        <v>1918.5000000000002</v>
      </c>
      <c r="R551" s="311">
        <f>SUMIFS('[1]Lista de Lojas | Stores List'!$B$85:$B$747,'[1]Lista de Lojas | Stores List'!$D$85:$D$747,'[1]Lista de Lojas | Stores List'!$D551,'[1]Lista de Lojas | Stores List'!$E$85:$E$747,"&lt;="&amp;'[1]Lista de Lojas | Stores List'!$E551)</f>
        <v>162</v>
      </c>
      <c r="S551" s="311">
        <f>SUMIFS('[1]Lista de Lojas | Stores List'!$B$85:$B$747,'[1]Lista de Lojas | Stores List'!$E$85:$E$747,"&lt;="&amp;'[1]Lista de Lojas | Stores List'!$E551)</f>
        <v>185</v>
      </c>
    </row>
    <row r="552" spans="2:19">
      <c r="B552" s="324">
        <v>0</v>
      </c>
      <c r="C552" s="325" t="s">
        <v>1173</v>
      </c>
      <c r="D552" s="326" t="s">
        <v>125</v>
      </c>
      <c r="E552" s="327">
        <v>40994</v>
      </c>
      <c r="F552" s="326" t="str">
        <f>IF('[1]Lista de Lojas | Stores List'!$E552="","",VLOOKUP(MONTH('[1]Lista de Lojas | Stores List'!$E552),[1]Quarters!$A$2:$B$13,2,0)&amp;RIGHT(YEAR('[1]Lista de Lojas | Stores List'!$E552),2))</f>
        <v>1Q12</v>
      </c>
      <c r="G552" s="327">
        <v>45120</v>
      </c>
      <c r="H552" s="326" t="str">
        <f>IF('[1]Lista de Lojas | Stores List'!$G552="","",VLOOKUP(MONTH('[1]Lista de Lojas | Stores List'!$G552),[1]Quarters!$A$2:$B$13,2,0)&amp;RIGHT(YEAR('[1]Lista de Lojas | Stores List'!$G552),2))</f>
        <v>3Q23</v>
      </c>
      <c r="I552" s="324" t="s">
        <v>804</v>
      </c>
      <c r="J552" s="324" t="str">
        <f>IFERROR(VLOOKUP('[1]Lista de Lojas | Stores List'!$K552,[1]UF!$A:$C,3,0),"")</f>
        <v>South</v>
      </c>
      <c r="K552" s="324" t="s">
        <v>126</v>
      </c>
      <c r="L552" s="324" t="str">
        <f>IF('[1]Lista de Lojas | Stores List'!$K552="","",VLOOKUP('[1]Lista de Lojas | Stores List'!$K552,[1]UF!$A:$B,2,0))</f>
        <v>Rio Grande do Sul</v>
      </c>
      <c r="M552" s="324" t="s">
        <v>157</v>
      </c>
      <c r="N552" s="311" t="str">
        <f>IFERROR(VLOOKUP('[1]Lista de Lojas | Stores List'!$M552,[1]UF!D:E,2,0),"N")</f>
        <v>S</v>
      </c>
      <c r="O552" s="324" t="s">
        <v>2332</v>
      </c>
      <c r="P552" s="324" t="s">
        <v>521</v>
      </c>
      <c r="Q552" s="328">
        <v>4101.1000000000004</v>
      </c>
      <c r="R552" s="324">
        <f>SUMIFS('[1]Lista de Lojas | Stores List'!$B$85:$B$747,'[1]Lista de Lojas | Stores List'!$D$85:$D$747,'[1]Lista de Lojas | Stores List'!$D552,'[1]Lista de Lojas | Stores List'!$E$85:$E$747,"&lt;="&amp;'[1]Lista de Lojas | Stores List'!$E552)</f>
        <v>161</v>
      </c>
      <c r="S552" s="311">
        <f>SUMIFS('[1]Lista de Lojas | Stores List'!$B$85:$B$747,'[1]Lista de Lojas | Stores List'!$E$85:$E$747,"&lt;="&amp;'[1]Lista de Lojas | Stores List'!$E552)</f>
        <v>184</v>
      </c>
    </row>
    <row r="553" spans="2:19">
      <c r="B553" s="324">
        <f>IF(AND('[1]Lista de Lojas | Stores List'!$E553="",'[1]Lista de Lojas | Stores List'!$G553=""),0,IF('[1]Lista de Lojas | Stores List'!$G553&lt;&gt;"",0,1))</f>
        <v>0</v>
      </c>
      <c r="C553" s="325" t="s">
        <v>863</v>
      </c>
      <c r="D553" s="326" t="s">
        <v>152</v>
      </c>
      <c r="E553" s="327">
        <v>40962</v>
      </c>
      <c r="F553" s="326" t="str">
        <f>IF('[1]Lista de Lojas | Stores List'!$E553="","",VLOOKUP(MONTH('[1]Lista de Lojas | Stores List'!$E553),[1]Quarters!$A$2:$B$13,2,0)&amp;RIGHT(YEAR('[1]Lista de Lojas | Stores List'!$E553),2))</f>
        <v>1Q12</v>
      </c>
      <c r="G553" s="327">
        <v>44991</v>
      </c>
      <c r="H553" s="326" t="str">
        <f>IF('[1]Lista de Lojas | Stores List'!$G553="","",VLOOKUP(MONTH('[1]Lista de Lojas | Stores List'!$G553),[1]Quarters!$A$2:$B$13,2,0)&amp;RIGHT(YEAR('[1]Lista de Lojas | Stores List'!$G553),2))</f>
        <v>1Q23</v>
      </c>
      <c r="I553" s="324" t="s">
        <v>804</v>
      </c>
      <c r="J553" s="324" t="str">
        <f>IFERROR(VLOOKUP('[1]Lista de Lojas | Stores List'!$K553,[1]UF!$A:$C,3,0),"")</f>
        <v>South</v>
      </c>
      <c r="K553" s="324" t="s">
        <v>126</v>
      </c>
      <c r="L553" s="324" t="str">
        <f>IF('[1]Lista de Lojas | Stores List'!$K553="","",VLOOKUP('[1]Lista de Lojas | Stores List'!$K553,[1]UF!$A:$B,2,0))</f>
        <v>Rio Grande do Sul</v>
      </c>
      <c r="M553" s="324" t="s">
        <v>170</v>
      </c>
      <c r="N553" s="311" t="str">
        <f>IFERROR(VLOOKUP('[1]Lista de Lojas | Stores List'!$M553,[1]UF!D:E,2,0),"N")</f>
        <v>N</v>
      </c>
      <c r="O553" s="324" t="s">
        <v>2098</v>
      </c>
      <c r="P553" s="324" t="s">
        <v>523</v>
      </c>
      <c r="Q553" s="328">
        <v>585.5</v>
      </c>
      <c r="R553" s="324">
        <f>SUMIFS('[1]Lista de Lojas | Stores List'!$B$85:$B$747,'[1]Lista de Lojas | Stores List'!$D$85:$D$747,'[1]Lista de Lojas | Stores List'!$D553,'[1]Lista de Lojas | Stores List'!$E$85:$E$747,"&lt;="&amp;'[1]Lista de Lojas | Stores List'!$E553)</f>
        <v>23</v>
      </c>
      <c r="S553" s="311">
        <f>SUMIFS('[1]Lista de Lojas | Stores List'!$B$85:$B$747,'[1]Lista de Lojas | Stores List'!$E$85:$E$747,"&lt;="&amp;'[1]Lista de Lojas | Stores List'!$E553)</f>
        <v>184</v>
      </c>
    </row>
    <row r="554" spans="2:19">
      <c r="B554" s="164">
        <f>IF(AND('[1]Lista de Lojas | Stores List'!$E554="",'[1]Lista de Lojas | Stores List'!$G554=""),0,IF('[1]Lista de Lojas | Stores List'!$G554&lt;&gt;"",0,1))</f>
        <v>1</v>
      </c>
      <c r="C554" s="163" t="s">
        <v>862</v>
      </c>
      <c r="D554" s="308" t="s">
        <v>152</v>
      </c>
      <c r="E554" s="309">
        <v>40897</v>
      </c>
      <c r="F554" s="308" t="str">
        <f>IF('[1]Lista de Lojas | Stores List'!$E554="","",VLOOKUP(MONTH('[1]Lista de Lojas | Stores List'!$E554),[1]Quarters!$A$2:$B$13,2,0)&amp;RIGHT(YEAR('[1]Lista de Lojas | Stores List'!$E554),2))</f>
        <v>4Q11</v>
      </c>
      <c r="G554" s="309"/>
      <c r="H554" s="308" t="str">
        <f>IF('[1]Lista de Lojas | Stores List'!$G554="","",VLOOKUP(MONTH('[1]Lista de Lojas | Stores List'!$G554),[1]Quarters!$A$2:$B$13,2,0)&amp;RIGHT(YEAR('[1]Lista de Lojas | Stores List'!$G554),2))</f>
        <v/>
      </c>
      <c r="I554" s="311" t="s">
        <v>804</v>
      </c>
      <c r="J554" s="311" t="str">
        <f>IFERROR(VLOOKUP('[1]Lista de Lojas | Stores List'!$K554,[1]UF!$A:$C,3,0),"")</f>
        <v>Southest</v>
      </c>
      <c r="K554" s="311" t="s">
        <v>322</v>
      </c>
      <c r="L554" s="311" t="str">
        <f>IF('[1]Lista de Lojas | Stores List'!$K554="","",VLOOKUP('[1]Lista de Lojas | Stores List'!$K554,[1]UF!$A:$B,2,0))</f>
        <v>Espírito Santo</v>
      </c>
      <c r="M554" s="311" t="s">
        <v>343</v>
      </c>
      <c r="N554" s="311" t="str">
        <f>IFERROR(VLOOKUP('[1]Lista de Lojas | Stores List'!$M554,[1]UF!D:E,2,0),"N")</f>
        <v>S</v>
      </c>
      <c r="O554" s="311" t="s">
        <v>316</v>
      </c>
      <c r="P554" s="311" t="s">
        <v>523</v>
      </c>
      <c r="Q554" s="317">
        <v>1018.39</v>
      </c>
      <c r="R554" s="311">
        <f>SUMIFS('[1]Lista de Lojas | Stores List'!$B$85:$B$747,'[1]Lista de Lojas | Stores List'!$D$85:$D$747,'[1]Lista de Lojas | Stores List'!$D554,'[1]Lista de Lojas | Stores List'!$E$85:$E$747,"&lt;="&amp;'[1]Lista de Lojas | Stores List'!$E554)</f>
        <v>23</v>
      </c>
      <c r="S554" s="311">
        <f>SUMIFS('[1]Lista de Lojas | Stores List'!$B$85:$B$747,'[1]Lista de Lojas | Stores List'!$E$85:$E$747,"&lt;="&amp;'[1]Lista de Lojas | Stores List'!$E554)</f>
        <v>184</v>
      </c>
    </row>
    <row r="555" spans="2:19">
      <c r="B555" s="164">
        <f>IF(AND('[1]Lista de Lojas | Stores List'!$E555="",'[1]Lista de Lojas | Stores List'!$G555=""),0,IF('[1]Lista de Lojas | Stores List'!$G555&lt;&gt;"",0,1))</f>
        <v>1</v>
      </c>
      <c r="C555" s="163" t="s">
        <v>1171</v>
      </c>
      <c r="D555" s="308" t="s">
        <v>125</v>
      </c>
      <c r="E555" s="309">
        <v>40897</v>
      </c>
      <c r="F555" s="308" t="str">
        <f>IF('[1]Lista de Lojas | Stores List'!$E555="","",VLOOKUP(MONTH('[1]Lista de Lojas | Stores List'!$E555),[1]Quarters!$A$2:$B$13,2,0)&amp;RIGHT(YEAR('[1]Lista de Lojas | Stores List'!$E555),2))</f>
        <v>4Q11</v>
      </c>
      <c r="G555" s="309"/>
      <c r="H555" s="308" t="str">
        <f>IF('[1]Lista de Lojas | Stores List'!$G555="","",VLOOKUP(MONTH('[1]Lista de Lojas | Stores List'!$G555),[1]Quarters!$A$2:$B$13,2,0)&amp;RIGHT(YEAR('[1]Lista de Lojas | Stores List'!$G555),2))</f>
        <v/>
      </c>
      <c r="I555" s="311" t="s">
        <v>804</v>
      </c>
      <c r="J555" s="311" t="str">
        <f>IFERROR(VLOOKUP('[1]Lista de Lojas | Stores List'!$K555,[1]UF!$A:$C,3,0),"")</f>
        <v>Southest</v>
      </c>
      <c r="K555" s="311" t="s">
        <v>127</v>
      </c>
      <c r="L555" s="311" t="str">
        <f>IF('[1]Lista de Lojas | Stores List'!$K555="","",VLOOKUP('[1]Lista de Lojas | Stores List'!$K555,[1]UF!$A:$B,2,0))</f>
        <v>São Paulo</v>
      </c>
      <c r="M555" s="311" t="s">
        <v>353</v>
      </c>
      <c r="N555" s="311" t="str">
        <f>IFERROR(VLOOKUP('[1]Lista de Lojas | Stores List'!$M555,[1]UF!D:E,2,0),"N")</f>
        <v>N</v>
      </c>
      <c r="O555" s="311" t="s">
        <v>314</v>
      </c>
      <c r="P555" s="311" t="s">
        <v>523</v>
      </c>
      <c r="Q555" s="317">
        <v>1941.03</v>
      </c>
      <c r="R555" s="311">
        <f>SUMIFS('[1]Lista de Lojas | Stores List'!$B$85:$B$747,'[1]Lista de Lojas | Stores List'!$D$85:$D$747,'[1]Lista de Lojas | Stores List'!$D555,'[1]Lista de Lojas | Stores List'!$E$85:$E$747,"&lt;="&amp;'[1]Lista de Lojas | Stores List'!$E555)</f>
        <v>161</v>
      </c>
      <c r="S555" s="311">
        <f>SUMIFS('[1]Lista de Lojas | Stores List'!$B$85:$B$747,'[1]Lista de Lojas | Stores List'!$E$85:$E$747,"&lt;="&amp;'[1]Lista de Lojas | Stores List'!$E555)</f>
        <v>184</v>
      </c>
    </row>
    <row r="556" spans="2:19">
      <c r="B556" s="164">
        <f>IF(AND('[1]Lista de Lojas | Stores List'!$E556="",'[1]Lista de Lojas | Stores List'!$G556=""),0,IF('[1]Lista de Lojas | Stores List'!$G556&lt;&gt;"",0,1))</f>
        <v>1</v>
      </c>
      <c r="C556" s="163" t="s">
        <v>1172</v>
      </c>
      <c r="D556" s="308" t="s">
        <v>125</v>
      </c>
      <c r="E556" s="309">
        <v>40897</v>
      </c>
      <c r="F556" s="308" t="str">
        <f>IF('[1]Lista de Lojas | Stores List'!$E556="","",VLOOKUP(MONTH('[1]Lista de Lojas | Stores List'!$E556),[1]Quarters!$A$2:$B$13,2,0)&amp;RIGHT(YEAR('[1]Lista de Lojas | Stores List'!$E556),2))</f>
        <v>4Q11</v>
      </c>
      <c r="G556" s="309"/>
      <c r="H556" s="308" t="str">
        <f>IF('[1]Lista de Lojas | Stores List'!$G556="","",VLOOKUP(MONTH('[1]Lista de Lojas | Stores List'!$G556),[1]Quarters!$A$2:$B$13,2,0)&amp;RIGHT(YEAR('[1]Lista de Lojas | Stores List'!$G556),2))</f>
        <v/>
      </c>
      <c r="I556" s="311" t="s">
        <v>804</v>
      </c>
      <c r="J556" s="311" t="str">
        <f>IFERROR(VLOOKUP('[1]Lista de Lojas | Stores List'!$K556,[1]UF!$A:$C,3,0),"")</f>
        <v>Northest</v>
      </c>
      <c r="K556" s="311" t="s">
        <v>324</v>
      </c>
      <c r="L556" s="311" t="str">
        <f>IF('[1]Lista de Lojas | Stores List'!$K556="","",VLOOKUP('[1]Lista de Lojas | Stores List'!$K556,[1]UF!$A:$B,2,0))</f>
        <v>Maranhão</v>
      </c>
      <c r="M556" s="311" t="s">
        <v>363</v>
      </c>
      <c r="N556" s="311" t="str">
        <f>IFERROR(VLOOKUP('[1]Lista de Lojas | Stores List'!$M556,[1]UF!D:E,2,0),"N")</f>
        <v>S</v>
      </c>
      <c r="O556" s="311" t="s">
        <v>315</v>
      </c>
      <c r="P556" s="311" t="s">
        <v>523</v>
      </c>
      <c r="Q556" s="317">
        <v>5094.38</v>
      </c>
      <c r="R556" s="311">
        <f>SUMIFS('[1]Lista de Lojas | Stores List'!$B$85:$B$747,'[1]Lista de Lojas | Stores List'!$D$85:$D$747,'[1]Lista de Lojas | Stores List'!$D556,'[1]Lista de Lojas | Stores List'!$E$85:$E$747,"&lt;="&amp;'[1]Lista de Lojas | Stores List'!$E556)</f>
        <v>161</v>
      </c>
      <c r="S556" s="311">
        <f>SUMIFS('[1]Lista de Lojas | Stores List'!$B$85:$B$747,'[1]Lista de Lojas | Stores List'!$E$85:$E$747,"&lt;="&amp;'[1]Lista de Lojas | Stores List'!$E556)</f>
        <v>184</v>
      </c>
    </row>
    <row r="557" spans="2:19">
      <c r="B557" s="164">
        <f>IF(AND('[1]Lista de Lojas | Stores List'!$E557="",'[1]Lista de Lojas | Stores List'!$G557=""),0,IF('[1]Lista de Lojas | Stores List'!$G557&lt;&gt;"",0,1))</f>
        <v>1</v>
      </c>
      <c r="C557" s="163" t="s">
        <v>1170</v>
      </c>
      <c r="D557" s="308" t="s">
        <v>125</v>
      </c>
      <c r="E557" s="309">
        <v>40893</v>
      </c>
      <c r="F557" s="308" t="str">
        <f>IF('[1]Lista de Lojas | Stores List'!$E557="","",VLOOKUP(MONTH('[1]Lista de Lojas | Stores List'!$E557),[1]Quarters!$A$2:$B$13,2,0)&amp;RIGHT(YEAR('[1]Lista de Lojas | Stores List'!$E557),2))</f>
        <v>4Q11</v>
      </c>
      <c r="G557" s="309"/>
      <c r="H557" s="308" t="str">
        <f>IF('[1]Lista de Lojas | Stores List'!$G557="","",VLOOKUP(MONTH('[1]Lista de Lojas | Stores List'!$G557),[1]Quarters!$A$2:$B$13,2,0)&amp;RIGHT(YEAR('[1]Lista de Lojas | Stores List'!$G557),2))</f>
        <v/>
      </c>
      <c r="I557" s="311" t="s">
        <v>804</v>
      </c>
      <c r="J557" s="311" t="str">
        <f>IFERROR(VLOOKUP('[1]Lista de Lojas | Stores List'!$K557,[1]UF!$A:$C,3,0),"")</f>
        <v>South</v>
      </c>
      <c r="K557" s="311" t="s">
        <v>331</v>
      </c>
      <c r="L557" s="311" t="str">
        <f>IF('[1]Lista de Lojas | Stores List'!$K557="","",VLOOKUP('[1]Lista de Lojas | Stores List'!$K557,[1]UF!$A:$B,2,0))</f>
        <v>Paraná</v>
      </c>
      <c r="M557" s="311" t="s">
        <v>389</v>
      </c>
      <c r="N557" s="311" t="str">
        <f>IFERROR(VLOOKUP('[1]Lista de Lojas | Stores List'!$M557,[1]UF!D:E,2,0),"N")</f>
        <v>N</v>
      </c>
      <c r="O557" s="311" t="s">
        <v>313</v>
      </c>
      <c r="P557" s="311" t="s">
        <v>523</v>
      </c>
      <c r="Q557" s="317">
        <v>1897.8999999999999</v>
      </c>
      <c r="R557" s="311">
        <f>SUMIFS('[1]Lista de Lojas | Stores List'!$B$85:$B$747,'[1]Lista de Lojas | Stores List'!$D$85:$D$747,'[1]Lista de Lojas | Stores List'!$D557,'[1]Lista de Lojas | Stores List'!$E$85:$E$747,"&lt;="&amp;'[1]Lista de Lojas | Stores List'!$E557)</f>
        <v>159</v>
      </c>
      <c r="S557" s="311">
        <f>SUMIFS('[1]Lista de Lojas | Stores List'!$B$85:$B$747,'[1]Lista de Lojas | Stores List'!$E$85:$E$747,"&lt;="&amp;'[1]Lista de Lojas | Stores List'!$E557)</f>
        <v>181</v>
      </c>
    </row>
    <row r="558" spans="2:19">
      <c r="B558" s="164">
        <f>IF(AND('[1]Lista de Lojas | Stores List'!$E558="",'[1]Lista de Lojas | Stores List'!$G558=""),0,IF('[1]Lista de Lojas | Stores List'!$G558&lt;&gt;"",0,1))</f>
        <v>1</v>
      </c>
      <c r="C558" s="163" t="s">
        <v>1169</v>
      </c>
      <c r="D558" s="308" t="s">
        <v>125</v>
      </c>
      <c r="E558" s="309">
        <v>40892</v>
      </c>
      <c r="F558" s="308" t="str">
        <f>IF('[1]Lista de Lojas | Stores List'!$E558="","",VLOOKUP(MONTH('[1]Lista de Lojas | Stores List'!$E558),[1]Quarters!$A$2:$B$13,2,0)&amp;RIGHT(YEAR('[1]Lista de Lojas | Stores List'!$E558),2))</f>
        <v>4Q11</v>
      </c>
      <c r="G558" s="309"/>
      <c r="H558" s="308" t="str">
        <f>IF('[1]Lista de Lojas | Stores List'!$G558="","",VLOOKUP(MONTH('[1]Lista de Lojas | Stores List'!$G558),[1]Quarters!$A$2:$B$13,2,0)&amp;RIGHT(YEAR('[1]Lista de Lojas | Stores List'!$G558),2))</f>
        <v/>
      </c>
      <c r="I558" s="311" t="s">
        <v>804</v>
      </c>
      <c r="J558" s="311" t="str">
        <f>IFERROR(VLOOKUP('[1]Lista de Lojas | Stores List'!$K558,[1]UF!$A:$C,3,0),"")</f>
        <v>Southest</v>
      </c>
      <c r="K558" s="311" t="s">
        <v>127</v>
      </c>
      <c r="L558" s="311" t="str">
        <f>IF('[1]Lista de Lojas | Stores List'!$K558="","",VLOOKUP('[1]Lista de Lojas | Stores List'!$K558,[1]UF!$A:$B,2,0))</f>
        <v>São Paulo</v>
      </c>
      <c r="M558" s="311" t="s">
        <v>352</v>
      </c>
      <c r="N558" s="311" t="str">
        <f>IFERROR(VLOOKUP('[1]Lista de Lojas | Stores List'!$M558,[1]UF!D:E,2,0),"N")</f>
        <v>N</v>
      </c>
      <c r="O558" s="311" t="s">
        <v>312</v>
      </c>
      <c r="P558" s="311" t="s">
        <v>523</v>
      </c>
      <c r="Q558" s="317">
        <v>1543.1999999999998</v>
      </c>
      <c r="R558" s="311">
        <f>SUMIFS('[1]Lista de Lojas | Stores List'!$B$85:$B$747,'[1]Lista de Lojas | Stores List'!$D$85:$D$747,'[1]Lista de Lojas | Stores List'!$D558,'[1]Lista de Lojas | Stores List'!$E$85:$E$747,"&lt;="&amp;'[1]Lista de Lojas | Stores List'!$E558)</f>
        <v>158</v>
      </c>
      <c r="S558" s="311">
        <f>SUMIFS('[1]Lista de Lojas | Stores List'!$B$85:$B$747,'[1]Lista de Lojas | Stores List'!$E$85:$E$747,"&lt;="&amp;'[1]Lista de Lojas | Stores List'!$E558)</f>
        <v>180</v>
      </c>
    </row>
    <row r="559" spans="2:19">
      <c r="B559" s="164">
        <f>IF(AND('[1]Lista de Lojas | Stores List'!$E559="",'[1]Lista de Lojas | Stores List'!$G559=""),0,IF('[1]Lista de Lojas | Stores List'!$G559&lt;&gt;"",0,1))</f>
        <v>1</v>
      </c>
      <c r="C559" s="163" t="s">
        <v>1168</v>
      </c>
      <c r="D559" s="308" t="s">
        <v>125</v>
      </c>
      <c r="E559" s="309">
        <v>40891</v>
      </c>
      <c r="F559" s="308" t="str">
        <f>IF('[1]Lista de Lojas | Stores List'!$E559="","",VLOOKUP(MONTH('[1]Lista de Lojas | Stores List'!$E559),[1]Quarters!$A$2:$B$13,2,0)&amp;RIGHT(YEAR('[1]Lista de Lojas | Stores List'!$E559),2))</f>
        <v>4Q11</v>
      </c>
      <c r="G559" s="309"/>
      <c r="H559" s="308" t="str">
        <f>IF('[1]Lista de Lojas | Stores List'!$G559="","",VLOOKUP(MONTH('[1]Lista de Lojas | Stores List'!$G559),[1]Quarters!$A$2:$B$13,2,0)&amp;RIGHT(YEAR('[1]Lista de Lojas | Stores List'!$G559),2))</f>
        <v/>
      </c>
      <c r="I559" s="311" t="s">
        <v>804</v>
      </c>
      <c r="J559" s="311" t="str">
        <f>IFERROR(VLOOKUP('[1]Lista de Lojas | Stores List'!$K559,[1]UF!$A:$C,3,0),"")</f>
        <v>Southest</v>
      </c>
      <c r="K559" s="311" t="s">
        <v>127</v>
      </c>
      <c r="L559" s="311" t="str">
        <f>IF('[1]Lista de Lojas | Stores List'!$K559="","",VLOOKUP('[1]Lista de Lojas | Stores List'!$K559,[1]UF!$A:$B,2,0))</f>
        <v>São Paulo</v>
      </c>
      <c r="M559" s="311" t="s">
        <v>351</v>
      </c>
      <c r="N559" s="311" t="str">
        <f>IFERROR(VLOOKUP('[1]Lista de Lojas | Stores List'!$M559,[1]UF!D:E,2,0),"N")</f>
        <v>N</v>
      </c>
      <c r="O559" s="311" t="s">
        <v>311</v>
      </c>
      <c r="P559" s="311" t="s">
        <v>523</v>
      </c>
      <c r="Q559" s="317">
        <v>2393.4199999999996</v>
      </c>
      <c r="R559" s="311">
        <f>SUMIFS('[1]Lista de Lojas | Stores List'!$B$85:$B$747,'[1]Lista de Lojas | Stores List'!$D$85:$D$747,'[1]Lista de Lojas | Stores List'!$D559,'[1]Lista de Lojas | Stores List'!$E$85:$E$747,"&lt;="&amp;'[1]Lista de Lojas | Stores List'!$E559)</f>
        <v>157</v>
      </c>
      <c r="S559" s="311">
        <f>SUMIFS('[1]Lista de Lojas | Stores List'!$B$85:$B$747,'[1]Lista de Lojas | Stores List'!$E$85:$E$747,"&lt;="&amp;'[1]Lista de Lojas | Stores List'!$E559)</f>
        <v>179</v>
      </c>
    </row>
    <row r="560" spans="2:19">
      <c r="B560" s="164">
        <f>IF(AND('[1]Lista de Lojas | Stores List'!$E560="",'[1]Lista de Lojas | Stores List'!$G560=""),0,IF('[1]Lista de Lojas | Stores List'!$G560&lt;&gt;"",0,1))</f>
        <v>1</v>
      </c>
      <c r="C560" s="163" t="s">
        <v>1166</v>
      </c>
      <c r="D560" s="308" t="s">
        <v>125</v>
      </c>
      <c r="E560" s="309">
        <v>40890</v>
      </c>
      <c r="F560" s="308" t="str">
        <f>IF('[1]Lista de Lojas | Stores List'!$E560="","",VLOOKUP(MONTH('[1]Lista de Lojas | Stores List'!$E560),[1]Quarters!$A$2:$B$13,2,0)&amp;RIGHT(YEAR('[1]Lista de Lojas | Stores List'!$E560),2))</f>
        <v>4Q11</v>
      </c>
      <c r="G560" s="309"/>
      <c r="H560" s="308" t="str">
        <f>IF('[1]Lista de Lojas | Stores List'!$G560="","",VLOOKUP(MONTH('[1]Lista de Lojas | Stores List'!$G560),[1]Quarters!$A$2:$B$13,2,0)&amp;RIGHT(YEAR('[1]Lista de Lojas | Stores List'!$G560),2))</f>
        <v/>
      </c>
      <c r="I560" s="311" t="s">
        <v>804</v>
      </c>
      <c r="J560" s="311" t="str">
        <f>IFERROR(VLOOKUP('[1]Lista de Lojas | Stores List'!$K560,[1]UF!$A:$C,3,0),"")</f>
        <v>Southest</v>
      </c>
      <c r="K560" s="311" t="s">
        <v>322</v>
      </c>
      <c r="L560" s="311" t="str">
        <f>IF('[1]Lista de Lojas | Stores List'!$K560="","",VLOOKUP('[1]Lista de Lojas | Stores List'!$K560,[1]UF!$A:$B,2,0))</f>
        <v>Espírito Santo</v>
      </c>
      <c r="M560" s="311" t="s">
        <v>178</v>
      </c>
      <c r="N560" s="311" t="str">
        <f>IFERROR(VLOOKUP('[1]Lista de Lojas | Stores List'!$M560,[1]UF!D:E,2,0),"N")</f>
        <v>N</v>
      </c>
      <c r="O560" s="311" t="s">
        <v>310</v>
      </c>
      <c r="P560" s="311" t="s">
        <v>523</v>
      </c>
      <c r="Q560" s="317">
        <v>2611.4299999999998</v>
      </c>
      <c r="R560" s="311">
        <f>SUMIFS('[1]Lista de Lojas | Stores List'!$B$85:$B$747,'[1]Lista de Lojas | Stores List'!$D$85:$D$747,'[1]Lista de Lojas | Stores List'!$D560,'[1]Lista de Lojas | Stores List'!$E$85:$E$747,"&lt;="&amp;'[1]Lista de Lojas | Stores List'!$E560)</f>
        <v>156</v>
      </c>
      <c r="S560" s="311">
        <f>SUMIFS('[1]Lista de Lojas | Stores List'!$B$85:$B$747,'[1]Lista de Lojas | Stores List'!$E$85:$E$747,"&lt;="&amp;'[1]Lista de Lojas | Stores List'!$E560)</f>
        <v>178</v>
      </c>
    </row>
    <row r="561" spans="2:19">
      <c r="B561" s="164">
        <f>IF(AND('[1]Lista de Lojas | Stores List'!$E561="",'[1]Lista de Lojas | Stores List'!$G561=""),0,IF('[1]Lista de Lojas | Stores List'!$G561&lt;&gt;"",0,1))</f>
        <v>1</v>
      </c>
      <c r="C561" s="163" t="s">
        <v>1167</v>
      </c>
      <c r="D561" s="308" t="s">
        <v>125</v>
      </c>
      <c r="E561" s="309">
        <v>40890</v>
      </c>
      <c r="F561" s="308" t="str">
        <f>IF('[1]Lista de Lojas | Stores List'!$E561="","",VLOOKUP(MONTH('[1]Lista de Lojas | Stores List'!$E561),[1]Quarters!$A$2:$B$13,2,0)&amp;RIGHT(YEAR('[1]Lista de Lojas | Stores List'!$E561),2))</f>
        <v>4Q11</v>
      </c>
      <c r="G561" s="309"/>
      <c r="H561" s="308" t="str">
        <f>IF('[1]Lista de Lojas | Stores List'!$G561="","",VLOOKUP(MONTH('[1]Lista de Lojas | Stores List'!$G561),[1]Quarters!$A$2:$B$13,2,0)&amp;RIGHT(YEAR('[1]Lista de Lojas | Stores List'!$G561),2))</f>
        <v/>
      </c>
      <c r="I561" s="311" t="s">
        <v>804</v>
      </c>
      <c r="J561" s="311" t="str">
        <f>IFERROR(VLOOKUP('[1]Lista de Lojas | Stores List'!$K561,[1]UF!$A:$C,3,0),"")</f>
        <v>Northest</v>
      </c>
      <c r="K561" s="311" t="s">
        <v>129</v>
      </c>
      <c r="L561" s="311" t="str">
        <f>IF('[1]Lista de Lojas | Stores List'!$K561="","",VLOOKUP('[1]Lista de Lojas | Stores List'!$K561,[1]UF!$A:$B,2,0))</f>
        <v>Bahia</v>
      </c>
      <c r="M561" s="311" t="s">
        <v>362</v>
      </c>
      <c r="N561" s="311" t="str">
        <f>IFERROR(VLOOKUP('[1]Lista de Lojas | Stores List'!$M561,[1]UF!D:E,2,0),"N")</f>
        <v>N</v>
      </c>
      <c r="O561" s="311" t="s">
        <v>309</v>
      </c>
      <c r="P561" s="311" t="s">
        <v>523</v>
      </c>
      <c r="Q561" s="317">
        <v>2003.22</v>
      </c>
      <c r="R561" s="311">
        <f>SUMIFS('[1]Lista de Lojas | Stores List'!$B$85:$B$747,'[1]Lista de Lojas | Stores List'!$D$85:$D$747,'[1]Lista de Lojas | Stores List'!$D561,'[1]Lista de Lojas | Stores List'!$E$85:$E$747,"&lt;="&amp;'[1]Lista de Lojas | Stores List'!$E561)</f>
        <v>156</v>
      </c>
      <c r="S561" s="311">
        <f>SUMIFS('[1]Lista de Lojas | Stores List'!$B$85:$B$747,'[1]Lista de Lojas | Stores List'!$E$85:$E$747,"&lt;="&amp;'[1]Lista de Lojas | Stores List'!$E561)</f>
        <v>178</v>
      </c>
    </row>
    <row r="562" spans="2:19">
      <c r="B562" s="164">
        <f>IF(AND('[1]Lista de Lojas | Stores List'!$E562="",'[1]Lista de Lojas | Stores List'!$G562=""),0,IF('[1]Lista de Lojas | Stores List'!$G562&lt;&gt;"",0,1))</f>
        <v>1</v>
      </c>
      <c r="C562" s="163" t="s">
        <v>1164</v>
      </c>
      <c r="D562" s="308" t="s">
        <v>125</v>
      </c>
      <c r="E562" s="309">
        <v>40884</v>
      </c>
      <c r="F562" s="308" t="str">
        <f>IF('[1]Lista de Lojas | Stores List'!$E562="","",VLOOKUP(MONTH('[1]Lista de Lojas | Stores List'!$E562),[1]Quarters!$A$2:$B$13,2,0)&amp;RIGHT(YEAR('[1]Lista de Lojas | Stores List'!$E562),2))</f>
        <v>4Q11</v>
      </c>
      <c r="G562" s="309"/>
      <c r="H562" s="308" t="str">
        <f>IF('[1]Lista de Lojas | Stores List'!$G562="","",VLOOKUP(MONTH('[1]Lista de Lojas | Stores List'!$G562),[1]Quarters!$A$2:$B$13,2,0)&amp;RIGHT(YEAR('[1]Lista de Lojas | Stores List'!$G562),2))</f>
        <v/>
      </c>
      <c r="I562" s="311" t="s">
        <v>804</v>
      </c>
      <c r="J562" s="311" t="str">
        <f>IFERROR(VLOOKUP('[1]Lista de Lojas | Stores List'!$K562,[1]UF!$A:$C,3,0),"")</f>
        <v>Southest</v>
      </c>
      <c r="K562" s="311" t="s">
        <v>319</v>
      </c>
      <c r="L562" s="311" t="str">
        <f>IF('[1]Lista de Lojas | Stores List'!$K562="","",VLOOKUP('[1]Lista de Lojas | Stores List'!$K562,[1]UF!$A:$B,2,0))</f>
        <v>Minas Gerais</v>
      </c>
      <c r="M562" s="311" t="s">
        <v>361</v>
      </c>
      <c r="N562" s="311" t="str">
        <f>IFERROR(VLOOKUP('[1]Lista de Lojas | Stores List'!$M562,[1]UF!D:E,2,0),"N")</f>
        <v>N</v>
      </c>
      <c r="O562" s="311" t="s">
        <v>1165</v>
      </c>
      <c r="P562" s="311" t="s">
        <v>523</v>
      </c>
      <c r="Q562" s="317">
        <v>2101.2600000000002</v>
      </c>
      <c r="R562" s="311">
        <f>SUMIFS('[1]Lista de Lojas | Stores List'!$B$85:$B$747,'[1]Lista de Lojas | Stores List'!$D$85:$D$747,'[1]Lista de Lojas | Stores List'!$D562,'[1]Lista de Lojas | Stores List'!$E$85:$E$747,"&lt;="&amp;'[1]Lista de Lojas | Stores List'!$E562)</f>
        <v>154</v>
      </c>
      <c r="S562" s="311">
        <f>SUMIFS('[1]Lista de Lojas | Stores List'!$B$85:$B$747,'[1]Lista de Lojas | Stores List'!$E$85:$E$747,"&lt;="&amp;'[1]Lista de Lojas | Stores List'!$E562)</f>
        <v>176</v>
      </c>
    </row>
    <row r="563" spans="2:19">
      <c r="B563" s="164">
        <f>IF(AND('[1]Lista de Lojas | Stores List'!$E563="",'[1]Lista de Lojas | Stores List'!$G563=""),0,IF('[1]Lista de Lojas | Stores List'!$G563&lt;&gt;"",0,1))</f>
        <v>1</v>
      </c>
      <c r="C563" s="163" t="s">
        <v>1163</v>
      </c>
      <c r="D563" s="308" t="s">
        <v>125</v>
      </c>
      <c r="E563" s="309">
        <v>40883</v>
      </c>
      <c r="F563" s="308" t="str">
        <f>IF('[1]Lista de Lojas | Stores List'!$E563="","",VLOOKUP(MONTH('[1]Lista de Lojas | Stores List'!$E563),[1]Quarters!$A$2:$B$13,2,0)&amp;RIGHT(YEAR('[1]Lista de Lojas | Stores List'!$E563),2))</f>
        <v>4Q11</v>
      </c>
      <c r="G563" s="309"/>
      <c r="H563" s="308" t="str">
        <f>IF('[1]Lista de Lojas | Stores List'!$G563="","",VLOOKUP(MONTH('[1]Lista de Lojas | Stores List'!$G563),[1]Quarters!$A$2:$B$13,2,0)&amp;RIGHT(YEAR('[1]Lista de Lojas | Stores List'!$G563),2))</f>
        <v/>
      </c>
      <c r="I563" s="311" t="s">
        <v>804</v>
      </c>
      <c r="J563" s="311" t="str">
        <f>IFERROR(VLOOKUP('[1]Lista de Lojas | Stores List'!$K563,[1]UF!$A:$C,3,0),"")</f>
        <v>Northest</v>
      </c>
      <c r="K563" s="311" t="s">
        <v>130</v>
      </c>
      <c r="L563" s="311" t="str">
        <f>IF('[1]Lista de Lojas | Stores List'!$K563="","",VLOOKUP('[1]Lista de Lojas | Stores List'!$K563,[1]UF!$A:$B,2,0))</f>
        <v>Pernambuco</v>
      </c>
      <c r="M563" s="311" t="s">
        <v>138</v>
      </c>
      <c r="N563" s="311" t="str">
        <f>IFERROR(VLOOKUP('[1]Lista de Lojas | Stores List'!$M563,[1]UF!D:E,2,0),"N")</f>
        <v>S</v>
      </c>
      <c r="O563" s="311" t="s">
        <v>308</v>
      </c>
      <c r="P563" s="311" t="s">
        <v>523</v>
      </c>
      <c r="Q563" s="317">
        <v>2940.95</v>
      </c>
      <c r="R563" s="311">
        <f>SUMIFS('[1]Lista de Lojas | Stores List'!$B$85:$B$747,'[1]Lista de Lojas | Stores List'!$D$85:$D$747,'[1]Lista de Lojas | Stores List'!$D563,'[1]Lista de Lojas | Stores List'!$E$85:$E$747,"&lt;="&amp;'[1]Lista de Lojas | Stores List'!$E563)</f>
        <v>153</v>
      </c>
      <c r="S563" s="311">
        <f>SUMIFS('[1]Lista de Lojas | Stores List'!$B$85:$B$747,'[1]Lista de Lojas | Stores List'!$E$85:$E$747,"&lt;="&amp;'[1]Lista de Lojas | Stores List'!$E563)</f>
        <v>175</v>
      </c>
    </row>
    <row r="564" spans="2:19">
      <c r="B564" s="164">
        <f>IF(AND('[1]Lista de Lojas | Stores List'!$E564="",'[1]Lista de Lojas | Stores List'!$G564=""),0,IF('[1]Lista de Lojas | Stores List'!$G564&lt;&gt;"",0,1))</f>
        <v>1</v>
      </c>
      <c r="C564" s="163" t="s">
        <v>1161</v>
      </c>
      <c r="D564" s="308" t="s">
        <v>125</v>
      </c>
      <c r="E564" s="309">
        <v>40878</v>
      </c>
      <c r="F564" s="308" t="str">
        <f>IF('[1]Lista de Lojas | Stores List'!$E564="","",VLOOKUP(MONTH('[1]Lista de Lojas | Stores List'!$E564),[1]Quarters!$A$2:$B$13,2,0)&amp;RIGHT(YEAR('[1]Lista de Lojas | Stores List'!$E564),2))</f>
        <v>4Q11</v>
      </c>
      <c r="G564" s="309"/>
      <c r="H564" s="308" t="str">
        <f>IF('[1]Lista de Lojas | Stores List'!$G564="","",VLOOKUP(MONTH('[1]Lista de Lojas | Stores List'!$G564),[1]Quarters!$A$2:$B$13,2,0)&amp;RIGHT(YEAR('[1]Lista de Lojas | Stores List'!$G564),2))</f>
        <v/>
      </c>
      <c r="I564" s="311" t="s">
        <v>804</v>
      </c>
      <c r="J564" s="311" t="str">
        <f>IFERROR(VLOOKUP('[1]Lista de Lojas | Stores List'!$K564,[1]UF!$A:$C,3,0),"")</f>
        <v>South</v>
      </c>
      <c r="K564" s="311" t="s">
        <v>331</v>
      </c>
      <c r="L564" s="311" t="str">
        <f>IF('[1]Lista de Lojas | Stores List'!$K564="","",VLOOKUP('[1]Lista de Lojas | Stores List'!$K564,[1]UF!$A:$B,2,0))</f>
        <v>Paraná</v>
      </c>
      <c r="M564" s="311" t="s">
        <v>360</v>
      </c>
      <c r="N564" s="311" t="str">
        <f>IFERROR(VLOOKUP('[1]Lista de Lojas | Stores List'!$M564,[1]UF!D:E,2,0),"N")</f>
        <v>N</v>
      </c>
      <c r="O564" s="311" t="s">
        <v>1162</v>
      </c>
      <c r="P564" s="311" t="s">
        <v>523</v>
      </c>
      <c r="Q564" s="317">
        <v>2534.92</v>
      </c>
      <c r="R564" s="311">
        <f>SUMIFS('[1]Lista de Lojas | Stores List'!$B$85:$B$747,'[1]Lista de Lojas | Stores List'!$D$85:$D$747,'[1]Lista de Lojas | Stores List'!$D564,'[1]Lista de Lojas | Stores List'!$E$85:$E$747,"&lt;="&amp;'[1]Lista de Lojas | Stores List'!$E564)</f>
        <v>152</v>
      </c>
      <c r="S564" s="311">
        <f>SUMIFS('[1]Lista de Lojas | Stores List'!$B$85:$B$747,'[1]Lista de Lojas | Stores List'!$E$85:$E$747,"&lt;="&amp;'[1]Lista de Lojas | Stores List'!$E564)</f>
        <v>174</v>
      </c>
    </row>
    <row r="565" spans="2:19">
      <c r="B565" s="164">
        <f>IF(AND('[1]Lista de Lojas | Stores List'!$E565="",'[1]Lista de Lojas | Stores List'!$G565=""),0,IF('[1]Lista de Lojas | Stores List'!$G565&lt;&gt;"",0,1))</f>
        <v>1</v>
      </c>
      <c r="C565" s="163" t="s">
        <v>1160</v>
      </c>
      <c r="D565" s="308" t="s">
        <v>125</v>
      </c>
      <c r="E565" s="309">
        <v>40877</v>
      </c>
      <c r="F565" s="308" t="str">
        <f>IF('[1]Lista de Lojas | Stores List'!$E565="","",VLOOKUP(MONTH('[1]Lista de Lojas | Stores List'!$E565),[1]Quarters!$A$2:$B$13,2,0)&amp;RIGHT(YEAR('[1]Lista de Lojas | Stores List'!$E565),2))</f>
        <v>4Q11</v>
      </c>
      <c r="G565" s="309"/>
      <c r="H565" s="308" t="str">
        <f>IF('[1]Lista de Lojas | Stores List'!$G565="","",VLOOKUP(MONTH('[1]Lista de Lojas | Stores List'!$G565),[1]Quarters!$A$2:$B$13,2,0)&amp;RIGHT(YEAR('[1]Lista de Lojas | Stores List'!$G565),2))</f>
        <v/>
      </c>
      <c r="I565" s="311" t="s">
        <v>804</v>
      </c>
      <c r="J565" s="311" t="str">
        <f>IFERROR(VLOOKUP('[1]Lista de Lojas | Stores List'!$K565,[1]UF!$A:$C,3,0),"")</f>
        <v>Southest</v>
      </c>
      <c r="K565" s="311" t="s">
        <v>127</v>
      </c>
      <c r="L565" s="311" t="str">
        <f>IF('[1]Lista de Lojas | Stores List'!$K565="","",VLOOKUP('[1]Lista de Lojas | Stores List'!$K565,[1]UF!$A:$B,2,0))</f>
        <v>São Paulo</v>
      </c>
      <c r="M565" s="311" t="s">
        <v>216</v>
      </c>
      <c r="N565" s="311" t="str">
        <f>IFERROR(VLOOKUP('[1]Lista de Lojas | Stores List'!$M565,[1]UF!D:E,2,0),"N")</f>
        <v>N</v>
      </c>
      <c r="O565" s="311" t="s">
        <v>306</v>
      </c>
      <c r="P565" s="311" t="s">
        <v>523</v>
      </c>
      <c r="Q565" s="317">
        <v>2952.96</v>
      </c>
      <c r="R565" s="311">
        <f>SUMIFS('[1]Lista de Lojas | Stores List'!$B$85:$B$747,'[1]Lista de Lojas | Stores List'!$D$85:$D$747,'[1]Lista de Lojas | Stores List'!$D565,'[1]Lista de Lojas | Stores List'!$E$85:$E$747,"&lt;="&amp;'[1]Lista de Lojas | Stores List'!$E565)</f>
        <v>151</v>
      </c>
      <c r="S565" s="311">
        <f>SUMIFS('[1]Lista de Lojas | Stores List'!$B$85:$B$747,'[1]Lista de Lojas | Stores List'!$E$85:$E$747,"&lt;="&amp;'[1]Lista de Lojas | Stores List'!$E565)</f>
        <v>173</v>
      </c>
    </row>
    <row r="566" spans="2:19">
      <c r="B566" s="164">
        <f>IF(AND('[1]Lista de Lojas | Stores List'!$E566="",'[1]Lista de Lojas | Stores List'!$G566=""),0,IF('[1]Lista de Lojas | Stores List'!$G566&lt;&gt;"",0,1))</f>
        <v>1</v>
      </c>
      <c r="C566" s="163" t="s">
        <v>1159</v>
      </c>
      <c r="D566" s="308" t="s">
        <v>125</v>
      </c>
      <c r="E566" s="309">
        <v>40876</v>
      </c>
      <c r="F566" s="308" t="str">
        <f>IF('[1]Lista de Lojas | Stores List'!$E566="","",VLOOKUP(MONTH('[1]Lista de Lojas | Stores List'!$E566),[1]Quarters!$A$2:$B$13,2,0)&amp;RIGHT(YEAR('[1]Lista de Lojas | Stores List'!$E566),2))</f>
        <v>4Q11</v>
      </c>
      <c r="G566" s="309"/>
      <c r="H566" s="308" t="str">
        <f>IF('[1]Lista de Lojas | Stores List'!$G566="","",VLOOKUP(MONTH('[1]Lista de Lojas | Stores List'!$G566),[1]Quarters!$A$2:$B$13,2,0)&amp;RIGHT(YEAR('[1]Lista de Lojas | Stores List'!$G566),2))</f>
        <v/>
      </c>
      <c r="I566" s="311" t="s">
        <v>804</v>
      </c>
      <c r="J566" s="311" t="str">
        <f>IFERROR(VLOOKUP('[1]Lista de Lojas | Stores List'!$K566,[1]UF!$A:$C,3,0),"")</f>
        <v>Southest</v>
      </c>
      <c r="K566" s="311" t="s">
        <v>127</v>
      </c>
      <c r="L566" s="311" t="str">
        <f>IF('[1]Lista de Lojas | Stores List'!$K566="","",VLOOKUP('[1]Lista de Lojas | Stores List'!$K566,[1]UF!$A:$B,2,0))</f>
        <v>São Paulo</v>
      </c>
      <c r="M566" s="311" t="s">
        <v>134</v>
      </c>
      <c r="N566" s="311" t="str">
        <f>IFERROR(VLOOKUP('[1]Lista de Lojas | Stores List'!$M566,[1]UF!D:E,2,0),"N")</f>
        <v>S</v>
      </c>
      <c r="O566" s="311" t="s">
        <v>887</v>
      </c>
      <c r="P566" s="311" t="s">
        <v>523</v>
      </c>
      <c r="Q566" s="317">
        <v>2573.17</v>
      </c>
      <c r="R566" s="311">
        <f>SUMIFS('[1]Lista de Lojas | Stores List'!$B$85:$B$747,'[1]Lista de Lojas | Stores List'!$D$85:$D$747,'[1]Lista de Lojas | Stores List'!$D566,'[1]Lista de Lojas | Stores List'!$E$85:$E$747,"&lt;="&amp;'[1]Lista de Lojas | Stores List'!$E566)</f>
        <v>150</v>
      </c>
      <c r="S566" s="311">
        <f>SUMIFS('[1]Lista de Lojas | Stores List'!$B$85:$B$747,'[1]Lista de Lojas | Stores List'!$E$85:$E$747,"&lt;="&amp;'[1]Lista de Lojas | Stores List'!$E566)</f>
        <v>172</v>
      </c>
    </row>
    <row r="567" spans="2:19">
      <c r="B567" s="164">
        <f>IF(AND('[1]Lista de Lojas | Stores List'!$E567="",'[1]Lista de Lojas | Stores List'!$G567=""),0,IF('[1]Lista de Lojas | Stores List'!$G567&lt;&gt;"",0,1))</f>
        <v>1</v>
      </c>
      <c r="C567" s="163" t="s">
        <v>1158</v>
      </c>
      <c r="D567" s="308" t="s">
        <v>125</v>
      </c>
      <c r="E567" s="309">
        <v>40857</v>
      </c>
      <c r="F567" s="308" t="str">
        <f>IF('[1]Lista de Lojas | Stores List'!$E567="","",VLOOKUP(MONTH('[1]Lista de Lojas | Stores List'!$E567),[1]Quarters!$A$2:$B$13,2,0)&amp;RIGHT(YEAR('[1]Lista de Lojas | Stores List'!$E567),2))</f>
        <v>4Q11</v>
      </c>
      <c r="G567" s="309"/>
      <c r="H567" s="308" t="str">
        <f>IF('[1]Lista de Lojas | Stores List'!$G567="","",VLOOKUP(MONTH('[1]Lista de Lojas | Stores List'!$G567),[1]Quarters!$A$2:$B$13,2,0)&amp;RIGHT(YEAR('[1]Lista de Lojas | Stores List'!$G567),2))</f>
        <v/>
      </c>
      <c r="I567" s="311" t="s">
        <v>804</v>
      </c>
      <c r="J567" s="311" t="str">
        <f>IFERROR(VLOOKUP('[1]Lista de Lojas | Stores List'!$K567,[1]UF!$A:$C,3,0),"")</f>
        <v>Southest</v>
      </c>
      <c r="K567" s="311" t="s">
        <v>127</v>
      </c>
      <c r="L567" s="311" t="str">
        <f>IF('[1]Lista de Lojas | Stores List'!$K567="","",VLOOKUP('[1]Lista de Lojas | Stores List'!$K567,[1]UF!$A:$B,2,0))</f>
        <v>São Paulo</v>
      </c>
      <c r="M567" s="311" t="s">
        <v>860</v>
      </c>
      <c r="N567" s="311" t="str">
        <f>IFERROR(VLOOKUP('[1]Lista de Lojas | Stores List'!$M567,[1]UF!D:E,2,0),"N")</f>
        <v>N</v>
      </c>
      <c r="O567" s="311" t="s">
        <v>305</v>
      </c>
      <c r="P567" s="311" t="s">
        <v>523</v>
      </c>
      <c r="Q567" s="317">
        <v>2762.93</v>
      </c>
      <c r="R567" s="311">
        <f>SUMIFS('[1]Lista de Lojas | Stores List'!$B$85:$B$747,'[1]Lista de Lojas | Stores List'!$D$85:$D$747,'[1]Lista de Lojas | Stores List'!$D567,'[1]Lista de Lojas | Stores List'!$E$85:$E$747,"&lt;="&amp;'[1]Lista de Lojas | Stores List'!$E567)</f>
        <v>149</v>
      </c>
      <c r="S567" s="311">
        <f>SUMIFS('[1]Lista de Lojas | Stores List'!$B$85:$B$747,'[1]Lista de Lojas | Stores List'!$E$85:$E$747,"&lt;="&amp;'[1]Lista de Lojas | Stores List'!$E567)</f>
        <v>171</v>
      </c>
    </row>
    <row r="568" spans="2:19">
      <c r="B568" s="164">
        <f>IF(AND('[1]Lista de Lojas | Stores List'!$E568="",'[1]Lista de Lojas | Stores List'!$G568=""),0,IF('[1]Lista de Lojas | Stores List'!$G568&lt;&gt;"",0,1))</f>
        <v>1</v>
      </c>
      <c r="C568" s="163" t="s">
        <v>859</v>
      </c>
      <c r="D568" s="308" t="s">
        <v>152</v>
      </c>
      <c r="E568" s="309">
        <v>40856</v>
      </c>
      <c r="F568" s="308" t="str">
        <f>IF('[1]Lista de Lojas | Stores List'!$E568="","",VLOOKUP(MONTH('[1]Lista de Lojas | Stores List'!$E568),[1]Quarters!$A$2:$B$13,2,0)&amp;RIGHT(YEAR('[1]Lista de Lojas | Stores List'!$E568),2))</f>
        <v>4Q11</v>
      </c>
      <c r="G568" s="309"/>
      <c r="H568" s="308" t="str">
        <f>IF('[1]Lista de Lojas | Stores List'!$G568="","",VLOOKUP(MONTH('[1]Lista de Lojas | Stores List'!$G568),[1]Quarters!$A$2:$B$13,2,0)&amp;RIGHT(YEAR('[1]Lista de Lojas | Stores List'!$G568),2))</f>
        <v/>
      </c>
      <c r="I568" s="311" t="s">
        <v>804</v>
      </c>
      <c r="J568" s="311" t="str">
        <f>IFERROR(VLOOKUP('[1]Lista de Lojas | Stores List'!$K568,[1]UF!$A:$C,3,0),"")</f>
        <v>Southest</v>
      </c>
      <c r="K568" s="311" t="s">
        <v>127</v>
      </c>
      <c r="L568" s="311" t="str">
        <f>IF('[1]Lista de Lojas | Stores List'!$K568="","",VLOOKUP('[1]Lista de Lojas | Stores List'!$K568,[1]UF!$A:$B,2,0))</f>
        <v>São Paulo</v>
      </c>
      <c r="M568" s="311" t="s">
        <v>860</v>
      </c>
      <c r="N568" s="311" t="str">
        <f>IFERROR(VLOOKUP('[1]Lista de Lojas | Stores List'!$M568,[1]UF!D:E,2,0),"N")</f>
        <v>N</v>
      </c>
      <c r="O568" s="311" t="s">
        <v>861</v>
      </c>
      <c r="P568" s="311" t="s">
        <v>523</v>
      </c>
      <c r="Q568" s="317">
        <v>692.68</v>
      </c>
      <c r="R568" s="311">
        <f>SUMIFS('[1]Lista de Lojas | Stores List'!$B$85:$B$747,'[1]Lista de Lojas | Stores List'!$D$85:$D$747,'[1]Lista de Lojas | Stores List'!$D568,'[1]Lista de Lojas | Stores List'!$E$85:$E$747,"&lt;="&amp;'[1]Lista de Lojas | Stores List'!$E568)</f>
        <v>22</v>
      </c>
      <c r="S568" s="311">
        <f>SUMIFS('[1]Lista de Lojas | Stores List'!$B$85:$B$747,'[1]Lista de Lojas | Stores List'!$E$85:$E$747,"&lt;="&amp;'[1]Lista de Lojas | Stores List'!$E568)</f>
        <v>170</v>
      </c>
    </row>
    <row r="569" spans="2:19">
      <c r="B569" s="164">
        <f>IF(AND('[1]Lista de Lojas | Stores List'!$E569="",'[1]Lista de Lojas | Stores List'!$G569=""),0,IF('[1]Lista de Lojas | Stores List'!$G569&lt;&gt;"",0,1))</f>
        <v>1</v>
      </c>
      <c r="C569" s="163" t="s">
        <v>1157</v>
      </c>
      <c r="D569" s="308" t="s">
        <v>125</v>
      </c>
      <c r="E569" s="309">
        <v>40856</v>
      </c>
      <c r="F569" s="308" t="str">
        <f>IF('[1]Lista de Lojas | Stores List'!$E569="","",VLOOKUP(MONTH('[1]Lista de Lojas | Stores List'!$E569),[1]Quarters!$A$2:$B$13,2,0)&amp;RIGHT(YEAR('[1]Lista de Lojas | Stores List'!$E569),2))</f>
        <v>4Q11</v>
      </c>
      <c r="G569" s="309"/>
      <c r="H569" s="308" t="str">
        <f>IF('[1]Lista de Lojas | Stores List'!$G569="","",VLOOKUP(MONTH('[1]Lista de Lojas | Stores List'!$G569),[1]Quarters!$A$2:$B$13,2,0)&amp;RIGHT(YEAR('[1]Lista de Lojas | Stores List'!$G569),2))</f>
        <v/>
      </c>
      <c r="I569" s="311" t="s">
        <v>804</v>
      </c>
      <c r="J569" s="311" t="str">
        <f>IFERROR(VLOOKUP('[1]Lista de Lojas | Stores List'!$K569,[1]UF!$A:$C,3,0),"")</f>
        <v>Southest</v>
      </c>
      <c r="K569" s="311" t="s">
        <v>127</v>
      </c>
      <c r="L569" s="311" t="str">
        <f>IF('[1]Lista de Lojas | Stores List'!$K569="","",VLOOKUP('[1]Lista de Lojas | Stores List'!$K569,[1]UF!$A:$B,2,0))</f>
        <v>São Paulo</v>
      </c>
      <c r="M569" s="311" t="s">
        <v>134</v>
      </c>
      <c r="N569" s="311" t="str">
        <f>IFERROR(VLOOKUP('[1]Lista de Lojas | Stores List'!$M569,[1]UF!D:E,2,0),"N")</f>
        <v>S</v>
      </c>
      <c r="O569" s="311" t="s">
        <v>304</v>
      </c>
      <c r="P569" s="311" t="s">
        <v>523</v>
      </c>
      <c r="Q569" s="317">
        <v>1070.0899999999999</v>
      </c>
      <c r="R569" s="311">
        <f>SUMIFS('[1]Lista de Lojas | Stores List'!$B$85:$B$747,'[1]Lista de Lojas | Stores List'!$D$85:$D$747,'[1]Lista de Lojas | Stores List'!$D569,'[1]Lista de Lojas | Stores List'!$E$85:$E$747,"&lt;="&amp;'[1]Lista de Lojas | Stores List'!$E569)</f>
        <v>148</v>
      </c>
      <c r="S569" s="311">
        <f>SUMIFS('[1]Lista de Lojas | Stores List'!$B$85:$B$747,'[1]Lista de Lojas | Stores List'!$E$85:$E$747,"&lt;="&amp;'[1]Lista de Lojas | Stores List'!$E569)</f>
        <v>170</v>
      </c>
    </row>
    <row r="570" spans="2:19">
      <c r="B570" s="164">
        <f>IF(AND('[1]Lista de Lojas | Stores List'!$E570="",'[1]Lista de Lojas | Stores List'!$G570=""),0,IF('[1]Lista de Lojas | Stores List'!$G570&lt;&gt;"",0,1))</f>
        <v>1</v>
      </c>
      <c r="C570" s="163" t="s">
        <v>1156</v>
      </c>
      <c r="D570" s="308" t="s">
        <v>125</v>
      </c>
      <c r="E570" s="309">
        <v>40855</v>
      </c>
      <c r="F570" s="308" t="str">
        <f>IF('[1]Lista de Lojas | Stores List'!$E570="","",VLOOKUP(MONTH('[1]Lista de Lojas | Stores List'!$E570),[1]Quarters!$A$2:$B$13,2,0)&amp;RIGHT(YEAR('[1]Lista de Lojas | Stores List'!$E570),2))</f>
        <v>4Q11</v>
      </c>
      <c r="G570" s="309"/>
      <c r="H570" s="308" t="str">
        <f>IF('[1]Lista de Lojas | Stores List'!$G570="","",VLOOKUP(MONTH('[1]Lista de Lojas | Stores List'!$G570),[1]Quarters!$A$2:$B$13,2,0)&amp;RIGHT(YEAR('[1]Lista de Lojas | Stores List'!$G570),2))</f>
        <v/>
      </c>
      <c r="I570" s="311" t="s">
        <v>804</v>
      </c>
      <c r="J570" s="311" t="str">
        <f>IFERROR(VLOOKUP('[1]Lista de Lojas | Stores List'!$K570,[1]UF!$A:$C,3,0),"")</f>
        <v>North</v>
      </c>
      <c r="K570" s="311" t="s">
        <v>335</v>
      </c>
      <c r="L570" s="311" t="str">
        <f>IF('[1]Lista de Lojas | Stores List'!$K570="","",VLOOKUP('[1]Lista de Lojas | Stores List'!$K570,[1]UF!$A:$B,2,0))</f>
        <v>Acre</v>
      </c>
      <c r="M570" s="311" t="s">
        <v>359</v>
      </c>
      <c r="N570" s="311" t="str">
        <f>IFERROR(VLOOKUP('[1]Lista de Lojas | Stores List'!$M570,[1]UF!D:E,2,0),"N")</f>
        <v>S</v>
      </c>
      <c r="O570" s="311" t="s">
        <v>303</v>
      </c>
      <c r="P570" s="311" t="s">
        <v>523</v>
      </c>
      <c r="Q570" s="317">
        <v>2476.3900000000003</v>
      </c>
      <c r="R570" s="311">
        <f>SUMIFS('[1]Lista de Lojas | Stores List'!$B$85:$B$747,'[1]Lista de Lojas | Stores List'!$D$85:$D$747,'[1]Lista de Lojas | Stores List'!$D570,'[1]Lista de Lojas | Stores List'!$E$85:$E$747,"&lt;="&amp;'[1]Lista de Lojas | Stores List'!$E570)</f>
        <v>147</v>
      </c>
      <c r="S570" s="311">
        <f>SUMIFS('[1]Lista de Lojas | Stores List'!$B$85:$B$747,'[1]Lista de Lojas | Stores List'!$E$85:$E$747,"&lt;="&amp;'[1]Lista de Lojas | Stores List'!$E570)</f>
        <v>168</v>
      </c>
    </row>
    <row r="571" spans="2:19">
      <c r="B571" s="164">
        <f>IF(AND('[1]Lista de Lojas | Stores List'!$E571="",'[1]Lista de Lojas | Stores List'!$G571=""),0,IF('[1]Lista de Lojas | Stores List'!$G571&lt;&gt;"",0,1))</f>
        <v>1</v>
      </c>
      <c r="C571" s="163" t="s">
        <v>1154</v>
      </c>
      <c r="D571" s="308" t="s">
        <v>125</v>
      </c>
      <c r="E571" s="309">
        <v>40851</v>
      </c>
      <c r="F571" s="308" t="str">
        <f>IF('[1]Lista de Lojas | Stores List'!$E571="","",VLOOKUP(MONTH('[1]Lista de Lojas | Stores List'!$E571),[1]Quarters!$A$2:$B$13,2,0)&amp;RIGHT(YEAR('[1]Lista de Lojas | Stores List'!$E571),2))</f>
        <v>4Q11</v>
      </c>
      <c r="G571" s="309"/>
      <c r="H571" s="308" t="str">
        <f>IF('[1]Lista de Lojas | Stores List'!$G571="","",VLOOKUP(MONTH('[1]Lista de Lojas | Stores List'!$G571),[1]Quarters!$A$2:$B$13,2,0)&amp;RIGHT(YEAR('[1]Lista de Lojas | Stores List'!$G571),2))</f>
        <v/>
      </c>
      <c r="I571" s="311" t="s">
        <v>804</v>
      </c>
      <c r="J571" s="311" t="str">
        <f>IFERROR(VLOOKUP('[1]Lista de Lojas | Stores List'!$K571,[1]UF!$A:$C,3,0),"")</f>
        <v>Southest</v>
      </c>
      <c r="K571" s="311" t="s">
        <v>127</v>
      </c>
      <c r="L571" s="311" t="str">
        <f>IF('[1]Lista de Lojas | Stores List'!$K571="","",VLOOKUP('[1]Lista de Lojas | Stores List'!$K571,[1]UF!$A:$B,2,0))</f>
        <v>São Paulo</v>
      </c>
      <c r="M571" s="311" t="s">
        <v>349</v>
      </c>
      <c r="N571" s="311" t="str">
        <f>IFERROR(VLOOKUP('[1]Lista de Lojas | Stores List'!$M571,[1]UF!D:E,2,0),"N")</f>
        <v>N</v>
      </c>
      <c r="O571" s="311" t="s">
        <v>1155</v>
      </c>
      <c r="P571" s="311" t="s">
        <v>521</v>
      </c>
      <c r="Q571" s="317">
        <v>1662.56</v>
      </c>
      <c r="R571" s="311">
        <f>SUMIFS('[1]Lista de Lojas | Stores List'!$B$85:$B$747,'[1]Lista de Lojas | Stores List'!$D$85:$D$747,'[1]Lista de Lojas | Stores List'!$D571,'[1]Lista de Lojas | Stores List'!$E$85:$E$747,"&lt;="&amp;'[1]Lista de Lojas | Stores List'!$E571)</f>
        <v>146</v>
      </c>
      <c r="S571" s="311">
        <f>SUMIFS('[1]Lista de Lojas | Stores List'!$B$85:$B$747,'[1]Lista de Lojas | Stores List'!$E$85:$E$747,"&lt;="&amp;'[1]Lista de Lojas | Stores List'!$E571)</f>
        <v>167</v>
      </c>
    </row>
    <row r="572" spans="2:19">
      <c r="B572" s="164">
        <f>IF(AND('[1]Lista de Lojas | Stores List'!$E572="",'[1]Lista de Lojas | Stores List'!$G572=""),0,IF('[1]Lista de Lojas | Stores List'!$G572&lt;&gt;"",0,1))</f>
        <v>1</v>
      </c>
      <c r="C572" s="163" t="s">
        <v>1152</v>
      </c>
      <c r="D572" s="308" t="s">
        <v>125</v>
      </c>
      <c r="E572" s="309">
        <v>40835</v>
      </c>
      <c r="F572" s="308" t="str">
        <f>IF('[1]Lista de Lojas | Stores List'!$E572="","",VLOOKUP(MONTH('[1]Lista de Lojas | Stores List'!$E572),[1]Quarters!$A$2:$B$13,2,0)&amp;RIGHT(YEAR('[1]Lista de Lojas | Stores List'!$E572),2))</f>
        <v>4Q11</v>
      </c>
      <c r="G572" s="309"/>
      <c r="H572" s="308" t="str">
        <f>IF('[1]Lista de Lojas | Stores List'!$G572="","",VLOOKUP(MONTH('[1]Lista de Lojas | Stores List'!$G572),[1]Quarters!$A$2:$B$13,2,0)&amp;RIGHT(YEAR('[1]Lista de Lojas | Stores List'!$G572),2))</f>
        <v/>
      </c>
      <c r="I572" s="311" t="s">
        <v>804</v>
      </c>
      <c r="J572" s="311" t="str">
        <f>IFERROR(VLOOKUP('[1]Lista de Lojas | Stores List'!$K572,[1]UF!$A:$C,3,0),"")</f>
        <v>South</v>
      </c>
      <c r="K572" s="311" t="s">
        <v>126</v>
      </c>
      <c r="L572" s="311" t="str">
        <f>IF('[1]Lista de Lojas | Stores List'!$K572="","",VLOOKUP('[1]Lista de Lojas | Stores List'!$K572,[1]UF!$A:$B,2,0))</f>
        <v>Rio Grande do Sul</v>
      </c>
      <c r="M572" s="311" t="s">
        <v>346</v>
      </c>
      <c r="N572" s="311" t="str">
        <f>IFERROR(VLOOKUP('[1]Lista de Lojas | Stores List'!$M572,[1]UF!D:E,2,0),"N")</f>
        <v>N</v>
      </c>
      <c r="O572" s="311" t="s">
        <v>1153</v>
      </c>
      <c r="P572" s="311" t="s">
        <v>521</v>
      </c>
      <c r="Q572" s="317">
        <v>1760.77</v>
      </c>
      <c r="R572" s="311">
        <f>SUMIFS('[1]Lista de Lojas | Stores List'!$B$85:$B$747,'[1]Lista de Lojas | Stores List'!$D$85:$D$747,'[1]Lista de Lojas | Stores List'!$D572,'[1]Lista de Lojas | Stores List'!$E$85:$E$747,"&lt;="&amp;'[1]Lista de Lojas | Stores List'!$E572)</f>
        <v>145</v>
      </c>
      <c r="S572" s="311">
        <f>SUMIFS('[1]Lista de Lojas | Stores List'!$B$85:$B$747,'[1]Lista de Lojas | Stores List'!$E$85:$E$747,"&lt;="&amp;'[1]Lista de Lojas | Stores List'!$E572)</f>
        <v>166</v>
      </c>
    </row>
    <row r="573" spans="2:19">
      <c r="B573" s="324">
        <f>IF(AND('[1]Lista de Lojas | Stores List'!$E573="",'[1]Lista de Lojas | Stores List'!$G573=""),0,IF('[1]Lista de Lojas | Stores List'!$G573&lt;&gt;"",0,1))</f>
        <v>0</v>
      </c>
      <c r="C573" s="325" t="s">
        <v>1150</v>
      </c>
      <c r="D573" s="326" t="s">
        <v>125</v>
      </c>
      <c r="E573" s="327">
        <v>40829</v>
      </c>
      <c r="F573" s="326" t="str">
        <f>IF('[1]Lista de Lojas | Stores List'!$E573="","",VLOOKUP(MONTH('[1]Lista de Lojas | Stores List'!$E573),[1]Quarters!$A$2:$B$13,2,0)&amp;RIGHT(YEAR('[1]Lista de Lojas | Stores List'!$E573),2))</f>
        <v>4Q11</v>
      </c>
      <c r="G573" s="327">
        <v>43099</v>
      </c>
      <c r="H573" s="326" t="str">
        <f>IF('[1]Lista de Lojas | Stores List'!$G573="","",VLOOKUP(MONTH('[1]Lista de Lojas | Stores List'!$G573),[1]Quarters!$A$2:$B$13,2,0)&amp;RIGHT(YEAR('[1]Lista de Lojas | Stores List'!$G573),2))</f>
        <v>4Q17</v>
      </c>
      <c r="I573" s="324" t="s">
        <v>804</v>
      </c>
      <c r="J573" s="324" t="str">
        <f>IFERROR(VLOOKUP('[1]Lista de Lojas | Stores List'!$K573,[1]UF!$A:$C,3,0),"")</f>
        <v>Northest</v>
      </c>
      <c r="K573" s="324" t="s">
        <v>323</v>
      </c>
      <c r="L573" s="324" t="str">
        <f>IF('[1]Lista de Lojas | Stores List'!$K573="","",VLOOKUP('[1]Lista de Lojas | Stores List'!$K573,[1]UF!$A:$B,2,0))</f>
        <v>Rio Grande do Norte</v>
      </c>
      <c r="M573" s="324" t="s">
        <v>211</v>
      </c>
      <c r="N573" s="311" t="str">
        <f>IFERROR(VLOOKUP('[1]Lista de Lojas | Stores List'!$M573,[1]UF!D:E,2,0),"N")</f>
        <v>S</v>
      </c>
      <c r="O573" s="324" t="s">
        <v>1151</v>
      </c>
      <c r="P573" s="324" t="s">
        <v>521</v>
      </c>
      <c r="Q573" s="328">
        <v>2509.33</v>
      </c>
      <c r="R573" s="324">
        <f>SUMIFS('[1]Lista de Lojas | Stores List'!$B$85:$B$747,'[1]Lista de Lojas | Stores List'!$D$85:$D$747,'[1]Lista de Lojas | Stores List'!$D573,'[1]Lista de Lojas | Stores List'!$E$85:$E$747,"&lt;="&amp;'[1]Lista de Lojas | Stores List'!$E573)</f>
        <v>144</v>
      </c>
      <c r="S573" s="311">
        <f>SUMIFS('[1]Lista de Lojas | Stores List'!$B$85:$B$747,'[1]Lista de Lojas | Stores List'!$E$85:$E$747,"&lt;="&amp;'[1]Lista de Lojas | Stores List'!$E573)</f>
        <v>165</v>
      </c>
    </row>
    <row r="574" spans="2:19">
      <c r="B574" s="164">
        <f>IF(AND('[1]Lista de Lojas | Stores List'!$E574="",'[1]Lista de Lojas | Stores List'!$G574=""),0,IF('[1]Lista de Lojas | Stores List'!$G574&lt;&gt;"",0,1))</f>
        <v>1</v>
      </c>
      <c r="C574" s="163" t="s">
        <v>1148</v>
      </c>
      <c r="D574" s="308" t="s">
        <v>125</v>
      </c>
      <c r="E574" s="309">
        <v>40821</v>
      </c>
      <c r="F574" s="308" t="str">
        <f>IF('[1]Lista de Lojas | Stores List'!$E574="","",VLOOKUP(MONTH('[1]Lista de Lojas | Stores List'!$E574),[1]Quarters!$A$2:$B$13,2,0)&amp;RIGHT(YEAR('[1]Lista de Lojas | Stores List'!$E574),2))</f>
        <v>4Q11</v>
      </c>
      <c r="G574" s="309"/>
      <c r="H574" s="308" t="str">
        <f>IF('[1]Lista de Lojas | Stores List'!$G574="","",VLOOKUP(MONTH('[1]Lista de Lojas | Stores List'!$G574),[1]Quarters!$A$2:$B$13,2,0)&amp;RIGHT(YEAR('[1]Lista de Lojas | Stores List'!$G574),2))</f>
        <v/>
      </c>
      <c r="I574" s="311" t="s">
        <v>804</v>
      </c>
      <c r="J574" s="311" t="str">
        <f>IFERROR(VLOOKUP('[1]Lista de Lojas | Stores List'!$K574,[1]UF!$A:$C,3,0),"")</f>
        <v>South</v>
      </c>
      <c r="K574" s="311" t="s">
        <v>317</v>
      </c>
      <c r="L574" s="311" t="str">
        <f>IF('[1]Lista de Lojas | Stores List'!$K574="","",VLOOKUP('[1]Lista de Lojas | Stores List'!$K574,[1]UF!$A:$B,2,0))</f>
        <v>Santa Catarina</v>
      </c>
      <c r="M574" s="311" t="s">
        <v>358</v>
      </c>
      <c r="N574" s="311" t="str">
        <f>IFERROR(VLOOKUP('[1]Lista de Lojas | Stores List'!$M574,[1]UF!D:E,2,0),"N")</f>
        <v>N</v>
      </c>
      <c r="O574" s="311" t="s">
        <v>1149</v>
      </c>
      <c r="P574" s="311" t="s">
        <v>523</v>
      </c>
      <c r="Q574" s="317">
        <v>2376.14</v>
      </c>
      <c r="R574" s="311">
        <f>SUMIFS('[1]Lista de Lojas | Stores List'!$B$85:$B$747,'[1]Lista de Lojas | Stores List'!$D$85:$D$747,'[1]Lista de Lojas | Stores List'!$D574,'[1]Lista de Lojas | Stores List'!$E$85:$E$747,"&lt;="&amp;'[1]Lista de Lojas | Stores List'!$E574)</f>
        <v>144</v>
      </c>
      <c r="S574" s="311">
        <f>SUMIFS('[1]Lista de Lojas | Stores List'!$B$85:$B$747,'[1]Lista de Lojas | Stores List'!$E$85:$E$747,"&lt;="&amp;'[1]Lista de Lojas | Stores List'!$E574)</f>
        <v>165</v>
      </c>
    </row>
    <row r="575" spans="2:19">
      <c r="B575" s="164">
        <f>IF(AND('[1]Lista de Lojas | Stores List'!$E575="",'[1]Lista de Lojas | Stores List'!$G575=""),0,IF('[1]Lista de Lojas | Stores List'!$G575&lt;&gt;"",0,1))</f>
        <v>1</v>
      </c>
      <c r="C575" s="163" t="s">
        <v>1147</v>
      </c>
      <c r="D575" s="308" t="s">
        <v>125</v>
      </c>
      <c r="E575" s="309">
        <v>40820</v>
      </c>
      <c r="F575" s="308" t="str">
        <f>IF('[1]Lista de Lojas | Stores List'!$E575="","",VLOOKUP(MONTH('[1]Lista de Lojas | Stores List'!$E575),[1]Quarters!$A$2:$B$13,2,0)&amp;RIGHT(YEAR('[1]Lista de Lojas | Stores List'!$E575),2))</f>
        <v>4Q11</v>
      </c>
      <c r="G575" s="309"/>
      <c r="H575" s="308" t="str">
        <f>IF('[1]Lista de Lojas | Stores List'!$G575="","",VLOOKUP(MONTH('[1]Lista de Lojas | Stores List'!$G575),[1]Quarters!$A$2:$B$13,2,0)&amp;RIGHT(YEAR('[1]Lista de Lojas | Stores List'!$G575),2))</f>
        <v/>
      </c>
      <c r="I575" s="311" t="s">
        <v>804</v>
      </c>
      <c r="J575" s="311" t="str">
        <f>IFERROR(VLOOKUP('[1]Lista de Lojas | Stores List'!$K575,[1]UF!$A:$C,3,0),"")</f>
        <v>Southest</v>
      </c>
      <c r="K575" s="311" t="s">
        <v>319</v>
      </c>
      <c r="L575" s="311" t="str">
        <f>IF('[1]Lista de Lojas | Stores List'!$K575="","",VLOOKUP('[1]Lista de Lojas | Stores List'!$K575,[1]UF!$A:$B,2,0))</f>
        <v>Minas Gerais</v>
      </c>
      <c r="M575" s="311" t="s">
        <v>163</v>
      </c>
      <c r="N575" s="311" t="str">
        <f>IFERROR(VLOOKUP('[1]Lista de Lojas | Stores List'!$M575,[1]UF!D:E,2,0),"N")</f>
        <v>N</v>
      </c>
      <c r="O575" s="311" t="s">
        <v>970</v>
      </c>
      <c r="P575" s="311" t="s">
        <v>523</v>
      </c>
      <c r="Q575" s="317">
        <v>2257.08</v>
      </c>
      <c r="R575" s="311">
        <f>SUMIFS('[1]Lista de Lojas | Stores List'!$B$85:$B$747,'[1]Lista de Lojas | Stores List'!$D$85:$D$747,'[1]Lista de Lojas | Stores List'!$D575,'[1]Lista de Lojas | Stores List'!$E$85:$E$747,"&lt;="&amp;'[1]Lista de Lojas | Stores List'!$E575)</f>
        <v>143</v>
      </c>
      <c r="S575" s="311">
        <f>SUMIFS('[1]Lista de Lojas | Stores List'!$B$85:$B$747,'[1]Lista de Lojas | Stores List'!$E$85:$E$747,"&lt;="&amp;'[1]Lista de Lojas | Stores List'!$E575)</f>
        <v>164</v>
      </c>
    </row>
    <row r="576" spans="2:19">
      <c r="B576" s="164">
        <f>IF(AND('[1]Lista de Lojas | Stores List'!$E576="",'[1]Lista de Lojas | Stores List'!$G576=""),0,IF('[1]Lista de Lojas | Stores List'!$G576&lt;&gt;"",0,1))</f>
        <v>1</v>
      </c>
      <c r="C576" s="163" t="s">
        <v>1145</v>
      </c>
      <c r="D576" s="308" t="s">
        <v>125</v>
      </c>
      <c r="E576" s="309">
        <v>40802</v>
      </c>
      <c r="F576" s="308" t="str">
        <f>IF('[1]Lista de Lojas | Stores List'!$E576="","",VLOOKUP(MONTH('[1]Lista de Lojas | Stores List'!$E576),[1]Quarters!$A$2:$B$13,2,0)&amp;RIGHT(YEAR('[1]Lista de Lojas | Stores List'!$E576),2))</f>
        <v>3Q11</v>
      </c>
      <c r="G576" s="309"/>
      <c r="H576" s="308" t="str">
        <f>IF('[1]Lista de Lojas | Stores List'!$G576="","",VLOOKUP(MONTH('[1]Lista de Lojas | Stores List'!$G576),[1]Quarters!$A$2:$B$13,2,0)&amp;RIGHT(YEAR('[1]Lista de Lojas | Stores List'!$G576),2))</f>
        <v/>
      </c>
      <c r="I576" s="311" t="s">
        <v>804</v>
      </c>
      <c r="J576" s="311" t="str">
        <f>IFERROR(VLOOKUP('[1]Lista de Lojas | Stores List'!$K576,[1]UF!$A:$C,3,0),"")</f>
        <v>Northest</v>
      </c>
      <c r="K576" s="311" t="s">
        <v>129</v>
      </c>
      <c r="L576" s="311" t="str">
        <f>IF('[1]Lista de Lojas | Stores List'!$K576="","",VLOOKUP('[1]Lista de Lojas | Stores List'!$K576,[1]UF!$A:$B,2,0))</f>
        <v>Bahia</v>
      </c>
      <c r="M576" s="311" t="s">
        <v>357</v>
      </c>
      <c r="N576" s="311" t="str">
        <f>IFERROR(VLOOKUP('[1]Lista de Lojas | Stores List'!$M576,[1]UF!D:E,2,0),"N")</f>
        <v>N</v>
      </c>
      <c r="O576" s="311" t="s">
        <v>1146</v>
      </c>
      <c r="P576" s="311" t="s">
        <v>523</v>
      </c>
      <c r="Q576" s="317">
        <v>2348.7199999999998</v>
      </c>
      <c r="R576" s="311">
        <f>SUMIFS('[1]Lista de Lojas | Stores List'!$B$85:$B$747,'[1]Lista de Lojas | Stores List'!$D$85:$D$747,'[1]Lista de Lojas | Stores List'!$D576,'[1]Lista de Lojas | Stores List'!$E$85:$E$747,"&lt;="&amp;'[1]Lista de Lojas | Stores List'!$E576)</f>
        <v>142</v>
      </c>
      <c r="S576" s="311">
        <f>SUMIFS('[1]Lista de Lojas | Stores List'!$B$85:$B$747,'[1]Lista de Lojas | Stores List'!$E$85:$E$747,"&lt;="&amp;'[1]Lista de Lojas | Stores List'!$E576)</f>
        <v>163</v>
      </c>
    </row>
    <row r="577" spans="2:19">
      <c r="B577" s="164">
        <f>IF(AND('[1]Lista de Lojas | Stores List'!$E577="",'[1]Lista de Lojas | Stores List'!$G577=""),0,IF('[1]Lista de Lojas | Stores List'!$G577&lt;&gt;"",0,1))</f>
        <v>1</v>
      </c>
      <c r="C577" s="163" t="s">
        <v>1143</v>
      </c>
      <c r="D577" s="308" t="s">
        <v>125</v>
      </c>
      <c r="E577" s="309">
        <v>40723</v>
      </c>
      <c r="F577" s="308" t="str">
        <f>IF('[1]Lista de Lojas | Stores List'!$E577="","",VLOOKUP(MONTH('[1]Lista de Lojas | Stores List'!$E577),[1]Quarters!$A$2:$B$13,2,0)&amp;RIGHT(YEAR('[1]Lista de Lojas | Stores List'!$E577),2))</f>
        <v>2Q11</v>
      </c>
      <c r="G577" s="309"/>
      <c r="H577" s="308" t="str">
        <f>IF('[1]Lista de Lojas | Stores List'!$G577="","",VLOOKUP(MONTH('[1]Lista de Lojas | Stores List'!$G577),[1]Quarters!$A$2:$B$13,2,0)&amp;RIGHT(YEAR('[1]Lista de Lojas | Stores List'!$G577),2))</f>
        <v/>
      </c>
      <c r="I577" s="311" t="s">
        <v>804</v>
      </c>
      <c r="J577" s="311" t="str">
        <f>IFERROR(VLOOKUP('[1]Lista de Lojas | Stores List'!$K577,[1]UF!$A:$C,3,0),"")</f>
        <v>Southest</v>
      </c>
      <c r="K577" s="311" t="s">
        <v>127</v>
      </c>
      <c r="L577" s="311" t="str">
        <f>IF('[1]Lista de Lojas | Stores List'!$K577="","",VLOOKUP('[1]Lista de Lojas | Stores List'!$K577,[1]UF!$A:$B,2,0))</f>
        <v>São Paulo</v>
      </c>
      <c r="M577" s="311" t="s">
        <v>200</v>
      </c>
      <c r="N577" s="311" t="str">
        <f>IFERROR(VLOOKUP('[1]Lista de Lojas | Stores List'!$M577,[1]UF!D:E,2,0),"N")</f>
        <v>N</v>
      </c>
      <c r="O577" s="311" t="s">
        <v>1144</v>
      </c>
      <c r="P577" s="311" t="s">
        <v>523</v>
      </c>
      <c r="Q577" s="317">
        <v>3002.2000000000003</v>
      </c>
      <c r="R577" s="311">
        <f>SUMIFS('[1]Lista de Lojas | Stores List'!$B$85:$B$747,'[1]Lista de Lojas | Stores List'!$D$85:$D$747,'[1]Lista de Lojas | Stores List'!$D577,'[1]Lista de Lojas | Stores List'!$E$85:$E$747,"&lt;="&amp;'[1]Lista de Lojas | Stores List'!$E577)</f>
        <v>141</v>
      </c>
      <c r="S577" s="311">
        <f>SUMIFS('[1]Lista de Lojas | Stores List'!$B$85:$B$747,'[1]Lista de Lojas | Stores List'!$E$85:$E$747,"&lt;="&amp;'[1]Lista de Lojas | Stores List'!$E577)</f>
        <v>162</v>
      </c>
    </row>
    <row r="578" spans="2:19">
      <c r="B578" s="164">
        <f>IF(AND('[1]Lista de Lojas | Stores List'!$E578="",'[1]Lista de Lojas | Stores List'!$G578=""),0,IF('[1]Lista de Lojas | Stores List'!$G578&lt;&gt;"",0,1))</f>
        <v>1</v>
      </c>
      <c r="C578" s="163" t="s">
        <v>1141</v>
      </c>
      <c r="D578" s="308" t="s">
        <v>125</v>
      </c>
      <c r="E578" s="309">
        <v>40711</v>
      </c>
      <c r="F578" s="308" t="str">
        <f>IF('[1]Lista de Lojas | Stores List'!$E578="","",VLOOKUP(MONTH('[1]Lista de Lojas | Stores List'!$E578),[1]Quarters!$A$2:$B$13,2,0)&amp;RIGHT(YEAR('[1]Lista de Lojas | Stores List'!$E578),2))</f>
        <v>2Q11</v>
      </c>
      <c r="G578" s="309"/>
      <c r="H578" s="308" t="str">
        <f>IF('[1]Lista de Lojas | Stores List'!$G578="","",VLOOKUP(MONTH('[1]Lista de Lojas | Stores List'!$G578),[1]Quarters!$A$2:$B$13,2,0)&amp;RIGHT(YEAR('[1]Lista de Lojas | Stores List'!$G578),2))</f>
        <v/>
      </c>
      <c r="I578" s="311" t="s">
        <v>804</v>
      </c>
      <c r="J578" s="311" t="str">
        <f>IFERROR(VLOOKUP('[1]Lista de Lojas | Stores List'!$K578,[1]UF!$A:$C,3,0),"")</f>
        <v>Southest</v>
      </c>
      <c r="K578" s="311" t="s">
        <v>131</v>
      </c>
      <c r="L578" s="311" t="str">
        <f>IF('[1]Lista de Lojas | Stores List'!$K578="","",VLOOKUP('[1]Lista de Lojas | Stores List'!$K578,[1]UF!$A:$B,2,0))</f>
        <v>Rio de Janeiro</v>
      </c>
      <c r="M578" s="311" t="s">
        <v>355</v>
      </c>
      <c r="N578" s="311" t="str">
        <f>IFERROR(VLOOKUP('[1]Lista de Lojas | Stores List'!$M578,[1]UF!D:E,2,0),"N")</f>
        <v>N</v>
      </c>
      <c r="O578" s="311" t="s">
        <v>1142</v>
      </c>
      <c r="P578" s="311" t="s">
        <v>523</v>
      </c>
      <c r="Q578" s="317">
        <v>1957.94</v>
      </c>
      <c r="R578" s="311">
        <f>SUMIFS('[1]Lista de Lojas | Stores List'!$B$85:$B$747,'[1]Lista de Lojas | Stores List'!$D$85:$D$747,'[1]Lista de Lojas | Stores List'!$D578,'[1]Lista de Lojas | Stores List'!$E$85:$E$747,"&lt;="&amp;'[1]Lista de Lojas | Stores List'!$E578)</f>
        <v>140</v>
      </c>
      <c r="S578" s="311">
        <f>SUMIFS('[1]Lista de Lojas | Stores List'!$B$85:$B$747,'[1]Lista de Lojas | Stores List'!$E$85:$E$747,"&lt;="&amp;'[1]Lista de Lojas | Stores List'!$E578)</f>
        <v>161</v>
      </c>
    </row>
    <row r="579" spans="2:19">
      <c r="B579" s="164">
        <f>IF(AND('[1]Lista de Lojas | Stores List'!$E579="",'[1]Lista de Lojas | Stores List'!$G579=""),0,IF('[1]Lista de Lojas | Stores List'!$G579&lt;&gt;"",0,1))</f>
        <v>1</v>
      </c>
      <c r="C579" s="163" t="s">
        <v>1140</v>
      </c>
      <c r="D579" s="308" t="s">
        <v>125</v>
      </c>
      <c r="E579" s="309">
        <v>40710</v>
      </c>
      <c r="F579" s="308" t="str">
        <f>IF('[1]Lista de Lojas | Stores List'!$E579="","",VLOOKUP(MONTH('[1]Lista de Lojas | Stores List'!$E579),[1]Quarters!$A$2:$B$13,2,0)&amp;RIGHT(YEAR('[1]Lista de Lojas | Stores List'!$E579),2))</f>
        <v>2Q11</v>
      </c>
      <c r="G579" s="309"/>
      <c r="H579" s="308" t="str">
        <f>IF('[1]Lista de Lojas | Stores List'!$G579="","",VLOOKUP(MONTH('[1]Lista de Lojas | Stores List'!$G579),[1]Quarters!$A$2:$B$13,2,0)&amp;RIGHT(YEAR('[1]Lista de Lojas | Stores List'!$G579),2))</f>
        <v/>
      </c>
      <c r="I579" s="311" t="s">
        <v>804</v>
      </c>
      <c r="J579" s="311" t="str">
        <f>IFERROR(VLOOKUP('[1]Lista de Lojas | Stores List'!$K579,[1]UF!$A:$C,3,0),"")</f>
        <v>Midwest</v>
      </c>
      <c r="K579" s="311" t="s">
        <v>326</v>
      </c>
      <c r="L579" s="311" t="str">
        <f>IF('[1]Lista de Lojas | Stores List'!$K579="","",VLOOKUP('[1]Lista de Lojas | Stores List'!$K579,[1]UF!$A:$B,2,0))</f>
        <v>Distrito Federal</v>
      </c>
      <c r="M579" s="311" t="s">
        <v>199</v>
      </c>
      <c r="N579" s="311" t="str">
        <f>IFERROR(VLOOKUP('[1]Lista de Lojas | Stores List'!$M579,[1]UF!D:E,2,0),"N")</f>
        <v>S</v>
      </c>
      <c r="O579" s="311" t="s">
        <v>281</v>
      </c>
      <c r="P579" s="311" t="s">
        <v>523</v>
      </c>
      <c r="Q579" s="317">
        <v>2687.7799999999997</v>
      </c>
      <c r="R579" s="311">
        <f>SUMIFS('[1]Lista de Lojas | Stores List'!$B$85:$B$747,'[1]Lista de Lojas | Stores List'!$D$85:$D$747,'[1]Lista de Lojas | Stores List'!$D579,'[1]Lista de Lojas | Stores List'!$E$85:$E$747,"&lt;="&amp;'[1]Lista de Lojas | Stores List'!$E579)</f>
        <v>139</v>
      </c>
      <c r="S579" s="311">
        <f>SUMIFS('[1]Lista de Lojas | Stores List'!$B$85:$B$747,'[1]Lista de Lojas | Stores List'!$E$85:$E$747,"&lt;="&amp;'[1]Lista de Lojas | Stores List'!$E579)</f>
        <v>160</v>
      </c>
    </row>
    <row r="580" spans="2:19">
      <c r="B580" s="164">
        <f>IF(AND('[1]Lista de Lojas | Stores List'!$E580="",'[1]Lista de Lojas | Stores List'!$G580=""),0,IF('[1]Lista de Lojas | Stores List'!$G580&lt;&gt;"",0,1))</f>
        <v>1</v>
      </c>
      <c r="C580" s="163" t="s">
        <v>1136</v>
      </c>
      <c r="D580" s="308" t="s">
        <v>125</v>
      </c>
      <c r="E580" s="309">
        <v>40694</v>
      </c>
      <c r="F580" s="308" t="str">
        <f>IF('[1]Lista de Lojas | Stores List'!$E580="","",VLOOKUP(MONTH('[1]Lista de Lojas | Stores List'!$E580),[1]Quarters!$A$2:$B$13,2,0)&amp;RIGHT(YEAR('[1]Lista de Lojas | Stores List'!$E580),2))</f>
        <v>2Q11</v>
      </c>
      <c r="G580" s="309"/>
      <c r="H580" s="308" t="str">
        <f>IF('[1]Lista de Lojas | Stores List'!$G580="","",VLOOKUP(MONTH('[1]Lista de Lojas | Stores List'!$G580),[1]Quarters!$A$2:$B$13,2,0)&amp;RIGHT(YEAR('[1]Lista de Lojas | Stores List'!$G580),2))</f>
        <v/>
      </c>
      <c r="I580" s="311" t="s">
        <v>804</v>
      </c>
      <c r="J580" s="311" t="str">
        <f>IFERROR(VLOOKUP('[1]Lista de Lojas | Stores List'!$K580,[1]UF!$A:$C,3,0),"")</f>
        <v>Southest</v>
      </c>
      <c r="K580" s="311" t="s">
        <v>131</v>
      </c>
      <c r="L580" s="311" t="str">
        <f>IF('[1]Lista de Lojas | Stores List'!$K580="","",VLOOKUP('[1]Lista de Lojas | Stores List'!$K580,[1]UF!$A:$B,2,0))</f>
        <v>Rio de Janeiro</v>
      </c>
      <c r="M580" s="311" t="s">
        <v>354</v>
      </c>
      <c r="N580" s="311" t="str">
        <f>IFERROR(VLOOKUP('[1]Lista de Lojas | Stores List'!$M580,[1]UF!D:E,2,0),"N")</f>
        <v>N</v>
      </c>
      <c r="O580" s="311" t="s">
        <v>1137</v>
      </c>
      <c r="P580" s="311" t="s">
        <v>523</v>
      </c>
      <c r="Q580" s="317">
        <v>2893.39</v>
      </c>
      <c r="R580" s="311">
        <f>SUMIFS('[1]Lista de Lojas | Stores List'!$B$85:$B$747,'[1]Lista de Lojas | Stores List'!$D$85:$D$747,'[1]Lista de Lojas | Stores List'!$D580,'[1]Lista de Lojas | Stores List'!$E$85:$E$747,"&lt;="&amp;'[1]Lista de Lojas | Stores List'!$E580)</f>
        <v>138</v>
      </c>
      <c r="S580" s="311">
        <f>SUMIFS('[1]Lista de Lojas | Stores List'!$B$85:$B$747,'[1]Lista de Lojas | Stores List'!$E$85:$E$747,"&lt;="&amp;'[1]Lista de Lojas | Stores List'!$E580)</f>
        <v>159</v>
      </c>
    </row>
    <row r="581" spans="2:19">
      <c r="B581" s="164">
        <f>IF(AND('[1]Lista de Lojas | Stores List'!$E581="",'[1]Lista de Lojas | Stores List'!$G581=""),0,IF('[1]Lista de Lojas | Stores List'!$G581&lt;&gt;"",0,1))</f>
        <v>1</v>
      </c>
      <c r="C581" s="163" t="s">
        <v>1138</v>
      </c>
      <c r="D581" s="308" t="s">
        <v>125</v>
      </c>
      <c r="E581" s="309">
        <v>40694</v>
      </c>
      <c r="F581" s="308" t="str">
        <f>IF('[1]Lista de Lojas | Stores List'!$E581="","",VLOOKUP(MONTH('[1]Lista de Lojas | Stores List'!$E581),[1]Quarters!$A$2:$B$13,2,0)&amp;RIGHT(YEAR('[1]Lista de Lojas | Stores List'!$E581),2))</f>
        <v>2Q11</v>
      </c>
      <c r="G581" s="309"/>
      <c r="H581" s="308" t="str">
        <f>IF('[1]Lista de Lojas | Stores List'!$G581="","",VLOOKUP(MONTH('[1]Lista de Lojas | Stores List'!$G581),[1]Quarters!$A$2:$B$13,2,0)&amp;RIGHT(YEAR('[1]Lista de Lojas | Stores List'!$G581),2))</f>
        <v/>
      </c>
      <c r="I581" s="311" t="s">
        <v>804</v>
      </c>
      <c r="J581" s="311" t="str">
        <f>IFERROR(VLOOKUP('[1]Lista de Lojas | Stores List'!$K581,[1]UF!$A:$C,3,0),"")</f>
        <v>Northest</v>
      </c>
      <c r="K581" s="311" t="s">
        <v>333</v>
      </c>
      <c r="L581" s="311" t="str">
        <f>IF('[1]Lista de Lojas | Stores List'!$K581="","",VLOOKUP('[1]Lista de Lojas | Stores List'!$K581,[1]UF!$A:$B,2,0))</f>
        <v>Sergipe</v>
      </c>
      <c r="M581" s="311" t="s">
        <v>356</v>
      </c>
      <c r="N581" s="311" t="str">
        <f>IFERROR(VLOOKUP('[1]Lista de Lojas | Stores List'!$M581,[1]UF!D:E,2,0),"N")</f>
        <v>S</v>
      </c>
      <c r="O581" s="311" t="s">
        <v>1139</v>
      </c>
      <c r="P581" s="311" t="s">
        <v>523</v>
      </c>
      <c r="Q581" s="317">
        <v>2657.8700000000003</v>
      </c>
      <c r="R581" s="311">
        <f>SUMIFS('[1]Lista de Lojas | Stores List'!$B$85:$B$747,'[1]Lista de Lojas | Stores List'!$D$85:$D$747,'[1]Lista de Lojas | Stores List'!$D581,'[1]Lista de Lojas | Stores List'!$E$85:$E$747,"&lt;="&amp;'[1]Lista de Lojas | Stores List'!$E581)</f>
        <v>138</v>
      </c>
      <c r="S581" s="311">
        <f>SUMIFS('[1]Lista de Lojas | Stores List'!$B$85:$B$747,'[1]Lista de Lojas | Stores List'!$E$85:$E$747,"&lt;="&amp;'[1]Lista de Lojas | Stores List'!$E581)</f>
        <v>159</v>
      </c>
    </row>
    <row r="582" spans="2:19">
      <c r="B582" s="164">
        <f>IF(AND('[1]Lista de Lojas | Stores List'!$E582="",'[1]Lista de Lojas | Stores List'!$G582=""),0,IF('[1]Lista de Lojas | Stores List'!$G582&lt;&gt;"",0,1))</f>
        <v>1</v>
      </c>
      <c r="C582" s="163" t="s">
        <v>1135</v>
      </c>
      <c r="D582" s="308" t="s">
        <v>125</v>
      </c>
      <c r="E582" s="309">
        <v>40691</v>
      </c>
      <c r="F582" s="308" t="str">
        <f>IF('[1]Lista de Lojas | Stores List'!$E582="","",VLOOKUP(MONTH('[1]Lista de Lojas | Stores List'!$E582),[1]Quarters!$A$2:$B$13,2,0)&amp;RIGHT(YEAR('[1]Lista de Lojas | Stores List'!$E582),2))</f>
        <v>2Q11</v>
      </c>
      <c r="G582" s="309"/>
      <c r="H582" s="308" t="str">
        <f>IF('[1]Lista de Lojas | Stores List'!$G582="","",VLOOKUP(MONTH('[1]Lista de Lojas | Stores List'!$G582),[1]Quarters!$A$2:$B$13,2,0)&amp;RIGHT(YEAR('[1]Lista de Lojas | Stores List'!$G582),2))</f>
        <v/>
      </c>
      <c r="I582" s="311" t="s">
        <v>804</v>
      </c>
      <c r="J582" s="311" t="str">
        <f>IFERROR(VLOOKUP('[1]Lista de Lojas | Stores List'!$K582,[1]UF!$A:$C,3,0),"")</f>
        <v>South</v>
      </c>
      <c r="K582" s="311" t="s">
        <v>317</v>
      </c>
      <c r="L582" s="311" t="str">
        <f>IF('[1]Lista de Lojas | Stores List'!$K582="","",VLOOKUP('[1]Lista de Lojas | Stores List'!$K582,[1]UF!$A:$B,2,0))</f>
        <v>Santa Catarina</v>
      </c>
      <c r="M582" s="311" t="s">
        <v>345</v>
      </c>
      <c r="N582" s="311" t="str">
        <f>IFERROR(VLOOKUP('[1]Lista de Lojas | Stores List'!$M582,[1]UF!D:E,2,0),"N")</f>
        <v>N</v>
      </c>
      <c r="O582" s="311" t="s">
        <v>300</v>
      </c>
      <c r="P582" s="311" t="s">
        <v>523</v>
      </c>
      <c r="Q582" s="317">
        <v>2239.19</v>
      </c>
      <c r="R582" s="311">
        <f>SUMIFS('[1]Lista de Lojas | Stores List'!$B$85:$B$747,'[1]Lista de Lojas | Stores List'!$D$85:$D$747,'[1]Lista de Lojas | Stores List'!$D582,'[1]Lista de Lojas | Stores List'!$E$85:$E$747,"&lt;="&amp;'[1]Lista de Lojas | Stores List'!$E582)</f>
        <v>136</v>
      </c>
      <c r="S582" s="311">
        <f>SUMIFS('[1]Lista de Lojas | Stores List'!$B$85:$B$747,'[1]Lista de Lojas | Stores List'!$E$85:$E$747,"&lt;="&amp;'[1]Lista de Lojas | Stores List'!$E582)</f>
        <v>157</v>
      </c>
    </row>
    <row r="583" spans="2:19">
      <c r="B583" s="164">
        <f>IF(AND('[1]Lista de Lojas | Stores List'!$E583="",'[1]Lista de Lojas | Stores List'!$G583=""),0,IF('[1]Lista de Lojas | Stores List'!$G583&lt;&gt;"",0,1))</f>
        <v>1</v>
      </c>
      <c r="C583" s="163" t="s">
        <v>1133</v>
      </c>
      <c r="D583" s="308" t="s">
        <v>125</v>
      </c>
      <c r="E583" s="309">
        <v>40688</v>
      </c>
      <c r="F583" s="308" t="str">
        <f>IF('[1]Lista de Lojas | Stores List'!$E583="","",VLOOKUP(MONTH('[1]Lista de Lojas | Stores List'!$E583),[1]Quarters!$A$2:$B$13,2,0)&amp;RIGHT(YEAR('[1]Lista de Lojas | Stores List'!$E583),2))</f>
        <v>2Q11</v>
      </c>
      <c r="G583" s="309"/>
      <c r="H583" s="308" t="str">
        <f>IF('[1]Lista de Lojas | Stores List'!$G583="","",VLOOKUP(MONTH('[1]Lista de Lojas | Stores List'!$G583),[1]Quarters!$A$2:$B$13,2,0)&amp;RIGHT(YEAR('[1]Lista de Lojas | Stores List'!$G583),2))</f>
        <v/>
      </c>
      <c r="I583" s="311" t="s">
        <v>804</v>
      </c>
      <c r="J583" s="311" t="str">
        <f>IFERROR(VLOOKUP('[1]Lista de Lojas | Stores List'!$K583,[1]UF!$A:$C,3,0),"")</f>
        <v>Midwest</v>
      </c>
      <c r="K583" s="311" t="s">
        <v>330</v>
      </c>
      <c r="L583" s="311" t="str">
        <f>IF('[1]Lista de Lojas | Stores List'!$K583="","",VLOOKUP('[1]Lista de Lojas | Stores List'!$K583,[1]UF!$A:$B,2,0))</f>
        <v>Mato Grosso do Sul</v>
      </c>
      <c r="M583" s="311" t="s">
        <v>198</v>
      </c>
      <c r="N583" s="311" t="str">
        <f>IFERROR(VLOOKUP('[1]Lista de Lojas | Stores List'!$M583,[1]UF!D:E,2,0),"N")</f>
        <v>S</v>
      </c>
      <c r="O583" s="311" t="s">
        <v>1134</v>
      </c>
      <c r="P583" s="311" t="s">
        <v>523</v>
      </c>
      <c r="Q583" s="317">
        <v>2875.1899999999996</v>
      </c>
      <c r="R583" s="311">
        <f>SUMIFS('[1]Lista de Lojas | Stores List'!$B$85:$B$747,'[1]Lista de Lojas | Stores List'!$D$85:$D$747,'[1]Lista de Lojas | Stores List'!$D583,'[1]Lista de Lojas | Stores List'!$E$85:$E$747,"&lt;="&amp;'[1]Lista de Lojas | Stores List'!$E583)</f>
        <v>135</v>
      </c>
      <c r="S583" s="311">
        <f>SUMIFS('[1]Lista de Lojas | Stores List'!$B$85:$B$747,'[1]Lista de Lojas | Stores List'!$E$85:$E$747,"&lt;="&amp;'[1]Lista de Lojas | Stores List'!$E583)</f>
        <v>156</v>
      </c>
    </row>
    <row r="584" spans="2:19">
      <c r="B584" s="164">
        <f>IF(AND('[1]Lista de Lojas | Stores List'!$E584="",'[1]Lista de Lojas | Stores List'!$G584=""),0,IF('[1]Lista de Lojas | Stores List'!$G584&lt;&gt;"",0,1))</f>
        <v>1</v>
      </c>
      <c r="C584" s="163" t="s">
        <v>858</v>
      </c>
      <c r="D584" s="308" t="s">
        <v>152</v>
      </c>
      <c r="E584" s="309">
        <v>40661</v>
      </c>
      <c r="F584" s="308" t="str">
        <f>IF('[1]Lista de Lojas | Stores List'!$E584="","",VLOOKUP(MONTH('[1]Lista de Lojas | Stores List'!$E584),[1]Quarters!$A$2:$B$13,2,0)&amp;RIGHT(YEAR('[1]Lista de Lojas | Stores List'!$E584),2))</f>
        <v>2Q11</v>
      </c>
      <c r="G584" s="309"/>
      <c r="H584" s="308" t="str">
        <f>IF('[1]Lista de Lojas | Stores List'!$G584="","",VLOOKUP(MONTH('[1]Lista de Lojas | Stores List'!$G584),[1]Quarters!$A$2:$B$13,2,0)&amp;RIGHT(YEAR('[1]Lista de Lojas | Stores List'!$G584),2))</f>
        <v/>
      </c>
      <c r="I584" s="311" t="s">
        <v>804</v>
      </c>
      <c r="J584" s="311" t="str">
        <f>IFERROR(VLOOKUP('[1]Lista de Lojas | Stores List'!$K584,[1]UF!$A:$C,3,0),"")</f>
        <v>Southest</v>
      </c>
      <c r="K584" s="311" t="s">
        <v>127</v>
      </c>
      <c r="L584" s="311" t="str">
        <f>IF('[1]Lista de Lojas | Stores List'!$K584="","",VLOOKUP('[1]Lista de Lojas | Stores List'!$K584,[1]UF!$A:$B,2,0))</f>
        <v>São Paulo</v>
      </c>
      <c r="M584" s="311" t="s">
        <v>216</v>
      </c>
      <c r="N584" s="311" t="str">
        <f>IFERROR(VLOOKUP('[1]Lista de Lojas | Stores List'!$M584,[1]UF!D:E,2,0),"N")</f>
        <v>N</v>
      </c>
      <c r="O584" s="311" t="s">
        <v>285</v>
      </c>
      <c r="P584" s="311" t="s">
        <v>523</v>
      </c>
      <c r="Q584" s="317">
        <v>530.12</v>
      </c>
      <c r="R584" s="311">
        <f>SUMIFS('[1]Lista de Lojas | Stores List'!$B$85:$B$747,'[1]Lista de Lojas | Stores List'!$D$85:$D$747,'[1]Lista de Lojas | Stores List'!$D584,'[1]Lista de Lojas | Stores List'!$E$85:$E$747,"&lt;="&amp;'[1]Lista de Lojas | Stores List'!$E584)</f>
        <v>21</v>
      </c>
      <c r="S584" s="311">
        <f>SUMIFS('[1]Lista de Lojas | Stores List'!$B$85:$B$747,'[1]Lista de Lojas | Stores List'!$E$85:$E$747,"&lt;="&amp;'[1]Lista de Lojas | Stores List'!$E584)</f>
        <v>155</v>
      </c>
    </row>
    <row r="585" spans="2:19">
      <c r="B585" s="164">
        <f>IF(AND('[1]Lista de Lojas | Stores List'!$E585="",'[1]Lista de Lojas | Stores List'!$G585=""),0,IF('[1]Lista de Lojas | Stores List'!$G585&lt;&gt;"",0,1))</f>
        <v>1</v>
      </c>
      <c r="C585" s="163" t="s">
        <v>1131</v>
      </c>
      <c r="D585" s="308" t="s">
        <v>125</v>
      </c>
      <c r="E585" s="309">
        <v>40661</v>
      </c>
      <c r="F585" s="308" t="str">
        <f>IF('[1]Lista de Lojas | Stores List'!$E585="","",VLOOKUP(MONTH('[1]Lista de Lojas | Stores List'!$E585),[1]Quarters!$A$2:$B$13,2,0)&amp;RIGHT(YEAR('[1]Lista de Lojas | Stores List'!$E585),2))</f>
        <v>2Q11</v>
      </c>
      <c r="G585" s="309"/>
      <c r="H585" s="308" t="str">
        <f>IF('[1]Lista de Lojas | Stores List'!$G585="","",VLOOKUP(MONTH('[1]Lista de Lojas | Stores List'!$G585),[1]Quarters!$A$2:$B$13,2,0)&amp;RIGHT(YEAR('[1]Lista de Lojas | Stores List'!$G585),2))</f>
        <v/>
      </c>
      <c r="I585" s="311" t="s">
        <v>804</v>
      </c>
      <c r="J585" s="311" t="str">
        <f>IFERROR(VLOOKUP('[1]Lista de Lojas | Stores List'!$K585,[1]UF!$A:$C,3,0),"")</f>
        <v>Southest</v>
      </c>
      <c r="K585" s="311" t="s">
        <v>127</v>
      </c>
      <c r="L585" s="311" t="str">
        <f>IF('[1]Lista de Lojas | Stores List'!$K585="","",VLOOKUP('[1]Lista de Lojas | Stores List'!$K585,[1]UF!$A:$B,2,0))</f>
        <v>São Paulo</v>
      </c>
      <c r="M585" s="311" t="s">
        <v>348</v>
      </c>
      <c r="N585" s="311" t="str">
        <f>IFERROR(VLOOKUP('[1]Lista de Lojas | Stores List'!$M585,[1]UF!D:E,2,0),"N")</f>
        <v>N</v>
      </c>
      <c r="O585" s="311" t="s">
        <v>299</v>
      </c>
      <c r="P585" s="311" t="s">
        <v>523</v>
      </c>
      <c r="Q585" s="317">
        <v>2403.6</v>
      </c>
      <c r="R585" s="311">
        <f>SUMIFS('[1]Lista de Lojas | Stores List'!$B$85:$B$747,'[1]Lista de Lojas | Stores List'!$D$85:$D$747,'[1]Lista de Lojas | Stores List'!$D585,'[1]Lista de Lojas | Stores List'!$E$85:$E$747,"&lt;="&amp;'[1]Lista de Lojas | Stores List'!$E585)</f>
        <v>134</v>
      </c>
      <c r="S585" s="311">
        <f>SUMIFS('[1]Lista de Lojas | Stores List'!$B$85:$B$747,'[1]Lista de Lojas | Stores List'!$E$85:$E$747,"&lt;="&amp;'[1]Lista de Lojas | Stores List'!$E585)</f>
        <v>155</v>
      </c>
    </row>
    <row r="586" spans="2:19">
      <c r="B586" s="164">
        <f>IF(AND('[1]Lista de Lojas | Stores List'!$E586="",'[1]Lista de Lojas | Stores List'!$G586=""),0,IF('[1]Lista de Lojas | Stores List'!$G586&lt;&gt;"",0,1))</f>
        <v>1</v>
      </c>
      <c r="C586" s="163" t="s">
        <v>1132</v>
      </c>
      <c r="D586" s="308" t="s">
        <v>125</v>
      </c>
      <c r="E586" s="309">
        <v>40661</v>
      </c>
      <c r="F586" s="308" t="str">
        <f>IF('[1]Lista de Lojas | Stores List'!$E586="","",VLOOKUP(MONTH('[1]Lista de Lojas | Stores List'!$E586),[1]Quarters!$A$2:$B$13,2,0)&amp;RIGHT(YEAR('[1]Lista de Lojas | Stores List'!$E586),2))</f>
        <v>2Q11</v>
      </c>
      <c r="G586" s="309"/>
      <c r="H586" s="308" t="str">
        <f>IF('[1]Lista de Lojas | Stores List'!$G586="","",VLOOKUP(MONTH('[1]Lista de Lojas | Stores List'!$G586),[1]Quarters!$A$2:$B$13,2,0)&amp;RIGHT(YEAR('[1]Lista de Lojas | Stores List'!$G586),2))</f>
        <v/>
      </c>
      <c r="I586" s="311" t="s">
        <v>804</v>
      </c>
      <c r="J586" s="311" t="str">
        <f>IFERROR(VLOOKUP('[1]Lista de Lojas | Stores List'!$K586,[1]UF!$A:$C,3,0),"")</f>
        <v>Southest</v>
      </c>
      <c r="K586" s="311" t="s">
        <v>127</v>
      </c>
      <c r="L586" s="311" t="str">
        <f>IF('[1]Lista de Lojas | Stores List'!$K586="","",VLOOKUP('[1]Lista de Lojas | Stores List'!$K586,[1]UF!$A:$B,2,0))</f>
        <v>São Paulo</v>
      </c>
      <c r="M586" s="311" t="s">
        <v>216</v>
      </c>
      <c r="N586" s="311" t="str">
        <f>IFERROR(VLOOKUP('[1]Lista de Lojas | Stores List'!$M586,[1]UF!D:E,2,0),"N")</f>
        <v>N</v>
      </c>
      <c r="O586" s="311" t="s">
        <v>285</v>
      </c>
      <c r="P586" s="311" t="s">
        <v>523</v>
      </c>
      <c r="Q586" s="317">
        <v>2912.94</v>
      </c>
      <c r="R586" s="311">
        <f>SUMIFS('[1]Lista de Lojas | Stores List'!$B$85:$B$747,'[1]Lista de Lojas | Stores List'!$D$85:$D$747,'[1]Lista de Lojas | Stores List'!$D586,'[1]Lista de Lojas | Stores List'!$E$85:$E$747,"&lt;="&amp;'[1]Lista de Lojas | Stores List'!$E586)</f>
        <v>134</v>
      </c>
      <c r="S586" s="311">
        <f>SUMIFS('[1]Lista de Lojas | Stores List'!$B$85:$B$747,'[1]Lista de Lojas | Stores List'!$E$85:$E$747,"&lt;="&amp;'[1]Lista de Lojas | Stores List'!$E586)</f>
        <v>155</v>
      </c>
    </row>
    <row r="587" spans="2:19">
      <c r="B587" s="164">
        <f>IF(AND('[1]Lista de Lojas | Stores List'!$E587="",'[1]Lista de Lojas | Stores List'!$G587=""),0,IF('[1]Lista de Lojas | Stores List'!$G587&lt;&gt;"",0,1))</f>
        <v>1</v>
      </c>
      <c r="C587" s="163" t="s">
        <v>1130</v>
      </c>
      <c r="D587" s="308" t="s">
        <v>125</v>
      </c>
      <c r="E587" s="309">
        <v>40527</v>
      </c>
      <c r="F587" s="308" t="str">
        <f>IF('[1]Lista de Lojas | Stores List'!$E587="","",VLOOKUP(MONTH('[1]Lista de Lojas | Stores List'!$E587),[1]Quarters!$A$2:$B$13,2,0)&amp;RIGHT(YEAR('[1]Lista de Lojas | Stores List'!$E587),2))</f>
        <v>4Q10</v>
      </c>
      <c r="G587" s="309"/>
      <c r="H587" s="308" t="str">
        <f>IF('[1]Lista de Lojas | Stores List'!$G587="","",VLOOKUP(MONTH('[1]Lista de Lojas | Stores List'!$G587),[1]Quarters!$A$2:$B$13,2,0)&amp;RIGHT(YEAR('[1]Lista de Lojas | Stores List'!$G587),2))</f>
        <v/>
      </c>
      <c r="I587" s="311" t="s">
        <v>804</v>
      </c>
      <c r="J587" s="311" t="str">
        <f>IFERROR(VLOOKUP('[1]Lista de Lojas | Stores List'!$K587,[1]UF!$A:$C,3,0),"")</f>
        <v>Southest</v>
      </c>
      <c r="K587" s="311" t="s">
        <v>127</v>
      </c>
      <c r="L587" s="311" t="str">
        <f>IF('[1]Lista de Lojas | Stores List'!$K587="","",VLOOKUP('[1]Lista de Lojas | Stores List'!$K587,[1]UF!$A:$B,2,0))</f>
        <v>São Paulo</v>
      </c>
      <c r="M587" s="311" t="s">
        <v>394</v>
      </c>
      <c r="N587" s="311" t="str">
        <f>IFERROR(VLOOKUP('[1]Lista de Lojas | Stores List'!$M587,[1]UF!D:E,2,0),"N")</f>
        <v>N</v>
      </c>
      <c r="O587" s="311" t="s">
        <v>416</v>
      </c>
      <c r="P587" s="311" t="s">
        <v>523</v>
      </c>
      <c r="Q587" s="317">
        <v>2130.89</v>
      </c>
      <c r="R587" s="311">
        <f>SUMIFS('[1]Lista de Lojas | Stores List'!$B$85:$B$747,'[1]Lista de Lojas | Stores List'!$D$85:$D$747,'[1]Lista de Lojas | Stores List'!$D587,'[1]Lista de Lojas | Stores List'!$E$85:$E$747,"&lt;="&amp;'[1]Lista de Lojas | Stores List'!$E587)</f>
        <v>132</v>
      </c>
      <c r="S587" s="311">
        <f>SUMIFS('[1]Lista de Lojas | Stores List'!$B$85:$B$747,'[1]Lista de Lojas | Stores List'!$E$85:$E$747,"&lt;="&amp;'[1]Lista de Lojas | Stores List'!$E587)</f>
        <v>152</v>
      </c>
    </row>
    <row r="588" spans="2:19">
      <c r="B588" s="164">
        <f>IF(AND('[1]Lista de Lojas | Stores List'!$E588="",'[1]Lista de Lojas | Stores List'!$G588=""),0,IF('[1]Lista de Lojas | Stores List'!$G588&lt;&gt;"",0,1))</f>
        <v>1</v>
      </c>
      <c r="C588" s="163" t="s">
        <v>1128</v>
      </c>
      <c r="D588" s="308" t="s">
        <v>125</v>
      </c>
      <c r="E588" s="309">
        <v>40521</v>
      </c>
      <c r="F588" s="308" t="str">
        <f>IF('[1]Lista de Lojas | Stores List'!$E588="","",VLOOKUP(MONTH('[1]Lista de Lojas | Stores List'!$E588),[1]Quarters!$A$2:$B$13,2,0)&amp;RIGHT(YEAR('[1]Lista de Lojas | Stores List'!$E588),2))</f>
        <v>4Q10</v>
      </c>
      <c r="G588" s="309"/>
      <c r="H588" s="308" t="str">
        <f>IF('[1]Lista de Lojas | Stores List'!$G588="","",VLOOKUP(MONTH('[1]Lista de Lojas | Stores List'!$G588),[1]Quarters!$A$2:$B$13,2,0)&amp;RIGHT(YEAR('[1]Lista de Lojas | Stores List'!$G588),2))</f>
        <v/>
      </c>
      <c r="I588" s="311" t="s">
        <v>804</v>
      </c>
      <c r="J588" s="311" t="str">
        <f>IFERROR(VLOOKUP('[1]Lista de Lojas | Stores List'!$K588,[1]UF!$A:$C,3,0),"")</f>
        <v>South</v>
      </c>
      <c r="K588" s="311" t="s">
        <v>126</v>
      </c>
      <c r="L588" s="311" t="str">
        <f>IF('[1]Lista de Lojas | Stores List'!$K588="","",VLOOKUP('[1]Lista de Lojas | Stores List'!$K588,[1]UF!$A:$B,2,0))</f>
        <v>Rio Grande do Sul</v>
      </c>
      <c r="M588" s="311" t="s">
        <v>395</v>
      </c>
      <c r="N588" s="311" t="str">
        <f>IFERROR(VLOOKUP('[1]Lista de Lojas | Stores List'!$M588,[1]UF!D:E,2,0),"N")</f>
        <v>N</v>
      </c>
      <c r="O588" s="311" t="s">
        <v>417</v>
      </c>
      <c r="P588" s="311" t="s">
        <v>523</v>
      </c>
      <c r="Q588" s="317">
        <v>1740.85</v>
      </c>
      <c r="R588" s="311">
        <f>SUMIFS('[1]Lista de Lojas | Stores List'!$B$85:$B$747,'[1]Lista de Lojas | Stores List'!$D$85:$D$747,'[1]Lista de Lojas | Stores List'!$D588,'[1]Lista de Lojas | Stores List'!$E$85:$E$747,"&lt;="&amp;'[1]Lista de Lojas | Stores List'!$E588)</f>
        <v>131</v>
      </c>
      <c r="S588" s="311">
        <f>SUMIFS('[1]Lista de Lojas | Stores List'!$B$85:$B$747,'[1]Lista de Lojas | Stores List'!$E$85:$E$747,"&lt;="&amp;'[1]Lista de Lojas | Stores List'!$E588)</f>
        <v>151</v>
      </c>
    </row>
    <row r="589" spans="2:19">
      <c r="B589" s="164">
        <f>IF(AND('[1]Lista de Lojas | Stores List'!$E589="",'[1]Lista de Lojas | Stores List'!$G589=""),0,IF('[1]Lista de Lojas | Stores List'!$G589&lt;&gt;"",0,1))</f>
        <v>1</v>
      </c>
      <c r="C589" s="163" t="s">
        <v>1129</v>
      </c>
      <c r="D589" s="308" t="s">
        <v>125</v>
      </c>
      <c r="E589" s="309">
        <v>40521</v>
      </c>
      <c r="F589" s="308" t="str">
        <f>IF('[1]Lista de Lojas | Stores List'!$E589="","",VLOOKUP(MONTH('[1]Lista de Lojas | Stores List'!$E589),[1]Quarters!$A$2:$B$13,2,0)&amp;RIGHT(YEAR('[1]Lista de Lojas | Stores List'!$E589),2))</f>
        <v>4Q10</v>
      </c>
      <c r="G589" s="309"/>
      <c r="H589" s="308" t="str">
        <f>IF('[1]Lista de Lojas | Stores List'!$G589="","",VLOOKUP(MONTH('[1]Lista de Lojas | Stores List'!$G589),[1]Quarters!$A$2:$B$13,2,0)&amp;RIGHT(YEAR('[1]Lista de Lojas | Stores List'!$G589),2))</f>
        <v/>
      </c>
      <c r="I589" s="311" t="s">
        <v>804</v>
      </c>
      <c r="J589" s="311" t="str">
        <f>IFERROR(VLOOKUP('[1]Lista de Lojas | Stores List'!$K589,[1]UF!$A:$C,3,0),"")</f>
        <v>Southest</v>
      </c>
      <c r="K589" s="311" t="s">
        <v>131</v>
      </c>
      <c r="L589" s="311" t="str">
        <f>IF('[1]Lista de Lojas | Stores List'!$K589="","",VLOOKUP('[1]Lista de Lojas | Stores List'!$K589,[1]UF!$A:$B,2,0))</f>
        <v>Rio de Janeiro</v>
      </c>
      <c r="M589" s="311" t="s">
        <v>396</v>
      </c>
      <c r="N589" s="311" t="str">
        <f>IFERROR(VLOOKUP('[1]Lista de Lojas | Stores List'!$M589,[1]UF!D:E,2,0),"N")</f>
        <v>N</v>
      </c>
      <c r="O589" s="311" t="s">
        <v>418</v>
      </c>
      <c r="P589" s="311" t="s">
        <v>523</v>
      </c>
      <c r="Q589" s="317">
        <v>1887.01</v>
      </c>
      <c r="R589" s="311">
        <f>SUMIFS('[1]Lista de Lojas | Stores List'!$B$85:$B$747,'[1]Lista de Lojas | Stores List'!$D$85:$D$747,'[1]Lista de Lojas | Stores List'!$D589,'[1]Lista de Lojas | Stores List'!$E$85:$E$747,"&lt;="&amp;'[1]Lista de Lojas | Stores List'!$E589)</f>
        <v>131</v>
      </c>
      <c r="S589" s="311">
        <f>SUMIFS('[1]Lista de Lojas | Stores List'!$B$85:$B$747,'[1]Lista de Lojas | Stores List'!$E$85:$E$747,"&lt;="&amp;'[1]Lista de Lojas | Stores List'!$E589)</f>
        <v>151</v>
      </c>
    </row>
    <row r="590" spans="2:19">
      <c r="B590" s="164">
        <f>IF(AND('[1]Lista de Lojas | Stores List'!$E590="",'[1]Lista de Lojas | Stores List'!$G590=""),0,IF('[1]Lista de Lojas | Stores List'!$G590&lt;&gt;"",0,1))</f>
        <v>1</v>
      </c>
      <c r="C590" s="163" t="s">
        <v>1127</v>
      </c>
      <c r="D590" s="308" t="s">
        <v>125</v>
      </c>
      <c r="E590" s="309">
        <v>40515</v>
      </c>
      <c r="F590" s="308" t="str">
        <f>IF('[1]Lista de Lojas | Stores List'!$E590="","",VLOOKUP(MONTH('[1]Lista de Lojas | Stores List'!$E590),[1]Quarters!$A$2:$B$13,2,0)&amp;RIGHT(YEAR('[1]Lista de Lojas | Stores List'!$E590),2))</f>
        <v>4Q10</v>
      </c>
      <c r="G590" s="309"/>
      <c r="H590" s="308" t="str">
        <f>IF('[1]Lista de Lojas | Stores List'!$G590="","",VLOOKUP(MONTH('[1]Lista de Lojas | Stores List'!$G590),[1]Quarters!$A$2:$B$13,2,0)&amp;RIGHT(YEAR('[1]Lista de Lojas | Stores List'!$G590),2))</f>
        <v/>
      </c>
      <c r="I590" s="311" t="s">
        <v>804</v>
      </c>
      <c r="J590" s="311" t="str">
        <f>IFERROR(VLOOKUP('[1]Lista de Lojas | Stores List'!$K590,[1]UF!$A:$C,3,0),"")</f>
        <v>Northest</v>
      </c>
      <c r="K590" s="311" t="s">
        <v>129</v>
      </c>
      <c r="L590" s="311" t="str">
        <f>IF('[1]Lista de Lojas | Stores List'!$K590="","",VLOOKUP('[1]Lista de Lojas | Stores List'!$K590,[1]UF!$A:$B,2,0))</f>
        <v>Bahia</v>
      </c>
      <c r="M590" s="311" t="s">
        <v>169</v>
      </c>
      <c r="N590" s="311" t="str">
        <f>IFERROR(VLOOKUP('[1]Lista de Lojas | Stores List'!$M590,[1]UF!D:E,2,0),"N")</f>
        <v>S</v>
      </c>
      <c r="O590" s="311" t="s">
        <v>419</v>
      </c>
      <c r="P590" s="311" t="s">
        <v>523</v>
      </c>
      <c r="Q590" s="317">
        <v>2869.9</v>
      </c>
      <c r="R590" s="311">
        <f>SUMIFS('[1]Lista de Lojas | Stores List'!$B$85:$B$747,'[1]Lista de Lojas | Stores List'!$D$85:$D$747,'[1]Lista de Lojas | Stores List'!$D590,'[1]Lista de Lojas | Stores List'!$E$85:$E$747,"&lt;="&amp;'[1]Lista de Lojas | Stores List'!$E590)</f>
        <v>129</v>
      </c>
      <c r="S590" s="311">
        <f>SUMIFS('[1]Lista de Lojas | Stores List'!$B$85:$B$747,'[1]Lista de Lojas | Stores List'!$E$85:$E$747,"&lt;="&amp;'[1]Lista de Lojas | Stores List'!$E590)</f>
        <v>149</v>
      </c>
    </row>
    <row r="591" spans="2:19">
      <c r="B591" s="164">
        <f>IF(AND('[1]Lista de Lojas | Stores List'!$E591="",'[1]Lista de Lojas | Stores List'!$G591=""),0,IF('[1]Lista de Lojas | Stores List'!$G591&lt;&gt;"",0,1))</f>
        <v>1</v>
      </c>
      <c r="C591" s="163" t="s">
        <v>1126</v>
      </c>
      <c r="D591" s="308" t="s">
        <v>125</v>
      </c>
      <c r="E591" s="309">
        <v>40506</v>
      </c>
      <c r="F591" s="308" t="str">
        <f>IF('[1]Lista de Lojas | Stores List'!$E591="","",VLOOKUP(MONTH('[1]Lista de Lojas | Stores List'!$E591),[1]Quarters!$A$2:$B$13,2,0)&amp;RIGHT(YEAR('[1]Lista de Lojas | Stores List'!$E591),2))</f>
        <v>4Q10</v>
      </c>
      <c r="G591" s="309"/>
      <c r="H591" s="308" t="str">
        <f>IF('[1]Lista de Lojas | Stores List'!$G591="","",VLOOKUP(MONTH('[1]Lista de Lojas | Stores List'!$G591),[1]Quarters!$A$2:$B$13,2,0)&amp;RIGHT(YEAR('[1]Lista de Lojas | Stores List'!$G591),2))</f>
        <v/>
      </c>
      <c r="I591" s="311" t="s">
        <v>804</v>
      </c>
      <c r="J591" s="311" t="str">
        <f>IFERROR(VLOOKUP('[1]Lista de Lojas | Stores List'!$K591,[1]UF!$A:$C,3,0),"")</f>
        <v>Southest</v>
      </c>
      <c r="K591" s="311" t="s">
        <v>127</v>
      </c>
      <c r="L591" s="311" t="str">
        <f>IF('[1]Lista de Lojas | Stores List'!$K591="","",VLOOKUP('[1]Lista de Lojas | Stores List'!$K591,[1]UF!$A:$B,2,0))</f>
        <v>São Paulo</v>
      </c>
      <c r="M591" s="311" t="s">
        <v>397</v>
      </c>
      <c r="N591" s="311" t="str">
        <f>IFERROR(VLOOKUP('[1]Lista de Lojas | Stores List'!$M591,[1]UF!D:E,2,0),"N")</f>
        <v>N</v>
      </c>
      <c r="O591" s="311" t="s">
        <v>420</v>
      </c>
      <c r="P591" s="311" t="s">
        <v>523</v>
      </c>
      <c r="Q591" s="317">
        <v>2412.8599999999997</v>
      </c>
      <c r="R591" s="311">
        <f>SUMIFS('[1]Lista de Lojas | Stores List'!$B$85:$B$747,'[1]Lista de Lojas | Stores List'!$D$85:$D$747,'[1]Lista de Lojas | Stores List'!$D591,'[1]Lista de Lojas | Stores List'!$E$85:$E$747,"&lt;="&amp;'[1]Lista de Lojas | Stores List'!$E591)</f>
        <v>128</v>
      </c>
      <c r="S591" s="311">
        <f>SUMIFS('[1]Lista de Lojas | Stores List'!$B$85:$B$747,'[1]Lista de Lojas | Stores List'!$E$85:$E$747,"&lt;="&amp;'[1]Lista de Lojas | Stores List'!$E591)</f>
        <v>148</v>
      </c>
    </row>
    <row r="592" spans="2:19">
      <c r="B592" s="164">
        <f>IF(AND('[1]Lista de Lojas | Stores List'!$E592="",'[1]Lista de Lojas | Stores List'!$G592=""),0,IF('[1]Lista de Lojas | Stores List'!$G592&lt;&gt;"",0,1))</f>
        <v>1</v>
      </c>
      <c r="C592" s="163" t="s">
        <v>1124</v>
      </c>
      <c r="D592" s="308" t="s">
        <v>125</v>
      </c>
      <c r="E592" s="309">
        <v>40491</v>
      </c>
      <c r="F592" s="308" t="str">
        <f>IF('[1]Lista de Lojas | Stores List'!$E592="","",VLOOKUP(MONTH('[1]Lista de Lojas | Stores List'!$E592),[1]Quarters!$A$2:$B$13,2,0)&amp;RIGHT(YEAR('[1]Lista de Lojas | Stores List'!$E592),2))</f>
        <v>4Q10</v>
      </c>
      <c r="G592" s="309"/>
      <c r="H592" s="308" t="str">
        <f>IF('[1]Lista de Lojas | Stores List'!$G592="","",VLOOKUP(MONTH('[1]Lista de Lojas | Stores List'!$G592),[1]Quarters!$A$2:$B$13,2,0)&amp;RIGHT(YEAR('[1]Lista de Lojas | Stores List'!$G592),2))</f>
        <v/>
      </c>
      <c r="I592" s="311" t="s">
        <v>804</v>
      </c>
      <c r="J592" s="311" t="str">
        <f>IFERROR(VLOOKUP('[1]Lista de Lojas | Stores List'!$K592,[1]UF!$A:$C,3,0),"")</f>
        <v>South</v>
      </c>
      <c r="K592" s="311" t="s">
        <v>126</v>
      </c>
      <c r="L592" s="311" t="str">
        <f>IF('[1]Lista de Lojas | Stores List'!$K592="","",VLOOKUP('[1]Lista de Lojas | Stores List'!$K592,[1]UF!$A:$B,2,0))</f>
        <v>Rio Grande do Sul</v>
      </c>
      <c r="M592" s="311" t="s">
        <v>201</v>
      </c>
      <c r="N592" s="311" t="str">
        <f>IFERROR(VLOOKUP('[1]Lista de Lojas | Stores List'!$M592,[1]UF!D:E,2,0),"N")</f>
        <v>N</v>
      </c>
      <c r="O592" s="311" t="s">
        <v>421</v>
      </c>
      <c r="P592" s="311" t="s">
        <v>523</v>
      </c>
      <c r="Q592" s="317">
        <v>1996</v>
      </c>
      <c r="R592" s="311">
        <f>SUMIFS('[1]Lista de Lojas | Stores List'!$B$85:$B$747,'[1]Lista de Lojas | Stores List'!$D$85:$D$747,'[1]Lista de Lojas | Stores List'!$D592,'[1]Lista de Lojas | Stores List'!$E$85:$E$747,"&lt;="&amp;'[1]Lista de Lojas | Stores List'!$E592)</f>
        <v>127</v>
      </c>
      <c r="S592" s="311">
        <f>SUMIFS('[1]Lista de Lojas | Stores List'!$B$85:$B$747,'[1]Lista de Lojas | Stores List'!$E$85:$E$747,"&lt;="&amp;'[1]Lista de Lojas | Stores List'!$E592)</f>
        <v>147</v>
      </c>
    </row>
    <row r="593" spans="1:19">
      <c r="B593" s="164">
        <f>IF(AND('[1]Lista de Lojas | Stores List'!$E593="",'[1]Lista de Lojas | Stores List'!$G593=""),0,IF('[1]Lista de Lojas | Stores List'!$G593&lt;&gt;"",0,1))</f>
        <v>1</v>
      </c>
      <c r="C593" s="163" t="s">
        <v>1125</v>
      </c>
      <c r="D593" s="308" t="s">
        <v>125</v>
      </c>
      <c r="E593" s="309">
        <v>40491</v>
      </c>
      <c r="F593" s="308" t="str">
        <f>IF('[1]Lista de Lojas | Stores List'!$E593="","",VLOOKUP(MONTH('[1]Lista de Lojas | Stores List'!$E593),[1]Quarters!$A$2:$B$13,2,0)&amp;RIGHT(YEAR('[1]Lista de Lojas | Stores List'!$E593),2))</f>
        <v>4Q10</v>
      </c>
      <c r="G593" s="309"/>
      <c r="H593" s="308" t="str">
        <f>IF('[1]Lista de Lojas | Stores List'!$G593="","",VLOOKUP(MONTH('[1]Lista de Lojas | Stores List'!$G593),[1]Quarters!$A$2:$B$13,2,0)&amp;RIGHT(YEAR('[1]Lista de Lojas | Stores List'!$G593),2))</f>
        <v/>
      </c>
      <c r="I593" s="311" t="s">
        <v>804</v>
      </c>
      <c r="J593" s="311" t="str">
        <f>IFERROR(VLOOKUP('[1]Lista de Lojas | Stores List'!$K593,[1]UF!$A:$C,3,0),"")</f>
        <v>Northest</v>
      </c>
      <c r="K593" s="311" t="s">
        <v>129</v>
      </c>
      <c r="L593" s="311" t="str">
        <f>IF('[1]Lista de Lojas | Stores List'!$K593="","",VLOOKUP('[1]Lista de Lojas | Stores List'!$K593,[1]UF!$A:$B,2,0))</f>
        <v>Bahia</v>
      </c>
      <c r="M593" s="311" t="s">
        <v>169</v>
      </c>
      <c r="N593" s="311" t="str">
        <f>IFERROR(VLOOKUP('[1]Lista de Lojas | Stores List'!$M593,[1]UF!D:E,2,0),"N")</f>
        <v>S</v>
      </c>
      <c r="O593" s="311" t="s">
        <v>422</v>
      </c>
      <c r="P593" s="311" t="s">
        <v>523</v>
      </c>
      <c r="Q593" s="317">
        <v>2772.54</v>
      </c>
      <c r="R593" s="311">
        <f>SUMIFS('[1]Lista de Lojas | Stores List'!$B$85:$B$747,'[1]Lista de Lojas | Stores List'!$D$85:$D$747,'[1]Lista de Lojas | Stores List'!$D593,'[1]Lista de Lojas | Stores List'!$E$85:$E$747,"&lt;="&amp;'[1]Lista de Lojas | Stores List'!$E593)</f>
        <v>127</v>
      </c>
      <c r="S593" s="311">
        <f>SUMIFS('[1]Lista de Lojas | Stores List'!$B$85:$B$747,'[1]Lista de Lojas | Stores List'!$E$85:$E$747,"&lt;="&amp;'[1]Lista de Lojas | Stores List'!$E593)</f>
        <v>147</v>
      </c>
    </row>
    <row r="594" spans="1:19">
      <c r="B594" s="164">
        <f>IF(AND('[1]Lista de Lojas | Stores List'!$E594="",'[1]Lista de Lojas | Stores List'!$G594=""),0,IF('[1]Lista de Lojas | Stores List'!$G594&lt;&gt;"",0,1))</f>
        <v>1</v>
      </c>
      <c r="C594" s="163" t="s">
        <v>856</v>
      </c>
      <c r="D594" s="308" t="s">
        <v>152</v>
      </c>
      <c r="E594" s="309">
        <v>40487</v>
      </c>
      <c r="F594" s="308" t="str">
        <f>IF('[1]Lista de Lojas | Stores List'!$E594="","",VLOOKUP(MONTH('[1]Lista de Lojas | Stores List'!$E594),[1]Quarters!$A$2:$B$13,2,0)&amp;RIGHT(YEAR('[1]Lista de Lojas | Stores List'!$E594),2))</f>
        <v>4Q10</v>
      </c>
      <c r="G594" s="309"/>
      <c r="H594" s="308" t="str">
        <f>IF('[1]Lista de Lojas | Stores List'!$G594="","",VLOOKUP(MONTH('[1]Lista de Lojas | Stores List'!$G594),[1]Quarters!$A$2:$B$13,2,0)&amp;RIGHT(YEAR('[1]Lista de Lojas | Stores List'!$G594),2))</f>
        <v/>
      </c>
      <c r="I594" s="311" t="s">
        <v>804</v>
      </c>
      <c r="J594" s="311" t="str">
        <f>IFERROR(VLOOKUP('[1]Lista de Lojas | Stores List'!$K594,[1]UF!$A:$C,3,0),"")</f>
        <v>Southest</v>
      </c>
      <c r="K594" s="311" t="s">
        <v>319</v>
      </c>
      <c r="L594" s="311" t="str">
        <f>IF('[1]Lista de Lojas | Stores List'!$K594="","",VLOOKUP('[1]Lista de Lojas | Stores List'!$K594,[1]UF!$A:$B,2,0))</f>
        <v>Minas Gerais</v>
      </c>
      <c r="M594" s="311" t="s">
        <v>189</v>
      </c>
      <c r="N594" s="311" t="str">
        <f>IFERROR(VLOOKUP('[1]Lista de Lojas | Stores List'!$M594,[1]UF!D:E,2,0),"N")</f>
        <v>S</v>
      </c>
      <c r="O594" s="311" t="s">
        <v>857</v>
      </c>
      <c r="P594" s="311" t="s">
        <v>523</v>
      </c>
      <c r="Q594" s="317">
        <v>556.13</v>
      </c>
      <c r="R594" s="311">
        <f>SUMIFS('[1]Lista de Lojas | Stores List'!$B$85:$B$747,'[1]Lista de Lojas | Stores List'!$D$85:$D$747,'[1]Lista de Lojas | Stores List'!$D594,'[1]Lista de Lojas | Stores List'!$E$85:$E$747,"&lt;="&amp;'[1]Lista de Lojas | Stores List'!$E594)</f>
        <v>20</v>
      </c>
      <c r="S594" s="311">
        <f>SUMIFS('[1]Lista de Lojas | Stores List'!$B$85:$B$747,'[1]Lista de Lojas | Stores List'!$E$85:$E$747,"&lt;="&amp;'[1]Lista de Lojas | Stores List'!$E594)</f>
        <v>145</v>
      </c>
    </row>
    <row r="595" spans="1:19">
      <c r="B595" s="164">
        <f>IF(AND('[1]Lista de Lojas | Stores List'!$E595="",'[1]Lista de Lojas | Stores List'!$G595=""),0,IF('[1]Lista de Lojas | Stores List'!$G595&lt;&gt;"",0,1))</f>
        <v>1</v>
      </c>
      <c r="C595" s="163" t="s">
        <v>1123</v>
      </c>
      <c r="D595" s="308" t="s">
        <v>125</v>
      </c>
      <c r="E595" s="309">
        <v>40477</v>
      </c>
      <c r="F595" s="308" t="str">
        <f>IF('[1]Lista de Lojas | Stores List'!$E595="","",VLOOKUP(MONTH('[1]Lista de Lojas | Stores List'!$E595),[1]Quarters!$A$2:$B$13,2,0)&amp;RIGHT(YEAR('[1]Lista de Lojas | Stores List'!$E595),2))</f>
        <v>4Q10</v>
      </c>
      <c r="G595" s="309"/>
      <c r="H595" s="308" t="str">
        <f>IF('[1]Lista de Lojas | Stores List'!$G595="","",VLOOKUP(MONTH('[1]Lista de Lojas | Stores List'!$G595),[1]Quarters!$A$2:$B$13,2,0)&amp;RIGHT(YEAR('[1]Lista de Lojas | Stores List'!$G595),2))</f>
        <v/>
      </c>
      <c r="I595" s="311" t="s">
        <v>804</v>
      </c>
      <c r="J595" s="311" t="str">
        <f>IFERROR(VLOOKUP('[1]Lista de Lojas | Stores List'!$K595,[1]UF!$A:$C,3,0),"")</f>
        <v>Southest</v>
      </c>
      <c r="K595" s="311" t="s">
        <v>319</v>
      </c>
      <c r="L595" s="311" t="str">
        <f>IF('[1]Lista de Lojas | Stores List'!$K595="","",VLOOKUP('[1]Lista de Lojas | Stores List'!$K595,[1]UF!$A:$B,2,0))</f>
        <v>Minas Gerais</v>
      </c>
      <c r="M595" s="311" t="s">
        <v>189</v>
      </c>
      <c r="N595" s="311" t="str">
        <f>IFERROR(VLOOKUP('[1]Lista de Lojas | Stores List'!$M595,[1]UF!D:E,2,0),"N")</f>
        <v>S</v>
      </c>
      <c r="O595" s="311" t="s">
        <v>423</v>
      </c>
      <c r="P595" s="311" t="s">
        <v>523</v>
      </c>
      <c r="Q595" s="317">
        <v>3113.04</v>
      </c>
      <c r="R595" s="311">
        <f>SUMIFS('[1]Lista de Lojas | Stores List'!$B$85:$B$747,'[1]Lista de Lojas | Stores List'!$D$85:$D$747,'[1]Lista de Lojas | Stores List'!$D595,'[1]Lista de Lojas | Stores List'!$E$85:$E$747,"&lt;="&amp;'[1]Lista de Lojas | Stores List'!$E595)</f>
        <v>125</v>
      </c>
      <c r="S595" s="311">
        <f>SUMIFS('[1]Lista de Lojas | Stores List'!$B$85:$B$747,'[1]Lista de Lojas | Stores List'!$E$85:$E$747,"&lt;="&amp;'[1]Lista de Lojas | Stores List'!$E595)</f>
        <v>144</v>
      </c>
    </row>
    <row r="596" spans="1:19">
      <c r="B596" s="164">
        <f>IF(AND('[1]Lista de Lojas | Stores List'!$E596="",'[1]Lista de Lojas | Stores List'!$G596=""),0,IF('[1]Lista de Lojas | Stores List'!$G596&lt;&gt;"",0,1))</f>
        <v>1</v>
      </c>
      <c r="C596" s="163" t="s">
        <v>1122</v>
      </c>
      <c r="D596" s="308" t="s">
        <v>125</v>
      </c>
      <c r="E596" s="309">
        <v>40407</v>
      </c>
      <c r="F596" s="308" t="str">
        <f>IF('[1]Lista de Lojas | Stores List'!$E596="","",VLOOKUP(MONTH('[1]Lista de Lojas | Stores List'!$E596),[1]Quarters!$A$2:$B$13,2,0)&amp;RIGHT(YEAR('[1]Lista de Lojas | Stores List'!$E596),2))</f>
        <v>3Q10</v>
      </c>
      <c r="G596" s="309"/>
      <c r="H596" s="308" t="str">
        <f>IF('[1]Lista de Lojas | Stores List'!$G596="","",VLOOKUP(MONTH('[1]Lista de Lojas | Stores List'!$G596),[1]Quarters!$A$2:$B$13,2,0)&amp;RIGHT(YEAR('[1]Lista de Lojas | Stores List'!$G596),2))</f>
        <v/>
      </c>
      <c r="I596" s="311" t="s">
        <v>804</v>
      </c>
      <c r="J596" s="311" t="str">
        <f>IFERROR(VLOOKUP('[1]Lista de Lojas | Stores List'!$K596,[1]UF!$A:$C,3,0),"")</f>
        <v>North</v>
      </c>
      <c r="K596" s="311" t="s">
        <v>336</v>
      </c>
      <c r="L596" s="311" t="str">
        <f>IF('[1]Lista de Lojas | Stores List'!$K596="","",VLOOKUP('[1]Lista de Lojas | Stores List'!$K596,[1]UF!$A:$B,2,0))</f>
        <v>Tocantins</v>
      </c>
      <c r="M596" s="311" t="s">
        <v>398</v>
      </c>
      <c r="N596" s="311" t="str">
        <f>IFERROR(VLOOKUP('[1]Lista de Lojas | Stores List'!$M596,[1]UF!D:E,2,0),"N")</f>
        <v>S</v>
      </c>
      <c r="O596" s="311" t="s">
        <v>424</v>
      </c>
      <c r="P596" s="311" t="s">
        <v>523</v>
      </c>
      <c r="Q596" s="317">
        <v>2725.63</v>
      </c>
      <c r="R596" s="311">
        <f>SUMIFS('[1]Lista de Lojas | Stores List'!$B$85:$B$747,'[1]Lista de Lojas | Stores List'!$D$85:$D$747,'[1]Lista de Lojas | Stores List'!$D596,'[1]Lista de Lojas | Stores List'!$E$85:$E$747,"&lt;="&amp;'[1]Lista de Lojas | Stores List'!$E596)</f>
        <v>124</v>
      </c>
      <c r="S596" s="311">
        <f>SUMIFS('[1]Lista de Lojas | Stores List'!$B$85:$B$747,'[1]Lista de Lojas | Stores List'!$E$85:$E$747,"&lt;="&amp;'[1]Lista de Lojas | Stores List'!$E596)</f>
        <v>143</v>
      </c>
    </row>
    <row r="597" spans="1:19">
      <c r="B597" s="164">
        <f>IF(AND('[1]Lista de Lojas | Stores List'!$E597="",'[1]Lista de Lojas | Stores List'!$G597=""),0,IF('[1]Lista de Lojas | Stores List'!$G597&lt;&gt;"",0,1))</f>
        <v>1</v>
      </c>
      <c r="C597" s="163" t="s">
        <v>1121</v>
      </c>
      <c r="D597" s="308" t="s">
        <v>125</v>
      </c>
      <c r="E597" s="309">
        <v>40359</v>
      </c>
      <c r="F597" s="308" t="str">
        <f>IF('[1]Lista de Lojas | Stores List'!$E597="","",VLOOKUP(MONTH('[1]Lista de Lojas | Stores List'!$E597),[1]Quarters!$A$2:$B$13,2,0)&amp;RIGHT(YEAR('[1]Lista de Lojas | Stores List'!$E597),2))</f>
        <v>2Q10</v>
      </c>
      <c r="G597" s="309"/>
      <c r="H597" s="308" t="str">
        <f>IF('[1]Lista de Lojas | Stores List'!$G597="","",VLOOKUP(MONTH('[1]Lista de Lojas | Stores List'!$G597),[1]Quarters!$A$2:$B$13,2,0)&amp;RIGHT(YEAR('[1]Lista de Lojas | Stores List'!$G597),2))</f>
        <v/>
      </c>
      <c r="I597" s="311" t="s">
        <v>804</v>
      </c>
      <c r="J597" s="311" t="str">
        <f>IFERROR(VLOOKUP('[1]Lista de Lojas | Stores List'!$K597,[1]UF!$A:$C,3,0),"")</f>
        <v>Southest</v>
      </c>
      <c r="K597" s="311" t="s">
        <v>127</v>
      </c>
      <c r="L597" s="311" t="str">
        <f>IF('[1]Lista de Lojas | Stores List'!$K597="","",VLOOKUP('[1]Lista de Lojas | Stores List'!$K597,[1]UF!$A:$B,2,0))</f>
        <v>São Paulo</v>
      </c>
      <c r="M597" s="311" t="s">
        <v>134</v>
      </c>
      <c r="N597" s="311" t="str">
        <f>IFERROR(VLOOKUP('[1]Lista de Lojas | Stores List'!$M597,[1]UF!D:E,2,0),"N")</f>
        <v>S</v>
      </c>
      <c r="O597" s="311" t="s">
        <v>425</v>
      </c>
      <c r="P597" s="311" t="s">
        <v>523</v>
      </c>
      <c r="Q597" s="317">
        <v>2663.89</v>
      </c>
      <c r="R597" s="311">
        <f>SUMIFS('[1]Lista de Lojas | Stores List'!$B$85:$B$747,'[1]Lista de Lojas | Stores List'!$D$85:$D$747,'[1]Lista de Lojas | Stores List'!$D597,'[1]Lista de Lojas | Stores List'!$E$85:$E$747,"&lt;="&amp;'[1]Lista de Lojas | Stores List'!$E597)</f>
        <v>123</v>
      </c>
      <c r="S597" s="311">
        <f>SUMIFS('[1]Lista de Lojas | Stores List'!$B$85:$B$747,'[1]Lista de Lojas | Stores List'!$E$85:$E$747,"&lt;="&amp;'[1]Lista de Lojas | Stores List'!$E597)</f>
        <v>142</v>
      </c>
    </row>
    <row r="598" spans="1:19">
      <c r="B598" s="164">
        <f>IF(AND('[1]Lista de Lojas | Stores List'!$E598="",'[1]Lista de Lojas | Stores List'!$G598=""),0,IF('[1]Lista de Lojas | Stores List'!$G598&lt;&gt;"",0,1))</f>
        <v>1</v>
      </c>
      <c r="C598" s="163" t="s">
        <v>1120</v>
      </c>
      <c r="D598" s="308" t="s">
        <v>125</v>
      </c>
      <c r="E598" s="309">
        <v>40330</v>
      </c>
      <c r="F598" s="308" t="str">
        <f>IF('[1]Lista de Lojas | Stores List'!$E598="","",VLOOKUP(MONTH('[1]Lista de Lojas | Stores List'!$E598),[1]Quarters!$A$2:$B$13,2,0)&amp;RIGHT(YEAR('[1]Lista de Lojas | Stores List'!$E598),2))</f>
        <v>2Q10</v>
      </c>
      <c r="G598" s="309"/>
      <c r="H598" s="308" t="str">
        <f>IF('[1]Lista de Lojas | Stores List'!$G598="","",VLOOKUP(MONTH('[1]Lista de Lojas | Stores List'!$G598),[1]Quarters!$A$2:$B$13,2,0)&amp;RIGHT(YEAR('[1]Lista de Lojas | Stores List'!$G598),2))</f>
        <v/>
      </c>
      <c r="I598" s="311" t="s">
        <v>804</v>
      </c>
      <c r="J598" s="311" t="str">
        <f>IFERROR(VLOOKUP('[1]Lista de Lojas | Stores List'!$K598,[1]UF!$A:$C,3,0),"")</f>
        <v>Southest</v>
      </c>
      <c r="K598" s="311" t="s">
        <v>131</v>
      </c>
      <c r="L598" s="311" t="str">
        <f>IF('[1]Lista de Lojas | Stores List'!$K598="","",VLOOKUP('[1]Lista de Lojas | Stores List'!$K598,[1]UF!$A:$B,2,0))</f>
        <v>Rio de Janeiro</v>
      </c>
      <c r="M598" s="311" t="s">
        <v>154</v>
      </c>
      <c r="N598" s="311" t="str">
        <f>IFERROR(VLOOKUP('[1]Lista de Lojas | Stores List'!$M598,[1]UF!D:E,2,0),"N")</f>
        <v>S</v>
      </c>
      <c r="O598" s="311" t="s">
        <v>426</v>
      </c>
      <c r="P598" s="311" t="s">
        <v>523</v>
      </c>
      <c r="Q598" s="317">
        <v>3235.01</v>
      </c>
      <c r="R598" s="311">
        <f>SUMIFS('[1]Lista de Lojas | Stores List'!$B$85:$B$747,'[1]Lista de Lojas | Stores List'!$D$85:$D$747,'[1]Lista de Lojas | Stores List'!$D598,'[1]Lista de Lojas | Stores List'!$E$85:$E$747,"&lt;="&amp;'[1]Lista de Lojas | Stores List'!$E598)</f>
        <v>122</v>
      </c>
      <c r="S598" s="311">
        <f>SUMIFS('[1]Lista de Lojas | Stores List'!$B$85:$B$747,'[1]Lista de Lojas | Stores List'!$E$85:$E$747,"&lt;="&amp;'[1]Lista de Lojas | Stores List'!$E598)</f>
        <v>141</v>
      </c>
    </row>
    <row r="599" spans="1:19">
      <c r="B599" s="164">
        <f>IF(AND('[1]Lista de Lojas | Stores List'!$E599="",'[1]Lista de Lojas | Stores List'!$G599=""),0,IF('[1]Lista de Lojas | Stores List'!$G599&lt;&gt;"",0,1))</f>
        <v>1</v>
      </c>
      <c r="C599" s="163" t="s">
        <v>1119</v>
      </c>
      <c r="D599" s="308" t="s">
        <v>125</v>
      </c>
      <c r="E599" s="309">
        <v>40303</v>
      </c>
      <c r="F599" s="308" t="str">
        <f>IF('[1]Lista de Lojas | Stores List'!$E599="","",VLOOKUP(MONTH('[1]Lista de Lojas | Stores List'!$E599),[1]Quarters!$A$2:$B$13,2,0)&amp;RIGHT(YEAR('[1]Lista de Lojas | Stores List'!$E599),2))</f>
        <v>2Q10</v>
      </c>
      <c r="G599" s="309"/>
      <c r="H599" s="308" t="str">
        <f>IF('[1]Lista de Lojas | Stores List'!$G599="","",VLOOKUP(MONTH('[1]Lista de Lojas | Stores List'!$G599),[1]Quarters!$A$2:$B$13,2,0)&amp;RIGHT(YEAR('[1]Lista de Lojas | Stores List'!$G599),2))</f>
        <v/>
      </c>
      <c r="I599" s="311" t="s">
        <v>804</v>
      </c>
      <c r="J599" s="311" t="str">
        <f>IFERROR(VLOOKUP('[1]Lista de Lojas | Stores List'!$K599,[1]UF!$A:$C,3,0),"")</f>
        <v>Southest</v>
      </c>
      <c r="K599" s="311" t="s">
        <v>127</v>
      </c>
      <c r="L599" s="311" t="str">
        <f>IF('[1]Lista de Lojas | Stores List'!$K599="","",VLOOKUP('[1]Lista de Lojas | Stores List'!$K599,[1]UF!$A:$B,2,0))</f>
        <v>São Paulo</v>
      </c>
      <c r="M599" s="311" t="s">
        <v>134</v>
      </c>
      <c r="N599" s="311" t="str">
        <f>IFERROR(VLOOKUP('[1]Lista de Lojas | Stores List'!$M599,[1]UF!D:E,2,0),"N")</f>
        <v>S</v>
      </c>
      <c r="O599" s="311" t="s">
        <v>427</v>
      </c>
      <c r="P599" s="311" t="s">
        <v>521</v>
      </c>
      <c r="Q599" s="317">
        <v>4132.01</v>
      </c>
      <c r="R599" s="311">
        <f>SUMIFS('[1]Lista de Lojas | Stores List'!$B$85:$B$747,'[1]Lista de Lojas | Stores List'!$D$85:$D$747,'[1]Lista de Lojas | Stores List'!$D599,'[1]Lista de Lojas | Stores List'!$E$85:$E$747,"&lt;="&amp;'[1]Lista de Lojas | Stores List'!$E599)</f>
        <v>121</v>
      </c>
      <c r="S599" s="311">
        <f>SUMIFS('[1]Lista de Lojas | Stores List'!$B$85:$B$747,'[1]Lista de Lojas | Stores List'!$E$85:$E$747,"&lt;="&amp;'[1]Lista de Lojas | Stores List'!$E599)</f>
        <v>140</v>
      </c>
    </row>
    <row r="600" spans="1:19">
      <c r="B600" s="164">
        <f>IF(AND('[1]Lista de Lojas | Stores List'!$E600="",'[1]Lista de Lojas | Stores List'!$G600=""),0,IF('[1]Lista de Lojas | Stores List'!$G600&lt;&gt;"",0,1))</f>
        <v>1</v>
      </c>
      <c r="C600" s="163" t="s">
        <v>1118</v>
      </c>
      <c r="D600" s="308" t="s">
        <v>125</v>
      </c>
      <c r="E600" s="309">
        <v>40292</v>
      </c>
      <c r="F600" s="308" t="str">
        <f>IF('[1]Lista de Lojas | Stores List'!$E600="","",VLOOKUP(MONTH('[1]Lista de Lojas | Stores List'!$E600),[1]Quarters!$A$2:$B$13,2,0)&amp;RIGHT(YEAR('[1]Lista de Lojas | Stores List'!$E600),2))</f>
        <v>2Q10</v>
      </c>
      <c r="G600" s="309"/>
      <c r="H600" s="308" t="str">
        <f>IF('[1]Lista de Lojas | Stores List'!$G600="","",VLOOKUP(MONTH('[1]Lista de Lojas | Stores List'!$G600),[1]Quarters!$A$2:$B$13,2,0)&amp;RIGHT(YEAR('[1]Lista de Lojas | Stores List'!$G600),2))</f>
        <v/>
      </c>
      <c r="I600" s="311" t="s">
        <v>804</v>
      </c>
      <c r="J600" s="311" t="str">
        <f>IFERROR(VLOOKUP('[1]Lista de Lojas | Stores List'!$K600,[1]UF!$A:$C,3,0),"")</f>
        <v>South</v>
      </c>
      <c r="K600" s="311" t="s">
        <v>317</v>
      </c>
      <c r="L600" s="311" t="str">
        <f>IF('[1]Lista de Lojas | Stores List'!$K600="","",VLOOKUP('[1]Lista de Lojas | Stores List'!$K600,[1]UF!$A:$B,2,0))</f>
        <v>Santa Catarina</v>
      </c>
      <c r="M600" s="311" t="s">
        <v>177</v>
      </c>
      <c r="N600" s="311" t="str">
        <f>IFERROR(VLOOKUP('[1]Lista de Lojas | Stores List'!$M600,[1]UF!D:E,2,0),"N")</f>
        <v>N</v>
      </c>
      <c r="O600" s="311" t="s">
        <v>428</v>
      </c>
      <c r="P600" s="311" t="s">
        <v>523</v>
      </c>
      <c r="Q600" s="317">
        <v>3118.5499999999997</v>
      </c>
      <c r="R600" s="311">
        <f>SUMIFS('[1]Lista de Lojas | Stores List'!$B$85:$B$747,'[1]Lista de Lojas | Stores List'!$D$85:$D$747,'[1]Lista de Lojas | Stores List'!$D600,'[1]Lista de Lojas | Stores List'!$E$85:$E$747,"&lt;="&amp;'[1]Lista de Lojas | Stores List'!$E600)</f>
        <v>120</v>
      </c>
      <c r="S600" s="311">
        <f>SUMIFS('[1]Lista de Lojas | Stores List'!$B$85:$B$747,'[1]Lista de Lojas | Stores List'!$E$85:$E$747,"&lt;="&amp;'[1]Lista de Lojas | Stores List'!$E600)</f>
        <v>139</v>
      </c>
    </row>
    <row r="601" spans="1:19">
      <c r="B601" s="164">
        <f>IF(AND('[1]Lista de Lojas | Stores List'!$E601="",'[1]Lista de Lojas | Stores List'!$G601=""),0,IF('[1]Lista de Lojas | Stores List'!$G601&lt;&gt;"",0,1))</f>
        <v>1</v>
      </c>
      <c r="C601" s="163" t="s">
        <v>1117</v>
      </c>
      <c r="D601" s="308" t="s">
        <v>125</v>
      </c>
      <c r="E601" s="309">
        <v>40268</v>
      </c>
      <c r="F601" s="308" t="str">
        <f>IF('[1]Lista de Lojas | Stores List'!$E601="","",VLOOKUP(MONTH('[1]Lista de Lojas | Stores List'!$E601),[1]Quarters!$A$2:$B$13,2,0)&amp;RIGHT(YEAR('[1]Lista de Lojas | Stores List'!$E601),2))</f>
        <v>1Q10</v>
      </c>
      <c r="G601" s="309"/>
      <c r="H601" s="308" t="str">
        <f>IF('[1]Lista de Lojas | Stores List'!$G601="","",VLOOKUP(MONTH('[1]Lista de Lojas | Stores List'!$G601),[1]Quarters!$A$2:$B$13,2,0)&amp;RIGHT(YEAR('[1]Lista de Lojas | Stores List'!$G601),2))</f>
        <v/>
      </c>
      <c r="I601" s="311" t="s">
        <v>804</v>
      </c>
      <c r="J601" s="311" t="str">
        <f>IFERROR(VLOOKUP('[1]Lista de Lojas | Stores List'!$K601,[1]UF!$A:$C,3,0),"")</f>
        <v>Northest</v>
      </c>
      <c r="K601" s="311" t="s">
        <v>329</v>
      </c>
      <c r="L601" s="311" t="str">
        <f>IF('[1]Lista de Lojas | Stores List'!$K601="","",VLOOKUP('[1]Lista de Lojas | Stores List'!$K601,[1]UF!$A:$B,2,0))</f>
        <v>Alagoas</v>
      </c>
      <c r="M601" s="311" t="s">
        <v>208</v>
      </c>
      <c r="N601" s="311" t="str">
        <f>IFERROR(VLOOKUP('[1]Lista de Lojas | Stores List'!$M601,[1]UF!D:E,2,0),"N")</f>
        <v>S</v>
      </c>
      <c r="O601" s="311" t="s">
        <v>429</v>
      </c>
      <c r="P601" s="311" t="s">
        <v>523</v>
      </c>
      <c r="Q601" s="317">
        <v>3916.93</v>
      </c>
      <c r="R601" s="311">
        <f>SUMIFS('[1]Lista de Lojas | Stores List'!$B$85:$B$747,'[1]Lista de Lojas | Stores List'!$D$85:$D$747,'[1]Lista de Lojas | Stores List'!$D601,'[1]Lista de Lojas | Stores List'!$E$85:$E$747,"&lt;="&amp;'[1]Lista de Lojas | Stores List'!$E601)</f>
        <v>119</v>
      </c>
      <c r="S601" s="311">
        <f>SUMIFS('[1]Lista de Lojas | Stores List'!$B$85:$B$747,'[1]Lista de Lojas | Stores List'!$E$85:$E$747,"&lt;="&amp;'[1]Lista de Lojas | Stores List'!$E601)</f>
        <v>138</v>
      </c>
    </row>
    <row r="602" spans="1:19">
      <c r="A602" s="88"/>
      <c r="B602" s="164">
        <f>IF(AND('[1]Lista de Lojas | Stores List'!$E602="",'[1]Lista de Lojas | Stores List'!$G602=""),0,IF('[1]Lista de Lojas | Stores List'!$G602&lt;&gt;"",0,1))</f>
        <v>1</v>
      </c>
      <c r="C602" s="163" t="s">
        <v>1116</v>
      </c>
      <c r="D602" s="308" t="s">
        <v>125</v>
      </c>
      <c r="E602" s="309">
        <v>40143</v>
      </c>
      <c r="F602" s="308" t="str">
        <f>IF('[1]Lista de Lojas | Stores List'!$E602="","",VLOOKUP(MONTH('[1]Lista de Lojas | Stores List'!$E602),[1]Quarters!$A$2:$B$13,2,0)&amp;RIGHT(YEAR('[1]Lista de Lojas | Stores List'!$E602),2))</f>
        <v>4Q09</v>
      </c>
      <c r="G602" s="309"/>
      <c r="H602" s="308" t="str">
        <f>IF('[1]Lista de Lojas | Stores List'!$G602="","",VLOOKUP(MONTH('[1]Lista de Lojas | Stores List'!$G602),[1]Quarters!$A$2:$B$13,2,0)&amp;RIGHT(YEAR('[1]Lista de Lojas | Stores List'!$G602),2))</f>
        <v/>
      </c>
      <c r="I602" s="311" t="s">
        <v>804</v>
      </c>
      <c r="J602" s="311" t="str">
        <f>IFERROR(VLOOKUP('[1]Lista de Lojas | Stores List'!$K602,[1]UF!$A:$C,3,0),"")</f>
        <v>South</v>
      </c>
      <c r="K602" s="311" t="s">
        <v>126</v>
      </c>
      <c r="L602" s="311" t="str">
        <f>IF('[1]Lista de Lojas | Stores List'!$K602="","",VLOOKUP('[1]Lista de Lojas | Stores List'!$K602,[1]UF!$A:$B,2,0))</f>
        <v>Rio Grande do Sul</v>
      </c>
      <c r="M602" s="311" t="s">
        <v>157</v>
      </c>
      <c r="N602" s="311" t="str">
        <f>IFERROR(VLOOKUP('[1]Lista de Lojas | Stores List'!$M602,[1]UF!D:E,2,0),"N")</f>
        <v>S</v>
      </c>
      <c r="O602" s="311" t="s">
        <v>302</v>
      </c>
      <c r="P602" s="311" t="s">
        <v>523</v>
      </c>
      <c r="Q602" s="317">
        <v>3097.42</v>
      </c>
      <c r="R602" s="311">
        <f>SUMIFS('[1]Lista de Lojas | Stores List'!$B$85:$B$747,'[1]Lista de Lojas | Stores List'!$D$85:$D$747,'[1]Lista de Lojas | Stores List'!$D602,'[1]Lista de Lojas | Stores List'!$E$85:$E$747,"&lt;="&amp;'[1]Lista de Lojas | Stores List'!$E602)</f>
        <v>118</v>
      </c>
      <c r="S602" s="311">
        <f>SUMIFS('[1]Lista de Lojas | Stores List'!$B$85:$B$747,'[1]Lista de Lojas | Stores List'!$E$85:$E$747,"&lt;="&amp;'[1]Lista de Lojas | Stores List'!$E602)</f>
        <v>137</v>
      </c>
    </row>
    <row r="603" spans="1:19">
      <c r="A603" s="88"/>
      <c r="B603" s="324">
        <f>IF(AND('[1]Lista de Lojas | Stores List'!$E603="",'[1]Lista de Lojas | Stores List'!$G603=""),0,IF('[1]Lista de Lojas | Stores List'!$G603&lt;&gt;"",0,1))</f>
        <v>0</v>
      </c>
      <c r="C603" s="325" t="s">
        <v>855</v>
      </c>
      <c r="D603" s="326" t="s">
        <v>152</v>
      </c>
      <c r="E603" s="327">
        <v>40142</v>
      </c>
      <c r="F603" s="326" t="str">
        <f>IF('[1]Lista de Lojas | Stores List'!$E603="","",VLOOKUP(MONTH('[1]Lista de Lojas | Stores List'!$E603),[1]Quarters!$A$2:$B$13,2,0)&amp;RIGHT(YEAR('[1]Lista de Lojas | Stores List'!$E603),2))</f>
        <v>4Q09</v>
      </c>
      <c r="G603" s="327">
        <v>44935</v>
      </c>
      <c r="H603" s="326" t="str">
        <f>IF('[1]Lista de Lojas | Stores List'!$G603="","",VLOOKUP(MONTH('[1]Lista de Lojas | Stores List'!$G603),[1]Quarters!$A$2:$B$13,2,0)&amp;RIGHT(YEAR('[1]Lista de Lojas | Stores List'!$G603),2))</f>
        <v>1Q23</v>
      </c>
      <c r="I603" s="324" t="s">
        <v>804</v>
      </c>
      <c r="J603" s="324" t="str">
        <f>IFERROR(VLOOKUP('[1]Lista de Lojas | Stores List'!$K603,[1]UF!$A:$C,3,0),"")</f>
        <v>Southest</v>
      </c>
      <c r="K603" s="324" t="s">
        <v>127</v>
      </c>
      <c r="L603" s="324" t="str">
        <f>IF('[1]Lista de Lojas | Stores List'!$K603="","",VLOOKUP('[1]Lista de Lojas | Stores List'!$K603,[1]UF!$A:$B,2,0))</f>
        <v>São Paulo</v>
      </c>
      <c r="M603" s="324" t="s">
        <v>134</v>
      </c>
      <c r="N603" s="311" t="str">
        <f>IFERROR(VLOOKUP('[1]Lista de Lojas | Stores List'!$M603,[1]UF!D:E,2,0),"N")</f>
        <v>S</v>
      </c>
      <c r="O603" s="324" t="s">
        <v>2088</v>
      </c>
      <c r="P603" s="324" t="s">
        <v>523</v>
      </c>
      <c r="Q603" s="328">
        <v>445.11</v>
      </c>
      <c r="R603" s="324">
        <f>SUMIFS('[1]Lista de Lojas | Stores List'!$B$85:$B$747,'[1]Lista de Lojas | Stores List'!$D$85:$D$747,'[1]Lista de Lojas | Stores List'!$D603,'[1]Lista de Lojas | Stores List'!$E$85:$E$747,"&lt;="&amp;'[1]Lista de Lojas | Stores List'!$E603)</f>
        <v>19</v>
      </c>
      <c r="S603" s="311">
        <f>SUMIFS('[1]Lista de Lojas | Stores List'!$B$85:$B$747,'[1]Lista de Lojas | Stores List'!$E$85:$E$747,"&lt;="&amp;'[1]Lista de Lojas | Stores List'!$E603)</f>
        <v>136</v>
      </c>
    </row>
    <row r="604" spans="1:19">
      <c r="B604" s="164">
        <f>IF(AND('[1]Lista de Lojas | Stores List'!$E604="",'[1]Lista de Lojas | Stores List'!$G604=""),0,IF('[1]Lista de Lojas | Stores List'!$G604&lt;&gt;"",0,1))</f>
        <v>1</v>
      </c>
      <c r="C604" s="163" t="s">
        <v>1115</v>
      </c>
      <c r="D604" s="308" t="s">
        <v>125</v>
      </c>
      <c r="E604" s="309">
        <v>40134</v>
      </c>
      <c r="F604" s="308" t="str">
        <f>IF('[1]Lista de Lojas | Stores List'!$E604="","",VLOOKUP(MONTH('[1]Lista de Lojas | Stores List'!$E604),[1]Quarters!$A$2:$B$13,2,0)&amp;RIGHT(YEAR('[1]Lista de Lojas | Stores List'!$E604),2))</f>
        <v>4Q09</v>
      </c>
      <c r="G604" s="309"/>
      <c r="H604" s="308" t="str">
        <f>IF('[1]Lista de Lojas | Stores List'!$G604="","",VLOOKUP(MONTH('[1]Lista de Lojas | Stores List'!$G604),[1]Quarters!$A$2:$B$13,2,0)&amp;RIGHT(YEAR('[1]Lista de Lojas | Stores List'!$G604),2))</f>
        <v/>
      </c>
      <c r="I604" s="311" t="s">
        <v>804</v>
      </c>
      <c r="J604" s="311" t="str">
        <f>IFERROR(VLOOKUP('[1]Lista de Lojas | Stores List'!$K604,[1]UF!$A:$C,3,0),"")</f>
        <v>North</v>
      </c>
      <c r="K604" s="311" t="s">
        <v>320</v>
      </c>
      <c r="L604" s="311" t="str">
        <f>IF('[1]Lista de Lojas | Stores List'!$K604="","",VLOOKUP('[1]Lista de Lojas | Stores List'!$K604,[1]UF!$A:$B,2,0))</f>
        <v>Pará</v>
      </c>
      <c r="M604" s="311" t="s">
        <v>164</v>
      </c>
      <c r="N604" s="311" t="str">
        <f>IFERROR(VLOOKUP('[1]Lista de Lojas | Stores List'!$M604,[1]UF!D:E,2,0),"N")</f>
        <v>S</v>
      </c>
      <c r="O604" s="311" t="s">
        <v>430</v>
      </c>
      <c r="P604" s="311" t="s">
        <v>523</v>
      </c>
      <c r="Q604" s="317">
        <v>3024.06</v>
      </c>
      <c r="R604" s="311">
        <f>SUMIFS('[1]Lista de Lojas | Stores List'!$B$85:$B$747,'[1]Lista de Lojas | Stores List'!$D$85:$D$747,'[1]Lista de Lojas | Stores List'!$D604,'[1]Lista de Lojas | Stores List'!$E$85:$E$747,"&lt;="&amp;'[1]Lista de Lojas | Stores List'!$E604)</f>
        <v>117</v>
      </c>
      <c r="S604" s="311">
        <f>SUMIFS('[1]Lista de Lojas | Stores List'!$B$85:$B$747,'[1]Lista de Lojas | Stores List'!$E$85:$E$747,"&lt;="&amp;'[1]Lista de Lojas | Stores List'!$E604)</f>
        <v>136</v>
      </c>
    </row>
    <row r="605" spans="1:19">
      <c r="A605" s="88"/>
      <c r="B605" s="164">
        <f>IF(AND('[1]Lista de Lojas | Stores List'!$E605="",'[1]Lista de Lojas | Stores List'!$G605=""),0,IF('[1]Lista de Lojas | Stores List'!$G605&lt;&gt;"",0,1))</f>
        <v>1</v>
      </c>
      <c r="C605" s="163" t="s">
        <v>854</v>
      </c>
      <c r="D605" s="308" t="s">
        <v>152</v>
      </c>
      <c r="E605" s="309">
        <v>40114</v>
      </c>
      <c r="F605" s="308" t="str">
        <f>IF('[1]Lista de Lojas | Stores List'!$E605="","",VLOOKUP(MONTH('[1]Lista de Lojas | Stores List'!$E605),[1]Quarters!$A$2:$B$13,2,0)&amp;RIGHT(YEAR('[1]Lista de Lojas | Stores List'!$E605),2))</f>
        <v>4Q09</v>
      </c>
      <c r="G605" s="309"/>
      <c r="H605" s="308" t="str">
        <f>IF('[1]Lista de Lojas | Stores List'!$G605="","",VLOOKUP(MONTH('[1]Lista de Lojas | Stores List'!$G605),[1]Quarters!$A$2:$B$13,2,0)&amp;RIGHT(YEAR('[1]Lista de Lojas | Stores List'!$G605),2))</f>
        <v/>
      </c>
      <c r="I605" s="311" t="s">
        <v>804</v>
      </c>
      <c r="J605" s="311" t="str">
        <f>IFERROR(VLOOKUP('[1]Lista de Lojas | Stores List'!$K605,[1]UF!$A:$C,3,0),"")</f>
        <v>Midwest</v>
      </c>
      <c r="K605" s="311" t="s">
        <v>326</v>
      </c>
      <c r="L605" s="311" t="str">
        <f>IF('[1]Lista de Lojas | Stores List'!$K605="","",VLOOKUP('[1]Lista de Lojas | Stores List'!$K605,[1]UF!$A:$B,2,0))</f>
        <v>Distrito Federal</v>
      </c>
      <c r="M605" s="311" t="s">
        <v>199</v>
      </c>
      <c r="N605" s="311" t="str">
        <f>IFERROR(VLOOKUP('[1]Lista de Lojas | Stores List'!$M605,[1]UF!D:E,2,0),"N")</f>
        <v>S</v>
      </c>
      <c r="O605" s="311" t="s">
        <v>680</v>
      </c>
      <c r="P605" s="311" t="s">
        <v>523</v>
      </c>
      <c r="Q605" s="317">
        <v>590.21</v>
      </c>
      <c r="R605" s="311">
        <f>SUMIFS('[1]Lista de Lojas | Stores List'!$B$85:$B$747,'[1]Lista de Lojas | Stores List'!$D$85:$D$747,'[1]Lista de Lojas | Stores List'!$D605,'[1]Lista de Lojas | Stores List'!$E$85:$E$747,"&lt;="&amp;'[1]Lista de Lojas | Stores List'!$E605)</f>
        <v>19</v>
      </c>
      <c r="S605" s="311">
        <f>SUMIFS('[1]Lista de Lojas | Stores List'!$B$85:$B$747,'[1]Lista de Lojas | Stores List'!$E$85:$E$747,"&lt;="&amp;'[1]Lista de Lojas | Stores List'!$E605)</f>
        <v>135</v>
      </c>
    </row>
    <row r="606" spans="1:19">
      <c r="A606" s="88"/>
      <c r="B606" s="164">
        <f>IF(AND('[1]Lista de Lojas | Stores List'!$E606="",'[1]Lista de Lojas | Stores List'!$G606=""),0,IF('[1]Lista de Lojas | Stores List'!$G606&lt;&gt;"",0,1))</f>
        <v>1</v>
      </c>
      <c r="C606" s="163" t="s">
        <v>853</v>
      </c>
      <c r="D606" s="308" t="s">
        <v>152</v>
      </c>
      <c r="E606" s="309">
        <v>40103</v>
      </c>
      <c r="F606" s="308" t="str">
        <f>IF('[1]Lista de Lojas | Stores List'!$E606="","",VLOOKUP(MONTH('[1]Lista de Lojas | Stores List'!$E606),[1]Quarters!$A$2:$B$13,2,0)&amp;RIGHT(YEAR('[1]Lista de Lojas | Stores List'!$E606),2))</f>
        <v>4Q09</v>
      </c>
      <c r="G606" s="309"/>
      <c r="H606" s="308" t="str">
        <f>IF('[1]Lista de Lojas | Stores List'!$G606="","",VLOOKUP(MONTH('[1]Lista de Lojas | Stores List'!$G606),[1]Quarters!$A$2:$B$13,2,0)&amp;RIGHT(YEAR('[1]Lista de Lojas | Stores List'!$G606),2))</f>
        <v/>
      </c>
      <c r="I606" s="311" t="s">
        <v>804</v>
      </c>
      <c r="J606" s="311" t="str">
        <f>IFERROR(VLOOKUP('[1]Lista de Lojas | Stores List'!$K606,[1]UF!$A:$C,3,0),"")</f>
        <v>Midwest</v>
      </c>
      <c r="K606" s="311" t="s">
        <v>132</v>
      </c>
      <c r="L606" s="311" t="str">
        <f>IF('[1]Lista de Lojas | Stores List'!$K606="","",VLOOKUP('[1]Lista de Lojas | Stores List'!$K606,[1]UF!$A:$B,2,0))</f>
        <v>Goiás</v>
      </c>
      <c r="M606" s="311" t="s">
        <v>197</v>
      </c>
      <c r="N606" s="311" t="str">
        <f>IFERROR(VLOOKUP('[1]Lista de Lojas | Stores List'!$M606,[1]UF!D:E,2,0),"N")</f>
        <v>S</v>
      </c>
      <c r="O606" s="311" t="s">
        <v>605</v>
      </c>
      <c r="P606" s="311" t="s">
        <v>523</v>
      </c>
      <c r="Q606" s="317">
        <v>545</v>
      </c>
      <c r="R606" s="311">
        <f>SUMIFS('[1]Lista de Lojas | Stores List'!$B$85:$B$747,'[1]Lista de Lojas | Stores List'!$D$85:$D$747,'[1]Lista de Lojas | Stores List'!$D606,'[1]Lista de Lojas | Stores List'!$E$85:$E$747,"&lt;="&amp;'[1]Lista de Lojas | Stores List'!$E606)</f>
        <v>18</v>
      </c>
      <c r="S606" s="311">
        <f>SUMIFS('[1]Lista de Lojas | Stores List'!$B$85:$B$747,'[1]Lista de Lojas | Stores List'!$E$85:$E$747,"&lt;="&amp;'[1]Lista de Lojas | Stores List'!$E606)</f>
        <v>134</v>
      </c>
    </row>
    <row r="607" spans="1:19">
      <c r="A607" s="114"/>
      <c r="B607" s="164">
        <f>IF(AND('[1]Lista de Lojas | Stores List'!$E607="",'[1]Lista de Lojas | Stores List'!$G607=""),0,IF('[1]Lista de Lojas | Stores List'!$G607&lt;&gt;"",0,1))</f>
        <v>1</v>
      </c>
      <c r="C607" s="163" t="s">
        <v>1114</v>
      </c>
      <c r="D607" s="308" t="s">
        <v>125</v>
      </c>
      <c r="E607" s="309">
        <v>40094</v>
      </c>
      <c r="F607" s="308" t="str">
        <f>IF('[1]Lista de Lojas | Stores List'!$E607="","",VLOOKUP(MONTH('[1]Lista de Lojas | Stores List'!$E607),[1]Quarters!$A$2:$B$13,2,0)&amp;RIGHT(YEAR('[1]Lista de Lojas | Stores List'!$E607),2))</f>
        <v>4Q09</v>
      </c>
      <c r="G607" s="309"/>
      <c r="H607" s="308" t="str">
        <f>IF('[1]Lista de Lojas | Stores List'!$G607="","",VLOOKUP(MONTH('[1]Lista de Lojas | Stores List'!$G607),[1]Quarters!$A$2:$B$13,2,0)&amp;RIGHT(YEAR('[1]Lista de Lojas | Stores List'!$G607),2))</f>
        <v/>
      </c>
      <c r="I607" s="311" t="s">
        <v>804</v>
      </c>
      <c r="J607" s="311" t="str">
        <f>IFERROR(VLOOKUP('[1]Lista de Lojas | Stores List'!$K607,[1]UF!$A:$C,3,0),"")</f>
        <v>Southest</v>
      </c>
      <c r="K607" s="311" t="s">
        <v>127</v>
      </c>
      <c r="L607" s="311" t="str">
        <f>IF('[1]Lista de Lojas | Stores List'!$K607="","",VLOOKUP('[1]Lista de Lojas | Stores List'!$K607,[1]UF!$A:$B,2,0))</f>
        <v>São Paulo</v>
      </c>
      <c r="M607" s="311" t="s">
        <v>347</v>
      </c>
      <c r="N607" s="311" t="str">
        <f>IFERROR(VLOOKUP('[1]Lista de Lojas | Stores List'!$M607,[1]UF!D:E,2,0),"N")</f>
        <v>N</v>
      </c>
      <c r="O607" s="311" t="s">
        <v>393</v>
      </c>
      <c r="P607" s="311" t="s">
        <v>523</v>
      </c>
      <c r="Q607" s="317">
        <v>4182.22</v>
      </c>
      <c r="R607" s="311">
        <f>SUMIFS('[1]Lista de Lojas | Stores List'!$B$85:$B$747,'[1]Lista de Lojas | Stores List'!$D$85:$D$747,'[1]Lista de Lojas | Stores List'!$D607,'[1]Lista de Lojas | Stores List'!$E$85:$E$747,"&lt;="&amp;'[1]Lista de Lojas | Stores List'!$E607)</f>
        <v>116</v>
      </c>
      <c r="S607" s="311">
        <f>SUMIFS('[1]Lista de Lojas | Stores List'!$B$85:$B$747,'[1]Lista de Lojas | Stores List'!$E$85:$E$747,"&lt;="&amp;'[1]Lista de Lojas | Stores List'!$E607)</f>
        <v>133</v>
      </c>
    </row>
    <row r="608" spans="1:19">
      <c r="A608" s="88"/>
      <c r="B608" s="164">
        <f>IF(AND('[1]Lista de Lojas | Stores List'!$E608="",'[1]Lista de Lojas | Stores List'!$G608=""),0,IF('[1]Lista de Lojas | Stores List'!$G608&lt;&gt;"",0,1))</f>
        <v>1</v>
      </c>
      <c r="C608" s="163" t="s">
        <v>1113</v>
      </c>
      <c r="D608" s="308" t="s">
        <v>125</v>
      </c>
      <c r="E608" s="309">
        <v>40087</v>
      </c>
      <c r="F608" s="308" t="str">
        <f>IF('[1]Lista de Lojas | Stores List'!$E608="","",VLOOKUP(MONTH('[1]Lista de Lojas | Stores List'!$E608),[1]Quarters!$A$2:$B$13,2,0)&amp;RIGHT(YEAR('[1]Lista de Lojas | Stores List'!$E608),2))</f>
        <v>4Q09</v>
      </c>
      <c r="G608" s="309"/>
      <c r="H608" s="308" t="str">
        <f>IF('[1]Lista de Lojas | Stores List'!$G608="","",VLOOKUP(MONTH('[1]Lista de Lojas | Stores List'!$G608),[1]Quarters!$A$2:$B$13,2,0)&amp;RIGHT(YEAR('[1]Lista de Lojas | Stores List'!$G608),2))</f>
        <v/>
      </c>
      <c r="I608" s="311" t="s">
        <v>804</v>
      </c>
      <c r="J608" s="311" t="str">
        <f>IFERROR(VLOOKUP('[1]Lista de Lojas | Stores List'!$K608,[1]UF!$A:$C,3,0),"")</f>
        <v>Southest</v>
      </c>
      <c r="K608" s="311" t="s">
        <v>127</v>
      </c>
      <c r="L608" s="311" t="str">
        <f>IF('[1]Lista de Lojas | Stores List'!$K608="","",VLOOKUP('[1]Lista de Lojas | Stores List'!$K608,[1]UF!$A:$B,2,0))</f>
        <v>São Paulo</v>
      </c>
      <c r="M608" s="311" t="s">
        <v>399</v>
      </c>
      <c r="N608" s="311" t="str">
        <f>IFERROR(VLOOKUP('[1]Lista de Lojas | Stores List'!$M608,[1]UF!D:E,2,0),"N")</f>
        <v>N</v>
      </c>
      <c r="O608" s="311" t="s">
        <v>431</v>
      </c>
      <c r="P608" s="311" t="s">
        <v>523</v>
      </c>
      <c r="Q608" s="317">
        <v>2898.6499999999996</v>
      </c>
      <c r="R608" s="311">
        <f>SUMIFS('[1]Lista de Lojas | Stores List'!$B$85:$B$747,'[1]Lista de Lojas | Stores List'!$D$85:$D$747,'[1]Lista de Lojas | Stores List'!$D608,'[1]Lista de Lojas | Stores List'!$E$85:$E$747,"&lt;="&amp;'[1]Lista de Lojas | Stores List'!$E608)</f>
        <v>115</v>
      </c>
      <c r="S608" s="311">
        <f>SUMIFS('[1]Lista de Lojas | Stores List'!$B$85:$B$747,'[1]Lista de Lojas | Stores List'!$E$85:$E$747,"&lt;="&amp;'[1]Lista de Lojas | Stores List'!$E608)</f>
        <v>132</v>
      </c>
    </row>
    <row r="609" spans="1:19">
      <c r="A609" s="88"/>
      <c r="B609" s="164">
        <f>IF(AND('[1]Lista de Lojas | Stores List'!$E609="",'[1]Lista de Lojas | Stores List'!$G609=""),0,IF('[1]Lista de Lojas | Stores List'!$G609&lt;&gt;"",0,1))</f>
        <v>1</v>
      </c>
      <c r="C609" s="163" t="s">
        <v>1112</v>
      </c>
      <c r="D609" s="308" t="s">
        <v>125</v>
      </c>
      <c r="E609" s="309">
        <v>40073</v>
      </c>
      <c r="F609" s="308" t="str">
        <f>IF('[1]Lista de Lojas | Stores List'!$E609="","",VLOOKUP(MONTH('[1]Lista de Lojas | Stores List'!$E609),[1]Quarters!$A$2:$B$13,2,0)&amp;RIGHT(YEAR('[1]Lista de Lojas | Stores List'!$E609),2))</f>
        <v>3Q09</v>
      </c>
      <c r="G609" s="309"/>
      <c r="H609" s="308" t="str">
        <f>IF('[1]Lista de Lojas | Stores List'!$G609="","",VLOOKUP(MONTH('[1]Lista de Lojas | Stores List'!$G609),[1]Quarters!$A$2:$B$13,2,0)&amp;RIGHT(YEAR('[1]Lista de Lojas | Stores List'!$G609),2))</f>
        <v/>
      </c>
      <c r="I609" s="311" t="s">
        <v>804</v>
      </c>
      <c r="J609" s="311" t="str">
        <f>IFERROR(VLOOKUP('[1]Lista de Lojas | Stores List'!$K609,[1]UF!$A:$C,3,0),"")</f>
        <v>South</v>
      </c>
      <c r="K609" s="311" t="s">
        <v>126</v>
      </c>
      <c r="L609" s="311" t="str">
        <f>IF('[1]Lista de Lojas | Stores List'!$K609="","",VLOOKUP('[1]Lista de Lojas | Stores List'!$K609,[1]UF!$A:$B,2,0))</f>
        <v>Rio Grande do Sul</v>
      </c>
      <c r="M609" s="311" t="s">
        <v>400</v>
      </c>
      <c r="N609" s="311" t="str">
        <f>IFERROR(VLOOKUP('[1]Lista de Lojas | Stores List'!$M609,[1]UF!D:E,2,0),"N")</f>
        <v>N</v>
      </c>
      <c r="O609" s="311" t="s">
        <v>432</v>
      </c>
      <c r="P609" s="311" t="s">
        <v>523</v>
      </c>
      <c r="Q609" s="317">
        <v>3539</v>
      </c>
      <c r="R609" s="311">
        <f>SUMIFS('[1]Lista de Lojas | Stores List'!$B$85:$B$747,'[1]Lista de Lojas | Stores List'!$D$85:$D$747,'[1]Lista de Lojas | Stores List'!$D609,'[1]Lista de Lojas | Stores List'!$E$85:$E$747,"&lt;="&amp;'[1]Lista de Lojas | Stores List'!$E609)</f>
        <v>114</v>
      </c>
      <c r="S609" s="311">
        <f>SUMIFS('[1]Lista de Lojas | Stores List'!$B$85:$B$747,'[1]Lista de Lojas | Stores List'!$E$85:$E$747,"&lt;="&amp;'[1]Lista de Lojas | Stores List'!$E609)</f>
        <v>131</v>
      </c>
    </row>
    <row r="610" spans="1:19">
      <c r="A610" s="88"/>
      <c r="B610" s="164">
        <f>IF(AND('[1]Lista de Lojas | Stores List'!$E610="",'[1]Lista de Lojas | Stores List'!$G610=""),0,IF('[1]Lista de Lojas | Stores List'!$G610&lt;&gt;"",0,1))</f>
        <v>1</v>
      </c>
      <c r="C610" s="163" t="s">
        <v>1111</v>
      </c>
      <c r="D610" s="308" t="s">
        <v>125</v>
      </c>
      <c r="E610" s="309">
        <v>39989</v>
      </c>
      <c r="F610" s="308" t="str">
        <f>IF('[1]Lista de Lojas | Stores List'!$E610="","",VLOOKUP(MONTH('[1]Lista de Lojas | Stores List'!$E610),[1]Quarters!$A$2:$B$13,2,0)&amp;RIGHT(YEAR('[1]Lista de Lojas | Stores List'!$E610),2))</f>
        <v>2Q09</v>
      </c>
      <c r="G610" s="309"/>
      <c r="H610" s="308" t="str">
        <f>IF('[1]Lista de Lojas | Stores List'!$G610="","",VLOOKUP(MONTH('[1]Lista de Lojas | Stores List'!$G610),[1]Quarters!$A$2:$B$13,2,0)&amp;RIGHT(YEAR('[1]Lista de Lojas | Stores List'!$G610),2))</f>
        <v/>
      </c>
      <c r="I610" s="311" t="s">
        <v>804</v>
      </c>
      <c r="J610" s="311" t="str">
        <f>IFERROR(VLOOKUP('[1]Lista de Lojas | Stores List'!$K610,[1]UF!$A:$C,3,0),"")</f>
        <v>Midwest</v>
      </c>
      <c r="K610" s="311" t="s">
        <v>326</v>
      </c>
      <c r="L610" s="311" t="str">
        <f>IF('[1]Lista de Lojas | Stores List'!$K610="","",VLOOKUP('[1]Lista de Lojas | Stores List'!$K610,[1]UF!$A:$B,2,0))</f>
        <v>Distrito Federal</v>
      </c>
      <c r="M610" s="311" t="s">
        <v>199</v>
      </c>
      <c r="N610" s="311" t="str">
        <f>IFERROR(VLOOKUP('[1]Lista de Lojas | Stores List'!$M610,[1]UF!D:E,2,0),"N")</f>
        <v>S</v>
      </c>
      <c r="O610" s="311" t="s">
        <v>433</v>
      </c>
      <c r="P610" s="311" t="s">
        <v>523</v>
      </c>
      <c r="Q610" s="317">
        <v>2387.75</v>
      </c>
      <c r="R610" s="311">
        <f>SUMIFS('[1]Lista de Lojas | Stores List'!$B$85:$B$747,'[1]Lista de Lojas | Stores List'!$D$85:$D$747,'[1]Lista de Lojas | Stores List'!$D610,'[1]Lista de Lojas | Stores List'!$E$85:$E$747,"&lt;="&amp;'[1]Lista de Lojas | Stores List'!$E610)</f>
        <v>113</v>
      </c>
      <c r="S610" s="311">
        <f>SUMIFS('[1]Lista de Lojas | Stores List'!$B$85:$B$747,'[1]Lista de Lojas | Stores List'!$E$85:$E$747,"&lt;="&amp;'[1]Lista de Lojas | Stores List'!$E610)</f>
        <v>130</v>
      </c>
    </row>
    <row r="611" spans="1:19">
      <c r="A611" s="248"/>
      <c r="B611" s="324">
        <f>IF(AND('[1]Lista de Lojas | Stores List'!$E611="",'[1]Lista de Lojas | Stores List'!$G611=""),0,IF('[1]Lista de Lojas | Stores List'!$G611&lt;&gt;"",0,1))</f>
        <v>0</v>
      </c>
      <c r="C611" s="325" t="s">
        <v>852</v>
      </c>
      <c r="D611" s="326" t="s">
        <v>152</v>
      </c>
      <c r="E611" s="327">
        <v>39970</v>
      </c>
      <c r="F611" s="326" t="str">
        <f>IF('[1]Lista de Lojas | Stores List'!$E611="","",VLOOKUP(MONTH('[1]Lista de Lojas | Stores List'!$E611),[1]Quarters!$A$2:$B$13,2,0)&amp;RIGHT(YEAR('[1]Lista de Lojas | Stores List'!$E611),2))</f>
        <v>2Q09</v>
      </c>
      <c r="G611" s="327">
        <v>45159</v>
      </c>
      <c r="H611" s="326" t="str">
        <f>IF('[1]Lista de Lojas | Stores List'!$G611="","",VLOOKUP(MONTH('[1]Lista de Lojas | Stores List'!$G611),[1]Quarters!$A$2:$B$13,2,0)&amp;RIGHT(YEAR('[1]Lista de Lojas | Stores List'!$G611),2))</f>
        <v>3Q23</v>
      </c>
      <c r="I611" s="324" t="s">
        <v>804</v>
      </c>
      <c r="J611" s="324" t="str">
        <f>IFERROR(VLOOKUP('[1]Lista de Lojas | Stores List'!$K611,[1]UF!$A:$C,3,0),"")</f>
        <v>Southest</v>
      </c>
      <c r="K611" s="324" t="s">
        <v>131</v>
      </c>
      <c r="L611" s="324" t="str">
        <f>IF('[1]Lista de Lojas | Stores List'!$K611="","",VLOOKUP('[1]Lista de Lojas | Stores List'!$K611,[1]UF!$A:$B,2,0))</f>
        <v>Rio de Janeiro</v>
      </c>
      <c r="M611" s="324" t="s">
        <v>154</v>
      </c>
      <c r="N611" s="311" t="str">
        <f>IFERROR(VLOOKUP('[1]Lista de Lojas | Stores List'!$M611,[1]UF!D:E,2,0),"N")</f>
        <v>S</v>
      </c>
      <c r="O611" s="324" t="s">
        <v>2333</v>
      </c>
      <c r="P611" s="324" t="s">
        <v>523</v>
      </c>
      <c r="Q611" s="328">
        <v>965.75</v>
      </c>
      <c r="R611" s="324">
        <f>SUMIFS('[1]Lista de Lojas | Stores List'!$B$85:$B$747,'[1]Lista de Lojas | Stores List'!$D$85:$D$747,'[1]Lista de Lojas | Stores List'!$D611,'[1]Lista de Lojas | Stores List'!$E$85:$E$747,"&lt;="&amp;'[1]Lista de Lojas | Stores List'!$E611)</f>
        <v>17</v>
      </c>
      <c r="S611" s="311">
        <f>SUMIFS('[1]Lista de Lojas | Stores List'!$B$85:$B$747,'[1]Lista de Lojas | Stores List'!$E$85:$E$747,"&lt;="&amp;'[1]Lista de Lojas | Stores List'!$E611)</f>
        <v>129</v>
      </c>
    </row>
    <row r="612" spans="1:19">
      <c r="B612" s="164">
        <f>IF(AND('[1]Lista de Lojas | Stores List'!$E612="",'[1]Lista de Lojas | Stores List'!$G612=""),0,IF('[1]Lista de Lojas | Stores List'!$G612&lt;&gt;"",0,1))</f>
        <v>1</v>
      </c>
      <c r="C612" s="163" t="s">
        <v>1109</v>
      </c>
      <c r="D612" s="308" t="s">
        <v>125</v>
      </c>
      <c r="E612" s="309">
        <v>39933</v>
      </c>
      <c r="F612" s="308" t="str">
        <f>IF('[1]Lista de Lojas | Stores List'!$E612="","",VLOOKUP(MONTH('[1]Lista de Lojas | Stores List'!$E612),[1]Quarters!$A$2:$B$13,2,0)&amp;RIGHT(YEAR('[1]Lista de Lojas | Stores List'!$E612),2))</f>
        <v>2Q09</v>
      </c>
      <c r="G612" s="309"/>
      <c r="H612" s="308" t="str">
        <f>IF('[1]Lista de Lojas | Stores List'!$G612="","",VLOOKUP(MONTH('[1]Lista de Lojas | Stores List'!$G612),[1]Quarters!$A$2:$B$13,2,0)&amp;RIGHT(YEAR('[1]Lista de Lojas | Stores List'!$G612),2))</f>
        <v/>
      </c>
      <c r="I612" s="311" t="s">
        <v>804</v>
      </c>
      <c r="J612" s="311" t="str">
        <f>IFERROR(VLOOKUP('[1]Lista de Lojas | Stores List'!$K612,[1]UF!$A:$C,3,0),"")</f>
        <v>Southest</v>
      </c>
      <c r="K612" s="311" t="s">
        <v>127</v>
      </c>
      <c r="L612" s="311" t="str">
        <f>IF('[1]Lista de Lojas | Stores List'!$K612="","",VLOOKUP('[1]Lista de Lojas | Stores List'!$K612,[1]UF!$A:$B,2,0))</f>
        <v>São Paulo</v>
      </c>
      <c r="M612" s="311" t="s">
        <v>401</v>
      </c>
      <c r="N612" s="311" t="str">
        <f>IFERROR(VLOOKUP('[1]Lista de Lojas | Stores List'!$M612,[1]UF!D:E,2,0),"N")</f>
        <v>N</v>
      </c>
      <c r="O612" s="311" t="s">
        <v>434</v>
      </c>
      <c r="P612" s="311" t="s">
        <v>523</v>
      </c>
      <c r="Q612" s="317">
        <v>2958.5</v>
      </c>
      <c r="R612" s="311">
        <f>SUMIFS('[1]Lista de Lojas | Stores List'!$B$85:$B$747,'[1]Lista de Lojas | Stores List'!$D$85:$D$747,'[1]Lista de Lojas | Stores List'!$D612,'[1]Lista de Lojas | Stores List'!$E$85:$E$747,"&lt;="&amp;'[1]Lista de Lojas | Stores List'!$E612)</f>
        <v>112</v>
      </c>
      <c r="S612" s="311">
        <f>SUMIFS('[1]Lista de Lojas | Stores List'!$B$85:$B$747,'[1]Lista de Lojas | Stores List'!$E$85:$E$747,"&lt;="&amp;'[1]Lista de Lojas | Stores List'!$E612)</f>
        <v>129</v>
      </c>
    </row>
    <row r="613" spans="1:19">
      <c r="A613" s="88"/>
      <c r="B613" s="164">
        <f>IF(AND('[1]Lista de Lojas | Stores List'!$E613="",'[1]Lista de Lojas | Stores List'!$G613=""),0,IF('[1]Lista de Lojas | Stores List'!$G613&lt;&gt;"",0,1))</f>
        <v>1</v>
      </c>
      <c r="C613" s="163" t="s">
        <v>1110</v>
      </c>
      <c r="D613" s="308" t="s">
        <v>125</v>
      </c>
      <c r="E613" s="309">
        <v>39933</v>
      </c>
      <c r="F613" s="308" t="str">
        <f>IF('[1]Lista de Lojas | Stores List'!$E613="","",VLOOKUP(MONTH('[1]Lista de Lojas | Stores List'!$E613),[1]Quarters!$A$2:$B$13,2,0)&amp;RIGHT(YEAR('[1]Lista de Lojas | Stores List'!$E613),2))</f>
        <v>2Q09</v>
      </c>
      <c r="G613" s="309"/>
      <c r="H613" s="308" t="str">
        <f>IF('[1]Lista de Lojas | Stores List'!$G613="","",VLOOKUP(MONTH('[1]Lista de Lojas | Stores List'!$G613),[1]Quarters!$A$2:$B$13,2,0)&amp;RIGHT(YEAR('[1]Lista de Lojas | Stores List'!$G613),2))</f>
        <v/>
      </c>
      <c r="I613" s="311" t="s">
        <v>804</v>
      </c>
      <c r="J613" s="311" t="str">
        <f>IFERROR(VLOOKUP('[1]Lista de Lojas | Stores List'!$K613,[1]UF!$A:$C,3,0),"")</f>
        <v>Midwest</v>
      </c>
      <c r="K613" s="311" t="s">
        <v>132</v>
      </c>
      <c r="L613" s="311" t="str">
        <f>IF('[1]Lista de Lojas | Stores List'!$K613="","",VLOOKUP('[1]Lista de Lojas | Stores List'!$K613,[1]UF!$A:$B,2,0))</f>
        <v>Goiás</v>
      </c>
      <c r="M613" s="311" t="s">
        <v>197</v>
      </c>
      <c r="N613" s="311" t="str">
        <f>IFERROR(VLOOKUP('[1]Lista de Lojas | Stores List'!$M613,[1]UF!D:E,2,0),"N")</f>
        <v>S</v>
      </c>
      <c r="O613" s="311" t="s">
        <v>435</v>
      </c>
      <c r="P613" s="311" t="s">
        <v>523</v>
      </c>
      <c r="Q613" s="317">
        <v>2302.48</v>
      </c>
      <c r="R613" s="311">
        <f>SUMIFS('[1]Lista de Lojas | Stores List'!$B$85:$B$747,'[1]Lista de Lojas | Stores List'!$D$85:$D$747,'[1]Lista de Lojas | Stores List'!$D613,'[1]Lista de Lojas | Stores List'!$E$85:$E$747,"&lt;="&amp;'[1]Lista de Lojas | Stores List'!$E613)</f>
        <v>112</v>
      </c>
      <c r="S613" s="311">
        <f>SUMIFS('[1]Lista de Lojas | Stores List'!$B$85:$B$747,'[1]Lista de Lojas | Stores List'!$E$85:$E$747,"&lt;="&amp;'[1]Lista de Lojas | Stores List'!$E613)</f>
        <v>129</v>
      </c>
    </row>
    <row r="614" spans="1:19">
      <c r="A614" s="88"/>
      <c r="B614" s="164">
        <f>IF(AND('[1]Lista de Lojas | Stores List'!$E614="",'[1]Lista de Lojas | Stores List'!$G614=""),0,IF('[1]Lista de Lojas | Stores List'!$G614&lt;&gt;"",0,1))</f>
        <v>1</v>
      </c>
      <c r="C614" s="163" t="s">
        <v>1108</v>
      </c>
      <c r="D614" s="308" t="s">
        <v>125</v>
      </c>
      <c r="E614" s="309">
        <v>39928</v>
      </c>
      <c r="F614" s="308" t="str">
        <f>IF('[1]Lista de Lojas | Stores List'!$E614="","",VLOOKUP(MONTH('[1]Lista de Lojas | Stores List'!$E614),[1]Quarters!$A$2:$B$13,2,0)&amp;RIGHT(YEAR('[1]Lista de Lojas | Stores List'!$E614),2))</f>
        <v>2Q09</v>
      </c>
      <c r="G614" s="309"/>
      <c r="H614" s="308" t="str">
        <f>IF('[1]Lista de Lojas | Stores List'!$G614="","",VLOOKUP(MONTH('[1]Lista de Lojas | Stores List'!$G614),[1]Quarters!$A$2:$B$13,2,0)&amp;RIGHT(YEAR('[1]Lista de Lojas | Stores List'!$G614),2))</f>
        <v/>
      </c>
      <c r="I614" s="311" t="s">
        <v>804</v>
      </c>
      <c r="J614" s="311" t="str">
        <f>IFERROR(VLOOKUP('[1]Lista de Lojas | Stores List'!$K614,[1]UF!$A:$C,3,0),"")</f>
        <v>Northest</v>
      </c>
      <c r="K614" s="311" t="s">
        <v>323</v>
      </c>
      <c r="L614" s="311" t="str">
        <f>IF('[1]Lista de Lojas | Stores List'!$K614="","",VLOOKUP('[1]Lista de Lojas | Stores List'!$K614,[1]UF!$A:$B,2,0))</f>
        <v>Rio Grande do Norte</v>
      </c>
      <c r="M614" s="311" t="s">
        <v>211</v>
      </c>
      <c r="N614" s="311" t="str">
        <f>IFERROR(VLOOKUP('[1]Lista de Lojas | Stores List'!$M614,[1]UF!D:E,2,0),"N")</f>
        <v>S</v>
      </c>
      <c r="O614" s="311" t="s">
        <v>436</v>
      </c>
      <c r="P614" s="311" t="s">
        <v>523</v>
      </c>
      <c r="Q614" s="317">
        <v>2848.1099999999997</v>
      </c>
      <c r="R614" s="311">
        <f>SUMIFS('[1]Lista de Lojas | Stores List'!$B$85:$B$747,'[1]Lista de Lojas | Stores List'!$D$85:$D$747,'[1]Lista de Lojas | Stores List'!$D614,'[1]Lista de Lojas | Stores List'!$E$85:$E$747,"&lt;="&amp;'[1]Lista de Lojas | Stores List'!$E614)</f>
        <v>110</v>
      </c>
      <c r="S614" s="311">
        <f>SUMIFS('[1]Lista de Lojas | Stores List'!$B$85:$B$747,'[1]Lista de Lojas | Stores List'!$E$85:$E$747,"&lt;="&amp;'[1]Lista de Lojas | Stores List'!$E614)</f>
        <v>127</v>
      </c>
    </row>
    <row r="615" spans="1:19">
      <c r="B615" s="164">
        <f>IF(AND('[1]Lista de Lojas | Stores List'!$E615="",'[1]Lista de Lojas | Stores List'!$G615=""),0,IF('[1]Lista de Lojas | Stores List'!$G615&lt;&gt;"",0,1))</f>
        <v>1</v>
      </c>
      <c r="C615" s="163" t="s">
        <v>1107</v>
      </c>
      <c r="D615" s="308" t="s">
        <v>125</v>
      </c>
      <c r="E615" s="309">
        <v>39910</v>
      </c>
      <c r="F615" s="308" t="str">
        <f>IF('[1]Lista de Lojas | Stores List'!$E615="","",VLOOKUP(MONTH('[1]Lista de Lojas | Stores List'!$E615),[1]Quarters!$A$2:$B$13,2,0)&amp;RIGHT(YEAR('[1]Lista de Lojas | Stores List'!$E615),2))</f>
        <v>2Q09</v>
      </c>
      <c r="G615" s="309"/>
      <c r="H615" s="308" t="str">
        <f>IF('[1]Lista de Lojas | Stores List'!$G615="","",VLOOKUP(MONTH('[1]Lista de Lojas | Stores List'!$G615),[1]Quarters!$A$2:$B$13,2,0)&amp;RIGHT(YEAR('[1]Lista de Lojas | Stores List'!$G615),2))</f>
        <v/>
      </c>
      <c r="I615" s="311" t="s">
        <v>804</v>
      </c>
      <c r="J615" s="311" t="str">
        <f>IFERROR(VLOOKUP('[1]Lista de Lojas | Stores List'!$K615,[1]UF!$A:$C,3,0),"")</f>
        <v>North</v>
      </c>
      <c r="K615" s="311" t="s">
        <v>327</v>
      </c>
      <c r="L615" s="311" t="str">
        <f>IF('[1]Lista de Lojas | Stores List'!$K615="","",VLOOKUP('[1]Lista de Lojas | Stores List'!$K615,[1]UF!$A:$B,2,0))</f>
        <v>Amazonas</v>
      </c>
      <c r="M615" s="311" t="s">
        <v>194</v>
      </c>
      <c r="N615" s="311" t="str">
        <f>IFERROR(VLOOKUP('[1]Lista de Lojas | Stores List'!$M615,[1]UF!D:E,2,0),"N")</f>
        <v>S</v>
      </c>
      <c r="O615" s="311" t="s">
        <v>437</v>
      </c>
      <c r="P615" s="311" t="s">
        <v>523</v>
      </c>
      <c r="Q615" s="317">
        <v>3011.41</v>
      </c>
      <c r="R615" s="311">
        <f>SUMIFS('[1]Lista de Lojas | Stores List'!$B$85:$B$747,'[1]Lista de Lojas | Stores List'!$D$85:$D$747,'[1]Lista de Lojas | Stores List'!$D615,'[1]Lista de Lojas | Stores List'!$E$85:$E$747,"&lt;="&amp;'[1]Lista de Lojas | Stores List'!$E615)</f>
        <v>109</v>
      </c>
      <c r="S615" s="311">
        <f>SUMIFS('[1]Lista de Lojas | Stores List'!$B$85:$B$747,'[1]Lista de Lojas | Stores List'!$E$85:$E$747,"&lt;="&amp;'[1]Lista de Lojas | Stores List'!$E615)</f>
        <v>126</v>
      </c>
    </row>
    <row r="616" spans="1:19">
      <c r="A616" s="248"/>
      <c r="B616" s="164">
        <f>IF(AND('[1]Lista de Lojas | Stores List'!$E616="",'[1]Lista de Lojas | Stores List'!$G616=""),0,IF('[1]Lista de Lojas | Stores List'!$G616&lt;&gt;"",0,1))</f>
        <v>1</v>
      </c>
      <c r="C616" s="163" t="s">
        <v>1106</v>
      </c>
      <c r="D616" s="308" t="s">
        <v>125</v>
      </c>
      <c r="E616" s="309">
        <v>39777</v>
      </c>
      <c r="F616" s="308" t="str">
        <f>IF('[1]Lista de Lojas | Stores List'!$E616="","",VLOOKUP(MONTH('[1]Lista de Lojas | Stores List'!$E616),[1]Quarters!$A$2:$B$13,2,0)&amp;RIGHT(YEAR('[1]Lista de Lojas | Stores List'!$E616),2))</f>
        <v>4Q08</v>
      </c>
      <c r="G616" s="309"/>
      <c r="H616" s="308" t="str">
        <f>IF('[1]Lista de Lojas | Stores List'!$G616="","",VLOOKUP(MONTH('[1]Lista de Lojas | Stores List'!$G616),[1]Quarters!$A$2:$B$13,2,0)&amp;RIGHT(YEAR('[1]Lista de Lojas | Stores List'!$G616),2))</f>
        <v/>
      </c>
      <c r="I616" s="311" t="s">
        <v>804</v>
      </c>
      <c r="J616" s="311" t="str">
        <f>IFERROR(VLOOKUP('[1]Lista de Lojas | Stores List'!$K616,[1]UF!$A:$C,3,0),"")</f>
        <v>Southest</v>
      </c>
      <c r="K616" s="311" t="s">
        <v>322</v>
      </c>
      <c r="L616" s="311" t="str">
        <f>IF('[1]Lista de Lojas | Stores List'!$K616="","",VLOOKUP('[1]Lista de Lojas | Stores List'!$K616,[1]UF!$A:$B,2,0))</f>
        <v>Espírito Santo</v>
      </c>
      <c r="M616" s="311" t="s">
        <v>185</v>
      </c>
      <c r="N616" s="311" t="str">
        <f>IFERROR(VLOOKUP('[1]Lista de Lojas | Stores List'!$M616,[1]UF!D:E,2,0),"N")</f>
        <v>N</v>
      </c>
      <c r="O616" s="311" t="s">
        <v>438</v>
      </c>
      <c r="P616" s="311" t="s">
        <v>523</v>
      </c>
      <c r="Q616" s="317">
        <v>2123.56</v>
      </c>
      <c r="R616" s="311">
        <f>SUMIFS('[1]Lista de Lojas | Stores List'!$B$85:$B$747,'[1]Lista de Lojas | Stores List'!$D$85:$D$747,'[1]Lista de Lojas | Stores List'!$D616,'[1]Lista de Lojas | Stores List'!$E$85:$E$747,"&lt;="&amp;'[1]Lista de Lojas | Stores List'!$E616)</f>
        <v>108</v>
      </c>
      <c r="S616" s="311">
        <f>SUMIFS('[1]Lista de Lojas | Stores List'!$B$85:$B$747,'[1]Lista de Lojas | Stores List'!$E$85:$E$747,"&lt;="&amp;'[1]Lista de Lojas | Stores List'!$E616)</f>
        <v>125</v>
      </c>
    </row>
    <row r="617" spans="1:19">
      <c r="A617" s="88"/>
      <c r="B617" s="164">
        <f>IF(AND('[1]Lista de Lojas | Stores List'!$E617="",'[1]Lista de Lojas | Stores List'!$G617=""),0,IF('[1]Lista de Lojas | Stores List'!$G617&lt;&gt;"",0,1))</f>
        <v>1</v>
      </c>
      <c r="C617" s="163" t="s">
        <v>1105</v>
      </c>
      <c r="D617" s="308" t="s">
        <v>125</v>
      </c>
      <c r="E617" s="309">
        <v>39772</v>
      </c>
      <c r="F617" s="308" t="str">
        <f>IF('[1]Lista de Lojas | Stores List'!$E617="","",VLOOKUP(MONTH('[1]Lista de Lojas | Stores List'!$E617),[1]Quarters!$A$2:$B$13,2,0)&amp;RIGHT(YEAR('[1]Lista de Lojas | Stores List'!$E617),2))</f>
        <v>4Q08</v>
      </c>
      <c r="G617" s="309"/>
      <c r="H617" s="308" t="str">
        <f>IF('[1]Lista de Lojas | Stores List'!$G617="","",VLOOKUP(MONTH('[1]Lista de Lojas | Stores List'!$G617),[1]Quarters!$A$2:$B$13,2,0)&amp;RIGHT(YEAR('[1]Lista de Lojas | Stores List'!$G617),2))</f>
        <v/>
      </c>
      <c r="I617" s="311" t="s">
        <v>804</v>
      </c>
      <c r="J617" s="311" t="str">
        <f>IFERROR(VLOOKUP('[1]Lista de Lojas | Stores List'!$K617,[1]UF!$A:$C,3,0),"")</f>
        <v>Midwest</v>
      </c>
      <c r="K617" s="311" t="s">
        <v>132</v>
      </c>
      <c r="L617" s="311" t="str">
        <f>IF('[1]Lista de Lojas | Stores List'!$K617="","",VLOOKUP('[1]Lista de Lojas | Stores List'!$K617,[1]UF!$A:$B,2,0))</f>
        <v>Goiás</v>
      </c>
      <c r="M617" s="311" t="s">
        <v>402</v>
      </c>
      <c r="N617" s="311" t="str">
        <f>IFERROR(VLOOKUP('[1]Lista de Lojas | Stores List'!$M617,[1]UF!D:E,2,0),"N")</f>
        <v>N</v>
      </c>
      <c r="O617" s="311" t="s">
        <v>439</v>
      </c>
      <c r="P617" s="311" t="s">
        <v>523</v>
      </c>
      <c r="Q617" s="317">
        <v>2602.2199999999998</v>
      </c>
      <c r="R617" s="311">
        <f>SUMIFS('[1]Lista de Lojas | Stores List'!$B$85:$B$747,'[1]Lista de Lojas | Stores List'!$D$85:$D$747,'[1]Lista de Lojas | Stores List'!$D617,'[1]Lista de Lojas | Stores List'!$E$85:$E$747,"&lt;="&amp;'[1]Lista de Lojas | Stores List'!$E617)</f>
        <v>107</v>
      </c>
      <c r="S617" s="311">
        <f>SUMIFS('[1]Lista de Lojas | Stores List'!$B$85:$B$747,'[1]Lista de Lojas | Stores List'!$E$85:$E$747,"&lt;="&amp;'[1]Lista de Lojas | Stores List'!$E617)</f>
        <v>124</v>
      </c>
    </row>
    <row r="618" spans="1:19">
      <c r="A618" s="88"/>
      <c r="B618" s="164">
        <f>IF(AND('[1]Lista de Lojas | Stores List'!$E618="",'[1]Lista de Lojas | Stores List'!$G618=""),0,IF('[1]Lista de Lojas | Stores List'!$G618&lt;&gt;"",0,1))</f>
        <v>1</v>
      </c>
      <c r="C618" s="163" t="s">
        <v>851</v>
      </c>
      <c r="D618" s="308" t="s">
        <v>152</v>
      </c>
      <c r="E618" s="309">
        <v>39770</v>
      </c>
      <c r="F618" s="308" t="str">
        <f>IF('[1]Lista de Lojas | Stores List'!$E618="","",VLOOKUP(MONTH('[1]Lista de Lojas | Stores List'!$E618),[1]Quarters!$A$2:$B$13,2,0)&amp;RIGHT(YEAR('[1]Lista de Lojas | Stores List'!$E618),2))</f>
        <v>4Q08</v>
      </c>
      <c r="G618" s="309"/>
      <c r="H618" s="308" t="str">
        <f>IF('[1]Lista de Lojas | Stores List'!$G618="","",VLOOKUP(MONTH('[1]Lista de Lojas | Stores List'!$G618),[1]Quarters!$A$2:$B$13,2,0)&amp;RIGHT(YEAR('[1]Lista de Lojas | Stores List'!$G618),2))</f>
        <v/>
      </c>
      <c r="I618" s="311" t="s">
        <v>804</v>
      </c>
      <c r="J618" s="311" t="str">
        <f>IFERROR(VLOOKUP('[1]Lista de Lojas | Stores List'!$K618,[1]UF!$A:$C,3,0),"")</f>
        <v>South</v>
      </c>
      <c r="K618" s="311" t="s">
        <v>126</v>
      </c>
      <c r="L618" s="311" t="str">
        <f>IF('[1]Lista de Lojas | Stores List'!$K618="","",VLOOKUP('[1]Lista de Lojas | Stores List'!$K618,[1]UF!$A:$B,2,0))</f>
        <v>Rio Grande do Sul</v>
      </c>
      <c r="M618" s="311" t="s">
        <v>157</v>
      </c>
      <c r="N618" s="311" t="str">
        <f>IFERROR(VLOOKUP('[1]Lista de Lojas | Stores List'!$M618,[1]UF!D:E,2,0),"N")</f>
        <v>S</v>
      </c>
      <c r="O618" s="311" t="s">
        <v>261</v>
      </c>
      <c r="P618" s="311" t="s">
        <v>523</v>
      </c>
      <c r="Q618" s="317">
        <v>953.85</v>
      </c>
      <c r="R618" s="311">
        <f>SUMIFS('[1]Lista de Lojas | Stores List'!$B$85:$B$747,'[1]Lista de Lojas | Stores List'!$D$85:$D$747,'[1]Lista de Lojas | Stores List'!$D618,'[1]Lista de Lojas | Stores List'!$E$85:$E$747,"&lt;="&amp;'[1]Lista de Lojas | Stores List'!$E618)</f>
        <v>17</v>
      </c>
      <c r="S618" s="311">
        <f>SUMIFS('[1]Lista de Lojas | Stores List'!$B$85:$B$747,'[1]Lista de Lojas | Stores List'!$E$85:$E$747,"&lt;="&amp;'[1]Lista de Lojas | Stores List'!$E618)</f>
        <v>123</v>
      </c>
    </row>
    <row r="619" spans="1:19">
      <c r="A619" s="114"/>
      <c r="B619" s="164">
        <f>IF(AND('[1]Lista de Lojas | Stores List'!$E619="",'[1]Lista de Lojas | Stores List'!$G619=""),0,IF('[1]Lista de Lojas | Stores List'!$G619&lt;&gt;"",0,1))</f>
        <v>1</v>
      </c>
      <c r="C619" s="163" t="s">
        <v>1104</v>
      </c>
      <c r="D619" s="308" t="s">
        <v>125</v>
      </c>
      <c r="E619" s="309">
        <v>39770</v>
      </c>
      <c r="F619" s="308" t="str">
        <f>IF('[1]Lista de Lojas | Stores List'!$E619="","",VLOOKUP(MONTH('[1]Lista de Lojas | Stores List'!$E619),[1]Quarters!$A$2:$B$13,2,0)&amp;RIGHT(YEAR('[1]Lista de Lojas | Stores List'!$E619),2))</f>
        <v>4Q08</v>
      </c>
      <c r="G619" s="309"/>
      <c r="H619" s="308" t="str">
        <f>IF('[1]Lista de Lojas | Stores List'!$G619="","",VLOOKUP(MONTH('[1]Lista de Lojas | Stores List'!$G619),[1]Quarters!$A$2:$B$13,2,0)&amp;RIGHT(YEAR('[1]Lista de Lojas | Stores List'!$G619),2))</f>
        <v/>
      </c>
      <c r="I619" s="311" t="s">
        <v>804</v>
      </c>
      <c r="J619" s="311" t="str">
        <f>IFERROR(VLOOKUP('[1]Lista de Lojas | Stores List'!$K619,[1]UF!$A:$C,3,0),"")</f>
        <v>South</v>
      </c>
      <c r="K619" s="311" t="s">
        <v>126</v>
      </c>
      <c r="L619" s="311" t="str">
        <f>IF('[1]Lista de Lojas | Stores List'!$K619="","",VLOOKUP('[1]Lista de Lojas | Stores List'!$K619,[1]UF!$A:$B,2,0))</f>
        <v>Rio Grande do Sul</v>
      </c>
      <c r="M619" s="311" t="s">
        <v>157</v>
      </c>
      <c r="N619" s="311" t="str">
        <f>IFERROR(VLOOKUP('[1]Lista de Lojas | Stores List'!$M619,[1]UF!D:E,2,0),"N")</f>
        <v>S</v>
      </c>
      <c r="O619" s="311" t="s">
        <v>261</v>
      </c>
      <c r="P619" s="311" t="s">
        <v>523</v>
      </c>
      <c r="Q619" s="317">
        <v>4798.5200000000004</v>
      </c>
      <c r="R619" s="311">
        <f>SUMIFS('[1]Lista de Lojas | Stores List'!$B$85:$B$747,'[1]Lista de Lojas | Stores List'!$D$85:$D$747,'[1]Lista de Lojas | Stores List'!$D619,'[1]Lista de Lojas | Stores List'!$E$85:$E$747,"&lt;="&amp;'[1]Lista de Lojas | Stores List'!$E619)</f>
        <v>106</v>
      </c>
      <c r="S619" s="311">
        <f>SUMIFS('[1]Lista de Lojas | Stores List'!$B$85:$B$747,'[1]Lista de Lojas | Stores List'!$E$85:$E$747,"&lt;="&amp;'[1]Lista de Lojas | Stores List'!$E619)</f>
        <v>123</v>
      </c>
    </row>
    <row r="620" spans="1:19">
      <c r="A620" s="114"/>
      <c r="B620" s="164">
        <f>IF(AND('[1]Lista de Lojas | Stores List'!$E620="",'[1]Lista de Lojas | Stores List'!$G620=""),0,IF('[1]Lista de Lojas | Stores List'!$G620&lt;&gt;"",0,1))</f>
        <v>1</v>
      </c>
      <c r="C620" s="163" t="s">
        <v>849</v>
      </c>
      <c r="D620" s="308" t="s">
        <v>152</v>
      </c>
      <c r="E620" s="309">
        <v>39764</v>
      </c>
      <c r="F620" s="308" t="str">
        <f>IF('[1]Lista de Lojas | Stores List'!$E620="","",VLOOKUP(MONTH('[1]Lista de Lojas | Stores List'!$E620),[1]Quarters!$A$2:$B$13,2,0)&amp;RIGHT(YEAR('[1]Lista de Lojas | Stores List'!$E620),2))</f>
        <v>4Q08</v>
      </c>
      <c r="G620" s="309"/>
      <c r="H620" s="308" t="str">
        <f>IF('[1]Lista de Lojas | Stores List'!$G620="","",VLOOKUP(MONTH('[1]Lista de Lojas | Stores List'!$G620),[1]Quarters!$A$2:$B$13,2,0)&amp;RIGHT(YEAR('[1]Lista de Lojas | Stores List'!$G620),2))</f>
        <v/>
      </c>
      <c r="I620" s="311" t="s">
        <v>804</v>
      </c>
      <c r="J620" s="311" t="str">
        <f>IFERROR(VLOOKUP('[1]Lista de Lojas | Stores List'!$K620,[1]UF!$A:$C,3,0),"")</f>
        <v>South</v>
      </c>
      <c r="K620" s="311" t="s">
        <v>331</v>
      </c>
      <c r="L620" s="311" t="str">
        <f>IF('[1]Lista de Lojas | Stores List'!$K620="","",VLOOKUP('[1]Lista de Lojas | Stores List'!$K620,[1]UF!$A:$B,2,0))</f>
        <v>Paraná</v>
      </c>
      <c r="M620" s="311" t="s">
        <v>204</v>
      </c>
      <c r="N620" s="311" t="str">
        <f>IFERROR(VLOOKUP('[1]Lista de Lojas | Stores List'!$M620,[1]UF!D:E,2,0),"N")</f>
        <v>N</v>
      </c>
      <c r="O620" s="311" t="s">
        <v>850</v>
      </c>
      <c r="P620" s="311" t="s">
        <v>523</v>
      </c>
      <c r="Q620" s="317">
        <v>571.25</v>
      </c>
      <c r="R620" s="311">
        <f>SUMIFS('[1]Lista de Lojas | Stores List'!$B$85:$B$747,'[1]Lista de Lojas | Stores List'!$D$85:$D$747,'[1]Lista de Lojas | Stores List'!$D620,'[1]Lista de Lojas | Stores List'!$E$85:$E$747,"&lt;="&amp;'[1]Lista de Lojas | Stores List'!$E620)</f>
        <v>16</v>
      </c>
      <c r="S620" s="311">
        <f>SUMIFS('[1]Lista de Lojas | Stores List'!$B$85:$B$747,'[1]Lista de Lojas | Stores List'!$E$85:$E$747,"&lt;="&amp;'[1]Lista de Lojas | Stores List'!$E620)</f>
        <v>121</v>
      </c>
    </row>
    <row r="621" spans="1:19">
      <c r="A621" s="88"/>
      <c r="B621" s="164">
        <f>IF(AND('[1]Lista de Lojas | Stores List'!$E621="",'[1]Lista de Lojas | Stores List'!$G621=""),0,IF('[1]Lista de Lojas | Stores List'!$G621&lt;&gt;"",0,1))</f>
        <v>1</v>
      </c>
      <c r="C621" s="163" t="s">
        <v>1103</v>
      </c>
      <c r="D621" s="308" t="s">
        <v>125</v>
      </c>
      <c r="E621" s="309">
        <v>39763</v>
      </c>
      <c r="F621" s="308" t="str">
        <f>IF('[1]Lista de Lojas | Stores List'!$E621="","",VLOOKUP(MONTH('[1]Lista de Lojas | Stores List'!$E621),[1]Quarters!$A$2:$B$13,2,0)&amp;RIGHT(YEAR('[1]Lista de Lojas | Stores List'!$E621),2))</f>
        <v>4Q08</v>
      </c>
      <c r="G621" s="309"/>
      <c r="H621" s="308" t="str">
        <f>IF('[1]Lista de Lojas | Stores List'!$G621="","",VLOOKUP(MONTH('[1]Lista de Lojas | Stores List'!$G621),[1]Quarters!$A$2:$B$13,2,0)&amp;RIGHT(YEAR('[1]Lista de Lojas | Stores List'!$G621),2))</f>
        <v/>
      </c>
      <c r="I621" s="311" t="s">
        <v>804</v>
      </c>
      <c r="J621" s="311" t="str">
        <f>IFERROR(VLOOKUP('[1]Lista de Lojas | Stores List'!$K621,[1]UF!$A:$C,3,0),"")</f>
        <v>Southest</v>
      </c>
      <c r="K621" s="311" t="s">
        <v>131</v>
      </c>
      <c r="L621" s="311" t="str">
        <f>IF('[1]Lista de Lojas | Stores List'!$K621="","",VLOOKUP('[1]Lista de Lojas | Stores List'!$K621,[1]UF!$A:$B,2,0))</f>
        <v>Rio de Janeiro</v>
      </c>
      <c r="M621" s="311" t="s">
        <v>403</v>
      </c>
      <c r="N621" s="311" t="str">
        <f>IFERROR(VLOOKUP('[1]Lista de Lojas | Stores List'!$M621,[1]UF!D:E,2,0),"N")</f>
        <v>N</v>
      </c>
      <c r="O621" s="311" t="s">
        <v>440</v>
      </c>
      <c r="P621" s="311" t="s">
        <v>523</v>
      </c>
      <c r="Q621" s="317">
        <v>3000.3399999999997</v>
      </c>
      <c r="R621" s="311">
        <f>SUMIFS('[1]Lista de Lojas | Stores List'!$B$85:$B$747,'[1]Lista de Lojas | Stores List'!$D$85:$D$747,'[1]Lista de Lojas | Stores List'!$D621,'[1]Lista de Lojas | Stores List'!$E$85:$E$747,"&lt;="&amp;'[1]Lista de Lojas | Stores List'!$E621)</f>
        <v>105</v>
      </c>
      <c r="S621" s="311">
        <f>SUMIFS('[1]Lista de Lojas | Stores List'!$B$85:$B$747,'[1]Lista de Lojas | Stores List'!$E$85:$E$747,"&lt;="&amp;'[1]Lista de Lojas | Stores List'!$E621)</f>
        <v>120</v>
      </c>
    </row>
    <row r="622" spans="1:19">
      <c r="A622" s="114"/>
      <c r="B622" s="164">
        <f>IF(AND('[1]Lista de Lojas | Stores List'!$E622="",'[1]Lista de Lojas | Stores List'!$G622=""),0,IF('[1]Lista de Lojas | Stores List'!$G622&lt;&gt;"",0,1))</f>
        <v>1</v>
      </c>
      <c r="C622" s="163" t="s">
        <v>1102</v>
      </c>
      <c r="D622" s="308" t="s">
        <v>125</v>
      </c>
      <c r="E622" s="309">
        <v>39751</v>
      </c>
      <c r="F622" s="308" t="str">
        <f>IF('[1]Lista de Lojas | Stores List'!$E622="","",VLOOKUP(MONTH('[1]Lista de Lojas | Stores List'!$E622),[1]Quarters!$A$2:$B$13,2,0)&amp;RIGHT(YEAR('[1]Lista de Lojas | Stores List'!$E622),2))</f>
        <v>4Q08</v>
      </c>
      <c r="G622" s="309"/>
      <c r="H622" s="308" t="str">
        <f>IF('[1]Lista de Lojas | Stores List'!$G622="","",VLOOKUP(MONTH('[1]Lista de Lojas | Stores List'!$G622),[1]Quarters!$A$2:$B$13,2,0)&amp;RIGHT(YEAR('[1]Lista de Lojas | Stores List'!$G622),2))</f>
        <v/>
      </c>
      <c r="I622" s="311" t="s">
        <v>804</v>
      </c>
      <c r="J622" s="311" t="str">
        <f>IFERROR(VLOOKUP('[1]Lista de Lojas | Stores List'!$K622,[1]UF!$A:$C,3,0),"")</f>
        <v>North</v>
      </c>
      <c r="K622" s="311" t="s">
        <v>334</v>
      </c>
      <c r="L622" s="311" t="str">
        <f>IF('[1]Lista de Lojas | Stores List'!$K622="","",VLOOKUP('[1]Lista de Lojas | Stores List'!$K622,[1]UF!$A:$B,2,0))</f>
        <v>Rondônia</v>
      </c>
      <c r="M622" s="311" t="s">
        <v>404</v>
      </c>
      <c r="N622" s="311" t="str">
        <f>IFERROR(VLOOKUP('[1]Lista de Lojas | Stores List'!$M622,[1]UF!D:E,2,0),"N")</f>
        <v>S</v>
      </c>
      <c r="O622" s="311" t="s">
        <v>441</v>
      </c>
      <c r="P622" s="311" t="s">
        <v>523</v>
      </c>
      <c r="Q622" s="317">
        <v>3018.3</v>
      </c>
      <c r="R622" s="311">
        <f>SUMIFS('[1]Lista de Lojas | Stores List'!$B$85:$B$747,'[1]Lista de Lojas | Stores List'!$D$85:$D$747,'[1]Lista de Lojas | Stores List'!$D622,'[1]Lista de Lojas | Stores List'!$E$85:$E$747,"&lt;="&amp;'[1]Lista de Lojas | Stores List'!$E622)</f>
        <v>104</v>
      </c>
      <c r="S622" s="311">
        <f>SUMIFS('[1]Lista de Lojas | Stores List'!$B$85:$B$747,'[1]Lista de Lojas | Stores List'!$E$85:$E$747,"&lt;="&amp;'[1]Lista de Lojas | Stores List'!$E622)</f>
        <v>119</v>
      </c>
    </row>
    <row r="623" spans="1:19">
      <c r="B623" s="164">
        <f>IF(AND('[1]Lista de Lojas | Stores List'!$E623="",'[1]Lista de Lojas | Stores List'!$G623=""),0,IF('[1]Lista de Lojas | Stores List'!$G623&lt;&gt;"",0,1))</f>
        <v>1</v>
      </c>
      <c r="C623" s="163" t="s">
        <v>1101</v>
      </c>
      <c r="D623" s="308" t="s">
        <v>125</v>
      </c>
      <c r="E623" s="309">
        <v>39750</v>
      </c>
      <c r="F623" s="308" t="str">
        <f>IF('[1]Lista de Lojas | Stores List'!$E623="","",VLOOKUP(MONTH('[1]Lista de Lojas | Stores List'!$E623),[1]Quarters!$A$2:$B$13,2,0)&amp;RIGHT(YEAR('[1]Lista de Lojas | Stores List'!$E623),2))</f>
        <v>4Q08</v>
      </c>
      <c r="G623" s="309"/>
      <c r="H623" s="308" t="str">
        <f>IF('[1]Lista de Lojas | Stores List'!$G623="","",VLOOKUP(MONTH('[1]Lista de Lojas | Stores List'!$G623),[1]Quarters!$A$2:$B$13,2,0)&amp;RIGHT(YEAR('[1]Lista de Lojas | Stores List'!$G623),2))</f>
        <v/>
      </c>
      <c r="I623" s="311" t="s">
        <v>804</v>
      </c>
      <c r="J623" s="311" t="str">
        <f>IFERROR(VLOOKUP('[1]Lista de Lojas | Stores List'!$K623,[1]UF!$A:$C,3,0),"")</f>
        <v>Southest</v>
      </c>
      <c r="K623" s="311" t="s">
        <v>127</v>
      </c>
      <c r="L623" s="311" t="str">
        <f>IF('[1]Lista de Lojas | Stores List'!$K623="","",VLOOKUP('[1]Lista de Lojas | Stores List'!$K623,[1]UF!$A:$B,2,0))</f>
        <v>São Paulo</v>
      </c>
      <c r="M623" s="311" t="s">
        <v>215</v>
      </c>
      <c r="N623" s="311" t="str">
        <f>IFERROR(VLOOKUP('[1]Lista de Lojas | Stores List'!$M623,[1]UF!D:E,2,0),"N")</f>
        <v>N</v>
      </c>
      <c r="O623" s="311" t="s">
        <v>442</v>
      </c>
      <c r="P623" s="311" t="s">
        <v>523</v>
      </c>
      <c r="Q623" s="317">
        <v>2756.02</v>
      </c>
      <c r="R623" s="311">
        <f>SUMIFS('[1]Lista de Lojas | Stores List'!$B$85:$B$747,'[1]Lista de Lojas | Stores List'!$D$85:$D$747,'[1]Lista de Lojas | Stores List'!$D623,'[1]Lista de Lojas | Stores List'!$E$85:$E$747,"&lt;="&amp;'[1]Lista de Lojas | Stores List'!$E623)</f>
        <v>103</v>
      </c>
      <c r="S623" s="311">
        <f>SUMIFS('[1]Lista de Lojas | Stores List'!$B$85:$B$747,'[1]Lista de Lojas | Stores List'!$E$85:$E$747,"&lt;="&amp;'[1]Lista de Lojas | Stores List'!$E623)</f>
        <v>118</v>
      </c>
    </row>
    <row r="624" spans="1:19">
      <c r="B624" s="164">
        <f>IF(AND('[1]Lista de Lojas | Stores List'!$E624="",'[1]Lista de Lojas | Stores List'!$G624=""),0,IF('[1]Lista de Lojas | Stores List'!$G624&lt;&gt;"",0,1))</f>
        <v>1</v>
      </c>
      <c r="C624" s="163" t="s">
        <v>1100</v>
      </c>
      <c r="D624" s="308" t="s">
        <v>125</v>
      </c>
      <c r="E624" s="309">
        <v>39730</v>
      </c>
      <c r="F624" s="308" t="str">
        <f>IF('[1]Lista de Lojas | Stores List'!$E624="","",VLOOKUP(MONTH('[1]Lista de Lojas | Stores List'!$E624),[1]Quarters!$A$2:$B$13,2,0)&amp;RIGHT(YEAR('[1]Lista de Lojas | Stores List'!$E624),2))</f>
        <v>4Q08</v>
      </c>
      <c r="G624" s="309"/>
      <c r="H624" s="308" t="str">
        <f>IF('[1]Lista de Lojas | Stores List'!$G624="","",VLOOKUP(MONTH('[1]Lista de Lojas | Stores List'!$G624),[1]Quarters!$A$2:$B$13,2,0)&amp;RIGHT(YEAR('[1]Lista de Lojas | Stores List'!$G624),2))</f>
        <v/>
      </c>
      <c r="I624" s="311" t="s">
        <v>804</v>
      </c>
      <c r="J624" s="311" t="str">
        <f>IFERROR(VLOOKUP('[1]Lista de Lojas | Stores List'!$K624,[1]UF!$A:$C,3,0),"")</f>
        <v>Midwest</v>
      </c>
      <c r="K624" s="311" t="s">
        <v>132</v>
      </c>
      <c r="L624" s="311" t="str">
        <f>IF('[1]Lista de Lojas | Stores List'!$K624="","",VLOOKUP('[1]Lista de Lojas | Stores List'!$K624,[1]UF!$A:$B,2,0))</f>
        <v>Goiás</v>
      </c>
      <c r="M624" s="311" t="s">
        <v>405</v>
      </c>
      <c r="N624" s="311" t="str">
        <f>IFERROR(VLOOKUP('[1]Lista de Lojas | Stores List'!$M624,[1]UF!D:E,2,0),"N")</f>
        <v>N</v>
      </c>
      <c r="O624" s="311" t="s">
        <v>443</v>
      </c>
      <c r="P624" s="311" t="s">
        <v>523</v>
      </c>
      <c r="Q624" s="317">
        <v>3074.6600000000003</v>
      </c>
      <c r="R624" s="311">
        <f>SUMIFS('[1]Lista de Lojas | Stores List'!$B$85:$B$747,'[1]Lista de Lojas | Stores List'!$D$85:$D$747,'[1]Lista de Lojas | Stores List'!$D624,'[1]Lista de Lojas | Stores List'!$E$85:$E$747,"&lt;="&amp;'[1]Lista de Lojas | Stores List'!$E624)</f>
        <v>102</v>
      </c>
      <c r="S624" s="311">
        <f>SUMIFS('[1]Lista de Lojas | Stores List'!$B$85:$B$747,'[1]Lista de Lojas | Stores List'!$E$85:$E$747,"&lt;="&amp;'[1]Lista de Lojas | Stores List'!$E624)</f>
        <v>117</v>
      </c>
    </row>
    <row r="625" spans="2:19">
      <c r="B625" s="164">
        <f>IF(AND('[1]Lista de Lojas | Stores List'!$E625="",'[1]Lista de Lojas | Stores List'!$G625=""),0,IF('[1]Lista de Lojas | Stores List'!$G625&lt;&gt;"",0,1))</f>
        <v>1</v>
      </c>
      <c r="C625" s="163" t="s">
        <v>1099</v>
      </c>
      <c r="D625" s="308" t="s">
        <v>125</v>
      </c>
      <c r="E625" s="309">
        <v>39717</v>
      </c>
      <c r="F625" s="308" t="str">
        <f>IF('[1]Lista de Lojas | Stores List'!$E625="","",VLOOKUP(MONTH('[1]Lista de Lojas | Stores List'!$E625),[1]Quarters!$A$2:$B$13,2,0)&amp;RIGHT(YEAR('[1]Lista de Lojas | Stores List'!$E625),2))</f>
        <v>3Q08</v>
      </c>
      <c r="G625" s="309"/>
      <c r="H625" s="308" t="str">
        <f>IF('[1]Lista de Lojas | Stores List'!$G625="","",VLOOKUP(MONTH('[1]Lista de Lojas | Stores List'!$G625),[1]Quarters!$A$2:$B$13,2,0)&amp;RIGHT(YEAR('[1]Lista de Lojas | Stores List'!$G625),2))</f>
        <v/>
      </c>
      <c r="I625" s="311" t="s">
        <v>804</v>
      </c>
      <c r="J625" s="311" t="str">
        <f>IFERROR(VLOOKUP('[1]Lista de Lojas | Stores List'!$K625,[1]UF!$A:$C,3,0),"")</f>
        <v>South</v>
      </c>
      <c r="K625" s="311" t="s">
        <v>331</v>
      </c>
      <c r="L625" s="311" t="str">
        <f>IF('[1]Lista de Lojas | Stores List'!$K625="","",VLOOKUP('[1]Lista de Lojas | Stores List'!$K625,[1]UF!$A:$B,2,0))</f>
        <v>Paraná</v>
      </c>
      <c r="M625" s="311" t="s">
        <v>406</v>
      </c>
      <c r="N625" s="311" t="str">
        <f>IFERROR(VLOOKUP('[1]Lista de Lojas | Stores List'!$M625,[1]UF!D:E,2,0),"N")</f>
        <v>N</v>
      </c>
      <c r="O625" s="311" t="s">
        <v>444</v>
      </c>
      <c r="P625" s="311" t="s">
        <v>523</v>
      </c>
      <c r="Q625" s="317">
        <v>2181.75</v>
      </c>
      <c r="R625" s="311">
        <f>SUMIFS('[1]Lista de Lojas | Stores List'!$B$85:$B$747,'[1]Lista de Lojas | Stores List'!$D$85:$D$747,'[1]Lista de Lojas | Stores List'!$D625,'[1]Lista de Lojas | Stores List'!$E$85:$E$747,"&lt;="&amp;'[1]Lista de Lojas | Stores List'!$E625)</f>
        <v>101</v>
      </c>
      <c r="S625" s="311">
        <f>SUMIFS('[1]Lista de Lojas | Stores List'!$B$85:$B$747,'[1]Lista de Lojas | Stores List'!$E$85:$E$747,"&lt;="&amp;'[1]Lista de Lojas | Stores List'!$E625)</f>
        <v>116</v>
      </c>
    </row>
    <row r="626" spans="2:19">
      <c r="B626" s="164">
        <f>IF(AND('[1]Lista de Lojas | Stores List'!$E626="",'[1]Lista de Lojas | Stores List'!$G626=""),0,IF('[1]Lista de Lojas | Stores List'!$G626&lt;&gt;"",0,1))</f>
        <v>1</v>
      </c>
      <c r="C626" s="163" t="s">
        <v>1098</v>
      </c>
      <c r="D626" s="308" t="s">
        <v>125</v>
      </c>
      <c r="E626" s="309">
        <v>39687</v>
      </c>
      <c r="F626" s="308" t="str">
        <f>IF('[1]Lista de Lojas | Stores List'!$E626="","",VLOOKUP(MONTH('[1]Lista de Lojas | Stores List'!$E626),[1]Quarters!$A$2:$B$13,2,0)&amp;RIGHT(YEAR('[1]Lista de Lojas | Stores List'!$E626),2))</f>
        <v>3Q08</v>
      </c>
      <c r="G626" s="309"/>
      <c r="H626" s="308" t="str">
        <f>IF('[1]Lista de Lojas | Stores List'!$G626="","",VLOOKUP(MONTH('[1]Lista de Lojas | Stores List'!$G626),[1]Quarters!$A$2:$B$13,2,0)&amp;RIGHT(YEAR('[1]Lista de Lojas | Stores List'!$G626),2))</f>
        <v/>
      </c>
      <c r="I626" s="311" t="s">
        <v>804</v>
      </c>
      <c r="J626" s="311" t="str">
        <f>IFERROR(VLOOKUP('[1]Lista de Lojas | Stores List'!$K626,[1]UF!$A:$C,3,0),"")</f>
        <v>Southest</v>
      </c>
      <c r="K626" s="311" t="s">
        <v>127</v>
      </c>
      <c r="L626" s="311" t="str">
        <f>IF('[1]Lista de Lojas | Stores List'!$K626="","",VLOOKUP('[1]Lista de Lojas | Stores List'!$K626,[1]UF!$A:$B,2,0))</f>
        <v>São Paulo</v>
      </c>
      <c r="M626" s="311" t="s">
        <v>407</v>
      </c>
      <c r="N626" s="311" t="str">
        <f>IFERROR(VLOOKUP('[1]Lista de Lojas | Stores List'!$M626,[1]UF!D:E,2,0),"N")</f>
        <v>N</v>
      </c>
      <c r="O626" s="311" t="s">
        <v>445</v>
      </c>
      <c r="P626" s="311" t="s">
        <v>523</v>
      </c>
      <c r="Q626" s="317">
        <v>3054.96</v>
      </c>
      <c r="R626" s="311">
        <f>SUMIFS('[1]Lista de Lojas | Stores List'!$B$85:$B$747,'[1]Lista de Lojas | Stores List'!$D$85:$D$747,'[1]Lista de Lojas | Stores List'!$D626,'[1]Lista de Lojas | Stores List'!$E$85:$E$747,"&lt;="&amp;'[1]Lista de Lojas | Stores List'!$E626)</f>
        <v>100</v>
      </c>
      <c r="S626" s="311">
        <f>SUMIFS('[1]Lista de Lojas | Stores List'!$B$85:$B$747,'[1]Lista de Lojas | Stores List'!$E$85:$E$747,"&lt;="&amp;'[1]Lista de Lojas | Stores List'!$E626)</f>
        <v>115</v>
      </c>
    </row>
    <row r="627" spans="2:19">
      <c r="B627" s="164">
        <f>IF(AND('[1]Lista de Lojas | Stores List'!$E627="",'[1]Lista de Lojas | Stores List'!$G627=""),0,IF('[1]Lista de Lojas | Stores List'!$G627&lt;&gt;"",0,1))</f>
        <v>1</v>
      </c>
      <c r="C627" s="163" t="s">
        <v>1097</v>
      </c>
      <c r="D627" s="308" t="s">
        <v>125</v>
      </c>
      <c r="E627" s="309">
        <v>39577</v>
      </c>
      <c r="F627" s="308" t="str">
        <f>IF('[1]Lista de Lojas | Stores List'!$E627="","",VLOOKUP(MONTH('[1]Lista de Lojas | Stores List'!$E627),[1]Quarters!$A$2:$B$13,2,0)&amp;RIGHT(YEAR('[1]Lista de Lojas | Stores List'!$E627),2))</f>
        <v>2Q08</v>
      </c>
      <c r="G627" s="309"/>
      <c r="H627" s="308" t="str">
        <f>IF('[1]Lista de Lojas | Stores List'!$G627="","",VLOOKUP(MONTH('[1]Lista de Lojas | Stores List'!$G627),[1]Quarters!$A$2:$B$13,2,0)&amp;RIGHT(YEAR('[1]Lista de Lojas | Stores List'!$G627),2))</f>
        <v/>
      </c>
      <c r="I627" s="311" t="s">
        <v>804</v>
      </c>
      <c r="J627" s="311" t="str">
        <f>IFERROR(VLOOKUP('[1]Lista de Lojas | Stores List'!$K627,[1]UF!$A:$C,3,0),"")</f>
        <v>South</v>
      </c>
      <c r="K627" s="311" t="s">
        <v>331</v>
      </c>
      <c r="L627" s="311" t="str">
        <f>IF('[1]Lista de Lojas | Stores List'!$K627="","",VLOOKUP('[1]Lista de Lojas | Stores List'!$K627,[1]UF!$A:$B,2,0))</f>
        <v>Paraná</v>
      </c>
      <c r="M627" s="311" t="s">
        <v>282</v>
      </c>
      <c r="N627" s="311" t="str">
        <f>IFERROR(VLOOKUP('[1]Lista de Lojas | Stores List'!$M627,[1]UF!D:E,2,0),"N")</f>
        <v>S</v>
      </c>
      <c r="O627" s="311" t="s">
        <v>307</v>
      </c>
      <c r="P627" s="311" t="s">
        <v>523</v>
      </c>
      <c r="Q627" s="317">
        <v>3142.99</v>
      </c>
      <c r="R627" s="311">
        <f>SUMIFS('[1]Lista de Lojas | Stores List'!$B$85:$B$747,'[1]Lista de Lojas | Stores List'!$D$85:$D$747,'[1]Lista de Lojas | Stores List'!$D627,'[1]Lista de Lojas | Stores List'!$E$85:$E$747,"&lt;="&amp;'[1]Lista de Lojas | Stores List'!$E627)</f>
        <v>99</v>
      </c>
      <c r="S627" s="311">
        <f>SUMIFS('[1]Lista de Lojas | Stores List'!$B$85:$B$747,'[1]Lista de Lojas | Stores List'!$E$85:$E$747,"&lt;="&amp;'[1]Lista de Lojas | Stores List'!$E627)</f>
        <v>114</v>
      </c>
    </row>
    <row r="628" spans="2:19">
      <c r="B628" s="164">
        <f>IF(AND('[1]Lista de Lojas | Stores List'!$E628="",'[1]Lista de Lojas | Stores List'!$G628=""),0,IF('[1]Lista de Lojas | Stores List'!$G628&lt;&gt;"",0,1))</f>
        <v>1</v>
      </c>
      <c r="C628" s="163" t="s">
        <v>1095</v>
      </c>
      <c r="D628" s="308" t="s">
        <v>125</v>
      </c>
      <c r="E628" s="309">
        <v>39574</v>
      </c>
      <c r="F628" s="308" t="str">
        <f>IF('[1]Lista de Lojas | Stores List'!$E628="","",VLOOKUP(MONTH('[1]Lista de Lojas | Stores List'!$E628),[1]Quarters!$A$2:$B$13,2,0)&amp;RIGHT(YEAR('[1]Lista de Lojas | Stores List'!$E628),2))</f>
        <v>2Q08</v>
      </c>
      <c r="G628" s="309"/>
      <c r="H628" s="308" t="str">
        <f>IF('[1]Lista de Lojas | Stores List'!$G628="","",VLOOKUP(MONTH('[1]Lista de Lojas | Stores List'!$G628),[1]Quarters!$A$2:$B$13,2,0)&amp;RIGHT(YEAR('[1]Lista de Lojas | Stores List'!$G628),2))</f>
        <v/>
      </c>
      <c r="I628" s="311" t="s">
        <v>804</v>
      </c>
      <c r="J628" s="311" t="str">
        <f>IFERROR(VLOOKUP('[1]Lista de Lojas | Stores List'!$K628,[1]UF!$A:$C,3,0),"")</f>
        <v>Southest</v>
      </c>
      <c r="K628" s="311" t="s">
        <v>131</v>
      </c>
      <c r="L628" s="311" t="str">
        <f>IF('[1]Lista de Lojas | Stores List'!$K628="","",VLOOKUP('[1]Lista de Lojas | Stores List'!$K628,[1]UF!$A:$B,2,0))</f>
        <v>Rio de Janeiro</v>
      </c>
      <c r="M628" s="311" t="s">
        <v>1096</v>
      </c>
      <c r="N628" s="311" t="str">
        <f>IFERROR(VLOOKUP('[1]Lista de Lojas | Stores List'!$M628,[1]UF!D:E,2,0),"N")</f>
        <v>N</v>
      </c>
      <c r="O628" s="311" t="s">
        <v>446</v>
      </c>
      <c r="P628" s="311" t="s">
        <v>523</v>
      </c>
      <c r="Q628" s="317">
        <v>3070.04</v>
      </c>
      <c r="R628" s="311">
        <f>SUMIFS('[1]Lista de Lojas | Stores List'!$B$85:$B$747,'[1]Lista de Lojas | Stores List'!$D$85:$D$747,'[1]Lista de Lojas | Stores List'!$D628,'[1]Lista de Lojas | Stores List'!$E$85:$E$747,"&lt;="&amp;'[1]Lista de Lojas | Stores List'!$E628)</f>
        <v>98</v>
      </c>
      <c r="S628" s="311">
        <f>SUMIFS('[1]Lista de Lojas | Stores List'!$B$85:$B$747,'[1]Lista de Lojas | Stores List'!$E$85:$E$747,"&lt;="&amp;'[1]Lista de Lojas | Stores List'!$E628)</f>
        <v>113</v>
      </c>
    </row>
    <row r="629" spans="2:19">
      <c r="B629" s="164">
        <f>IF(AND('[1]Lista de Lojas | Stores List'!$E629="",'[1]Lista de Lojas | Stores List'!$G629=""),0,IF('[1]Lista de Lojas | Stores List'!$G629&lt;&gt;"",0,1))</f>
        <v>1</v>
      </c>
      <c r="C629" s="163" t="s">
        <v>1094</v>
      </c>
      <c r="D629" s="308" t="s">
        <v>125</v>
      </c>
      <c r="E629" s="309">
        <v>39562</v>
      </c>
      <c r="F629" s="308" t="str">
        <f>IF('[1]Lista de Lojas | Stores List'!$E629="","",VLOOKUP(MONTH('[1]Lista de Lojas | Stores List'!$E629),[1]Quarters!$A$2:$B$13,2,0)&amp;RIGHT(YEAR('[1]Lista de Lojas | Stores List'!$E629),2))</f>
        <v>2Q08</v>
      </c>
      <c r="G629" s="309"/>
      <c r="H629" s="308" t="str">
        <f>IF('[1]Lista de Lojas | Stores List'!$G629="","",VLOOKUP(MONTH('[1]Lista de Lojas | Stores List'!$G629),[1]Quarters!$A$2:$B$13,2,0)&amp;RIGHT(YEAR('[1]Lista de Lojas | Stores List'!$G629),2))</f>
        <v/>
      </c>
      <c r="I629" s="311" t="s">
        <v>804</v>
      </c>
      <c r="J629" s="311" t="str">
        <f>IFERROR(VLOOKUP('[1]Lista de Lojas | Stores List'!$K629,[1]UF!$A:$C,3,0),"")</f>
        <v>South</v>
      </c>
      <c r="K629" s="311" t="s">
        <v>331</v>
      </c>
      <c r="L629" s="311" t="str">
        <f>IF('[1]Lista de Lojas | Stores List'!$K629="","",VLOOKUP('[1]Lista de Lojas | Stores List'!$K629,[1]UF!$A:$B,2,0))</f>
        <v>Paraná</v>
      </c>
      <c r="M629" s="311" t="s">
        <v>408</v>
      </c>
      <c r="N629" s="311" t="str">
        <f>IFERROR(VLOOKUP('[1]Lista de Lojas | Stores List'!$M629,[1]UF!D:E,2,0),"N")</f>
        <v>N</v>
      </c>
      <c r="O629" s="311" t="s">
        <v>447</v>
      </c>
      <c r="P629" s="311" t="s">
        <v>523</v>
      </c>
      <c r="Q629" s="317">
        <v>2701.46</v>
      </c>
      <c r="R629" s="311">
        <f>SUMIFS('[1]Lista de Lojas | Stores List'!$B$85:$B$747,'[1]Lista de Lojas | Stores List'!$D$85:$D$747,'[1]Lista de Lojas | Stores List'!$D629,'[1]Lista de Lojas | Stores List'!$E$85:$E$747,"&lt;="&amp;'[1]Lista de Lojas | Stores List'!$E629)</f>
        <v>97</v>
      </c>
      <c r="S629" s="311">
        <f>SUMIFS('[1]Lista de Lojas | Stores List'!$B$85:$B$747,'[1]Lista de Lojas | Stores List'!$E$85:$E$747,"&lt;="&amp;'[1]Lista de Lojas | Stores List'!$E629)</f>
        <v>112</v>
      </c>
    </row>
    <row r="630" spans="2:19">
      <c r="B630" s="164">
        <f>IF(AND('[1]Lista de Lojas | Stores List'!$E630="",'[1]Lista de Lojas | Stores List'!$G630=""),0,IF('[1]Lista de Lojas | Stores List'!$G630&lt;&gt;"",0,1))</f>
        <v>1</v>
      </c>
      <c r="C630" s="163" t="s">
        <v>1093</v>
      </c>
      <c r="D630" s="308" t="s">
        <v>125</v>
      </c>
      <c r="E630" s="309">
        <v>39561</v>
      </c>
      <c r="F630" s="308" t="str">
        <f>IF('[1]Lista de Lojas | Stores List'!$E630="","",VLOOKUP(MONTH('[1]Lista de Lojas | Stores List'!$E630),[1]Quarters!$A$2:$B$13,2,0)&amp;RIGHT(YEAR('[1]Lista de Lojas | Stores List'!$E630),2))</f>
        <v>2Q08</v>
      </c>
      <c r="G630" s="309"/>
      <c r="H630" s="308" t="str">
        <f>IF('[1]Lista de Lojas | Stores List'!$G630="","",VLOOKUP(MONTH('[1]Lista de Lojas | Stores List'!$G630),[1]Quarters!$A$2:$B$13,2,0)&amp;RIGHT(YEAR('[1]Lista de Lojas | Stores List'!$G630),2))</f>
        <v/>
      </c>
      <c r="I630" s="311" t="s">
        <v>804</v>
      </c>
      <c r="J630" s="311" t="str">
        <f>IFERROR(VLOOKUP('[1]Lista de Lojas | Stores List'!$K630,[1]UF!$A:$C,3,0),"")</f>
        <v>Southest</v>
      </c>
      <c r="K630" s="311" t="s">
        <v>127</v>
      </c>
      <c r="L630" s="311" t="str">
        <f>IF('[1]Lista de Lojas | Stores List'!$K630="","",VLOOKUP('[1]Lista de Lojas | Stores List'!$K630,[1]UF!$A:$B,2,0))</f>
        <v>São Paulo</v>
      </c>
      <c r="M630" s="311" t="s">
        <v>176</v>
      </c>
      <c r="N630" s="311" t="str">
        <f>IFERROR(VLOOKUP('[1]Lista de Lojas | Stores List'!$M630,[1]UF!D:E,2,0),"N")</f>
        <v>N</v>
      </c>
      <c r="O630" s="311" t="s">
        <v>236</v>
      </c>
      <c r="P630" s="311" t="s">
        <v>523</v>
      </c>
      <c r="Q630" s="317">
        <v>3236.1100000000006</v>
      </c>
      <c r="R630" s="311">
        <f>SUMIFS('[1]Lista de Lojas | Stores List'!$B$85:$B$747,'[1]Lista de Lojas | Stores List'!$D$85:$D$747,'[1]Lista de Lojas | Stores List'!$D630,'[1]Lista de Lojas | Stores List'!$E$85:$E$747,"&lt;="&amp;'[1]Lista de Lojas | Stores List'!$E630)</f>
        <v>96</v>
      </c>
      <c r="S630" s="311">
        <f>SUMIFS('[1]Lista de Lojas | Stores List'!$B$85:$B$747,'[1]Lista de Lojas | Stores List'!$E$85:$E$747,"&lt;="&amp;'[1]Lista de Lojas | Stores List'!$E630)</f>
        <v>111</v>
      </c>
    </row>
    <row r="631" spans="2:19">
      <c r="B631" s="164">
        <f>IF(AND('[1]Lista de Lojas | Stores List'!$E631="",'[1]Lista de Lojas | Stores List'!$G631=""),0,IF('[1]Lista de Lojas | Stores List'!$G631&lt;&gt;"",0,1))</f>
        <v>1</v>
      </c>
      <c r="C631" s="163" t="s">
        <v>1092</v>
      </c>
      <c r="D631" s="308" t="s">
        <v>125</v>
      </c>
      <c r="E631" s="309">
        <v>39560</v>
      </c>
      <c r="F631" s="308" t="str">
        <f>IF('[1]Lista de Lojas | Stores List'!$E631="","",VLOOKUP(MONTH('[1]Lista de Lojas | Stores List'!$E631),[1]Quarters!$A$2:$B$13,2,0)&amp;RIGHT(YEAR('[1]Lista de Lojas | Stores List'!$E631),2))</f>
        <v>2Q08</v>
      </c>
      <c r="G631" s="309"/>
      <c r="H631" s="308" t="str">
        <f>IF('[1]Lista de Lojas | Stores List'!$G631="","",VLOOKUP(MONTH('[1]Lista de Lojas | Stores List'!$G631),[1]Quarters!$A$2:$B$13,2,0)&amp;RIGHT(YEAR('[1]Lista de Lojas | Stores List'!$G631),2))</f>
        <v/>
      </c>
      <c r="I631" s="311" t="s">
        <v>804</v>
      </c>
      <c r="J631" s="311" t="str">
        <f>IFERROR(VLOOKUP('[1]Lista de Lojas | Stores List'!$K631,[1]UF!$A:$C,3,0),"")</f>
        <v>Southest</v>
      </c>
      <c r="K631" s="311" t="s">
        <v>319</v>
      </c>
      <c r="L631" s="311" t="str">
        <f>IF('[1]Lista de Lojas | Stores List'!$K631="","",VLOOKUP('[1]Lista de Lojas | Stores List'!$K631,[1]UF!$A:$B,2,0))</f>
        <v>Minas Gerais</v>
      </c>
      <c r="M631" s="311" t="s">
        <v>409</v>
      </c>
      <c r="N631" s="311" t="str">
        <f>IFERROR(VLOOKUP('[1]Lista de Lojas | Stores List'!$M631,[1]UF!D:E,2,0),"N")</f>
        <v>N</v>
      </c>
      <c r="O631" s="311" t="s">
        <v>448</v>
      </c>
      <c r="P631" s="311" t="s">
        <v>523</v>
      </c>
      <c r="Q631" s="317">
        <v>3420.9300000000003</v>
      </c>
      <c r="R631" s="311">
        <f>SUMIFS('[1]Lista de Lojas | Stores List'!$B$85:$B$747,'[1]Lista de Lojas | Stores List'!$D$85:$D$747,'[1]Lista de Lojas | Stores List'!$D631,'[1]Lista de Lojas | Stores List'!$E$85:$E$747,"&lt;="&amp;'[1]Lista de Lojas | Stores List'!$E631)</f>
        <v>95</v>
      </c>
      <c r="S631" s="311">
        <f>SUMIFS('[1]Lista de Lojas | Stores List'!$B$85:$B$747,'[1]Lista de Lojas | Stores List'!$E$85:$E$747,"&lt;="&amp;'[1]Lista de Lojas | Stores List'!$E631)</f>
        <v>110</v>
      </c>
    </row>
    <row r="632" spans="2:19">
      <c r="B632" s="164">
        <f>IF(AND('[1]Lista de Lojas | Stores List'!$E632="",'[1]Lista de Lojas | Stores List'!$G632=""),0,IF('[1]Lista de Lojas | Stores List'!$G632&lt;&gt;"",0,1))</f>
        <v>1</v>
      </c>
      <c r="C632" s="163" t="s">
        <v>1091</v>
      </c>
      <c r="D632" s="308" t="s">
        <v>125</v>
      </c>
      <c r="E632" s="309">
        <v>39535</v>
      </c>
      <c r="F632" s="308" t="str">
        <f>IF('[1]Lista de Lojas | Stores List'!$E632="","",VLOOKUP(MONTH('[1]Lista de Lojas | Stores List'!$E632),[1]Quarters!$A$2:$B$13,2,0)&amp;RIGHT(YEAR('[1]Lista de Lojas | Stores List'!$E632),2))</f>
        <v>1Q08</v>
      </c>
      <c r="G632" s="309"/>
      <c r="H632" s="308" t="str">
        <f>IF('[1]Lista de Lojas | Stores List'!$G632="","",VLOOKUP(MONTH('[1]Lista de Lojas | Stores List'!$G632),[1]Quarters!$A$2:$B$13,2,0)&amp;RIGHT(YEAR('[1]Lista de Lojas | Stores List'!$G632),2))</f>
        <v/>
      </c>
      <c r="I632" s="311" t="s">
        <v>804</v>
      </c>
      <c r="J632" s="311" t="str">
        <f>IFERROR(VLOOKUP('[1]Lista de Lojas | Stores List'!$K632,[1]UF!$A:$C,3,0),"")</f>
        <v>Southest</v>
      </c>
      <c r="K632" s="311" t="s">
        <v>127</v>
      </c>
      <c r="L632" s="311" t="str">
        <f>IF('[1]Lista de Lojas | Stores List'!$K632="","",VLOOKUP('[1]Lista de Lojas | Stores List'!$K632,[1]UF!$A:$B,2,0))</f>
        <v>São Paulo</v>
      </c>
      <c r="M632" s="311" t="s">
        <v>134</v>
      </c>
      <c r="N632" s="311" t="str">
        <f>IFERROR(VLOOKUP('[1]Lista de Lojas | Stores List'!$M632,[1]UF!D:E,2,0),"N")</f>
        <v>S</v>
      </c>
      <c r="O632" s="311" t="s">
        <v>449</v>
      </c>
      <c r="P632" s="311" t="s">
        <v>523</v>
      </c>
      <c r="Q632" s="317">
        <v>2883.91</v>
      </c>
      <c r="R632" s="311">
        <f>SUMIFS('[1]Lista de Lojas | Stores List'!$B$85:$B$747,'[1]Lista de Lojas | Stores List'!$D$85:$D$747,'[1]Lista de Lojas | Stores List'!$D632,'[1]Lista de Lojas | Stores List'!$E$85:$E$747,"&lt;="&amp;'[1]Lista de Lojas | Stores List'!$E632)</f>
        <v>94</v>
      </c>
      <c r="S632" s="311">
        <f>SUMIFS('[1]Lista de Lojas | Stores List'!$B$85:$B$747,'[1]Lista de Lojas | Stores List'!$E$85:$E$747,"&lt;="&amp;'[1]Lista de Lojas | Stores List'!$E632)</f>
        <v>109</v>
      </c>
    </row>
    <row r="633" spans="2:19">
      <c r="B633" s="324">
        <f>IF(AND('[1]Lista de Lojas | Stores List'!$E633="",'[1]Lista de Lojas | Stores List'!$G633=""),0,IF('[1]Lista de Lojas | Stores List'!$G633&lt;&gt;"",0,1))</f>
        <v>0</v>
      </c>
      <c r="C633" s="325" t="s">
        <v>847</v>
      </c>
      <c r="D633" s="326" t="s">
        <v>152</v>
      </c>
      <c r="E633" s="327">
        <v>39431</v>
      </c>
      <c r="F633" s="326" t="str">
        <f>IF('[1]Lista de Lojas | Stores List'!$E633="","",VLOOKUP(MONTH('[1]Lista de Lojas | Stores List'!$E633),[1]Quarters!$A$2:$B$13,2,0)&amp;RIGHT(YEAR('[1]Lista de Lojas | Stores List'!$E633),2))</f>
        <v>4Q07</v>
      </c>
      <c r="G633" s="327">
        <v>43849</v>
      </c>
      <c r="H633" s="326" t="str">
        <f>IF('[1]Lista de Lojas | Stores List'!$G633="","",VLOOKUP(MONTH('[1]Lista de Lojas | Stores List'!$G633),[1]Quarters!$A$2:$B$13,2,0)&amp;RIGHT(YEAR('[1]Lista de Lojas | Stores List'!$G633),2))</f>
        <v>1Q20</v>
      </c>
      <c r="I633" s="324" t="s">
        <v>804</v>
      </c>
      <c r="J633" s="324" t="str">
        <f>IFERROR(VLOOKUP('[1]Lista de Lojas | Stores List'!$K633,[1]UF!$A:$C,3,0),"")</f>
        <v>Southest</v>
      </c>
      <c r="K633" s="324" t="s">
        <v>127</v>
      </c>
      <c r="L633" s="324" t="str">
        <f>IF('[1]Lista de Lojas | Stores List'!$K633="","",VLOOKUP('[1]Lista de Lojas | Stores List'!$K633,[1]UF!$A:$B,2,0))</f>
        <v>São Paulo</v>
      </c>
      <c r="M633" s="324" t="s">
        <v>134</v>
      </c>
      <c r="N633" s="311" t="str">
        <f>IFERROR(VLOOKUP('[1]Lista de Lojas | Stores List'!$M633,[1]UF!D:E,2,0),"N")</f>
        <v>S</v>
      </c>
      <c r="O633" s="324" t="s">
        <v>848</v>
      </c>
      <c r="P633" s="324" t="s">
        <v>523</v>
      </c>
      <c r="Q633" s="328">
        <v>522.16999999999996</v>
      </c>
      <c r="R633" s="324">
        <f>SUMIFS('[1]Lista de Lojas | Stores List'!$B$85:$B$747,'[1]Lista de Lojas | Stores List'!$D$85:$D$747,'[1]Lista de Lojas | Stores List'!$D633,'[1]Lista de Lojas | Stores List'!$E$85:$E$747,"&lt;="&amp;'[1]Lista de Lojas | Stores List'!$E633)</f>
        <v>15</v>
      </c>
      <c r="S633" s="311">
        <f>SUMIFS('[1]Lista de Lojas | Stores List'!$B$85:$B$747,'[1]Lista de Lojas | Stores List'!$E$85:$E$747,"&lt;="&amp;'[1]Lista de Lojas | Stores List'!$E633)</f>
        <v>108</v>
      </c>
    </row>
    <row r="634" spans="2:19">
      <c r="B634" s="164">
        <f>IF(AND('[1]Lista de Lojas | Stores List'!$E634="",'[1]Lista de Lojas | Stores List'!$G634=""),0,IF('[1]Lista de Lojas | Stores List'!$G634&lt;&gt;"",0,1))</f>
        <v>1</v>
      </c>
      <c r="C634" s="163" t="s">
        <v>1089</v>
      </c>
      <c r="D634" s="308" t="s">
        <v>125</v>
      </c>
      <c r="E634" s="309">
        <v>39428</v>
      </c>
      <c r="F634" s="308" t="str">
        <f>IF('[1]Lista de Lojas | Stores List'!$E634="","",VLOOKUP(MONTH('[1]Lista de Lojas | Stores List'!$E634),[1]Quarters!$A$2:$B$13,2,0)&amp;RIGHT(YEAR('[1]Lista de Lojas | Stores List'!$E634),2))</f>
        <v>4Q07</v>
      </c>
      <c r="G634" s="309"/>
      <c r="H634" s="308" t="str">
        <f>IF('[1]Lista de Lojas | Stores List'!$G634="","",VLOOKUP(MONTH('[1]Lista de Lojas | Stores List'!$G634),[1]Quarters!$A$2:$B$13,2,0)&amp;RIGHT(YEAR('[1]Lista de Lojas | Stores List'!$G634),2))</f>
        <v/>
      </c>
      <c r="I634" s="311" t="s">
        <v>804</v>
      </c>
      <c r="J634" s="311" t="str">
        <f>IFERROR(VLOOKUP('[1]Lista de Lojas | Stores List'!$K634,[1]UF!$A:$C,3,0),"")</f>
        <v>Northest</v>
      </c>
      <c r="K634" s="311" t="s">
        <v>328</v>
      </c>
      <c r="L634" s="311" t="str">
        <f>IF('[1]Lista de Lojas | Stores List'!$K634="","",VLOOKUP('[1]Lista de Lojas | Stores List'!$K634,[1]UF!$A:$B,2,0))</f>
        <v>Paraíba</v>
      </c>
      <c r="M634" s="311" t="s">
        <v>195</v>
      </c>
      <c r="N634" s="311" t="str">
        <f>IFERROR(VLOOKUP('[1]Lista de Lojas | Stores List'!$M634,[1]UF!D:E,2,0),"N")</f>
        <v>S</v>
      </c>
      <c r="O634" s="311" t="s">
        <v>450</v>
      </c>
      <c r="P634" s="311" t="s">
        <v>523</v>
      </c>
      <c r="Q634" s="317">
        <v>3538.5</v>
      </c>
      <c r="R634" s="311">
        <f>SUMIFS('[1]Lista de Lojas | Stores List'!$B$85:$B$747,'[1]Lista de Lojas | Stores List'!$D$85:$D$747,'[1]Lista de Lojas | Stores List'!$D634,'[1]Lista de Lojas | Stores List'!$E$85:$E$747,"&lt;="&amp;'[1]Lista de Lojas | Stores List'!$E634)</f>
        <v>93</v>
      </c>
      <c r="S634" s="311">
        <f>SUMIFS('[1]Lista de Lojas | Stores List'!$B$85:$B$747,'[1]Lista de Lojas | Stores List'!$E$85:$E$747,"&lt;="&amp;'[1]Lista de Lojas | Stores List'!$E634)</f>
        <v>108</v>
      </c>
    </row>
    <row r="635" spans="2:19">
      <c r="B635" s="164">
        <f>IF(AND('[1]Lista de Lojas | Stores List'!$E635="",'[1]Lista de Lojas | Stores List'!$G635=""),0,IF('[1]Lista de Lojas | Stores List'!$G635&lt;&gt;"",0,1))</f>
        <v>1</v>
      </c>
      <c r="C635" s="163" t="s">
        <v>1090</v>
      </c>
      <c r="D635" s="308" t="s">
        <v>125</v>
      </c>
      <c r="E635" s="309">
        <v>39428</v>
      </c>
      <c r="F635" s="308" t="str">
        <f>IF('[1]Lista de Lojas | Stores List'!$E635="","",VLOOKUP(MONTH('[1]Lista de Lojas | Stores List'!$E635),[1]Quarters!$A$2:$B$13,2,0)&amp;RIGHT(YEAR('[1]Lista de Lojas | Stores List'!$E635),2))</f>
        <v>4Q07</v>
      </c>
      <c r="G635" s="309"/>
      <c r="H635" s="308" t="str">
        <f>IF('[1]Lista de Lojas | Stores List'!$G635="","",VLOOKUP(MONTH('[1]Lista de Lojas | Stores List'!$G635),[1]Quarters!$A$2:$B$13,2,0)&amp;RIGHT(YEAR('[1]Lista de Lojas | Stores List'!$G635),2))</f>
        <v/>
      </c>
      <c r="I635" s="311" t="s">
        <v>804</v>
      </c>
      <c r="J635" s="311" t="str">
        <f>IFERROR(VLOOKUP('[1]Lista de Lojas | Stores List'!$K635,[1]UF!$A:$C,3,0),"")</f>
        <v>South</v>
      </c>
      <c r="K635" s="311" t="s">
        <v>126</v>
      </c>
      <c r="L635" s="311" t="str">
        <f>IF('[1]Lista de Lojas | Stores List'!$K635="","",VLOOKUP('[1]Lista de Lojas | Stores List'!$K635,[1]UF!$A:$B,2,0))</f>
        <v>Rio Grande do Sul</v>
      </c>
      <c r="M635" s="311" t="s">
        <v>201</v>
      </c>
      <c r="N635" s="311" t="str">
        <f>IFERROR(VLOOKUP('[1]Lista de Lojas | Stores List'!$M635,[1]UF!D:E,2,0),"N")</f>
        <v>N</v>
      </c>
      <c r="O635" s="311" t="s">
        <v>451</v>
      </c>
      <c r="P635" s="311" t="s">
        <v>523</v>
      </c>
      <c r="Q635" s="317">
        <v>3193.56</v>
      </c>
      <c r="R635" s="311">
        <f>SUMIFS('[1]Lista de Lojas | Stores List'!$B$85:$B$747,'[1]Lista de Lojas | Stores List'!$D$85:$D$747,'[1]Lista de Lojas | Stores List'!$D635,'[1]Lista de Lojas | Stores List'!$E$85:$E$747,"&lt;="&amp;'[1]Lista de Lojas | Stores List'!$E635)</f>
        <v>93</v>
      </c>
      <c r="S635" s="311">
        <f>SUMIFS('[1]Lista de Lojas | Stores List'!$B$85:$B$747,'[1]Lista de Lojas | Stores List'!$E$85:$E$747,"&lt;="&amp;'[1]Lista de Lojas | Stores List'!$E635)</f>
        <v>108</v>
      </c>
    </row>
    <row r="636" spans="2:19">
      <c r="B636" s="164">
        <f>IF(AND('[1]Lista de Lojas | Stores List'!$E636="",'[1]Lista de Lojas | Stores List'!$G636=""),0,IF('[1]Lista de Lojas | Stores List'!$G636&lt;&gt;"",0,1))</f>
        <v>1</v>
      </c>
      <c r="C636" s="163" t="s">
        <v>1088</v>
      </c>
      <c r="D636" s="308" t="s">
        <v>125</v>
      </c>
      <c r="E636" s="309">
        <v>39416</v>
      </c>
      <c r="F636" s="308" t="str">
        <f>IF('[1]Lista de Lojas | Stores List'!$E636="","",VLOOKUP(MONTH('[1]Lista de Lojas | Stores List'!$E636),[1]Quarters!$A$2:$B$13,2,0)&amp;RIGHT(YEAR('[1]Lista de Lojas | Stores List'!$E636),2))</f>
        <v>4Q07</v>
      </c>
      <c r="G636" s="309"/>
      <c r="H636" s="308" t="str">
        <f>IF('[1]Lista de Lojas | Stores List'!$G636="","",VLOOKUP(MONTH('[1]Lista de Lojas | Stores List'!$G636),[1]Quarters!$A$2:$B$13,2,0)&amp;RIGHT(YEAR('[1]Lista de Lojas | Stores List'!$G636),2))</f>
        <v/>
      </c>
      <c r="I636" s="311" t="s">
        <v>804</v>
      </c>
      <c r="J636" s="311" t="str">
        <f>IFERROR(VLOOKUP('[1]Lista de Lojas | Stores List'!$K636,[1]UF!$A:$C,3,0),"")</f>
        <v>Northest</v>
      </c>
      <c r="K636" s="311" t="s">
        <v>129</v>
      </c>
      <c r="L636" s="311" t="str">
        <f>IF('[1]Lista de Lojas | Stores List'!$K636="","",VLOOKUP('[1]Lista de Lojas | Stores List'!$K636,[1]UF!$A:$B,2,0))</f>
        <v>Bahia</v>
      </c>
      <c r="M636" s="311" t="s">
        <v>169</v>
      </c>
      <c r="N636" s="311" t="str">
        <f>IFERROR(VLOOKUP('[1]Lista de Lojas | Stores List'!$M636,[1]UF!D:E,2,0),"N")</f>
        <v>S</v>
      </c>
      <c r="O636" s="311" t="s">
        <v>452</v>
      </c>
      <c r="P636" s="311" t="s">
        <v>523</v>
      </c>
      <c r="Q636" s="317">
        <v>3000.46</v>
      </c>
      <c r="R636" s="311">
        <f>SUMIFS('[1]Lista de Lojas | Stores List'!$B$85:$B$747,'[1]Lista de Lojas | Stores List'!$D$85:$D$747,'[1]Lista de Lojas | Stores List'!$D636,'[1]Lista de Lojas | Stores List'!$E$85:$E$747,"&lt;="&amp;'[1]Lista de Lojas | Stores List'!$E636)</f>
        <v>91</v>
      </c>
      <c r="S636" s="311">
        <f>SUMIFS('[1]Lista de Lojas | Stores List'!$B$85:$B$747,'[1]Lista de Lojas | Stores List'!$E$85:$E$747,"&lt;="&amp;'[1]Lista de Lojas | Stores List'!$E636)</f>
        <v>106</v>
      </c>
    </row>
    <row r="637" spans="2:19">
      <c r="B637" s="164">
        <f>IF(AND('[1]Lista de Lojas | Stores List'!$E637="",'[1]Lista de Lojas | Stores List'!$G637=""),0,IF('[1]Lista de Lojas | Stores List'!$G637&lt;&gt;"",0,1))</f>
        <v>1</v>
      </c>
      <c r="C637" s="163" t="s">
        <v>1087</v>
      </c>
      <c r="D637" s="308" t="s">
        <v>125</v>
      </c>
      <c r="E637" s="309">
        <v>39414</v>
      </c>
      <c r="F637" s="308" t="str">
        <f>IF('[1]Lista de Lojas | Stores List'!$E637="","",VLOOKUP(MONTH('[1]Lista de Lojas | Stores List'!$E637),[1]Quarters!$A$2:$B$13,2,0)&amp;RIGHT(YEAR('[1]Lista de Lojas | Stores List'!$E637),2))</f>
        <v>4Q07</v>
      </c>
      <c r="G637" s="309"/>
      <c r="H637" s="308" t="str">
        <f>IF('[1]Lista de Lojas | Stores List'!$G637="","",VLOOKUP(MONTH('[1]Lista de Lojas | Stores List'!$G637),[1]Quarters!$A$2:$B$13,2,0)&amp;RIGHT(YEAR('[1]Lista de Lojas | Stores List'!$G637),2))</f>
        <v/>
      </c>
      <c r="I637" s="311" t="s">
        <v>804</v>
      </c>
      <c r="J637" s="311" t="str">
        <f>IFERROR(VLOOKUP('[1]Lista de Lojas | Stores List'!$K637,[1]UF!$A:$C,3,0),"")</f>
        <v>South</v>
      </c>
      <c r="K637" s="311" t="s">
        <v>331</v>
      </c>
      <c r="L637" s="311" t="str">
        <f>IF('[1]Lista de Lojas | Stores List'!$K637="","",VLOOKUP('[1]Lista de Lojas | Stores List'!$K637,[1]UF!$A:$B,2,0))</f>
        <v>Paraná</v>
      </c>
      <c r="M637" s="311" t="s">
        <v>410</v>
      </c>
      <c r="N637" s="311" t="str">
        <f>IFERROR(VLOOKUP('[1]Lista de Lojas | Stores List'!$M637,[1]UF!D:E,2,0),"N")</f>
        <v>N</v>
      </c>
      <c r="O637" s="311" t="s">
        <v>453</v>
      </c>
      <c r="P637" s="311" t="s">
        <v>523</v>
      </c>
      <c r="Q637" s="317">
        <v>2002.35</v>
      </c>
      <c r="R637" s="311">
        <f>SUMIFS('[1]Lista de Lojas | Stores List'!$B$85:$B$747,'[1]Lista de Lojas | Stores List'!$D$85:$D$747,'[1]Lista de Lojas | Stores List'!$D637,'[1]Lista de Lojas | Stores List'!$E$85:$E$747,"&lt;="&amp;'[1]Lista de Lojas | Stores List'!$E637)</f>
        <v>90</v>
      </c>
      <c r="S637" s="311">
        <f>SUMIFS('[1]Lista de Lojas | Stores List'!$B$85:$B$747,'[1]Lista de Lojas | Stores List'!$E$85:$E$747,"&lt;="&amp;'[1]Lista de Lojas | Stores List'!$E637)</f>
        <v>105</v>
      </c>
    </row>
    <row r="638" spans="2:19">
      <c r="B638" s="164">
        <f>IF(AND('[1]Lista de Lojas | Stores List'!$E638="",'[1]Lista de Lojas | Stores List'!$G638=""),0,IF('[1]Lista de Lojas | Stores List'!$G638&lt;&gt;"",0,1))</f>
        <v>1</v>
      </c>
      <c r="C638" s="163" t="s">
        <v>1086</v>
      </c>
      <c r="D638" s="308" t="s">
        <v>125</v>
      </c>
      <c r="E638" s="309">
        <v>39382</v>
      </c>
      <c r="F638" s="308" t="str">
        <f>IF('[1]Lista de Lojas | Stores List'!$E638="","",VLOOKUP(MONTH('[1]Lista de Lojas | Stores List'!$E638),[1]Quarters!$A$2:$B$13,2,0)&amp;RIGHT(YEAR('[1]Lista de Lojas | Stores List'!$E638),2))</f>
        <v>4Q07</v>
      </c>
      <c r="G638" s="309"/>
      <c r="H638" s="308" t="str">
        <f>IF('[1]Lista de Lojas | Stores List'!$G638="","",VLOOKUP(MONTH('[1]Lista de Lojas | Stores List'!$G638),[1]Quarters!$A$2:$B$13,2,0)&amp;RIGHT(YEAR('[1]Lista de Lojas | Stores List'!$G638),2))</f>
        <v/>
      </c>
      <c r="I638" s="311" t="s">
        <v>804</v>
      </c>
      <c r="J638" s="311" t="str">
        <f>IFERROR(VLOOKUP('[1]Lista de Lojas | Stores List'!$K638,[1]UF!$A:$C,3,0),"")</f>
        <v>South</v>
      </c>
      <c r="K638" s="311" t="s">
        <v>317</v>
      </c>
      <c r="L638" s="311" t="str">
        <f>IF('[1]Lista de Lojas | Stores List'!$K638="","",VLOOKUP('[1]Lista de Lojas | Stores List'!$K638,[1]UF!$A:$B,2,0))</f>
        <v>Santa Catarina</v>
      </c>
      <c r="M638" s="311" t="s">
        <v>172</v>
      </c>
      <c r="N638" s="311" t="str">
        <f>IFERROR(VLOOKUP('[1]Lista de Lojas | Stores List'!$M638,[1]UF!D:E,2,0),"N")</f>
        <v>N</v>
      </c>
      <c r="O638" s="311" t="s">
        <v>454</v>
      </c>
      <c r="P638" s="311" t="s">
        <v>523</v>
      </c>
      <c r="Q638" s="317">
        <v>3947.8500000000004</v>
      </c>
      <c r="R638" s="311">
        <f>SUMIFS('[1]Lista de Lojas | Stores List'!$B$85:$B$747,'[1]Lista de Lojas | Stores List'!$D$85:$D$747,'[1]Lista de Lojas | Stores List'!$D638,'[1]Lista de Lojas | Stores List'!$E$85:$E$747,"&lt;="&amp;'[1]Lista de Lojas | Stores List'!$E638)</f>
        <v>89</v>
      </c>
      <c r="S638" s="311">
        <f>SUMIFS('[1]Lista de Lojas | Stores List'!$B$85:$B$747,'[1]Lista de Lojas | Stores List'!$E$85:$E$747,"&lt;="&amp;'[1]Lista de Lojas | Stores List'!$E638)</f>
        <v>104</v>
      </c>
    </row>
    <row r="639" spans="2:19">
      <c r="B639" s="164">
        <f>IF(AND('[1]Lista de Lojas | Stores List'!$E639="",'[1]Lista de Lojas | Stores List'!$G639=""),0,IF('[1]Lista de Lojas | Stores List'!$G639&lt;&gt;"",0,1))</f>
        <v>1</v>
      </c>
      <c r="C639" s="163" t="s">
        <v>1085</v>
      </c>
      <c r="D639" s="308" t="s">
        <v>125</v>
      </c>
      <c r="E639" s="309">
        <v>39380</v>
      </c>
      <c r="F639" s="308" t="str">
        <f>IF('[1]Lista de Lojas | Stores List'!$E639="","",VLOOKUP(MONTH('[1]Lista de Lojas | Stores List'!$E639),[1]Quarters!$A$2:$B$13,2,0)&amp;RIGHT(YEAR('[1]Lista de Lojas | Stores List'!$E639),2))</f>
        <v>4Q07</v>
      </c>
      <c r="G639" s="309"/>
      <c r="H639" s="308" t="str">
        <f>IF('[1]Lista de Lojas | Stores List'!$G639="","",VLOOKUP(MONTH('[1]Lista de Lojas | Stores List'!$G639),[1]Quarters!$A$2:$B$13,2,0)&amp;RIGHT(YEAR('[1]Lista de Lojas | Stores List'!$G639),2))</f>
        <v/>
      </c>
      <c r="I639" s="311" t="s">
        <v>804</v>
      </c>
      <c r="J639" s="311" t="str">
        <f>IFERROR(VLOOKUP('[1]Lista de Lojas | Stores List'!$K639,[1]UF!$A:$C,3,0),"")</f>
        <v>Southest</v>
      </c>
      <c r="K639" s="311" t="s">
        <v>127</v>
      </c>
      <c r="L639" s="311" t="str">
        <f>IF('[1]Lista de Lojas | Stores List'!$K639="","",VLOOKUP('[1]Lista de Lojas | Stores List'!$K639,[1]UF!$A:$B,2,0))</f>
        <v>São Paulo</v>
      </c>
      <c r="M639" s="311" t="s">
        <v>134</v>
      </c>
      <c r="N639" s="311" t="str">
        <f>IFERROR(VLOOKUP('[1]Lista de Lojas | Stores List'!$M639,[1]UF!D:E,2,0),"N")</f>
        <v>S</v>
      </c>
      <c r="O639" s="311" t="s">
        <v>455</v>
      </c>
      <c r="P639" s="311" t="s">
        <v>523</v>
      </c>
      <c r="Q639" s="317">
        <v>2484.0700000000002</v>
      </c>
      <c r="R639" s="311">
        <f>SUMIFS('[1]Lista de Lojas | Stores List'!$B$85:$B$747,'[1]Lista de Lojas | Stores List'!$D$85:$D$747,'[1]Lista de Lojas | Stores List'!$D639,'[1]Lista de Lojas | Stores List'!$E$85:$E$747,"&lt;="&amp;'[1]Lista de Lojas | Stores List'!$E639)</f>
        <v>88</v>
      </c>
      <c r="S639" s="311">
        <f>SUMIFS('[1]Lista de Lojas | Stores List'!$B$85:$B$747,'[1]Lista de Lojas | Stores List'!$E$85:$E$747,"&lt;="&amp;'[1]Lista de Lojas | Stores List'!$E639)</f>
        <v>103</v>
      </c>
    </row>
    <row r="640" spans="2:19">
      <c r="B640" s="164">
        <f>IF(AND('[1]Lista de Lojas | Stores List'!$E640="",'[1]Lista de Lojas | Stores List'!$G640=""),0,IF('[1]Lista de Lojas | Stores List'!$G640&lt;&gt;"",0,1))</f>
        <v>1</v>
      </c>
      <c r="C640" s="163" t="s">
        <v>1084</v>
      </c>
      <c r="D640" s="308" t="s">
        <v>125</v>
      </c>
      <c r="E640" s="309">
        <v>39378</v>
      </c>
      <c r="F640" s="308" t="str">
        <f>IF('[1]Lista de Lojas | Stores List'!$E640="","",VLOOKUP(MONTH('[1]Lista de Lojas | Stores List'!$E640),[1]Quarters!$A$2:$B$13,2,0)&amp;RIGHT(YEAR('[1]Lista de Lojas | Stores List'!$E640),2))</f>
        <v>4Q07</v>
      </c>
      <c r="G640" s="309"/>
      <c r="H640" s="308" t="str">
        <f>IF('[1]Lista de Lojas | Stores List'!$G640="","",VLOOKUP(MONTH('[1]Lista de Lojas | Stores List'!$G640),[1]Quarters!$A$2:$B$13,2,0)&amp;RIGHT(YEAR('[1]Lista de Lojas | Stores List'!$G640),2))</f>
        <v/>
      </c>
      <c r="I640" s="311" t="s">
        <v>804</v>
      </c>
      <c r="J640" s="311" t="str">
        <f>IFERROR(VLOOKUP('[1]Lista de Lojas | Stores List'!$K640,[1]UF!$A:$C,3,0),"")</f>
        <v>Midwest</v>
      </c>
      <c r="K640" s="311" t="s">
        <v>326</v>
      </c>
      <c r="L640" s="311" t="str">
        <f>IF('[1]Lista de Lojas | Stores List'!$K640="","",VLOOKUP('[1]Lista de Lojas | Stores List'!$K640,[1]UF!$A:$B,2,0))</f>
        <v>Distrito Federal</v>
      </c>
      <c r="M640" s="311" t="s">
        <v>199</v>
      </c>
      <c r="N640" s="311" t="str">
        <f>IFERROR(VLOOKUP('[1]Lista de Lojas | Stores List'!$M640,[1]UF!D:E,2,0),"N")</f>
        <v>S</v>
      </c>
      <c r="O640" s="311" t="s">
        <v>456</v>
      </c>
      <c r="P640" s="311" t="s">
        <v>523</v>
      </c>
      <c r="Q640" s="317">
        <v>2903.0899999999997</v>
      </c>
      <c r="R640" s="311">
        <f>SUMIFS('[1]Lista de Lojas | Stores List'!$B$85:$B$747,'[1]Lista de Lojas | Stores List'!$D$85:$D$747,'[1]Lista de Lojas | Stores List'!$D640,'[1]Lista de Lojas | Stores List'!$E$85:$E$747,"&lt;="&amp;'[1]Lista de Lojas | Stores List'!$E640)</f>
        <v>87</v>
      </c>
      <c r="S640" s="311">
        <f>SUMIFS('[1]Lista de Lojas | Stores List'!$B$85:$B$747,'[1]Lista de Lojas | Stores List'!$E$85:$E$747,"&lt;="&amp;'[1]Lista de Lojas | Stores List'!$E640)</f>
        <v>102</v>
      </c>
    </row>
    <row r="641" spans="2:19">
      <c r="B641" s="164">
        <f>IF(AND('[1]Lista de Lojas | Stores List'!$E641="",'[1]Lista de Lojas | Stores List'!$G641=""),0,IF('[1]Lista de Lojas | Stores List'!$G641&lt;&gt;"",0,1))</f>
        <v>1</v>
      </c>
      <c r="C641" s="163" t="s">
        <v>1083</v>
      </c>
      <c r="D641" s="308" t="s">
        <v>125</v>
      </c>
      <c r="E641" s="309">
        <v>39352</v>
      </c>
      <c r="F641" s="308" t="str">
        <f>IF('[1]Lista de Lojas | Stores List'!$E641="","",VLOOKUP(MONTH('[1]Lista de Lojas | Stores List'!$E641),[1]Quarters!$A$2:$B$13,2,0)&amp;RIGHT(YEAR('[1]Lista de Lojas | Stores List'!$E641),2))</f>
        <v>3Q07</v>
      </c>
      <c r="G641" s="309"/>
      <c r="H641" s="308" t="str">
        <f>IF('[1]Lista de Lojas | Stores List'!$G641="","",VLOOKUP(MONTH('[1]Lista de Lojas | Stores List'!$G641),[1]Quarters!$A$2:$B$13,2,0)&amp;RIGHT(YEAR('[1]Lista de Lojas | Stores List'!$G641),2))</f>
        <v/>
      </c>
      <c r="I641" s="311" t="s">
        <v>804</v>
      </c>
      <c r="J641" s="311" t="str">
        <f>IFERROR(VLOOKUP('[1]Lista de Lojas | Stores List'!$K641,[1]UF!$A:$C,3,0),"")</f>
        <v>Southest</v>
      </c>
      <c r="K641" s="311" t="s">
        <v>319</v>
      </c>
      <c r="L641" s="311" t="str">
        <f>IF('[1]Lista de Lojas | Stores List'!$K641="","",VLOOKUP('[1]Lista de Lojas | Stores List'!$K641,[1]UF!$A:$B,2,0))</f>
        <v>Minas Gerais</v>
      </c>
      <c r="M641" s="311" t="s">
        <v>189</v>
      </c>
      <c r="N641" s="311" t="str">
        <f>IFERROR(VLOOKUP('[1]Lista de Lojas | Stores List'!$M641,[1]UF!D:E,2,0),"N")</f>
        <v>S</v>
      </c>
      <c r="O641" s="311" t="s">
        <v>457</v>
      </c>
      <c r="P641" s="311" t="s">
        <v>523</v>
      </c>
      <c r="Q641" s="317">
        <v>4005.74</v>
      </c>
      <c r="R641" s="311">
        <f>SUMIFS('[1]Lista de Lojas | Stores List'!$B$85:$B$747,'[1]Lista de Lojas | Stores List'!$D$85:$D$747,'[1]Lista de Lojas | Stores List'!$D641,'[1]Lista de Lojas | Stores List'!$E$85:$E$747,"&lt;="&amp;'[1]Lista de Lojas | Stores List'!$E641)</f>
        <v>86</v>
      </c>
      <c r="S641" s="311">
        <f>SUMIFS('[1]Lista de Lojas | Stores List'!$B$85:$B$747,'[1]Lista de Lojas | Stores List'!$E$85:$E$747,"&lt;="&amp;'[1]Lista de Lojas | Stores List'!$E641)</f>
        <v>101</v>
      </c>
    </row>
    <row r="642" spans="2:19">
      <c r="B642" s="164">
        <f>IF(AND('[1]Lista de Lojas | Stores List'!$E642="",'[1]Lista de Lojas | Stores List'!$G642=""),0,IF('[1]Lista de Lojas | Stores List'!$G642&lt;&gt;"",0,1))</f>
        <v>1</v>
      </c>
      <c r="C642" s="163" t="s">
        <v>845</v>
      </c>
      <c r="D642" s="308" t="s">
        <v>152</v>
      </c>
      <c r="E642" s="309">
        <v>39270</v>
      </c>
      <c r="F642" s="308" t="str">
        <f>IF('[1]Lista de Lojas | Stores List'!$E642="","",VLOOKUP(MONTH('[1]Lista de Lojas | Stores List'!$E642),[1]Quarters!$A$2:$B$13,2,0)&amp;RIGHT(YEAR('[1]Lista de Lojas | Stores List'!$E642),2))</f>
        <v>3Q07</v>
      </c>
      <c r="G642" s="309"/>
      <c r="H642" s="308" t="str">
        <f>IF('[1]Lista de Lojas | Stores List'!$G642="","",VLOOKUP(MONTH('[1]Lista de Lojas | Stores List'!$G642),[1]Quarters!$A$2:$B$13,2,0)&amp;RIGHT(YEAR('[1]Lista de Lojas | Stores List'!$G642),2))</f>
        <v/>
      </c>
      <c r="I642" s="311" t="s">
        <v>804</v>
      </c>
      <c r="J642" s="311" t="str">
        <f>IFERROR(VLOOKUP('[1]Lista de Lojas | Stores List'!$K642,[1]UF!$A:$C,3,0),"")</f>
        <v>South</v>
      </c>
      <c r="K642" s="311" t="s">
        <v>126</v>
      </c>
      <c r="L642" s="311" t="str">
        <f>IF('[1]Lista de Lojas | Stores List'!$K642="","",VLOOKUP('[1]Lista de Lojas | Stores List'!$K642,[1]UF!$A:$B,2,0))</f>
        <v>Rio Grande do Sul</v>
      </c>
      <c r="M642" s="311" t="s">
        <v>157</v>
      </c>
      <c r="N642" s="311" t="str">
        <f>IFERROR(VLOOKUP('[1]Lista de Lojas | Stores List'!$M642,[1]UF!D:E,2,0),"N")</f>
        <v>S</v>
      </c>
      <c r="O642" s="311" t="s">
        <v>846</v>
      </c>
      <c r="P642" s="311" t="s">
        <v>523</v>
      </c>
      <c r="Q642" s="317">
        <v>463</v>
      </c>
      <c r="R642" s="311">
        <f>SUMIFS('[1]Lista de Lojas | Stores List'!$B$85:$B$747,'[1]Lista de Lojas | Stores List'!$D$85:$D$747,'[1]Lista de Lojas | Stores List'!$D642,'[1]Lista de Lojas | Stores List'!$E$85:$E$747,"&lt;="&amp;'[1]Lista de Lojas | Stores List'!$E642)</f>
        <v>15</v>
      </c>
      <c r="S642" s="311">
        <f>SUMIFS('[1]Lista de Lojas | Stores List'!$B$85:$B$747,'[1]Lista de Lojas | Stores List'!$E$85:$E$747,"&lt;="&amp;'[1]Lista de Lojas | Stores List'!$E642)</f>
        <v>100</v>
      </c>
    </row>
    <row r="643" spans="2:19">
      <c r="B643" s="164">
        <f>IF(AND('[1]Lista de Lojas | Stores List'!$E643="",'[1]Lista de Lojas | Stores List'!$G643=""),0,IF('[1]Lista de Lojas | Stores List'!$G643&lt;&gt;"",0,1))</f>
        <v>1</v>
      </c>
      <c r="C643" s="163" t="s">
        <v>1082</v>
      </c>
      <c r="D643" s="308" t="s">
        <v>125</v>
      </c>
      <c r="E643" s="309">
        <v>39224</v>
      </c>
      <c r="F643" s="308" t="str">
        <f>IF('[1]Lista de Lojas | Stores List'!$E643="","",VLOOKUP(MONTH('[1]Lista de Lojas | Stores List'!$E643),[1]Quarters!$A$2:$B$13,2,0)&amp;RIGHT(YEAR('[1]Lista de Lojas | Stores List'!$E643),2))</f>
        <v>2Q07</v>
      </c>
      <c r="G643" s="309"/>
      <c r="H643" s="308" t="str">
        <f>IF('[1]Lista de Lojas | Stores List'!$G643="","",VLOOKUP(MONTH('[1]Lista de Lojas | Stores List'!$G643),[1]Quarters!$A$2:$B$13,2,0)&amp;RIGHT(YEAR('[1]Lista de Lojas | Stores List'!$G643),2))</f>
        <v/>
      </c>
      <c r="I643" s="311" t="s">
        <v>804</v>
      </c>
      <c r="J643" s="311" t="str">
        <f>IFERROR(VLOOKUP('[1]Lista de Lojas | Stores List'!$K643,[1]UF!$A:$C,3,0),"")</f>
        <v>Northest</v>
      </c>
      <c r="K643" s="311" t="s">
        <v>129</v>
      </c>
      <c r="L643" s="311" t="str">
        <f>IF('[1]Lista de Lojas | Stores List'!$K643="","",VLOOKUP('[1]Lista de Lojas | Stores List'!$K643,[1]UF!$A:$B,2,0))</f>
        <v>Bahia</v>
      </c>
      <c r="M643" s="311" t="s">
        <v>169</v>
      </c>
      <c r="N643" s="311" t="str">
        <f>IFERROR(VLOOKUP('[1]Lista de Lojas | Stores List'!$M643,[1]UF!D:E,2,0),"N")</f>
        <v>S</v>
      </c>
      <c r="O643" s="311" t="s">
        <v>230</v>
      </c>
      <c r="P643" s="311" t="s">
        <v>523</v>
      </c>
      <c r="Q643" s="317">
        <v>4795.63</v>
      </c>
      <c r="R643" s="311">
        <f>SUMIFS('[1]Lista de Lojas | Stores List'!$B$85:$B$747,'[1]Lista de Lojas | Stores List'!$D$85:$D$747,'[1]Lista de Lojas | Stores List'!$D643,'[1]Lista de Lojas | Stores List'!$E$85:$E$747,"&lt;="&amp;'[1]Lista de Lojas | Stores List'!$E643)</f>
        <v>85</v>
      </c>
      <c r="S643" s="311">
        <f>SUMIFS('[1]Lista de Lojas | Stores List'!$B$85:$B$747,'[1]Lista de Lojas | Stores List'!$E$85:$E$747,"&lt;="&amp;'[1]Lista de Lojas | Stores List'!$E643)</f>
        <v>99</v>
      </c>
    </row>
    <row r="644" spans="2:19">
      <c r="B644" s="164">
        <f>IF(AND('[1]Lista de Lojas | Stores List'!$E644="",'[1]Lista de Lojas | Stores List'!$G644=""),0,IF('[1]Lista de Lojas | Stores List'!$G644&lt;&gt;"",0,1))</f>
        <v>1</v>
      </c>
      <c r="C644" s="163" t="s">
        <v>1081</v>
      </c>
      <c r="D644" s="308" t="s">
        <v>125</v>
      </c>
      <c r="E644" s="309">
        <v>39212</v>
      </c>
      <c r="F644" s="308" t="str">
        <f>IF('[1]Lista de Lojas | Stores List'!$E644="","",VLOOKUP(MONTH('[1]Lista de Lojas | Stores List'!$E644),[1]Quarters!$A$2:$B$13,2,0)&amp;RIGHT(YEAR('[1]Lista de Lojas | Stores List'!$E644),2))</f>
        <v>2Q07</v>
      </c>
      <c r="G644" s="309"/>
      <c r="H644" s="308" t="str">
        <f>IF('[1]Lista de Lojas | Stores List'!$G644="","",VLOOKUP(MONTH('[1]Lista de Lojas | Stores List'!$G644),[1]Quarters!$A$2:$B$13,2,0)&amp;RIGHT(YEAR('[1]Lista de Lojas | Stores List'!$G644),2))</f>
        <v/>
      </c>
      <c r="I644" s="311" t="s">
        <v>804</v>
      </c>
      <c r="J644" s="311" t="str">
        <f>IFERROR(VLOOKUP('[1]Lista de Lojas | Stores List'!$K644,[1]UF!$A:$C,3,0),"")</f>
        <v>Northest</v>
      </c>
      <c r="K644" s="311" t="s">
        <v>333</v>
      </c>
      <c r="L644" s="311" t="str">
        <f>IF('[1]Lista de Lojas | Stores List'!$K644="","",VLOOKUP('[1]Lista de Lojas | Stores List'!$K644,[1]UF!$A:$B,2,0))</f>
        <v>Sergipe</v>
      </c>
      <c r="M644" s="311" t="s">
        <v>356</v>
      </c>
      <c r="N644" s="311" t="str">
        <f>IFERROR(VLOOKUP('[1]Lista de Lojas | Stores List'!$M644,[1]UF!D:E,2,0),"N")</f>
        <v>S</v>
      </c>
      <c r="O644" s="311" t="s">
        <v>458</v>
      </c>
      <c r="P644" s="311" t="s">
        <v>523</v>
      </c>
      <c r="Q644" s="317">
        <v>3077.0700000000006</v>
      </c>
      <c r="R644" s="311">
        <f>SUMIFS('[1]Lista de Lojas | Stores List'!$B$85:$B$747,'[1]Lista de Lojas | Stores List'!$D$85:$D$747,'[1]Lista de Lojas | Stores List'!$D644,'[1]Lista de Lojas | Stores List'!$E$85:$E$747,"&lt;="&amp;'[1]Lista de Lojas | Stores List'!$E644)</f>
        <v>84</v>
      </c>
      <c r="S644" s="311">
        <f>SUMIFS('[1]Lista de Lojas | Stores List'!$B$85:$B$747,'[1]Lista de Lojas | Stores List'!$E$85:$E$747,"&lt;="&amp;'[1]Lista de Lojas | Stores List'!$E644)</f>
        <v>98</v>
      </c>
    </row>
    <row r="645" spans="2:19">
      <c r="B645" s="164">
        <f>IF(AND('[1]Lista de Lojas | Stores List'!$E645="",'[1]Lista de Lojas | Stores List'!$G645=""),0,IF('[1]Lista de Lojas | Stores List'!$G645&lt;&gt;"",0,1))</f>
        <v>1</v>
      </c>
      <c r="C645" s="163" t="s">
        <v>1080</v>
      </c>
      <c r="D645" s="308" t="s">
        <v>125</v>
      </c>
      <c r="E645" s="309">
        <v>39205</v>
      </c>
      <c r="F645" s="308" t="str">
        <f>IF('[1]Lista de Lojas | Stores List'!$E645="","",VLOOKUP(MONTH('[1]Lista de Lojas | Stores List'!$E645),[1]Quarters!$A$2:$B$13,2,0)&amp;RIGHT(YEAR('[1]Lista de Lojas | Stores List'!$E645),2))</f>
        <v>2Q07</v>
      </c>
      <c r="G645" s="309"/>
      <c r="H645" s="308" t="str">
        <f>IF('[1]Lista de Lojas | Stores List'!$G645="","",VLOOKUP(MONTH('[1]Lista de Lojas | Stores List'!$G645),[1]Quarters!$A$2:$B$13,2,0)&amp;RIGHT(YEAR('[1]Lista de Lojas | Stores List'!$G645),2))</f>
        <v/>
      </c>
      <c r="I645" s="311" t="s">
        <v>804</v>
      </c>
      <c r="J645" s="311" t="str">
        <f>IFERROR(VLOOKUP('[1]Lista de Lojas | Stores List'!$K645,[1]UF!$A:$C,3,0),"")</f>
        <v>North</v>
      </c>
      <c r="K645" s="311" t="s">
        <v>327</v>
      </c>
      <c r="L645" s="311" t="str">
        <f>IF('[1]Lista de Lojas | Stores List'!$K645="","",VLOOKUP('[1]Lista de Lojas | Stores List'!$K645,[1]UF!$A:$B,2,0))</f>
        <v>Amazonas</v>
      </c>
      <c r="M645" s="311" t="s">
        <v>194</v>
      </c>
      <c r="N645" s="311" t="str">
        <f>IFERROR(VLOOKUP('[1]Lista de Lojas | Stores List'!$M645,[1]UF!D:E,2,0),"N")</f>
        <v>S</v>
      </c>
      <c r="O645" s="311" t="s">
        <v>459</v>
      </c>
      <c r="P645" s="311" t="s">
        <v>523</v>
      </c>
      <c r="Q645" s="317">
        <v>2942.17</v>
      </c>
      <c r="R645" s="311">
        <f>SUMIFS('[1]Lista de Lojas | Stores List'!$B$85:$B$747,'[1]Lista de Lojas | Stores List'!$D$85:$D$747,'[1]Lista de Lojas | Stores List'!$D645,'[1]Lista de Lojas | Stores List'!$E$85:$E$747,"&lt;="&amp;'[1]Lista de Lojas | Stores List'!$E645)</f>
        <v>83</v>
      </c>
      <c r="S645" s="311">
        <f>SUMIFS('[1]Lista de Lojas | Stores List'!$B$85:$B$747,'[1]Lista de Lojas | Stores List'!$E$85:$E$747,"&lt;="&amp;'[1]Lista de Lojas | Stores List'!$E645)</f>
        <v>97</v>
      </c>
    </row>
    <row r="646" spans="2:19">
      <c r="B646" s="164">
        <f>IF(AND('[1]Lista de Lojas | Stores List'!$E646="",'[1]Lista de Lojas | Stores List'!$G646=""),0,IF('[1]Lista de Lojas | Stores List'!$G646&lt;&gt;"",0,1))</f>
        <v>1</v>
      </c>
      <c r="C646" s="163" t="s">
        <v>1079</v>
      </c>
      <c r="D646" s="308" t="s">
        <v>125</v>
      </c>
      <c r="E646" s="309">
        <v>39199</v>
      </c>
      <c r="F646" s="308" t="str">
        <f>IF('[1]Lista de Lojas | Stores List'!$E646="","",VLOOKUP(MONTH('[1]Lista de Lojas | Stores List'!$E646),[1]Quarters!$A$2:$B$13,2,0)&amp;RIGHT(YEAR('[1]Lista de Lojas | Stores List'!$E646),2))</f>
        <v>2Q07</v>
      </c>
      <c r="G646" s="309"/>
      <c r="H646" s="308" t="str">
        <f>IF('[1]Lista de Lojas | Stores List'!$G646="","",VLOOKUP(MONTH('[1]Lista de Lojas | Stores List'!$G646),[1]Quarters!$A$2:$B$13,2,0)&amp;RIGHT(YEAR('[1]Lista de Lojas | Stores List'!$G646),2))</f>
        <v/>
      </c>
      <c r="I646" s="311" t="s">
        <v>804</v>
      </c>
      <c r="J646" s="311" t="str">
        <f>IFERROR(VLOOKUP('[1]Lista de Lojas | Stores List'!$K646,[1]UF!$A:$C,3,0),"")</f>
        <v>Southest</v>
      </c>
      <c r="K646" s="311" t="s">
        <v>131</v>
      </c>
      <c r="L646" s="311" t="str">
        <f>IF('[1]Lista de Lojas | Stores List'!$K646="","",VLOOKUP('[1]Lista de Lojas | Stores List'!$K646,[1]UF!$A:$B,2,0))</f>
        <v>Rio de Janeiro</v>
      </c>
      <c r="M646" s="311" t="s">
        <v>154</v>
      </c>
      <c r="N646" s="311" t="str">
        <f>IFERROR(VLOOKUP('[1]Lista de Lojas | Stores List'!$M646,[1]UF!D:E,2,0),"N")</f>
        <v>S</v>
      </c>
      <c r="O646" s="311" t="s">
        <v>460</v>
      </c>
      <c r="P646" s="311" t="s">
        <v>523</v>
      </c>
      <c r="Q646" s="317">
        <v>2646.8199999999997</v>
      </c>
      <c r="R646" s="311">
        <f>SUMIFS('[1]Lista de Lojas | Stores List'!$B$85:$B$747,'[1]Lista de Lojas | Stores List'!$D$85:$D$747,'[1]Lista de Lojas | Stores List'!$D646,'[1]Lista de Lojas | Stores List'!$E$85:$E$747,"&lt;="&amp;'[1]Lista de Lojas | Stores List'!$E646)</f>
        <v>82</v>
      </c>
      <c r="S646" s="311">
        <f>SUMIFS('[1]Lista de Lojas | Stores List'!$B$85:$B$747,'[1]Lista de Lojas | Stores List'!$E$85:$E$747,"&lt;="&amp;'[1]Lista de Lojas | Stores List'!$E646)</f>
        <v>96</v>
      </c>
    </row>
    <row r="647" spans="2:19">
      <c r="B647" s="164">
        <f>IF(AND('[1]Lista de Lojas | Stores List'!$E647="",'[1]Lista de Lojas | Stores List'!$G647=""),0,IF('[1]Lista de Lojas | Stores List'!$G647&lt;&gt;"",0,1))</f>
        <v>1</v>
      </c>
      <c r="C647" s="163" t="s">
        <v>1078</v>
      </c>
      <c r="D647" s="308" t="s">
        <v>125</v>
      </c>
      <c r="E647" s="309">
        <v>39196</v>
      </c>
      <c r="F647" s="308" t="str">
        <f>IF('[1]Lista de Lojas | Stores List'!$E647="","",VLOOKUP(MONTH('[1]Lista de Lojas | Stores List'!$E647),[1]Quarters!$A$2:$B$13,2,0)&amp;RIGHT(YEAR('[1]Lista de Lojas | Stores List'!$E647),2))</f>
        <v>2Q07</v>
      </c>
      <c r="G647" s="309"/>
      <c r="H647" s="308" t="str">
        <f>IF('[1]Lista de Lojas | Stores List'!$G647="","",VLOOKUP(MONTH('[1]Lista de Lojas | Stores List'!$G647),[1]Quarters!$A$2:$B$13,2,0)&amp;RIGHT(YEAR('[1]Lista de Lojas | Stores List'!$G647),2))</f>
        <v/>
      </c>
      <c r="I647" s="311" t="s">
        <v>804</v>
      </c>
      <c r="J647" s="311" t="str">
        <f>IFERROR(VLOOKUP('[1]Lista de Lojas | Stores List'!$K647,[1]UF!$A:$C,3,0),"")</f>
        <v>Southest</v>
      </c>
      <c r="K647" s="311" t="s">
        <v>127</v>
      </c>
      <c r="L647" s="311" t="str">
        <f>IF('[1]Lista de Lojas | Stores List'!$K647="","",VLOOKUP('[1]Lista de Lojas | Stores List'!$K647,[1]UF!$A:$B,2,0))</f>
        <v>São Paulo</v>
      </c>
      <c r="M647" s="311" t="s">
        <v>373</v>
      </c>
      <c r="N647" s="311" t="str">
        <f>IFERROR(VLOOKUP('[1]Lista de Lojas | Stores List'!$M647,[1]UF!D:E,2,0),"N")</f>
        <v>N</v>
      </c>
      <c r="O647" s="311" t="s">
        <v>374</v>
      </c>
      <c r="P647" s="311" t="s">
        <v>523</v>
      </c>
      <c r="Q647" s="317">
        <v>2941.73</v>
      </c>
      <c r="R647" s="311">
        <f>SUMIFS('[1]Lista de Lojas | Stores List'!$B$85:$B$747,'[1]Lista de Lojas | Stores List'!$D$85:$D$747,'[1]Lista de Lojas | Stores List'!$D647,'[1]Lista de Lojas | Stores List'!$E$85:$E$747,"&lt;="&amp;'[1]Lista de Lojas | Stores List'!$E647)</f>
        <v>81</v>
      </c>
      <c r="S647" s="311">
        <f>SUMIFS('[1]Lista de Lojas | Stores List'!$B$85:$B$747,'[1]Lista de Lojas | Stores List'!$E$85:$E$747,"&lt;="&amp;'[1]Lista de Lojas | Stores List'!$E647)</f>
        <v>95</v>
      </c>
    </row>
    <row r="648" spans="2:19">
      <c r="B648" s="164">
        <f>IF(AND('[1]Lista de Lojas | Stores List'!$E648="",'[1]Lista de Lojas | Stores List'!$G648=""),0,IF('[1]Lista de Lojas | Stores List'!$G648&lt;&gt;"",0,1))</f>
        <v>1</v>
      </c>
      <c r="C648" s="163" t="s">
        <v>1077</v>
      </c>
      <c r="D648" s="308" t="s">
        <v>125</v>
      </c>
      <c r="E648" s="309">
        <v>39189</v>
      </c>
      <c r="F648" s="308" t="str">
        <f>IF('[1]Lista de Lojas | Stores List'!$E648="","",VLOOKUP(MONTH('[1]Lista de Lojas | Stores List'!$E648),[1]Quarters!$A$2:$B$13,2,0)&amp;RIGHT(YEAR('[1]Lista de Lojas | Stores List'!$E648),2))</f>
        <v>2Q07</v>
      </c>
      <c r="G648" s="309"/>
      <c r="H648" s="308" t="str">
        <f>IF('[1]Lista de Lojas | Stores List'!$G648="","",VLOOKUP(MONTH('[1]Lista de Lojas | Stores List'!$G648),[1]Quarters!$A$2:$B$13,2,0)&amp;RIGHT(YEAR('[1]Lista de Lojas | Stores List'!$G648),2))</f>
        <v/>
      </c>
      <c r="I648" s="311" t="s">
        <v>804</v>
      </c>
      <c r="J648" s="311" t="str">
        <f>IFERROR(VLOOKUP('[1]Lista de Lojas | Stores List'!$K648,[1]UF!$A:$C,3,0),"")</f>
        <v>South</v>
      </c>
      <c r="K648" s="311" t="s">
        <v>317</v>
      </c>
      <c r="L648" s="311" t="str">
        <f>IF('[1]Lista de Lojas | Stores List'!$K648="","",VLOOKUP('[1]Lista de Lojas | Stores List'!$K648,[1]UF!$A:$B,2,0))</f>
        <v>Santa Catarina</v>
      </c>
      <c r="M648" s="311" t="s">
        <v>182</v>
      </c>
      <c r="N648" s="311" t="str">
        <f>IFERROR(VLOOKUP('[1]Lista de Lojas | Stores List'!$M648,[1]UF!D:E,2,0),"N")</f>
        <v>S</v>
      </c>
      <c r="O648" s="311" t="s">
        <v>461</v>
      </c>
      <c r="P648" s="311" t="s">
        <v>523</v>
      </c>
      <c r="Q648" s="317">
        <v>2686.62</v>
      </c>
      <c r="R648" s="311">
        <f>SUMIFS('[1]Lista de Lojas | Stores List'!$B$85:$B$747,'[1]Lista de Lojas | Stores List'!$D$85:$D$747,'[1]Lista de Lojas | Stores List'!$D648,'[1]Lista de Lojas | Stores List'!$E$85:$E$747,"&lt;="&amp;'[1]Lista de Lojas | Stores List'!$E648)</f>
        <v>80</v>
      </c>
      <c r="S648" s="311">
        <f>SUMIFS('[1]Lista de Lojas | Stores List'!$B$85:$B$747,'[1]Lista de Lojas | Stores List'!$E$85:$E$747,"&lt;="&amp;'[1]Lista de Lojas | Stores List'!$E648)</f>
        <v>94</v>
      </c>
    </row>
    <row r="649" spans="2:19">
      <c r="B649" s="164">
        <f>IF(AND('[1]Lista de Lojas | Stores List'!$E649="",'[1]Lista de Lojas | Stores List'!$G649=""),0,IF('[1]Lista de Lojas | Stores List'!$G649&lt;&gt;"",0,1))</f>
        <v>1</v>
      </c>
      <c r="C649" s="163" t="s">
        <v>844</v>
      </c>
      <c r="D649" s="308" t="s">
        <v>152</v>
      </c>
      <c r="E649" s="309">
        <v>39069</v>
      </c>
      <c r="F649" s="308" t="str">
        <f>IF('[1]Lista de Lojas | Stores List'!$E649="","",VLOOKUP(MONTH('[1]Lista de Lojas | Stores List'!$E649),[1]Quarters!$A$2:$B$13,2,0)&amp;RIGHT(YEAR('[1]Lista de Lojas | Stores List'!$E649),2))</f>
        <v>4Q06</v>
      </c>
      <c r="G649" s="309"/>
      <c r="H649" s="308" t="str">
        <f>IF('[1]Lista de Lojas | Stores List'!$G649="","",VLOOKUP(MONTH('[1]Lista de Lojas | Stores List'!$G649),[1]Quarters!$A$2:$B$13,2,0)&amp;RIGHT(YEAR('[1]Lista de Lojas | Stores List'!$G649),2))</f>
        <v/>
      </c>
      <c r="I649" s="311" t="s">
        <v>804</v>
      </c>
      <c r="J649" s="311" t="str">
        <f>IFERROR(VLOOKUP('[1]Lista de Lojas | Stores List'!$K649,[1]UF!$A:$C,3,0),"")</f>
        <v>Southest</v>
      </c>
      <c r="K649" s="311" t="s">
        <v>131</v>
      </c>
      <c r="L649" s="311" t="str">
        <f>IF('[1]Lista de Lojas | Stores List'!$K649="","",VLOOKUP('[1]Lista de Lojas | Stores List'!$K649,[1]UF!$A:$B,2,0))</f>
        <v>Rio de Janeiro</v>
      </c>
      <c r="M649" s="311" t="s">
        <v>154</v>
      </c>
      <c r="N649" s="311" t="str">
        <f>IFERROR(VLOOKUP('[1]Lista de Lojas | Stores List'!$M649,[1]UF!D:E,2,0),"N")</f>
        <v>S</v>
      </c>
      <c r="O649" s="311" t="s">
        <v>477</v>
      </c>
      <c r="P649" s="311" t="s">
        <v>523</v>
      </c>
      <c r="Q649" s="317">
        <v>568.38</v>
      </c>
      <c r="R649" s="311">
        <f>SUMIFS('[1]Lista de Lojas | Stores List'!$B$85:$B$747,'[1]Lista de Lojas | Stores List'!$D$85:$D$747,'[1]Lista de Lojas | Stores List'!$D649,'[1]Lista de Lojas | Stores List'!$E$85:$E$747,"&lt;="&amp;'[1]Lista de Lojas | Stores List'!$E649)</f>
        <v>14</v>
      </c>
      <c r="S649" s="311">
        <f>SUMIFS('[1]Lista de Lojas | Stores List'!$B$85:$B$747,'[1]Lista de Lojas | Stores List'!$E$85:$E$747,"&lt;="&amp;'[1]Lista de Lojas | Stores List'!$E649)</f>
        <v>93</v>
      </c>
    </row>
    <row r="650" spans="2:19">
      <c r="B650" s="164">
        <f>IF(AND('[1]Lista de Lojas | Stores List'!$E650="",'[1]Lista de Lojas | Stores List'!$G650=""),0,IF('[1]Lista de Lojas | Stores List'!$G650&lt;&gt;"",0,1))</f>
        <v>1</v>
      </c>
      <c r="C650" s="163" t="s">
        <v>1076</v>
      </c>
      <c r="D650" s="308" t="s">
        <v>125</v>
      </c>
      <c r="E650" s="309">
        <v>39058</v>
      </c>
      <c r="F650" s="308" t="str">
        <f>IF('[1]Lista de Lojas | Stores List'!$E650="","",VLOOKUP(MONTH('[1]Lista de Lojas | Stores List'!$E650),[1]Quarters!$A$2:$B$13,2,0)&amp;RIGHT(YEAR('[1]Lista de Lojas | Stores List'!$E650),2))</f>
        <v>4Q06</v>
      </c>
      <c r="G650" s="309"/>
      <c r="H650" s="308" t="str">
        <f>IF('[1]Lista de Lojas | Stores List'!$G650="","",VLOOKUP(MONTH('[1]Lista de Lojas | Stores List'!$G650),[1]Quarters!$A$2:$B$13,2,0)&amp;RIGHT(YEAR('[1]Lista de Lojas | Stores List'!$G650),2))</f>
        <v/>
      </c>
      <c r="I650" s="311" t="s">
        <v>804</v>
      </c>
      <c r="J650" s="311" t="str">
        <f>IFERROR(VLOOKUP('[1]Lista de Lojas | Stores List'!$K650,[1]UF!$A:$C,3,0),"")</f>
        <v>Midwest</v>
      </c>
      <c r="K650" s="311" t="s">
        <v>132</v>
      </c>
      <c r="L650" s="311" t="str">
        <f>IF('[1]Lista de Lojas | Stores List'!$K650="","",VLOOKUP('[1]Lista de Lojas | Stores List'!$K650,[1]UF!$A:$B,2,0))</f>
        <v>Goiás</v>
      </c>
      <c r="M650" s="311" t="s">
        <v>197</v>
      </c>
      <c r="N650" s="311" t="str">
        <f>IFERROR(VLOOKUP('[1]Lista de Lojas | Stores List'!$M650,[1]UF!D:E,2,0),"N")</f>
        <v>S</v>
      </c>
      <c r="O650" s="311" t="s">
        <v>462</v>
      </c>
      <c r="P650" s="311" t="s">
        <v>523</v>
      </c>
      <c r="Q650" s="317">
        <v>2477.9899999999998</v>
      </c>
      <c r="R650" s="311">
        <f>SUMIFS('[1]Lista de Lojas | Stores List'!$B$85:$B$747,'[1]Lista de Lojas | Stores List'!$D$85:$D$747,'[1]Lista de Lojas | Stores List'!$D650,'[1]Lista de Lojas | Stores List'!$E$85:$E$747,"&lt;="&amp;'[1]Lista de Lojas | Stores List'!$E650)</f>
        <v>79</v>
      </c>
      <c r="S650" s="311">
        <f>SUMIFS('[1]Lista de Lojas | Stores List'!$B$85:$B$747,'[1]Lista de Lojas | Stores List'!$E$85:$E$747,"&lt;="&amp;'[1]Lista de Lojas | Stores List'!$E650)</f>
        <v>92</v>
      </c>
    </row>
    <row r="651" spans="2:19">
      <c r="B651" s="164">
        <f>IF(AND('[1]Lista de Lojas | Stores List'!$E651="",'[1]Lista de Lojas | Stores List'!$G651=""),0,IF('[1]Lista de Lojas | Stores List'!$G651&lt;&gt;"",0,1))</f>
        <v>1</v>
      </c>
      <c r="C651" s="163" t="s">
        <v>1075</v>
      </c>
      <c r="D651" s="308" t="s">
        <v>125</v>
      </c>
      <c r="E651" s="309">
        <v>39057</v>
      </c>
      <c r="F651" s="308" t="str">
        <f>IF('[1]Lista de Lojas | Stores List'!$E651="","",VLOOKUP(MONTH('[1]Lista de Lojas | Stores List'!$E651),[1]Quarters!$A$2:$B$13,2,0)&amp;RIGHT(YEAR('[1]Lista de Lojas | Stores List'!$E651),2))</f>
        <v>4Q06</v>
      </c>
      <c r="G651" s="309"/>
      <c r="H651" s="308" t="str">
        <f>IF('[1]Lista de Lojas | Stores List'!$G651="","",VLOOKUP(MONTH('[1]Lista de Lojas | Stores List'!$G651),[1]Quarters!$A$2:$B$13,2,0)&amp;RIGHT(YEAR('[1]Lista de Lojas | Stores List'!$G651),2))</f>
        <v/>
      </c>
      <c r="I651" s="311" t="s">
        <v>804</v>
      </c>
      <c r="J651" s="311" t="str">
        <f>IFERROR(VLOOKUP('[1]Lista de Lojas | Stores List'!$K651,[1]UF!$A:$C,3,0),"")</f>
        <v>Southest</v>
      </c>
      <c r="K651" s="311" t="s">
        <v>131</v>
      </c>
      <c r="L651" s="311" t="str">
        <f>IF('[1]Lista de Lojas | Stores List'!$K651="","",VLOOKUP('[1]Lista de Lojas | Stores List'!$K651,[1]UF!$A:$B,2,0))</f>
        <v>Rio de Janeiro</v>
      </c>
      <c r="M651" s="311" t="s">
        <v>154</v>
      </c>
      <c r="N651" s="311" t="str">
        <f>IFERROR(VLOOKUP('[1]Lista de Lojas | Stores List'!$M651,[1]UF!D:E,2,0),"N")</f>
        <v>S</v>
      </c>
      <c r="O651" s="311" t="s">
        <v>463</v>
      </c>
      <c r="P651" s="311" t="s">
        <v>523</v>
      </c>
      <c r="Q651" s="317">
        <v>2431.9300000000003</v>
      </c>
      <c r="R651" s="311">
        <f>SUMIFS('[1]Lista de Lojas | Stores List'!$B$85:$B$747,'[1]Lista de Lojas | Stores List'!$D$85:$D$747,'[1]Lista de Lojas | Stores List'!$D651,'[1]Lista de Lojas | Stores List'!$E$85:$E$747,"&lt;="&amp;'[1]Lista de Lojas | Stores List'!$E651)</f>
        <v>78</v>
      </c>
      <c r="S651" s="311">
        <f>SUMIFS('[1]Lista de Lojas | Stores List'!$B$85:$B$747,'[1]Lista de Lojas | Stores List'!$E$85:$E$747,"&lt;="&amp;'[1]Lista de Lojas | Stores List'!$E651)</f>
        <v>91</v>
      </c>
    </row>
    <row r="652" spans="2:19">
      <c r="B652" s="164">
        <f>IF(AND('[1]Lista de Lojas | Stores List'!$E652="",'[1]Lista de Lojas | Stores List'!$G652=""),0,IF('[1]Lista de Lojas | Stores List'!$G652&lt;&gt;"",0,1))</f>
        <v>1</v>
      </c>
      <c r="C652" s="163" t="s">
        <v>1074</v>
      </c>
      <c r="D652" s="308" t="s">
        <v>125</v>
      </c>
      <c r="E652" s="309">
        <v>39056</v>
      </c>
      <c r="F652" s="308" t="str">
        <f>IF('[1]Lista de Lojas | Stores List'!$E652="","",VLOOKUP(MONTH('[1]Lista de Lojas | Stores List'!$E652),[1]Quarters!$A$2:$B$13,2,0)&amp;RIGHT(YEAR('[1]Lista de Lojas | Stores List'!$E652),2))</f>
        <v>4Q06</v>
      </c>
      <c r="G652" s="309"/>
      <c r="H652" s="308" t="str">
        <f>IF('[1]Lista de Lojas | Stores List'!$G652="","",VLOOKUP(MONTH('[1]Lista de Lojas | Stores List'!$G652),[1]Quarters!$A$2:$B$13,2,0)&amp;RIGHT(YEAR('[1]Lista de Lojas | Stores List'!$G652),2))</f>
        <v/>
      </c>
      <c r="I652" s="311" t="s">
        <v>804</v>
      </c>
      <c r="J652" s="311" t="str">
        <f>IFERROR(VLOOKUP('[1]Lista de Lojas | Stores List'!$K652,[1]UF!$A:$C,3,0),"")</f>
        <v>Southest</v>
      </c>
      <c r="K652" s="311" t="s">
        <v>127</v>
      </c>
      <c r="L652" s="311" t="str">
        <f>IF('[1]Lista de Lojas | Stores List'!$K652="","",VLOOKUP('[1]Lista de Lojas | Stores List'!$K652,[1]UF!$A:$B,2,0))</f>
        <v>São Paulo</v>
      </c>
      <c r="M652" s="311" t="s">
        <v>134</v>
      </c>
      <c r="N652" s="311" t="str">
        <f>IFERROR(VLOOKUP('[1]Lista de Lojas | Stores List'!$M652,[1]UF!D:E,2,0),"N")</f>
        <v>S</v>
      </c>
      <c r="O652" s="311" t="s">
        <v>372</v>
      </c>
      <c r="P652" s="311" t="s">
        <v>523</v>
      </c>
      <c r="Q652" s="317">
        <v>2434.5499999999997</v>
      </c>
      <c r="R652" s="311">
        <f>SUMIFS('[1]Lista de Lojas | Stores List'!$B$85:$B$747,'[1]Lista de Lojas | Stores List'!$D$85:$D$747,'[1]Lista de Lojas | Stores List'!$D652,'[1]Lista de Lojas | Stores List'!$E$85:$E$747,"&lt;="&amp;'[1]Lista de Lojas | Stores List'!$E652)</f>
        <v>77</v>
      </c>
      <c r="S652" s="311">
        <f>SUMIFS('[1]Lista de Lojas | Stores List'!$B$85:$B$747,'[1]Lista de Lojas | Stores List'!$E$85:$E$747,"&lt;="&amp;'[1]Lista de Lojas | Stores List'!$E652)</f>
        <v>90</v>
      </c>
    </row>
    <row r="653" spans="2:19">
      <c r="B653" s="164">
        <f>IF(AND('[1]Lista de Lojas | Stores List'!$E653="",'[1]Lista de Lojas | Stores List'!$G653=""),0,IF('[1]Lista de Lojas | Stores List'!$G653&lt;&gt;"",0,1))</f>
        <v>1</v>
      </c>
      <c r="C653" s="163" t="s">
        <v>1073</v>
      </c>
      <c r="D653" s="308" t="s">
        <v>125</v>
      </c>
      <c r="E653" s="309">
        <v>39045</v>
      </c>
      <c r="F653" s="308" t="str">
        <f>IF('[1]Lista de Lojas | Stores List'!$E653="","",VLOOKUP(MONTH('[1]Lista de Lojas | Stores List'!$E653),[1]Quarters!$A$2:$B$13,2,0)&amp;RIGHT(YEAR('[1]Lista de Lojas | Stores List'!$E653),2))</f>
        <v>4Q06</v>
      </c>
      <c r="G653" s="309"/>
      <c r="H653" s="308" t="str">
        <f>IF('[1]Lista de Lojas | Stores List'!$G653="","",VLOOKUP(MONTH('[1]Lista de Lojas | Stores List'!$G653),[1]Quarters!$A$2:$B$13,2,0)&amp;RIGHT(YEAR('[1]Lista de Lojas | Stores List'!$G653),2))</f>
        <v/>
      </c>
      <c r="I653" s="311" t="s">
        <v>804</v>
      </c>
      <c r="J653" s="311" t="str">
        <f>IFERROR(VLOOKUP('[1]Lista de Lojas | Stores List'!$K653,[1]UF!$A:$C,3,0),"")</f>
        <v>Northest</v>
      </c>
      <c r="K653" s="311" t="s">
        <v>129</v>
      </c>
      <c r="L653" s="311" t="str">
        <f>IF('[1]Lista de Lojas | Stores List'!$K653="","",VLOOKUP('[1]Lista de Lojas | Stores List'!$K653,[1]UF!$A:$B,2,0))</f>
        <v>Bahia</v>
      </c>
      <c r="M653" s="311" t="s">
        <v>169</v>
      </c>
      <c r="N653" s="311" t="str">
        <f>IFERROR(VLOOKUP('[1]Lista de Lojas | Stores List'!$M653,[1]UF!D:E,2,0),"N")</f>
        <v>S</v>
      </c>
      <c r="O653" s="311" t="s">
        <v>550</v>
      </c>
      <c r="P653" s="311" t="s">
        <v>523</v>
      </c>
      <c r="Q653" s="317">
        <v>4724.53</v>
      </c>
      <c r="R653" s="311">
        <f>SUMIFS('[1]Lista de Lojas | Stores List'!$B$85:$B$747,'[1]Lista de Lojas | Stores List'!$D$85:$D$747,'[1]Lista de Lojas | Stores List'!$D653,'[1]Lista de Lojas | Stores List'!$E$85:$E$747,"&lt;="&amp;'[1]Lista de Lojas | Stores List'!$E653)</f>
        <v>76</v>
      </c>
      <c r="S653" s="311">
        <f>SUMIFS('[1]Lista de Lojas | Stores List'!$B$85:$B$747,'[1]Lista de Lojas | Stores List'!$E$85:$E$747,"&lt;="&amp;'[1]Lista de Lojas | Stores List'!$E653)</f>
        <v>89</v>
      </c>
    </row>
    <row r="654" spans="2:19">
      <c r="B654" s="164">
        <f>IF(AND('[1]Lista de Lojas | Stores List'!$E654="",'[1]Lista de Lojas | Stores List'!$G654=""),0,IF('[1]Lista de Lojas | Stores List'!$G654&lt;&gt;"",0,1))</f>
        <v>1</v>
      </c>
      <c r="C654" s="163" t="s">
        <v>1072</v>
      </c>
      <c r="D654" s="308" t="s">
        <v>125</v>
      </c>
      <c r="E654" s="309">
        <v>39030</v>
      </c>
      <c r="F654" s="308" t="str">
        <f>IF('[1]Lista de Lojas | Stores List'!$E654="","",VLOOKUP(MONTH('[1]Lista de Lojas | Stores List'!$E654),[1]Quarters!$A$2:$B$13,2,0)&amp;RIGHT(YEAR('[1]Lista de Lojas | Stores List'!$E654),2))</f>
        <v>4Q06</v>
      </c>
      <c r="G654" s="309"/>
      <c r="H654" s="308" t="str">
        <f>IF('[1]Lista de Lojas | Stores List'!$G654="","",VLOOKUP(MONTH('[1]Lista de Lojas | Stores List'!$G654),[1]Quarters!$A$2:$B$13,2,0)&amp;RIGHT(YEAR('[1]Lista de Lojas | Stores List'!$G654),2))</f>
        <v/>
      </c>
      <c r="I654" s="311" t="s">
        <v>804</v>
      </c>
      <c r="J654" s="311" t="str">
        <f>IFERROR(VLOOKUP('[1]Lista de Lojas | Stores List'!$K654,[1]UF!$A:$C,3,0),"")</f>
        <v>Southest</v>
      </c>
      <c r="K654" s="311" t="s">
        <v>131</v>
      </c>
      <c r="L654" s="311" t="str">
        <f>IF('[1]Lista de Lojas | Stores List'!$K654="","",VLOOKUP('[1]Lista de Lojas | Stores List'!$K654,[1]UF!$A:$B,2,0))</f>
        <v>Rio de Janeiro</v>
      </c>
      <c r="M654" s="311" t="s">
        <v>154</v>
      </c>
      <c r="N654" s="311" t="str">
        <f>IFERROR(VLOOKUP('[1]Lista de Lojas | Stores List'!$M654,[1]UF!D:E,2,0),"N")</f>
        <v>S</v>
      </c>
      <c r="O654" s="311" t="s">
        <v>464</v>
      </c>
      <c r="P654" s="311" t="s">
        <v>523</v>
      </c>
      <c r="Q654" s="317">
        <v>3517.6899999999996</v>
      </c>
      <c r="R654" s="311">
        <f>SUMIFS('[1]Lista de Lojas | Stores List'!$B$85:$B$747,'[1]Lista de Lojas | Stores List'!$D$85:$D$747,'[1]Lista de Lojas | Stores List'!$D654,'[1]Lista de Lojas | Stores List'!$E$85:$E$747,"&lt;="&amp;'[1]Lista de Lojas | Stores List'!$E654)</f>
        <v>75</v>
      </c>
      <c r="S654" s="311">
        <f>SUMIFS('[1]Lista de Lojas | Stores List'!$B$85:$B$747,'[1]Lista de Lojas | Stores List'!$E$85:$E$747,"&lt;="&amp;'[1]Lista de Lojas | Stores List'!$E654)</f>
        <v>88</v>
      </c>
    </row>
    <row r="655" spans="2:19">
      <c r="B655" s="164">
        <f>IF(AND('[1]Lista de Lojas | Stores List'!$E655="",'[1]Lista de Lojas | Stores List'!$G655=""),0,IF('[1]Lista de Lojas | Stores List'!$G655&lt;&gt;"",0,1))</f>
        <v>1</v>
      </c>
      <c r="C655" s="163" t="s">
        <v>1071</v>
      </c>
      <c r="D655" s="308" t="s">
        <v>125</v>
      </c>
      <c r="E655" s="309">
        <v>39016</v>
      </c>
      <c r="F655" s="308" t="str">
        <f>IF('[1]Lista de Lojas | Stores List'!$E655="","",VLOOKUP(MONTH('[1]Lista de Lojas | Stores List'!$E655),[1]Quarters!$A$2:$B$13,2,0)&amp;RIGHT(YEAR('[1]Lista de Lojas | Stores List'!$E655),2))</f>
        <v>4Q06</v>
      </c>
      <c r="G655" s="309"/>
      <c r="H655" s="308" t="str">
        <f>IF('[1]Lista de Lojas | Stores List'!$G655="","",VLOOKUP(MONTH('[1]Lista de Lojas | Stores List'!$G655),[1]Quarters!$A$2:$B$13,2,0)&amp;RIGHT(YEAR('[1]Lista de Lojas | Stores List'!$G655),2))</f>
        <v/>
      </c>
      <c r="I655" s="311" t="s">
        <v>804</v>
      </c>
      <c r="J655" s="311" t="str">
        <f>IFERROR(VLOOKUP('[1]Lista de Lojas | Stores List'!$K655,[1]UF!$A:$C,3,0),"")</f>
        <v>South</v>
      </c>
      <c r="K655" s="311" t="s">
        <v>317</v>
      </c>
      <c r="L655" s="311" t="str">
        <f>IF('[1]Lista de Lojas | Stores List'!$K655="","",VLOOKUP('[1]Lista de Lojas | Stores List'!$K655,[1]UF!$A:$B,2,0))</f>
        <v>Santa Catarina</v>
      </c>
      <c r="M655" s="311" t="s">
        <v>411</v>
      </c>
      <c r="N655" s="311" t="str">
        <f>IFERROR(VLOOKUP('[1]Lista de Lojas | Stores List'!$M655,[1]UF!D:E,2,0),"N")</f>
        <v>N</v>
      </c>
      <c r="O655" s="311" t="s">
        <v>465</v>
      </c>
      <c r="P655" s="311" t="s">
        <v>523</v>
      </c>
      <c r="Q655" s="317">
        <v>2952.25</v>
      </c>
      <c r="R655" s="311">
        <f>SUMIFS('[1]Lista de Lojas | Stores List'!$B$85:$B$747,'[1]Lista de Lojas | Stores List'!$D$85:$D$747,'[1]Lista de Lojas | Stores List'!$D655,'[1]Lista de Lojas | Stores List'!$E$85:$E$747,"&lt;="&amp;'[1]Lista de Lojas | Stores List'!$E655)</f>
        <v>74</v>
      </c>
      <c r="S655" s="311">
        <f>SUMIFS('[1]Lista de Lojas | Stores List'!$B$85:$B$747,'[1]Lista de Lojas | Stores List'!$E$85:$E$747,"&lt;="&amp;'[1]Lista de Lojas | Stores List'!$E655)</f>
        <v>87</v>
      </c>
    </row>
    <row r="656" spans="2:19">
      <c r="B656" s="164">
        <f>IF(AND('[1]Lista de Lojas | Stores List'!$E656="",'[1]Lista de Lojas | Stores List'!$G656=""),0,IF('[1]Lista de Lojas | Stores List'!$G656&lt;&gt;"",0,1))</f>
        <v>1</v>
      </c>
      <c r="C656" s="163" t="s">
        <v>1070</v>
      </c>
      <c r="D656" s="308" t="s">
        <v>125</v>
      </c>
      <c r="E656" s="309">
        <v>38988</v>
      </c>
      <c r="F656" s="308" t="str">
        <f>IF('[1]Lista de Lojas | Stores List'!$E656="","",VLOOKUP(MONTH('[1]Lista de Lojas | Stores List'!$E656),[1]Quarters!$A$2:$B$13,2,0)&amp;RIGHT(YEAR('[1]Lista de Lojas | Stores List'!$E656),2))</f>
        <v>3Q06</v>
      </c>
      <c r="G656" s="309"/>
      <c r="H656" s="308" t="str">
        <f>IF('[1]Lista de Lojas | Stores List'!$G656="","",VLOOKUP(MONTH('[1]Lista de Lojas | Stores List'!$G656),[1]Quarters!$A$2:$B$13,2,0)&amp;RIGHT(YEAR('[1]Lista de Lojas | Stores List'!$G656),2))</f>
        <v/>
      </c>
      <c r="I656" s="311" t="s">
        <v>804</v>
      </c>
      <c r="J656" s="311" t="str">
        <f>IFERROR(VLOOKUP('[1]Lista de Lojas | Stores List'!$K656,[1]UF!$A:$C,3,0),"")</f>
        <v>Northest</v>
      </c>
      <c r="K656" s="311" t="s">
        <v>130</v>
      </c>
      <c r="L656" s="311" t="str">
        <f>IF('[1]Lista de Lojas | Stores List'!$K656="","",VLOOKUP('[1]Lista de Lojas | Stores List'!$K656,[1]UF!$A:$B,2,0))</f>
        <v>Pernambuco</v>
      </c>
      <c r="M656" s="311" t="s">
        <v>138</v>
      </c>
      <c r="N656" s="311" t="str">
        <f>IFERROR(VLOOKUP('[1]Lista de Lojas | Stores List'!$M656,[1]UF!D:E,2,0),"N")</f>
        <v>S</v>
      </c>
      <c r="O656" s="311" t="s">
        <v>229</v>
      </c>
      <c r="P656" s="311" t="s">
        <v>523</v>
      </c>
      <c r="Q656" s="317">
        <v>4919.46</v>
      </c>
      <c r="R656" s="311">
        <f>SUMIFS('[1]Lista de Lojas | Stores List'!$B$85:$B$747,'[1]Lista de Lojas | Stores List'!$D$85:$D$747,'[1]Lista de Lojas | Stores List'!$D656,'[1]Lista de Lojas | Stores List'!$E$85:$E$747,"&lt;="&amp;'[1]Lista de Lojas | Stores List'!$E656)</f>
        <v>73</v>
      </c>
      <c r="S656" s="311">
        <f>SUMIFS('[1]Lista de Lojas | Stores List'!$B$85:$B$747,'[1]Lista de Lojas | Stores List'!$E$85:$E$747,"&lt;="&amp;'[1]Lista de Lojas | Stores List'!$E656)</f>
        <v>86</v>
      </c>
    </row>
    <row r="657" spans="2:19">
      <c r="B657" s="164">
        <f>IF(AND('[1]Lista de Lojas | Stores List'!$E657="",'[1]Lista de Lojas | Stores List'!$G657=""),0,IF('[1]Lista de Lojas | Stores List'!$G657&lt;&gt;"",0,1))</f>
        <v>1</v>
      </c>
      <c r="C657" s="163" t="s">
        <v>1069</v>
      </c>
      <c r="D657" s="308" t="s">
        <v>125</v>
      </c>
      <c r="E657" s="309">
        <v>38986</v>
      </c>
      <c r="F657" s="308" t="str">
        <f>IF('[1]Lista de Lojas | Stores List'!$E657="","",VLOOKUP(MONTH('[1]Lista de Lojas | Stores List'!$E657),[1]Quarters!$A$2:$B$13,2,0)&amp;RIGHT(YEAR('[1]Lista de Lojas | Stores List'!$E657),2))</f>
        <v>3Q06</v>
      </c>
      <c r="G657" s="309"/>
      <c r="H657" s="308" t="str">
        <f>IF('[1]Lista de Lojas | Stores List'!$G657="","",VLOOKUP(MONTH('[1]Lista de Lojas | Stores List'!$G657),[1]Quarters!$A$2:$B$13,2,0)&amp;RIGHT(YEAR('[1]Lista de Lojas | Stores List'!$G657),2))</f>
        <v/>
      </c>
      <c r="I657" s="311" t="s">
        <v>804</v>
      </c>
      <c r="J657" s="311" t="str">
        <f>IFERROR(VLOOKUP('[1]Lista de Lojas | Stores List'!$K657,[1]UF!$A:$C,3,0),"")</f>
        <v>Southest</v>
      </c>
      <c r="K657" s="311" t="s">
        <v>127</v>
      </c>
      <c r="L657" s="311" t="str">
        <f>IF('[1]Lista de Lojas | Stores List'!$K657="","",VLOOKUP('[1]Lista de Lojas | Stores List'!$K657,[1]UF!$A:$B,2,0))</f>
        <v>São Paulo</v>
      </c>
      <c r="M657" s="311" t="s">
        <v>134</v>
      </c>
      <c r="N657" s="311" t="str">
        <f>IFERROR(VLOOKUP('[1]Lista de Lojas | Stores List'!$M657,[1]UF!D:E,2,0),"N")</f>
        <v>S</v>
      </c>
      <c r="O657" s="311" t="s">
        <v>466</v>
      </c>
      <c r="P657" s="311" t="s">
        <v>523</v>
      </c>
      <c r="Q657" s="317">
        <v>2285.14</v>
      </c>
      <c r="R657" s="311">
        <f>SUMIFS('[1]Lista de Lojas | Stores List'!$B$85:$B$747,'[1]Lista de Lojas | Stores List'!$D$85:$D$747,'[1]Lista de Lojas | Stores List'!$D657,'[1]Lista de Lojas | Stores List'!$E$85:$E$747,"&lt;="&amp;'[1]Lista de Lojas | Stores List'!$E657)</f>
        <v>72</v>
      </c>
      <c r="S657" s="311">
        <f>SUMIFS('[1]Lista de Lojas | Stores List'!$B$85:$B$747,'[1]Lista de Lojas | Stores List'!$E$85:$E$747,"&lt;="&amp;'[1]Lista de Lojas | Stores List'!$E657)</f>
        <v>85</v>
      </c>
    </row>
    <row r="658" spans="2:19">
      <c r="B658" s="164">
        <f>IF(AND('[1]Lista de Lojas | Stores List'!$E658="",'[1]Lista de Lojas | Stores List'!$G658=""),0,IF('[1]Lista de Lojas | Stores List'!$G658&lt;&gt;"",0,1))</f>
        <v>1</v>
      </c>
      <c r="C658" s="163" t="s">
        <v>1068</v>
      </c>
      <c r="D658" s="308" t="s">
        <v>125</v>
      </c>
      <c r="E658" s="309">
        <v>38974</v>
      </c>
      <c r="F658" s="308" t="str">
        <f>IF('[1]Lista de Lojas | Stores List'!$E658="","",VLOOKUP(MONTH('[1]Lista de Lojas | Stores List'!$E658),[1]Quarters!$A$2:$B$13,2,0)&amp;RIGHT(YEAR('[1]Lista de Lojas | Stores List'!$E658),2))</f>
        <v>3Q06</v>
      </c>
      <c r="G658" s="309"/>
      <c r="H658" s="308" t="str">
        <f>IF('[1]Lista de Lojas | Stores List'!$G658="","",VLOOKUP(MONTH('[1]Lista de Lojas | Stores List'!$G658),[1]Quarters!$A$2:$B$13,2,0)&amp;RIGHT(YEAR('[1]Lista de Lojas | Stores List'!$G658),2))</f>
        <v/>
      </c>
      <c r="I658" s="311" t="s">
        <v>804</v>
      </c>
      <c r="J658" s="311" t="str">
        <f>IFERROR(VLOOKUP('[1]Lista de Lojas | Stores List'!$K658,[1]UF!$A:$C,3,0),"")</f>
        <v>South</v>
      </c>
      <c r="K658" s="311" t="s">
        <v>126</v>
      </c>
      <c r="L658" s="311" t="str">
        <f>IF('[1]Lista de Lojas | Stores List'!$K658="","",VLOOKUP('[1]Lista de Lojas | Stores List'!$K658,[1]UF!$A:$B,2,0))</f>
        <v>Rio Grande do Sul</v>
      </c>
      <c r="M658" s="311" t="s">
        <v>412</v>
      </c>
      <c r="N658" s="311" t="str">
        <f>IFERROR(VLOOKUP('[1]Lista de Lojas | Stores List'!$M658,[1]UF!D:E,2,0),"N")</f>
        <v>N</v>
      </c>
      <c r="O658" s="311" t="s">
        <v>467</v>
      </c>
      <c r="P658" s="311" t="s">
        <v>523</v>
      </c>
      <c r="Q658" s="317">
        <v>2748</v>
      </c>
      <c r="R658" s="311">
        <f>SUMIFS('[1]Lista de Lojas | Stores List'!$B$85:$B$747,'[1]Lista de Lojas | Stores List'!$D$85:$D$747,'[1]Lista de Lojas | Stores List'!$D658,'[1]Lista de Lojas | Stores List'!$E$85:$E$747,"&lt;="&amp;'[1]Lista de Lojas | Stores List'!$E658)</f>
        <v>71</v>
      </c>
      <c r="S658" s="311">
        <f>SUMIFS('[1]Lista de Lojas | Stores List'!$B$85:$B$747,'[1]Lista de Lojas | Stores List'!$E$85:$E$747,"&lt;="&amp;'[1]Lista de Lojas | Stores List'!$E658)</f>
        <v>84</v>
      </c>
    </row>
    <row r="659" spans="2:19">
      <c r="B659" s="164">
        <f>IF(AND('[1]Lista de Lojas | Stores List'!$E659="",'[1]Lista de Lojas | Stores List'!$G659=""),0,IF('[1]Lista de Lojas | Stores List'!$G659&lt;&gt;"",0,1))</f>
        <v>1</v>
      </c>
      <c r="C659" s="163" t="s">
        <v>1067</v>
      </c>
      <c r="D659" s="308" t="s">
        <v>125</v>
      </c>
      <c r="E659" s="309">
        <v>38866</v>
      </c>
      <c r="F659" s="308" t="str">
        <f>IF('[1]Lista de Lojas | Stores List'!$E659="","",VLOOKUP(MONTH('[1]Lista de Lojas | Stores List'!$E659),[1]Quarters!$A$2:$B$13,2,0)&amp;RIGHT(YEAR('[1]Lista de Lojas | Stores List'!$E659),2))</f>
        <v>2Q06</v>
      </c>
      <c r="G659" s="309"/>
      <c r="H659" s="308" t="str">
        <f>IF('[1]Lista de Lojas | Stores List'!$G659="","",VLOOKUP(MONTH('[1]Lista de Lojas | Stores List'!$G659),[1]Quarters!$A$2:$B$13,2,0)&amp;RIGHT(YEAR('[1]Lista de Lojas | Stores List'!$G659),2))</f>
        <v/>
      </c>
      <c r="I659" s="311" t="s">
        <v>804</v>
      </c>
      <c r="J659" s="311" t="str">
        <f>IFERROR(VLOOKUP('[1]Lista de Lojas | Stores List'!$K659,[1]UF!$A:$C,3,0),"")</f>
        <v>Northest</v>
      </c>
      <c r="K659" s="311" t="s">
        <v>318</v>
      </c>
      <c r="L659" s="311" t="str">
        <f>IF('[1]Lista de Lojas | Stores List'!$K659="","",VLOOKUP('[1]Lista de Lojas | Stores List'!$K659,[1]UF!$A:$B,2,0))</f>
        <v>Ceará</v>
      </c>
      <c r="M659" s="311" t="s">
        <v>162</v>
      </c>
      <c r="N659" s="311" t="str">
        <f>IFERROR(VLOOKUP('[1]Lista de Lojas | Stores List'!$M659,[1]UF!D:E,2,0),"N")</f>
        <v>S</v>
      </c>
      <c r="O659" s="311" t="s">
        <v>468</v>
      </c>
      <c r="P659" s="311" t="s">
        <v>523</v>
      </c>
      <c r="Q659" s="317">
        <v>3025.78</v>
      </c>
      <c r="R659" s="311">
        <f>SUMIFS('[1]Lista de Lojas | Stores List'!$B$85:$B$747,'[1]Lista de Lojas | Stores List'!$D$85:$D$747,'[1]Lista de Lojas | Stores List'!$D659,'[1]Lista de Lojas | Stores List'!$E$85:$E$747,"&lt;="&amp;'[1]Lista de Lojas | Stores List'!$E659)</f>
        <v>70</v>
      </c>
      <c r="S659" s="311">
        <f>SUMIFS('[1]Lista de Lojas | Stores List'!$B$85:$B$747,'[1]Lista de Lojas | Stores List'!$E$85:$E$747,"&lt;="&amp;'[1]Lista de Lojas | Stores List'!$E659)</f>
        <v>83</v>
      </c>
    </row>
    <row r="660" spans="2:19">
      <c r="B660" s="164">
        <f>IF(AND('[1]Lista de Lojas | Stores List'!$E660="",'[1]Lista de Lojas | Stores List'!$G660=""),0,IF('[1]Lista de Lojas | Stores List'!$G660&lt;&gt;"",0,1))</f>
        <v>1</v>
      </c>
      <c r="C660" s="163" t="s">
        <v>1066</v>
      </c>
      <c r="D660" s="308" t="s">
        <v>125</v>
      </c>
      <c r="E660" s="309">
        <v>38849</v>
      </c>
      <c r="F660" s="308" t="str">
        <f>IF('[1]Lista de Lojas | Stores List'!$E660="","",VLOOKUP(MONTH('[1]Lista de Lojas | Stores List'!$E660),[1]Quarters!$A$2:$B$13,2,0)&amp;RIGHT(YEAR('[1]Lista de Lojas | Stores List'!$E660),2))</f>
        <v>2Q06</v>
      </c>
      <c r="G660" s="309"/>
      <c r="H660" s="308" t="str">
        <f>IF('[1]Lista de Lojas | Stores List'!$G660="","",VLOOKUP(MONTH('[1]Lista de Lojas | Stores List'!$G660),[1]Quarters!$A$2:$B$13,2,0)&amp;RIGHT(YEAR('[1]Lista de Lojas | Stores List'!$G660),2))</f>
        <v/>
      </c>
      <c r="I660" s="311" t="s">
        <v>804</v>
      </c>
      <c r="J660" s="311" t="str">
        <f>IFERROR(VLOOKUP('[1]Lista de Lojas | Stores List'!$K660,[1]UF!$A:$C,3,0),"")</f>
        <v>Southest</v>
      </c>
      <c r="K660" s="311" t="s">
        <v>127</v>
      </c>
      <c r="L660" s="311" t="str">
        <f>IF('[1]Lista de Lojas | Stores List'!$K660="","",VLOOKUP('[1]Lista de Lojas | Stores List'!$K660,[1]UF!$A:$B,2,0))</f>
        <v>São Paulo</v>
      </c>
      <c r="M660" s="311" t="s">
        <v>342</v>
      </c>
      <c r="N660" s="311" t="str">
        <f>IFERROR(VLOOKUP('[1]Lista de Lojas | Stores List'!$M660,[1]UF!D:E,2,0),"N")</f>
        <v>N</v>
      </c>
      <c r="O660" s="311" t="s">
        <v>237</v>
      </c>
      <c r="P660" s="311" t="s">
        <v>523</v>
      </c>
      <c r="Q660" s="317">
        <v>3015.3199999999997</v>
      </c>
      <c r="R660" s="311">
        <f>SUMIFS('[1]Lista de Lojas | Stores List'!$B$85:$B$747,'[1]Lista de Lojas | Stores List'!$D$85:$D$747,'[1]Lista de Lojas | Stores List'!$D660,'[1]Lista de Lojas | Stores List'!$E$85:$E$747,"&lt;="&amp;'[1]Lista de Lojas | Stores List'!$E660)</f>
        <v>69</v>
      </c>
      <c r="S660" s="311">
        <f>SUMIFS('[1]Lista de Lojas | Stores List'!$B$85:$B$747,'[1]Lista de Lojas | Stores List'!$E$85:$E$747,"&lt;="&amp;'[1]Lista de Lojas | Stores List'!$E660)</f>
        <v>82</v>
      </c>
    </row>
    <row r="661" spans="2:19">
      <c r="B661" s="164">
        <f>IF(AND('[1]Lista de Lojas | Stores List'!$E661="",'[1]Lista de Lojas | Stores List'!$G661=""),0,IF('[1]Lista de Lojas | Stores List'!$G661&lt;&gt;"",0,1))</f>
        <v>1</v>
      </c>
      <c r="C661" s="163" t="s">
        <v>1065</v>
      </c>
      <c r="D661" s="308" t="s">
        <v>125</v>
      </c>
      <c r="E661" s="309">
        <v>38846</v>
      </c>
      <c r="F661" s="308" t="str">
        <f>IF('[1]Lista de Lojas | Stores List'!$E661="","",VLOOKUP(MONTH('[1]Lista de Lojas | Stores List'!$E661),[1]Quarters!$A$2:$B$13,2,0)&amp;RIGHT(YEAR('[1]Lista de Lojas | Stores List'!$E661),2))</f>
        <v>2Q06</v>
      </c>
      <c r="G661" s="309"/>
      <c r="H661" s="308" t="str">
        <f>IF('[1]Lista de Lojas | Stores List'!$G661="","",VLOOKUP(MONTH('[1]Lista de Lojas | Stores List'!$G661),[1]Quarters!$A$2:$B$13,2,0)&amp;RIGHT(YEAR('[1]Lista de Lojas | Stores List'!$G661),2))</f>
        <v/>
      </c>
      <c r="I661" s="311" t="s">
        <v>804</v>
      </c>
      <c r="J661" s="311" t="str">
        <f>IFERROR(VLOOKUP('[1]Lista de Lojas | Stores List'!$K661,[1]UF!$A:$C,3,0),"")</f>
        <v>Northest</v>
      </c>
      <c r="K661" s="311" t="s">
        <v>318</v>
      </c>
      <c r="L661" s="311" t="str">
        <f>IF('[1]Lista de Lojas | Stores List'!$K661="","",VLOOKUP('[1]Lista de Lojas | Stores List'!$K661,[1]UF!$A:$B,2,0))</f>
        <v>Ceará</v>
      </c>
      <c r="M661" s="311" t="s">
        <v>162</v>
      </c>
      <c r="N661" s="311" t="str">
        <f>IFERROR(VLOOKUP('[1]Lista de Lojas | Stores List'!$M661,[1]UF!D:E,2,0),"N")</f>
        <v>S</v>
      </c>
      <c r="O661" s="311" t="s">
        <v>226</v>
      </c>
      <c r="P661" s="311" t="s">
        <v>523</v>
      </c>
      <c r="Q661" s="317">
        <v>4734.8599999999997</v>
      </c>
      <c r="R661" s="311">
        <f>SUMIFS('[1]Lista de Lojas | Stores List'!$B$85:$B$747,'[1]Lista de Lojas | Stores List'!$D$85:$D$747,'[1]Lista de Lojas | Stores List'!$D661,'[1]Lista de Lojas | Stores List'!$E$85:$E$747,"&lt;="&amp;'[1]Lista de Lojas | Stores List'!$E661)</f>
        <v>68</v>
      </c>
      <c r="S661" s="311">
        <f>SUMIFS('[1]Lista de Lojas | Stores List'!$B$85:$B$747,'[1]Lista de Lojas | Stores List'!$E$85:$E$747,"&lt;="&amp;'[1]Lista de Lojas | Stores List'!$E661)</f>
        <v>81</v>
      </c>
    </row>
    <row r="662" spans="2:19">
      <c r="B662" s="164">
        <f>IF(AND('[1]Lista de Lojas | Stores List'!$E662="",'[1]Lista de Lojas | Stores List'!$G662=""),0,IF('[1]Lista de Lojas | Stores List'!$G662&lt;&gt;"",0,1))</f>
        <v>1</v>
      </c>
      <c r="C662" s="163" t="s">
        <v>1064</v>
      </c>
      <c r="D662" s="308" t="s">
        <v>125</v>
      </c>
      <c r="E662" s="309">
        <v>38842</v>
      </c>
      <c r="F662" s="308" t="str">
        <f>IF('[1]Lista de Lojas | Stores List'!$E662="","",VLOOKUP(MONTH('[1]Lista de Lojas | Stores List'!$E662),[1]Quarters!$A$2:$B$13,2,0)&amp;RIGHT(YEAR('[1]Lista de Lojas | Stores List'!$E662),2))</f>
        <v>2Q06</v>
      </c>
      <c r="G662" s="309"/>
      <c r="H662" s="308" t="str">
        <f>IF('[1]Lista de Lojas | Stores List'!$G662="","",VLOOKUP(MONTH('[1]Lista de Lojas | Stores List'!$G662),[1]Quarters!$A$2:$B$13,2,0)&amp;RIGHT(YEAR('[1]Lista de Lojas | Stores List'!$G662),2))</f>
        <v/>
      </c>
      <c r="I662" s="311" t="s">
        <v>804</v>
      </c>
      <c r="J662" s="311" t="str">
        <f>IFERROR(VLOOKUP('[1]Lista de Lojas | Stores List'!$K662,[1]UF!$A:$C,3,0),"")</f>
        <v>South</v>
      </c>
      <c r="K662" s="311" t="s">
        <v>331</v>
      </c>
      <c r="L662" s="311" t="str">
        <f>IF('[1]Lista de Lojas | Stores List'!$K662="","",VLOOKUP('[1]Lista de Lojas | Stores List'!$K662,[1]UF!$A:$B,2,0))</f>
        <v>Paraná</v>
      </c>
      <c r="M662" s="311" t="s">
        <v>282</v>
      </c>
      <c r="N662" s="311" t="str">
        <f>IFERROR(VLOOKUP('[1]Lista de Lojas | Stores List'!$M662,[1]UF!D:E,2,0),"N")</f>
        <v>S</v>
      </c>
      <c r="O662" s="311" t="s">
        <v>469</v>
      </c>
      <c r="P662" s="311" t="s">
        <v>523</v>
      </c>
      <c r="Q662" s="317">
        <v>2409.5299999999997</v>
      </c>
      <c r="R662" s="311">
        <f>SUMIFS('[1]Lista de Lojas | Stores List'!$B$85:$B$747,'[1]Lista de Lojas | Stores List'!$D$85:$D$747,'[1]Lista de Lojas | Stores List'!$D662,'[1]Lista de Lojas | Stores List'!$E$85:$E$747,"&lt;="&amp;'[1]Lista de Lojas | Stores List'!$E662)</f>
        <v>67</v>
      </c>
      <c r="S662" s="311">
        <f>SUMIFS('[1]Lista de Lojas | Stores List'!$B$85:$B$747,'[1]Lista de Lojas | Stores List'!$E$85:$E$747,"&lt;="&amp;'[1]Lista de Lojas | Stores List'!$E662)</f>
        <v>80</v>
      </c>
    </row>
    <row r="663" spans="2:19">
      <c r="B663" s="164">
        <f>IF(AND('[1]Lista de Lojas | Stores List'!$E663="",'[1]Lista de Lojas | Stores List'!$G663=""),0,IF('[1]Lista de Lojas | Stores List'!$G663&lt;&gt;"",0,1))</f>
        <v>1</v>
      </c>
      <c r="C663" s="163" t="s">
        <v>843</v>
      </c>
      <c r="D663" s="308" t="s">
        <v>152</v>
      </c>
      <c r="E663" s="309">
        <v>38820</v>
      </c>
      <c r="F663" s="308" t="str">
        <f>IF('[1]Lista de Lojas | Stores List'!$E663="","",VLOOKUP(MONTH('[1]Lista de Lojas | Stores List'!$E663),[1]Quarters!$A$2:$B$13,2,0)&amp;RIGHT(YEAR('[1]Lista de Lojas | Stores List'!$E663),2))</f>
        <v>2Q06</v>
      </c>
      <c r="G663" s="309"/>
      <c r="H663" s="308" t="str">
        <f>IF('[1]Lista de Lojas | Stores List'!$G663="","",VLOOKUP(MONTH('[1]Lista de Lojas | Stores List'!$G663),[1]Quarters!$A$2:$B$13,2,0)&amp;RIGHT(YEAR('[1]Lista de Lojas | Stores List'!$G663),2))</f>
        <v/>
      </c>
      <c r="I663" s="311" t="s">
        <v>804</v>
      </c>
      <c r="J663" s="311" t="str">
        <f>IFERROR(VLOOKUP('[1]Lista de Lojas | Stores List'!$K663,[1]UF!$A:$C,3,0),"")</f>
        <v>South</v>
      </c>
      <c r="K663" s="311" t="s">
        <v>126</v>
      </c>
      <c r="L663" s="311" t="str">
        <f>IF('[1]Lista de Lojas | Stores List'!$K663="","",VLOOKUP('[1]Lista de Lojas | Stores List'!$K663,[1]UF!$A:$B,2,0))</f>
        <v>Rio Grande do Sul</v>
      </c>
      <c r="M663" s="311" t="s">
        <v>157</v>
      </c>
      <c r="N663" s="311" t="str">
        <f>IFERROR(VLOOKUP('[1]Lista de Lojas | Stores List'!$M663,[1]UF!D:E,2,0),"N")</f>
        <v>S</v>
      </c>
      <c r="O663" s="311" t="s">
        <v>384</v>
      </c>
      <c r="P663" s="311" t="s">
        <v>523</v>
      </c>
      <c r="Q663" s="317">
        <v>947.95</v>
      </c>
      <c r="R663" s="311">
        <f>SUMIFS('[1]Lista de Lojas | Stores List'!$B$85:$B$747,'[1]Lista de Lojas | Stores List'!$D$85:$D$747,'[1]Lista de Lojas | Stores List'!$D663,'[1]Lista de Lojas | Stores List'!$E$85:$E$747,"&lt;="&amp;'[1]Lista de Lojas | Stores List'!$E663)</f>
        <v>13</v>
      </c>
      <c r="S663" s="311">
        <f>SUMIFS('[1]Lista de Lojas | Stores List'!$B$85:$B$747,'[1]Lista de Lojas | Stores List'!$E$85:$E$747,"&lt;="&amp;'[1]Lista de Lojas | Stores List'!$E663)</f>
        <v>79</v>
      </c>
    </row>
    <row r="664" spans="2:19">
      <c r="B664" s="324">
        <f>IF(AND('[1]Lista de Lojas | Stores List'!$E664="",'[1]Lista de Lojas | Stores List'!$G664=""),0,IF('[1]Lista de Lojas | Stores List'!$G664&lt;&gt;"",0,1))</f>
        <v>0</v>
      </c>
      <c r="C664" s="325" t="s">
        <v>1062</v>
      </c>
      <c r="D664" s="326" t="s">
        <v>125</v>
      </c>
      <c r="E664" s="327">
        <v>38805</v>
      </c>
      <c r="F664" s="326" t="str">
        <f>IF('[1]Lista de Lojas | Stores List'!$E665="","",VLOOKUP(MONTH('[1]Lista de Lojas | Stores List'!$E665),[1]Quarters!$A$2:$B$13,2,0)&amp;RIGHT(YEAR('[1]Lista de Lojas | Stores List'!$E665),2))</f>
        <v>1Q06</v>
      </c>
      <c r="G664" s="327">
        <v>43099</v>
      </c>
      <c r="H664" s="326" t="str">
        <f>IF('[1]Lista de Lojas | Stores List'!$G664="","",VLOOKUP(MONTH('[1]Lista de Lojas | Stores List'!$G664),[1]Quarters!$A$2:$B$13,2,0)&amp;RIGHT(YEAR('[1]Lista de Lojas | Stores List'!$G664),2))</f>
        <v>4Q17</v>
      </c>
      <c r="I664" s="324" t="s">
        <v>804</v>
      </c>
      <c r="J664" s="324" t="str">
        <f>IFERROR(VLOOKUP('[1]Lista de Lojas | Stores List'!$K664,[1]UF!$A:$C,3,0),"")</f>
        <v>Northest</v>
      </c>
      <c r="K664" s="324" t="s">
        <v>130</v>
      </c>
      <c r="L664" s="324" t="str">
        <f>IF('[1]Lista de Lojas | Stores List'!$K664="","",VLOOKUP('[1]Lista de Lojas | Stores List'!$K664,[1]UF!$A:$B,2,0))</f>
        <v>Pernambuco</v>
      </c>
      <c r="M664" s="324" t="s">
        <v>138</v>
      </c>
      <c r="N664" s="311" t="str">
        <f>IFERROR(VLOOKUP('[1]Lista de Lojas | Stores List'!$M664,[1]UF!D:E,2,0),"N")</f>
        <v>S</v>
      </c>
      <c r="O664" s="324" t="s">
        <v>1063</v>
      </c>
      <c r="P664" s="324" t="s">
        <v>521</v>
      </c>
      <c r="Q664" s="328">
        <v>5221.3999999999996</v>
      </c>
      <c r="R664" s="324">
        <f>SUMIFS('[1]Lista de Lojas | Stores List'!$B$85:$B$747,'[1]Lista de Lojas | Stores List'!$D$85:$D$747,'[1]Lista de Lojas | Stores List'!$D665,'[1]Lista de Lojas | Stores List'!$E$85:$E$747,"&lt;="&amp;'[1]Lista de Lojas | Stores List'!$E665)</f>
        <v>66</v>
      </c>
      <c r="S664" s="311">
        <f>SUMIFS('[1]Lista de Lojas | Stores List'!$B$85:$B$747,'[1]Lista de Lojas | Stores List'!$E$85:$E$747,"&lt;="&amp;'[1]Lista de Lojas | Stores List'!$E665)</f>
        <v>78</v>
      </c>
    </row>
    <row r="665" spans="2:19">
      <c r="B665" s="164">
        <f>IF(AND('[1]Lista de Lojas | Stores List'!$E665="",'[1]Lista de Lojas | Stores List'!$G665=""),0,IF('[1]Lista de Lojas | Stores List'!$G665&lt;&gt;"",0,1))</f>
        <v>1</v>
      </c>
      <c r="C665" s="163" t="s">
        <v>1061</v>
      </c>
      <c r="D665" s="308" t="s">
        <v>125</v>
      </c>
      <c r="E665" s="309">
        <v>38805</v>
      </c>
      <c r="F665" s="308" t="str">
        <f>IF('[1]Lista de Lojas | Stores List'!$E664="","",VLOOKUP(MONTH('[1]Lista de Lojas | Stores List'!$E664),[1]Quarters!$A$2:$B$13,2,0)&amp;RIGHT(YEAR('[1]Lista de Lojas | Stores List'!$E664),2))</f>
        <v>1Q06</v>
      </c>
      <c r="G665" s="309"/>
      <c r="H665" s="308" t="str">
        <f>IF('[1]Lista de Lojas | Stores List'!$G665="","",VLOOKUP(MONTH('[1]Lista de Lojas | Stores List'!$G665),[1]Quarters!$A$2:$B$13,2,0)&amp;RIGHT(YEAR('[1]Lista de Lojas | Stores List'!$G665),2))</f>
        <v/>
      </c>
      <c r="I665" s="311" t="s">
        <v>804</v>
      </c>
      <c r="J665" s="311" t="str">
        <f>IFERROR(VLOOKUP('[1]Lista de Lojas | Stores List'!$K665,[1]UF!$A:$C,3,0),"")</f>
        <v>Northest</v>
      </c>
      <c r="K665" s="311" t="s">
        <v>130</v>
      </c>
      <c r="L665" s="311" t="str">
        <f>IF('[1]Lista de Lojas | Stores List'!$K665="","",VLOOKUP('[1]Lista de Lojas | Stores List'!$K665,[1]UF!$A:$B,2,0))</f>
        <v>Pernambuco</v>
      </c>
      <c r="M665" s="311" t="s">
        <v>413</v>
      </c>
      <c r="N665" s="311" t="str">
        <f>IFERROR(VLOOKUP('[1]Lista de Lojas | Stores List'!$M665,[1]UF!D:E,2,0),"N")</f>
        <v>N</v>
      </c>
      <c r="O665" s="311" t="s">
        <v>470</v>
      </c>
      <c r="P665" s="311" t="s">
        <v>523</v>
      </c>
      <c r="Q665" s="317">
        <v>3196.0699999999997</v>
      </c>
      <c r="R665" s="311">
        <f>SUMIFS('[1]Lista de Lojas | Stores List'!$B$85:$B$747,'[1]Lista de Lojas | Stores List'!$D$85:$D$747,'[1]Lista de Lojas | Stores List'!$D664,'[1]Lista de Lojas | Stores List'!$E$85:$E$747,"&lt;="&amp;'[1]Lista de Lojas | Stores List'!$E664)</f>
        <v>66</v>
      </c>
      <c r="S665" s="311">
        <f>SUMIFS('[1]Lista de Lojas | Stores List'!$B$85:$B$747,'[1]Lista de Lojas | Stores List'!$E$85:$E$747,"&lt;="&amp;'[1]Lista de Lojas | Stores List'!$E664)</f>
        <v>78</v>
      </c>
    </row>
    <row r="666" spans="2:19">
      <c r="B666" s="164">
        <f>IF(AND('[1]Lista de Lojas | Stores List'!$E666="",'[1]Lista de Lojas | Stores List'!$G666=""),0,IF('[1]Lista de Lojas | Stores List'!$G666&lt;&gt;"",0,1))</f>
        <v>1</v>
      </c>
      <c r="C666" s="163" t="s">
        <v>842</v>
      </c>
      <c r="D666" s="308" t="s">
        <v>152</v>
      </c>
      <c r="E666" s="309">
        <v>38801</v>
      </c>
      <c r="F666" s="308" t="str">
        <f>IF('[1]Lista de Lojas | Stores List'!$E666="","",VLOOKUP(MONTH('[1]Lista de Lojas | Stores List'!$E666),[1]Quarters!$A$2:$B$13,2,0)&amp;RIGHT(YEAR('[1]Lista de Lojas | Stores List'!$E666),2))</f>
        <v>1Q06</v>
      </c>
      <c r="G666" s="309"/>
      <c r="H666" s="308" t="str">
        <f>IF('[1]Lista de Lojas | Stores List'!$G666="","",VLOOKUP(MONTH('[1]Lista de Lojas | Stores List'!$G666),[1]Quarters!$A$2:$B$13,2,0)&amp;RIGHT(YEAR('[1]Lista de Lojas | Stores List'!$G666),2))</f>
        <v/>
      </c>
      <c r="I666" s="311" t="s">
        <v>804</v>
      </c>
      <c r="J666" s="311" t="str">
        <f>IFERROR(VLOOKUP('[1]Lista de Lojas | Stores List'!$K666,[1]UF!$A:$C,3,0),"")</f>
        <v>South</v>
      </c>
      <c r="K666" s="311" t="s">
        <v>331</v>
      </c>
      <c r="L666" s="311" t="str">
        <f>IF('[1]Lista de Lojas | Stores List'!$K666="","",VLOOKUP('[1]Lista de Lojas | Stores List'!$K666,[1]UF!$A:$B,2,0))</f>
        <v>Paraná</v>
      </c>
      <c r="M666" s="311" t="s">
        <v>282</v>
      </c>
      <c r="N666" s="311" t="str">
        <f>IFERROR(VLOOKUP('[1]Lista de Lojas | Stores List'!$M666,[1]UF!D:E,2,0),"N")</f>
        <v>S</v>
      </c>
      <c r="O666" s="311" t="s">
        <v>511</v>
      </c>
      <c r="P666" s="311" t="s">
        <v>523</v>
      </c>
      <c r="Q666" s="317">
        <v>510.63</v>
      </c>
      <c r="R666" s="311">
        <f>SUMIFS('[1]Lista de Lojas | Stores List'!$B$85:$B$747,'[1]Lista de Lojas | Stores List'!$D$85:$D$747,'[1]Lista de Lojas | Stores List'!$D666,'[1]Lista de Lojas | Stores List'!$E$85:$E$747,"&lt;="&amp;'[1]Lista de Lojas | Stores List'!$E666)</f>
        <v>12</v>
      </c>
      <c r="S666" s="311">
        <f>SUMIFS('[1]Lista de Lojas | Stores List'!$B$85:$B$747,'[1]Lista de Lojas | Stores List'!$E$85:$E$747,"&lt;="&amp;'[1]Lista de Lojas | Stores List'!$E666)</f>
        <v>77</v>
      </c>
    </row>
    <row r="667" spans="2:19">
      <c r="B667" s="164">
        <f>IF(AND('[1]Lista de Lojas | Stores List'!$E667="",'[1]Lista de Lojas | Stores List'!$G667=""),0,IF('[1]Lista de Lojas | Stores List'!$G667&lt;&gt;"",0,1))</f>
        <v>1</v>
      </c>
      <c r="C667" s="163" t="s">
        <v>1060</v>
      </c>
      <c r="D667" s="308" t="s">
        <v>125</v>
      </c>
      <c r="E667" s="309">
        <v>38659</v>
      </c>
      <c r="F667" s="308" t="str">
        <f>IF('[1]Lista de Lojas | Stores List'!$E667="","",VLOOKUP(MONTH('[1]Lista de Lojas | Stores List'!$E667),[1]Quarters!$A$2:$B$13,2,0)&amp;RIGHT(YEAR('[1]Lista de Lojas | Stores List'!$E667),2))</f>
        <v>4Q05</v>
      </c>
      <c r="G667" s="309"/>
      <c r="H667" s="308" t="str">
        <f>IF('[1]Lista de Lojas | Stores List'!$G667="","",VLOOKUP(MONTH('[1]Lista de Lojas | Stores List'!$G667),[1]Quarters!$A$2:$B$13,2,0)&amp;RIGHT(YEAR('[1]Lista de Lojas | Stores List'!$G667),2))</f>
        <v/>
      </c>
      <c r="I667" s="311" t="s">
        <v>804</v>
      </c>
      <c r="J667" s="311" t="str">
        <f>IFERROR(VLOOKUP('[1]Lista de Lojas | Stores List'!$K667,[1]UF!$A:$C,3,0),"")</f>
        <v>South</v>
      </c>
      <c r="K667" s="311" t="s">
        <v>126</v>
      </c>
      <c r="L667" s="311" t="str">
        <f>IF('[1]Lista de Lojas | Stores List'!$K667="","",VLOOKUP('[1]Lista de Lojas | Stores List'!$K667,[1]UF!$A:$B,2,0))</f>
        <v>Rio Grande do Sul</v>
      </c>
      <c r="M667" s="311" t="s">
        <v>414</v>
      </c>
      <c r="N667" s="311" t="str">
        <f>IFERROR(VLOOKUP('[1]Lista de Lojas | Stores List'!$M667,[1]UF!D:E,2,0),"N")</f>
        <v>N</v>
      </c>
      <c r="O667" s="311" t="s">
        <v>471</v>
      </c>
      <c r="P667" s="311" t="s">
        <v>523</v>
      </c>
      <c r="Q667" s="317">
        <v>3017.62</v>
      </c>
      <c r="R667" s="311">
        <f>SUMIFS('[1]Lista de Lojas | Stores List'!$B$85:$B$747,'[1]Lista de Lojas | Stores List'!$D$85:$D$747,'[1]Lista de Lojas | Stores List'!$D667,'[1]Lista de Lojas | Stores List'!$E$85:$E$747,"&lt;="&amp;'[1]Lista de Lojas | Stores List'!$E667)</f>
        <v>65</v>
      </c>
      <c r="S667" s="311">
        <f>SUMIFS('[1]Lista de Lojas | Stores List'!$B$85:$B$747,'[1]Lista de Lojas | Stores List'!$E$85:$E$747,"&lt;="&amp;'[1]Lista de Lojas | Stores List'!$E667)</f>
        <v>76</v>
      </c>
    </row>
    <row r="668" spans="2:19">
      <c r="B668" s="164">
        <f>IF(AND('[1]Lista de Lojas | Stores List'!$E668="",'[1]Lista de Lojas | Stores List'!$G668=""),0,IF('[1]Lista de Lojas | Stores List'!$G668&lt;&gt;"",0,1))</f>
        <v>1</v>
      </c>
      <c r="C668" s="163" t="s">
        <v>1059</v>
      </c>
      <c r="D668" s="308" t="s">
        <v>125</v>
      </c>
      <c r="E668" s="309">
        <v>38652</v>
      </c>
      <c r="F668" s="308" t="str">
        <f>IF('[1]Lista de Lojas | Stores List'!$E668="","",VLOOKUP(MONTH('[1]Lista de Lojas | Stores List'!$E668),[1]Quarters!$A$2:$B$13,2,0)&amp;RIGHT(YEAR('[1]Lista de Lojas | Stores List'!$E668),2))</f>
        <v>4Q05</v>
      </c>
      <c r="G668" s="309"/>
      <c r="H668" s="308" t="str">
        <f>IF('[1]Lista de Lojas | Stores List'!$G668="","",VLOOKUP(MONTH('[1]Lista de Lojas | Stores List'!$G668),[1]Quarters!$A$2:$B$13,2,0)&amp;RIGHT(YEAR('[1]Lista de Lojas | Stores List'!$G668),2))</f>
        <v/>
      </c>
      <c r="I668" s="311" t="s">
        <v>804</v>
      </c>
      <c r="J668" s="311" t="str">
        <f>IFERROR(VLOOKUP('[1]Lista de Lojas | Stores List'!$K668,[1]UF!$A:$C,3,0),"")</f>
        <v>Southest</v>
      </c>
      <c r="K668" s="311" t="s">
        <v>127</v>
      </c>
      <c r="L668" s="311" t="str">
        <f>IF('[1]Lista de Lojas | Stores List'!$K668="","",VLOOKUP('[1]Lista de Lojas | Stores List'!$K668,[1]UF!$A:$B,2,0))</f>
        <v>São Paulo</v>
      </c>
      <c r="M668" s="311" t="s">
        <v>347</v>
      </c>
      <c r="N668" s="311" t="str">
        <f>IFERROR(VLOOKUP('[1]Lista de Lojas | Stores List'!$M668,[1]UF!D:E,2,0),"N")</f>
        <v>N</v>
      </c>
      <c r="O668" s="311" t="s">
        <v>298</v>
      </c>
      <c r="P668" s="311" t="s">
        <v>523</v>
      </c>
      <c r="Q668" s="317">
        <v>1710.02</v>
      </c>
      <c r="R668" s="311">
        <f>SUMIFS('[1]Lista de Lojas | Stores List'!$B$85:$B$747,'[1]Lista de Lojas | Stores List'!$D$85:$D$747,'[1]Lista de Lojas | Stores List'!$D668,'[1]Lista de Lojas | Stores List'!$E$85:$E$747,"&lt;="&amp;'[1]Lista de Lojas | Stores List'!$E668)</f>
        <v>64</v>
      </c>
      <c r="S668" s="311">
        <f>SUMIFS('[1]Lista de Lojas | Stores List'!$B$85:$B$747,'[1]Lista de Lojas | Stores List'!$E$85:$E$747,"&lt;="&amp;'[1]Lista de Lojas | Stores List'!$E668)</f>
        <v>75</v>
      </c>
    </row>
    <row r="669" spans="2:19">
      <c r="B669" s="164">
        <f>IF(AND('[1]Lista de Lojas | Stores List'!$E669="",'[1]Lista de Lojas | Stores List'!$G669=""),0,IF('[1]Lista de Lojas | Stores List'!$G669&lt;&gt;"",0,1))</f>
        <v>1</v>
      </c>
      <c r="C669" s="163" t="s">
        <v>1058</v>
      </c>
      <c r="D669" s="308" t="s">
        <v>125</v>
      </c>
      <c r="E669" s="309">
        <v>38470</v>
      </c>
      <c r="F669" s="308" t="str">
        <f>IF('[1]Lista de Lojas | Stores List'!$E669="","",VLOOKUP(MONTH('[1]Lista de Lojas | Stores List'!$E669),[1]Quarters!$A$2:$B$13,2,0)&amp;RIGHT(YEAR('[1]Lista de Lojas | Stores List'!$E669),2))</f>
        <v>2Q05</v>
      </c>
      <c r="G669" s="309"/>
      <c r="H669" s="308" t="str">
        <f>IF('[1]Lista de Lojas | Stores List'!$G669="","",VLOOKUP(MONTH('[1]Lista de Lojas | Stores List'!$G669),[1]Quarters!$A$2:$B$13,2,0)&amp;RIGHT(YEAR('[1]Lista de Lojas | Stores List'!$G669),2))</f>
        <v/>
      </c>
      <c r="I669" s="311" t="s">
        <v>804</v>
      </c>
      <c r="J669" s="311" t="str">
        <f>IFERROR(VLOOKUP('[1]Lista de Lojas | Stores List'!$K669,[1]UF!$A:$C,3,0),"")</f>
        <v>South</v>
      </c>
      <c r="K669" s="311" t="s">
        <v>331</v>
      </c>
      <c r="L669" s="311" t="str">
        <f>IF('[1]Lista de Lojas | Stores List'!$K669="","",VLOOKUP('[1]Lista de Lojas | Stores List'!$K669,[1]UF!$A:$B,2,0))</f>
        <v>Paraná</v>
      </c>
      <c r="M669" s="311" t="s">
        <v>204</v>
      </c>
      <c r="N669" s="311" t="str">
        <f>IFERROR(VLOOKUP('[1]Lista de Lojas | Stores List'!$M669,[1]UF!D:E,2,0),"N")</f>
        <v>N</v>
      </c>
      <c r="O669" s="311" t="s">
        <v>472</v>
      </c>
      <c r="P669" s="311" t="s">
        <v>523</v>
      </c>
      <c r="Q669" s="317">
        <v>3158.2799999999997</v>
      </c>
      <c r="R669" s="311">
        <f>SUMIFS('[1]Lista de Lojas | Stores List'!$B$85:$B$747,'[1]Lista de Lojas | Stores List'!$D$85:$D$747,'[1]Lista de Lojas | Stores List'!$D669,'[1]Lista de Lojas | Stores List'!$E$85:$E$747,"&lt;="&amp;'[1]Lista de Lojas | Stores List'!$E669)</f>
        <v>63</v>
      </c>
      <c r="S669" s="311">
        <f>SUMIFS('[1]Lista de Lojas | Stores List'!$B$85:$B$747,'[1]Lista de Lojas | Stores List'!$E$85:$E$747,"&lt;="&amp;'[1]Lista de Lojas | Stores List'!$E669)</f>
        <v>74</v>
      </c>
    </row>
    <row r="670" spans="2:19">
      <c r="B670" s="164">
        <f>IF(AND('[1]Lista de Lojas | Stores List'!$E670="",'[1]Lista de Lojas | Stores List'!$G670=""),0,IF('[1]Lista de Lojas | Stores List'!$G670&lt;&gt;"",0,1))</f>
        <v>1</v>
      </c>
      <c r="C670" s="163" t="s">
        <v>1057</v>
      </c>
      <c r="D670" s="308" t="s">
        <v>125</v>
      </c>
      <c r="E670" s="309">
        <v>38462</v>
      </c>
      <c r="F670" s="308" t="str">
        <f>IF('[1]Lista de Lojas | Stores List'!$E670="","",VLOOKUP(MONTH('[1]Lista de Lojas | Stores List'!$E670),[1]Quarters!$A$2:$B$13,2,0)&amp;RIGHT(YEAR('[1]Lista de Lojas | Stores List'!$E670),2))</f>
        <v>2Q05</v>
      </c>
      <c r="G670" s="309"/>
      <c r="H670" s="308" t="str">
        <f>IF('[1]Lista de Lojas | Stores List'!$G670="","",VLOOKUP(MONTH('[1]Lista de Lojas | Stores List'!$G670),[1]Quarters!$A$2:$B$13,2,0)&amp;RIGHT(YEAR('[1]Lista de Lojas | Stores List'!$G670),2))</f>
        <v/>
      </c>
      <c r="I670" s="311" t="s">
        <v>804</v>
      </c>
      <c r="J670" s="311" t="str">
        <f>IFERROR(VLOOKUP('[1]Lista de Lojas | Stores List'!$K670,[1]UF!$A:$C,3,0),"")</f>
        <v>Midwest</v>
      </c>
      <c r="K670" s="311" t="s">
        <v>330</v>
      </c>
      <c r="L670" s="311" t="str">
        <f>IF('[1]Lista de Lojas | Stores List'!$K670="","",VLOOKUP('[1]Lista de Lojas | Stores List'!$K670,[1]UF!$A:$B,2,0))</f>
        <v>Mato Grosso do Sul</v>
      </c>
      <c r="M670" s="311" t="s">
        <v>198</v>
      </c>
      <c r="N670" s="311" t="str">
        <f>IFERROR(VLOOKUP('[1]Lista de Lojas | Stores List'!$M670,[1]UF!D:E,2,0),"N")</f>
        <v>S</v>
      </c>
      <c r="O670" s="311" t="s">
        <v>258</v>
      </c>
      <c r="P670" s="311" t="s">
        <v>523</v>
      </c>
      <c r="Q670" s="317">
        <v>3711.4900000000002</v>
      </c>
      <c r="R670" s="311">
        <f>SUMIFS('[1]Lista de Lojas | Stores List'!$B$85:$B$747,'[1]Lista de Lojas | Stores List'!$D$85:$D$747,'[1]Lista de Lojas | Stores List'!$D670,'[1]Lista de Lojas | Stores List'!$E$85:$E$747,"&lt;="&amp;'[1]Lista de Lojas | Stores List'!$E670)</f>
        <v>62</v>
      </c>
      <c r="S670" s="311">
        <f>SUMIFS('[1]Lista de Lojas | Stores List'!$B$85:$B$747,'[1]Lista de Lojas | Stores List'!$E$85:$E$747,"&lt;="&amp;'[1]Lista de Lojas | Stores List'!$E670)</f>
        <v>73</v>
      </c>
    </row>
    <row r="671" spans="2:19">
      <c r="B671" s="324">
        <f>IF(AND('[1]Lista de Lojas | Stores List'!$E671="",'[1]Lista de Lojas | Stores List'!$G671=""),0,IF('[1]Lista de Lojas | Stores List'!$G671&lt;&gt;"",0,1))</f>
        <v>0</v>
      </c>
      <c r="C671" s="325" t="s">
        <v>840</v>
      </c>
      <c r="D671" s="326" t="s">
        <v>152</v>
      </c>
      <c r="E671" s="327">
        <v>38451</v>
      </c>
      <c r="F671" s="326" t="str">
        <f>IF('[1]Lista de Lojas | Stores List'!$E671="","",VLOOKUP(MONTH('[1]Lista de Lojas | Stores List'!$E671),[1]Quarters!$A$2:$B$13,2,0)&amp;RIGHT(YEAR('[1]Lista de Lojas | Stores List'!$E671),2))</f>
        <v>2Q05</v>
      </c>
      <c r="G671" s="327">
        <v>42401</v>
      </c>
      <c r="H671" s="326" t="str">
        <f>IF('[1]Lista de Lojas | Stores List'!$G671="","",VLOOKUP(MONTH('[1]Lista de Lojas | Stores List'!$G671),[1]Quarters!$A$2:$B$13,2,0)&amp;RIGHT(YEAR('[1]Lista de Lojas | Stores List'!$G671),2))</f>
        <v>1Q16</v>
      </c>
      <c r="I671" s="324" t="s">
        <v>804</v>
      </c>
      <c r="J671" s="324" t="str">
        <f>IFERROR(VLOOKUP('[1]Lista de Lojas | Stores List'!$K671,[1]UF!$A:$C,3,0),"")</f>
        <v>Southest</v>
      </c>
      <c r="K671" s="324" t="s">
        <v>127</v>
      </c>
      <c r="L671" s="324" t="str">
        <f>IF('[1]Lista de Lojas | Stores List'!$K671="","",VLOOKUP('[1]Lista de Lojas | Stores List'!$K671,[1]UF!$A:$B,2,0))</f>
        <v>São Paulo</v>
      </c>
      <c r="M671" s="324" t="s">
        <v>134</v>
      </c>
      <c r="N671" s="311" t="str">
        <f>IFERROR(VLOOKUP('[1]Lista de Lojas | Stores List'!$M671,[1]UF!D:E,2,0),"N")</f>
        <v>S</v>
      </c>
      <c r="O671" s="324" t="s">
        <v>841</v>
      </c>
      <c r="P671" s="324" t="s">
        <v>523</v>
      </c>
      <c r="Q671" s="328">
        <v>822.05</v>
      </c>
      <c r="R671" s="324">
        <f>SUMIFS('[1]Lista de Lojas | Stores List'!$B$85:$B$747,'[1]Lista de Lojas | Stores List'!$D$85:$D$747,'[1]Lista de Lojas | Stores List'!$D671,'[1]Lista de Lojas | Stores List'!$E$85:$E$747,"&lt;="&amp;'[1]Lista de Lojas | Stores List'!$E671)</f>
        <v>11</v>
      </c>
      <c r="S671" s="311">
        <f>SUMIFS('[1]Lista de Lojas | Stores List'!$B$85:$B$747,'[1]Lista de Lojas | Stores List'!$E$85:$E$747,"&lt;="&amp;'[1]Lista de Lojas | Stores List'!$E671)</f>
        <v>72</v>
      </c>
    </row>
    <row r="672" spans="2:19">
      <c r="B672" s="164">
        <f>IF(AND('[1]Lista de Lojas | Stores List'!$E672="",'[1]Lista de Lojas | Stores List'!$G672=""),0,IF('[1]Lista de Lojas | Stores List'!$G672&lt;&gt;"",0,1))</f>
        <v>1</v>
      </c>
      <c r="C672" s="163" t="s">
        <v>1056</v>
      </c>
      <c r="D672" s="308" t="s">
        <v>125</v>
      </c>
      <c r="E672" s="309">
        <v>38321</v>
      </c>
      <c r="F672" s="308" t="str">
        <f>IF('[1]Lista de Lojas | Stores List'!$E672="","",VLOOKUP(MONTH('[1]Lista de Lojas | Stores List'!$E672),[1]Quarters!$A$2:$B$13,2,0)&amp;RIGHT(YEAR('[1]Lista de Lojas | Stores List'!$E672),2))</f>
        <v>4Q04</v>
      </c>
      <c r="G672" s="309"/>
      <c r="H672" s="308" t="str">
        <f>IF('[1]Lista de Lojas | Stores List'!$G672="","",VLOOKUP(MONTH('[1]Lista de Lojas | Stores List'!$G672),[1]Quarters!$A$2:$B$13,2,0)&amp;RIGHT(YEAR('[1]Lista de Lojas | Stores List'!$G672),2))</f>
        <v/>
      </c>
      <c r="I672" s="311" t="s">
        <v>804</v>
      </c>
      <c r="J672" s="311" t="str">
        <f>IFERROR(VLOOKUP('[1]Lista de Lojas | Stores List'!$K672,[1]UF!$A:$C,3,0),"")</f>
        <v>Midwest</v>
      </c>
      <c r="K672" s="311" t="s">
        <v>128</v>
      </c>
      <c r="L672" s="311" t="str">
        <f>IF('[1]Lista de Lojas | Stores List'!$K672="","",VLOOKUP('[1]Lista de Lojas | Stores List'!$K672,[1]UF!$A:$B,2,0))</f>
        <v>Mato Grosso</v>
      </c>
      <c r="M672" s="311" t="s">
        <v>168</v>
      </c>
      <c r="N672" s="311" t="str">
        <f>IFERROR(VLOOKUP('[1]Lista de Lojas | Stores List'!$M672,[1]UF!D:E,2,0),"N")</f>
        <v>S</v>
      </c>
      <c r="O672" s="311" t="s">
        <v>473</v>
      </c>
      <c r="P672" s="311" t="s">
        <v>523</v>
      </c>
      <c r="Q672" s="317">
        <v>2888.69</v>
      </c>
      <c r="R672" s="311">
        <f>SUMIFS('[1]Lista de Lojas | Stores List'!$B$85:$B$747,'[1]Lista de Lojas | Stores List'!$D$85:$D$747,'[1]Lista de Lojas | Stores List'!$D672,'[1]Lista de Lojas | Stores List'!$E$85:$E$747,"&lt;="&amp;'[1]Lista de Lojas | Stores List'!$E672)</f>
        <v>61</v>
      </c>
      <c r="S672" s="311">
        <f>SUMIFS('[1]Lista de Lojas | Stores List'!$B$85:$B$747,'[1]Lista de Lojas | Stores List'!$E$85:$E$747,"&lt;="&amp;'[1]Lista de Lojas | Stores List'!$E672)</f>
        <v>72</v>
      </c>
    </row>
    <row r="673" spans="2:19">
      <c r="B673" s="324">
        <f>IF(AND('[1]Lista de Lojas | Stores List'!$E673="",'[1]Lista de Lojas | Stores List'!$G673=""),0,IF('[1]Lista de Lojas | Stores List'!$G673&lt;&gt;"",0,1))</f>
        <v>0</v>
      </c>
      <c r="C673" s="325" t="s">
        <v>838</v>
      </c>
      <c r="D673" s="326" t="s">
        <v>152</v>
      </c>
      <c r="E673" s="327">
        <v>38311</v>
      </c>
      <c r="F673" s="326" t="str">
        <f>IF('[1]Lista de Lojas | Stores List'!$E673="","",VLOOKUP(MONTH('[1]Lista de Lojas | Stores List'!$E673),[1]Quarters!$A$2:$B$13,2,0)&amp;RIGHT(YEAR('[1]Lista de Lojas | Stores List'!$E673),2))</f>
        <v>4Q04</v>
      </c>
      <c r="G673" s="327">
        <v>44950</v>
      </c>
      <c r="H673" s="326" t="str">
        <f>IF('[1]Lista de Lojas | Stores List'!$G673="","",VLOOKUP(MONTH('[1]Lista de Lojas | Stores List'!$G673),[1]Quarters!$A$2:$B$13,2,0)&amp;RIGHT(YEAR('[1]Lista de Lojas | Stores List'!$G673),2))</f>
        <v>1Q23</v>
      </c>
      <c r="I673" s="324" t="s">
        <v>804</v>
      </c>
      <c r="J673" s="324" t="str">
        <f>IFERROR(VLOOKUP('[1]Lista de Lojas | Stores List'!$K673,[1]UF!$A:$C,3,0),"")</f>
        <v>Southest</v>
      </c>
      <c r="K673" s="324" t="s">
        <v>131</v>
      </c>
      <c r="L673" s="324" t="str">
        <f>IF('[1]Lista de Lojas | Stores List'!$K673="","",VLOOKUP('[1]Lista de Lojas | Stores List'!$K673,[1]UF!$A:$B,2,0))</f>
        <v>Rio de Janeiro</v>
      </c>
      <c r="M673" s="324" t="s">
        <v>154</v>
      </c>
      <c r="N673" s="311" t="str">
        <f>IFERROR(VLOOKUP('[1]Lista de Lojas | Stores List'!$M673,[1]UF!D:E,2,0),"N")</f>
        <v>S</v>
      </c>
      <c r="O673" s="324" t="s">
        <v>2093</v>
      </c>
      <c r="P673" s="324" t="s">
        <v>523</v>
      </c>
      <c r="Q673" s="328">
        <v>526.21</v>
      </c>
      <c r="R673" s="324">
        <f>SUMIFS('[1]Lista de Lojas | Stores List'!$B$85:$B$747,'[1]Lista de Lojas | Stores List'!$D$85:$D$747,'[1]Lista de Lojas | Stores List'!$D673,'[1]Lista de Lojas | Stores List'!$E$85:$E$747,"&lt;="&amp;'[1]Lista de Lojas | Stores List'!$E673)</f>
        <v>11</v>
      </c>
      <c r="S673" s="311">
        <f>SUMIFS('[1]Lista de Lojas | Stores List'!$B$85:$B$747,'[1]Lista de Lojas | Stores List'!$E$85:$E$747,"&lt;="&amp;'[1]Lista de Lojas | Stores List'!$E673)</f>
        <v>71</v>
      </c>
    </row>
    <row r="674" spans="2:19">
      <c r="B674" s="324">
        <f>IF(AND('[1]Lista de Lojas | Stores List'!$E674="",'[1]Lista de Lojas | Stores List'!$G674=""),0,IF('[1]Lista de Lojas | Stores List'!$G674&lt;&gt;"",0,1))</f>
        <v>0</v>
      </c>
      <c r="C674" s="325" t="s">
        <v>836</v>
      </c>
      <c r="D674" s="326" t="s">
        <v>152</v>
      </c>
      <c r="E674" s="327">
        <v>38276</v>
      </c>
      <c r="F674" s="326" t="str">
        <f>IF('[1]Lista de Lojas | Stores List'!$E674="","",VLOOKUP(MONTH('[1]Lista de Lojas | Stores List'!$E674),[1]Quarters!$A$2:$B$13,2,0)&amp;RIGHT(YEAR('[1]Lista de Lojas | Stores List'!$E674),2))</f>
        <v>4Q04</v>
      </c>
      <c r="G674" s="327">
        <v>42005</v>
      </c>
      <c r="H674" s="326" t="str">
        <f>IF('[1]Lista de Lojas | Stores List'!$G674="","",VLOOKUP(MONTH('[1]Lista de Lojas | Stores List'!$G674),[1]Quarters!$A$2:$B$13,2,0)&amp;RIGHT(YEAR('[1]Lista de Lojas | Stores List'!$G674),2))</f>
        <v>1Q15</v>
      </c>
      <c r="I674" s="324" t="s">
        <v>804</v>
      </c>
      <c r="J674" s="324" t="str">
        <f>IFERROR(VLOOKUP('[1]Lista de Lojas | Stores List'!$K674,[1]UF!$A:$C,3,0),"")</f>
        <v>Southest</v>
      </c>
      <c r="K674" s="324" t="s">
        <v>127</v>
      </c>
      <c r="L674" s="324" t="str">
        <f>IF('[1]Lista de Lojas | Stores List'!$K674="","",VLOOKUP('[1]Lista de Lojas | Stores List'!$K674,[1]UF!$A:$B,2,0))</f>
        <v>São Paulo</v>
      </c>
      <c r="M674" s="324" t="s">
        <v>134</v>
      </c>
      <c r="N674" s="311" t="str">
        <f>IFERROR(VLOOKUP('[1]Lista de Lojas | Stores List'!$M674,[1]UF!D:E,2,0),"N")</f>
        <v>S</v>
      </c>
      <c r="O674" s="324" t="s">
        <v>837</v>
      </c>
      <c r="P674" s="324" t="s">
        <v>523</v>
      </c>
      <c r="Q674" s="328">
        <v>1034</v>
      </c>
      <c r="R674" s="324">
        <f>SUMIFS('[1]Lista de Lojas | Stores List'!$B$85:$B$747,'[1]Lista de Lojas | Stores List'!$D$85:$D$747,'[1]Lista de Lojas | Stores List'!$D674,'[1]Lista de Lojas | Stores List'!$E$85:$E$747,"&lt;="&amp;'[1]Lista de Lojas | Stores List'!$E674)</f>
        <v>11</v>
      </c>
      <c r="S674" s="311">
        <f>SUMIFS('[1]Lista de Lojas | Stores List'!$B$85:$B$747,'[1]Lista de Lojas | Stores List'!$E$85:$E$747,"&lt;="&amp;'[1]Lista de Lojas | Stores List'!$E674)</f>
        <v>71</v>
      </c>
    </row>
    <row r="675" spans="2:19">
      <c r="B675" s="164">
        <f>IF(AND('[1]Lista de Lojas | Stores List'!$E675="",'[1]Lista de Lojas | Stores List'!$G675=""),0,IF('[1]Lista de Lojas | Stores List'!$G675&lt;&gt;"",0,1))</f>
        <v>1</v>
      </c>
      <c r="C675" s="163" t="s">
        <v>1055</v>
      </c>
      <c r="D675" s="308" t="s">
        <v>125</v>
      </c>
      <c r="E675" s="309">
        <v>38232</v>
      </c>
      <c r="F675" s="308" t="str">
        <f>IF('[1]Lista de Lojas | Stores List'!$E675="","",VLOOKUP(MONTH('[1]Lista de Lojas | Stores List'!$E675),[1]Quarters!$A$2:$B$13,2,0)&amp;RIGHT(YEAR('[1]Lista de Lojas | Stores List'!$E675),2))</f>
        <v>3Q04</v>
      </c>
      <c r="G675" s="309"/>
      <c r="H675" s="308" t="str">
        <f>IF('[1]Lista de Lojas | Stores List'!$G675="","",VLOOKUP(MONTH('[1]Lista de Lojas | Stores List'!$G675),[1]Quarters!$A$2:$B$13,2,0)&amp;RIGHT(YEAR('[1]Lista de Lojas | Stores List'!$G675),2))</f>
        <v/>
      </c>
      <c r="I675" s="311" t="s">
        <v>804</v>
      </c>
      <c r="J675" s="311" t="str">
        <f>IFERROR(VLOOKUP('[1]Lista de Lojas | Stores List'!$K675,[1]UF!$A:$C,3,0),"")</f>
        <v>Southest</v>
      </c>
      <c r="K675" s="311" t="s">
        <v>127</v>
      </c>
      <c r="L675" s="311" t="str">
        <f>IF('[1]Lista de Lojas | Stores List'!$K675="","",VLOOKUP('[1]Lista de Lojas | Stores List'!$K675,[1]UF!$A:$B,2,0))</f>
        <v>São Paulo</v>
      </c>
      <c r="M675" s="311" t="s">
        <v>215</v>
      </c>
      <c r="N675" s="311" t="str">
        <f>IFERROR(VLOOKUP('[1]Lista de Lojas | Stores List'!$M675,[1]UF!D:E,2,0),"N")</f>
        <v>N</v>
      </c>
      <c r="O675" s="311" t="s">
        <v>474</v>
      </c>
      <c r="P675" s="311" t="s">
        <v>523</v>
      </c>
      <c r="Q675" s="317">
        <v>3109.02</v>
      </c>
      <c r="R675" s="311">
        <f>SUMIFS('[1]Lista de Lojas | Stores List'!$B$85:$B$747,'[1]Lista de Lojas | Stores List'!$D$85:$D$747,'[1]Lista de Lojas | Stores List'!$D675,'[1]Lista de Lojas | Stores List'!$E$85:$E$747,"&lt;="&amp;'[1]Lista de Lojas | Stores List'!$E675)</f>
        <v>60</v>
      </c>
      <c r="S675" s="311">
        <f>SUMIFS('[1]Lista de Lojas | Stores List'!$B$85:$B$747,'[1]Lista de Lojas | Stores List'!$E$85:$E$747,"&lt;="&amp;'[1]Lista de Lojas | Stores List'!$E675)</f>
        <v>71</v>
      </c>
    </row>
    <row r="676" spans="2:19">
      <c r="B676" s="324">
        <f>IF(AND('[1]Lista de Lojas | Stores List'!$E676="",'[1]Lista de Lojas | Stores List'!$G676=""),0,IF('[1]Lista de Lojas | Stores List'!$G676&lt;&gt;"",0,1))</f>
        <v>0</v>
      </c>
      <c r="C676" s="325" t="s">
        <v>1054</v>
      </c>
      <c r="D676" s="326" t="s">
        <v>125</v>
      </c>
      <c r="E676" s="327">
        <v>38141</v>
      </c>
      <c r="F676" s="326" t="str">
        <f>IF('[1]Lista de Lojas | Stores List'!$E676="","",VLOOKUP(MONTH('[1]Lista de Lojas | Stores List'!$E676),[1]Quarters!$A$2:$B$13,2,0)&amp;RIGHT(YEAR('[1]Lista de Lojas | Stores List'!$E676),2))</f>
        <v>2Q04</v>
      </c>
      <c r="G676" s="327">
        <v>44928</v>
      </c>
      <c r="H676" s="326" t="str">
        <f>IF('[1]Lista de Lojas | Stores List'!$G676="","",VLOOKUP(MONTH('[1]Lista de Lojas | Stores List'!$G676),[1]Quarters!$A$2:$B$13,2,0)&amp;RIGHT(YEAR('[1]Lista de Lojas | Stores List'!$G676),2))</f>
        <v>1Q23</v>
      </c>
      <c r="I676" s="324" t="s">
        <v>804</v>
      </c>
      <c r="J676" s="324" t="str">
        <f>IFERROR(VLOOKUP('[1]Lista de Lojas | Stores List'!$K676,[1]UF!$A:$C,3,0),"")</f>
        <v>Southest</v>
      </c>
      <c r="K676" s="324" t="s">
        <v>319</v>
      </c>
      <c r="L676" s="324" t="str">
        <f>IF('[1]Lista de Lojas | Stores List'!$K676="","",VLOOKUP('[1]Lista de Lojas | Stores List'!$K676,[1]UF!$A:$B,2,0))</f>
        <v>Minas Gerais</v>
      </c>
      <c r="M676" s="324" t="s">
        <v>189</v>
      </c>
      <c r="N676" s="311" t="str">
        <f>IFERROR(VLOOKUP('[1]Lista de Lojas | Stores List'!$M676,[1]UF!D:E,2,0),"N")</f>
        <v>S</v>
      </c>
      <c r="O676" s="324" t="s">
        <v>2082</v>
      </c>
      <c r="P676" s="324" t="s">
        <v>521</v>
      </c>
      <c r="Q676" s="328">
        <v>2840.71</v>
      </c>
      <c r="R676" s="324">
        <f>SUMIFS('[1]Lista de Lojas | Stores List'!$B$85:$B$747,'[1]Lista de Lojas | Stores List'!$D$85:$D$747,'[1]Lista de Lojas | Stores List'!$D676,'[1]Lista de Lojas | Stores List'!$E$85:$E$747,"&lt;="&amp;'[1]Lista de Lojas | Stores List'!$E676)</f>
        <v>59</v>
      </c>
      <c r="S676" s="311">
        <f>SUMIFS('[1]Lista de Lojas | Stores List'!$B$85:$B$747,'[1]Lista de Lojas | Stores List'!$E$85:$E$747,"&lt;="&amp;'[1]Lista de Lojas | Stores List'!$E676)</f>
        <v>70</v>
      </c>
    </row>
    <row r="677" spans="2:19">
      <c r="B677" s="164">
        <f>IF(AND('[1]Lista de Lojas | Stores List'!$E677="",'[1]Lista de Lojas | Stores List'!$G677=""),0,IF('[1]Lista de Lojas | Stores List'!$G677&lt;&gt;"",0,1))</f>
        <v>1</v>
      </c>
      <c r="C677" s="163" t="s">
        <v>1053</v>
      </c>
      <c r="D677" s="308" t="s">
        <v>125</v>
      </c>
      <c r="E677" s="309">
        <v>38064</v>
      </c>
      <c r="F677" s="308" t="str">
        <f>IF('[1]Lista de Lojas | Stores List'!$E677="","",VLOOKUP(MONTH('[1]Lista de Lojas | Stores List'!$E677),[1]Quarters!$A$2:$B$13,2,0)&amp;RIGHT(YEAR('[1]Lista de Lojas | Stores List'!$E677),2))</f>
        <v>1Q04</v>
      </c>
      <c r="G677" s="309"/>
      <c r="H677" s="308" t="str">
        <f>IF('[1]Lista de Lojas | Stores List'!$G677="","",VLOOKUP(MONTH('[1]Lista de Lojas | Stores List'!$G677),[1]Quarters!$A$2:$B$13,2,0)&amp;RIGHT(YEAR('[1]Lista de Lojas | Stores List'!$G677),2))</f>
        <v/>
      </c>
      <c r="I677" s="311" t="s">
        <v>804</v>
      </c>
      <c r="J677" s="311" t="str">
        <f>IFERROR(VLOOKUP('[1]Lista de Lojas | Stores List'!$K677,[1]UF!$A:$C,3,0),"")</f>
        <v>Southest</v>
      </c>
      <c r="K677" s="311" t="s">
        <v>319</v>
      </c>
      <c r="L677" s="311" t="str">
        <f>IF('[1]Lista de Lojas | Stores List'!$K677="","",VLOOKUP('[1]Lista de Lojas | Stores List'!$K677,[1]UF!$A:$B,2,0))</f>
        <v>Minas Gerais</v>
      </c>
      <c r="M677" s="311" t="s">
        <v>210</v>
      </c>
      <c r="N677" s="311" t="str">
        <f>IFERROR(VLOOKUP('[1]Lista de Lojas | Stores List'!$M677,[1]UF!D:E,2,0),"N")</f>
        <v>N</v>
      </c>
      <c r="O677" s="311" t="s">
        <v>475</v>
      </c>
      <c r="P677" s="311" t="s">
        <v>523</v>
      </c>
      <c r="Q677" s="317">
        <v>2838.51</v>
      </c>
      <c r="R677" s="311">
        <f>SUMIFS('[1]Lista de Lojas | Stores List'!$B$85:$B$747,'[1]Lista de Lojas | Stores List'!$D$85:$D$747,'[1]Lista de Lojas | Stores List'!$D677,'[1]Lista de Lojas | Stores List'!$E$85:$E$747,"&lt;="&amp;'[1]Lista de Lojas | Stores List'!$E677)</f>
        <v>59</v>
      </c>
      <c r="S677" s="311">
        <f>SUMIFS('[1]Lista de Lojas | Stores List'!$B$85:$B$747,'[1]Lista de Lojas | Stores List'!$E$85:$E$747,"&lt;="&amp;'[1]Lista de Lojas | Stores List'!$E677)</f>
        <v>70</v>
      </c>
    </row>
    <row r="678" spans="2:19">
      <c r="B678" s="164">
        <f>IF(AND('[1]Lista de Lojas | Stores List'!$E678="",'[1]Lista de Lojas | Stores List'!$G678=""),0,IF('[1]Lista de Lojas | Stores List'!$G678&lt;&gt;"",0,1))</f>
        <v>1</v>
      </c>
      <c r="C678" s="163" t="s">
        <v>834</v>
      </c>
      <c r="D678" s="308" t="s">
        <v>152</v>
      </c>
      <c r="E678" s="309">
        <v>37938</v>
      </c>
      <c r="F678" s="308" t="str">
        <f>IF('[1]Lista de Lojas | Stores List'!$E678="","",VLOOKUP(MONTH('[1]Lista de Lojas | Stores List'!$E678),[1]Quarters!$A$2:$B$13,2,0)&amp;RIGHT(YEAR('[1]Lista de Lojas | Stores List'!$E678),2))</f>
        <v>4Q03</v>
      </c>
      <c r="G678" s="309"/>
      <c r="H678" s="308" t="str">
        <f>IF('[1]Lista de Lojas | Stores List'!$G678="","",VLOOKUP(MONTH('[1]Lista de Lojas | Stores List'!$G678),[1]Quarters!$A$2:$B$13,2,0)&amp;RIGHT(YEAR('[1]Lista de Lojas | Stores List'!$G678),2))</f>
        <v/>
      </c>
      <c r="I678" s="311" t="s">
        <v>804</v>
      </c>
      <c r="J678" s="311" t="str">
        <f>IFERROR(VLOOKUP('[1]Lista de Lojas | Stores List'!$K678,[1]UF!$A:$C,3,0),"")</f>
        <v>South</v>
      </c>
      <c r="K678" s="311" t="s">
        <v>331</v>
      </c>
      <c r="L678" s="311" t="str">
        <f>IF('[1]Lista de Lojas | Stores List'!$K678="","",VLOOKUP('[1]Lista de Lojas | Stores List'!$K678,[1]UF!$A:$B,2,0))</f>
        <v>Paraná</v>
      </c>
      <c r="M678" s="311" t="s">
        <v>282</v>
      </c>
      <c r="N678" s="311" t="str">
        <f>IFERROR(VLOOKUP('[1]Lista de Lojas | Stores List'!$M678,[1]UF!D:E,2,0),"N")</f>
        <v>S</v>
      </c>
      <c r="O678" s="311" t="s">
        <v>835</v>
      </c>
      <c r="P678" s="311" t="s">
        <v>523</v>
      </c>
      <c r="Q678" s="317">
        <v>545.53</v>
      </c>
      <c r="R678" s="311">
        <f>SUMIFS('[1]Lista de Lojas | Stores List'!$B$85:$B$747,'[1]Lista de Lojas | Stores List'!$D$85:$D$747,'[1]Lista de Lojas | Stores List'!$D678,'[1]Lista de Lojas | Stores List'!$E$85:$E$747,"&lt;="&amp;'[1]Lista de Lojas | Stores List'!$E678)</f>
        <v>11</v>
      </c>
      <c r="S678" s="311">
        <f>SUMIFS('[1]Lista de Lojas | Stores List'!$B$85:$B$747,'[1]Lista de Lojas | Stores List'!$E$85:$E$747,"&lt;="&amp;'[1]Lista de Lojas | Stores List'!$E678)</f>
        <v>69</v>
      </c>
    </row>
    <row r="679" spans="2:19">
      <c r="B679" s="164">
        <f>IF(AND('[1]Lista de Lojas | Stores List'!$E679="",'[1]Lista de Lojas | Stores List'!$G679=""),0,IF('[1]Lista de Lojas | Stores List'!$G679&lt;&gt;"",0,1))</f>
        <v>1</v>
      </c>
      <c r="C679" s="163" t="s">
        <v>1052</v>
      </c>
      <c r="D679" s="308" t="s">
        <v>125</v>
      </c>
      <c r="E679" s="309">
        <v>37938</v>
      </c>
      <c r="F679" s="308" t="str">
        <f>IF('[1]Lista de Lojas | Stores List'!$E679="","",VLOOKUP(MONTH('[1]Lista de Lojas | Stores List'!$E679),[1]Quarters!$A$2:$B$13,2,0)&amp;RIGHT(YEAR('[1]Lista de Lojas | Stores List'!$E679),2))</f>
        <v>4Q03</v>
      </c>
      <c r="G679" s="309"/>
      <c r="H679" s="308" t="str">
        <f>IF('[1]Lista de Lojas | Stores List'!$G679="","",VLOOKUP(MONTH('[1]Lista de Lojas | Stores List'!$G679),[1]Quarters!$A$2:$B$13,2,0)&amp;RIGHT(YEAR('[1]Lista de Lojas | Stores List'!$G679),2))</f>
        <v/>
      </c>
      <c r="I679" s="311" t="s">
        <v>804</v>
      </c>
      <c r="J679" s="311" t="str">
        <f>IFERROR(VLOOKUP('[1]Lista de Lojas | Stores List'!$K679,[1]UF!$A:$C,3,0),"")</f>
        <v>South</v>
      </c>
      <c r="K679" s="311" t="s">
        <v>331</v>
      </c>
      <c r="L679" s="311" t="str">
        <f>IF('[1]Lista de Lojas | Stores List'!$K679="","",VLOOKUP('[1]Lista de Lojas | Stores List'!$K679,[1]UF!$A:$B,2,0))</f>
        <v>Paraná</v>
      </c>
      <c r="M679" s="311" t="s">
        <v>282</v>
      </c>
      <c r="N679" s="311" t="str">
        <f>IFERROR(VLOOKUP('[1]Lista de Lojas | Stores List'!$M679,[1]UF!D:E,2,0),"N")</f>
        <v>S</v>
      </c>
      <c r="O679" s="311" t="s">
        <v>476</v>
      </c>
      <c r="P679" s="311" t="s">
        <v>523</v>
      </c>
      <c r="Q679" s="317">
        <v>4317.08</v>
      </c>
      <c r="R679" s="311">
        <f>SUMIFS('[1]Lista de Lojas | Stores List'!$B$85:$B$747,'[1]Lista de Lojas | Stores List'!$D$85:$D$747,'[1]Lista de Lojas | Stores List'!$D679,'[1]Lista de Lojas | Stores List'!$E$85:$E$747,"&lt;="&amp;'[1]Lista de Lojas | Stores List'!$E679)</f>
        <v>58</v>
      </c>
      <c r="S679" s="311">
        <f>SUMIFS('[1]Lista de Lojas | Stores List'!$B$85:$B$747,'[1]Lista de Lojas | Stores List'!$E$85:$E$747,"&lt;="&amp;'[1]Lista de Lojas | Stores List'!$E679)</f>
        <v>69</v>
      </c>
    </row>
    <row r="680" spans="2:19">
      <c r="B680" s="164">
        <f>IF(AND('[1]Lista de Lojas | Stores List'!$E680="",'[1]Lista de Lojas | Stores List'!$G680=""),0,IF('[1]Lista de Lojas | Stores List'!$G680&lt;&gt;"",0,1))</f>
        <v>1</v>
      </c>
      <c r="C680" s="163" t="s">
        <v>1051</v>
      </c>
      <c r="D680" s="308" t="s">
        <v>125</v>
      </c>
      <c r="E680" s="309">
        <v>37931</v>
      </c>
      <c r="F680" s="308" t="str">
        <f>IF('[1]Lista de Lojas | Stores List'!$E680="","",VLOOKUP(MONTH('[1]Lista de Lojas | Stores List'!$E680),[1]Quarters!$A$2:$B$13,2,0)&amp;RIGHT(YEAR('[1]Lista de Lojas | Stores List'!$E680),2))</f>
        <v>4Q03</v>
      </c>
      <c r="G680" s="309"/>
      <c r="H680" s="308" t="str">
        <f>IF('[1]Lista de Lojas | Stores List'!$G680="","",VLOOKUP(MONTH('[1]Lista de Lojas | Stores List'!$G680),[1]Quarters!$A$2:$B$13,2,0)&amp;RIGHT(YEAR('[1]Lista de Lojas | Stores List'!$G680),2))</f>
        <v/>
      </c>
      <c r="I680" s="311" t="s">
        <v>804</v>
      </c>
      <c r="J680" s="311" t="str">
        <f>IFERROR(VLOOKUP('[1]Lista de Lojas | Stores List'!$K680,[1]UF!$A:$C,3,0),"")</f>
        <v>Southest</v>
      </c>
      <c r="K680" s="311" t="s">
        <v>131</v>
      </c>
      <c r="L680" s="311" t="str">
        <f>IF('[1]Lista de Lojas | Stores List'!$K680="","",VLOOKUP('[1]Lista de Lojas | Stores List'!$K680,[1]UF!$A:$B,2,0))</f>
        <v>Rio de Janeiro</v>
      </c>
      <c r="M680" s="311" t="s">
        <v>154</v>
      </c>
      <c r="N680" s="311" t="str">
        <f>IFERROR(VLOOKUP('[1]Lista de Lojas | Stores List'!$M680,[1]UF!D:E,2,0),"N")</f>
        <v>S</v>
      </c>
      <c r="O680" s="311" t="s">
        <v>477</v>
      </c>
      <c r="P680" s="311" t="s">
        <v>523</v>
      </c>
      <c r="Q680" s="317">
        <v>3737.18</v>
      </c>
      <c r="R680" s="311">
        <f>SUMIFS('[1]Lista de Lojas | Stores List'!$B$85:$B$747,'[1]Lista de Lojas | Stores List'!$D$85:$D$747,'[1]Lista de Lojas | Stores List'!$D680,'[1]Lista de Lojas | Stores List'!$E$85:$E$747,"&lt;="&amp;'[1]Lista de Lojas | Stores List'!$E680)</f>
        <v>57</v>
      </c>
      <c r="S680" s="311">
        <f>SUMIFS('[1]Lista de Lojas | Stores List'!$B$85:$B$747,'[1]Lista de Lojas | Stores List'!$E$85:$E$747,"&lt;="&amp;'[1]Lista de Lojas | Stores List'!$E680)</f>
        <v>67</v>
      </c>
    </row>
    <row r="681" spans="2:19">
      <c r="B681" s="164">
        <f>IF(AND('[1]Lista de Lojas | Stores List'!$E681="",'[1]Lista de Lojas | Stores List'!$G681=""),0,IF('[1]Lista de Lojas | Stores List'!$G681&lt;&gt;"",0,1))</f>
        <v>1</v>
      </c>
      <c r="C681" s="163" t="s">
        <v>1050</v>
      </c>
      <c r="D681" s="308" t="s">
        <v>125</v>
      </c>
      <c r="E681" s="309">
        <v>37800</v>
      </c>
      <c r="F681" s="308" t="str">
        <f>IF('[1]Lista de Lojas | Stores List'!$E681="","",VLOOKUP(MONTH('[1]Lista de Lojas | Stores List'!$E681),[1]Quarters!$A$2:$B$13,2,0)&amp;RIGHT(YEAR('[1]Lista de Lojas | Stores List'!$E681),2))</f>
        <v>2Q03</v>
      </c>
      <c r="G681" s="309"/>
      <c r="H681" s="308" t="str">
        <f>IF('[1]Lista de Lojas | Stores List'!$G681="","",VLOOKUP(MONTH('[1]Lista de Lojas | Stores List'!$G681),[1]Quarters!$A$2:$B$13,2,0)&amp;RIGHT(YEAR('[1]Lista de Lojas | Stores List'!$G681),2))</f>
        <v/>
      </c>
      <c r="I681" s="311" t="s">
        <v>804</v>
      </c>
      <c r="J681" s="311" t="str">
        <f>IFERROR(VLOOKUP('[1]Lista de Lojas | Stores List'!$K681,[1]UF!$A:$C,3,0),"")</f>
        <v>Southest</v>
      </c>
      <c r="K681" s="311" t="s">
        <v>322</v>
      </c>
      <c r="L681" s="311" t="str">
        <f>IF('[1]Lista de Lojas | Stores List'!$K681="","",VLOOKUP('[1]Lista de Lojas | Stores List'!$K681,[1]UF!$A:$B,2,0))</f>
        <v>Espírito Santo</v>
      </c>
      <c r="M681" s="311" t="s">
        <v>343</v>
      </c>
      <c r="N681" s="311" t="str">
        <f>IFERROR(VLOOKUP('[1]Lista de Lojas | Stores List'!$M681,[1]UF!D:E,2,0),"N")</f>
        <v>S</v>
      </c>
      <c r="O681" s="311" t="s">
        <v>316</v>
      </c>
      <c r="P681" s="311" t="s">
        <v>523</v>
      </c>
      <c r="Q681" s="317">
        <v>2594.6</v>
      </c>
      <c r="R681" s="311">
        <f>SUMIFS('[1]Lista de Lojas | Stores List'!$B$85:$B$747,'[1]Lista de Lojas | Stores List'!$D$85:$D$747,'[1]Lista de Lojas | Stores List'!$D681,'[1]Lista de Lojas | Stores List'!$E$85:$E$747,"&lt;="&amp;'[1]Lista de Lojas | Stores List'!$E681)</f>
        <v>56</v>
      </c>
      <c r="S681" s="311">
        <f>SUMIFS('[1]Lista de Lojas | Stores List'!$B$85:$B$747,'[1]Lista de Lojas | Stores List'!$E$85:$E$747,"&lt;="&amp;'[1]Lista de Lojas | Stores List'!$E681)</f>
        <v>66</v>
      </c>
    </row>
    <row r="682" spans="2:19">
      <c r="B682" s="164">
        <f>IF(AND('[1]Lista de Lojas | Stores List'!$E682="",'[1]Lista de Lojas | Stores List'!$G682=""),0,IF('[1]Lista de Lojas | Stores List'!$G682&lt;&gt;"",0,1))</f>
        <v>1</v>
      </c>
      <c r="C682" s="163" t="s">
        <v>1049</v>
      </c>
      <c r="D682" s="308" t="s">
        <v>125</v>
      </c>
      <c r="E682" s="309">
        <v>37749</v>
      </c>
      <c r="F682" s="308" t="str">
        <f>IF('[1]Lista de Lojas | Stores List'!$E682="","",VLOOKUP(MONTH('[1]Lista de Lojas | Stores List'!$E682),[1]Quarters!$A$2:$B$13,2,0)&amp;RIGHT(YEAR('[1]Lista de Lojas | Stores List'!$E682),2))</f>
        <v>2Q03</v>
      </c>
      <c r="G682" s="309"/>
      <c r="H682" s="308" t="str">
        <f>IF('[1]Lista de Lojas | Stores List'!$G682="","",VLOOKUP(MONTH('[1]Lista de Lojas | Stores List'!$G682),[1]Quarters!$A$2:$B$13,2,0)&amp;RIGHT(YEAR('[1]Lista de Lojas | Stores List'!$G682),2))</f>
        <v/>
      </c>
      <c r="I682" s="311" t="s">
        <v>804</v>
      </c>
      <c r="J682" s="311" t="str">
        <f>IFERROR(VLOOKUP('[1]Lista de Lojas | Stores List'!$K682,[1]UF!$A:$C,3,0),"")</f>
        <v>Southest</v>
      </c>
      <c r="K682" s="311" t="s">
        <v>127</v>
      </c>
      <c r="L682" s="311" t="str">
        <f>IF('[1]Lista de Lojas | Stores List'!$K682="","",VLOOKUP('[1]Lista de Lojas | Stores List'!$K682,[1]UF!$A:$B,2,0))</f>
        <v>São Paulo</v>
      </c>
      <c r="M682" s="311" t="s">
        <v>134</v>
      </c>
      <c r="N682" s="311" t="str">
        <f>IFERROR(VLOOKUP('[1]Lista de Lojas | Stores List'!$M682,[1]UF!D:E,2,0),"N")</f>
        <v>S</v>
      </c>
      <c r="O682" s="311" t="s">
        <v>478</v>
      </c>
      <c r="P682" s="311" t="s">
        <v>523</v>
      </c>
      <c r="Q682" s="317">
        <v>4197.6899999999996</v>
      </c>
      <c r="R682" s="311">
        <f>SUMIFS('[1]Lista de Lojas | Stores List'!$B$85:$B$747,'[1]Lista de Lojas | Stores List'!$D$85:$D$747,'[1]Lista de Lojas | Stores List'!$D682,'[1]Lista de Lojas | Stores List'!$E$85:$E$747,"&lt;="&amp;'[1]Lista de Lojas | Stores List'!$E682)</f>
        <v>55</v>
      </c>
      <c r="S682" s="311">
        <f>SUMIFS('[1]Lista de Lojas | Stores List'!$B$85:$B$747,'[1]Lista de Lojas | Stores List'!$E$85:$E$747,"&lt;="&amp;'[1]Lista de Lojas | Stores List'!$E682)</f>
        <v>65</v>
      </c>
    </row>
    <row r="683" spans="2:19">
      <c r="B683" s="164">
        <f>IF(AND('[1]Lista de Lojas | Stores List'!$E683="",'[1]Lista de Lojas | Stores List'!$G683=""),0,IF('[1]Lista de Lojas | Stores List'!$G683&lt;&gt;"",0,1))</f>
        <v>1</v>
      </c>
      <c r="C683" s="163" t="s">
        <v>833</v>
      </c>
      <c r="D683" s="308" t="s">
        <v>152</v>
      </c>
      <c r="E683" s="309">
        <v>37723</v>
      </c>
      <c r="F683" s="308" t="str">
        <f>IF('[1]Lista de Lojas | Stores List'!$E683="","",VLOOKUP(MONTH('[1]Lista de Lojas | Stores List'!$E683),[1]Quarters!$A$2:$B$13,2,0)&amp;RIGHT(YEAR('[1]Lista de Lojas | Stores List'!$E683),2))</f>
        <v>2Q03</v>
      </c>
      <c r="G683" s="309"/>
      <c r="H683" s="308" t="str">
        <f>IF('[1]Lista de Lojas | Stores List'!$G683="","",VLOOKUP(MONTH('[1]Lista de Lojas | Stores List'!$G683),[1]Quarters!$A$2:$B$13,2,0)&amp;RIGHT(YEAR('[1]Lista de Lojas | Stores List'!$G683),2))</f>
        <v/>
      </c>
      <c r="I683" s="311" t="s">
        <v>804</v>
      </c>
      <c r="J683" s="311" t="str">
        <f>IFERROR(VLOOKUP('[1]Lista de Lojas | Stores List'!$K683,[1]UF!$A:$C,3,0),"")</f>
        <v>Southest</v>
      </c>
      <c r="K683" s="311" t="s">
        <v>127</v>
      </c>
      <c r="L683" s="311" t="str">
        <f>IF('[1]Lista de Lojas | Stores List'!$K683="","",VLOOKUP('[1]Lista de Lojas | Stores List'!$K683,[1]UF!$A:$B,2,0))</f>
        <v>São Paulo</v>
      </c>
      <c r="M683" s="311" t="s">
        <v>215</v>
      </c>
      <c r="N683" s="311" t="str">
        <f>IFERROR(VLOOKUP('[1]Lista de Lojas | Stores List'!$M683,[1]UF!D:E,2,0),"N")</f>
        <v>N</v>
      </c>
      <c r="O683" s="311" t="s">
        <v>384</v>
      </c>
      <c r="P683" s="311" t="s">
        <v>523</v>
      </c>
      <c r="Q683" s="317">
        <v>827.34</v>
      </c>
      <c r="R683" s="311">
        <f>SUMIFS('[1]Lista de Lojas | Stores List'!$B$85:$B$747,'[1]Lista de Lojas | Stores List'!$D$85:$D$747,'[1]Lista de Lojas | Stores List'!$D683,'[1]Lista de Lojas | Stores List'!$E$85:$E$747,"&lt;="&amp;'[1]Lista de Lojas | Stores List'!$E683)</f>
        <v>10</v>
      </c>
      <c r="S683" s="311">
        <f>SUMIFS('[1]Lista de Lojas | Stores List'!$B$85:$B$747,'[1]Lista de Lojas | Stores List'!$E$85:$E$747,"&lt;="&amp;'[1]Lista de Lojas | Stores List'!$E683)</f>
        <v>64</v>
      </c>
    </row>
    <row r="684" spans="2:19">
      <c r="B684" s="164">
        <f>IF(AND('[1]Lista de Lojas | Stores List'!$E684="",'[1]Lista de Lojas | Stores List'!$G684=""),0,IF('[1]Lista de Lojas | Stores List'!$G684&lt;&gt;"",0,1))</f>
        <v>1</v>
      </c>
      <c r="C684" s="163" t="s">
        <v>1048</v>
      </c>
      <c r="D684" s="308" t="s">
        <v>125</v>
      </c>
      <c r="E684" s="309">
        <v>37225</v>
      </c>
      <c r="F684" s="308" t="str">
        <f>IF('[1]Lista de Lojas | Stores List'!$E684="","",VLOOKUP(MONTH('[1]Lista de Lojas | Stores List'!$E684),[1]Quarters!$A$2:$B$13,2,0)&amp;RIGHT(YEAR('[1]Lista de Lojas | Stores List'!$E684),2))</f>
        <v>4Q01</v>
      </c>
      <c r="G684" s="309"/>
      <c r="H684" s="308" t="str">
        <f>IF('[1]Lista de Lojas | Stores List'!$G684="","",VLOOKUP(MONTH('[1]Lista de Lojas | Stores List'!$G684),[1]Quarters!$A$2:$B$13,2,0)&amp;RIGHT(YEAR('[1]Lista de Lojas | Stores List'!$G684),2))</f>
        <v/>
      </c>
      <c r="I684" s="311" t="s">
        <v>804</v>
      </c>
      <c r="J684" s="311" t="str">
        <f>IFERROR(VLOOKUP('[1]Lista de Lojas | Stores List'!$K684,[1]UF!$A:$C,3,0),"")</f>
        <v>Southest</v>
      </c>
      <c r="K684" s="311" t="s">
        <v>127</v>
      </c>
      <c r="L684" s="311" t="str">
        <f>IF('[1]Lista de Lojas | Stores List'!$K684="","",VLOOKUP('[1]Lista de Lojas | Stores List'!$K684,[1]UF!$A:$B,2,0))</f>
        <v>São Paulo</v>
      </c>
      <c r="M684" s="311" t="s">
        <v>159</v>
      </c>
      <c r="N684" s="311" t="str">
        <f>IFERROR(VLOOKUP('[1]Lista de Lojas | Stores List'!$M684,[1]UF!D:E,2,0),"N")</f>
        <v>N</v>
      </c>
      <c r="O684" s="311" t="s">
        <v>479</v>
      </c>
      <c r="P684" s="311" t="s">
        <v>523</v>
      </c>
      <c r="Q684" s="317">
        <v>4605.8600000000006</v>
      </c>
      <c r="R684" s="311">
        <f>SUMIFS('[1]Lista de Lojas | Stores List'!$B$85:$B$747,'[1]Lista de Lojas | Stores List'!$D$85:$D$747,'[1]Lista de Lojas | Stores List'!$D684,'[1]Lista de Lojas | Stores List'!$E$85:$E$747,"&lt;="&amp;'[1]Lista de Lojas | Stores List'!$E684)</f>
        <v>54</v>
      </c>
      <c r="S684" s="311">
        <f>SUMIFS('[1]Lista de Lojas | Stores List'!$B$85:$B$747,'[1]Lista de Lojas | Stores List'!$E$85:$E$747,"&lt;="&amp;'[1]Lista de Lojas | Stores List'!$E684)</f>
        <v>63</v>
      </c>
    </row>
    <row r="685" spans="2:19">
      <c r="B685" s="164">
        <f>IF(AND('[1]Lista de Lojas | Stores List'!$E685="",'[1]Lista de Lojas | Stores List'!$G685=""),0,IF('[1]Lista de Lojas | Stores List'!$G685&lt;&gt;"",0,1))</f>
        <v>1</v>
      </c>
      <c r="C685" s="163" t="s">
        <v>1047</v>
      </c>
      <c r="D685" s="308" t="s">
        <v>125</v>
      </c>
      <c r="E685" s="309">
        <v>37161</v>
      </c>
      <c r="F685" s="308" t="str">
        <f>IF('[1]Lista de Lojas | Stores List'!$E685="","",VLOOKUP(MONTH('[1]Lista de Lojas | Stores List'!$E685),[1]Quarters!$A$2:$B$13,2,0)&amp;RIGHT(YEAR('[1]Lista de Lojas | Stores List'!$E685),2))</f>
        <v>3Q01</v>
      </c>
      <c r="G685" s="309"/>
      <c r="H685" s="308" t="str">
        <f>IF('[1]Lista de Lojas | Stores List'!$G685="","",VLOOKUP(MONTH('[1]Lista de Lojas | Stores List'!$G685),[1]Quarters!$A$2:$B$13,2,0)&amp;RIGHT(YEAR('[1]Lista de Lojas | Stores List'!$G685),2))</f>
        <v/>
      </c>
      <c r="I685" s="311" t="s">
        <v>804</v>
      </c>
      <c r="J685" s="311" t="str">
        <f>IFERROR(VLOOKUP('[1]Lista de Lojas | Stores List'!$K685,[1]UF!$A:$C,3,0),"")</f>
        <v>Southest</v>
      </c>
      <c r="K685" s="311" t="s">
        <v>131</v>
      </c>
      <c r="L685" s="311" t="str">
        <f>IF('[1]Lista de Lojas | Stores List'!$K685="","",VLOOKUP('[1]Lista de Lojas | Stores List'!$K685,[1]UF!$A:$B,2,0))</f>
        <v>Rio de Janeiro</v>
      </c>
      <c r="M685" s="311" t="s">
        <v>154</v>
      </c>
      <c r="N685" s="311" t="str">
        <f>IFERROR(VLOOKUP('[1]Lista de Lojas | Stores List'!$M685,[1]UF!D:E,2,0),"N")</f>
        <v>S</v>
      </c>
      <c r="O685" s="311" t="s">
        <v>480</v>
      </c>
      <c r="P685" s="311" t="s">
        <v>523</v>
      </c>
      <c r="Q685" s="317">
        <v>2867.67</v>
      </c>
      <c r="R685" s="311">
        <f>SUMIFS('[1]Lista de Lojas | Stores List'!$B$85:$B$747,'[1]Lista de Lojas | Stores List'!$D$85:$D$747,'[1]Lista de Lojas | Stores List'!$D685,'[1]Lista de Lojas | Stores List'!$E$85:$E$747,"&lt;="&amp;'[1]Lista de Lojas | Stores List'!$E685)</f>
        <v>53</v>
      </c>
      <c r="S685" s="311">
        <f>SUMIFS('[1]Lista de Lojas | Stores List'!$B$85:$B$747,'[1]Lista de Lojas | Stores List'!$E$85:$E$747,"&lt;="&amp;'[1]Lista de Lojas | Stores List'!$E685)</f>
        <v>62</v>
      </c>
    </row>
    <row r="686" spans="2:19">
      <c r="B686" s="164">
        <f>IF(AND('[1]Lista de Lojas | Stores List'!$E686="",'[1]Lista de Lojas | Stores List'!$G686=""),0,IF('[1]Lista de Lojas | Stores List'!$G686&lt;&gt;"",0,1))</f>
        <v>1</v>
      </c>
      <c r="C686" s="163" t="s">
        <v>1046</v>
      </c>
      <c r="D686" s="308" t="s">
        <v>125</v>
      </c>
      <c r="E686" s="309">
        <v>37019</v>
      </c>
      <c r="F686" s="308" t="str">
        <f>IF('[1]Lista de Lojas | Stores List'!$E686="","",VLOOKUP(MONTH('[1]Lista de Lojas | Stores List'!$E686),[1]Quarters!$A$2:$B$13,2,0)&amp;RIGHT(YEAR('[1]Lista de Lojas | Stores List'!$E686),2))</f>
        <v>2Q01</v>
      </c>
      <c r="G686" s="309"/>
      <c r="H686" s="308" t="str">
        <f>IF('[1]Lista de Lojas | Stores List'!$G686="","",VLOOKUP(MONTH('[1]Lista de Lojas | Stores List'!$G686),[1]Quarters!$A$2:$B$13,2,0)&amp;RIGHT(YEAR('[1]Lista de Lojas | Stores List'!$G686),2))</f>
        <v/>
      </c>
      <c r="I686" s="311" t="s">
        <v>804</v>
      </c>
      <c r="J686" s="311" t="str">
        <f>IFERROR(VLOOKUP('[1]Lista de Lojas | Stores List'!$K686,[1]UF!$A:$C,3,0),"")</f>
        <v>Midwest</v>
      </c>
      <c r="K686" s="311" t="s">
        <v>326</v>
      </c>
      <c r="L686" s="311" t="str">
        <f>IF('[1]Lista de Lojas | Stores List'!$K686="","",VLOOKUP('[1]Lista de Lojas | Stores List'!$K686,[1]UF!$A:$B,2,0))</f>
        <v>Distrito Federal</v>
      </c>
      <c r="M686" s="311" t="s">
        <v>199</v>
      </c>
      <c r="N686" s="311" t="str">
        <f>IFERROR(VLOOKUP('[1]Lista de Lojas | Stores List'!$M686,[1]UF!D:E,2,0),"N")</f>
        <v>S</v>
      </c>
      <c r="O686" s="311" t="s">
        <v>481</v>
      </c>
      <c r="P686" s="311" t="s">
        <v>523</v>
      </c>
      <c r="Q686" s="317">
        <v>4975.72</v>
      </c>
      <c r="R686" s="311">
        <f>SUMIFS('[1]Lista de Lojas | Stores List'!$B$85:$B$747,'[1]Lista de Lojas | Stores List'!$D$85:$D$747,'[1]Lista de Lojas | Stores List'!$D686,'[1]Lista de Lojas | Stores List'!$E$85:$E$747,"&lt;="&amp;'[1]Lista de Lojas | Stores List'!$E686)</f>
        <v>52</v>
      </c>
      <c r="S686" s="311">
        <f>SUMIFS('[1]Lista de Lojas | Stores List'!$B$85:$B$747,'[1]Lista de Lojas | Stores List'!$E$85:$E$747,"&lt;="&amp;'[1]Lista de Lojas | Stores List'!$E686)</f>
        <v>61</v>
      </c>
    </row>
    <row r="687" spans="2:19">
      <c r="B687" s="164">
        <f>IF(AND('[1]Lista de Lojas | Stores List'!$E687="",'[1]Lista de Lojas | Stores List'!$G687=""),0,IF('[1]Lista de Lojas | Stores List'!$G687&lt;&gt;"",0,1))</f>
        <v>1</v>
      </c>
      <c r="C687" s="163" t="s">
        <v>1045</v>
      </c>
      <c r="D687" s="308" t="s">
        <v>125</v>
      </c>
      <c r="E687" s="309">
        <v>37014</v>
      </c>
      <c r="F687" s="308" t="str">
        <f>IF('[1]Lista de Lojas | Stores List'!$E687="","",VLOOKUP(MONTH('[1]Lista de Lojas | Stores List'!$E687),[1]Quarters!$A$2:$B$13,2,0)&amp;RIGHT(YEAR('[1]Lista de Lojas | Stores List'!$E687),2))</f>
        <v>2Q01</v>
      </c>
      <c r="G687" s="309"/>
      <c r="H687" s="308" t="str">
        <f>IF('[1]Lista de Lojas | Stores List'!$G687="","",VLOOKUP(MONTH('[1]Lista de Lojas | Stores List'!$G687),[1]Quarters!$A$2:$B$13,2,0)&amp;RIGHT(YEAR('[1]Lista de Lojas | Stores List'!$G687),2))</f>
        <v/>
      </c>
      <c r="I687" s="311" t="s">
        <v>804</v>
      </c>
      <c r="J687" s="311" t="str">
        <f>IFERROR(VLOOKUP('[1]Lista de Lojas | Stores List'!$K687,[1]UF!$A:$C,3,0),"")</f>
        <v>Southest</v>
      </c>
      <c r="K687" s="311" t="s">
        <v>319</v>
      </c>
      <c r="L687" s="311" t="str">
        <f>IF('[1]Lista de Lojas | Stores List'!$K687="","",VLOOKUP('[1]Lista de Lojas | Stores List'!$K687,[1]UF!$A:$B,2,0))</f>
        <v>Minas Gerais</v>
      </c>
      <c r="M687" s="311" t="s">
        <v>189</v>
      </c>
      <c r="N687" s="311" t="str">
        <f>IFERROR(VLOOKUP('[1]Lista de Lojas | Stores List'!$M687,[1]UF!D:E,2,0),"N")</f>
        <v>S</v>
      </c>
      <c r="O687" s="311" t="s">
        <v>482</v>
      </c>
      <c r="P687" s="311" t="s">
        <v>523</v>
      </c>
      <c r="Q687" s="317">
        <v>3106.47</v>
      </c>
      <c r="R687" s="311">
        <f>SUMIFS('[1]Lista de Lojas | Stores List'!$B$85:$B$747,'[1]Lista de Lojas | Stores List'!$D$85:$D$747,'[1]Lista de Lojas | Stores List'!$D687,'[1]Lista de Lojas | Stores List'!$E$85:$E$747,"&lt;="&amp;'[1]Lista de Lojas | Stores List'!$E687)</f>
        <v>51</v>
      </c>
      <c r="S687" s="311">
        <f>SUMIFS('[1]Lista de Lojas | Stores List'!$B$85:$B$747,'[1]Lista de Lojas | Stores List'!$E$85:$E$747,"&lt;="&amp;'[1]Lista de Lojas | Stores List'!$E687)</f>
        <v>60</v>
      </c>
    </row>
    <row r="688" spans="2:19">
      <c r="B688" s="164">
        <f>IF(AND('[1]Lista de Lojas | Stores List'!$E688="",'[1]Lista de Lojas | Stores List'!$G688=""),0,IF('[1]Lista de Lojas | Stores List'!$G688&lt;&gt;"",0,1))</f>
        <v>1</v>
      </c>
      <c r="C688" s="163" t="s">
        <v>1044</v>
      </c>
      <c r="D688" s="308" t="s">
        <v>125</v>
      </c>
      <c r="E688" s="309">
        <v>36979</v>
      </c>
      <c r="F688" s="308" t="str">
        <f>IF('[1]Lista de Lojas | Stores List'!$E688="","",VLOOKUP(MONTH('[1]Lista de Lojas | Stores List'!$E688),[1]Quarters!$A$2:$B$13,2,0)&amp;RIGHT(YEAR('[1]Lista de Lojas | Stores List'!$E688),2))</f>
        <v>1Q01</v>
      </c>
      <c r="G688" s="309"/>
      <c r="H688" s="308" t="str">
        <f>IF('[1]Lista de Lojas | Stores List'!$G688="","",VLOOKUP(MONTH('[1]Lista de Lojas | Stores List'!$G688),[1]Quarters!$A$2:$B$13,2,0)&amp;RIGHT(YEAR('[1]Lista de Lojas | Stores List'!$G688),2))</f>
        <v/>
      </c>
      <c r="I688" s="311" t="s">
        <v>804</v>
      </c>
      <c r="J688" s="311" t="str">
        <f>IFERROR(VLOOKUP('[1]Lista de Lojas | Stores List'!$K688,[1]UF!$A:$C,3,0),"")</f>
        <v>South</v>
      </c>
      <c r="K688" s="311" t="s">
        <v>317</v>
      </c>
      <c r="L688" s="311" t="str">
        <f>IF('[1]Lista de Lojas | Stores List'!$K688="","",VLOOKUP('[1]Lista de Lojas | Stores List'!$K688,[1]UF!$A:$B,2,0))</f>
        <v>Santa Catarina</v>
      </c>
      <c r="M688" s="311" t="s">
        <v>173</v>
      </c>
      <c r="N688" s="311" t="str">
        <f>IFERROR(VLOOKUP('[1]Lista de Lojas | Stores List'!$M688,[1]UF!D:E,2,0),"N")</f>
        <v>N</v>
      </c>
      <c r="O688" s="311" t="s">
        <v>483</v>
      </c>
      <c r="P688" s="311" t="s">
        <v>523</v>
      </c>
      <c r="Q688" s="317">
        <v>3715</v>
      </c>
      <c r="R688" s="311">
        <f>SUMIFS('[1]Lista de Lojas | Stores List'!$B$85:$B$747,'[1]Lista de Lojas | Stores List'!$D$85:$D$747,'[1]Lista de Lojas | Stores List'!$D688,'[1]Lista de Lojas | Stores List'!$E$85:$E$747,"&lt;="&amp;'[1]Lista de Lojas | Stores List'!$E688)</f>
        <v>50</v>
      </c>
      <c r="S688" s="311">
        <f>SUMIFS('[1]Lista de Lojas | Stores List'!$B$85:$B$747,'[1]Lista de Lojas | Stores List'!$E$85:$E$747,"&lt;="&amp;'[1]Lista de Lojas | Stores List'!$E688)</f>
        <v>59</v>
      </c>
    </row>
    <row r="689" spans="2:19">
      <c r="B689" s="164">
        <f>IF(AND('[1]Lista de Lojas | Stores List'!$E689="",'[1]Lista de Lojas | Stores List'!$G689=""),0,IF('[1]Lista de Lojas | Stores List'!$G689&lt;&gt;"",0,1))</f>
        <v>1</v>
      </c>
      <c r="C689" s="163" t="s">
        <v>1043</v>
      </c>
      <c r="D689" s="308" t="s">
        <v>125</v>
      </c>
      <c r="E689" s="309">
        <v>36846</v>
      </c>
      <c r="F689" s="308" t="str">
        <f>IF('[1]Lista de Lojas | Stores List'!$E689="","",VLOOKUP(MONTH('[1]Lista de Lojas | Stores List'!$E689),[1]Quarters!$A$2:$B$13,2,0)&amp;RIGHT(YEAR('[1]Lista de Lojas | Stores List'!$E689),2))</f>
        <v>4Q00</v>
      </c>
      <c r="G689" s="309"/>
      <c r="H689" s="308" t="str">
        <f>IF('[1]Lista de Lojas | Stores List'!$G689="","",VLOOKUP(MONTH('[1]Lista de Lojas | Stores List'!$G689),[1]Quarters!$A$2:$B$13,2,0)&amp;RIGHT(YEAR('[1]Lista de Lojas | Stores List'!$G689),2))</f>
        <v/>
      </c>
      <c r="I689" s="311" t="s">
        <v>804</v>
      </c>
      <c r="J689" s="311" t="str">
        <f>IFERROR(VLOOKUP('[1]Lista de Lojas | Stores List'!$K689,[1]UF!$A:$C,3,0),"")</f>
        <v>Midwest</v>
      </c>
      <c r="K689" s="311" t="s">
        <v>326</v>
      </c>
      <c r="L689" s="311" t="str">
        <f>IF('[1]Lista de Lojas | Stores List'!$K689="","",VLOOKUP('[1]Lista de Lojas | Stores List'!$K689,[1]UF!$A:$B,2,0))</f>
        <v>Distrito Federal</v>
      </c>
      <c r="M689" s="311" t="s">
        <v>199</v>
      </c>
      <c r="N689" s="311" t="str">
        <f>IFERROR(VLOOKUP('[1]Lista de Lojas | Stores List'!$M689,[1]UF!D:E,2,0),"N")</f>
        <v>S</v>
      </c>
      <c r="O689" s="311" t="s">
        <v>484</v>
      </c>
      <c r="P689" s="311" t="s">
        <v>523</v>
      </c>
      <c r="Q689" s="317">
        <v>3259.96</v>
      </c>
      <c r="R689" s="311">
        <f>SUMIFS('[1]Lista de Lojas | Stores List'!$B$85:$B$747,'[1]Lista de Lojas | Stores List'!$D$85:$D$747,'[1]Lista de Lojas | Stores List'!$D689,'[1]Lista de Lojas | Stores List'!$E$85:$E$747,"&lt;="&amp;'[1]Lista de Lojas | Stores List'!$E689)</f>
        <v>49</v>
      </c>
      <c r="S689" s="311">
        <f>SUMIFS('[1]Lista de Lojas | Stores List'!$B$85:$B$747,'[1]Lista de Lojas | Stores List'!$E$85:$E$747,"&lt;="&amp;'[1]Lista de Lojas | Stores List'!$E689)</f>
        <v>58</v>
      </c>
    </row>
    <row r="690" spans="2:19">
      <c r="B690" s="164">
        <f>IF(AND('[1]Lista de Lojas | Stores List'!$E690="",'[1]Lista de Lojas | Stores List'!$G690=""),0,IF('[1]Lista de Lojas | Stores List'!$G690&lt;&gt;"",0,1))</f>
        <v>1</v>
      </c>
      <c r="C690" s="163" t="s">
        <v>1042</v>
      </c>
      <c r="D690" s="308" t="s">
        <v>125</v>
      </c>
      <c r="E690" s="309">
        <v>36826</v>
      </c>
      <c r="F690" s="308" t="str">
        <f>IF('[1]Lista de Lojas | Stores List'!$E690="","",VLOOKUP(MONTH('[1]Lista de Lojas | Stores List'!$E690),[1]Quarters!$A$2:$B$13,2,0)&amp;RIGHT(YEAR('[1]Lista de Lojas | Stores List'!$E690),2))</f>
        <v>4Q00</v>
      </c>
      <c r="G690" s="309"/>
      <c r="H690" s="308" t="str">
        <f>IF('[1]Lista de Lojas | Stores List'!$G690="","",VLOOKUP(MONTH('[1]Lista de Lojas | Stores List'!$G690),[1]Quarters!$A$2:$B$13,2,0)&amp;RIGHT(YEAR('[1]Lista de Lojas | Stores List'!$G690),2))</f>
        <v/>
      </c>
      <c r="I690" s="311" t="s">
        <v>804</v>
      </c>
      <c r="J690" s="311" t="str">
        <f>IFERROR(VLOOKUP('[1]Lista de Lojas | Stores List'!$K690,[1]UF!$A:$C,3,0),"")</f>
        <v>Southest</v>
      </c>
      <c r="K690" s="311" t="s">
        <v>319</v>
      </c>
      <c r="L690" s="311" t="str">
        <f>IF('[1]Lista de Lojas | Stores List'!$K690="","",VLOOKUP('[1]Lista de Lojas | Stores List'!$K690,[1]UF!$A:$B,2,0))</f>
        <v>Minas Gerais</v>
      </c>
      <c r="M690" s="311" t="s">
        <v>340</v>
      </c>
      <c r="N690" s="311" t="str">
        <f>IFERROR(VLOOKUP('[1]Lista de Lojas | Stores List'!$M690,[1]UF!D:E,2,0),"N")</f>
        <v>N</v>
      </c>
      <c r="O690" s="311" t="s">
        <v>485</v>
      </c>
      <c r="P690" s="311" t="s">
        <v>523</v>
      </c>
      <c r="Q690" s="317">
        <v>3541.4500000000003</v>
      </c>
      <c r="R690" s="311">
        <f>SUMIFS('[1]Lista de Lojas | Stores List'!$B$85:$B$747,'[1]Lista de Lojas | Stores List'!$D$85:$D$747,'[1]Lista de Lojas | Stores List'!$D690,'[1]Lista de Lojas | Stores List'!$E$85:$E$747,"&lt;="&amp;'[1]Lista de Lojas | Stores List'!$E690)</f>
        <v>48</v>
      </c>
      <c r="S690" s="311">
        <f>SUMIFS('[1]Lista de Lojas | Stores List'!$B$85:$B$747,'[1]Lista de Lojas | Stores List'!$E$85:$E$747,"&lt;="&amp;'[1]Lista de Lojas | Stores List'!$E690)</f>
        <v>57</v>
      </c>
    </row>
    <row r="691" spans="2:19">
      <c r="B691" s="324">
        <f>IF(AND('[1]Lista de Lojas | Stores List'!$E691="",'[1]Lista de Lojas | Stores List'!$G691=""),0,IF('[1]Lista de Lojas | Stores List'!$G691&lt;&gt;"",0,1))</f>
        <v>0</v>
      </c>
      <c r="C691" s="325" t="s">
        <v>831</v>
      </c>
      <c r="D691" s="326" t="s">
        <v>152</v>
      </c>
      <c r="E691" s="327">
        <v>36797</v>
      </c>
      <c r="F691" s="326" t="str">
        <f>IF('[1]Lista de Lojas | Stores List'!$E691="","",VLOOKUP(MONTH('[1]Lista de Lojas | Stores List'!$E691),[1]Quarters!$A$2:$B$13,2,0)&amp;RIGHT(YEAR('[1]Lista de Lojas | Stores List'!$E691),2))</f>
        <v>3Q00</v>
      </c>
      <c r="G691" s="327">
        <v>42401</v>
      </c>
      <c r="H691" s="326" t="str">
        <f>IF('[1]Lista de Lojas | Stores List'!$G691="","",VLOOKUP(MONTH('[1]Lista de Lojas | Stores List'!$G691),[1]Quarters!$A$2:$B$13,2,0)&amp;RIGHT(YEAR('[1]Lista de Lojas | Stores List'!$G691),2))</f>
        <v>1Q16</v>
      </c>
      <c r="I691" s="324" t="s">
        <v>804</v>
      </c>
      <c r="J691" s="324" t="str">
        <f>IFERROR(VLOOKUP('[1]Lista de Lojas | Stores List'!$K691,[1]UF!$A:$C,3,0),"")</f>
        <v>Southest</v>
      </c>
      <c r="K691" s="324" t="s">
        <v>127</v>
      </c>
      <c r="L691" s="324" t="str">
        <f>IF('[1]Lista de Lojas | Stores List'!$K691="","",VLOOKUP('[1]Lista de Lojas | Stores List'!$K691,[1]UF!$A:$B,2,0))</f>
        <v>São Paulo</v>
      </c>
      <c r="M691" s="324" t="s">
        <v>134</v>
      </c>
      <c r="N691" s="311" t="str">
        <f>IFERROR(VLOOKUP('[1]Lista de Lojas | Stores List'!$M691,[1]UF!D:E,2,0),"N")</f>
        <v>S</v>
      </c>
      <c r="O691" s="324" t="s">
        <v>832</v>
      </c>
      <c r="P691" s="324" t="s">
        <v>523</v>
      </c>
      <c r="Q691" s="328">
        <v>604.33000000000004</v>
      </c>
      <c r="R691" s="324">
        <f>SUMIFS('[1]Lista de Lojas | Stores List'!$B$85:$B$747,'[1]Lista de Lojas | Stores List'!$D$85:$D$747,'[1]Lista de Lojas | Stores List'!$D691,'[1]Lista de Lojas | Stores List'!$E$85:$E$747,"&lt;="&amp;'[1]Lista de Lojas | Stores List'!$E691)</f>
        <v>9</v>
      </c>
      <c r="S691" s="311">
        <f>SUMIFS('[1]Lista de Lojas | Stores List'!$B$85:$B$747,'[1]Lista de Lojas | Stores List'!$E$85:$E$747,"&lt;="&amp;'[1]Lista de Lojas | Stores List'!$E691)</f>
        <v>56</v>
      </c>
    </row>
    <row r="692" spans="2:19">
      <c r="B692" s="164">
        <f>IF(AND('[1]Lista de Lojas | Stores List'!$E692="",'[1]Lista de Lojas | Stores List'!$G692=""),0,IF('[1]Lista de Lojas | Stores List'!$G692&lt;&gt;"",0,1))</f>
        <v>1</v>
      </c>
      <c r="C692" s="163" t="s">
        <v>1041</v>
      </c>
      <c r="D692" s="308" t="s">
        <v>125</v>
      </c>
      <c r="E692" s="309">
        <v>36783</v>
      </c>
      <c r="F692" s="308" t="str">
        <f>IF('[1]Lista de Lojas | Stores List'!$E692="","",VLOOKUP(MONTH('[1]Lista de Lojas | Stores List'!$E692),[1]Quarters!$A$2:$B$13,2,0)&amp;RIGHT(YEAR('[1]Lista de Lojas | Stores List'!$E692),2))</f>
        <v>3Q00</v>
      </c>
      <c r="G692" s="309"/>
      <c r="H692" s="308" t="str">
        <f>IF('[1]Lista de Lojas | Stores List'!$G692="","",VLOOKUP(MONTH('[1]Lista de Lojas | Stores List'!$G692),[1]Quarters!$A$2:$B$13,2,0)&amp;RIGHT(YEAR('[1]Lista de Lojas | Stores List'!$G692),2))</f>
        <v/>
      </c>
      <c r="I692" s="311" t="s">
        <v>804</v>
      </c>
      <c r="J692" s="311" t="str">
        <f>IFERROR(VLOOKUP('[1]Lista de Lojas | Stores List'!$K692,[1]UF!$A:$C,3,0),"")</f>
        <v>Southest</v>
      </c>
      <c r="K692" s="311" t="s">
        <v>127</v>
      </c>
      <c r="L692" s="311" t="str">
        <f>IF('[1]Lista de Lojas | Stores List'!$K692="","",VLOOKUP('[1]Lista de Lojas | Stores List'!$K692,[1]UF!$A:$B,2,0))</f>
        <v>São Paulo</v>
      </c>
      <c r="M692" s="311" t="s">
        <v>215</v>
      </c>
      <c r="N692" s="311" t="str">
        <f>IFERROR(VLOOKUP('[1]Lista de Lojas | Stores List'!$M692,[1]UF!D:E,2,0),"N")</f>
        <v>N</v>
      </c>
      <c r="O692" s="311" t="s">
        <v>284</v>
      </c>
      <c r="P692" s="311" t="s">
        <v>523</v>
      </c>
      <c r="Q692" s="317">
        <v>4515.82</v>
      </c>
      <c r="R692" s="311">
        <f>SUMIFS('[1]Lista de Lojas | Stores List'!$B$85:$B$747,'[1]Lista de Lojas | Stores List'!$D$85:$D$747,'[1]Lista de Lojas | Stores List'!$D692,'[1]Lista de Lojas | Stores List'!$E$85:$E$747,"&lt;="&amp;'[1]Lista de Lojas | Stores List'!$E692)</f>
        <v>47</v>
      </c>
      <c r="S692" s="311">
        <f>SUMIFS('[1]Lista de Lojas | Stores List'!$B$85:$B$747,'[1]Lista de Lojas | Stores List'!$E$85:$E$747,"&lt;="&amp;'[1]Lista de Lojas | Stores List'!$E692)</f>
        <v>56</v>
      </c>
    </row>
    <row r="693" spans="2:19">
      <c r="B693" s="164">
        <f>IF(AND('[1]Lista de Lojas | Stores List'!$E693="",'[1]Lista de Lojas | Stores List'!$G693=""),0,IF('[1]Lista de Lojas | Stores List'!$G693&lt;&gt;"",0,1))</f>
        <v>1</v>
      </c>
      <c r="C693" s="163" t="s">
        <v>829</v>
      </c>
      <c r="D693" s="308" t="s">
        <v>152</v>
      </c>
      <c r="E693" s="309">
        <v>36719</v>
      </c>
      <c r="F693" s="308" t="str">
        <f>IF('[1]Lista de Lojas | Stores List'!$E693="","",VLOOKUP(MONTH('[1]Lista de Lojas | Stores List'!$E693),[1]Quarters!$A$2:$B$13,2,0)&amp;RIGHT(YEAR('[1]Lista de Lojas | Stores List'!$E693),2))</f>
        <v>3Q00</v>
      </c>
      <c r="G693" s="309"/>
      <c r="H693" s="308" t="str">
        <f>IF('[1]Lista de Lojas | Stores List'!$G693="","",VLOOKUP(MONTH('[1]Lista de Lojas | Stores List'!$G693),[1]Quarters!$A$2:$B$13,2,0)&amp;RIGHT(YEAR('[1]Lista de Lojas | Stores List'!$G693),2))</f>
        <v/>
      </c>
      <c r="I693" s="311" t="s">
        <v>804</v>
      </c>
      <c r="J693" s="311" t="str">
        <f>IFERROR(VLOOKUP('[1]Lista de Lojas | Stores List'!$K693,[1]UF!$A:$C,3,0),"")</f>
        <v>Southest</v>
      </c>
      <c r="K693" s="311" t="s">
        <v>127</v>
      </c>
      <c r="L693" s="311" t="str">
        <f>IF('[1]Lista de Lojas | Stores List'!$K693="","",VLOOKUP('[1]Lista de Lojas | Stores List'!$K693,[1]UF!$A:$B,2,0))</f>
        <v>São Paulo</v>
      </c>
      <c r="M693" s="311" t="s">
        <v>134</v>
      </c>
      <c r="N693" s="311" t="str">
        <f>IFERROR(VLOOKUP('[1]Lista de Lojas | Stores List'!$M693,[1]UF!D:E,2,0),"N")</f>
        <v>S</v>
      </c>
      <c r="O693" s="311" t="s">
        <v>830</v>
      </c>
      <c r="P693" s="311" t="s">
        <v>523</v>
      </c>
      <c r="Q693" s="317">
        <v>632.86</v>
      </c>
      <c r="R693" s="311">
        <f>SUMIFS('[1]Lista de Lojas | Stores List'!$B$85:$B$747,'[1]Lista de Lojas | Stores List'!$D$85:$D$747,'[1]Lista de Lojas | Stores List'!$D693,'[1]Lista de Lojas | Stores List'!$E$85:$E$747,"&lt;="&amp;'[1]Lista de Lojas | Stores List'!$E693)</f>
        <v>9</v>
      </c>
      <c r="S693" s="311">
        <f>SUMIFS('[1]Lista de Lojas | Stores List'!$B$85:$B$747,'[1]Lista de Lojas | Stores List'!$E$85:$E$747,"&lt;="&amp;'[1]Lista de Lojas | Stores List'!$E693)</f>
        <v>55</v>
      </c>
    </row>
    <row r="694" spans="2:19">
      <c r="B694" s="164">
        <f>IF(AND('[1]Lista de Lojas | Stores List'!$E694="",'[1]Lista de Lojas | Stores List'!$G694=""),0,IF('[1]Lista de Lojas | Stores List'!$G694&lt;&gt;"",0,1))</f>
        <v>1</v>
      </c>
      <c r="C694" s="163" t="s">
        <v>1040</v>
      </c>
      <c r="D694" s="308" t="s">
        <v>125</v>
      </c>
      <c r="E694" s="309">
        <v>36657</v>
      </c>
      <c r="F694" s="308" t="str">
        <f>IF('[1]Lista de Lojas | Stores List'!$E694="","",VLOOKUP(MONTH('[1]Lista de Lojas | Stores List'!$E694),[1]Quarters!$A$2:$B$13,2,0)&amp;RIGHT(YEAR('[1]Lista de Lojas | Stores List'!$E694),2))</f>
        <v>2Q00</v>
      </c>
      <c r="G694" s="309"/>
      <c r="H694" s="308" t="str">
        <f>IF('[1]Lista de Lojas | Stores List'!$G694="","",VLOOKUP(MONTH('[1]Lista de Lojas | Stores List'!$G694),[1]Quarters!$A$2:$B$13,2,0)&amp;RIGHT(YEAR('[1]Lista de Lojas | Stores List'!$G694),2))</f>
        <v/>
      </c>
      <c r="I694" s="311" t="s">
        <v>804</v>
      </c>
      <c r="J694" s="311" t="str">
        <f>IFERROR(VLOOKUP('[1]Lista de Lojas | Stores List'!$K694,[1]UF!$A:$C,3,0),"")</f>
        <v>Southest</v>
      </c>
      <c r="K694" s="311" t="s">
        <v>127</v>
      </c>
      <c r="L694" s="311" t="str">
        <f>IF('[1]Lista de Lojas | Stores List'!$K694="","",VLOOKUP('[1]Lista de Lojas | Stores List'!$K694,[1]UF!$A:$B,2,0))</f>
        <v>São Paulo</v>
      </c>
      <c r="M694" s="311" t="s">
        <v>134</v>
      </c>
      <c r="N694" s="311" t="str">
        <f>IFERROR(VLOOKUP('[1]Lista de Lojas | Stores List'!$M694,[1]UF!D:E,2,0),"N")</f>
        <v>S</v>
      </c>
      <c r="O694" s="311" t="s">
        <v>486</v>
      </c>
      <c r="P694" s="311" t="s">
        <v>523</v>
      </c>
      <c r="Q694" s="317">
        <v>5081.0300000000007</v>
      </c>
      <c r="R694" s="311">
        <f>SUMIFS('[1]Lista de Lojas | Stores List'!$B$85:$B$747,'[1]Lista de Lojas | Stores List'!$D$85:$D$747,'[1]Lista de Lojas | Stores List'!$D694,'[1]Lista de Lojas | Stores List'!$E$85:$E$747,"&lt;="&amp;'[1]Lista de Lojas | Stores List'!$E694)</f>
        <v>46</v>
      </c>
      <c r="S694" s="311">
        <f>SUMIFS('[1]Lista de Lojas | Stores List'!$B$85:$B$747,'[1]Lista de Lojas | Stores List'!$E$85:$E$747,"&lt;="&amp;'[1]Lista de Lojas | Stores List'!$E694)</f>
        <v>54</v>
      </c>
    </row>
    <row r="695" spans="2:19">
      <c r="B695" s="164">
        <f>IF(AND('[1]Lista de Lojas | Stores List'!$E695="",'[1]Lista de Lojas | Stores List'!$G695=""),0,IF('[1]Lista de Lojas | Stores List'!$G695&lt;&gt;"",0,1))</f>
        <v>1</v>
      </c>
      <c r="C695" s="163" t="s">
        <v>1039</v>
      </c>
      <c r="D695" s="308" t="s">
        <v>125</v>
      </c>
      <c r="E695" s="309">
        <v>36656</v>
      </c>
      <c r="F695" s="308" t="str">
        <f>IF('[1]Lista de Lojas | Stores List'!$E695="","",VLOOKUP(MONTH('[1]Lista de Lojas | Stores List'!$E695),[1]Quarters!$A$2:$B$13,2,0)&amp;RIGHT(YEAR('[1]Lista de Lojas | Stores List'!$E695),2))</f>
        <v>2Q00</v>
      </c>
      <c r="G695" s="309"/>
      <c r="H695" s="308" t="str">
        <f>IF('[1]Lista de Lojas | Stores List'!$G695="","",VLOOKUP(MONTH('[1]Lista de Lojas | Stores List'!$G695),[1]Quarters!$A$2:$B$13,2,0)&amp;RIGHT(YEAR('[1]Lista de Lojas | Stores List'!$G695),2))</f>
        <v/>
      </c>
      <c r="I695" s="311" t="s">
        <v>804</v>
      </c>
      <c r="J695" s="311" t="str">
        <f>IFERROR(VLOOKUP('[1]Lista de Lojas | Stores List'!$K695,[1]UF!$A:$C,3,0),"")</f>
        <v>Southest</v>
      </c>
      <c r="K695" s="311" t="s">
        <v>127</v>
      </c>
      <c r="L695" s="311" t="str">
        <f>IF('[1]Lista de Lojas | Stores List'!$K695="","",VLOOKUP('[1]Lista de Lojas | Stores List'!$K695,[1]UF!$A:$B,2,0))</f>
        <v>São Paulo</v>
      </c>
      <c r="M695" s="311" t="s">
        <v>134</v>
      </c>
      <c r="N695" s="311" t="str">
        <f>IFERROR(VLOOKUP('[1]Lista de Lojas | Stores List'!$M695,[1]UF!D:E,2,0),"N")</f>
        <v>S</v>
      </c>
      <c r="O695" s="311" t="s">
        <v>487</v>
      </c>
      <c r="P695" s="311" t="s">
        <v>523</v>
      </c>
      <c r="Q695" s="317">
        <v>3118.3199999999997</v>
      </c>
      <c r="R695" s="311">
        <f>SUMIFS('[1]Lista de Lojas | Stores List'!$B$85:$B$747,'[1]Lista de Lojas | Stores List'!$D$85:$D$747,'[1]Lista de Lojas | Stores List'!$D695,'[1]Lista de Lojas | Stores List'!$E$85:$E$747,"&lt;="&amp;'[1]Lista de Lojas | Stores List'!$E695)</f>
        <v>45</v>
      </c>
      <c r="S695" s="311">
        <f>SUMIFS('[1]Lista de Lojas | Stores List'!$B$85:$B$747,'[1]Lista de Lojas | Stores List'!$E$85:$E$747,"&lt;="&amp;'[1]Lista de Lojas | Stores List'!$E695)</f>
        <v>53</v>
      </c>
    </row>
    <row r="696" spans="2:19">
      <c r="B696" s="164">
        <f>IF(AND('[1]Lista de Lojas | Stores List'!$E696="",'[1]Lista de Lojas | Stores List'!$G696=""),0,IF('[1]Lista de Lojas | Stores List'!$G696&lt;&gt;"",0,1))</f>
        <v>1</v>
      </c>
      <c r="C696" s="163" t="s">
        <v>1038</v>
      </c>
      <c r="D696" s="308" t="s">
        <v>125</v>
      </c>
      <c r="E696" s="309">
        <v>36650</v>
      </c>
      <c r="F696" s="308" t="str">
        <f>IF('[1]Lista de Lojas | Stores List'!$E696="","",VLOOKUP(MONTH('[1]Lista de Lojas | Stores List'!$E696),[1]Quarters!$A$2:$B$13,2,0)&amp;RIGHT(YEAR('[1]Lista de Lojas | Stores List'!$E696),2))</f>
        <v>2Q00</v>
      </c>
      <c r="G696" s="309"/>
      <c r="H696" s="308" t="str">
        <f>IF('[1]Lista de Lojas | Stores List'!$G696="","",VLOOKUP(MONTH('[1]Lista de Lojas | Stores List'!$G696),[1]Quarters!$A$2:$B$13,2,0)&amp;RIGHT(YEAR('[1]Lista de Lojas | Stores List'!$G696),2))</f>
        <v/>
      </c>
      <c r="I696" s="311" t="s">
        <v>804</v>
      </c>
      <c r="J696" s="311" t="str">
        <f>IFERROR(VLOOKUP('[1]Lista de Lojas | Stores List'!$K696,[1]UF!$A:$C,3,0),"")</f>
        <v>South</v>
      </c>
      <c r="K696" s="311" t="s">
        <v>331</v>
      </c>
      <c r="L696" s="311" t="str">
        <f>IF('[1]Lista de Lojas | Stores List'!$K696="","",VLOOKUP('[1]Lista de Lojas | Stores List'!$K696,[1]UF!$A:$B,2,0))</f>
        <v>Paraná</v>
      </c>
      <c r="M696" s="311" t="s">
        <v>282</v>
      </c>
      <c r="N696" s="311" t="str">
        <f>IFERROR(VLOOKUP('[1]Lista de Lojas | Stores List'!$M696,[1]UF!D:E,2,0),"N")</f>
        <v>S</v>
      </c>
      <c r="O696" s="311" t="s">
        <v>511</v>
      </c>
      <c r="P696" s="311" t="s">
        <v>523</v>
      </c>
      <c r="Q696" s="317">
        <v>3151.7700000000004</v>
      </c>
      <c r="R696" s="311">
        <f>SUMIFS('[1]Lista de Lojas | Stores List'!$B$85:$B$747,'[1]Lista de Lojas | Stores List'!$D$85:$D$747,'[1]Lista de Lojas | Stores List'!$D696,'[1]Lista de Lojas | Stores List'!$E$85:$E$747,"&lt;="&amp;'[1]Lista de Lojas | Stores List'!$E696)</f>
        <v>44</v>
      </c>
      <c r="S696" s="311">
        <f>SUMIFS('[1]Lista de Lojas | Stores List'!$B$85:$B$747,'[1]Lista de Lojas | Stores List'!$E$85:$E$747,"&lt;="&amp;'[1]Lista de Lojas | Stores List'!$E696)</f>
        <v>52</v>
      </c>
    </row>
    <row r="697" spans="2:19">
      <c r="B697" s="164">
        <f>IF(AND('[1]Lista de Lojas | Stores List'!$E697="",'[1]Lista de Lojas | Stores List'!$G697=""),0,IF('[1]Lista de Lojas | Stores List'!$G697&lt;&gt;"",0,1))</f>
        <v>1</v>
      </c>
      <c r="C697" s="163" t="s">
        <v>1037</v>
      </c>
      <c r="D697" s="308" t="s">
        <v>125</v>
      </c>
      <c r="E697" s="309">
        <v>36644</v>
      </c>
      <c r="F697" s="308" t="str">
        <f>IF('[1]Lista de Lojas | Stores List'!$E697="","",VLOOKUP(MONTH('[1]Lista de Lojas | Stores List'!$E697),[1]Quarters!$A$2:$B$13,2,0)&amp;RIGHT(YEAR('[1]Lista de Lojas | Stores List'!$E697),2))</f>
        <v>2Q00</v>
      </c>
      <c r="G697" s="309"/>
      <c r="H697" s="308" t="str">
        <f>IF('[1]Lista de Lojas | Stores List'!$G697="","",VLOOKUP(MONTH('[1]Lista de Lojas | Stores List'!$G697),[1]Quarters!$A$2:$B$13,2,0)&amp;RIGHT(YEAR('[1]Lista de Lojas | Stores List'!$G697),2))</f>
        <v/>
      </c>
      <c r="I697" s="311" t="s">
        <v>804</v>
      </c>
      <c r="J697" s="311" t="str">
        <f>IFERROR(VLOOKUP('[1]Lista de Lojas | Stores List'!$K697,[1]UF!$A:$C,3,0),"")</f>
        <v>Southest</v>
      </c>
      <c r="K697" s="311" t="s">
        <v>127</v>
      </c>
      <c r="L697" s="311" t="str">
        <f>IF('[1]Lista de Lojas | Stores List'!$K697="","",VLOOKUP('[1]Lista de Lojas | Stores List'!$K697,[1]UF!$A:$B,2,0))</f>
        <v>São Paulo</v>
      </c>
      <c r="M697" s="311" t="s">
        <v>213</v>
      </c>
      <c r="N697" s="311" t="str">
        <f>IFERROR(VLOOKUP('[1]Lista de Lojas | Stores List'!$M697,[1]UF!D:E,2,0),"N")</f>
        <v>N</v>
      </c>
      <c r="O697" s="311" t="s">
        <v>280</v>
      </c>
      <c r="P697" s="311" t="s">
        <v>523</v>
      </c>
      <c r="Q697" s="317">
        <v>3137.38</v>
      </c>
      <c r="R697" s="311">
        <f>SUMIFS('[1]Lista de Lojas | Stores List'!$B$85:$B$747,'[1]Lista de Lojas | Stores List'!$D$85:$D$747,'[1]Lista de Lojas | Stores List'!$D697,'[1]Lista de Lojas | Stores List'!$E$85:$E$747,"&lt;="&amp;'[1]Lista de Lojas | Stores List'!$E697)</f>
        <v>43</v>
      </c>
      <c r="S697" s="311">
        <f>SUMIFS('[1]Lista de Lojas | Stores List'!$B$85:$B$747,'[1]Lista de Lojas | Stores List'!$E$85:$E$747,"&lt;="&amp;'[1]Lista de Lojas | Stores List'!$E697)</f>
        <v>51</v>
      </c>
    </row>
    <row r="698" spans="2:19">
      <c r="B698" s="164">
        <f>IF(AND('[1]Lista de Lojas | Stores List'!$E698="",'[1]Lista de Lojas | Stores List'!$G698=""),0,IF('[1]Lista de Lojas | Stores List'!$G698&lt;&gt;"",0,1))</f>
        <v>1</v>
      </c>
      <c r="C698" s="163" t="s">
        <v>1036</v>
      </c>
      <c r="D698" s="308" t="s">
        <v>125</v>
      </c>
      <c r="E698" s="309">
        <v>36643</v>
      </c>
      <c r="F698" s="308" t="str">
        <f>IF('[1]Lista de Lojas | Stores List'!$E698="","",VLOOKUP(MONTH('[1]Lista de Lojas | Stores List'!$E698),[1]Quarters!$A$2:$B$13,2,0)&amp;RIGHT(YEAR('[1]Lista de Lojas | Stores List'!$E698),2))</f>
        <v>2Q00</v>
      </c>
      <c r="G698" s="309"/>
      <c r="H698" s="308" t="str">
        <f>IF('[1]Lista de Lojas | Stores List'!$G698="","",VLOOKUP(MONTH('[1]Lista de Lojas | Stores List'!$G698),[1]Quarters!$A$2:$B$13,2,0)&amp;RIGHT(YEAR('[1]Lista de Lojas | Stores List'!$G698),2))</f>
        <v/>
      </c>
      <c r="I698" s="311" t="s">
        <v>804</v>
      </c>
      <c r="J698" s="311" t="str">
        <f>IFERROR(VLOOKUP('[1]Lista de Lojas | Stores List'!$K698,[1]UF!$A:$C,3,0),"")</f>
        <v>Southest</v>
      </c>
      <c r="K698" s="311" t="s">
        <v>127</v>
      </c>
      <c r="L698" s="311" t="str">
        <f>IF('[1]Lista de Lojas | Stores List'!$K698="","",VLOOKUP('[1]Lista de Lojas | Stores List'!$K698,[1]UF!$A:$B,2,0))</f>
        <v>São Paulo</v>
      </c>
      <c r="M698" s="311" t="s">
        <v>171</v>
      </c>
      <c r="N698" s="311" t="str">
        <f>IFERROR(VLOOKUP('[1]Lista de Lojas | Stores List'!$M698,[1]UF!D:E,2,0),"N")</f>
        <v>N</v>
      </c>
      <c r="O698" s="311" t="s">
        <v>231</v>
      </c>
      <c r="P698" s="311" t="s">
        <v>523</v>
      </c>
      <c r="Q698" s="317">
        <v>2637.47</v>
      </c>
      <c r="R698" s="311">
        <f>SUMIFS('[1]Lista de Lojas | Stores List'!$B$85:$B$747,'[1]Lista de Lojas | Stores List'!$D$85:$D$747,'[1]Lista de Lojas | Stores List'!$D698,'[1]Lista de Lojas | Stores List'!$E$85:$E$747,"&lt;="&amp;'[1]Lista de Lojas | Stores List'!$E698)</f>
        <v>42</v>
      </c>
      <c r="S698" s="311">
        <f>SUMIFS('[1]Lista de Lojas | Stores List'!$B$85:$B$747,'[1]Lista de Lojas | Stores List'!$E$85:$E$747,"&lt;="&amp;'[1]Lista de Lojas | Stores List'!$E698)</f>
        <v>50</v>
      </c>
    </row>
    <row r="699" spans="2:19">
      <c r="B699" s="164">
        <f>IF(AND('[1]Lista de Lojas | Stores List'!$E699="",'[1]Lista de Lojas | Stores List'!$G699=""),0,IF('[1]Lista de Lojas | Stores List'!$G699&lt;&gt;"",0,1))</f>
        <v>1</v>
      </c>
      <c r="C699" s="163" t="s">
        <v>1035</v>
      </c>
      <c r="D699" s="308" t="s">
        <v>125</v>
      </c>
      <c r="E699" s="309">
        <v>36641</v>
      </c>
      <c r="F699" s="308" t="str">
        <f>IF('[1]Lista de Lojas | Stores List'!$E699="","",VLOOKUP(MONTH('[1]Lista de Lojas | Stores List'!$E699),[1]Quarters!$A$2:$B$13,2,0)&amp;RIGHT(YEAR('[1]Lista de Lojas | Stores List'!$E699),2))</f>
        <v>2Q00</v>
      </c>
      <c r="G699" s="309"/>
      <c r="H699" s="308" t="str">
        <f>IF('[1]Lista de Lojas | Stores List'!$G699="","",VLOOKUP(MONTH('[1]Lista de Lojas | Stores List'!$G699),[1]Quarters!$A$2:$B$13,2,0)&amp;RIGHT(YEAR('[1]Lista de Lojas | Stores List'!$G699),2))</f>
        <v/>
      </c>
      <c r="I699" s="311" t="s">
        <v>804</v>
      </c>
      <c r="J699" s="311" t="str">
        <f>IFERROR(VLOOKUP('[1]Lista de Lojas | Stores List'!$K699,[1]UF!$A:$C,3,0),"")</f>
        <v>Midwest</v>
      </c>
      <c r="K699" s="311" t="s">
        <v>132</v>
      </c>
      <c r="L699" s="311" t="str">
        <f>IF('[1]Lista de Lojas | Stores List'!$K699="","",VLOOKUP('[1]Lista de Lojas | Stores List'!$K699,[1]UF!$A:$B,2,0))</f>
        <v>Goiás</v>
      </c>
      <c r="M699" s="311" t="s">
        <v>197</v>
      </c>
      <c r="N699" s="311" t="str">
        <f>IFERROR(VLOOKUP('[1]Lista de Lojas | Stores List'!$M699,[1]UF!D:E,2,0),"N")</f>
        <v>S</v>
      </c>
      <c r="O699" s="311" t="s">
        <v>488</v>
      </c>
      <c r="P699" s="311" t="s">
        <v>523</v>
      </c>
      <c r="Q699" s="317">
        <v>4118.09</v>
      </c>
      <c r="R699" s="311">
        <f>SUMIFS('[1]Lista de Lojas | Stores List'!$B$85:$B$747,'[1]Lista de Lojas | Stores List'!$D$85:$D$747,'[1]Lista de Lojas | Stores List'!$D699,'[1]Lista de Lojas | Stores List'!$E$85:$E$747,"&lt;="&amp;'[1]Lista de Lojas | Stores List'!$E699)</f>
        <v>41</v>
      </c>
      <c r="S699" s="311">
        <f>SUMIFS('[1]Lista de Lojas | Stores List'!$B$85:$B$747,'[1]Lista de Lojas | Stores List'!$E$85:$E$747,"&lt;="&amp;'[1]Lista de Lojas | Stores List'!$E699)</f>
        <v>49</v>
      </c>
    </row>
    <row r="700" spans="2:19">
      <c r="B700" s="164">
        <f>IF(AND('[1]Lista de Lojas | Stores List'!$E700="",'[1]Lista de Lojas | Stores List'!$G700=""),0,IF('[1]Lista de Lojas | Stores List'!$G700&lt;&gt;"",0,1))</f>
        <v>1</v>
      </c>
      <c r="C700" s="163" t="s">
        <v>1034</v>
      </c>
      <c r="D700" s="308" t="s">
        <v>125</v>
      </c>
      <c r="E700" s="309">
        <v>36634</v>
      </c>
      <c r="F700" s="308" t="str">
        <f>IF('[1]Lista de Lojas | Stores List'!$E700="","",VLOOKUP(MONTH('[1]Lista de Lojas | Stores List'!$E700),[1]Quarters!$A$2:$B$13,2,0)&amp;RIGHT(YEAR('[1]Lista de Lojas | Stores List'!$E700),2))</f>
        <v>2Q00</v>
      </c>
      <c r="G700" s="309"/>
      <c r="H700" s="308" t="str">
        <f>IF('[1]Lista de Lojas | Stores List'!$G700="","",VLOOKUP(MONTH('[1]Lista de Lojas | Stores List'!$G700),[1]Quarters!$A$2:$B$13,2,0)&amp;RIGHT(YEAR('[1]Lista de Lojas | Stores List'!$G700),2))</f>
        <v/>
      </c>
      <c r="I700" s="311" t="s">
        <v>804</v>
      </c>
      <c r="J700" s="311" t="str">
        <f>IFERROR(VLOOKUP('[1]Lista de Lojas | Stores List'!$K700,[1]UF!$A:$C,3,0),"")</f>
        <v>Southest</v>
      </c>
      <c r="K700" s="311" t="s">
        <v>127</v>
      </c>
      <c r="L700" s="311" t="str">
        <f>IF('[1]Lista de Lojas | Stores List'!$K700="","",VLOOKUP('[1]Lista de Lojas | Stores List'!$K700,[1]UF!$A:$B,2,0))</f>
        <v>São Paulo</v>
      </c>
      <c r="M700" s="311" t="s">
        <v>134</v>
      </c>
      <c r="N700" s="311" t="str">
        <f>IFERROR(VLOOKUP('[1]Lista de Lojas | Stores List'!$M700,[1]UF!D:E,2,0),"N")</f>
        <v>S</v>
      </c>
      <c r="O700" s="311" t="s">
        <v>489</v>
      </c>
      <c r="P700" s="311" t="s">
        <v>523</v>
      </c>
      <c r="Q700" s="317">
        <v>5153.1400000000012</v>
      </c>
      <c r="R700" s="311">
        <f>SUMIFS('[1]Lista de Lojas | Stores List'!$B$85:$B$747,'[1]Lista de Lojas | Stores List'!$D$85:$D$747,'[1]Lista de Lojas | Stores List'!$D700,'[1]Lista de Lojas | Stores List'!$E$85:$E$747,"&lt;="&amp;'[1]Lista de Lojas | Stores List'!$E700)</f>
        <v>40</v>
      </c>
      <c r="S700" s="311">
        <f>SUMIFS('[1]Lista de Lojas | Stores List'!$B$85:$B$747,'[1]Lista de Lojas | Stores List'!$E$85:$E$747,"&lt;="&amp;'[1]Lista de Lojas | Stores List'!$E700)</f>
        <v>48</v>
      </c>
    </row>
    <row r="701" spans="2:19">
      <c r="B701" s="164">
        <f>IF(AND('[1]Lista de Lojas | Stores List'!$E701="",'[1]Lista de Lojas | Stores List'!$G701=""),0,IF('[1]Lista de Lojas | Stores List'!$G701&lt;&gt;"",0,1))</f>
        <v>1</v>
      </c>
      <c r="C701" s="163" t="s">
        <v>1033</v>
      </c>
      <c r="D701" s="308" t="s">
        <v>125</v>
      </c>
      <c r="E701" s="309">
        <v>36627</v>
      </c>
      <c r="F701" s="308" t="str">
        <f>IF('[1]Lista de Lojas | Stores List'!$E701="","",VLOOKUP(MONTH('[1]Lista de Lojas | Stores List'!$E701),[1]Quarters!$A$2:$B$13,2,0)&amp;RIGHT(YEAR('[1]Lista de Lojas | Stores List'!$E701),2))</f>
        <v>2Q00</v>
      </c>
      <c r="G701" s="309"/>
      <c r="H701" s="308" t="str">
        <f>IF('[1]Lista de Lojas | Stores List'!$G701="","",VLOOKUP(MONTH('[1]Lista de Lojas | Stores List'!$G701),[1]Quarters!$A$2:$B$13,2,0)&amp;RIGHT(YEAR('[1]Lista de Lojas | Stores List'!$G701),2))</f>
        <v/>
      </c>
      <c r="I701" s="311" t="s">
        <v>804</v>
      </c>
      <c r="J701" s="311" t="str">
        <f>IFERROR(VLOOKUP('[1]Lista de Lojas | Stores List'!$K701,[1]UF!$A:$C,3,0),"")</f>
        <v>Southest</v>
      </c>
      <c r="K701" s="311" t="s">
        <v>127</v>
      </c>
      <c r="L701" s="311" t="str">
        <f>IF('[1]Lista de Lojas | Stores List'!$K701="","",VLOOKUP('[1]Lista de Lojas | Stores List'!$K701,[1]UF!$A:$B,2,0))</f>
        <v>São Paulo</v>
      </c>
      <c r="M701" s="311" t="s">
        <v>215</v>
      </c>
      <c r="N701" s="311" t="str">
        <f>IFERROR(VLOOKUP('[1]Lista de Lojas | Stores List'!$M701,[1]UF!D:E,2,0),"N")</f>
        <v>N</v>
      </c>
      <c r="O701" s="311" t="s">
        <v>490</v>
      </c>
      <c r="P701" s="311" t="s">
        <v>521</v>
      </c>
      <c r="Q701" s="317">
        <v>8251.5</v>
      </c>
      <c r="R701" s="311">
        <f>SUMIFS('[1]Lista de Lojas | Stores List'!$B$85:$B$747,'[1]Lista de Lojas | Stores List'!$D$85:$D$747,'[1]Lista de Lojas | Stores List'!$D701,'[1]Lista de Lojas | Stores List'!$E$85:$E$747,"&lt;="&amp;'[1]Lista de Lojas | Stores List'!$E701)</f>
        <v>39</v>
      </c>
      <c r="S701" s="311">
        <f>SUMIFS('[1]Lista de Lojas | Stores List'!$B$85:$B$747,'[1]Lista de Lojas | Stores List'!$E$85:$E$747,"&lt;="&amp;'[1]Lista de Lojas | Stores List'!$E701)</f>
        <v>47</v>
      </c>
    </row>
    <row r="702" spans="2:19">
      <c r="B702" s="164">
        <f>IF(AND('[1]Lista de Lojas | Stores List'!$E702="",'[1]Lista de Lojas | Stores List'!$G702=""),0,IF('[1]Lista de Lojas | Stores List'!$G702&lt;&gt;"",0,1))</f>
        <v>1</v>
      </c>
      <c r="C702" s="163" t="s">
        <v>1032</v>
      </c>
      <c r="D702" s="308" t="s">
        <v>125</v>
      </c>
      <c r="E702" s="309">
        <v>36622</v>
      </c>
      <c r="F702" s="308" t="str">
        <f>IF('[1]Lista de Lojas | Stores List'!$E702="","",VLOOKUP(MONTH('[1]Lista de Lojas | Stores List'!$E702),[1]Quarters!$A$2:$B$13,2,0)&amp;RIGHT(YEAR('[1]Lista de Lojas | Stores List'!$E702),2))</f>
        <v>2Q00</v>
      </c>
      <c r="G702" s="309"/>
      <c r="H702" s="308" t="str">
        <f>IF('[1]Lista de Lojas | Stores List'!$G702="","",VLOOKUP(MONTH('[1]Lista de Lojas | Stores List'!$G702),[1]Quarters!$A$2:$B$13,2,0)&amp;RIGHT(YEAR('[1]Lista de Lojas | Stores List'!$G702),2))</f>
        <v/>
      </c>
      <c r="I702" s="311" t="s">
        <v>804</v>
      </c>
      <c r="J702" s="311" t="str">
        <f>IFERROR(VLOOKUP('[1]Lista de Lojas | Stores List'!$K702,[1]UF!$A:$C,3,0),"")</f>
        <v>Southest</v>
      </c>
      <c r="K702" s="311" t="s">
        <v>127</v>
      </c>
      <c r="L702" s="311" t="str">
        <f>IF('[1]Lista de Lojas | Stores List'!$K702="","",VLOOKUP('[1]Lista de Lojas | Stores List'!$K702,[1]UF!$A:$B,2,0))</f>
        <v>São Paulo</v>
      </c>
      <c r="M702" s="311" t="s">
        <v>134</v>
      </c>
      <c r="N702" s="311" t="str">
        <f>IFERROR(VLOOKUP('[1]Lista de Lojas | Stores List'!$M702,[1]UF!D:E,2,0),"N")</f>
        <v>S</v>
      </c>
      <c r="O702" s="311" t="s">
        <v>491</v>
      </c>
      <c r="P702" s="311" t="s">
        <v>523</v>
      </c>
      <c r="Q702" s="317">
        <v>3583.36</v>
      </c>
      <c r="R702" s="311">
        <f>SUMIFS('[1]Lista de Lojas | Stores List'!$B$85:$B$747,'[1]Lista de Lojas | Stores List'!$D$85:$D$747,'[1]Lista de Lojas | Stores List'!$D702,'[1]Lista de Lojas | Stores List'!$E$85:$E$747,"&lt;="&amp;'[1]Lista de Lojas | Stores List'!$E702)</f>
        <v>38</v>
      </c>
      <c r="S702" s="311">
        <f>SUMIFS('[1]Lista de Lojas | Stores List'!$B$85:$B$747,'[1]Lista de Lojas | Stores List'!$E$85:$E$747,"&lt;="&amp;'[1]Lista de Lojas | Stores List'!$E702)</f>
        <v>46</v>
      </c>
    </row>
    <row r="703" spans="2:19">
      <c r="B703" s="164">
        <f>IF(AND('[1]Lista de Lojas | Stores List'!$E703="",'[1]Lista de Lojas | Stores List'!$G703=""),0,IF('[1]Lista de Lojas | Stores List'!$G703&lt;&gt;"",0,1))</f>
        <v>1</v>
      </c>
      <c r="C703" s="163" t="s">
        <v>1031</v>
      </c>
      <c r="D703" s="308" t="s">
        <v>125</v>
      </c>
      <c r="E703" s="309">
        <v>36615</v>
      </c>
      <c r="F703" s="308" t="str">
        <f>IF('[1]Lista de Lojas | Stores List'!$E703="","",VLOOKUP(MONTH('[1]Lista de Lojas | Stores List'!$E703),[1]Quarters!$A$2:$B$13,2,0)&amp;RIGHT(YEAR('[1]Lista de Lojas | Stores List'!$E703),2))</f>
        <v>1Q00</v>
      </c>
      <c r="G703" s="309"/>
      <c r="H703" s="308" t="str">
        <f>IF('[1]Lista de Lojas | Stores List'!$G703="","",VLOOKUP(MONTH('[1]Lista de Lojas | Stores List'!$G703),[1]Quarters!$A$2:$B$13,2,0)&amp;RIGHT(YEAR('[1]Lista de Lojas | Stores List'!$G703),2))</f>
        <v/>
      </c>
      <c r="I703" s="311" t="s">
        <v>804</v>
      </c>
      <c r="J703" s="311" t="str">
        <f>IFERROR(VLOOKUP('[1]Lista de Lojas | Stores List'!$K703,[1]UF!$A:$C,3,0),"")</f>
        <v>Southest</v>
      </c>
      <c r="K703" s="311" t="s">
        <v>127</v>
      </c>
      <c r="L703" s="311" t="str">
        <f>IF('[1]Lista de Lojas | Stores List'!$K703="","",VLOOKUP('[1]Lista de Lojas | Stores List'!$K703,[1]UF!$A:$B,2,0))</f>
        <v>São Paulo</v>
      </c>
      <c r="M703" s="311" t="s">
        <v>134</v>
      </c>
      <c r="N703" s="311" t="str">
        <f>IFERROR(VLOOKUP('[1]Lista de Lojas | Stores List'!$M703,[1]UF!D:E,2,0),"N")</f>
        <v>S</v>
      </c>
      <c r="O703" s="311" t="s">
        <v>287</v>
      </c>
      <c r="P703" s="311" t="s">
        <v>523</v>
      </c>
      <c r="Q703" s="317">
        <v>5372.2</v>
      </c>
      <c r="R703" s="311">
        <f>SUMIFS('[1]Lista de Lojas | Stores List'!$B$85:$B$747,'[1]Lista de Lojas | Stores List'!$D$85:$D$747,'[1]Lista de Lojas | Stores List'!$D703,'[1]Lista de Lojas | Stores List'!$E$85:$E$747,"&lt;="&amp;'[1]Lista de Lojas | Stores List'!$E703)</f>
        <v>37</v>
      </c>
      <c r="S703" s="311">
        <f>SUMIFS('[1]Lista de Lojas | Stores List'!$B$85:$B$747,'[1]Lista de Lojas | Stores List'!$E$85:$E$747,"&lt;="&amp;'[1]Lista de Lojas | Stores List'!$E703)</f>
        <v>45</v>
      </c>
    </row>
    <row r="704" spans="2:19">
      <c r="B704" s="164">
        <f>IF(AND('[1]Lista de Lojas | Stores List'!$E704="",'[1]Lista de Lojas | Stores List'!$G704=""),0,IF('[1]Lista de Lojas | Stores List'!$G704&lt;&gt;"",0,1))</f>
        <v>1</v>
      </c>
      <c r="C704" s="163" t="s">
        <v>1030</v>
      </c>
      <c r="D704" s="308" t="s">
        <v>125</v>
      </c>
      <c r="E704" s="309">
        <v>36601</v>
      </c>
      <c r="F704" s="308" t="str">
        <f>IF('[1]Lista de Lojas | Stores List'!$E704="","",VLOOKUP(MONTH('[1]Lista de Lojas | Stores List'!$E704),[1]Quarters!$A$2:$B$13,2,0)&amp;RIGHT(YEAR('[1]Lista de Lojas | Stores List'!$E704),2))</f>
        <v>1Q00</v>
      </c>
      <c r="G704" s="309"/>
      <c r="H704" s="308" t="str">
        <f>IF('[1]Lista de Lojas | Stores List'!$G704="","",VLOOKUP(MONTH('[1]Lista de Lojas | Stores List'!$G704),[1]Quarters!$A$2:$B$13,2,0)&amp;RIGHT(YEAR('[1]Lista de Lojas | Stores List'!$G704),2))</f>
        <v/>
      </c>
      <c r="I704" s="311" t="s">
        <v>804</v>
      </c>
      <c r="J704" s="311" t="str">
        <f>IFERROR(VLOOKUP('[1]Lista de Lojas | Stores List'!$K704,[1]UF!$A:$C,3,0),"")</f>
        <v>Southest</v>
      </c>
      <c r="K704" s="311" t="s">
        <v>127</v>
      </c>
      <c r="L704" s="311" t="str">
        <f>IF('[1]Lista de Lojas | Stores List'!$K704="","",VLOOKUP('[1]Lista de Lojas | Stores List'!$K704,[1]UF!$A:$B,2,0))</f>
        <v>São Paulo</v>
      </c>
      <c r="M704" s="311" t="s">
        <v>134</v>
      </c>
      <c r="N704" s="311" t="str">
        <f>IFERROR(VLOOKUP('[1]Lista de Lojas | Stores List'!$M704,[1]UF!D:E,2,0),"N")</f>
        <v>S</v>
      </c>
      <c r="O704" s="311" t="s">
        <v>492</v>
      </c>
      <c r="P704" s="311" t="s">
        <v>523</v>
      </c>
      <c r="Q704" s="317">
        <v>2371.9499999999998</v>
      </c>
      <c r="R704" s="311">
        <f>SUMIFS('[1]Lista de Lojas | Stores List'!$B$85:$B$747,'[1]Lista de Lojas | Stores List'!$D$85:$D$747,'[1]Lista de Lojas | Stores List'!$D704,'[1]Lista de Lojas | Stores List'!$E$85:$E$747,"&lt;="&amp;'[1]Lista de Lojas | Stores List'!$E704)</f>
        <v>36</v>
      </c>
      <c r="S704" s="311">
        <f>SUMIFS('[1]Lista de Lojas | Stores List'!$B$85:$B$747,'[1]Lista de Lojas | Stores List'!$E$85:$E$747,"&lt;="&amp;'[1]Lista de Lojas | Stores List'!$E704)</f>
        <v>44</v>
      </c>
    </row>
    <row r="705" spans="2:19">
      <c r="B705" s="164">
        <f>IF(AND('[1]Lista de Lojas | Stores List'!$E705="",'[1]Lista de Lojas | Stores List'!$G705=""),0,IF('[1]Lista de Lojas | Stores List'!$G705&lt;&gt;"",0,1))</f>
        <v>1</v>
      </c>
      <c r="C705" s="163" t="s">
        <v>827</v>
      </c>
      <c r="D705" s="308" t="s">
        <v>152</v>
      </c>
      <c r="E705" s="309">
        <v>36594</v>
      </c>
      <c r="F705" s="308" t="str">
        <f>IF('[1]Lista de Lojas | Stores List'!$E705="","",VLOOKUP(MONTH('[1]Lista de Lojas | Stores List'!$E705),[1]Quarters!$A$2:$B$13,2,0)&amp;RIGHT(YEAR('[1]Lista de Lojas | Stores List'!$E705),2))</f>
        <v>1Q00</v>
      </c>
      <c r="G705" s="309"/>
      <c r="H705" s="308" t="str">
        <f>IF('[1]Lista de Lojas | Stores List'!$G705="","",VLOOKUP(MONTH('[1]Lista de Lojas | Stores List'!$G705),[1]Quarters!$A$2:$B$13,2,0)&amp;RIGHT(YEAR('[1]Lista de Lojas | Stores List'!$G705),2))</f>
        <v/>
      </c>
      <c r="I705" s="311" t="s">
        <v>804</v>
      </c>
      <c r="J705" s="311" t="str">
        <f>IFERROR(VLOOKUP('[1]Lista de Lojas | Stores List'!$K705,[1]UF!$A:$C,3,0),"")</f>
        <v>Southest</v>
      </c>
      <c r="K705" s="311" t="s">
        <v>127</v>
      </c>
      <c r="L705" s="311" t="str">
        <f>IF('[1]Lista de Lojas | Stores List'!$K705="","",VLOOKUP('[1]Lista de Lojas | Stores List'!$K705,[1]UF!$A:$B,2,0))</f>
        <v>São Paulo</v>
      </c>
      <c r="M705" s="311" t="s">
        <v>134</v>
      </c>
      <c r="N705" s="311" t="str">
        <f>IFERROR(VLOOKUP('[1]Lista de Lojas | Stores List'!$M705,[1]UF!D:E,2,0),"N")</f>
        <v>S</v>
      </c>
      <c r="O705" s="311" t="s">
        <v>828</v>
      </c>
      <c r="P705" s="311" t="s">
        <v>523</v>
      </c>
      <c r="Q705" s="317">
        <v>803.7</v>
      </c>
      <c r="R705" s="311">
        <f>SUMIFS('[1]Lista de Lojas | Stores List'!$B$85:$B$747,'[1]Lista de Lojas | Stores List'!$D$85:$D$747,'[1]Lista de Lojas | Stores List'!$D705,'[1]Lista de Lojas | Stores List'!$E$85:$E$747,"&lt;="&amp;'[1]Lista de Lojas | Stores List'!$E705)</f>
        <v>8</v>
      </c>
      <c r="S705" s="311">
        <f>SUMIFS('[1]Lista de Lojas | Stores List'!$B$85:$B$747,'[1]Lista de Lojas | Stores List'!$E$85:$E$747,"&lt;="&amp;'[1]Lista de Lojas | Stores List'!$E705)</f>
        <v>43</v>
      </c>
    </row>
    <row r="706" spans="2:19">
      <c r="B706" s="164">
        <f>IF(AND('[1]Lista de Lojas | Stores List'!$E706="",'[1]Lista de Lojas | Stores List'!$G706=""),0,IF('[1]Lista de Lojas | Stores List'!$G706&lt;&gt;"",0,1))</f>
        <v>1</v>
      </c>
      <c r="C706" s="163" t="s">
        <v>1029</v>
      </c>
      <c r="D706" s="308" t="s">
        <v>125</v>
      </c>
      <c r="E706" s="309">
        <v>36509</v>
      </c>
      <c r="F706" s="308" t="str">
        <f>IF('[1]Lista de Lojas | Stores List'!$E706="","",VLOOKUP(MONTH('[1]Lista de Lojas | Stores List'!$E706),[1]Quarters!$A$2:$B$13,2,0)&amp;RIGHT(YEAR('[1]Lista de Lojas | Stores List'!$E706),2))</f>
        <v>4Q99</v>
      </c>
      <c r="G706" s="309"/>
      <c r="H706" s="308" t="str">
        <f>IF('[1]Lista de Lojas | Stores List'!$G706="","",VLOOKUP(MONTH('[1]Lista de Lojas | Stores List'!$G706),[1]Quarters!$A$2:$B$13,2,0)&amp;RIGHT(YEAR('[1]Lista de Lojas | Stores List'!$G706),2))</f>
        <v/>
      </c>
      <c r="I706" s="311" t="s">
        <v>804</v>
      </c>
      <c r="J706" s="311" t="str">
        <f>IFERROR(VLOOKUP('[1]Lista de Lojas | Stores List'!$K706,[1]UF!$A:$C,3,0),"")</f>
        <v>Southest</v>
      </c>
      <c r="K706" s="311" t="s">
        <v>127</v>
      </c>
      <c r="L706" s="311" t="str">
        <f>IF('[1]Lista de Lojas | Stores List'!$K706="","",VLOOKUP('[1]Lista de Lojas | Stores List'!$K706,[1]UF!$A:$B,2,0))</f>
        <v>São Paulo</v>
      </c>
      <c r="M706" s="311" t="s">
        <v>213</v>
      </c>
      <c r="N706" s="311" t="str">
        <f>IFERROR(VLOOKUP('[1]Lista de Lojas | Stores List'!$M706,[1]UF!D:E,2,0),"N")</f>
        <v>N</v>
      </c>
      <c r="O706" s="311" t="s">
        <v>493</v>
      </c>
      <c r="P706" s="311" t="s">
        <v>523</v>
      </c>
      <c r="Q706" s="317">
        <v>3135.2</v>
      </c>
      <c r="R706" s="311">
        <f>SUMIFS('[1]Lista de Lojas | Stores List'!$B$85:$B$747,'[1]Lista de Lojas | Stores List'!$D$85:$D$747,'[1]Lista de Lojas | Stores List'!$D706,'[1]Lista de Lojas | Stores List'!$E$85:$E$747,"&lt;="&amp;'[1]Lista de Lojas | Stores List'!$E706)</f>
        <v>35</v>
      </c>
      <c r="S706" s="311">
        <f>SUMIFS('[1]Lista de Lojas | Stores List'!$B$85:$B$747,'[1]Lista de Lojas | Stores List'!$E$85:$E$747,"&lt;="&amp;'[1]Lista de Lojas | Stores List'!$E706)</f>
        <v>42</v>
      </c>
    </row>
    <row r="707" spans="2:19">
      <c r="B707" s="164">
        <f>IF(AND('[1]Lista de Lojas | Stores List'!$E707="",'[1]Lista de Lojas | Stores List'!$G707=""),0,IF('[1]Lista de Lojas | Stores List'!$G707&lt;&gt;"",0,1))</f>
        <v>1</v>
      </c>
      <c r="C707" s="163" t="s">
        <v>1028</v>
      </c>
      <c r="D707" s="308" t="s">
        <v>125</v>
      </c>
      <c r="E707" s="309">
        <v>36501</v>
      </c>
      <c r="F707" s="308" t="str">
        <f>IF('[1]Lista de Lojas | Stores List'!$E707="","",VLOOKUP(MONTH('[1]Lista de Lojas | Stores List'!$E707),[1]Quarters!$A$2:$B$13,2,0)&amp;RIGHT(YEAR('[1]Lista de Lojas | Stores List'!$E707),2))</f>
        <v>4Q99</v>
      </c>
      <c r="G707" s="309"/>
      <c r="H707" s="308" t="str">
        <f>IF('[1]Lista de Lojas | Stores List'!$G707="","",VLOOKUP(MONTH('[1]Lista de Lojas | Stores List'!$G707),[1]Quarters!$A$2:$B$13,2,0)&amp;RIGHT(YEAR('[1]Lista de Lojas | Stores List'!$G707),2))</f>
        <v/>
      </c>
      <c r="I707" s="311" t="s">
        <v>804</v>
      </c>
      <c r="J707" s="311" t="str">
        <f>IFERROR(VLOOKUP('[1]Lista de Lojas | Stores List'!$K707,[1]UF!$A:$C,3,0),"")</f>
        <v>Southest</v>
      </c>
      <c r="K707" s="311" t="s">
        <v>131</v>
      </c>
      <c r="L707" s="311" t="str">
        <f>IF('[1]Lista de Lojas | Stores List'!$K707="","",VLOOKUP('[1]Lista de Lojas | Stores List'!$K707,[1]UF!$A:$B,2,0))</f>
        <v>Rio de Janeiro</v>
      </c>
      <c r="M707" s="311" t="s">
        <v>415</v>
      </c>
      <c r="N707" s="311" t="str">
        <f>IFERROR(VLOOKUP('[1]Lista de Lojas | Stores List'!$M707,[1]UF!D:E,2,0),"N")</f>
        <v>N</v>
      </c>
      <c r="O707" s="311" t="s">
        <v>494</v>
      </c>
      <c r="P707" s="311" t="s">
        <v>523</v>
      </c>
      <c r="Q707" s="317">
        <v>3819.92</v>
      </c>
      <c r="R707" s="311">
        <f>SUMIFS('[1]Lista de Lojas | Stores List'!$B$85:$B$747,'[1]Lista de Lojas | Stores List'!$D$85:$D$747,'[1]Lista de Lojas | Stores List'!$D707,'[1]Lista de Lojas | Stores List'!$E$85:$E$747,"&lt;="&amp;'[1]Lista de Lojas | Stores List'!$E707)</f>
        <v>34</v>
      </c>
      <c r="S707" s="311">
        <f>SUMIFS('[1]Lista de Lojas | Stores List'!$B$85:$B$747,'[1]Lista de Lojas | Stores List'!$E$85:$E$747,"&lt;="&amp;'[1]Lista de Lojas | Stores List'!$E707)</f>
        <v>41</v>
      </c>
    </row>
    <row r="708" spans="2:19">
      <c r="B708" s="164">
        <f>IF(AND('[1]Lista de Lojas | Stores List'!$E708="",'[1]Lista de Lojas | Stores List'!$G708=""),0,IF('[1]Lista de Lojas | Stores List'!$G708&lt;&gt;"",0,1))</f>
        <v>1</v>
      </c>
      <c r="C708" s="163" t="s">
        <v>1027</v>
      </c>
      <c r="D708" s="308" t="s">
        <v>125</v>
      </c>
      <c r="E708" s="309">
        <v>36497</v>
      </c>
      <c r="F708" s="308" t="str">
        <f>IF('[1]Lista de Lojas | Stores List'!$E708="","",VLOOKUP(MONTH('[1]Lista de Lojas | Stores List'!$E708),[1]Quarters!$A$2:$B$13,2,0)&amp;RIGHT(YEAR('[1]Lista de Lojas | Stores List'!$E708),2))</f>
        <v>4Q99</v>
      </c>
      <c r="G708" s="309"/>
      <c r="H708" s="308" t="str">
        <f>IF('[1]Lista de Lojas | Stores List'!$G708="","",VLOOKUP(MONTH('[1]Lista de Lojas | Stores List'!$G708),[1]Quarters!$A$2:$B$13,2,0)&amp;RIGHT(YEAR('[1]Lista de Lojas | Stores List'!$G708),2))</f>
        <v/>
      </c>
      <c r="I708" s="311" t="s">
        <v>804</v>
      </c>
      <c r="J708" s="311" t="str">
        <f>IFERROR(VLOOKUP('[1]Lista de Lojas | Stores List'!$K708,[1]UF!$A:$C,3,0),"")</f>
        <v>Midwest</v>
      </c>
      <c r="K708" s="311" t="s">
        <v>326</v>
      </c>
      <c r="L708" s="311" t="str">
        <f>IF('[1]Lista de Lojas | Stores List'!$K708="","",VLOOKUP('[1]Lista de Lojas | Stores List'!$K708,[1]UF!$A:$B,2,0))</f>
        <v>Distrito Federal</v>
      </c>
      <c r="M708" s="311" t="s">
        <v>199</v>
      </c>
      <c r="N708" s="311" t="str">
        <f>IFERROR(VLOOKUP('[1]Lista de Lojas | Stores List'!$M708,[1]UF!D:E,2,0),"N")</f>
        <v>S</v>
      </c>
      <c r="O708" s="311" t="s">
        <v>495</v>
      </c>
      <c r="P708" s="311" t="s">
        <v>523</v>
      </c>
      <c r="Q708" s="317">
        <v>6061.93</v>
      </c>
      <c r="R708" s="311">
        <f>SUMIFS('[1]Lista de Lojas | Stores List'!$B$85:$B$747,'[1]Lista de Lojas | Stores List'!$D$85:$D$747,'[1]Lista de Lojas | Stores List'!$D708,'[1]Lista de Lojas | Stores List'!$E$85:$E$747,"&lt;="&amp;'[1]Lista de Lojas | Stores List'!$E708)</f>
        <v>33</v>
      </c>
      <c r="S708" s="311">
        <f>SUMIFS('[1]Lista de Lojas | Stores List'!$B$85:$B$747,'[1]Lista de Lojas | Stores List'!$E$85:$E$747,"&lt;="&amp;'[1]Lista de Lojas | Stores List'!$E708)</f>
        <v>40</v>
      </c>
    </row>
    <row r="709" spans="2:19">
      <c r="B709" s="164">
        <f>IF(AND('[1]Lista de Lojas | Stores List'!$E709="",'[1]Lista de Lojas | Stores List'!$G709=""),0,IF('[1]Lista de Lojas | Stores List'!$G709&lt;&gt;"",0,1))</f>
        <v>1</v>
      </c>
      <c r="C709" s="163" t="s">
        <v>1026</v>
      </c>
      <c r="D709" s="308" t="s">
        <v>125</v>
      </c>
      <c r="E709" s="309">
        <v>36494</v>
      </c>
      <c r="F709" s="308" t="str">
        <f>IF('[1]Lista de Lojas | Stores List'!$E709="","",VLOOKUP(MONTH('[1]Lista de Lojas | Stores List'!$E709),[1]Quarters!$A$2:$B$13,2,0)&amp;RIGHT(YEAR('[1]Lista de Lojas | Stores List'!$E709),2))</f>
        <v>4Q99</v>
      </c>
      <c r="G709" s="309"/>
      <c r="H709" s="308" t="str">
        <f>IF('[1]Lista de Lojas | Stores List'!$G709="","",VLOOKUP(MONTH('[1]Lista de Lojas | Stores List'!$G709),[1]Quarters!$A$2:$B$13,2,0)&amp;RIGHT(YEAR('[1]Lista de Lojas | Stores List'!$G709),2))</f>
        <v/>
      </c>
      <c r="I709" s="311" t="s">
        <v>804</v>
      </c>
      <c r="J709" s="311" t="str">
        <f>IFERROR(VLOOKUP('[1]Lista de Lojas | Stores List'!$K709,[1]UF!$A:$C,3,0),"")</f>
        <v>Southest</v>
      </c>
      <c r="K709" s="311" t="s">
        <v>131</v>
      </c>
      <c r="L709" s="311" t="str">
        <f>IF('[1]Lista de Lojas | Stores List'!$K709="","",VLOOKUP('[1]Lista de Lojas | Stores List'!$K709,[1]UF!$A:$B,2,0))</f>
        <v>Rio de Janeiro</v>
      </c>
      <c r="M709" s="311" t="s">
        <v>167</v>
      </c>
      <c r="N709" s="311" t="str">
        <f>IFERROR(VLOOKUP('[1]Lista de Lojas | Stores List'!$M709,[1]UF!D:E,2,0),"N")</f>
        <v>N</v>
      </c>
      <c r="O709" s="311" t="s">
        <v>227</v>
      </c>
      <c r="P709" s="311" t="s">
        <v>523</v>
      </c>
      <c r="Q709" s="317">
        <v>4128.2699999999995</v>
      </c>
      <c r="R709" s="311">
        <f>SUMIFS('[1]Lista de Lojas | Stores List'!$B$85:$B$747,'[1]Lista de Lojas | Stores List'!$D$85:$D$747,'[1]Lista de Lojas | Stores List'!$D709,'[1]Lista de Lojas | Stores List'!$E$85:$E$747,"&lt;="&amp;'[1]Lista de Lojas | Stores List'!$E709)</f>
        <v>32</v>
      </c>
      <c r="S709" s="311">
        <f>SUMIFS('[1]Lista de Lojas | Stores List'!$B$85:$B$747,'[1]Lista de Lojas | Stores List'!$E$85:$E$747,"&lt;="&amp;'[1]Lista de Lojas | Stores List'!$E709)</f>
        <v>39</v>
      </c>
    </row>
    <row r="710" spans="2:19">
      <c r="B710" s="164">
        <f>IF(AND('[1]Lista de Lojas | Stores List'!$E710="",'[1]Lista de Lojas | Stores List'!$G710=""),0,IF('[1]Lista de Lojas | Stores List'!$G710&lt;&gt;"",0,1))</f>
        <v>1</v>
      </c>
      <c r="C710" s="163" t="s">
        <v>1025</v>
      </c>
      <c r="D710" s="308" t="s">
        <v>125</v>
      </c>
      <c r="E710" s="309">
        <v>36490</v>
      </c>
      <c r="F710" s="308" t="str">
        <f>IF('[1]Lista de Lojas | Stores List'!$E710="","",VLOOKUP(MONTH('[1]Lista de Lojas | Stores List'!$E710),[1]Quarters!$A$2:$B$13,2,0)&amp;RIGHT(YEAR('[1]Lista de Lojas | Stores List'!$E710),2))</f>
        <v>4Q99</v>
      </c>
      <c r="G710" s="309"/>
      <c r="H710" s="308" t="str">
        <f>IF('[1]Lista de Lojas | Stores List'!$G710="","",VLOOKUP(MONTH('[1]Lista de Lojas | Stores List'!$G710),[1]Quarters!$A$2:$B$13,2,0)&amp;RIGHT(YEAR('[1]Lista de Lojas | Stores List'!$G710),2))</f>
        <v/>
      </c>
      <c r="I710" s="311" t="s">
        <v>804</v>
      </c>
      <c r="J710" s="311" t="str">
        <f>IFERROR(VLOOKUP('[1]Lista de Lojas | Stores List'!$K710,[1]UF!$A:$C,3,0),"")</f>
        <v>Southest</v>
      </c>
      <c r="K710" s="311" t="s">
        <v>131</v>
      </c>
      <c r="L710" s="311" t="str">
        <f>IF('[1]Lista de Lojas | Stores List'!$K710="","",VLOOKUP('[1]Lista de Lojas | Stores List'!$K710,[1]UF!$A:$B,2,0))</f>
        <v>Rio de Janeiro</v>
      </c>
      <c r="M710" s="311" t="s">
        <v>154</v>
      </c>
      <c r="N710" s="311" t="str">
        <f>IFERROR(VLOOKUP('[1]Lista de Lojas | Stores List'!$M710,[1]UF!D:E,2,0),"N")</f>
        <v>S</v>
      </c>
      <c r="O710" s="311" t="s">
        <v>496</v>
      </c>
      <c r="P710" s="311" t="s">
        <v>523</v>
      </c>
      <c r="Q710" s="317">
        <v>7243.41</v>
      </c>
      <c r="R710" s="311">
        <f>SUMIFS('[1]Lista de Lojas | Stores List'!$B$85:$B$747,'[1]Lista de Lojas | Stores List'!$D$85:$D$747,'[1]Lista de Lojas | Stores List'!$D710,'[1]Lista de Lojas | Stores List'!$E$85:$E$747,"&lt;="&amp;'[1]Lista de Lojas | Stores List'!$E710)</f>
        <v>31</v>
      </c>
      <c r="S710" s="311">
        <f>SUMIFS('[1]Lista de Lojas | Stores List'!$B$85:$B$747,'[1]Lista de Lojas | Stores List'!$E$85:$E$747,"&lt;="&amp;'[1]Lista de Lojas | Stores List'!$E710)</f>
        <v>38</v>
      </c>
    </row>
    <row r="711" spans="2:19">
      <c r="B711" s="164">
        <f>IF(AND('[1]Lista de Lojas | Stores List'!$E711="",'[1]Lista de Lojas | Stores List'!$G711=""),0,IF('[1]Lista de Lojas | Stores List'!$G711&lt;&gt;"",0,1))</f>
        <v>1</v>
      </c>
      <c r="C711" s="163" t="s">
        <v>1024</v>
      </c>
      <c r="D711" s="308" t="s">
        <v>125</v>
      </c>
      <c r="E711" s="309">
        <v>36489</v>
      </c>
      <c r="F711" s="308" t="str">
        <f>IF('[1]Lista de Lojas | Stores List'!$E711="","",VLOOKUP(MONTH('[1]Lista de Lojas | Stores List'!$E711),[1]Quarters!$A$2:$B$13,2,0)&amp;RIGHT(YEAR('[1]Lista de Lojas | Stores List'!$E711),2))</f>
        <v>4Q99</v>
      </c>
      <c r="G711" s="309"/>
      <c r="H711" s="308" t="str">
        <f>IF('[1]Lista de Lojas | Stores List'!$G711="","",VLOOKUP(MONTH('[1]Lista de Lojas | Stores List'!$G711),[1]Quarters!$A$2:$B$13,2,0)&amp;RIGHT(YEAR('[1]Lista de Lojas | Stores List'!$G711),2))</f>
        <v/>
      </c>
      <c r="I711" s="311" t="s">
        <v>804</v>
      </c>
      <c r="J711" s="311" t="str">
        <f>IFERROR(VLOOKUP('[1]Lista de Lojas | Stores List'!$K711,[1]UF!$A:$C,3,0),"")</f>
        <v>Southest</v>
      </c>
      <c r="K711" s="311" t="s">
        <v>131</v>
      </c>
      <c r="L711" s="311" t="str">
        <f>IF('[1]Lista de Lojas | Stores List'!$K711="","",VLOOKUP('[1]Lista de Lojas | Stores List'!$K711,[1]UF!$A:$B,2,0))</f>
        <v>Rio de Janeiro</v>
      </c>
      <c r="M711" s="311" t="s">
        <v>154</v>
      </c>
      <c r="N711" s="311" t="str">
        <f>IFERROR(VLOOKUP('[1]Lista de Lojas | Stores List'!$M711,[1]UF!D:E,2,0),"N")</f>
        <v>S</v>
      </c>
      <c r="O711" s="311" t="s">
        <v>497</v>
      </c>
      <c r="P711" s="311" t="s">
        <v>523</v>
      </c>
      <c r="Q711" s="317">
        <v>6347.04</v>
      </c>
      <c r="R711" s="311">
        <f>SUMIFS('[1]Lista de Lojas | Stores List'!$B$85:$B$747,'[1]Lista de Lojas | Stores List'!$D$85:$D$747,'[1]Lista de Lojas | Stores List'!$D711,'[1]Lista de Lojas | Stores List'!$E$85:$E$747,"&lt;="&amp;'[1]Lista de Lojas | Stores List'!$E711)</f>
        <v>30</v>
      </c>
      <c r="S711" s="311">
        <f>SUMIFS('[1]Lista de Lojas | Stores List'!$B$85:$B$747,'[1]Lista de Lojas | Stores List'!$E$85:$E$747,"&lt;="&amp;'[1]Lista de Lojas | Stores List'!$E711)</f>
        <v>37</v>
      </c>
    </row>
    <row r="712" spans="2:19">
      <c r="B712" s="164">
        <f>IF(AND('[1]Lista de Lojas | Stores List'!$E712="",'[1]Lista de Lojas | Stores List'!$G712=""),0,IF('[1]Lista de Lojas | Stores List'!$G712&lt;&gt;"",0,1))</f>
        <v>1</v>
      </c>
      <c r="C712" s="163" t="s">
        <v>1023</v>
      </c>
      <c r="D712" s="308" t="s">
        <v>125</v>
      </c>
      <c r="E712" s="309">
        <v>36486</v>
      </c>
      <c r="F712" s="308" t="str">
        <f>IF('[1]Lista de Lojas | Stores List'!$E712="","",VLOOKUP(MONTH('[1]Lista de Lojas | Stores List'!$E712),[1]Quarters!$A$2:$B$13,2,0)&amp;RIGHT(YEAR('[1]Lista de Lojas | Stores List'!$E712),2))</f>
        <v>4Q99</v>
      </c>
      <c r="G712" s="309"/>
      <c r="H712" s="308" t="str">
        <f>IF('[1]Lista de Lojas | Stores List'!$G712="","",VLOOKUP(MONTH('[1]Lista de Lojas | Stores List'!$G712),[1]Quarters!$A$2:$B$13,2,0)&amp;RIGHT(YEAR('[1]Lista de Lojas | Stores List'!$G712),2))</f>
        <v/>
      </c>
      <c r="I712" s="311" t="s">
        <v>804</v>
      </c>
      <c r="J712" s="311" t="str">
        <f>IFERROR(VLOOKUP('[1]Lista de Lojas | Stores List'!$K712,[1]UF!$A:$C,3,0),"")</f>
        <v>Southest</v>
      </c>
      <c r="K712" s="311" t="s">
        <v>319</v>
      </c>
      <c r="L712" s="311" t="str">
        <f>IF('[1]Lista de Lojas | Stores List'!$K712="","",VLOOKUP('[1]Lista de Lojas | Stores List'!$K712,[1]UF!$A:$B,2,0))</f>
        <v>Minas Gerais</v>
      </c>
      <c r="M712" s="311" t="s">
        <v>189</v>
      </c>
      <c r="N712" s="311" t="str">
        <f>IFERROR(VLOOKUP('[1]Lista de Lojas | Stores List'!$M712,[1]UF!D:E,2,0),"N")</f>
        <v>S</v>
      </c>
      <c r="O712" s="311" t="s">
        <v>257</v>
      </c>
      <c r="P712" s="311" t="s">
        <v>523</v>
      </c>
      <c r="Q712" s="317">
        <v>4712.5199999999995</v>
      </c>
      <c r="R712" s="311">
        <f>SUMIFS('[1]Lista de Lojas | Stores List'!$B$85:$B$747,'[1]Lista de Lojas | Stores List'!$D$85:$D$747,'[1]Lista de Lojas | Stores List'!$D712,'[1]Lista de Lojas | Stores List'!$E$85:$E$747,"&lt;="&amp;'[1]Lista de Lojas | Stores List'!$E712)</f>
        <v>29</v>
      </c>
      <c r="S712" s="311">
        <f>SUMIFS('[1]Lista de Lojas | Stores List'!$B$85:$B$747,'[1]Lista de Lojas | Stores List'!$E$85:$E$747,"&lt;="&amp;'[1]Lista de Lojas | Stores List'!$E712)</f>
        <v>36</v>
      </c>
    </row>
    <row r="713" spans="2:19">
      <c r="B713" s="164">
        <f>IF(AND('[1]Lista de Lojas | Stores List'!$E713="",'[1]Lista de Lojas | Stores List'!$G713=""),0,IF('[1]Lista de Lojas | Stores List'!$G713&lt;&gt;"",0,1))</f>
        <v>1</v>
      </c>
      <c r="C713" s="163" t="s">
        <v>1022</v>
      </c>
      <c r="D713" s="308" t="s">
        <v>125</v>
      </c>
      <c r="E713" s="309">
        <v>36474</v>
      </c>
      <c r="F713" s="308" t="str">
        <f>IF('[1]Lista de Lojas | Stores List'!$E713="","",VLOOKUP(MONTH('[1]Lista de Lojas | Stores List'!$E713),[1]Quarters!$A$2:$B$13,2,0)&amp;RIGHT(YEAR('[1]Lista de Lojas | Stores List'!$E713),2))</f>
        <v>4Q99</v>
      </c>
      <c r="G713" s="309"/>
      <c r="H713" s="308" t="str">
        <f>IF('[1]Lista de Lojas | Stores List'!$G713="","",VLOOKUP(MONTH('[1]Lista de Lojas | Stores List'!$G713),[1]Quarters!$A$2:$B$13,2,0)&amp;RIGHT(YEAR('[1]Lista de Lojas | Stores List'!$G713),2))</f>
        <v/>
      </c>
      <c r="I713" s="311" t="s">
        <v>804</v>
      </c>
      <c r="J713" s="311" t="str">
        <f>IFERROR(VLOOKUP('[1]Lista de Lojas | Stores List'!$K713,[1]UF!$A:$C,3,0),"")</f>
        <v>Southest</v>
      </c>
      <c r="K713" s="311" t="s">
        <v>127</v>
      </c>
      <c r="L713" s="311" t="str">
        <f>IF('[1]Lista de Lojas | Stores List'!$K713="","",VLOOKUP('[1]Lista de Lojas | Stores List'!$K713,[1]UF!$A:$B,2,0))</f>
        <v>São Paulo</v>
      </c>
      <c r="M713" s="311" t="s">
        <v>134</v>
      </c>
      <c r="N713" s="311" t="str">
        <f>IFERROR(VLOOKUP('[1]Lista de Lojas | Stores List'!$M713,[1]UF!D:E,2,0),"N")</f>
        <v>S</v>
      </c>
      <c r="O713" s="311" t="s">
        <v>262</v>
      </c>
      <c r="P713" s="311" t="s">
        <v>523</v>
      </c>
      <c r="Q713" s="317">
        <v>2485</v>
      </c>
      <c r="R713" s="311">
        <f>SUMIFS('[1]Lista de Lojas | Stores List'!$B$85:$B$747,'[1]Lista de Lojas | Stores List'!$D$85:$D$747,'[1]Lista de Lojas | Stores List'!$D713,'[1]Lista de Lojas | Stores List'!$E$85:$E$747,"&lt;="&amp;'[1]Lista de Lojas | Stores List'!$E713)</f>
        <v>28</v>
      </c>
      <c r="S713" s="311">
        <f>SUMIFS('[1]Lista de Lojas | Stores List'!$B$85:$B$747,'[1]Lista de Lojas | Stores List'!$E$85:$E$747,"&lt;="&amp;'[1]Lista de Lojas | Stores List'!$E713)</f>
        <v>35</v>
      </c>
    </row>
    <row r="714" spans="2:19">
      <c r="B714" s="164">
        <f>IF(AND('[1]Lista de Lojas | Stores List'!$E714="",'[1]Lista de Lojas | Stores List'!$G714=""),0,IF('[1]Lista de Lojas | Stores List'!$G714&lt;&gt;"",0,1))</f>
        <v>1</v>
      </c>
      <c r="C714" s="163" t="s">
        <v>1021</v>
      </c>
      <c r="D714" s="308" t="s">
        <v>125</v>
      </c>
      <c r="E714" s="309">
        <v>36469</v>
      </c>
      <c r="F714" s="308" t="str">
        <f>IF('[1]Lista de Lojas | Stores List'!$E714="","",VLOOKUP(MONTH('[1]Lista de Lojas | Stores List'!$E714),[1]Quarters!$A$2:$B$13,2,0)&amp;RIGHT(YEAR('[1]Lista de Lojas | Stores List'!$E714),2))</f>
        <v>4Q99</v>
      </c>
      <c r="G714" s="309"/>
      <c r="H714" s="308" t="str">
        <f>IF('[1]Lista de Lojas | Stores List'!$G714="","",VLOOKUP(MONTH('[1]Lista de Lojas | Stores List'!$G714),[1]Quarters!$A$2:$B$13,2,0)&amp;RIGHT(YEAR('[1]Lista de Lojas | Stores List'!$G714),2))</f>
        <v/>
      </c>
      <c r="I714" s="311" t="s">
        <v>804</v>
      </c>
      <c r="J714" s="311" t="str">
        <f>IFERROR(VLOOKUP('[1]Lista de Lojas | Stores List'!$K714,[1]UF!$A:$C,3,0),"")</f>
        <v>Southest</v>
      </c>
      <c r="K714" s="311" t="s">
        <v>131</v>
      </c>
      <c r="L714" s="311" t="str">
        <f>IF('[1]Lista de Lojas | Stores List'!$K714="","",VLOOKUP('[1]Lista de Lojas | Stores List'!$K714,[1]UF!$A:$B,2,0))</f>
        <v>Rio de Janeiro</v>
      </c>
      <c r="M714" s="311" t="s">
        <v>154</v>
      </c>
      <c r="N714" s="311" t="str">
        <f>IFERROR(VLOOKUP('[1]Lista de Lojas | Stores List'!$M714,[1]UF!D:E,2,0),"N")</f>
        <v>S</v>
      </c>
      <c r="O714" s="311" t="s">
        <v>498</v>
      </c>
      <c r="P714" s="311" t="s">
        <v>523</v>
      </c>
      <c r="Q714" s="317">
        <v>3639.6800000000003</v>
      </c>
      <c r="R714" s="311">
        <f>SUMIFS('[1]Lista de Lojas | Stores List'!$B$85:$B$747,'[1]Lista de Lojas | Stores List'!$D$85:$D$747,'[1]Lista de Lojas | Stores List'!$D714,'[1]Lista de Lojas | Stores List'!$E$85:$E$747,"&lt;="&amp;'[1]Lista de Lojas | Stores List'!$E714)</f>
        <v>27</v>
      </c>
      <c r="S714" s="311">
        <f>SUMIFS('[1]Lista de Lojas | Stores List'!$B$85:$B$747,'[1]Lista de Lojas | Stores List'!$E$85:$E$747,"&lt;="&amp;'[1]Lista de Lojas | Stores List'!$E714)</f>
        <v>34</v>
      </c>
    </row>
    <row r="715" spans="2:19">
      <c r="B715" s="164">
        <f>IF(AND('[1]Lista de Lojas | Stores List'!$E715="",'[1]Lista de Lojas | Stores List'!$G715=""),0,IF('[1]Lista de Lojas | Stores List'!$G715&lt;&gt;"",0,1))</f>
        <v>1</v>
      </c>
      <c r="C715" s="163" t="s">
        <v>1020</v>
      </c>
      <c r="D715" s="308" t="s">
        <v>125</v>
      </c>
      <c r="E715" s="309">
        <v>36468</v>
      </c>
      <c r="F715" s="308" t="str">
        <f>IF('[1]Lista de Lojas | Stores List'!$E715="","",VLOOKUP(MONTH('[1]Lista de Lojas | Stores List'!$E715),[1]Quarters!$A$2:$B$13,2,0)&amp;RIGHT(YEAR('[1]Lista de Lojas | Stores List'!$E715),2))</f>
        <v>4Q99</v>
      </c>
      <c r="G715" s="309"/>
      <c r="H715" s="308" t="str">
        <f>IF('[1]Lista de Lojas | Stores List'!$G715="","",VLOOKUP(MONTH('[1]Lista de Lojas | Stores List'!$G715),[1]Quarters!$A$2:$B$13,2,0)&amp;RIGHT(YEAR('[1]Lista de Lojas | Stores List'!$G715),2))</f>
        <v/>
      </c>
      <c r="I715" s="311" t="s">
        <v>804</v>
      </c>
      <c r="J715" s="311" t="str">
        <f>IFERROR(VLOOKUP('[1]Lista de Lojas | Stores List'!$K715,[1]UF!$A:$C,3,0),"")</f>
        <v>Southest</v>
      </c>
      <c r="K715" s="311" t="s">
        <v>127</v>
      </c>
      <c r="L715" s="311" t="str">
        <f>IF('[1]Lista de Lojas | Stores List'!$K715="","",VLOOKUP('[1]Lista de Lojas | Stores List'!$K715,[1]UF!$A:$B,2,0))</f>
        <v>São Paulo</v>
      </c>
      <c r="M715" s="311" t="s">
        <v>134</v>
      </c>
      <c r="N715" s="311" t="str">
        <f>IFERROR(VLOOKUP('[1]Lista de Lojas | Stores List'!$M715,[1]UF!D:E,2,0),"N")</f>
        <v>S</v>
      </c>
      <c r="O715" s="311" t="s">
        <v>371</v>
      </c>
      <c r="P715" s="311" t="s">
        <v>523</v>
      </c>
      <c r="Q715" s="317">
        <v>3761.04</v>
      </c>
      <c r="R715" s="311">
        <f>SUMIFS('[1]Lista de Lojas | Stores List'!$B$85:$B$747,'[1]Lista de Lojas | Stores List'!$D$85:$D$747,'[1]Lista de Lojas | Stores List'!$D715,'[1]Lista de Lojas | Stores List'!$E$85:$E$747,"&lt;="&amp;'[1]Lista de Lojas | Stores List'!$E715)</f>
        <v>26</v>
      </c>
      <c r="S715" s="311">
        <f>SUMIFS('[1]Lista de Lojas | Stores List'!$B$85:$B$747,'[1]Lista de Lojas | Stores List'!$E$85:$E$747,"&lt;="&amp;'[1]Lista de Lojas | Stores List'!$E715)</f>
        <v>33</v>
      </c>
    </row>
    <row r="716" spans="2:19">
      <c r="B716" s="164">
        <f>IF(AND('[1]Lista de Lojas | Stores List'!$E716="",'[1]Lista de Lojas | Stores List'!$G716=""),0,IF('[1]Lista de Lojas | Stores List'!$G716&lt;&gt;"",0,1))</f>
        <v>1</v>
      </c>
      <c r="C716" s="163" t="s">
        <v>825</v>
      </c>
      <c r="D716" s="308" t="s">
        <v>152</v>
      </c>
      <c r="E716" s="309">
        <v>36447</v>
      </c>
      <c r="F716" s="308" t="str">
        <f>IF('[1]Lista de Lojas | Stores List'!$E716="","",VLOOKUP(MONTH('[1]Lista de Lojas | Stores List'!$E716),[1]Quarters!$A$2:$B$13,2,0)&amp;RIGHT(YEAR('[1]Lista de Lojas | Stores List'!$E716),2))</f>
        <v>4Q99</v>
      </c>
      <c r="G716" s="309"/>
      <c r="H716" s="308" t="str">
        <f>IF('[1]Lista de Lojas | Stores List'!$G716="","",VLOOKUP(MONTH('[1]Lista de Lojas | Stores List'!$G716),[1]Quarters!$A$2:$B$13,2,0)&amp;RIGHT(YEAR('[1]Lista de Lojas | Stores List'!$G716),2))</f>
        <v/>
      </c>
      <c r="I716" s="311" t="s">
        <v>804</v>
      </c>
      <c r="J716" s="311" t="str">
        <f>IFERROR(VLOOKUP('[1]Lista de Lojas | Stores List'!$K716,[1]UF!$A:$C,3,0),"")</f>
        <v>Southest</v>
      </c>
      <c r="K716" s="311" t="s">
        <v>127</v>
      </c>
      <c r="L716" s="311" t="str">
        <f>IF('[1]Lista de Lojas | Stores List'!$K716="","",VLOOKUP('[1]Lista de Lojas | Stores List'!$K716,[1]UF!$A:$B,2,0))</f>
        <v>São Paulo</v>
      </c>
      <c r="M716" s="311" t="s">
        <v>134</v>
      </c>
      <c r="N716" s="311" t="str">
        <f>IFERROR(VLOOKUP('[1]Lista de Lojas | Stores List'!$M716,[1]UF!D:E,2,0),"N")</f>
        <v>S</v>
      </c>
      <c r="O716" s="311" t="s">
        <v>826</v>
      </c>
      <c r="P716" s="311" t="s">
        <v>523</v>
      </c>
      <c r="Q716" s="317">
        <v>458.09</v>
      </c>
      <c r="R716" s="311">
        <f>SUMIFS('[1]Lista de Lojas | Stores List'!$B$85:$B$747,'[1]Lista de Lojas | Stores List'!$D$85:$D$747,'[1]Lista de Lojas | Stores List'!$D716,'[1]Lista de Lojas | Stores List'!$E$85:$E$747,"&lt;="&amp;'[1]Lista de Lojas | Stores List'!$E716)</f>
        <v>7</v>
      </c>
      <c r="S716" s="311">
        <f>SUMIFS('[1]Lista de Lojas | Stores List'!$B$85:$B$747,'[1]Lista de Lojas | Stores List'!$E$85:$E$747,"&lt;="&amp;'[1]Lista de Lojas | Stores List'!$E716)</f>
        <v>32</v>
      </c>
    </row>
    <row r="717" spans="2:19">
      <c r="B717" s="164">
        <f>IF(AND('[1]Lista de Lojas | Stores List'!$E717="",'[1]Lista de Lojas | Stores List'!$G717=""),0,IF('[1]Lista de Lojas | Stores List'!$G717&lt;&gt;"",0,1))</f>
        <v>1</v>
      </c>
      <c r="C717" s="163" t="s">
        <v>1019</v>
      </c>
      <c r="D717" s="308" t="s">
        <v>125</v>
      </c>
      <c r="E717" s="309">
        <v>36447</v>
      </c>
      <c r="F717" s="308" t="str">
        <f>IF('[1]Lista de Lojas | Stores List'!$E717="","",VLOOKUP(MONTH('[1]Lista de Lojas | Stores List'!$E717),[1]Quarters!$A$2:$B$13,2,0)&amp;RIGHT(YEAR('[1]Lista de Lojas | Stores List'!$E717),2))</f>
        <v>4Q99</v>
      </c>
      <c r="G717" s="309"/>
      <c r="H717" s="308" t="str">
        <f>IF('[1]Lista de Lojas | Stores List'!$G717="","",VLOOKUP(MONTH('[1]Lista de Lojas | Stores List'!$G717),[1]Quarters!$A$2:$B$13,2,0)&amp;RIGHT(YEAR('[1]Lista de Lojas | Stores List'!$G717),2))</f>
        <v/>
      </c>
      <c r="I717" s="311" t="s">
        <v>804</v>
      </c>
      <c r="J717" s="311" t="str">
        <f>IFERROR(VLOOKUP('[1]Lista de Lojas | Stores List'!$K717,[1]UF!$A:$C,3,0),"")</f>
        <v>Southest</v>
      </c>
      <c r="K717" s="311" t="s">
        <v>131</v>
      </c>
      <c r="L717" s="311" t="str">
        <f>IF('[1]Lista de Lojas | Stores List'!$K717="","",VLOOKUP('[1]Lista de Lojas | Stores List'!$K717,[1]UF!$A:$B,2,0))</f>
        <v>Rio de Janeiro</v>
      </c>
      <c r="M717" s="311" t="s">
        <v>154</v>
      </c>
      <c r="N717" s="311" t="str">
        <f>IFERROR(VLOOKUP('[1]Lista de Lojas | Stores List'!$M717,[1]UF!D:E,2,0),"N")</f>
        <v>S</v>
      </c>
      <c r="O717" s="311" t="s">
        <v>499</v>
      </c>
      <c r="P717" s="311" t="s">
        <v>523</v>
      </c>
      <c r="Q717" s="317">
        <v>3165.13</v>
      </c>
      <c r="R717" s="311">
        <f>SUMIFS('[1]Lista de Lojas | Stores List'!$B$85:$B$747,'[1]Lista de Lojas | Stores List'!$D$85:$D$747,'[1]Lista de Lojas | Stores List'!$D717,'[1]Lista de Lojas | Stores List'!$E$85:$E$747,"&lt;="&amp;'[1]Lista de Lojas | Stores List'!$E717)</f>
        <v>25</v>
      </c>
      <c r="S717" s="311">
        <f>SUMIFS('[1]Lista de Lojas | Stores List'!$B$85:$B$747,'[1]Lista de Lojas | Stores List'!$E$85:$E$747,"&lt;="&amp;'[1]Lista de Lojas | Stores List'!$E717)</f>
        <v>32</v>
      </c>
    </row>
    <row r="718" spans="2:19">
      <c r="B718" s="164">
        <f>IF(AND('[1]Lista de Lojas | Stores List'!$E718="",'[1]Lista de Lojas | Stores List'!$G718=""),0,IF('[1]Lista de Lojas | Stores List'!$G718&lt;&gt;"",0,1))</f>
        <v>1</v>
      </c>
      <c r="C718" s="163" t="s">
        <v>1018</v>
      </c>
      <c r="D718" s="308" t="s">
        <v>125</v>
      </c>
      <c r="E718" s="309">
        <v>36433</v>
      </c>
      <c r="F718" s="308" t="str">
        <f>IF('[1]Lista de Lojas | Stores List'!$E718="","",VLOOKUP(MONTH('[1]Lista de Lojas | Stores List'!$E718),[1]Quarters!$A$2:$B$13,2,0)&amp;RIGHT(YEAR('[1]Lista de Lojas | Stores List'!$E718),2))</f>
        <v>3Q99</v>
      </c>
      <c r="G718" s="309"/>
      <c r="H718" s="308" t="str">
        <f>IF('[1]Lista de Lojas | Stores List'!$G718="","",VLOOKUP(MONTH('[1]Lista de Lojas | Stores List'!$G718),[1]Quarters!$A$2:$B$13,2,0)&amp;RIGHT(YEAR('[1]Lista de Lojas | Stores List'!$G718),2))</f>
        <v/>
      </c>
      <c r="I718" s="311" t="s">
        <v>804</v>
      </c>
      <c r="J718" s="311" t="str">
        <f>IFERROR(VLOOKUP('[1]Lista de Lojas | Stores List'!$K718,[1]UF!$A:$C,3,0),"")</f>
        <v>Southest</v>
      </c>
      <c r="K718" s="311" t="s">
        <v>127</v>
      </c>
      <c r="L718" s="311" t="str">
        <f>IF('[1]Lista de Lojas | Stores List'!$K718="","",VLOOKUP('[1]Lista de Lojas | Stores List'!$K718,[1]UF!$A:$B,2,0))</f>
        <v>São Paulo</v>
      </c>
      <c r="M718" s="311" t="s">
        <v>134</v>
      </c>
      <c r="N718" s="311" t="str">
        <f>IFERROR(VLOOKUP('[1]Lista de Lojas | Stores List'!$M718,[1]UF!D:E,2,0),"N")</f>
        <v>S</v>
      </c>
      <c r="O718" s="311" t="s">
        <v>500</v>
      </c>
      <c r="P718" s="311" t="s">
        <v>523</v>
      </c>
      <c r="Q718" s="317">
        <v>3561.16</v>
      </c>
      <c r="R718" s="311">
        <f>SUMIFS('[1]Lista de Lojas | Stores List'!$B$85:$B$747,'[1]Lista de Lojas | Stores List'!$D$85:$D$747,'[1]Lista de Lojas | Stores List'!$D718,'[1]Lista de Lojas | Stores List'!$E$85:$E$747,"&lt;="&amp;'[1]Lista de Lojas | Stores List'!$E718)</f>
        <v>24</v>
      </c>
      <c r="S718" s="311">
        <f>SUMIFS('[1]Lista de Lojas | Stores List'!$B$85:$B$747,'[1]Lista de Lojas | Stores List'!$E$85:$E$747,"&lt;="&amp;'[1]Lista de Lojas | Stores List'!$E718)</f>
        <v>30</v>
      </c>
    </row>
    <row r="719" spans="2:19">
      <c r="B719" s="164">
        <f>IF(AND('[1]Lista de Lojas | Stores List'!$E719="",'[1]Lista de Lojas | Stores List'!$G719=""),0,IF('[1]Lista de Lojas | Stores List'!$G719&lt;&gt;"",0,1))</f>
        <v>1</v>
      </c>
      <c r="C719" s="163" t="s">
        <v>1017</v>
      </c>
      <c r="D719" s="308" t="s">
        <v>125</v>
      </c>
      <c r="E719" s="309">
        <v>36285</v>
      </c>
      <c r="F719" s="308" t="str">
        <f>IF('[1]Lista de Lojas | Stores List'!$E719="","",VLOOKUP(MONTH('[1]Lista de Lojas | Stores List'!$E719),[1]Quarters!$A$2:$B$13,2,0)&amp;RIGHT(YEAR('[1]Lista de Lojas | Stores List'!$E719),2))</f>
        <v>2Q99</v>
      </c>
      <c r="G719" s="309"/>
      <c r="H719" s="308" t="str">
        <f>IF('[1]Lista de Lojas | Stores List'!$G719="","",VLOOKUP(MONTH('[1]Lista de Lojas | Stores List'!$G719),[1]Quarters!$A$2:$B$13,2,0)&amp;RIGHT(YEAR('[1]Lista de Lojas | Stores List'!$G719),2))</f>
        <v/>
      </c>
      <c r="I719" s="311" t="s">
        <v>804</v>
      </c>
      <c r="J719" s="311" t="str">
        <f>IFERROR(VLOOKUP('[1]Lista de Lojas | Stores List'!$K719,[1]UF!$A:$C,3,0),"")</f>
        <v>Southest</v>
      </c>
      <c r="K719" s="311" t="s">
        <v>127</v>
      </c>
      <c r="L719" s="311" t="str">
        <f>IF('[1]Lista de Lojas | Stores List'!$K719="","",VLOOKUP('[1]Lista de Lojas | Stores List'!$K719,[1]UF!$A:$B,2,0))</f>
        <v>São Paulo</v>
      </c>
      <c r="M719" s="311" t="s">
        <v>200</v>
      </c>
      <c r="N719" s="311" t="str">
        <f>IFERROR(VLOOKUP('[1]Lista de Lojas | Stores List'!$M719,[1]UF!D:E,2,0),"N")</f>
        <v>N</v>
      </c>
      <c r="O719" s="311" t="s">
        <v>259</v>
      </c>
      <c r="P719" s="311" t="s">
        <v>523</v>
      </c>
      <c r="Q719" s="317">
        <v>4524.92</v>
      </c>
      <c r="R719" s="311">
        <f>SUMIFS('[1]Lista de Lojas | Stores List'!$B$85:$B$747,'[1]Lista de Lojas | Stores List'!$D$85:$D$747,'[1]Lista de Lojas | Stores List'!$D719,'[1]Lista de Lojas | Stores List'!$E$85:$E$747,"&lt;="&amp;'[1]Lista de Lojas | Stores List'!$E719)</f>
        <v>23</v>
      </c>
      <c r="S719" s="311">
        <f>SUMIFS('[1]Lista de Lojas | Stores List'!$B$85:$B$747,'[1]Lista de Lojas | Stores List'!$E$85:$E$747,"&lt;="&amp;'[1]Lista de Lojas | Stores List'!$E719)</f>
        <v>29</v>
      </c>
    </row>
    <row r="720" spans="2:19">
      <c r="B720" s="164">
        <f>IF(AND('[1]Lista de Lojas | Stores List'!$E720="",'[1]Lista de Lojas | Stores List'!$G720=""),0,IF('[1]Lista de Lojas | Stores List'!$G720&lt;&gt;"",0,1))</f>
        <v>1</v>
      </c>
      <c r="C720" s="163" t="s">
        <v>1016</v>
      </c>
      <c r="D720" s="308" t="s">
        <v>125</v>
      </c>
      <c r="E720" s="309">
        <v>36279</v>
      </c>
      <c r="F720" s="308" t="str">
        <f>IF('[1]Lista de Lojas | Stores List'!$E720="","",VLOOKUP(MONTH('[1]Lista de Lojas | Stores List'!$E720),[1]Quarters!$A$2:$B$13,2,0)&amp;RIGHT(YEAR('[1]Lista de Lojas | Stores List'!$E720),2))</f>
        <v>2Q99</v>
      </c>
      <c r="G720" s="309"/>
      <c r="H720" s="308" t="str">
        <f>IF('[1]Lista de Lojas | Stores List'!$G720="","",VLOOKUP(MONTH('[1]Lista de Lojas | Stores List'!$G720),[1]Quarters!$A$2:$B$13,2,0)&amp;RIGHT(YEAR('[1]Lista de Lojas | Stores List'!$G720),2))</f>
        <v/>
      </c>
      <c r="I720" s="311" t="s">
        <v>804</v>
      </c>
      <c r="J720" s="311" t="str">
        <f>IFERROR(VLOOKUP('[1]Lista de Lojas | Stores List'!$K720,[1]UF!$A:$C,3,0),"")</f>
        <v>Southest</v>
      </c>
      <c r="K720" s="311" t="s">
        <v>127</v>
      </c>
      <c r="L720" s="311" t="str">
        <f>IF('[1]Lista de Lojas | Stores List'!$K720="","",VLOOKUP('[1]Lista de Lojas | Stores List'!$K720,[1]UF!$A:$B,2,0))</f>
        <v>São Paulo</v>
      </c>
      <c r="M720" s="311" t="s">
        <v>175</v>
      </c>
      <c r="N720" s="311" t="str">
        <f>IFERROR(VLOOKUP('[1]Lista de Lojas | Stores List'!$M720,[1]UF!D:E,2,0),"N")</f>
        <v>N</v>
      </c>
      <c r="O720" s="311" t="s">
        <v>501</v>
      </c>
      <c r="P720" s="311" t="s">
        <v>523</v>
      </c>
      <c r="Q720" s="317">
        <v>3925.9599999999996</v>
      </c>
      <c r="R720" s="311">
        <f>SUMIFS('[1]Lista de Lojas | Stores List'!$B$85:$B$747,'[1]Lista de Lojas | Stores List'!$D$85:$D$747,'[1]Lista de Lojas | Stores List'!$D720,'[1]Lista de Lojas | Stores List'!$E$85:$E$747,"&lt;="&amp;'[1]Lista de Lojas | Stores List'!$E720)</f>
        <v>22</v>
      </c>
      <c r="S720" s="311">
        <f>SUMIFS('[1]Lista de Lojas | Stores List'!$B$85:$B$747,'[1]Lista de Lojas | Stores List'!$E$85:$E$747,"&lt;="&amp;'[1]Lista de Lojas | Stores List'!$E720)</f>
        <v>28</v>
      </c>
    </row>
    <row r="721" spans="2:19">
      <c r="B721" s="164">
        <f>IF(AND('[1]Lista de Lojas | Stores List'!$E721="",'[1]Lista de Lojas | Stores List'!$G721=""),0,IF('[1]Lista de Lojas | Stores List'!$G721&lt;&gt;"",0,1))</f>
        <v>1</v>
      </c>
      <c r="C721" s="163" t="s">
        <v>823</v>
      </c>
      <c r="D721" s="308" t="s">
        <v>152</v>
      </c>
      <c r="E721" s="309">
        <v>36250</v>
      </c>
      <c r="F721" s="308" t="str">
        <f>IF('[1]Lista de Lojas | Stores List'!$E721="","",VLOOKUP(MONTH('[1]Lista de Lojas | Stores List'!$E721),[1]Quarters!$A$2:$B$13,2,0)&amp;RIGHT(YEAR('[1]Lista de Lojas | Stores List'!$E721),2))</f>
        <v>1Q99</v>
      </c>
      <c r="G721" s="309"/>
      <c r="H721" s="308" t="str">
        <f>IF('[1]Lista de Lojas | Stores List'!$G721="","",VLOOKUP(MONTH('[1]Lista de Lojas | Stores List'!$G721),[1]Quarters!$A$2:$B$13,2,0)&amp;RIGHT(YEAR('[1]Lista de Lojas | Stores List'!$G721),2))</f>
        <v/>
      </c>
      <c r="I721" s="311" t="s">
        <v>804</v>
      </c>
      <c r="J721" s="311" t="str">
        <f>IFERROR(VLOOKUP('[1]Lista de Lojas | Stores List'!$K721,[1]UF!$A:$C,3,0),"")</f>
        <v>Southest</v>
      </c>
      <c r="K721" s="311" t="s">
        <v>127</v>
      </c>
      <c r="L721" s="311" t="str">
        <f>IF('[1]Lista de Lojas | Stores List'!$K721="","",VLOOKUP('[1]Lista de Lojas | Stores List'!$K721,[1]UF!$A:$B,2,0))</f>
        <v>São Paulo</v>
      </c>
      <c r="M721" s="311" t="s">
        <v>155</v>
      </c>
      <c r="N721" s="311" t="str">
        <f>IFERROR(VLOOKUP('[1]Lista de Lojas | Stores List'!$M721,[1]UF!D:E,2,0),"N")</f>
        <v>N</v>
      </c>
      <c r="O721" s="311" t="s">
        <v>824</v>
      </c>
      <c r="P721" s="311" t="s">
        <v>523</v>
      </c>
      <c r="Q721" s="317">
        <v>316.66000000000003</v>
      </c>
      <c r="R721" s="311">
        <f>SUMIFS('[1]Lista de Lojas | Stores List'!$B$85:$B$747,'[1]Lista de Lojas | Stores List'!$D$85:$D$747,'[1]Lista de Lojas | Stores List'!$D721,'[1]Lista de Lojas | Stores List'!$E$85:$E$747,"&lt;="&amp;'[1]Lista de Lojas | Stores List'!$E721)</f>
        <v>6</v>
      </c>
      <c r="S721" s="311">
        <f>SUMIFS('[1]Lista de Lojas | Stores List'!$B$85:$B$747,'[1]Lista de Lojas | Stores List'!$E$85:$E$747,"&lt;="&amp;'[1]Lista de Lojas | Stores List'!$E721)</f>
        <v>27</v>
      </c>
    </row>
    <row r="722" spans="2:19">
      <c r="B722" s="164">
        <f>IF(AND('[1]Lista de Lojas | Stores List'!$E722="",'[1]Lista de Lojas | Stores List'!$G722=""),0,IF('[1]Lista de Lojas | Stores List'!$G722&lt;&gt;"",0,1))</f>
        <v>1</v>
      </c>
      <c r="C722" s="163" t="s">
        <v>822</v>
      </c>
      <c r="D722" s="308" t="s">
        <v>152</v>
      </c>
      <c r="E722" s="309">
        <v>36210</v>
      </c>
      <c r="F722" s="308" t="str">
        <f>IF('[1]Lista de Lojas | Stores List'!$E722="","",VLOOKUP(MONTH('[1]Lista de Lojas | Stores List'!$E722),[1]Quarters!$A$2:$B$13,2,0)&amp;RIGHT(YEAR('[1]Lista de Lojas | Stores List'!$E722),2))</f>
        <v>1Q99</v>
      </c>
      <c r="G722" s="309"/>
      <c r="H722" s="308" t="str">
        <f>IF('[1]Lista de Lojas | Stores List'!$G722="","",VLOOKUP(MONTH('[1]Lista de Lojas | Stores List'!$G722),[1]Quarters!$A$2:$B$13,2,0)&amp;RIGHT(YEAR('[1]Lista de Lojas | Stores List'!$G722),2))</f>
        <v/>
      </c>
      <c r="I722" s="311" t="s">
        <v>804</v>
      </c>
      <c r="J722" s="311" t="str">
        <f>IFERROR(VLOOKUP('[1]Lista de Lojas | Stores List'!$K722,[1]UF!$A:$C,3,0),"")</f>
        <v>Southest</v>
      </c>
      <c r="K722" s="311" t="s">
        <v>127</v>
      </c>
      <c r="L722" s="311" t="str">
        <f>IF('[1]Lista de Lojas | Stores List'!$K722="","",VLOOKUP('[1]Lista de Lojas | Stores List'!$K722,[1]UF!$A:$B,2,0))</f>
        <v>São Paulo</v>
      </c>
      <c r="M722" s="311" t="s">
        <v>134</v>
      </c>
      <c r="N722" s="311" t="str">
        <f>IFERROR(VLOOKUP('[1]Lista de Lojas | Stores List'!$M722,[1]UF!D:E,2,0),"N")</f>
        <v>S</v>
      </c>
      <c r="O722" s="311" t="s">
        <v>286</v>
      </c>
      <c r="P722" s="311" t="s">
        <v>523</v>
      </c>
      <c r="Q722" s="317">
        <v>694.16</v>
      </c>
      <c r="R722" s="311">
        <f>SUMIFS('[1]Lista de Lojas | Stores List'!$B$85:$B$747,'[1]Lista de Lojas | Stores List'!$D$85:$D$747,'[1]Lista de Lojas | Stores List'!$D722,'[1]Lista de Lojas | Stores List'!$E$85:$E$747,"&lt;="&amp;'[1]Lista de Lojas | Stores List'!$E722)</f>
        <v>5</v>
      </c>
      <c r="S722" s="311">
        <f>SUMIFS('[1]Lista de Lojas | Stores List'!$B$85:$B$747,'[1]Lista de Lojas | Stores List'!$E$85:$E$747,"&lt;="&amp;'[1]Lista de Lojas | Stores List'!$E722)</f>
        <v>26</v>
      </c>
    </row>
    <row r="723" spans="2:19">
      <c r="B723" s="164">
        <f>IF(AND('[1]Lista de Lojas | Stores List'!$E723="",'[1]Lista de Lojas | Stores List'!$G723=""),0,IF('[1]Lista de Lojas | Stores List'!$G723&lt;&gt;"",0,1))</f>
        <v>1</v>
      </c>
      <c r="C723" s="163" t="s">
        <v>1015</v>
      </c>
      <c r="D723" s="308" t="s">
        <v>125</v>
      </c>
      <c r="E723" s="309">
        <v>36111</v>
      </c>
      <c r="F723" s="308" t="str">
        <f>IF('[1]Lista de Lojas | Stores List'!$E723="","",VLOOKUP(MONTH('[1]Lista de Lojas | Stores List'!$E723),[1]Quarters!$A$2:$B$13,2,0)&amp;RIGHT(YEAR('[1]Lista de Lojas | Stores List'!$E723),2))</f>
        <v>4Q98</v>
      </c>
      <c r="G723" s="309"/>
      <c r="H723" s="308" t="str">
        <f>IF('[1]Lista de Lojas | Stores List'!$G723="","",VLOOKUP(MONTH('[1]Lista de Lojas | Stores List'!$G723),[1]Quarters!$A$2:$B$13,2,0)&amp;RIGHT(YEAR('[1]Lista de Lojas | Stores List'!$G723),2))</f>
        <v/>
      </c>
      <c r="I723" s="311" t="s">
        <v>804</v>
      </c>
      <c r="J723" s="311" t="str">
        <f>IFERROR(VLOOKUP('[1]Lista de Lojas | Stores List'!$K723,[1]UF!$A:$C,3,0),"")</f>
        <v>Southest</v>
      </c>
      <c r="K723" s="311" t="s">
        <v>127</v>
      </c>
      <c r="L723" s="311" t="str">
        <f>IF('[1]Lista de Lojas | Stores List'!$K723="","",VLOOKUP('[1]Lista de Lojas | Stores List'!$K723,[1]UF!$A:$B,2,0))</f>
        <v>São Paulo</v>
      </c>
      <c r="M723" s="311" t="s">
        <v>155</v>
      </c>
      <c r="N723" s="311" t="str">
        <f>IFERROR(VLOOKUP('[1]Lista de Lojas | Stores List'!$M723,[1]UF!D:E,2,0),"N")</f>
        <v>N</v>
      </c>
      <c r="O723" s="311" t="s">
        <v>502</v>
      </c>
      <c r="P723" s="311" t="s">
        <v>523</v>
      </c>
      <c r="Q723" s="317">
        <v>3078.04</v>
      </c>
      <c r="R723" s="311">
        <f>SUMIFS('[1]Lista de Lojas | Stores List'!$B$85:$B$747,'[1]Lista de Lojas | Stores List'!$D$85:$D$747,'[1]Lista de Lojas | Stores List'!$D723,'[1]Lista de Lojas | Stores List'!$E$85:$E$747,"&lt;="&amp;'[1]Lista de Lojas | Stores List'!$E723)</f>
        <v>21</v>
      </c>
      <c r="S723" s="311">
        <f>SUMIFS('[1]Lista de Lojas | Stores List'!$B$85:$B$747,'[1]Lista de Lojas | Stores List'!$E$85:$E$747,"&lt;="&amp;'[1]Lista de Lojas | Stores List'!$E723)</f>
        <v>25</v>
      </c>
    </row>
    <row r="724" spans="2:19">
      <c r="B724" s="164">
        <f>IF(AND('[1]Lista de Lojas | Stores List'!$E724="",'[1]Lista de Lojas | Stores List'!$G724=""),0,IF('[1]Lista de Lojas | Stores List'!$G724&lt;&gt;"",0,1))</f>
        <v>1</v>
      </c>
      <c r="C724" s="163" t="s">
        <v>1014</v>
      </c>
      <c r="D724" s="308" t="s">
        <v>125</v>
      </c>
      <c r="E724" s="309">
        <v>36088</v>
      </c>
      <c r="F724" s="308" t="str">
        <f>IF('[1]Lista de Lojas | Stores List'!$E724="","",VLOOKUP(MONTH('[1]Lista de Lojas | Stores List'!$E724),[1]Quarters!$A$2:$B$13,2,0)&amp;RIGHT(YEAR('[1]Lista de Lojas | Stores List'!$E724),2))</f>
        <v>4Q98</v>
      </c>
      <c r="G724" s="309"/>
      <c r="H724" s="308" t="str">
        <f>IF('[1]Lista de Lojas | Stores List'!$G724="","",VLOOKUP(MONTH('[1]Lista de Lojas | Stores List'!$G724),[1]Quarters!$A$2:$B$13,2,0)&amp;RIGHT(YEAR('[1]Lista de Lojas | Stores List'!$G724),2))</f>
        <v/>
      </c>
      <c r="I724" s="311" t="s">
        <v>804</v>
      </c>
      <c r="J724" s="311" t="str">
        <f>IFERROR(VLOOKUP('[1]Lista de Lojas | Stores List'!$K724,[1]UF!$A:$C,3,0),"")</f>
        <v>South</v>
      </c>
      <c r="K724" s="311" t="s">
        <v>331</v>
      </c>
      <c r="L724" s="311" t="str">
        <f>IF('[1]Lista de Lojas | Stores List'!$K724="","",VLOOKUP('[1]Lista de Lojas | Stores List'!$K724,[1]UF!$A:$B,2,0))</f>
        <v>Paraná</v>
      </c>
      <c r="M724" s="311" t="s">
        <v>282</v>
      </c>
      <c r="N724" s="311" t="str">
        <f>IFERROR(VLOOKUP('[1]Lista de Lojas | Stores List'!$M724,[1]UF!D:E,2,0),"N")</f>
        <v>S</v>
      </c>
      <c r="O724" s="311" t="s">
        <v>503</v>
      </c>
      <c r="P724" s="311" t="s">
        <v>521</v>
      </c>
      <c r="Q724" s="317">
        <v>4053.16</v>
      </c>
      <c r="R724" s="311">
        <f>SUMIFS('[1]Lista de Lojas | Stores List'!$B$85:$B$747,'[1]Lista de Lojas | Stores List'!$D$85:$D$747,'[1]Lista de Lojas | Stores List'!$D724,'[1]Lista de Lojas | Stores List'!$E$85:$E$747,"&lt;="&amp;'[1]Lista de Lojas | Stores List'!$E724)</f>
        <v>20</v>
      </c>
      <c r="S724" s="311">
        <f>SUMIFS('[1]Lista de Lojas | Stores List'!$B$85:$B$747,'[1]Lista de Lojas | Stores List'!$E$85:$E$747,"&lt;="&amp;'[1]Lista de Lojas | Stores List'!$E724)</f>
        <v>24</v>
      </c>
    </row>
    <row r="725" spans="2:19">
      <c r="B725" s="164">
        <f>IF(AND('[1]Lista de Lojas | Stores List'!$E725="",'[1]Lista de Lojas | Stores List'!$G725=""),0,IF('[1]Lista de Lojas | Stores List'!$G725&lt;&gt;"",0,1))</f>
        <v>1</v>
      </c>
      <c r="C725" s="163" t="s">
        <v>1013</v>
      </c>
      <c r="D725" s="308" t="s">
        <v>125</v>
      </c>
      <c r="E725" s="309">
        <v>36062</v>
      </c>
      <c r="F725" s="308" t="str">
        <f>IF('[1]Lista de Lojas | Stores List'!$E725="","",VLOOKUP(MONTH('[1]Lista de Lojas | Stores List'!$E725),[1]Quarters!$A$2:$B$13,2,0)&amp;RIGHT(YEAR('[1]Lista de Lojas | Stores List'!$E725),2))</f>
        <v>3Q98</v>
      </c>
      <c r="G725" s="309"/>
      <c r="H725" s="308" t="str">
        <f>IF('[1]Lista de Lojas | Stores List'!$G725="","",VLOOKUP(MONTH('[1]Lista de Lojas | Stores List'!$G725),[1]Quarters!$A$2:$B$13,2,0)&amp;RIGHT(YEAR('[1]Lista de Lojas | Stores List'!$G725),2))</f>
        <v/>
      </c>
      <c r="I725" s="311" t="s">
        <v>804</v>
      </c>
      <c r="J725" s="311" t="str">
        <f>IFERROR(VLOOKUP('[1]Lista de Lojas | Stores List'!$K725,[1]UF!$A:$C,3,0),"")</f>
        <v>Southest</v>
      </c>
      <c r="K725" s="311" t="s">
        <v>127</v>
      </c>
      <c r="L725" s="311" t="str">
        <f>IF('[1]Lista de Lojas | Stores List'!$K725="","",VLOOKUP('[1]Lista de Lojas | Stores List'!$K725,[1]UF!$A:$B,2,0))</f>
        <v>São Paulo</v>
      </c>
      <c r="M725" s="311" t="s">
        <v>134</v>
      </c>
      <c r="N725" s="311" t="str">
        <f>IFERROR(VLOOKUP('[1]Lista de Lojas | Stores List'!$M725,[1]UF!D:E,2,0),"N")</f>
        <v>S</v>
      </c>
      <c r="O725" s="311" t="s">
        <v>504</v>
      </c>
      <c r="P725" s="311" t="s">
        <v>523</v>
      </c>
      <c r="Q725" s="317">
        <v>4723.43</v>
      </c>
      <c r="R725" s="311">
        <f>SUMIFS('[1]Lista de Lojas | Stores List'!$B$85:$B$747,'[1]Lista de Lojas | Stores List'!$D$85:$D$747,'[1]Lista de Lojas | Stores List'!$D725,'[1]Lista de Lojas | Stores List'!$E$85:$E$747,"&lt;="&amp;'[1]Lista de Lojas | Stores List'!$E725)</f>
        <v>19</v>
      </c>
      <c r="S725" s="311">
        <f>SUMIFS('[1]Lista de Lojas | Stores List'!$B$85:$B$747,'[1]Lista de Lojas | Stores List'!$E$85:$E$747,"&lt;="&amp;'[1]Lista de Lojas | Stores List'!$E725)</f>
        <v>23</v>
      </c>
    </row>
    <row r="726" spans="2:19">
      <c r="B726" s="164">
        <f>IF(AND('[1]Lista de Lojas | Stores List'!$E726="",'[1]Lista de Lojas | Stores List'!$G726=""),0,IF('[1]Lista de Lojas | Stores List'!$G726&lt;&gt;"",0,1))</f>
        <v>1</v>
      </c>
      <c r="C726" s="163" t="s">
        <v>1012</v>
      </c>
      <c r="D726" s="308" t="s">
        <v>125</v>
      </c>
      <c r="E726" s="309">
        <v>35920</v>
      </c>
      <c r="F726" s="308" t="str">
        <f>IF('[1]Lista de Lojas | Stores List'!$E726="","",VLOOKUP(MONTH('[1]Lista de Lojas | Stores List'!$E726),[1]Quarters!$A$2:$B$13,2,0)&amp;RIGHT(YEAR('[1]Lista de Lojas | Stores List'!$E726),2))</f>
        <v>2Q98</v>
      </c>
      <c r="G726" s="309"/>
      <c r="H726" s="308" t="str">
        <f>IF('[1]Lista de Lojas | Stores List'!$G726="","",VLOOKUP(MONTH('[1]Lista de Lojas | Stores List'!$G726),[1]Quarters!$A$2:$B$13,2,0)&amp;RIGHT(YEAR('[1]Lista de Lojas | Stores List'!$G726),2))</f>
        <v/>
      </c>
      <c r="I726" s="311" t="s">
        <v>804</v>
      </c>
      <c r="J726" s="311" t="str">
        <f>IFERROR(VLOOKUP('[1]Lista de Lojas | Stores List'!$K726,[1]UF!$A:$C,3,0),"")</f>
        <v>Southest</v>
      </c>
      <c r="K726" s="311" t="s">
        <v>127</v>
      </c>
      <c r="L726" s="311" t="str">
        <f>IF('[1]Lista de Lojas | Stores List'!$K726="","",VLOOKUP('[1]Lista de Lojas | Stores List'!$K726,[1]UF!$A:$B,2,0))</f>
        <v>São Paulo</v>
      </c>
      <c r="M726" s="311" t="s">
        <v>207</v>
      </c>
      <c r="N726" s="311" t="str">
        <f>IFERROR(VLOOKUP('[1]Lista de Lojas | Stores List'!$M726,[1]UF!D:E,2,0),"N")</f>
        <v>N</v>
      </c>
      <c r="O726" s="311" t="s">
        <v>505</v>
      </c>
      <c r="P726" s="311" t="s">
        <v>523</v>
      </c>
      <c r="Q726" s="317">
        <v>3779.0099999999998</v>
      </c>
      <c r="R726" s="311">
        <f>SUMIFS('[1]Lista de Lojas | Stores List'!$B$85:$B$747,'[1]Lista de Lojas | Stores List'!$D$85:$D$747,'[1]Lista de Lojas | Stores List'!$D726,'[1]Lista de Lojas | Stores List'!$E$85:$E$747,"&lt;="&amp;'[1]Lista de Lojas | Stores List'!$E726)</f>
        <v>18</v>
      </c>
      <c r="S726" s="311">
        <f>SUMIFS('[1]Lista de Lojas | Stores List'!$B$85:$B$747,'[1]Lista de Lojas | Stores List'!$E$85:$E$747,"&lt;="&amp;'[1]Lista de Lojas | Stores List'!$E726)</f>
        <v>22</v>
      </c>
    </row>
    <row r="727" spans="2:19">
      <c r="B727" s="164">
        <f>IF(AND('[1]Lista de Lojas | Stores List'!$E727="",'[1]Lista de Lojas | Stores List'!$G727=""),0,IF('[1]Lista de Lojas | Stores List'!$G727&lt;&gt;"",0,1))</f>
        <v>1</v>
      </c>
      <c r="C727" s="163" t="s">
        <v>1011</v>
      </c>
      <c r="D727" s="308" t="s">
        <v>125</v>
      </c>
      <c r="E727" s="309">
        <v>35914</v>
      </c>
      <c r="F727" s="308" t="str">
        <f>IF('[1]Lista de Lojas | Stores List'!$E727="","",VLOOKUP(MONTH('[1]Lista de Lojas | Stores List'!$E727),[1]Quarters!$A$2:$B$13,2,0)&amp;RIGHT(YEAR('[1]Lista de Lojas | Stores List'!$E727),2))</f>
        <v>2Q98</v>
      </c>
      <c r="G727" s="309"/>
      <c r="H727" s="308" t="str">
        <f>IF('[1]Lista de Lojas | Stores List'!$G727="","",VLOOKUP(MONTH('[1]Lista de Lojas | Stores List'!$G727),[1]Quarters!$A$2:$B$13,2,0)&amp;RIGHT(YEAR('[1]Lista de Lojas | Stores List'!$G727),2))</f>
        <v/>
      </c>
      <c r="I727" s="311" t="s">
        <v>804</v>
      </c>
      <c r="J727" s="311" t="str">
        <f>IFERROR(VLOOKUP('[1]Lista de Lojas | Stores List'!$K727,[1]UF!$A:$C,3,0),"")</f>
        <v>South</v>
      </c>
      <c r="K727" s="311" t="s">
        <v>126</v>
      </c>
      <c r="L727" s="311" t="str">
        <f>IF('[1]Lista de Lojas | Stores List'!$K727="","",VLOOKUP('[1]Lista de Lojas | Stores List'!$K727,[1]UF!$A:$B,2,0))</f>
        <v>Rio Grande do Sul</v>
      </c>
      <c r="M727" s="311" t="s">
        <v>387</v>
      </c>
      <c r="N727" s="311" t="str">
        <f>IFERROR(VLOOKUP('[1]Lista de Lojas | Stores List'!$M727,[1]UF!D:E,2,0),"N")</f>
        <v>N</v>
      </c>
      <c r="O727" s="311" t="s">
        <v>506</v>
      </c>
      <c r="P727" s="311" t="s">
        <v>523</v>
      </c>
      <c r="Q727" s="317">
        <v>4320.8599999999997</v>
      </c>
      <c r="R727" s="311">
        <f>SUMIFS('[1]Lista de Lojas | Stores List'!$B$85:$B$747,'[1]Lista de Lojas | Stores List'!$D$85:$D$747,'[1]Lista de Lojas | Stores List'!$D727,'[1]Lista de Lojas | Stores List'!$E$85:$E$747,"&lt;="&amp;'[1]Lista de Lojas | Stores List'!$E727)</f>
        <v>17</v>
      </c>
      <c r="S727" s="311">
        <f>SUMIFS('[1]Lista de Lojas | Stores List'!$B$85:$B$747,'[1]Lista de Lojas | Stores List'!$E$85:$E$747,"&lt;="&amp;'[1]Lista de Lojas | Stores List'!$E727)</f>
        <v>21</v>
      </c>
    </row>
    <row r="728" spans="2:19">
      <c r="B728" s="164">
        <f>IF(AND('[1]Lista de Lojas | Stores List'!$E728="",'[1]Lista de Lojas | Stores List'!$G728=""),0,IF('[1]Lista de Lojas | Stores List'!$G728&lt;&gt;"",0,1))</f>
        <v>1</v>
      </c>
      <c r="C728" s="163" t="s">
        <v>821</v>
      </c>
      <c r="D728" s="308" t="s">
        <v>152</v>
      </c>
      <c r="E728" s="309">
        <v>35873</v>
      </c>
      <c r="F728" s="308" t="str">
        <f>IF('[1]Lista de Lojas | Stores List'!$E728="","",VLOOKUP(MONTH('[1]Lista de Lojas | Stores List'!$E728),[1]Quarters!$A$2:$B$13,2,0)&amp;RIGHT(YEAR('[1]Lista de Lojas | Stores List'!$E728),2))</f>
        <v>1Q98</v>
      </c>
      <c r="G728" s="309"/>
      <c r="H728" s="308" t="str">
        <f>IF('[1]Lista de Lojas | Stores List'!$G728="","",VLOOKUP(MONTH('[1]Lista de Lojas | Stores List'!$G728),[1]Quarters!$A$2:$B$13,2,0)&amp;RIGHT(YEAR('[1]Lista de Lojas | Stores List'!$G728),2))</f>
        <v/>
      </c>
      <c r="I728" s="311" t="s">
        <v>804</v>
      </c>
      <c r="J728" s="311" t="str">
        <f>IFERROR(VLOOKUP('[1]Lista de Lojas | Stores List'!$K728,[1]UF!$A:$C,3,0),"")</f>
        <v>Southest</v>
      </c>
      <c r="K728" s="311" t="s">
        <v>127</v>
      </c>
      <c r="L728" s="311" t="str">
        <f>IF('[1]Lista de Lojas | Stores List'!$K728="","",VLOOKUP('[1]Lista de Lojas | Stores List'!$K728,[1]UF!$A:$B,2,0))</f>
        <v>São Paulo</v>
      </c>
      <c r="M728" s="311" t="s">
        <v>134</v>
      </c>
      <c r="N728" s="311" t="str">
        <f>IFERROR(VLOOKUP('[1]Lista de Lojas | Stores List'!$M728,[1]UF!D:E,2,0),"N")</f>
        <v>S</v>
      </c>
      <c r="O728" s="311" t="s">
        <v>489</v>
      </c>
      <c r="P728" s="311" t="s">
        <v>523</v>
      </c>
      <c r="Q728" s="317">
        <v>688.36</v>
      </c>
      <c r="R728" s="311">
        <f>SUMIFS('[1]Lista de Lojas | Stores List'!$B$85:$B$747,'[1]Lista de Lojas | Stores List'!$D$85:$D$747,'[1]Lista de Lojas | Stores List'!$D728,'[1]Lista de Lojas | Stores List'!$E$85:$E$747,"&lt;="&amp;'[1]Lista de Lojas | Stores List'!$E728)</f>
        <v>4</v>
      </c>
      <c r="S728" s="311">
        <f>SUMIFS('[1]Lista de Lojas | Stores List'!$B$85:$B$747,'[1]Lista de Lojas | Stores List'!$E$85:$E$747,"&lt;="&amp;'[1]Lista de Lojas | Stores List'!$E728)</f>
        <v>20</v>
      </c>
    </row>
    <row r="729" spans="2:19">
      <c r="B729" s="164">
        <f>IF(AND('[1]Lista de Lojas | Stores List'!$E729="",'[1]Lista de Lojas | Stores List'!$G729=""),0,IF('[1]Lista de Lojas | Stores List'!$G729&lt;&gt;"",0,1))</f>
        <v>1</v>
      </c>
      <c r="C729" s="163" t="s">
        <v>1010</v>
      </c>
      <c r="D729" s="308" t="s">
        <v>125</v>
      </c>
      <c r="E729" s="309">
        <v>35556</v>
      </c>
      <c r="F729" s="308" t="str">
        <f>IF('[1]Lista de Lojas | Stores List'!$E729="","",VLOOKUP(MONTH('[1]Lista de Lojas | Stores List'!$E729),[1]Quarters!$A$2:$B$13,2,0)&amp;RIGHT(YEAR('[1]Lista de Lojas | Stores List'!$E729),2))</f>
        <v>2Q97</v>
      </c>
      <c r="G729" s="309"/>
      <c r="H729" s="308" t="str">
        <f>IF('[1]Lista de Lojas | Stores List'!$G729="","",VLOOKUP(MONTH('[1]Lista de Lojas | Stores List'!$G729),[1]Quarters!$A$2:$B$13,2,0)&amp;RIGHT(YEAR('[1]Lista de Lojas | Stores List'!$G729),2))</f>
        <v/>
      </c>
      <c r="I729" s="311" t="s">
        <v>804</v>
      </c>
      <c r="J729" s="311" t="str">
        <f>IFERROR(VLOOKUP('[1]Lista de Lojas | Stores List'!$K729,[1]UF!$A:$C,3,0),"")</f>
        <v>South</v>
      </c>
      <c r="K729" s="311" t="s">
        <v>317</v>
      </c>
      <c r="L729" s="311" t="str">
        <f>IF('[1]Lista de Lojas | Stores List'!$K729="","",VLOOKUP('[1]Lista de Lojas | Stores List'!$K729,[1]UF!$A:$B,2,0))</f>
        <v>Santa Catarina</v>
      </c>
      <c r="M729" s="311" t="s">
        <v>345</v>
      </c>
      <c r="N729" s="311" t="str">
        <f>IFERROR(VLOOKUP('[1]Lista de Lojas | Stores List'!$M729,[1]UF!D:E,2,0),"N")</f>
        <v>N</v>
      </c>
      <c r="O729" s="311" t="s">
        <v>507</v>
      </c>
      <c r="P729" s="311" t="s">
        <v>523</v>
      </c>
      <c r="Q729" s="317">
        <v>3967.39</v>
      </c>
      <c r="R729" s="311">
        <f>SUMIFS('[1]Lista de Lojas | Stores List'!$B$85:$B$747,'[1]Lista de Lojas | Stores List'!$D$85:$D$747,'[1]Lista de Lojas | Stores List'!$D729,'[1]Lista de Lojas | Stores List'!$E$85:$E$747,"&lt;="&amp;'[1]Lista de Lojas | Stores List'!$E729)</f>
        <v>16</v>
      </c>
      <c r="S729" s="311">
        <f>SUMIFS('[1]Lista de Lojas | Stores List'!$B$85:$B$747,'[1]Lista de Lojas | Stores List'!$E$85:$E$747,"&lt;="&amp;'[1]Lista de Lojas | Stores List'!$E729)</f>
        <v>19</v>
      </c>
    </row>
    <row r="730" spans="2:19">
      <c r="B730" s="164">
        <f>IF(AND('[1]Lista de Lojas | Stores List'!$E730="",'[1]Lista de Lojas | Stores List'!$G730=""),0,IF('[1]Lista de Lojas | Stores List'!$G730&lt;&gt;"",0,1))</f>
        <v>1</v>
      </c>
      <c r="C730" s="163" t="s">
        <v>1009</v>
      </c>
      <c r="D730" s="308" t="s">
        <v>125</v>
      </c>
      <c r="E730" s="309">
        <v>35549</v>
      </c>
      <c r="F730" s="308" t="str">
        <f>IF('[1]Lista de Lojas | Stores List'!$E730="","",VLOOKUP(MONTH('[1]Lista de Lojas | Stores List'!$E730),[1]Quarters!$A$2:$B$13,2,0)&amp;RIGHT(YEAR('[1]Lista de Lojas | Stores List'!$E730),2))</f>
        <v>2Q97</v>
      </c>
      <c r="G730" s="309"/>
      <c r="H730" s="308" t="str">
        <f>IF('[1]Lista de Lojas | Stores List'!$G730="","",VLOOKUP(MONTH('[1]Lista de Lojas | Stores List'!$G730),[1]Quarters!$A$2:$B$13,2,0)&amp;RIGHT(YEAR('[1]Lista de Lojas | Stores List'!$G730),2))</f>
        <v/>
      </c>
      <c r="I730" s="311" t="s">
        <v>804</v>
      </c>
      <c r="J730" s="311" t="str">
        <f>IFERROR(VLOOKUP('[1]Lista de Lojas | Stores List'!$K730,[1]UF!$A:$C,3,0),"")</f>
        <v>Southest</v>
      </c>
      <c r="K730" s="311" t="s">
        <v>127</v>
      </c>
      <c r="L730" s="311" t="str">
        <f>IF('[1]Lista de Lojas | Stores List'!$K730="","",VLOOKUP('[1]Lista de Lojas | Stores List'!$K730,[1]UF!$A:$B,2,0))</f>
        <v>São Paulo</v>
      </c>
      <c r="M730" s="311" t="s">
        <v>134</v>
      </c>
      <c r="N730" s="311" t="str">
        <f>IFERROR(VLOOKUP('[1]Lista de Lojas | Stores List'!$M730,[1]UF!D:E,2,0),"N")</f>
        <v>S</v>
      </c>
      <c r="O730" s="311" t="s">
        <v>508</v>
      </c>
      <c r="P730" s="311" t="s">
        <v>523</v>
      </c>
      <c r="Q730" s="317">
        <v>2481.8000000000002</v>
      </c>
      <c r="R730" s="311">
        <f>SUMIFS('[1]Lista de Lojas | Stores List'!$B$85:$B$747,'[1]Lista de Lojas | Stores List'!$D$85:$D$747,'[1]Lista de Lojas | Stores List'!$D730,'[1]Lista de Lojas | Stores List'!$E$85:$E$747,"&lt;="&amp;'[1]Lista de Lojas | Stores List'!$E730)</f>
        <v>15</v>
      </c>
      <c r="S730" s="311">
        <f>SUMIFS('[1]Lista de Lojas | Stores List'!$B$85:$B$747,'[1]Lista de Lojas | Stores List'!$E$85:$E$747,"&lt;="&amp;'[1]Lista de Lojas | Stores List'!$E730)</f>
        <v>18</v>
      </c>
    </row>
    <row r="731" spans="2:19">
      <c r="B731" s="164">
        <f>IF(AND('[1]Lista de Lojas | Stores List'!$E731="",'[1]Lista de Lojas | Stores List'!$G731=""),0,IF('[1]Lista de Lojas | Stores List'!$G731&lt;&gt;"",0,1))</f>
        <v>1</v>
      </c>
      <c r="C731" s="163" t="s">
        <v>1008</v>
      </c>
      <c r="D731" s="308" t="s">
        <v>125</v>
      </c>
      <c r="E731" s="309">
        <v>35521</v>
      </c>
      <c r="F731" s="308" t="str">
        <f>IF('[1]Lista de Lojas | Stores List'!$E731="","",VLOOKUP(MONTH('[1]Lista de Lojas | Stores List'!$E731),[1]Quarters!$A$2:$B$13,2,0)&amp;RIGHT(YEAR('[1]Lista de Lojas | Stores List'!$E731),2))</f>
        <v>2Q97</v>
      </c>
      <c r="G731" s="309"/>
      <c r="H731" s="308" t="str">
        <f>IF('[1]Lista de Lojas | Stores List'!$G731="","",VLOOKUP(MONTH('[1]Lista de Lojas | Stores List'!$G731),[1]Quarters!$A$2:$B$13,2,0)&amp;RIGHT(YEAR('[1]Lista de Lojas | Stores List'!$G731),2))</f>
        <v/>
      </c>
      <c r="I731" s="311" t="s">
        <v>804</v>
      </c>
      <c r="J731" s="311" t="str">
        <f>IFERROR(VLOOKUP('[1]Lista de Lojas | Stores List'!$K731,[1]UF!$A:$C,3,0),"")</f>
        <v>Southest</v>
      </c>
      <c r="K731" s="311" t="s">
        <v>127</v>
      </c>
      <c r="L731" s="311" t="str">
        <f>IF('[1]Lista de Lojas | Stores List'!$K731="","",VLOOKUP('[1]Lista de Lojas | Stores List'!$K731,[1]UF!$A:$B,2,0))</f>
        <v>São Paulo</v>
      </c>
      <c r="M731" s="311" t="s">
        <v>174</v>
      </c>
      <c r="N731" s="311" t="str">
        <f>IFERROR(VLOOKUP('[1]Lista de Lojas | Stores List'!$M731,[1]UF!D:E,2,0),"N")</f>
        <v>N</v>
      </c>
      <c r="O731" s="311" t="s">
        <v>509</v>
      </c>
      <c r="P731" s="311" t="s">
        <v>523</v>
      </c>
      <c r="Q731" s="317">
        <v>4283.16</v>
      </c>
      <c r="R731" s="311">
        <f>SUMIFS('[1]Lista de Lojas | Stores List'!$B$85:$B$747,'[1]Lista de Lojas | Stores List'!$D$85:$D$747,'[1]Lista de Lojas | Stores List'!$D731,'[1]Lista de Lojas | Stores List'!$E$85:$E$747,"&lt;="&amp;'[1]Lista de Lojas | Stores List'!$E731)</f>
        <v>14</v>
      </c>
      <c r="S731" s="311">
        <f>SUMIFS('[1]Lista de Lojas | Stores List'!$B$85:$B$747,'[1]Lista de Lojas | Stores List'!$E$85:$E$747,"&lt;="&amp;'[1]Lista de Lojas | Stores List'!$E731)</f>
        <v>17</v>
      </c>
    </row>
    <row r="732" spans="2:19">
      <c r="B732" s="164">
        <f>IF(AND('[1]Lista de Lojas | Stores List'!$E732="",'[1]Lista de Lojas | Stores List'!$G732=""),0,IF('[1]Lista de Lojas | Stores List'!$G732&lt;&gt;"",0,1))</f>
        <v>1</v>
      </c>
      <c r="C732" s="163" t="s">
        <v>1007</v>
      </c>
      <c r="D732" s="308" t="s">
        <v>125</v>
      </c>
      <c r="E732" s="309">
        <v>35388</v>
      </c>
      <c r="F732" s="308" t="str">
        <f>IF('[1]Lista de Lojas | Stores List'!$E732="","",VLOOKUP(MONTH('[1]Lista de Lojas | Stores List'!$E732),[1]Quarters!$A$2:$B$13,2,0)&amp;RIGHT(YEAR('[1]Lista de Lojas | Stores List'!$E732),2))</f>
        <v>4Q96</v>
      </c>
      <c r="G732" s="309"/>
      <c r="H732" s="308" t="str">
        <f>IF('[1]Lista de Lojas | Stores List'!$G732="","",VLOOKUP(MONTH('[1]Lista de Lojas | Stores List'!$G732),[1]Quarters!$A$2:$B$13,2,0)&amp;RIGHT(YEAR('[1]Lista de Lojas | Stores List'!$G732),2))</f>
        <v/>
      </c>
      <c r="I732" s="311" t="s">
        <v>804</v>
      </c>
      <c r="J732" s="311" t="str">
        <f>IFERROR(VLOOKUP('[1]Lista de Lojas | Stores List'!$K732,[1]UF!$A:$C,3,0),"")</f>
        <v>South</v>
      </c>
      <c r="K732" s="311" t="s">
        <v>126</v>
      </c>
      <c r="L732" s="311" t="str">
        <f>IF('[1]Lista de Lojas | Stores List'!$K732="","",VLOOKUP('[1]Lista de Lojas | Stores List'!$K732,[1]UF!$A:$B,2,0))</f>
        <v>Rio Grande do Sul</v>
      </c>
      <c r="M732" s="311" t="s">
        <v>201</v>
      </c>
      <c r="N732" s="311" t="str">
        <f>IFERROR(VLOOKUP('[1]Lista de Lojas | Stores List'!$M732,[1]UF!D:E,2,0),"N")</f>
        <v>N</v>
      </c>
      <c r="O732" s="311" t="s">
        <v>263</v>
      </c>
      <c r="P732" s="311" t="s">
        <v>523</v>
      </c>
      <c r="Q732" s="317">
        <v>3128.06</v>
      </c>
      <c r="R732" s="311">
        <f>SUMIFS('[1]Lista de Lojas | Stores List'!$B$85:$B$747,'[1]Lista de Lojas | Stores List'!$D$85:$D$747,'[1]Lista de Lojas | Stores List'!$D732,'[1]Lista de Lojas | Stores List'!$E$85:$E$747,"&lt;="&amp;'[1]Lista de Lojas | Stores List'!$E732)</f>
        <v>13</v>
      </c>
      <c r="S732" s="311">
        <f>SUMIFS('[1]Lista de Lojas | Stores List'!$B$85:$B$747,'[1]Lista de Lojas | Stores List'!$E$85:$E$747,"&lt;="&amp;'[1]Lista de Lojas | Stores List'!$E732)</f>
        <v>16</v>
      </c>
    </row>
    <row r="733" spans="2:19">
      <c r="B733" s="164">
        <f>IF(AND('[1]Lista de Lojas | Stores List'!$E733="",'[1]Lista de Lojas | Stores List'!$G733=""),0,IF('[1]Lista de Lojas | Stores List'!$G733&lt;&gt;"",0,1))</f>
        <v>1</v>
      </c>
      <c r="C733" s="163" t="s">
        <v>1006</v>
      </c>
      <c r="D733" s="308" t="s">
        <v>125</v>
      </c>
      <c r="E733" s="309">
        <v>35333</v>
      </c>
      <c r="F733" s="308" t="str">
        <f>IF('[1]Lista de Lojas | Stores List'!$E733="","",VLOOKUP(MONTH('[1]Lista de Lojas | Stores List'!$E733),[1]Quarters!$A$2:$B$13,2,0)&amp;RIGHT(YEAR('[1]Lista de Lojas | Stores List'!$E733),2))</f>
        <v>3Q96</v>
      </c>
      <c r="G733" s="309"/>
      <c r="H733" s="308" t="str">
        <f>IF('[1]Lista de Lojas | Stores List'!$G733="","",VLOOKUP(MONTH('[1]Lista de Lojas | Stores List'!$G733),[1]Quarters!$A$2:$B$13,2,0)&amp;RIGHT(YEAR('[1]Lista de Lojas | Stores List'!$G733),2))</f>
        <v/>
      </c>
      <c r="I733" s="311" t="s">
        <v>804</v>
      </c>
      <c r="J733" s="311" t="str">
        <f>IFERROR(VLOOKUP('[1]Lista de Lojas | Stores List'!$K733,[1]UF!$A:$C,3,0),"")</f>
        <v>South</v>
      </c>
      <c r="K733" s="311" t="s">
        <v>331</v>
      </c>
      <c r="L733" s="311" t="str">
        <f>IF('[1]Lista de Lojas | Stores List'!$K733="","",VLOOKUP('[1]Lista de Lojas | Stores List'!$K733,[1]UF!$A:$B,2,0))</f>
        <v>Paraná</v>
      </c>
      <c r="M733" s="311" t="s">
        <v>282</v>
      </c>
      <c r="N733" s="311" t="str">
        <f>IFERROR(VLOOKUP('[1]Lista de Lojas | Stores List'!$M733,[1]UF!D:E,2,0),"N")</f>
        <v>S</v>
      </c>
      <c r="O733" s="311" t="s">
        <v>510</v>
      </c>
      <c r="P733" s="311" t="s">
        <v>523</v>
      </c>
      <c r="Q733" s="317">
        <v>3237.67</v>
      </c>
      <c r="R733" s="311">
        <f>SUMIFS('[1]Lista de Lojas | Stores List'!$B$85:$B$747,'[1]Lista de Lojas | Stores List'!$D$85:$D$747,'[1]Lista de Lojas | Stores List'!$D733,'[1]Lista de Lojas | Stores List'!$E$85:$E$747,"&lt;="&amp;'[1]Lista de Lojas | Stores List'!$E733)</f>
        <v>12</v>
      </c>
      <c r="S733" s="311">
        <f>SUMIFS('[1]Lista de Lojas | Stores List'!$B$85:$B$747,'[1]Lista de Lojas | Stores List'!$E$85:$E$747,"&lt;="&amp;'[1]Lista de Lojas | Stores List'!$E733)</f>
        <v>15</v>
      </c>
    </row>
    <row r="734" spans="2:19">
      <c r="B734" s="164">
        <f>IF(AND('[1]Lista de Lojas | Stores List'!$E734="",'[1]Lista de Lojas | Stores List'!$G734=""),0,IF('[1]Lista de Lojas | Stores List'!$G734&lt;&gt;"",0,1))</f>
        <v>1</v>
      </c>
      <c r="C734" s="163" t="s">
        <v>820</v>
      </c>
      <c r="D734" s="308" t="s">
        <v>152</v>
      </c>
      <c r="E734" s="309">
        <v>35172</v>
      </c>
      <c r="F734" s="308" t="str">
        <f>IF('[1]Lista de Lojas | Stores List'!$E734="","",VLOOKUP(MONTH('[1]Lista de Lojas | Stores List'!$E734),[1]Quarters!$A$2:$B$13,2,0)&amp;RIGHT(YEAR('[1]Lista de Lojas | Stores List'!$E734),2))</f>
        <v>2Q96</v>
      </c>
      <c r="G734" s="309"/>
      <c r="H734" s="308" t="str">
        <f>IF('[1]Lista de Lojas | Stores List'!$G734="","",VLOOKUP(MONTH('[1]Lista de Lojas | Stores List'!$G734),[1]Quarters!$A$2:$B$13,2,0)&amp;RIGHT(YEAR('[1]Lista de Lojas | Stores List'!$G734),2))</f>
        <v/>
      </c>
      <c r="I734" s="311" t="s">
        <v>804</v>
      </c>
      <c r="J734" s="311" t="str">
        <f>IFERROR(VLOOKUP('[1]Lista de Lojas | Stores List'!$K734,[1]UF!$A:$C,3,0),"")</f>
        <v>Southest</v>
      </c>
      <c r="K734" s="311" t="s">
        <v>127</v>
      </c>
      <c r="L734" s="311" t="str">
        <f>IF('[1]Lista de Lojas | Stores List'!$K734="","",VLOOKUP('[1]Lista de Lojas | Stores List'!$K734,[1]UF!$A:$B,2,0))</f>
        <v>São Paulo</v>
      </c>
      <c r="M734" s="311" t="s">
        <v>134</v>
      </c>
      <c r="N734" s="311" t="str">
        <f>IFERROR(VLOOKUP('[1]Lista de Lojas | Stores List'!$M734,[1]UF!D:E,2,0),"N")</f>
        <v>S</v>
      </c>
      <c r="O734" s="311" t="s">
        <v>504</v>
      </c>
      <c r="P734" s="311" t="s">
        <v>523</v>
      </c>
      <c r="Q734" s="317">
        <v>411.71</v>
      </c>
      <c r="R734" s="311">
        <f>SUMIFS('[1]Lista de Lojas | Stores List'!$B$85:$B$747,'[1]Lista de Lojas | Stores List'!$D$85:$D$747,'[1]Lista de Lojas | Stores List'!$D734,'[1]Lista de Lojas | Stores List'!$E$85:$E$747,"&lt;="&amp;'[1]Lista de Lojas | Stores List'!$E734)</f>
        <v>3</v>
      </c>
      <c r="S734" s="311">
        <f>SUMIFS('[1]Lista de Lojas | Stores List'!$B$85:$B$747,'[1]Lista de Lojas | Stores List'!$E$85:$E$747,"&lt;="&amp;'[1]Lista de Lojas | Stores List'!$E734)</f>
        <v>14</v>
      </c>
    </row>
    <row r="735" spans="2:19">
      <c r="B735" s="164">
        <f>IF(AND('[1]Lista de Lojas | Stores List'!$E735="",'[1]Lista de Lojas | Stores List'!$G735=""),0,IF('[1]Lista de Lojas | Stores List'!$G735&lt;&gt;"",0,1))</f>
        <v>1</v>
      </c>
      <c r="C735" s="163" t="s">
        <v>1005</v>
      </c>
      <c r="D735" s="308" t="s">
        <v>125</v>
      </c>
      <c r="E735" s="309">
        <v>34971</v>
      </c>
      <c r="F735" s="308" t="str">
        <f>IF('[1]Lista de Lojas | Stores List'!$E735="","",VLOOKUP(MONTH('[1]Lista de Lojas | Stores List'!$E735),[1]Quarters!$A$2:$B$13,2,0)&amp;RIGHT(YEAR('[1]Lista de Lojas | Stores List'!$E735),2))</f>
        <v>3Q95</v>
      </c>
      <c r="G735" s="309"/>
      <c r="H735" s="308" t="str">
        <f>IF('[1]Lista de Lojas | Stores List'!$G735="","",VLOOKUP(MONTH('[1]Lista de Lojas | Stores List'!$G735),[1]Quarters!$A$2:$B$13,2,0)&amp;RIGHT(YEAR('[1]Lista de Lojas | Stores List'!$G735),2))</f>
        <v/>
      </c>
      <c r="I735" s="311" t="s">
        <v>804</v>
      </c>
      <c r="J735" s="311" t="str">
        <f>IFERROR(VLOOKUP('[1]Lista de Lojas | Stores List'!$K735,[1]UF!$A:$C,3,0),"")</f>
        <v>South</v>
      </c>
      <c r="K735" s="311" t="s">
        <v>317</v>
      </c>
      <c r="L735" s="311" t="str">
        <f>IF('[1]Lista de Lojas | Stores List'!$K735="","",VLOOKUP('[1]Lista de Lojas | Stores List'!$K735,[1]UF!$A:$B,2,0))</f>
        <v>Santa Catarina</v>
      </c>
      <c r="M735" s="311" t="s">
        <v>177</v>
      </c>
      <c r="N735" s="311" t="str">
        <f>IFERROR(VLOOKUP('[1]Lista de Lojas | Stores List'!$M735,[1]UF!D:E,2,0),"N")</f>
        <v>N</v>
      </c>
      <c r="O735" s="311" t="s">
        <v>511</v>
      </c>
      <c r="P735" s="311" t="s">
        <v>523</v>
      </c>
      <c r="Q735" s="317">
        <v>3390.01</v>
      </c>
      <c r="R735" s="311">
        <f>SUMIFS('[1]Lista de Lojas | Stores List'!$B$85:$B$747,'[1]Lista de Lojas | Stores List'!$D$85:$D$747,'[1]Lista de Lojas | Stores List'!$D735,'[1]Lista de Lojas | Stores List'!$E$85:$E$747,"&lt;="&amp;'[1]Lista de Lojas | Stores List'!$E735)</f>
        <v>11</v>
      </c>
      <c r="S735" s="311">
        <f>SUMIFS('[1]Lista de Lojas | Stores List'!$B$85:$B$747,'[1]Lista de Lojas | Stores List'!$E$85:$E$747,"&lt;="&amp;'[1]Lista de Lojas | Stores List'!$E735)</f>
        <v>13</v>
      </c>
    </row>
    <row r="736" spans="2:19">
      <c r="B736" s="164">
        <f>IF(AND('[1]Lista de Lojas | Stores List'!$E736="",'[1]Lista de Lojas | Stores List'!$G736=""),0,IF('[1]Lista de Lojas | Stores List'!$G736&lt;&gt;"",0,1))</f>
        <v>1</v>
      </c>
      <c r="C736" s="163" t="s">
        <v>1004</v>
      </c>
      <c r="D736" s="308" t="s">
        <v>125</v>
      </c>
      <c r="E736" s="309">
        <v>34655</v>
      </c>
      <c r="F736" s="308" t="str">
        <f>IF('[1]Lista de Lojas | Stores List'!$E736="","",VLOOKUP(MONTH('[1]Lista de Lojas | Stores List'!$E736),[1]Quarters!$A$2:$B$13,2,0)&amp;RIGHT(YEAR('[1]Lista de Lojas | Stores List'!$E736),2))</f>
        <v>4Q94</v>
      </c>
      <c r="G736" s="309"/>
      <c r="H736" s="308" t="str">
        <f>IF('[1]Lista de Lojas | Stores List'!$G736="","",VLOOKUP(MONTH('[1]Lista de Lojas | Stores List'!$G736),[1]Quarters!$A$2:$B$13,2,0)&amp;RIGHT(YEAR('[1]Lista de Lojas | Stores List'!$G736),2))</f>
        <v/>
      </c>
      <c r="I736" s="311" t="s">
        <v>804</v>
      </c>
      <c r="J736" s="311" t="str">
        <f>IFERROR(VLOOKUP('[1]Lista de Lojas | Stores List'!$K736,[1]UF!$A:$C,3,0),"")</f>
        <v>South</v>
      </c>
      <c r="K736" s="311" t="s">
        <v>317</v>
      </c>
      <c r="L736" s="311" t="str">
        <f>IF('[1]Lista de Lojas | Stores List'!$K736="","",VLOOKUP('[1]Lista de Lojas | Stores List'!$K736,[1]UF!$A:$B,2,0))</f>
        <v>Santa Catarina</v>
      </c>
      <c r="M736" s="311" t="s">
        <v>182</v>
      </c>
      <c r="N736" s="311" t="str">
        <f>IFERROR(VLOOKUP('[1]Lista de Lojas | Stores List'!$M736,[1]UF!D:E,2,0),"N")</f>
        <v>S</v>
      </c>
      <c r="O736" s="311" t="s">
        <v>512</v>
      </c>
      <c r="P736" s="311" t="s">
        <v>523</v>
      </c>
      <c r="Q736" s="317">
        <v>5163.93</v>
      </c>
      <c r="R736" s="311">
        <f>SUMIFS('[1]Lista de Lojas | Stores List'!$B$85:$B$747,'[1]Lista de Lojas | Stores List'!$D$85:$D$747,'[1]Lista de Lojas | Stores List'!$D736,'[1]Lista de Lojas | Stores List'!$E$85:$E$747,"&lt;="&amp;'[1]Lista de Lojas | Stores List'!$E736)</f>
        <v>10</v>
      </c>
      <c r="S736" s="311">
        <f>SUMIFS('[1]Lista de Lojas | Stores List'!$B$85:$B$747,'[1]Lista de Lojas | Stores List'!$E$85:$E$747,"&lt;="&amp;'[1]Lista de Lojas | Stores List'!$E736)</f>
        <v>12</v>
      </c>
    </row>
    <row r="737" spans="1:19">
      <c r="B737" s="164">
        <f>IF(AND('[1]Lista de Lojas | Stores List'!$E737="",'[1]Lista de Lojas | Stores List'!$G737=""),0,IF('[1]Lista de Lojas | Stores List'!$G737&lt;&gt;"",0,1))</f>
        <v>1</v>
      </c>
      <c r="C737" s="163" t="s">
        <v>1003</v>
      </c>
      <c r="D737" s="308" t="s">
        <v>125</v>
      </c>
      <c r="E737" s="309">
        <v>34093</v>
      </c>
      <c r="F737" s="308" t="str">
        <f>IF('[1]Lista de Lojas | Stores List'!$E737="","",VLOOKUP(MONTH('[1]Lista de Lojas | Stores List'!$E737),[1]Quarters!$A$2:$B$13,2,0)&amp;RIGHT(YEAR('[1]Lista de Lojas | Stores List'!$E737),2))</f>
        <v>2Q93</v>
      </c>
      <c r="G737" s="309"/>
      <c r="H737" s="308" t="str">
        <f>IF('[1]Lista de Lojas | Stores List'!$G737="","",VLOOKUP(MONTH('[1]Lista de Lojas | Stores List'!$G737),[1]Quarters!$A$2:$B$13,2,0)&amp;RIGHT(YEAR('[1]Lista de Lojas | Stores List'!$G737),2))</f>
        <v/>
      </c>
      <c r="I737" s="311" t="s">
        <v>804</v>
      </c>
      <c r="J737" s="311" t="str">
        <f>IFERROR(VLOOKUP('[1]Lista de Lojas | Stores List'!$K737,[1]UF!$A:$C,3,0),"")</f>
        <v>South</v>
      </c>
      <c r="K737" s="311" t="s">
        <v>126</v>
      </c>
      <c r="L737" s="311" t="str">
        <f>IF('[1]Lista de Lojas | Stores List'!$K737="","",VLOOKUP('[1]Lista de Lojas | Stores List'!$K737,[1]UF!$A:$B,2,0))</f>
        <v>Rio Grande do Sul</v>
      </c>
      <c r="M737" s="311" t="s">
        <v>157</v>
      </c>
      <c r="N737" s="311" t="str">
        <f>IFERROR(VLOOKUP('[1]Lista de Lojas | Stores List'!$M737,[1]UF!D:E,2,0),"N")</f>
        <v>S</v>
      </c>
      <c r="O737" s="311" t="s">
        <v>289</v>
      </c>
      <c r="P737" s="311" t="s">
        <v>523</v>
      </c>
      <c r="Q737" s="317">
        <v>5655.08</v>
      </c>
      <c r="R737" s="311">
        <f>SUMIFS('[1]Lista de Lojas | Stores List'!$B$85:$B$747,'[1]Lista de Lojas | Stores List'!$D$85:$D$747,'[1]Lista de Lojas | Stores List'!$D737,'[1]Lista de Lojas | Stores List'!$E$85:$E$747,"&lt;="&amp;'[1]Lista de Lojas | Stores List'!$E737)</f>
        <v>9</v>
      </c>
      <c r="S737" s="311">
        <f>SUMIFS('[1]Lista de Lojas | Stores List'!$B$85:$B$747,'[1]Lista de Lojas | Stores List'!$E$85:$E$747,"&lt;="&amp;'[1]Lista de Lojas | Stores List'!$E737)</f>
        <v>11</v>
      </c>
    </row>
    <row r="738" spans="1:19">
      <c r="B738" s="164">
        <f>IF(AND('[1]Lista de Lojas | Stores List'!$E738="",'[1]Lista de Lojas | Stores List'!$G738=""),0,IF('[1]Lista de Lojas | Stores List'!$G738&lt;&gt;"",0,1))</f>
        <v>1</v>
      </c>
      <c r="C738" s="163" t="s">
        <v>1002</v>
      </c>
      <c r="D738" s="308" t="s">
        <v>125</v>
      </c>
      <c r="E738" s="309">
        <v>33534</v>
      </c>
      <c r="F738" s="308" t="str">
        <f>IF('[1]Lista de Lojas | Stores List'!$E738="","",VLOOKUP(MONTH('[1]Lista de Lojas | Stores List'!$E738),[1]Quarters!$A$2:$B$13,2,0)&amp;RIGHT(YEAR('[1]Lista de Lojas | Stores List'!$E738),2))</f>
        <v>4Q91</v>
      </c>
      <c r="G738" s="309"/>
      <c r="H738" s="308" t="str">
        <f>IF('[1]Lista de Lojas | Stores List'!$G738="","",VLOOKUP(MONTH('[1]Lista de Lojas | Stores List'!$G738),[1]Quarters!$A$2:$B$13,2,0)&amp;RIGHT(YEAR('[1]Lista de Lojas | Stores List'!$G738),2))</f>
        <v/>
      </c>
      <c r="I738" s="311" t="s">
        <v>804</v>
      </c>
      <c r="J738" s="311" t="str">
        <f>IFERROR(VLOOKUP('[1]Lista de Lojas | Stores List'!$K738,[1]UF!$A:$C,3,0),"")</f>
        <v>South</v>
      </c>
      <c r="K738" s="311" t="s">
        <v>126</v>
      </c>
      <c r="L738" s="311" t="str">
        <f>IF('[1]Lista de Lojas | Stores List'!$K738="","",VLOOKUP('[1]Lista de Lojas | Stores List'!$K738,[1]UF!$A:$B,2,0))</f>
        <v>Rio Grande do Sul</v>
      </c>
      <c r="M738" s="311" t="s">
        <v>170</v>
      </c>
      <c r="N738" s="311" t="str">
        <f>IFERROR(VLOOKUP('[1]Lista de Lojas | Stores List'!$M738,[1]UF!D:E,2,0),"N")</f>
        <v>N</v>
      </c>
      <c r="O738" s="311" t="s">
        <v>513</v>
      </c>
      <c r="P738" s="311" t="s">
        <v>523</v>
      </c>
      <c r="Q738" s="317">
        <v>4369.83</v>
      </c>
      <c r="R738" s="311">
        <f>SUMIFS('[1]Lista de Lojas | Stores List'!$B$85:$B$747,'[1]Lista de Lojas | Stores List'!$D$85:$D$747,'[1]Lista de Lojas | Stores List'!$D738,'[1]Lista de Lojas | Stores List'!$E$85:$E$747,"&lt;="&amp;'[1]Lista de Lojas | Stores List'!$E738)</f>
        <v>8</v>
      </c>
      <c r="S738" s="311">
        <f>SUMIFS('[1]Lista de Lojas | Stores List'!$B$85:$B$747,'[1]Lista de Lojas | Stores List'!$E$85:$E$747,"&lt;="&amp;'[1]Lista de Lojas | Stores List'!$E738)</f>
        <v>10</v>
      </c>
    </row>
    <row r="739" spans="1:19">
      <c r="A739" s="88"/>
      <c r="B739" s="164">
        <f>IF(AND('[1]Lista de Lojas | Stores List'!$E739="",'[1]Lista de Lojas | Stores List'!$G739=""),0,IF('[1]Lista de Lojas | Stores List'!$G739&lt;&gt;"",0,1))</f>
        <v>1</v>
      </c>
      <c r="C739" s="163" t="s">
        <v>818</v>
      </c>
      <c r="D739" s="308" t="s">
        <v>152</v>
      </c>
      <c r="E739" s="309">
        <v>31940</v>
      </c>
      <c r="F739" s="308" t="str">
        <f>IF('[1]Lista de Lojas | Stores List'!$E739="","",VLOOKUP(MONTH('[1]Lista de Lojas | Stores List'!$E739),[1]Quarters!$A$2:$B$13,2,0)&amp;RIGHT(YEAR('[1]Lista de Lojas | Stores List'!$E739),2))</f>
        <v>2Q87</v>
      </c>
      <c r="G739" s="309"/>
      <c r="H739" s="308" t="str">
        <f>IF('[1]Lista de Lojas | Stores List'!$G739="","",VLOOKUP(MONTH('[1]Lista de Lojas | Stores List'!$G739),[1]Quarters!$A$2:$B$13,2,0)&amp;RIGHT(YEAR('[1]Lista de Lojas | Stores List'!$G739),2))</f>
        <v/>
      </c>
      <c r="I739" s="311" t="s">
        <v>804</v>
      </c>
      <c r="J739" s="311" t="str">
        <f>IFERROR(VLOOKUP('[1]Lista de Lojas | Stores List'!$K739,[1]UF!$A:$C,3,0),"")</f>
        <v>Southest</v>
      </c>
      <c r="K739" s="311" t="s">
        <v>127</v>
      </c>
      <c r="L739" s="311" t="str">
        <f>IF('[1]Lista de Lojas | Stores List'!$K739="","",VLOOKUP('[1]Lista de Lojas | Stores List'!$K739,[1]UF!$A:$B,2,0))</f>
        <v>São Paulo</v>
      </c>
      <c r="M739" s="311" t="s">
        <v>134</v>
      </c>
      <c r="N739" s="311" t="str">
        <f>IFERROR(VLOOKUP('[1]Lista de Lojas | Stores List'!$M739,[1]UF!D:E,2,0),"N")</f>
        <v>S</v>
      </c>
      <c r="O739" s="311" t="s">
        <v>819</v>
      </c>
      <c r="P739" s="311" t="s">
        <v>523</v>
      </c>
      <c r="Q739" s="317">
        <v>1341.26</v>
      </c>
      <c r="R739" s="311">
        <f>SUMIFS('[1]Lista de Lojas | Stores List'!$B$85:$B$747,'[1]Lista de Lojas | Stores List'!$D$85:$D$747,'[1]Lista de Lojas | Stores List'!$D739,'[1]Lista de Lojas | Stores List'!$E$85:$E$747,"&lt;="&amp;'[1]Lista de Lojas | Stores List'!$E739)</f>
        <v>2</v>
      </c>
      <c r="S739" s="311">
        <f>SUMIFS('[1]Lista de Lojas | Stores List'!$B$85:$B$747,'[1]Lista de Lojas | Stores List'!$E$85:$E$747,"&lt;="&amp;'[1]Lista de Lojas | Stores List'!$E739)</f>
        <v>9</v>
      </c>
    </row>
    <row r="740" spans="1:19">
      <c r="A740" s="88"/>
      <c r="B740" s="164">
        <f>IF(AND('[1]Lista de Lojas | Stores List'!$E740="",'[1]Lista de Lojas | Stores List'!$G740=""),0,IF('[1]Lista de Lojas | Stores List'!$G740&lt;&gt;"",0,1))</f>
        <v>1</v>
      </c>
      <c r="C740" s="163" t="s">
        <v>817</v>
      </c>
      <c r="D740" s="308" t="s">
        <v>152</v>
      </c>
      <c r="E740" s="309">
        <v>31825</v>
      </c>
      <c r="F740" s="308" t="str">
        <f>IF('[1]Lista de Lojas | Stores List'!$E740="","",VLOOKUP(MONTH('[1]Lista de Lojas | Stores List'!$E740),[1]Quarters!$A$2:$B$13,2,0)&amp;RIGHT(YEAR('[1]Lista de Lojas | Stores List'!$E740),2))</f>
        <v>1Q87</v>
      </c>
      <c r="G740" s="309"/>
      <c r="H740" s="308" t="str">
        <f>IF('[1]Lista de Lojas | Stores List'!$G740="","",VLOOKUP(MONTH('[1]Lista de Lojas | Stores List'!$G740),[1]Quarters!$A$2:$B$13,2,0)&amp;RIGHT(YEAR('[1]Lista de Lojas | Stores List'!$G740),2))</f>
        <v/>
      </c>
      <c r="I740" s="311" t="s">
        <v>804</v>
      </c>
      <c r="J740" s="311" t="str">
        <f>IFERROR(VLOOKUP('[1]Lista de Lojas | Stores List'!$K740,[1]UF!$A:$C,3,0),"")</f>
        <v>Southest</v>
      </c>
      <c r="K740" s="311" t="s">
        <v>127</v>
      </c>
      <c r="L740" s="311" t="str">
        <f>IF('[1]Lista de Lojas | Stores List'!$K740="","",VLOOKUP('[1]Lista de Lojas | Stores List'!$K740,[1]UF!$A:$B,2,0))</f>
        <v>São Paulo</v>
      </c>
      <c r="M740" s="311" t="s">
        <v>134</v>
      </c>
      <c r="N740" s="311" t="str">
        <f>IFERROR(VLOOKUP('[1]Lista de Lojas | Stores List'!$M740,[1]UF!D:E,2,0),"N")</f>
        <v>S</v>
      </c>
      <c r="O740" s="311" t="s">
        <v>556</v>
      </c>
      <c r="P740" s="311" t="s">
        <v>523</v>
      </c>
      <c r="Q740" s="317">
        <v>675.76</v>
      </c>
      <c r="R740" s="311">
        <f>SUMIFS('[1]Lista de Lojas | Stores List'!$B$85:$B$747,'[1]Lista de Lojas | Stores List'!$D$85:$D$747,'[1]Lista de Lojas | Stores List'!$D740,'[1]Lista de Lojas | Stores List'!$E$85:$E$747,"&lt;="&amp;'[1]Lista de Lojas | Stores List'!$E740)</f>
        <v>1</v>
      </c>
      <c r="S740" s="311">
        <f>SUMIFS('[1]Lista de Lojas | Stores List'!$B$85:$B$747,'[1]Lista de Lojas | Stores List'!$E$85:$E$747,"&lt;="&amp;'[1]Lista de Lojas | Stores List'!$E740)</f>
        <v>8</v>
      </c>
    </row>
    <row r="741" spans="1:19">
      <c r="A741" s="88"/>
      <c r="B741" s="164">
        <f>IF(AND('[1]Lista de Lojas | Stores List'!$E741="",'[1]Lista de Lojas | Stores List'!$G741=""),0,IF('[1]Lista de Lojas | Stores List'!$G741&lt;&gt;"",0,1))</f>
        <v>1</v>
      </c>
      <c r="C741" s="163" t="s">
        <v>1001</v>
      </c>
      <c r="D741" s="308" t="s">
        <v>125</v>
      </c>
      <c r="E741" s="309">
        <v>31297</v>
      </c>
      <c r="F741" s="308" t="str">
        <f>IF('[1]Lista de Lojas | Stores List'!$E741="","",VLOOKUP(MONTH('[1]Lista de Lojas | Stores List'!$E741),[1]Quarters!$A$2:$B$13,2,0)&amp;RIGHT(YEAR('[1]Lista de Lojas | Stores List'!$E741),2))</f>
        <v>3Q85</v>
      </c>
      <c r="G741" s="309"/>
      <c r="H741" s="308" t="str">
        <f>IF('[1]Lista de Lojas | Stores List'!$G741="","",VLOOKUP(MONTH('[1]Lista de Lojas | Stores List'!$G741),[1]Quarters!$A$2:$B$13,2,0)&amp;RIGHT(YEAR('[1]Lista de Lojas | Stores List'!$G741),2))</f>
        <v/>
      </c>
      <c r="I741" s="311" t="s">
        <v>804</v>
      </c>
      <c r="J741" s="311" t="str">
        <f>IFERROR(VLOOKUP('[1]Lista de Lojas | Stores List'!$K741,[1]UF!$A:$C,3,0),"")</f>
        <v>South</v>
      </c>
      <c r="K741" s="311" t="s">
        <v>126</v>
      </c>
      <c r="L741" s="311" t="str">
        <f>IF('[1]Lista de Lojas | Stores List'!$K741="","",VLOOKUP('[1]Lista de Lojas | Stores List'!$K741,[1]UF!$A:$B,2,0))</f>
        <v>Rio Grande do Sul</v>
      </c>
      <c r="M741" s="311" t="s">
        <v>133</v>
      </c>
      <c r="N741" s="311" t="str">
        <f>IFERROR(VLOOKUP('[1]Lista de Lojas | Stores List'!$M741,[1]UF!D:E,2,0),"N")</f>
        <v>N</v>
      </c>
      <c r="O741" s="311" t="s">
        <v>514</v>
      </c>
      <c r="P741" s="311" t="s">
        <v>521</v>
      </c>
      <c r="Q741" s="317">
        <v>2575.8000000000002</v>
      </c>
      <c r="R741" s="311">
        <f>SUMIFS('[1]Lista de Lojas | Stores List'!$B$85:$B$747,'[1]Lista de Lojas | Stores List'!$D$85:$D$747,'[1]Lista de Lojas | Stores List'!$D741,'[1]Lista de Lojas | Stores List'!$E$85:$E$747,"&lt;="&amp;'[1]Lista de Lojas | Stores List'!$E741)</f>
        <v>7</v>
      </c>
      <c r="S741" s="311">
        <f>SUMIFS('[1]Lista de Lojas | Stores List'!$B$85:$B$747,'[1]Lista de Lojas | Stores List'!$E$85:$E$747,"&lt;="&amp;'[1]Lista de Lojas | Stores List'!$E741)</f>
        <v>7</v>
      </c>
    </row>
    <row r="742" spans="1:19">
      <c r="A742" s="88"/>
      <c r="B742" s="164">
        <f>IF(AND('[1]Lista de Lojas | Stores List'!$E742="",'[1]Lista de Lojas | Stores List'!$G742=""),0,IF('[1]Lista de Lojas | Stores List'!$G742&lt;&gt;"",0,1))</f>
        <v>1</v>
      </c>
      <c r="C742" s="163" t="s">
        <v>1000</v>
      </c>
      <c r="D742" s="308" t="s">
        <v>125</v>
      </c>
      <c r="E742" s="309">
        <v>30419</v>
      </c>
      <c r="F742" s="308" t="str">
        <f>IF('[1]Lista de Lojas | Stores List'!$E742="","",VLOOKUP(MONTH('[1]Lista de Lojas | Stores List'!$E742),[1]Quarters!$A$2:$B$13,2,0)&amp;RIGHT(YEAR('[1]Lista de Lojas | Stores List'!$E742),2))</f>
        <v>2Q83</v>
      </c>
      <c r="G742" s="309"/>
      <c r="H742" s="308" t="str">
        <f>IF('[1]Lista de Lojas | Stores List'!$G742="","",VLOOKUP(MONTH('[1]Lista de Lojas | Stores List'!$G742),[1]Quarters!$A$2:$B$13,2,0)&amp;RIGHT(YEAR('[1]Lista de Lojas | Stores List'!$G742),2))</f>
        <v/>
      </c>
      <c r="I742" s="311" t="s">
        <v>804</v>
      </c>
      <c r="J742" s="311" t="str">
        <f>IFERROR(VLOOKUP('[1]Lista de Lojas | Stores List'!$K742,[1]UF!$A:$C,3,0),"")</f>
        <v>South</v>
      </c>
      <c r="K742" s="311" t="s">
        <v>126</v>
      </c>
      <c r="L742" s="311" t="str">
        <f>IF('[1]Lista de Lojas | Stores List'!$K742="","",VLOOKUP('[1]Lista de Lojas | Stores List'!$K742,[1]UF!$A:$B,2,0))</f>
        <v>Rio Grande do Sul</v>
      </c>
      <c r="M742" s="311" t="s">
        <v>157</v>
      </c>
      <c r="N742" s="311" t="str">
        <f>IFERROR(VLOOKUP('[1]Lista de Lojas | Stores List'!$M742,[1]UF!D:E,2,0),"N")</f>
        <v>S</v>
      </c>
      <c r="O742" s="311" t="s">
        <v>515</v>
      </c>
      <c r="P742" s="311" t="s">
        <v>523</v>
      </c>
      <c r="Q742" s="317">
        <v>6579.35</v>
      </c>
      <c r="R742" s="311">
        <f>SUMIFS('[1]Lista de Lojas | Stores List'!$B$85:$B$747,'[1]Lista de Lojas | Stores List'!$D$85:$D$747,'[1]Lista de Lojas | Stores List'!$D742,'[1]Lista de Lojas | Stores List'!$E$85:$E$747,"&lt;="&amp;'[1]Lista de Lojas | Stores List'!$E742)</f>
        <v>6</v>
      </c>
      <c r="S742" s="311">
        <f>SUMIFS('[1]Lista de Lojas | Stores List'!$B$85:$B$747,'[1]Lista de Lojas | Stores List'!$E$85:$E$747,"&lt;="&amp;'[1]Lista de Lojas | Stores List'!$E742)</f>
        <v>6</v>
      </c>
    </row>
    <row r="743" spans="1:19">
      <c r="A743" s="88"/>
      <c r="B743" s="164">
        <f>IF(AND('[1]Lista de Lojas | Stores List'!$E743="",'[1]Lista de Lojas | Stores List'!$G743=""),0,IF('[1]Lista de Lojas | Stores List'!$G743&lt;&gt;"",0,1))</f>
        <v>1</v>
      </c>
      <c r="C743" s="163" t="s">
        <v>999</v>
      </c>
      <c r="D743" s="308" t="s">
        <v>125</v>
      </c>
      <c r="E743" s="309">
        <v>29465</v>
      </c>
      <c r="F743" s="308" t="str">
        <f>IF('[1]Lista de Lojas | Stores List'!$E743="","",VLOOKUP(MONTH('[1]Lista de Lojas | Stores List'!$E743),[1]Quarters!$A$2:$B$13,2,0)&amp;RIGHT(YEAR('[1]Lista de Lojas | Stores List'!$E743),2))</f>
        <v>3Q80</v>
      </c>
      <c r="G743" s="309"/>
      <c r="H743" s="308" t="str">
        <f>IF('[1]Lista de Lojas | Stores List'!$G743="","",VLOOKUP(MONTH('[1]Lista de Lojas | Stores List'!$G743),[1]Quarters!$A$2:$B$13,2,0)&amp;RIGHT(YEAR('[1]Lista de Lojas | Stores List'!$G743),2))</f>
        <v/>
      </c>
      <c r="I743" s="311" t="s">
        <v>804</v>
      </c>
      <c r="J743" s="311" t="str">
        <f>IFERROR(VLOOKUP('[1]Lista de Lojas | Stores List'!$K743,[1]UF!$A:$C,3,0),"")</f>
        <v>South</v>
      </c>
      <c r="K743" s="311" t="s">
        <v>126</v>
      </c>
      <c r="L743" s="311" t="str">
        <f>IF('[1]Lista de Lojas | Stores List'!$K743="","",VLOOKUP('[1]Lista de Lojas | Stores List'!$K743,[1]UF!$A:$B,2,0))</f>
        <v>Rio Grande do Sul</v>
      </c>
      <c r="M743" s="311" t="s">
        <v>395</v>
      </c>
      <c r="N743" s="311" t="str">
        <f>IFERROR(VLOOKUP('[1]Lista de Lojas | Stores List'!$M743,[1]UF!D:E,2,0),"N")</f>
        <v>N</v>
      </c>
      <c r="O743" s="311" t="s">
        <v>516</v>
      </c>
      <c r="P743" s="311" t="s">
        <v>521</v>
      </c>
      <c r="Q743" s="317">
        <v>4733.41</v>
      </c>
      <c r="R743" s="311">
        <f>SUMIFS('[1]Lista de Lojas | Stores List'!$B$85:$B$747,'[1]Lista de Lojas | Stores List'!$D$85:$D$747,'[1]Lista de Lojas | Stores List'!$D743,'[1]Lista de Lojas | Stores List'!$E$85:$E$747,"&lt;="&amp;'[1]Lista de Lojas | Stores List'!$E743)</f>
        <v>5</v>
      </c>
      <c r="S743" s="311">
        <f>SUMIFS('[1]Lista de Lojas | Stores List'!$B$85:$B$747,'[1]Lista de Lojas | Stores List'!$E$85:$E$747,"&lt;="&amp;'[1]Lista de Lojas | Stores List'!$E743)</f>
        <v>5</v>
      </c>
    </row>
    <row r="744" spans="1:19">
      <c r="A744" s="88"/>
      <c r="B744" s="164">
        <f>IF(AND('[1]Lista de Lojas | Stores List'!$E744="",'[1]Lista de Lojas | Stores List'!$G744=""),0,IF('[1]Lista de Lojas | Stores List'!$G744&lt;&gt;"",0,1))</f>
        <v>1</v>
      </c>
      <c r="C744" s="163" t="s">
        <v>998</v>
      </c>
      <c r="D744" s="308" t="s">
        <v>125</v>
      </c>
      <c r="E744" s="309">
        <v>28430</v>
      </c>
      <c r="F744" s="308" t="str">
        <f>IF('[1]Lista de Lojas | Stores List'!$E744="","",VLOOKUP(MONTH('[1]Lista de Lojas | Stores List'!$E744),[1]Quarters!$A$2:$B$13,2,0)&amp;RIGHT(YEAR('[1]Lista de Lojas | Stores List'!$E744),2))</f>
        <v>4Q77</v>
      </c>
      <c r="G744" s="309"/>
      <c r="H744" s="308" t="str">
        <f>IF('[1]Lista de Lojas | Stores List'!$G744="","",VLOOKUP(MONTH('[1]Lista de Lojas | Stores List'!$G744),[1]Quarters!$A$2:$B$13,2,0)&amp;RIGHT(YEAR('[1]Lista de Lojas | Stores List'!$G744),2))</f>
        <v/>
      </c>
      <c r="I744" s="311" t="s">
        <v>804</v>
      </c>
      <c r="J744" s="311" t="str">
        <f>IFERROR(VLOOKUP('[1]Lista de Lojas | Stores List'!$K744,[1]UF!$A:$C,3,0),"")</f>
        <v>South</v>
      </c>
      <c r="K744" s="311" t="s">
        <v>126</v>
      </c>
      <c r="L744" s="311" t="str">
        <f>IF('[1]Lista de Lojas | Stores List'!$K744="","",VLOOKUP('[1]Lista de Lojas | Stores List'!$K744,[1]UF!$A:$B,2,0))</f>
        <v>Rio Grande do Sul</v>
      </c>
      <c r="M744" s="311" t="s">
        <v>157</v>
      </c>
      <c r="N744" s="311" t="str">
        <f>IFERROR(VLOOKUP('[1]Lista de Lojas | Stores List'!$M744,[1]UF!D:E,2,0),"N")</f>
        <v>S</v>
      </c>
      <c r="O744" s="311" t="s">
        <v>517</v>
      </c>
      <c r="P744" s="311" t="s">
        <v>521</v>
      </c>
      <c r="Q744" s="317">
        <v>10337</v>
      </c>
      <c r="R744" s="311">
        <f>SUMIFS('[1]Lista de Lojas | Stores List'!$B$85:$B$747,'[1]Lista de Lojas | Stores List'!$D$85:$D$747,'[1]Lista de Lojas | Stores List'!$D744,'[1]Lista de Lojas | Stores List'!$E$85:$E$747,"&lt;="&amp;'[1]Lista de Lojas | Stores List'!$E744)</f>
        <v>4</v>
      </c>
      <c r="S744" s="311">
        <f>SUMIFS('[1]Lista de Lojas | Stores List'!$B$85:$B$747,'[1]Lista de Lojas | Stores List'!$E$85:$E$747,"&lt;="&amp;'[1]Lista de Lojas | Stores List'!$E744)</f>
        <v>4</v>
      </c>
    </row>
    <row r="745" spans="1:19">
      <c r="A745" s="114"/>
      <c r="B745" s="164">
        <f>IF(AND('[1]Lista de Lojas | Stores List'!$E745="",'[1]Lista de Lojas | Stores List'!$G745=""),0,IF('[1]Lista de Lojas | Stores List'!$G745&lt;&gt;"",0,1))</f>
        <v>1</v>
      </c>
      <c r="C745" s="163" t="s">
        <v>997</v>
      </c>
      <c r="D745" s="308" t="s">
        <v>125</v>
      </c>
      <c r="E745" s="309">
        <v>27860</v>
      </c>
      <c r="F745" s="308" t="str">
        <f>IF('[1]Lista de Lojas | Stores List'!$E745="","",VLOOKUP(MONTH('[1]Lista de Lojas | Stores List'!$E745),[1]Quarters!$A$2:$B$13,2,0)&amp;RIGHT(YEAR('[1]Lista de Lojas | Stores List'!$E745),2))</f>
        <v>2Q76</v>
      </c>
      <c r="G745" s="309"/>
      <c r="H745" s="308" t="str">
        <f>IF('[1]Lista de Lojas | Stores List'!$G745="","",VLOOKUP(MONTH('[1]Lista de Lojas | Stores List'!$G745),[1]Quarters!$A$2:$B$13,2,0)&amp;RIGHT(YEAR('[1]Lista de Lojas | Stores List'!$G745),2))</f>
        <v/>
      </c>
      <c r="I745" s="311" t="s">
        <v>804</v>
      </c>
      <c r="J745" s="311" t="str">
        <f>IFERROR(VLOOKUP('[1]Lista de Lojas | Stores List'!$K745,[1]UF!$A:$C,3,0),"")</f>
        <v>South</v>
      </c>
      <c r="K745" s="311" t="s">
        <v>126</v>
      </c>
      <c r="L745" s="311" t="str">
        <f>IF('[1]Lista de Lojas | Stores List'!$K745="","",VLOOKUP('[1]Lista de Lojas | Stores List'!$K745,[1]UF!$A:$B,2,0))</f>
        <v>Rio Grande do Sul</v>
      </c>
      <c r="M745" s="311" t="s">
        <v>387</v>
      </c>
      <c r="N745" s="311" t="str">
        <f>IFERROR(VLOOKUP('[1]Lista de Lojas | Stores List'!$M745,[1]UF!D:E,2,0),"N")</f>
        <v>N</v>
      </c>
      <c r="O745" s="311" t="s">
        <v>518</v>
      </c>
      <c r="P745" s="311" t="s">
        <v>523</v>
      </c>
      <c r="Q745" s="317">
        <v>2485.2199999999998</v>
      </c>
      <c r="R745" s="311">
        <f>SUMIFS('[1]Lista de Lojas | Stores List'!$B$85:$B$747,'[1]Lista de Lojas | Stores List'!$D$85:$D$747,'[1]Lista de Lojas | Stores List'!$D745,'[1]Lista de Lojas | Stores List'!$E$85:$E$747,"&lt;="&amp;'[1]Lista de Lojas | Stores List'!$E745)</f>
        <v>3</v>
      </c>
      <c r="S745" s="311">
        <f>SUMIFS('[1]Lista de Lojas | Stores List'!$B$85:$B$747,'[1]Lista de Lojas | Stores List'!$E$85:$E$747,"&lt;="&amp;'[1]Lista de Lojas | Stores List'!$E745)</f>
        <v>3</v>
      </c>
    </row>
    <row r="746" spans="1:19">
      <c r="A746" s="114"/>
      <c r="B746" s="164">
        <f>IF(AND('[1]Lista de Lojas | Stores List'!$E746="",'[1]Lista de Lojas | Stores List'!$G746=""),0,IF('[1]Lista de Lojas | Stores List'!$G746&lt;&gt;"",0,1))</f>
        <v>1</v>
      </c>
      <c r="C746" s="163" t="s">
        <v>996</v>
      </c>
      <c r="D746" s="308" t="s">
        <v>125</v>
      </c>
      <c r="E746" s="309">
        <v>25906</v>
      </c>
      <c r="F746" s="308" t="str">
        <f>IF('[1]Lista de Lojas | Stores List'!$E746="","",VLOOKUP(MONTH('[1]Lista de Lojas | Stores List'!$E746),[1]Quarters!$A$2:$B$13,2,0)&amp;RIGHT(YEAR('[1]Lista de Lojas | Stores List'!$E746),2))</f>
        <v>4Q70</v>
      </c>
      <c r="G746" s="309"/>
      <c r="H746" s="308" t="str">
        <f>IF('[1]Lista de Lojas | Stores List'!$G746="","",VLOOKUP(MONTH('[1]Lista de Lojas | Stores List'!$G746),[1]Quarters!$A$2:$B$13,2,0)&amp;RIGHT(YEAR('[1]Lista de Lojas | Stores List'!$G746),2))</f>
        <v/>
      </c>
      <c r="I746" s="311" t="s">
        <v>804</v>
      </c>
      <c r="J746" s="311" t="str">
        <f>IFERROR(VLOOKUP('[1]Lista de Lojas | Stores List'!$K746,[1]UF!$A:$C,3,0),"")</f>
        <v>South</v>
      </c>
      <c r="K746" s="311" t="s">
        <v>126</v>
      </c>
      <c r="L746" s="311" t="str">
        <f>IF('[1]Lista de Lojas | Stores List'!$K746="","",VLOOKUP('[1]Lista de Lojas | Stores List'!$K746,[1]UF!$A:$B,2,0))</f>
        <v>Rio Grande do Sul</v>
      </c>
      <c r="M746" s="311" t="s">
        <v>157</v>
      </c>
      <c r="N746" s="311" t="str">
        <f>IFERROR(VLOOKUP('[1]Lista de Lojas | Stores List'!$M746,[1]UF!D:E,2,0),"N")</f>
        <v>S</v>
      </c>
      <c r="O746" s="311" t="s">
        <v>519</v>
      </c>
      <c r="P746" s="311" t="s">
        <v>523</v>
      </c>
      <c r="Q746" s="317">
        <v>2592.35</v>
      </c>
      <c r="R746" s="311">
        <f>SUMIFS('[1]Lista de Lojas | Stores List'!$B$85:$B$747,'[1]Lista de Lojas | Stores List'!$D$85:$D$747,'[1]Lista de Lojas | Stores List'!$D746,'[1]Lista de Lojas | Stores List'!$E$85:$E$747,"&lt;="&amp;'[1]Lista de Lojas | Stores List'!$E746)</f>
        <v>2</v>
      </c>
      <c r="S746" s="311">
        <f>SUMIFS('[1]Lista de Lojas | Stores List'!$B$85:$B$747,'[1]Lista de Lojas | Stores List'!$E$85:$E$747,"&lt;="&amp;'[1]Lista de Lojas | Stores List'!$E746)</f>
        <v>2</v>
      </c>
    </row>
    <row r="747" spans="1:19">
      <c r="A747" s="114"/>
      <c r="B747" s="165">
        <f>IF(AND('[1]Lista de Lojas | Stores List'!$E747="",'[1]Lista de Lojas | Stores List'!$G747=""),0,IF('[1]Lista de Lojas | Stores List'!$G747&lt;&gt;"",0,1))</f>
        <v>1</v>
      </c>
      <c r="C747" s="166" t="s">
        <v>995</v>
      </c>
      <c r="D747" s="320" t="s">
        <v>125</v>
      </c>
      <c r="E747" s="321">
        <v>24624</v>
      </c>
      <c r="F747" s="320" t="str">
        <f>IF('[1]Lista de Lojas | Stores List'!$E747="","",VLOOKUP(MONTH('[1]Lista de Lojas | Stores List'!$E747),[1]Quarters!$A$2:$B$13,2,0)&amp;RIGHT(YEAR('[1]Lista de Lojas | Stores List'!$E747),2))</f>
        <v>2Q67</v>
      </c>
      <c r="G747" s="321"/>
      <c r="H747" s="320" t="str">
        <f>IF('[1]Lista de Lojas | Stores List'!$G747="","",VLOOKUP(MONTH('[1]Lista de Lojas | Stores List'!$G747),[1]Quarters!$A$2:$B$13,2,0)&amp;RIGHT(YEAR('[1]Lista de Lojas | Stores List'!$G747),2))</f>
        <v/>
      </c>
      <c r="I747" s="322" t="s">
        <v>804</v>
      </c>
      <c r="J747" s="322" t="str">
        <f>IFERROR(VLOOKUP('[1]Lista de Lojas | Stores List'!$K747,[1]UF!$A:$C,3,0),"")</f>
        <v>South</v>
      </c>
      <c r="K747" s="322" t="s">
        <v>126</v>
      </c>
      <c r="L747" s="322" t="str">
        <f>IF('[1]Lista de Lojas | Stores List'!$K747="","",VLOOKUP('[1]Lista de Lojas | Stores List'!$K747,[1]UF!$A:$B,2,0))</f>
        <v>Rio Grande do Sul</v>
      </c>
      <c r="M747" s="322" t="s">
        <v>202</v>
      </c>
      <c r="N747" s="322" t="str">
        <f>IFERROR(VLOOKUP('[1]Lista de Lojas | Stores List'!$M747,[1]UF!D:E,2,0),"N")</f>
        <v>N</v>
      </c>
      <c r="O747" s="322" t="s">
        <v>520</v>
      </c>
      <c r="P747" s="322" t="s">
        <v>521</v>
      </c>
      <c r="Q747" s="323">
        <v>3155.51</v>
      </c>
      <c r="R747" s="322">
        <f>SUMIFS('[1]Lista de Lojas | Stores List'!$B$85:$B$747,'[1]Lista de Lojas | Stores List'!$D$85:$D$747,'[1]Lista de Lojas | Stores List'!$D747,'[1]Lista de Lojas | Stores List'!$E$85:$E$747,"&lt;="&amp;'[1]Lista de Lojas | Stores List'!$E747)</f>
        <v>1</v>
      </c>
      <c r="S747" s="322">
        <f>SUMIFS('[1]Lista de Lojas | Stores List'!$B$85:$B$747,'[1]Lista de Lojas | Stores List'!$E$85:$E$747,"&lt;="&amp;'[1]Lista de Lojas | Stores List'!$E747)</f>
        <v>1</v>
      </c>
    </row>
    <row r="751" spans="1:19">
      <c r="C751" s="3"/>
      <c r="D751" s="112" t="s">
        <v>1671</v>
      </c>
      <c r="E751" s="113" t="s">
        <v>125</v>
      </c>
      <c r="F751" s="113" t="s">
        <v>152</v>
      </c>
      <c r="G751" s="113"/>
      <c r="H751" s="113"/>
      <c r="I751" s="113" t="s">
        <v>153</v>
      </c>
      <c r="J751" s="113" t="s">
        <v>630</v>
      </c>
      <c r="K751" s="113" t="s">
        <v>53</v>
      </c>
      <c r="L751" s="100"/>
      <c r="M751" s="100"/>
      <c r="N751" s="100"/>
      <c r="O751" s="100"/>
      <c r="P751" s="100"/>
      <c r="Q751" s="100"/>
      <c r="R751" s="100"/>
    </row>
    <row r="752" spans="1:19">
      <c r="C752" s="3"/>
      <c r="D752" s="101" t="s">
        <v>1672</v>
      </c>
      <c r="E752" s="102">
        <f>E753+E758+E766+E776+E780</f>
        <v>405</v>
      </c>
      <c r="F752" s="102">
        <f t="shared" ref="F752:K752" si="0">F753+F758+F766+F776+F780</f>
        <v>104</v>
      </c>
      <c r="G752" s="102"/>
      <c r="H752" s="102"/>
      <c r="I752" s="102">
        <f t="shared" si="0"/>
        <v>124</v>
      </c>
      <c r="J752" s="102">
        <f t="shared" si="0"/>
        <v>18</v>
      </c>
      <c r="K752" s="102">
        <f t="shared" si="0"/>
        <v>651</v>
      </c>
    </row>
    <row r="753" spans="3:11" collapsed="1">
      <c r="C753" s="3"/>
      <c r="D753" s="103" t="s">
        <v>367</v>
      </c>
      <c r="E753" s="104">
        <f>SUM(E754:E757)</f>
        <v>32</v>
      </c>
      <c r="F753" s="104">
        <f>SUM(F754:F757)</f>
        <v>9</v>
      </c>
      <c r="G753" s="104"/>
      <c r="H753" s="104"/>
      <c r="I753" s="104">
        <f>SUM(I754:I757)</f>
        <v>14</v>
      </c>
      <c r="J753" s="104">
        <f>SUM(J754:J757)</f>
        <v>0</v>
      </c>
      <c r="K753" s="104">
        <f>SUM(K754:K757)</f>
        <v>55</v>
      </c>
    </row>
    <row r="754" spans="3:11" hidden="1" outlineLevel="1">
      <c r="C754" s="3"/>
      <c r="D754" s="105" t="s">
        <v>787</v>
      </c>
      <c r="E754" s="104">
        <f>COUNTIFS('[1]Lista de Lojas | Stores List'!$D$6:$D$747,E$751,'[1]Lista de Lojas | Stores List'!$L$6:$L$747,$D754,'[1]Lista de Lojas | Stores List'!$B$6:$B$747,1)</f>
        <v>10</v>
      </c>
      <c r="F754" s="104">
        <f>COUNTIFS('[1]Lista de Lojas | Stores List'!$D$6:$D$747,F$751,'[1]Lista de Lojas | Stores List'!$L$6:$L$747,$D754,'[1]Lista de Lojas | Stores List'!$B$6:$B$747,1)</f>
        <v>4</v>
      </c>
      <c r="G754" s="104"/>
      <c r="H754" s="104"/>
      <c r="I754" s="104">
        <f>COUNTIFS('[1]Lista de Lojas | Stores List'!$D$6:$D$747,I$751,'[1]Lista de Lojas | Stores List'!$L$6:$L$747,$D754,'[1]Lista de Lojas | Stores List'!$B$6:$B$747,1)</f>
        <v>7</v>
      </c>
      <c r="J754" s="104">
        <f>COUNTIFS('[1]Lista de Lojas | Stores List'!$D$6:$D$747,J$751,'[1]Lista de Lojas | Stores List'!$L$6:$L$747,$D754,'[1]Lista de Lojas | Stores List'!$B$6:$B$747,1)</f>
        <v>0</v>
      </c>
      <c r="K754" s="104">
        <f>SUM(E754:J754)</f>
        <v>21</v>
      </c>
    </row>
    <row r="755" spans="3:11" hidden="1" outlineLevel="1">
      <c r="C755" s="3"/>
      <c r="D755" s="105" t="s">
        <v>786</v>
      </c>
      <c r="E755" s="104">
        <f>COUNTIFS('[1]Lista de Lojas | Stores List'!$D$6:$D$747,E$751,'[1]Lista de Lojas | Stores List'!$L$6:$L$747,$D755,'[1]Lista de Lojas | Stores List'!$B$6:$B$747,1)</f>
        <v>11</v>
      </c>
      <c r="F755" s="104">
        <f>COUNTIFS('[1]Lista de Lojas | Stores List'!$D$6:$D$747,F$751,'[1]Lista de Lojas | Stores List'!$L$6:$L$747,$D755,'[1]Lista de Lojas | Stores List'!$B$6:$B$747,1)</f>
        <v>2</v>
      </c>
      <c r="G755" s="104"/>
      <c r="H755" s="104"/>
      <c r="I755" s="104">
        <f>COUNTIFS('[1]Lista de Lojas | Stores List'!$D$6:$D$747,I$751,'[1]Lista de Lojas | Stores List'!$L$6:$L$747,$D755,'[1]Lista de Lojas | Stores List'!$B$6:$B$747,1)</f>
        <v>4</v>
      </c>
      <c r="J755" s="104">
        <f>COUNTIFS('[1]Lista de Lojas | Stores List'!$D$6:$D$747,J$751,'[1]Lista de Lojas | Stores List'!$L$6:$L$747,$D755,'[1]Lista de Lojas | Stores List'!$B$6:$B$747,1)</f>
        <v>0</v>
      </c>
      <c r="K755" s="104">
        <f>SUM(E755:J755)</f>
        <v>17</v>
      </c>
    </row>
    <row r="756" spans="3:11" hidden="1" outlineLevel="1">
      <c r="C756" s="3"/>
      <c r="D756" s="105" t="s">
        <v>785</v>
      </c>
      <c r="E756" s="104">
        <f>COUNTIFS('[1]Lista de Lojas | Stores List'!$D$6:$D$747,E$751,'[1]Lista de Lojas | Stores List'!$L$6:$L$747,$D756,'[1]Lista de Lojas | Stores List'!$B$6:$B$747,1)</f>
        <v>7</v>
      </c>
      <c r="F756" s="104">
        <f>COUNTIFS('[1]Lista de Lojas | Stores List'!$D$6:$D$747,F$751,'[1]Lista de Lojas | Stores List'!$L$6:$L$747,$D756,'[1]Lista de Lojas | Stores List'!$B$6:$B$747,1)</f>
        <v>2</v>
      </c>
      <c r="G756" s="104"/>
      <c r="H756" s="104"/>
      <c r="I756" s="104">
        <f>COUNTIFS('[1]Lista de Lojas | Stores List'!$D$6:$D$747,I$751,'[1]Lista de Lojas | Stores List'!$L$6:$L$747,$D756,'[1]Lista de Lojas | Stores List'!$B$6:$B$747,1)</f>
        <v>2</v>
      </c>
      <c r="J756" s="104">
        <f>COUNTIFS('[1]Lista de Lojas | Stores List'!$D$6:$D$747,J$751,'[1]Lista de Lojas | Stores List'!$L$6:$L$747,$D756,'[1]Lista de Lojas | Stores List'!$B$6:$B$747,1)</f>
        <v>0</v>
      </c>
      <c r="K756" s="104">
        <f>SUM(E756:J756)</f>
        <v>11</v>
      </c>
    </row>
    <row r="757" spans="3:11" hidden="1" outlineLevel="1">
      <c r="C757" s="3"/>
      <c r="D757" s="105" t="s">
        <v>784</v>
      </c>
      <c r="E757" s="104">
        <f>COUNTIFS('[1]Lista de Lojas | Stores List'!$D$6:$D$747,E$751,'[1]Lista de Lojas | Stores List'!$L$6:$L$747,$D757,'[1]Lista de Lojas | Stores List'!$B$6:$B$747,1)</f>
        <v>4</v>
      </c>
      <c r="F757" s="104">
        <f>COUNTIFS('[1]Lista de Lojas | Stores List'!$D$6:$D$747,F$751,'[1]Lista de Lojas | Stores List'!$L$6:$L$747,$D757,'[1]Lista de Lojas | Stores List'!$B$6:$B$747,1)</f>
        <v>1</v>
      </c>
      <c r="G757" s="104"/>
      <c r="H757" s="104"/>
      <c r="I757" s="104">
        <f>COUNTIFS('[1]Lista de Lojas | Stores List'!$D$6:$D$747,I$751,'[1]Lista de Lojas | Stores List'!$L$6:$L$747,$D757,'[1]Lista de Lojas | Stores List'!$B$6:$B$747,1)</f>
        <v>1</v>
      </c>
      <c r="J757" s="104">
        <f>COUNTIFS('[1]Lista de Lojas | Stores List'!$D$6:$D$747,J$751,'[1]Lista de Lojas | Stores List'!$L$6:$L$747,$D757,'[1]Lista de Lojas | Stores List'!$B$6:$B$747,1)</f>
        <v>0</v>
      </c>
      <c r="K757" s="104">
        <f>SUM(E757:J757)</f>
        <v>6</v>
      </c>
    </row>
    <row r="758" spans="3:11" collapsed="1">
      <c r="C758" s="3"/>
      <c r="D758" s="103" t="s">
        <v>366</v>
      </c>
      <c r="E758" s="104">
        <f>SUM(E759:E765)</f>
        <v>21</v>
      </c>
      <c r="F758" s="104">
        <f>SUM(F759:F765)</f>
        <v>6</v>
      </c>
      <c r="G758" s="104"/>
      <c r="H758" s="104"/>
      <c r="I758" s="104">
        <f>SUM(I759:I765)</f>
        <v>3</v>
      </c>
      <c r="J758" s="104">
        <f>SUM(J759:J765)</f>
        <v>0</v>
      </c>
      <c r="K758" s="104">
        <f>SUM(K759:K765)</f>
        <v>30</v>
      </c>
    </row>
    <row r="759" spans="3:11" hidden="1" outlineLevel="1">
      <c r="C759" s="3"/>
      <c r="D759" s="105" t="s">
        <v>762</v>
      </c>
      <c r="E759" s="104">
        <f>COUNTIFS('[1]Lista de Lojas | Stores List'!$D$6:$D$747,E$751,'[1]Lista de Lojas | Stores List'!$L$6:$L$747,$D759,'[1]Lista de Lojas | Stores List'!$B$6:$B$747,1)</f>
        <v>1</v>
      </c>
      <c r="F759" s="104">
        <f>COUNTIFS('[1]Lista de Lojas | Stores List'!$D$6:$D$747,F$751,'[1]Lista de Lojas | Stores List'!$L$6:$L$747,$D759,'[1]Lista de Lojas | Stores List'!$B$6:$B$747,1)</f>
        <v>0</v>
      </c>
      <c r="G759" s="104"/>
      <c r="H759" s="104"/>
      <c r="I759" s="104">
        <f>COUNTIFS('[1]Lista de Lojas | Stores List'!$D$6:$D$747,I$751,'[1]Lista de Lojas | Stores List'!$L$6:$L$747,$D759,'[1]Lista de Lojas | Stores List'!$B$6:$B$747,1)</f>
        <v>1</v>
      </c>
      <c r="J759" s="104">
        <f>COUNTIFS('[1]Lista de Lojas | Stores List'!$D$6:$D$747,J$751,'[1]Lista de Lojas | Stores List'!$L$6:$L$747,$D759,'[1]Lista de Lojas | Stores List'!$B$6:$B$747,1)</f>
        <v>0</v>
      </c>
      <c r="K759" s="104">
        <f t="shared" ref="K759:K765" si="1">SUM(E759:J759)</f>
        <v>2</v>
      </c>
    </row>
    <row r="760" spans="3:11" hidden="1" outlineLevel="1">
      <c r="C760" s="3"/>
      <c r="D760" s="105" t="s">
        <v>766</v>
      </c>
      <c r="E760" s="104">
        <f>COUNTIFS('[1]Lista de Lojas | Stores List'!$D$6:$D$747,E$751,'[1]Lista de Lojas | Stores List'!$L$6:$L$747,$D760,'[1]Lista de Lojas | Stores List'!$B$6:$B$747,1)</f>
        <v>1</v>
      </c>
      <c r="F760" s="104">
        <f>COUNTIFS('[1]Lista de Lojas | Stores List'!$D$6:$D$747,F$751,'[1]Lista de Lojas | Stores List'!$L$6:$L$747,$D760,'[1]Lista de Lojas | Stores List'!$B$6:$B$747,1)</f>
        <v>0</v>
      </c>
      <c r="G760" s="104"/>
      <c r="H760" s="104"/>
      <c r="I760" s="104">
        <f>COUNTIFS('[1]Lista de Lojas | Stores List'!$D$6:$D$747,I$751,'[1]Lista de Lojas | Stores List'!$L$6:$L$747,$D760,'[1]Lista de Lojas | Stores List'!$B$6:$B$747,1)</f>
        <v>0</v>
      </c>
      <c r="J760" s="104">
        <f>COUNTIFS('[1]Lista de Lojas | Stores List'!$D$6:$D$747,J$751,'[1]Lista de Lojas | Stores List'!$L$6:$L$747,$D760,'[1]Lista de Lojas | Stores List'!$B$6:$B$747,1)</f>
        <v>0</v>
      </c>
      <c r="K760" s="104">
        <f t="shared" si="1"/>
        <v>1</v>
      </c>
    </row>
    <row r="761" spans="3:11" hidden="1" outlineLevel="1">
      <c r="C761" s="3"/>
      <c r="D761" s="105" t="s">
        <v>763</v>
      </c>
      <c r="E761" s="104">
        <f>COUNTIFS('[1]Lista de Lojas | Stores List'!$D$6:$D$747,E$751,'[1]Lista de Lojas | Stores List'!$L$6:$L$747,$D761,'[1]Lista de Lojas | Stores List'!$B$6:$B$747,1)</f>
        <v>6</v>
      </c>
      <c r="F761" s="104">
        <f>COUNTIFS('[1]Lista de Lojas | Stores List'!$D$6:$D$747,F$751,'[1]Lista de Lojas | Stores List'!$L$6:$L$747,$D761,'[1]Lista de Lojas | Stores List'!$B$6:$B$747,1)</f>
        <v>2</v>
      </c>
      <c r="G761" s="104"/>
      <c r="H761" s="104"/>
      <c r="I761" s="104">
        <f>COUNTIFS('[1]Lista de Lojas | Stores List'!$D$6:$D$747,I$751,'[1]Lista de Lojas | Stores List'!$L$6:$L$747,$D761,'[1]Lista de Lojas | Stores List'!$B$6:$B$747,1)</f>
        <v>1</v>
      </c>
      <c r="J761" s="104">
        <f>COUNTIFS('[1]Lista de Lojas | Stores List'!$D$6:$D$747,J$751,'[1]Lista de Lojas | Stores List'!$L$6:$L$747,$D761,'[1]Lista de Lojas | Stores List'!$B$6:$B$747,1)</f>
        <v>0</v>
      </c>
      <c r="K761" s="104">
        <f t="shared" si="1"/>
        <v>9</v>
      </c>
    </row>
    <row r="762" spans="3:11" hidden="1" outlineLevel="1">
      <c r="C762" s="3"/>
      <c r="D762" s="105" t="s">
        <v>765</v>
      </c>
      <c r="E762" s="104">
        <f>COUNTIFS('[1]Lista de Lojas | Stores List'!$D$6:$D$747,E$751,'[1]Lista de Lojas | Stores List'!$L$6:$L$747,$D762,'[1]Lista de Lojas | Stores List'!$B$6:$B$747,1)</f>
        <v>9</v>
      </c>
      <c r="F762" s="104">
        <f>COUNTIFS('[1]Lista de Lojas | Stores List'!$D$6:$D$747,F$751,'[1]Lista de Lojas | Stores List'!$L$6:$L$747,$D762,'[1]Lista de Lojas | Stores List'!$B$6:$B$747,1)</f>
        <v>2</v>
      </c>
      <c r="G762" s="104"/>
      <c r="H762" s="104"/>
      <c r="I762" s="104">
        <f>COUNTIFS('[1]Lista de Lojas | Stores List'!$D$6:$D$747,I$751,'[1]Lista de Lojas | Stores List'!$L$6:$L$747,$D762,'[1]Lista de Lojas | Stores List'!$B$6:$B$747,1)</f>
        <v>0</v>
      </c>
      <c r="J762" s="104">
        <f>COUNTIFS('[1]Lista de Lojas | Stores List'!$D$6:$D$747,J$751,'[1]Lista de Lojas | Stores List'!$L$6:$L$747,$D762,'[1]Lista de Lojas | Stores List'!$B$6:$B$747,1)</f>
        <v>0</v>
      </c>
      <c r="K762" s="104">
        <f t="shared" si="1"/>
        <v>11</v>
      </c>
    </row>
    <row r="763" spans="3:11" hidden="1" outlineLevel="1">
      <c r="C763" s="3"/>
      <c r="D763" s="105" t="s">
        <v>761</v>
      </c>
      <c r="E763" s="104">
        <f>COUNTIFS('[1]Lista de Lojas | Stores List'!$D$6:$D$747,E$751,'[1]Lista de Lojas | Stores List'!$L$6:$L$747,$D763,'[1]Lista de Lojas | Stores List'!$B$6:$B$747,1)</f>
        <v>2</v>
      </c>
      <c r="F763" s="104">
        <f>COUNTIFS('[1]Lista de Lojas | Stores List'!$D$6:$D$747,F$751,'[1]Lista de Lojas | Stores List'!$L$6:$L$747,$D763,'[1]Lista de Lojas | Stores List'!$B$6:$B$747,1)</f>
        <v>1</v>
      </c>
      <c r="G763" s="104"/>
      <c r="H763" s="104"/>
      <c r="I763" s="104">
        <f>COUNTIFS('[1]Lista de Lojas | Stores List'!$D$6:$D$747,I$751,'[1]Lista de Lojas | Stores List'!$L$6:$L$747,$D763,'[1]Lista de Lojas | Stores List'!$B$6:$B$747,1)</f>
        <v>1</v>
      </c>
      <c r="J763" s="104">
        <f>COUNTIFS('[1]Lista de Lojas | Stores List'!$D$6:$D$747,J$751,'[1]Lista de Lojas | Stores List'!$L$6:$L$747,$D763,'[1]Lista de Lojas | Stores List'!$B$6:$B$747,1)</f>
        <v>0</v>
      </c>
      <c r="K763" s="104">
        <f t="shared" si="1"/>
        <v>4</v>
      </c>
    </row>
    <row r="764" spans="3:11" hidden="1" outlineLevel="1">
      <c r="C764" s="3"/>
      <c r="D764" s="105" t="s">
        <v>764</v>
      </c>
      <c r="E764" s="104">
        <f>COUNTIFS('[1]Lista de Lojas | Stores List'!$D$6:$D$747,E$751,'[1]Lista de Lojas | Stores List'!$L$6:$L$747,$D764,'[1]Lista de Lojas | Stores List'!$B$6:$B$747,1)</f>
        <v>1</v>
      </c>
      <c r="F764" s="104">
        <f>COUNTIFS('[1]Lista de Lojas | Stores List'!$D$6:$D$747,F$751,'[1]Lista de Lojas | Stores List'!$L$6:$L$747,$D764,'[1]Lista de Lojas | Stores List'!$B$6:$B$747,1)</f>
        <v>0</v>
      </c>
      <c r="G764" s="104"/>
      <c r="H764" s="104"/>
      <c r="I764" s="104">
        <f>COUNTIFS('[1]Lista de Lojas | Stores List'!$D$6:$D$747,I$751,'[1]Lista de Lojas | Stores List'!$L$6:$L$747,$D764,'[1]Lista de Lojas | Stores List'!$B$6:$B$747,1)</f>
        <v>0</v>
      </c>
      <c r="J764" s="104">
        <f>COUNTIFS('[1]Lista de Lojas | Stores List'!$D$6:$D$747,J$751,'[1]Lista de Lojas | Stores List'!$L$6:$L$747,$D764,'[1]Lista de Lojas | Stores List'!$B$6:$B$747,1)</f>
        <v>0</v>
      </c>
      <c r="K764" s="104">
        <f t="shared" si="1"/>
        <v>1</v>
      </c>
    </row>
    <row r="765" spans="3:11" hidden="1" outlineLevel="1">
      <c r="C765" s="3"/>
      <c r="D765" s="105" t="s">
        <v>767</v>
      </c>
      <c r="E765" s="104">
        <f>COUNTIFS('[1]Lista de Lojas | Stores List'!$D$6:$D$747,E$751,'[1]Lista de Lojas | Stores List'!$L$6:$L$747,$D765,'[1]Lista de Lojas | Stores List'!$B$6:$B$747,1)</f>
        <v>1</v>
      </c>
      <c r="F765" s="104">
        <f>COUNTIFS('[1]Lista de Lojas | Stores List'!$D$6:$D$747,F$751,'[1]Lista de Lojas | Stores List'!$L$6:$L$747,$D765,'[1]Lista de Lojas | Stores List'!$B$6:$B$747,1)</f>
        <v>1</v>
      </c>
      <c r="G765" s="104"/>
      <c r="H765" s="104"/>
      <c r="I765" s="104">
        <f>COUNTIFS('[1]Lista de Lojas | Stores List'!$D$6:$D$747,I$751,'[1]Lista de Lojas | Stores List'!$L$6:$L$747,$D765,'[1]Lista de Lojas | Stores List'!$B$6:$B$747,1)</f>
        <v>0</v>
      </c>
      <c r="J765" s="104">
        <f>COUNTIFS('[1]Lista de Lojas | Stores List'!$D$6:$D$747,J$751,'[1]Lista de Lojas | Stores List'!$L$6:$L$747,$D765,'[1]Lista de Lojas | Stores List'!$B$6:$B$747,1)</f>
        <v>0</v>
      </c>
      <c r="K765" s="104">
        <f t="shared" si="1"/>
        <v>2</v>
      </c>
    </row>
    <row r="766" spans="3:11" collapsed="1">
      <c r="C766" s="3"/>
      <c r="D766" s="103" t="s">
        <v>769</v>
      </c>
      <c r="E766" s="104">
        <f>SUM(E767:E775)</f>
        <v>56</v>
      </c>
      <c r="F766" s="104">
        <f>SUM(F767:F775)</f>
        <v>16</v>
      </c>
      <c r="G766" s="104"/>
      <c r="H766" s="104"/>
      <c r="I766" s="104">
        <f>SUM(I767:I775)</f>
        <v>13</v>
      </c>
      <c r="J766" s="104">
        <f>SUM(J767:J775)</f>
        <v>2</v>
      </c>
      <c r="K766" s="104">
        <f>SUM(K767:K775)</f>
        <v>87</v>
      </c>
    </row>
    <row r="767" spans="3:11" hidden="1" outlineLevel="1">
      <c r="C767" s="3"/>
      <c r="D767" s="105" t="s">
        <v>775</v>
      </c>
      <c r="E767" s="104">
        <f>COUNTIFS('[1]Lista de Lojas | Stores List'!$D$6:$D$747,E$751,'[1]Lista de Lojas | Stores List'!$L$6:$L$747,$D767,'[1]Lista de Lojas | Stores List'!$B$6:$B$747,1)</f>
        <v>4</v>
      </c>
      <c r="F767" s="104">
        <f>COUNTIFS('[1]Lista de Lojas | Stores List'!$D$6:$D$747,F$751,'[1]Lista de Lojas | Stores List'!$L$6:$L$747,$D767,'[1]Lista de Lojas | Stores List'!$B$6:$B$747,1)</f>
        <v>2</v>
      </c>
      <c r="G767" s="104"/>
      <c r="H767" s="104"/>
      <c r="I767" s="104">
        <f>COUNTIFS('[1]Lista de Lojas | Stores List'!$D$6:$D$747,I$751,'[1]Lista de Lojas | Stores List'!$L$6:$L$747,$D767,'[1]Lista de Lojas | Stores List'!$B$6:$B$747,1)</f>
        <v>1</v>
      </c>
      <c r="J767" s="104">
        <f>COUNTIFS('[1]Lista de Lojas | Stores List'!$D$6:$D$747,J$751,'[1]Lista de Lojas | Stores List'!$L$6:$L$747,$D767,'[1]Lista de Lojas | Stores List'!$B$6:$B$747,1)</f>
        <v>0</v>
      </c>
      <c r="K767" s="104">
        <f t="shared" ref="K767:K775" si="2">SUM(E767:J767)</f>
        <v>7</v>
      </c>
    </row>
    <row r="768" spans="3:11" hidden="1" outlineLevel="1">
      <c r="C768" s="3"/>
      <c r="D768" s="105" t="s">
        <v>777</v>
      </c>
      <c r="E768" s="104">
        <f>COUNTIFS('[1]Lista de Lojas | Stores List'!$D$6:$D$747,E$751,'[1]Lista de Lojas | Stores List'!$L$6:$L$747,$D768,'[1]Lista de Lojas | Stores List'!$B$6:$B$747,1)</f>
        <v>14</v>
      </c>
      <c r="F768" s="104">
        <f>COUNTIFS('[1]Lista de Lojas | Stores List'!$D$6:$D$747,F$751,'[1]Lista de Lojas | Stores List'!$L$6:$L$747,$D768,'[1]Lista de Lojas | Stores List'!$B$6:$B$747,1)</f>
        <v>5</v>
      </c>
      <c r="G768" s="104"/>
      <c r="H768" s="104"/>
      <c r="I768" s="104">
        <f>COUNTIFS('[1]Lista de Lojas | Stores List'!$D$6:$D$747,I$751,'[1]Lista de Lojas | Stores List'!$L$6:$L$747,$D768,'[1]Lista de Lojas | Stores List'!$B$6:$B$747,1)</f>
        <v>3</v>
      </c>
      <c r="J768" s="104">
        <f>COUNTIFS('[1]Lista de Lojas | Stores List'!$D$6:$D$747,J$751,'[1]Lista de Lojas | Stores List'!$L$6:$L$747,$D768,'[1]Lista de Lojas | Stores List'!$B$6:$B$747,1)</f>
        <v>1</v>
      </c>
      <c r="K768" s="104">
        <f t="shared" si="2"/>
        <v>23</v>
      </c>
    </row>
    <row r="769" spans="3:11" hidden="1" outlineLevel="1">
      <c r="C769" s="3"/>
      <c r="D769" s="105" t="s">
        <v>771</v>
      </c>
      <c r="E769" s="104">
        <f>COUNTIFS('[1]Lista de Lojas | Stores List'!$D$6:$D$747,E$751,'[1]Lista de Lojas | Stores List'!$L$6:$L$747,$D769,'[1]Lista de Lojas | Stores List'!$B$6:$B$747,1)</f>
        <v>11</v>
      </c>
      <c r="F769" s="104">
        <f>COUNTIFS('[1]Lista de Lojas | Stores List'!$D$6:$D$747,F$751,'[1]Lista de Lojas | Stores List'!$L$6:$L$747,$D769,'[1]Lista de Lojas | Stores List'!$B$6:$B$747,1)</f>
        <v>2</v>
      </c>
      <c r="G769" s="104"/>
      <c r="H769" s="104"/>
      <c r="I769" s="104">
        <f>COUNTIFS('[1]Lista de Lojas | Stores List'!$D$6:$D$747,I$751,'[1]Lista de Lojas | Stores List'!$L$6:$L$747,$D769,'[1]Lista de Lojas | Stores List'!$B$6:$B$747,1)</f>
        <v>2</v>
      </c>
      <c r="J769" s="104">
        <f>COUNTIFS('[1]Lista de Lojas | Stores List'!$D$6:$D$747,J$751,'[1]Lista de Lojas | Stores List'!$L$6:$L$747,$D769,'[1]Lista de Lojas | Stores List'!$B$6:$B$747,1)</f>
        <v>0</v>
      </c>
      <c r="K769" s="104">
        <f t="shared" si="2"/>
        <v>15</v>
      </c>
    </row>
    <row r="770" spans="3:11" hidden="1" outlineLevel="1">
      <c r="C770" s="3"/>
      <c r="D770" s="105" t="s">
        <v>768</v>
      </c>
      <c r="E770" s="104">
        <f>COUNTIFS('[1]Lista de Lojas | Stores List'!$D$6:$D$747,E$751,'[1]Lista de Lojas | Stores List'!$L$6:$L$747,$D770,'[1]Lista de Lojas | Stores List'!$B$6:$B$747,1)</f>
        <v>6</v>
      </c>
      <c r="F770" s="104">
        <f>COUNTIFS('[1]Lista de Lojas | Stores List'!$D$6:$D$747,F$751,'[1]Lista de Lojas | Stores List'!$L$6:$L$747,$D770,'[1]Lista de Lojas | Stores List'!$B$6:$B$747,1)</f>
        <v>1</v>
      </c>
      <c r="G770" s="104"/>
      <c r="H770" s="104"/>
      <c r="I770" s="104">
        <f>COUNTIFS('[1]Lista de Lojas | Stores List'!$D$6:$D$747,I$751,'[1]Lista de Lojas | Stores List'!$L$6:$L$747,$D770,'[1]Lista de Lojas | Stores List'!$B$6:$B$747,1)</f>
        <v>1</v>
      </c>
      <c r="J770" s="104">
        <f>COUNTIFS('[1]Lista de Lojas | Stores List'!$D$6:$D$747,J$751,'[1]Lista de Lojas | Stores List'!$L$6:$L$747,$D770,'[1]Lista de Lojas | Stores List'!$B$6:$B$747,1)</f>
        <v>0</v>
      </c>
      <c r="K770" s="104">
        <f t="shared" si="2"/>
        <v>8</v>
      </c>
    </row>
    <row r="771" spans="3:11" hidden="1" outlineLevel="1">
      <c r="C771" s="3"/>
      <c r="D771" s="105" t="s">
        <v>773</v>
      </c>
      <c r="E771" s="104">
        <f>COUNTIFS('[1]Lista de Lojas | Stores List'!$D$6:$D$747,E$751,'[1]Lista de Lojas | Stores List'!$L$6:$L$747,$D771,'[1]Lista de Lojas | Stores List'!$B$6:$B$747,1)</f>
        <v>3</v>
      </c>
      <c r="F771" s="104">
        <f>COUNTIFS('[1]Lista de Lojas | Stores List'!$D$6:$D$747,F$751,'[1]Lista de Lojas | Stores List'!$L$6:$L$747,$D771,'[1]Lista de Lojas | Stores List'!$B$6:$B$747,1)</f>
        <v>1</v>
      </c>
      <c r="G771" s="104"/>
      <c r="H771" s="104"/>
      <c r="I771" s="104">
        <f>COUNTIFS('[1]Lista de Lojas | Stores List'!$D$6:$D$747,I$751,'[1]Lista de Lojas | Stores List'!$L$6:$L$747,$D771,'[1]Lista de Lojas | Stores List'!$B$6:$B$747,1)</f>
        <v>1</v>
      </c>
      <c r="J771" s="104">
        <f>COUNTIFS('[1]Lista de Lojas | Stores List'!$D$6:$D$747,J$751,'[1]Lista de Lojas | Stores List'!$L$6:$L$747,$D771,'[1]Lista de Lojas | Stores List'!$B$6:$B$747,1)</f>
        <v>0</v>
      </c>
      <c r="K771" s="104">
        <f t="shared" si="2"/>
        <v>5</v>
      </c>
    </row>
    <row r="772" spans="3:11" hidden="1" outlineLevel="1">
      <c r="C772" s="3"/>
      <c r="D772" s="105" t="s">
        <v>774</v>
      </c>
      <c r="E772" s="104">
        <f>COUNTIFS('[1]Lista de Lojas | Stores List'!$D$6:$D$747,E$751,'[1]Lista de Lojas | Stores List'!$L$6:$L$747,$D772,'[1]Lista de Lojas | Stores List'!$B$6:$B$747,1)</f>
        <v>10</v>
      </c>
      <c r="F772" s="104">
        <f>COUNTIFS('[1]Lista de Lojas | Stores List'!$D$6:$D$747,F$751,'[1]Lista de Lojas | Stores List'!$L$6:$L$747,$D772,'[1]Lista de Lojas | Stores List'!$B$6:$B$747,1)</f>
        <v>2</v>
      </c>
      <c r="G772" s="104"/>
      <c r="H772" s="104"/>
      <c r="I772" s="104">
        <f>COUNTIFS('[1]Lista de Lojas | Stores List'!$D$6:$D$747,I$751,'[1]Lista de Lojas | Stores List'!$L$6:$L$747,$D772,'[1]Lista de Lojas | Stores List'!$B$6:$B$747,1)</f>
        <v>2</v>
      </c>
      <c r="J772" s="104">
        <f>COUNTIFS('[1]Lista de Lojas | Stores List'!$D$6:$D$747,J$751,'[1]Lista de Lojas | Stores List'!$L$6:$L$747,$D772,'[1]Lista de Lojas | Stores List'!$B$6:$B$747,1)</f>
        <v>1</v>
      </c>
      <c r="K772" s="104">
        <f t="shared" si="2"/>
        <v>15</v>
      </c>
    </row>
    <row r="773" spans="3:11" hidden="1" outlineLevel="1">
      <c r="C773" s="3"/>
      <c r="D773" s="105" t="s">
        <v>770</v>
      </c>
      <c r="E773" s="104">
        <f>COUNTIFS('[1]Lista de Lojas | Stores List'!$D$6:$D$747,E$751,'[1]Lista de Lojas | Stores List'!$L$6:$L$747,$D773,'[1]Lista de Lojas | Stores List'!$B$6:$B$747,1)</f>
        <v>3</v>
      </c>
      <c r="F773" s="104">
        <f>COUNTIFS('[1]Lista de Lojas | Stores List'!$D$6:$D$747,F$751,'[1]Lista de Lojas | Stores List'!$L$6:$L$747,$D773,'[1]Lista de Lojas | Stores List'!$B$6:$B$747,1)</f>
        <v>1</v>
      </c>
      <c r="G773" s="104"/>
      <c r="H773" s="104"/>
      <c r="I773" s="104">
        <f>COUNTIFS('[1]Lista de Lojas | Stores List'!$D$6:$D$747,I$751,'[1]Lista de Lojas | Stores List'!$L$6:$L$747,$D773,'[1]Lista de Lojas | Stores List'!$B$6:$B$747,1)</f>
        <v>1</v>
      </c>
      <c r="J773" s="104">
        <f>COUNTIFS('[1]Lista de Lojas | Stores List'!$D$6:$D$747,J$751,'[1]Lista de Lojas | Stores List'!$L$6:$L$747,$D773,'[1]Lista de Lojas | Stores List'!$B$6:$B$747,1)</f>
        <v>0</v>
      </c>
      <c r="K773" s="104">
        <f t="shared" si="2"/>
        <v>5</v>
      </c>
    </row>
    <row r="774" spans="3:11" hidden="1" outlineLevel="1">
      <c r="C774" s="3"/>
      <c r="D774" s="105" t="s">
        <v>772</v>
      </c>
      <c r="E774" s="104">
        <f>COUNTIFS('[1]Lista de Lojas | Stores List'!$D$6:$D$747,E$751,'[1]Lista de Lojas | Stores List'!$L$6:$L$747,$D774,'[1]Lista de Lojas | Stores List'!$B$6:$B$747,1)</f>
        <v>3</v>
      </c>
      <c r="F774" s="104">
        <f>COUNTIFS('[1]Lista de Lojas | Stores List'!$D$6:$D$747,F$751,'[1]Lista de Lojas | Stores List'!$L$6:$L$747,$D774,'[1]Lista de Lojas | Stores List'!$B$6:$B$747,1)</f>
        <v>1</v>
      </c>
      <c r="G774" s="104"/>
      <c r="H774" s="104"/>
      <c r="I774" s="104">
        <f>COUNTIFS('[1]Lista de Lojas | Stores List'!$D$6:$D$747,I$751,'[1]Lista de Lojas | Stores List'!$L$6:$L$747,$D774,'[1]Lista de Lojas | Stores List'!$B$6:$B$747,1)</f>
        <v>1</v>
      </c>
      <c r="J774" s="104">
        <f>COUNTIFS('[1]Lista de Lojas | Stores List'!$D$6:$D$747,J$751,'[1]Lista de Lojas | Stores List'!$L$6:$L$747,$D774,'[1]Lista de Lojas | Stores List'!$B$6:$B$747,1)</f>
        <v>0</v>
      </c>
      <c r="K774" s="104">
        <f t="shared" si="2"/>
        <v>5</v>
      </c>
    </row>
    <row r="775" spans="3:11" hidden="1" outlineLevel="1">
      <c r="C775" s="3"/>
      <c r="D775" s="105" t="s">
        <v>776</v>
      </c>
      <c r="E775" s="104">
        <f>COUNTIFS('[1]Lista de Lojas | Stores List'!$D$6:$D$747,E$751,'[1]Lista de Lojas | Stores List'!$L$6:$L$747,$D775,'[1]Lista de Lojas | Stores List'!$B$6:$B$747,1)</f>
        <v>2</v>
      </c>
      <c r="F775" s="104">
        <f>COUNTIFS('[1]Lista de Lojas | Stores List'!$D$6:$D$747,F$751,'[1]Lista de Lojas | Stores List'!$L$6:$L$747,$D775,'[1]Lista de Lojas | Stores List'!$B$6:$B$747,1)</f>
        <v>1</v>
      </c>
      <c r="G775" s="104"/>
      <c r="H775" s="104"/>
      <c r="I775" s="104">
        <f>COUNTIFS('[1]Lista de Lojas | Stores List'!$D$6:$D$747,I$751,'[1]Lista de Lojas | Stores List'!$L$6:$L$747,$D775,'[1]Lista de Lojas | Stores List'!$B$6:$B$747,1)</f>
        <v>1</v>
      </c>
      <c r="J775" s="104">
        <f>COUNTIFS('[1]Lista de Lojas | Stores List'!$D$6:$D$747,J$751,'[1]Lista de Lojas | Stores List'!$L$6:$L$747,$D775,'[1]Lista de Lojas | Stores List'!$B$6:$B$747,1)</f>
        <v>0</v>
      </c>
      <c r="K775" s="104">
        <f t="shared" si="2"/>
        <v>4</v>
      </c>
    </row>
    <row r="776" spans="3:11" collapsed="1">
      <c r="C776" s="3"/>
      <c r="D776" s="103" t="s">
        <v>365</v>
      </c>
      <c r="E776" s="104">
        <f>SUM(E777:E779)</f>
        <v>97</v>
      </c>
      <c r="F776" s="104">
        <f>SUM(F777:F779)</f>
        <v>19</v>
      </c>
      <c r="G776" s="104"/>
      <c r="H776" s="104"/>
      <c r="I776" s="104">
        <f>SUM(I777:I779)</f>
        <v>32</v>
      </c>
      <c r="J776" s="104">
        <f>SUM(J777:J779)</f>
        <v>4</v>
      </c>
      <c r="K776" s="104">
        <f>SUM(K777:K779)</f>
        <v>152</v>
      </c>
    </row>
    <row r="777" spans="3:11" hidden="1" outlineLevel="1">
      <c r="C777" s="3"/>
      <c r="D777" s="105" t="s">
        <v>781</v>
      </c>
      <c r="E777" s="104">
        <f>COUNTIFS('[1]Lista de Lojas | Stores List'!$D$6:$D$747,E$751,'[1]Lista de Lojas | Stores List'!$L$6:$L$747,$D777,'[1]Lista de Lojas | Stores List'!$B$6:$B$747,1)</f>
        <v>23</v>
      </c>
      <c r="F777" s="104">
        <f>COUNTIFS('[1]Lista de Lojas | Stores List'!$D$6:$D$747,F$751,'[1]Lista de Lojas | Stores List'!$L$6:$L$747,$D777,'[1]Lista de Lojas | Stores List'!$B$6:$B$747,1)</f>
        <v>5</v>
      </c>
      <c r="G777" s="104"/>
      <c r="H777" s="104"/>
      <c r="I777" s="104">
        <f>COUNTIFS('[1]Lista de Lojas | Stores List'!$D$6:$D$747,I$751,'[1]Lista de Lojas | Stores List'!$L$6:$L$747,$D777,'[1]Lista de Lojas | Stores List'!$B$6:$B$747,1)</f>
        <v>8</v>
      </c>
      <c r="J777" s="104">
        <f>COUNTIFS('[1]Lista de Lojas | Stores List'!$D$6:$D$747,J$751,'[1]Lista de Lojas | Stores List'!$L$6:$L$747,$D777,'[1]Lista de Lojas | Stores List'!$B$6:$B$747,1)</f>
        <v>1</v>
      </c>
      <c r="K777" s="104">
        <f>SUM(E777:J777)</f>
        <v>37</v>
      </c>
    </row>
    <row r="778" spans="3:11" hidden="1" outlineLevel="1">
      <c r="C778" s="3"/>
      <c r="D778" s="105" t="s">
        <v>783</v>
      </c>
      <c r="E778" s="104">
        <f>COUNTIFS('[1]Lista de Lojas | Stores List'!$D$6:$D$747,E$751,'[1]Lista de Lojas | Stores List'!$L$6:$L$747,$D778,'[1]Lista de Lojas | Stores List'!$B$6:$B$747,1)</f>
        <v>54</v>
      </c>
      <c r="F778" s="104">
        <f>COUNTIFS('[1]Lista de Lojas | Stores List'!$D$6:$D$747,F$751,'[1]Lista de Lojas | Stores List'!$L$6:$L$747,$D778,'[1]Lista de Lojas | Stores List'!$B$6:$B$747,1)</f>
        <v>7</v>
      </c>
      <c r="G778" s="104"/>
      <c r="H778" s="104"/>
      <c r="I778" s="104">
        <f>COUNTIFS('[1]Lista de Lojas | Stores List'!$D$6:$D$747,I$751,'[1]Lista de Lojas | Stores List'!$L$6:$L$747,$D778,'[1]Lista de Lojas | Stores List'!$B$6:$B$747,1)</f>
        <v>11</v>
      </c>
      <c r="J778" s="104">
        <f>COUNTIFS('[1]Lista de Lojas | Stores List'!$D$6:$D$747,J$751,'[1]Lista de Lojas | Stores List'!$L$6:$L$747,$D778,'[1]Lista de Lojas | Stores List'!$B$6:$B$747,1)</f>
        <v>3</v>
      </c>
      <c r="K778" s="104">
        <f>SUM(E778:J778)</f>
        <v>75</v>
      </c>
    </row>
    <row r="779" spans="3:11" hidden="1" outlineLevel="1">
      <c r="C779" s="3"/>
      <c r="D779" s="105" t="s">
        <v>782</v>
      </c>
      <c r="E779" s="104">
        <f>COUNTIFS('[1]Lista de Lojas | Stores List'!$D$6:$D$747,E$751,'[1]Lista de Lojas | Stores List'!$L$6:$L$747,$D779,'[1]Lista de Lojas | Stores List'!$B$6:$B$747,1)</f>
        <v>20</v>
      </c>
      <c r="F779" s="104">
        <f>COUNTIFS('[1]Lista de Lojas | Stores List'!$D$6:$D$747,F$751,'[1]Lista de Lojas | Stores List'!$L$6:$L$747,$D779,'[1]Lista de Lojas | Stores List'!$B$6:$B$747,1)</f>
        <v>7</v>
      </c>
      <c r="G779" s="104"/>
      <c r="H779" s="104"/>
      <c r="I779" s="104">
        <f>COUNTIFS('[1]Lista de Lojas | Stores List'!$D$6:$D$747,I$751,'[1]Lista de Lojas | Stores List'!$L$6:$L$747,$D779,'[1]Lista de Lojas | Stores List'!$B$6:$B$747,1)</f>
        <v>13</v>
      </c>
      <c r="J779" s="104">
        <f>COUNTIFS('[1]Lista de Lojas | Stores List'!$D$6:$D$747,J$751,'[1]Lista de Lojas | Stores List'!$L$6:$L$747,$D779,'[1]Lista de Lojas | Stores List'!$B$6:$B$747,1)</f>
        <v>0</v>
      </c>
      <c r="K779" s="104">
        <f>SUM(E779:J779)</f>
        <v>40</v>
      </c>
    </row>
    <row r="780" spans="3:11" collapsed="1">
      <c r="C780" s="3"/>
      <c r="D780" s="103" t="s">
        <v>779</v>
      </c>
      <c r="E780" s="104">
        <f>SUM(E781:E784)</f>
        <v>199</v>
      </c>
      <c r="F780" s="104">
        <f>SUM(F781:F784)</f>
        <v>54</v>
      </c>
      <c r="G780" s="104"/>
      <c r="H780" s="104"/>
      <c r="I780" s="104">
        <f>SUM(I781:I784)</f>
        <v>62</v>
      </c>
      <c r="J780" s="104">
        <f>SUM(J781:J784)</f>
        <v>12</v>
      </c>
      <c r="K780" s="104">
        <f>SUM(K781:K784)</f>
        <v>327</v>
      </c>
    </row>
    <row r="781" spans="3:11" hidden="1" outlineLevel="1">
      <c r="C781" s="3"/>
      <c r="D781" s="105" t="s">
        <v>780</v>
      </c>
      <c r="E781" s="104">
        <f>COUNTIFS('[1]Lista de Lojas | Stores List'!$D$6:$D$747,E$751,'[1]Lista de Lojas | Stores List'!$L$6:$L$747,$D781,'[1]Lista de Lojas | Stores List'!$B$6:$B$747,1)</f>
        <v>10</v>
      </c>
      <c r="F781" s="104">
        <f>COUNTIFS('[1]Lista de Lojas | Stores List'!$D$6:$D$747,F$751,'[1]Lista de Lojas | Stores List'!$L$6:$L$747,$D781,'[1]Lista de Lojas | Stores List'!$B$6:$B$747,1)</f>
        <v>3</v>
      </c>
      <c r="G781" s="104"/>
      <c r="H781" s="104"/>
      <c r="I781" s="104">
        <f>COUNTIFS('[1]Lista de Lojas | Stores List'!$D$6:$D$747,I$751,'[1]Lista de Lojas | Stores List'!$L$6:$L$747,$D781,'[1]Lista de Lojas | Stores List'!$B$6:$B$747,1)</f>
        <v>2</v>
      </c>
      <c r="J781" s="104">
        <f>COUNTIFS('[1]Lista de Lojas | Stores List'!$D$6:$D$747,J$751,'[1]Lista de Lojas | Stores List'!$L$6:$L$747,$D781,'[1]Lista de Lojas | Stores List'!$B$6:$B$747,1)</f>
        <v>1</v>
      </c>
      <c r="K781" s="104">
        <f t="shared" ref="K781:K786" si="3">SUM(E781:J781)</f>
        <v>16</v>
      </c>
    </row>
    <row r="782" spans="3:11" hidden="1" outlineLevel="1">
      <c r="C782" s="3"/>
      <c r="D782" s="105" t="s">
        <v>778</v>
      </c>
      <c r="E782" s="104">
        <f>COUNTIFS('[1]Lista de Lojas | Stores List'!$D$6:$D$747,E$751,'[1]Lista de Lojas | Stores List'!$L$6:$L$747,$D782,'[1]Lista de Lojas | Stores List'!$B$6:$B$747,1)</f>
        <v>29</v>
      </c>
      <c r="F782" s="104">
        <f>COUNTIFS('[1]Lista de Lojas | Stores List'!$D$6:$D$747,F$751,'[1]Lista de Lojas | Stores List'!$L$6:$L$747,$D782,'[1]Lista de Lojas | Stores List'!$B$6:$B$747,1)</f>
        <v>7</v>
      </c>
      <c r="G782" s="104"/>
      <c r="H782" s="104"/>
      <c r="I782" s="104">
        <f>COUNTIFS('[1]Lista de Lojas | Stores List'!$D$6:$D$747,I$751,'[1]Lista de Lojas | Stores List'!$L$6:$L$747,$D782,'[1]Lista de Lojas | Stores List'!$B$6:$B$747,1)</f>
        <v>8</v>
      </c>
      <c r="J782" s="104">
        <f>COUNTIFS('[1]Lista de Lojas | Stores List'!$D$6:$D$747,J$751,'[1]Lista de Lojas | Stores List'!$L$6:$L$747,$D782,'[1]Lista de Lojas | Stores List'!$B$6:$B$747,1)</f>
        <v>1</v>
      </c>
      <c r="K782" s="104">
        <f t="shared" si="3"/>
        <v>45</v>
      </c>
    </row>
    <row r="783" spans="3:11" hidden="1" outlineLevel="1">
      <c r="C783" s="3"/>
      <c r="D783" s="105" t="s">
        <v>154</v>
      </c>
      <c r="E783" s="104">
        <f>COUNTIFS('[1]Lista de Lojas | Stores List'!$D$6:$D$747,E$751,'[1]Lista de Lojas | Stores List'!$L$6:$L$747,$D783,'[1]Lista de Lojas | Stores List'!$B$6:$B$747,1)</f>
        <v>41</v>
      </c>
      <c r="F783" s="104">
        <f>COUNTIFS('[1]Lista de Lojas | Stores List'!$D$6:$D$747,F$751,'[1]Lista de Lojas | Stores List'!$L$6:$L$747,$D783,'[1]Lista de Lojas | Stores List'!$B$6:$B$747,1)</f>
        <v>10</v>
      </c>
      <c r="G783" s="104"/>
      <c r="H783" s="104"/>
      <c r="I783" s="104">
        <f>COUNTIFS('[1]Lista de Lojas | Stores List'!$D$6:$D$747,I$751,'[1]Lista de Lojas | Stores List'!$L$6:$L$747,$D783,'[1]Lista de Lojas | Stores List'!$B$6:$B$747,1)</f>
        <v>4</v>
      </c>
      <c r="J783" s="104">
        <f>COUNTIFS('[1]Lista de Lojas | Stores List'!$D$6:$D$747,J$751,'[1]Lista de Lojas | Stores List'!$L$6:$L$747,$D783,'[1]Lista de Lojas | Stores List'!$B$6:$B$747,1)</f>
        <v>2</v>
      </c>
      <c r="K783" s="104">
        <f t="shared" si="3"/>
        <v>57</v>
      </c>
    </row>
    <row r="784" spans="3:11" hidden="1" outlineLevel="1">
      <c r="C784" s="3"/>
      <c r="D784" s="105" t="s">
        <v>134</v>
      </c>
      <c r="E784" s="106">
        <f>COUNTIFS('[1]Lista de Lojas | Stores List'!$D$6:$D$747,E$751,'[1]Lista de Lojas | Stores List'!$L$6:$L$747,$D784,'[1]Lista de Lojas | Stores List'!$B$6:$B$747,1)</f>
        <v>119</v>
      </c>
      <c r="F784" s="106">
        <f>COUNTIFS('[1]Lista de Lojas | Stores List'!$D$6:$D$747,F$751,'[1]Lista de Lojas | Stores List'!$L$6:$L$747,$D784,'[1]Lista de Lojas | Stores List'!$B$6:$B$747,1)</f>
        <v>34</v>
      </c>
      <c r="G784" s="106"/>
      <c r="H784" s="106"/>
      <c r="I784" s="106">
        <f>COUNTIFS('[1]Lista de Lojas | Stores List'!$D$6:$D$747,I$751,'[1]Lista de Lojas | Stores List'!$L$6:$L$747,$D784,'[1]Lista de Lojas | Stores List'!$B$6:$B$747,1)</f>
        <v>48</v>
      </c>
      <c r="J784" s="106">
        <f>COUNTIFS('[1]Lista de Lojas | Stores List'!$D$6:$D$747,J$751,'[1]Lista de Lojas | Stores List'!$L$6:$L$747,$D784,'[1]Lista de Lojas | Stores List'!$B$6:$B$747,1)</f>
        <v>8</v>
      </c>
      <c r="K784" s="106">
        <f t="shared" si="3"/>
        <v>209</v>
      </c>
    </row>
    <row r="785" spans="3:11">
      <c r="C785" s="3"/>
      <c r="D785" s="107" t="s">
        <v>587</v>
      </c>
      <c r="E785" s="108">
        <f>COUNTIFS('[1]Lista de Lojas | Stores List'!$D$6:$D$747,E$751,'[1]Lista de Lojas | Stores List'!$L$6:$L$747,$D785,'[1]Lista de Lojas | Stores List'!$B$6:$B$747,1)</f>
        <v>11</v>
      </c>
      <c r="F785" s="108">
        <f>COUNTIFS('[1]Lista de Lojas | Stores List'!$D$6:$D$747,F$751,'[1]Lista de Lojas | Stores List'!$L$6:$L$747,$D785,'[1]Lista de Lojas | Stores List'!$B$6:$B$747,1)</f>
        <v>0</v>
      </c>
      <c r="G785" s="108"/>
      <c r="H785" s="108"/>
      <c r="I785" s="108">
        <f>COUNTIFS('[1]Lista de Lojas | Stores List'!$D$6:$D$747,I$751,'[1]Lista de Lojas | Stores List'!$L$6:$L$747,$D785,'[1]Lista de Lojas | Stores List'!$B$6:$B$747,1)</f>
        <v>0</v>
      </c>
      <c r="J785" s="108">
        <f>COUNTIFS('[1]Lista de Lojas | Stores List'!$D$6:$D$747,J$751,'[1]Lista de Lojas | Stores List'!$L$6:$L$747,$D785,'[1]Lista de Lojas | Stores List'!$B$6:$B$747,1)</f>
        <v>0</v>
      </c>
      <c r="K785" s="108">
        <f t="shared" si="3"/>
        <v>11</v>
      </c>
    </row>
    <row r="786" spans="3:11">
      <c r="C786" s="3"/>
      <c r="D786" s="107" t="s">
        <v>689</v>
      </c>
      <c r="E786" s="108">
        <f>COUNTIFS('[1]Lista de Lojas | Stores List'!$D$6:$D$747,E$751,'[1]Lista de Lojas | Stores List'!$L$6:$L$747,$D786,'[1]Lista de Lojas | Stores List'!$B$6:$B$747,1)</f>
        <v>4</v>
      </c>
      <c r="F786" s="108">
        <f>COUNTIFS('[1]Lista de Lojas | Stores List'!$D$6:$D$747,F$751,'[1]Lista de Lojas | Stores List'!$L$6:$L$747,$D786,'[1]Lista de Lojas | Stores List'!$B$6:$B$747,1)</f>
        <v>0</v>
      </c>
      <c r="G786" s="108"/>
      <c r="H786" s="108"/>
      <c r="I786" s="108">
        <f>COUNTIFS('[1]Lista de Lojas | Stores List'!$D$6:$D$747,I$751,'[1]Lista de Lojas | Stores List'!$L$6:$L$747,$D786,'[1]Lista de Lojas | Stores List'!$B$6:$B$747,1)</f>
        <v>0</v>
      </c>
      <c r="J786" s="108">
        <f>COUNTIFS('[1]Lista de Lojas | Stores List'!$D$6:$D$747,J$751,'[1]Lista de Lojas | Stores List'!$L$6:$L$747,$D786,'[1]Lista de Lojas | Stores List'!$B$6:$B$747,1)</f>
        <v>0</v>
      </c>
      <c r="K786" s="108">
        <f t="shared" si="3"/>
        <v>4</v>
      </c>
    </row>
    <row r="787" spans="3:11" ht="16" thickBot="1">
      <c r="C787" s="3"/>
      <c r="D787" s="109" t="s">
        <v>53</v>
      </c>
      <c r="E787" s="110">
        <f>E752+E785+E786</f>
        <v>420</v>
      </c>
      <c r="F787" s="110">
        <f>F752+F785+F786</f>
        <v>104</v>
      </c>
      <c r="G787" s="110"/>
      <c r="H787" s="110"/>
      <c r="I787" s="110">
        <f>I752+I785+I786</f>
        <v>124</v>
      </c>
      <c r="J787" s="110">
        <f>J752+J785+J786</f>
        <v>18</v>
      </c>
      <c r="K787" s="110">
        <f>K752+K785+K786</f>
        <v>666</v>
      </c>
    </row>
    <row r="788" spans="3:11" ht="16" thickTop="1"/>
  </sheetData>
  <autoFilter ref="B6:S747" xr:uid="{13F3FAEB-24DB-48F5-8B59-55765A138E00}"/>
  <sortState xmlns:xlrd2="http://schemas.microsoft.com/office/spreadsheetml/2017/richdata2" ref="A57:S747">
    <sortCondition ref="D57:D747"/>
    <sortCondition ref="C57:C747"/>
  </sortState>
  <customSheetViews>
    <customSheetView guid="{EAB4FDA2-937E-4CE5-8DA8-79E156FA8C1F}" showGridLines="0" filter="1" showAutoFilter="1" hiddenRows="1" hiddenColumns="1">
      <pane ySplit="667" topLeftCell="A669" activePane="bottomLeft" state="frozen"/>
      <selection pane="bottomLeft" activeCell="M678" sqref="M678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  <autoFilter ref="A3:S668" xr:uid="{4CE4708A-9812-402E-8EDA-44762D8208FB}">
        <filterColumn colId="5">
          <filters>
            <filter val="3Q21"/>
          </filters>
        </filterColumn>
      </autoFilter>
    </customSheetView>
    <customSheetView guid="{A3D29705-44C4-4B42-97EB-2B18742850C7}" showGridLines="0" showAutoFilter="1" hiddenRows="1" hiddenColumns="1">
      <pane ySplit="667" topLeftCell="A761" activePane="bottomLeft" state="frozen"/>
      <selection pane="bottomLeft" activeCell="F11" sqref="F11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  <autoFilter ref="A3:S668" xr:uid="{B6360E74-72D2-4F7E-8E24-D29EE2CA6006}"/>
    </customSheetView>
    <customSheetView guid="{E88E1926-5DA8-417A-8DB1-2CA24C2C419E}" showGridLines="0" showAutoFilter="1" hiddenRows="1" topLeftCell="G1">
      <selection activeCell="O3" sqref="O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  <autoFilter ref="D3:S669" xr:uid="{CC50855A-CD57-4E41-AC11-D05EC5F57DBB}"/>
    </customSheetView>
  </customSheetViews>
  <mergeCells count="1">
    <mergeCell ref="D4:F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7">
    <pageSetUpPr fitToPage="1"/>
  </sheetPr>
  <dimension ref="B4:J103"/>
  <sheetViews>
    <sheetView showGridLines="0" zoomScaleNormal="100" workbookViewId="0">
      <pane ySplit="8" topLeftCell="A9" activePane="bottomLeft" state="frozen"/>
      <selection activeCell="BY6" sqref="BY6"/>
      <selection pane="bottomLeft" activeCell="H7" sqref="H7:H8"/>
    </sheetView>
  </sheetViews>
  <sheetFormatPr defaultColWidth="9.453125" defaultRowHeight="15.5"/>
  <cols>
    <col min="1" max="1" width="3.54296875" style="90" customWidth="1"/>
    <col min="2" max="2" width="51.453125" style="90" customWidth="1"/>
    <col min="3" max="3" width="18.453125" style="90" bestFit="1" customWidth="1"/>
    <col min="4" max="4" width="24.54296875" style="90" customWidth="1"/>
    <col min="5" max="5" width="21.54296875" style="90" bestFit="1" customWidth="1"/>
    <col min="6" max="6" width="22.453125" style="90" customWidth="1"/>
    <col min="7" max="8" width="10" style="90" customWidth="1"/>
    <col min="9" max="9" width="18.453125" style="90" bestFit="1" customWidth="1"/>
    <col min="10" max="10" width="15.54296875" style="90" bestFit="1" customWidth="1"/>
    <col min="11" max="16384" width="9.453125" style="90"/>
  </cols>
  <sheetData>
    <row r="4" spans="2:10" ht="42.5">
      <c r="B4" s="349" t="s">
        <v>1735</v>
      </c>
    </row>
    <row r="6" spans="2:10">
      <c r="B6" s="9" t="s">
        <v>2121</v>
      </c>
      <c r="C6" s="97"/>
      <c r="D6" s="97"/>
      <c r="E6" s="97"/>
      <c r="F6" s="97"/>
      <c r="G6" s="97"/>
      <c r="H6" s="97"/>
    </row>
    <row r="7" spans="2:10">
      <c r="B7" s="212" t="s">
        <v>39</v>
      </c>
      <c r="C7" s="195" t="s">
        <v>40</v>
      </c>
      <c r="D7" s="195" t="s">
        <v>41</v>
      </c>
      <c r="E7" s="195" t="s">
        <v>544</v>
      </c>
      <c r="F7" s="367" t="s">
        <v>42</v>
      </c>
      <c r="G7" s="367" t="s">
        <v>43</v>
      </c>
      <c r="H7" s="367" t="s">
        <v>386</v>
      </c>
    </row>
    <row r="8" spans="2:10">
      <c r="B8" s="212" t="s">
        <v>44</v>
      </c>
      <c r="C8" s="195" t="s">
        <v>45</v>
      </c>
      <c r="D8" s="195" t="s">
        <v>46</v>
      </c>
      <c r="E8" s="195" t="s">
        <v>86</v>
      </c>
      <c r="F8" s="368"/>
      <c r="G8" s="368"/>
      <c r="H8" s="368"/>
    </row>
    <row r="9" spans="2:10">
      <c r="B9" s="204" t="s">
        <v>2105</v>
      </c>
      <c r="C9" s="213"/>
      <c r="D9" s="213"/>
      <c r="E9" s="209">
        <f>SUM(E10:E13)</f>
        <v>0.71373799999999998</v>
      </c>
      <c r="F9" s="206">
        <f>SUM(F10:F13)</f>
        <v>682046174.11000001</v>
      </c>
      <c r="G9" s="223">
        <f>E9/17.42</f>
        <v>4.09723306544202E-2</v>
      </c>
      <c r="H9" s="223">
        <f>F9/1000/'DRE | IncS'!EF60</f>
        <v>0.69863240606232568</v>
      </c>
    </row>
    <row r="10" spans="2:10">
      <c r="B10" s="295" t="s">
        <v>540</v>
      </c>
      <c r="C10" s="301">
        <v>45275</v>
      </c>
      <c r="D10" s="334">
        <v>45296</v>
      </c>
      <c r="E10" s="210">
        <v>0.171544</v>
      </c>
      <c r="F10" s="207">
        <v>163927628.91999999</v>
      </c>
      <c r="G10" s="299"/>
      <c r="H10" s="300"/>
      <c r="J10" s="239"/>
    </row>
    <row r="11" spans="2:10">
      <c r="B11" s="295" t="s">
        <v>540</v>
      </c>
      <c r="C11" s="301">
        <v>45190</v>
      </c>
      <c r="D11" s="294">
        <v>45296</v>
      </c>
      <c r="E11" s="210">
        <v>0.17968999999999999</v>
      </c>
      <c r="F11" s="207">
        <v>171712614.02000001</v>
      </c>
      <c r="G11" s="299"/>
      <c r="H11" s="300"/>
    </row>
    <row r="12" spans="2:10">
      <c r="B12" s="295" t="s">
        <v>540</v>
      </c>
      <c r="C12" s="216">
        <v>45099</v>
      </c>
      <c r="D12" s="294">
        <v>45204</v>
      </c>
      <c r="E12" s="210">
        <v>0.180177</v>
      </c>
      <c r="F12" s="207">
        <v>172175476.53999999</v>
      </c>
      <c r="G12" s="197"/>
      <c r="H12" s="198"/>
    </row>
    <row r="13" spans="2:10">
      <c r="B13" s="196" t="s">
        <v>540</v>
      </c>
      <c r="C13" s="216">
        <v>44637</v>
      </c>
      <c r="D13" s="294">
        <v>45204</v>
      </c>
      <c r="E13" s="210">
        <v>0.18232699999999999</v>
      </c>
      <c r="F13" s="207">
        <v>174230454.63</v>
      </c>
      <c r="G13" s="197"/>
      <c r="H13" s="198"/>
    </row>
    <row r="14" spans="2:10">
      <c r="B14" s="204" t="s">
        <v>1731</v>
      </c>
      <c r="C14" s="213"/>
      <c r="D14" s="213"/>
      <c r="E14" s="209">
        <f>SUM(E15:E18)</f>
        <v>0.66706700000000008</v>
      </c>
      <c r="F14" s="206">
        <f>SUM(F15:F18)</f>
        <v>648325034.52999997</v>
      </c>
      <c r="G14" s="223">
        <f>E14/20.48</f>
        <v>3.2571630859375006E-2</v>
      </c>
      <c r="H14" s="223">
        <f>F14/1000/'DRE | IncS'!DY60</f>
        <v>0.50191455204133451</v>
      </c>
    </row>
    <row r="15" spans="2:10">
      <c r="B15" s="196" t="s">
        <v>540</v>
      </c>
      <c r="C15" s="216">
        <v>44911</v>
      </c>
      <c r="D15" s="277">
        <v>44932</v>
      </c>
      <c r="E15" s="210">
        <v>0.18404899999999999</v>
      </c>
      <c r="F15" s="207">
        <v>178598359.59999999</v>
      </c>
      <c r="G15" s="197"/>
      <c r="H15" s="198"/>
      <c r="J15" s="239"/>
    </row>
    <row r="16" spans="2:10">
      <c r="B16" s="196" t="s">
        <v>540</v>
      </c>
      <c r="C16" s="216">
        <v>44826</v>
      </c>
      <c r="D16" s="246">
        <v>44840</v>
      </c>
      <c r="E16" s="210">
        <v>0.17465600000000001</v>
      </c>
      <c r="F16" s="207">
        <v>169280288.65000001</v>
      </c>
      <c r="G16" s="197"/>
      <c r="H16" s="198"/>
    </row>
    <row r="17" spans="2:10">
      <c r="B17" s="196" t="s">
        <v>540</v>
      </c>
      <c r="C17" s="216">
        <v>44735</v>
      </c>
      <c r="D17" s="246">
        <v>44753</v>
      </c>
      <c r="E17" s="210">
        <v>0.164187</v>
      </c>
      <c r="F17" s="207">
        <v>159008856.93000001</v>
      </c>
      <c r="G17" s="197"/>
      <c r="H17" s="198"/>
    </row>
    <row r="18" spans="2:10">
      <c r="B18" s="196" t="s">
        <v>540</v>
      </c>
      <c r="C18" s="216">
        <v>44637</v>
      </c>
      <c r="D18" s="246">
        <v>44753</v>
      </c>
      <c r="E18" s="210">
        <v>0.144175</v>
      </c>
      <c r="F18" s="207">
        <v>141437529.34999999</v>
      </c>
      <c r="G18" s="197"/>
      <c r="H18" s="198"/>
    </row>
    <row r="19" spans="2:10">
      <c r="B19" s="204" t="s">
        <v>1712</v>
      </c>
      <c r="C19" s="213"/>
      <c r="D19" s="213"/>
      <c r="E19" s="209">
        <f>SUM(E20:E23)</f>
        <v>0.42851299999999998</v>
      </c>
      <c r="F19" s="206">
        <f>SUM(F20:F23)</f>
        <v>387875283.51999998</v>
      </c>
      <c r="G19" s="205">
        <f>E19/23.84</f>
        <v>1.7974538590604026E-2</v>
      </c>
      <c r="H19" s="205">
        <f>F19/1000/'DRE | IncS'!DR60</f>
        <v>0.61263908617928298</v>
      </c>
      <c r="I19" s="258"/>
      <c r="J19" s="258"/>
    </row>
    <row r="20" spans="2:10">
      <c r="B20" s="196" t="s">
        <v>540</v>
      </c>
      <c r="C20" s="216">
        <v>44546</v>
      </c>
      <c r="D20" s="215">
        <v>44685</v>
      </c>
      <c r="E20" s="210">
        <v>0.12890099999999999</v>
      </c>
      <c r="F20" s="207">
        <v>127047474.64</v>
      </c>
      <c r="G20" s="199"/>
      <c r="H20" s="187"/>
      <c r="I20" s="259"/>
    </row>
    <row r="21" spans="2:10">
      <c r="B21" s="196" t="s">
        <v>540</v>
      </c>
      <c r="C21" s="216">
        <v>44455</v>
      </c>
      <c r="D21" s="215">
        <v>44685</v>
      </c>
      <c r="E21" s="210">
        <v>0.1278</v>
      </c>
      <c r="F21" s="207">
        <v>114471993.22</v>
      </c>
      <c r="G21" s="199"/>
      <c r="H21" s="187"/>
    </row>
    <row r="22" spans="2:10">
      <c r="B22" s="196" t="s">
        <v>540</v>
      </c>
      <c r="C22" s="216">
        <v>44364</v>
      </c>
      <c r="D22" s="215">
        <v>44685</v>
      </c>
      <c r="E22" s="210">
        <v>9.8313999999999999E-2</v>
      </c>
      <c r="F22" s="207">
        <v>88053542.959999993</v>
      </c>
      <c r="G22" s="199"/>
      <c r="H22" s="187"/>
      <c r="I22" s="260"/>
    </row>
    <row r="23" spans="2:10" s="93" customFormat="1">
      <c r="B23" s="196" t="s">
        <v>540</v>
      </c>
      <c r="C23" s="216">
        <v>44270</v>
      </c>
      <c r="D23" s="215">
        <v>44685</v>
      </c>
      <c r="E23" s="210">
        <v>7.3497999999999994E-2</v>
      </c>
      <c r="F23" s="207">
        <v>58302272.700000003</v>
      </c>
      <c r="G23" s="187"/>
      <c r="H23" s="187"/>
    </row>
    <row r="24" spans="2:10">
      <c r="B24" s="204" t="s">
        <v>758</v>
      </c>
      <c r="C24" s="217"/>
      <c r="D24" s="213"/>
      <c r="E24" s="209">
        <f>SUM(E25:E29)</f>
        <v>0.342779</v>
      </c>
      <c r="F24" s="206">
        <f>SUM(F25:F29)</f>
        <v>271707673.24000001</v>
      </c>
      <c r="G24" s="205">
        <v>8.0000000000000002E-3</v>
      </c>
      <c r="H24" s="205">
        <v>0.27800000000000002</v>
      </c>
    </row>
    <row r="25" spans="2:10" s="3" customFormat="1">
      <c r="B25" s="196" t="s">
        <v>541</v>
      </c>
      <c r="C25" s="216">
        <v>44315</v>
      </c>
      <c r="D25" s="215">
        <v>44323</v>
      </c>
      <c r="E25" s="210">
        <v>3.8940000000000002E-2</v>
      </c>
      <c r="F25" s="207">
        <v>30889473.220000029</v>
      </c>
      <c r="G25" s="186"/>
      <c r="H25" s="186"/>
    </row>
    <row r="26" spans="2:10" s="93" customFormat="1">
      <c r="B26" s="196" t="s">
        <v>540</v>
      </c>
      <c r="C26" s="216">
        <v>44180</v>
      </c>
      <c r="D26" s="215">
        <v>44323</v>
      </c>
      <c r="E26" s="210">
        <v>7.6260999999999995E-2</v>
      </c>
      <c r="F26" s="207">
        <v>60475851.909999996</v>
      </c>
      <c r="G26" s="187"/>
      <c r="H26" s="187"/>
    </row>
    <row r="27" spans="2:10" s="93" customFormat="1">
      <c r="B27" s="196" t="s">
        <v>540</v>
      </c>
      <c r="C27" s="216">
        <v>44091</v>
      </c>
      <c r="D27" s="215">
        <v>44323</v>
      </c>
      <c r="E27" s="210">
        <v>8.3344000000000001E-2</v>
      </c>
      <c r="F27" s="207">
        <v>66049229.049999997</v>
      </c>
      <c r="G27" s="187"/>
      <c r="H27" s="187"/>
    </row>
    <row r="28" spans="2:10" s="93" customFormat="1">
      <c r="B28" s="196" t="s">
        <v>540</v>
      </c>
      <c r="C28" s="216">
        <v>44000</v>
      </c>
      <c r="D28" s="215">
        <v>44323</v>
      </c>
      <c r="E28" s="210">
        <v>7.0596000000000006E-2</v>
      </c>
      <c r="F28" s="207">
        <v>55942450.189999998</v>
      </c>
      <c r="G28" s="187"/>
      <c r="H28" s="187"/>
    </row>
    <row r="29" spans="2:10" s="93" customFormat="1">
      <c r="B29" s="196" t="s">
        <v>540</v>
      </c>
      <c r="C29" s="216">
        <v>43906</v>
      </c>
      <c r="D29" s="215">
        <v>44323</v>
      </c>
      <c r="E29" s="210">
        <v>7.3637999999999995E-2</v>
      </c>
      <c r="F29" s="207">
        <v>58350668.869999997</v>
      </c>
      <c r="G29" s="187"/>
      <c r="H29" s="187"/>
    </row>
    <row r="30" spans="2:10">
      <c r="B30" s="204" t="s">
        <v>660</v>
      </c>
      <c r="C30" s="217"/>
      <c r="D30" s="213"/>
      <c r="E30" s="209">
        <f>SUM(E31:E35)</f>
        <v>0.34627000000000002</v>
      </c>
      <c r="F30" s="206">
        <f>SUM(F31:F35)</f>
        <v>267652894.46000001</v>
      </c>
      <c r="G30" s="205">
        <v>1.2E-2</v>
      </c>
      <c r="H30" s="205">
        <v>0.25</v>
      </c>
    </row>
    <row r="31" spans="2:10" s="3" customFormat="1">
      <c r="B31" s="196" t="s">
        <v>541</v>
      </c>
      <c r="C31" s="216">
        <v>43950</v>
      </c>
      <c r="D31" s="215">
        <v>43959</v>
      </c>
      <c r="E31" s="210">
        <v>1.9809E-2</v>
      </c>
      <c r="F31" s="207">
        <v>15697008.640000001</v>
      </c>
      <c r="G31" s="200"/>
      <c r="H31" s="200"/>
    </row>
    <row r="32" spans="2:10" s="93" customFormat="1">
      <c r="B32" s="196" t="s">
        <v>540</v>
      </c>
      <c r="C32" s="216">
        <v>43817</v>
      </c>
      <c r="D32" s="215">
        <v>43959</v>
      </c>
      <c r="E32" s="210">
        <v>7.7277999999999999E-2</v>
      </c>
      <c r="F32" s="207">
        <v>61337592.759999998</v>
      </c>
      <c r="G32" s="198"/>
      <c r="H32" s="198"/>
    </row>
    <row r="33" spans="2:8">
      <c r="B33" s="196" t="s">
        <v>540</v>
      </c>
      <c r="C33" s="216">
        <v>43727</v>
      </c>
      <c r="D33" s="215">
        <v>43959</v>
      </c>
      <c r="E33" s="210">
        <v>7.8588000000000005E-2</v>
      </c>
      <c r="F33" s="207">
        <v>62352997.280000001</v>
      </c>
      <c r="G33" s="200"/>
      <c r="H33" s="200"/>
    </row>
    <row r="34" spans="2:8">
      <c r="B34" s="196" t="s">
        <v>540</v>
      </c>
      <c r="C34" s="216">
        <v>43635</v>
      </c>
      <c r="D34" s="215">
        <v>43959</v>
      </c>
      <c r="E34" s="210">
        <v>7.7649999999999997E-2</v>
      </c>
      <c r="F34" s="207">
        <v>61497339.710000001</v>
      </c>
      <c r="G34" s="200"/>
      <c r="H34" s="200"/>
    </row>
    <row r="35" spans="2:8" s="3" customFormat="1">
      <c r="B35" s="196" t="s">
        <v>540</v>
      </c>
      <c r="C35" s="216">
        <v>43542</v>
      </c>
      <c r="D35" s="215">
        <v>43959</v>
      </c>
      <c r="E35" s="210">
        <v>9.2945E-2</v>
      </c>
      <c r="F35" s="207">
        <v>66767956.07</v>
      </c>
      <c r="G35" s="200"/>
      <c r="H35" s="200"/>
    </row>
    <row r="36" spans="2:8">
      <c r="B36" s="204" t="s">
        <v>623</v>
      </c>
      <c r="C36" s="217"/>
      <c r="D36" s="213"/>
      <c r="E36" s="209">
        <f>SUM(E37:E41)</f>
        <v>0.56953600000000004</v>
      </c>
      <c r="F36" s="206">
        <f>SUM(F37:F41)</f>
        <v>408053892.08000004</v>
      </c>
      <c r="G36" s="205">
        <f>+F36/(713235181*35.49)</f>
        <v>1.6120509661303229E-2</v>
      </c>
      <c r="H36" s="205">
        <v>0.4</v>
      </c>
    </row>
    <row r="37" spans="2:8" s="3" customFormat="1">
      <c r="B37" s="196" t="s">
        <v>541</v>
      </c>
      <c r="C37" s="216">
        <v>43573</v>
      </c>
      <c r="D37" s="215">
        <v>43584</v>
      </c>
      <c r="E37" s="210">
        <v>0.254</v>
      </c>
      <c r="F37" s="207">
        <v>182381338.40000001</v>
      </c>
      <c r="G37" s="200"/>
      <c r="H37" s="200"/>
    </row>
    <row r="38" spans="2:8" s="3" customFormat="1">
      <c r="B38" s="196" t="s">
        <v>540</v>
      </c>
      <c r="C38" s="216">
        <v>43453</v>
      </c>
      <c r="D38" s="215">
        <v>43584</v>
      </c>
      <c r="E38" s="210">
        <v>8.9644000000000001E-2</v>
      </c>
      <c r="F38" s="207">
        <v>64358932.5</v>
      </c>
      <c r="G38" s="200"/>
      <c r="H38" s="200"/>
    </row>
    <row r="39" spans="2:8" s="3" customFormat="1">
      <c r="B39" s="196" t="s">
        <v>540</v>
      </c>
      <c r="C39" s="216">
        <v>43362</v>
      </c>
      <c r="D39" s="215">
        <v>43584</v>
      </c>
      <c r="E39" s="210">
        <v>7.9685000000000006E-2</v>
      </c>
      <c r="F39" s="207">
        <v>57044940.509999998</v>
      </c>
      <c r="G39" s="200"/>
      <c r="H39" s="200"/>
    </row>
    <row r="40" spans="2:8" s="3" customFormat="1">
      <c r="B40" s="196" t="s">
        <v>540</v>
      </c>
      <c r="C40" s="216">
        <v>43270</v>
      </c>
      <c r="D40" s="215">
        <v>43584</v>
      </c>
      <c r="E40" s="210">
        <v>7.3243000000000003E-2</v>
      </c>
      <c r="F40" s="207">
        <v>52337623.979999997</v>
      </c>
      <c r="G40" s="200"/>
      <c r="H40" s="200"/>
    </row>
    <row r="41" spans="2:8" s="3" customFormat="1">
      <c r="B41" s="196" t="s">
        <v>540</v>
      </c>
      <c r="C41" s="216">
        <v>43174</v>
      </c>
      <c r="D41" s="215">
        <v>43584</v>
      </c>
      <c r="E41" s="210">
        <v>7.2964000000000001E-2</v>
      </c>
      <c r="F41" s="207">
        <v>51931056.689999998</v>
      </c>
      <c r="G41" s="200"/>
      <c r="H41" s="200"/>
    </row>
    <row r="42" spans="2:8">
      <c r="B42" s="204" t="s">
        <v>574</v>
      </c>
      <c r="C42" s="217"/>
      <c r="D42" s="213"/>
      <c r="E42" s="209">
        <f>SUM(E43:E47)</f>
        <v>0.41944100000000001</v>
      </c>
      <c r="F42" s="206">
        <f>SUM(F43:F47)</f>
        <v>293177565.31</v>
      </c>
      <c r="G42" s="205">
        <f>+F42/(713235181*35.49)</f>
        <v>1.1582224470317355E-2</v>
      </c>
      <c r="H42" s="205">
        <v>0.4</v>
      </c>
    </row>
    <row r="43" spans="2:8" s="3" customFormat="1">
      <c r="B43" s="196" t="s">
        <v>541</v>
      </c>
      <c r="C43" s="216">
        <v>43209</v>
      </c>
      <c r="D43" s="215">
        <v>43217</v>
      </c>
      <c r="E43" s="210">
        <v>0.13522999999999999</v>
      </c>
      <c r="F43" s="207">
        <v>96246807.959999993</v>
      </c>
      <c r="G43" s="200"/>
      <c r="H43" s="200"/>
    </row>
    <row r="44" spans="2:8" s="3" customFormat="1">
      <c r="B44" s="196" t="s">
        <v>540</v>
      </c>
      <c r="C44" s="216">
        <v>43083</v>
      </c>
      <c r="D44" s="215">
        <v>43217</v>
      </c>
      <c r="E44" s="210">
        <v>7.4300000000000005E-2</v>
      </c>
      <c r="F44" s="207">
        <v>52881935.090000004</v>
      </c>
      <c r="G44" s="200"/>
      <c r="H44" s="200"/>
    </row>
    <row r="45" spans="2:8" s="3" customFormat="1">
      <c r="B45" s="196" t="s">
        <v>540</v>
      </c>
      <c r="C45" s="216">
        <v>42997</v>
      </c>
      <c r="D45" s="215">
        <v>43217</v>
      </c>
      <c r="E45" s="210">
        <v>7.0407999999999998E-2</v>
      </c>
      <c r="F45" s="207">
        <v>50094316.43</v>
      </c>
      <c r="G45" s="200"/>
      <c r="H45" s="200"/>
    </row>
    <row r="46" spans="2:8" s="3" customFormat="1">
      <c r="B46" s="196" t="s">
        <v>540</v>
      </c>
      <c r="C46" s="216">
        <v>42906</v>
      </c>
      <c r="D46" s="215">
        <v>43217</v>
      </c>
      <c r="E46" s="210">
        <v>6.4742999999999995E-2</v>
      </c>
      <c r="F46" s="207">
        <v>45944600.100000001</v>
      </c>
      <c r="G46" s="200"/>
      <c r="H46" s="200"/>
    </row>
    <row r="47" spans="2:8" s="3" customFormat="1">
      <c r="B47" s="196" t="s">
        <v>540</v>
      </c>
      <c r="C47" s="216">
        <v>42810</v>
      </c>
      <c r="D47" s="215">
        <v>43217</v>
      </c>
      <c r="E47" s="210">
        <v>7.4759999999999993E-2</v>
      </c>
      <c r="F47" s="207">
        <v>48009905.729999997</v>
      </c>
      <c r="G47" s="200"/>
      <c r="H47" s="200"/>
    </row>
    <row r="48" spans="2:8">
      <c r="B48" s="204" t="s">
        <v>124</v>
      </c>
      <c r="C48" s="217"/>
      <c r="D48" s="213"/>
      <c r="E48" s="209">
        <f>SUM(E49:E53)</f>
        <v>0.38985599999999998</v>
      </c>
      <c r="F48" s="206">
        <f>SUM(F49:F53)</f>
        <v>250171713.79999998</v>
      </c>
      <c r="G48" s="205">
        <v>1.7000000000000001E-2</v>
      </c>
      <c r="H48" s="205">
        <v>0.4</v>
      </c>
    </row>
    <row r="49" spans="2:8">
      <c r="B49" s="196" t="s">
        <v>541</v>
      </c>
      <c r="C49" s="216">
        <v>42844</v>
      </c>
      <c r="D49" s="215">
        <v>42853</v>
      </c>
      <c r="E49" s="210">
        <v>0.119616</v>
      </c>
      <c r="F49" s="207">
        <v>76815852.889999986</v>
      </c>
      <c r="G49" s="200"/>
      <c r="H49" s="200"/>
    </row>
    <row r="50" spans="2:8">
      <c r="B50" s="196" t="s">
        <v>540</v>
      </c>
      <c r="C50" s="216">
        <v>42625</v>
      </c>
      <c r="D50" s="215">
        <v>42853</v>
      </c>
      <c r="E50" s="210">
        <v>7.2599999999999998E-2</v>
      </c>
      <c r="F50" s="207">
        <v>46649171.75</v>
      </c>
      <c r="G50" s="201"/>
      <c r="H50" s="201"/>
    </row>
    <row r="51" spans="2:8">
      <c r="B51" s="196" t="s">
        <v>540</v>
      </c>
      <c r="C51" s="216">
        <v>42634</v>
      </c>
      <c r="D51" s="215">
        <v>42853</v>
      </c>
      <c r="E51" s="210">
        <v>6.9809999999999997E-2</v>
      </c>
      <c r="F51" s="207">
        <v>44835704.619999997</v>
      </c>
      <c r="G51" s="201"/>
      <c r="H51" s="201"/>
    </row>
    <row r="52" spans="2:8">
      <c r="B52" s="196" t="s">
        <v>540</v>
      </c>
      <c r="C52" s="216">
        <v>42543</v>
      </c>
      <c r="D52" s="215">
        <v>42853</v>
      </c>
      <c r="E52" s="210">
        <v>6.4180000000000001E-2</v>
      </c>
      <c r="F52" s="207">
        <v>41170544.200000003</v>
      </c>
      <c r="G52" s="201"/>
      <c r="H52" s="201"/>
    </row>
    <row r="53" spans="2:8" s="3" customFormat="1">
      <c r="B53" s="196" t="s">
        <v>540</v>
      </c>
      <c r="C53" s="216">
        <v>42444</v>
      </c>
      <c r="D53" s="215">
        <v>42853</v>
      </c>
      <c r="E53" s="210">
        <v>6.3649999999999998E-2</v>
      </c>
      <c r="F53" s="207">
        <v>40700440.340000004</v>
      </c>
      <c r="G53" s="200"/>
      <c r="H53" s="200"/>
    </row>
    <row r="54" spans="2:8">
      <c r="B54" s="204" t="s">
        <v>111</v>
      </c>
      <c r="C54" s="217"/>
      <c r="D54" s="213"/>
      <c r="E54" s="209" t="s">
        <v>368</v>
      </c>
      <c r="F54" s="206">
        <f>SUM(F55:F59)</f>
        <v>231906846.10999998</v>
      </c>
      <c r="G54" s="205">
        <v>2.1000000000000001E-2</v>
      </c>
      <c r="H54" s="205">
        <v>0.4</v>
      </c>
    </row>
    <row r="55" spans="2:8">
      <c r="B55" s="196" t="s">
        <v>541</v>
      </c>
      <c r="C55" s="216">
        <v>42480</v>
      </c>
      <c r="D55" s="215">
        <v>42489</v>
      </c>
      <c r="E55" s="210">
        <v>0.18601257910567479</v>
      </c>
      <c r="F55" s="207">
        <f>118944129.98</f>
        <v>118944129.98</v>
      </c>
      <c r="G55" s="200"/>
      <c r="H55" s="200"/>
    </row>
    <row r="56" spans="2:8">
      <c r="B56" s="196" t="s">
        <v>540</v>
      </c>
      <c r="C56" s="216">
        <v>42355</v>
      </c>
      <c r="D56" s="215">
        <v>42489</v>
      </c>
      <c r="E56" s="210">
        <v>5.0999999999999997E-2</v>
      </c>
      <c r="F56" s="207">
        <v>32664825.469999999</v>
      </c>
      <c r="G56" s="201"/>
      <c r="H56" s="201"/>
    </row>
    <row r="57" spans="2:8">
      <c r="B57" s="196" t="s">
        <v>540</v>
      </c>
      <c r="C57" s="216">
        <v>42270</v>
      </c>
      <c r="D57" s="215">
        <v>42489</v>
      </c>
      <c r="E57" s="210">
        <v>0.23330000000000001</v>
      </c>
      <c r="F57" s="207">
        <v>29833252.66</v>
      </c>
      <c r="G57" s="201"/>
      <c r="H57" s="201"/>
    </row>
    <row r="58" spans="2:8">
      <c r="B58" s="196" t="s">
        <v>540</v>
      </c>
      <c r="C58" s="216">
        <v>42173</v>
      </c>
      <c r="D58" s="215">
        <v>42489</v>
      </c>
      <c r="E58" s="210">
        <v>0.20860000000000001</v>
      </c>
      <c r="F58" s="207">
        <v>26667333.260000002</v>
      </c>
      <c r="G58" s="201"/>
      <c r="H58" s="201"/>
    </row>
    <row r="59" spans="2:8">
      <c r="B59" s="196" t="s">
        <v>540</v>
      </c>
      <c r="C59" s="216">
        <v>42081</v>
      </c>
      <c r="D59" s="215">
        <v>42489</v>
      </c>
      <c r="E59" s="210">
        <v>0.18679999999999999</v>
      </c>
      <c r="F59" s="207">
        <v>23797304.739999998</v>
      </c>
      <c r="G59" s="200"/>
      <c r="H59" s="200"/>
    </row>
    <row r="60" spans="2:8">
      <c r="B60" s="204" t="s">
        <v>97</v>
      </c>
      <c r="C60" s="217"/>
      <c r="D60" s="213"/>
      <c r="E60" s="209">
        <f>SUM(E61:E65)</f>
        <v>1.48594</v>
      </c>
      <c r="F60" s="206">
        <f>SUM(F61:F65)</f>
        <v>188721268.97999999</v>
      </c>
      <c r="G60" s="205">
        <v>1.9E-2</v>
      </c>
      <c r="H60" s="205">
        <v>0.4</v>
      </c>
    </row>
    <row r="61" spans="2:8">
      <c r="B61" s="196" t="s">
        <v>541</v>
      </c>
      <c r="C61" s="216">
        <v>42110</v>
      </c>
      <c r="D61" s="215">
        <v>42118</v>
      </c>
      <c r="E61" s="210">
        <v>0.91574</v>
      </c>
      <c r="F61" s="207">
        <v>116660456.45</v>
      </c>
      <c r="G61" s="200"/>
      <c r="H61" s="200"/>
    </row>
    <row r="62" spans="2:8">
      <c r="B62" s="196" t="s">
        <v>540</v>
      </c>
      <c r="C62" s="216">
        <v>41990</v>
      </c>
      <c r="D62" s="215">
        <v>42118</v>
      </c>
      <c r="E62" s="210">
        <v>0.14630000000000001</v>
      </c>
      <c r="F62" s="207">
        <v>18637824.859999999</v>
      </c>
      <c r="G62" s="200"/>
      <c r="H62" s="200"/>
    </row>
    <row r="63" spans="2:8">
      <c r="B63" s="196" t="s">
        <v>540</v>
      </c>
      <c r="C63" s="216">
        <v>41899</v>
      </c>
      <c r="D63" s="215">
        <v>42118</v>
      </c>
      <c r="E63" s="210">
        <v>0.14480000000000001</v>
      </c>
      <c r="F63" s="207">
        <v>18267452.510000002</v>
      </c>
      <c r="G63" s="200"/>
      <c r="H63" s="200"/>
    </row>
    <row r="64" spans="2:8">
      <c r="B64" s="196" t="s">
        <v>540</v>
      </c>
      <c r="C64" s="216">
        <v>41807</v>
      </c>
      <c r="D64" s="215">
        <v>42118</v>
      </c>
      <c r="E64" s="210">
        <v>0.14119999999999999</v>
      </c>
      <c r="F64" s="207">
        <v>17794633.280000001</v>
      </c>
      <c r="G64" s="200"/>
      <c r="H64" s="200"/>
    </row>
    <row r="65" spans="2:8">
      <c r="B65" s="196" t="s">
        <v>540</v>
      </c>
      <c r="C65" s="216">
        <v>41716</v>
      </c>
      <c r="D65" s="215">
        <v>42118</v>
      </c>
      <c r="E65" s="210">
        <v>0.13789999999999999</v>
      </c>
      <c r="F65" s="207">
        <v>17360901.879999999</v>
      </c>
      <c r="G65" s="200"/>
      <c r="H65" s="200"/>
    </row>
    <row r="66" spans="2:8">
      <c r="B66" s="204" t="s">
        <v>95</v>
      </c>
      <c r="C66" s="217"/>
      <c r="D66" s="213"/>
      <c r="E66" s="209">
        <f>SUM(E67:E71)</f>
        <v>1.2993700000000001</v>
      </c>
      <c r="F66" s="206">
        <f>SUM(F67:F71)</f>
        <v>163181155.51000002</v>
      </c>
      <c r="G66" s="205">
        <v>2.1000000000000001E-2</v>
      </c>
      <c r="H66" s="205">
        <v>0.4</v>
      </c>
    </row>
    <row r="67" spans="2:8">
      <c r="B67" s="196" t="s">
        <v>541</v>
      </c>
      <c r="C67" s="216">
        <v>41746</v>
      </c>
      <c r="D67" s="215">
        <v>41757</v>
      </c>
      <c r="E67" s="210">
        <v>0.83628000000000002</v>
      </c>
      <c r="F67" s="207">
        <v>105283357.7</v>
      </c>
      <c r="G67" s="200"/>
      <c r="H67" s="200"/>
    </row>
    <row r="68" spans="2:8">
      <c r="B68" s="196" t="s">
        <v>540</v>
      </c>
      <c r="C68" s="216">
        <v>41626</v>
      </c>
      <c r="D68" s="215">
        <v>41757</v>
      </c>
      <c r="E68" s="210">
        <v>0.11949</v>
      </c>
      <c r="F68" s="207">
        <v>15043177.42</v>
      </c>
      <c r="G68" s="200"/>
      <c r="H68" s="200"/>
    </row>
    <row r="69" spans="2:8">
      <c r="B69" s="196" t="s">
        <v>540</v>
      </c>
      <c r="C69" s="216">
        <v>41535</v>
      </c>
      <c r="D69" s="215">
        <v>41757</v>
      </c>
      <c r="E69" s="210">
        <v>0.1181</v>
      </c>
      <c r="F69" s="207">
        <v>14759537.460000001</v>
      </c>
      <c r="G69" s="200"/>
      <c r="H69" s="200"/>
    </row>
    <row r="70" spans="2:8">
      <c r="B70" s="196" t="s">
        <v>540</v>
      </c>
      <c r="C70" s="216">
        <v>41444</v>
      </c>
      <c r="D70" s="215">
        <v>41757</v>
      </c>
      <c r="E70" s="210">
        <v>0.1143</v>
      </c>
      <c r="F70" s="207">
        <v>14284632.779999999</v>
      </c>
      <c r="G70" s="200"/>
      <c r="H70" s="200"/>
    </row>
    <row r="71" spans="2:8">
      <c r="B71" s="196" t="s">
        <v>540</v>
      </c>
      <c r="C71" s="216">
        <v>41348</v>
      </c>
      <c r="D71" s="215">
        <v>41757</v>
      </c>
      <c r="E71" s="210">
        <v>0.11119999999999999</v>
      </c>
      <c r="F71" s="207">
        <v>13810450.15</v>
      </c>
      <c r="G71" s="200"/>
      <c r="H71" s="200"/>
    </row>
    <row r="72" spans="2:8">
      <c r="B72" s="204" t="s">
        <v>93</v>
      </c>
      <c r="C72" s="217"/>
      <c r="D72" s="213"/>
      <c r="E72" s="209">
        <f>SUM(E73:E77)</f>
        <v>2.1503000000000001</v>
      </c>
      <c r="F72" s="206">
        <f>SUM(F73:F77)</f>
        <v>266550548.16999999</v>
      </c>
      <c r="G72" s="205">
        <v>2.7E-2</v>
      </c>
      <c r="H72" s="205">
        <v>0.75</v>
      </c>
    </row>
    <row r="73" spans="2:8">
      <c r="B73" s="196" t="s">
        <v>541</v>
      </c>
      <c r="C73" s="216">
        <v>41382</v>
      </c>
      <c r="D73" s="215">
        <v>41390</v>
      </c>
      <c r="E73" s="210">
        <v>1.4911000000000001</v>
      </c>
      <c r="F73" s="207">
        <v>185150283.69999999</v>
      </c>
      <c r="G73" s="200"/>
      <c r="H73" s="200"/>
    </row>
    <row r="74" spans="2:8">
      <c r="B74" s="196" t="s">
        <v>540</v>
      </c>
      <c r="C74" s="216">
        <v>41262</v>
      </c>
      <c r="D74" s="215">
        <v>41390</v>
      </c>
      <c r="E74" s="210">
        <v>0.1643</v>
      </c>
      <c r="F74" s="207">
        <v>20401141.68</v>
      </c>
      <c r="G74" s="200"/>
      <c r="H74" s="200"/>
    </row>
    <row r="75" spans="2:8">
      <c r="B75" s="196" t="s">
        <v>540</v>
      </c>
      <c r="C75" s="216">
        <v>41171</v>
      </c>
      <c r="D75" s="215">
        <v>41390</v>
      </c>
      <c r="E75" s="210">
        <v>0.16209999999999999</v>
      </c>
      <c r="F75" s="207">
        <v>20023939.859999999</v>
      </c>
      <c r="G75" s="200"/>
      <c r="H75" s="200"/>
    </row>
    <row r="76" spans="2:8">
      <c r="B76" s="196" t="s">
        <v>540</v>
      </c>
      <c r="C76" s="216">
        <v>41079</v>
      </c>
      <c r="D76" s="215">
        <v>41390</v>
      </c>
      <c r="E76" s="210">
        <v>0.16750000000000001</v>
      </c>
      <c r="F76" s="207">
        <v>20672860.890000001</v>
      </c>
      <c r="G76" s="200"/>
      <c r="H76" s="200"/>
    </row>
    <row r="77" spans="2:8">
      <c r="B77" s="196" t="s">
        <v>540</v>
      </c>
      <c r="C77" s="216">
        <v>40982</v>
      </c>
      <c r="D77" s="215">
        <v>41390</v>
      </c>
      <c r="E77" s="210">
        <v>0.1653</v>
      </c>
      <c r="F77" s="207">
        <v>20302322.039999999</v>
      </c>
      <c r="G77" s="200"/>
      <c r="H77" s="200"/>
    </row>
    <row r="78" spans="2:8">
      <c r="B78" s="204" t="s">
        <v>85</v>
      </c>
      <c r="C78" s="217"/>
      <c r="D78" s="213"/>
      <c r="E78" s="209">
        <f>SUM(E79:E83)</f>
        <v>2.058589</v>
      </c>
      <c r="F78" s="206">
        <f>SUM(F79:F83)</f>
        <v>252680365.07500002</v>
      </c>
      <c r="G78" s="205">
        <v>4.2999999999999997E-2</v>
      </c>
      <c r="H78" s="205">
        <v>0.75</v>
      </c>
    </row>
    <row r="79" spans="2:8">
      <c r="B79" s="196" t="s">
        <v>541</v>
      </c>
      <c r="C79" s="216">
        <v>41019</v>
      </c>
      <c r="D79" s="215">
        <v>41026</v>
      </c>
      <c r="E79" s="210">
        <v>1.4348890000000001</v>
      </c>
      <c r="F79" s="207">
        <v>176234597.31</v>
      </c>
      <c r="G79" s="200"/>
      <c r="H79" s="200"/>
    </row>
    <row r="80" spans="2:8" s="193" customFormat="1">
      <c r="B80" s="196" t="s">
        <v>540</v>
      </c>
      <c r="C80" s="216">
        <v>40896</v>
      </c>
      <c r="D80" s="215">
        <v>41026</v>
      </c>
      <c r="E80" s="210">
        <v>0.16020000000000001</v>
      </c>
      <c r="F80" s="207">
        <v>19675934.609999999</v>
      </c>
      <c r="G80" s="200"/>
      <c r="H80" s="200"/>
    </row>
    <row r="81" spans="2:8" s="193" customFormat="1">
      <c r="B81" s="196" t="s">
        <v>540</v>
      </c>
      <c r="C81" s="216">
        <v>40809</v>
      </c>
      <c r="D81" s="215">
        <v>41026</v>
      </c>
      <c r="E81" s="210">
        <v>0.15809999999999999</v>
      </c>
      <c r="F81" s="207">
        <v>19375362.899999999</v>
      </c>
      <c r="G81" s="200"/>
      <c r="H81" s="200"/>
    </row>
    <row r="82" spans="2:8" s="194" customFormat="1">
      <c r="B82" s="196" t="s">
        <v>540</v>
      </c>
      <c r="C82" s="216">
        <v>40720</v>
      </c>
      <c r="D82" s="215">
        <v>41026</v>
      </c>
      <c r="E82" s="210">
        <v>0.15440000000000001</v>
      </c>
      <c r="F82" s="207">
        <v>18919761.440000001</v>
      </c>
      <c r="G82" s="200" t="s">
        <v>56</v>
      </c>
      <c r="H82" s="200" t="s">
        <v>56</v>
      </c>
    </row>
    <row r="83" spans="2:8" s="97" customFormat="1">
      <c r="B83" s="196" t="s">
        <v>540</v>
      </c>
      <c r="C83" s="216">
        <v>40616</v>
      </c>
      <c r="D83" s="215">
        <v>41026</v>
      </c>
      <c r="E83" s="210">
        <v>0.151</v>
      </c>
      <c r="F83" s="207">
        <f>E83*122349065</f>
        <v>18474708.814999998</v>
      </c>
      <c r="G83" s="200"/>
      <c r="H83" s="200"/>
    </row>
    <row r="84" spans="2:8">
      <c r="B84" s="204" t="s">
        <v>47</v>
      </c>
      <c r="C84" s="217"/>
      <c r="D84" s="213"/>
      <c r="E84" s="209">
        <f>SUM(E85:E86)</f>
        <v>1.8881999999999999</v>
      </c>
      <c r="F84" s="206">
        <f>SUM(F85:F86)</f>
        <v>231019504.53299999</v>
      </c>
      <c r="G84" s="205">
        <v>3.3000000000000002E-2</v>
      </c>
      <c r="H84" s="205">
        <v>0.75</v>
      </c>
    </row>
    <row r="85" spans="2:8">
      <c r="B85" s="196" t="s">
        <v>541</v>
      </c>
      <c r="C85" s="216">
        <v>40644</v>
      </c>
      <c r="D85" s="215">
        <v>40653</v>
      </c>
      <c r="E85" s="210">
        <v>1.3142</v>
      </c>
      <c r="F85" s="207">
        <f>E85*122349065</f>
        <v>160791141.22299999</v>
      </c>
      <c r="G85" s="200"/>
      <c r="H85" s="200"/>
    </row>
    <row r="86" spans="2:8" s="97" customFormat="1">
      <c r="B86" s="196" t="s">
        <v>540</v>
      </c>
      <c r="C86" s="216">
        <v>40528</v>
      </c>
      <c r="D86" s="215">
        <v>40653</v>
      </c>
      <c r="E86" s="210">
        <v>0.57399999999999995</v>
      </c>
      <c r="F86" s="207">
        <v>70228363.310000002</v>
      </c>
      <c r="G86" s="200"/>
      <c r="H86" s="200"/>
    </row>
    <row r="87" spans="2:8">
      <c r="B87" s="204" t="s">
        <v>48</v>
      </c>
      <c r="C87" s="217"/>
      <c r="D87" s="213"/>
      <c r="E87" s="209">
        <f>SUM(E88:E89)</f>
        <v>1.1668000000000001</v>
      </c>
      <c r="F87" s="206">
        <f>SUM(F88:F89)</f>
        <v>142191419.30000001</v>
      </c>
      <c r="G87" s="205">
        <v>0.03</v>
      </c>
      <c r="H87" s="205">
        <v>0.75</v>
      </c>
    </row>
    <row r="88" spans="2:8">
      <c r="B88" s="196" t="s">
        <v>541</v>
      </c>
      <c r="C88" s="216">
        <v>40290</v>
      </c>
      <c r="D88" s="215">
        <v>40298</v>
      </c>
      <c r="E88" s="210">
        <v>0.80010000000000003</v>
      </c>
      <c r="F88" s="207">
        <v>97504783.409999996</v>
      </c>
      <c r="G88" s="200"/>
      <c r="H88" s="200"/>
    </row>
    <row r="89" spans="2:8">
      <c r="B89" s="196" t="s">
        <v>540</v>
      </c>
      <c r="C89" s="216">
        <v>40164</v>
      </c>
      <c r="D89" s="215">
        <v>40298</v>
      </c>
      <c r="E89" s="210">
        <v>0.36670000000000003</v>
      </c>
      <c r="F89" s="207">
        <v>44686635.890000001</v>
      </c>
      <c r="G89" s="200"/>
      <c r="H89" s="200"/>
    </row>
    <row r="90" spans="2:8">
      <c r="B90" s="204" t="s">
        <v>49</v>
      </c>
      <c r="C90" s="217"/>
      <c r="D90" s="213"/>
      <c r="E90" s="209">
        <f>SUM(E91:E92)</f>
        <v>0.3705</v>
      </c>
      <c r="F90" s="206">
        <f>SUM(F91:F92)</f>
        <v>45051434.700000003</v>
      </c>
      <c r="G90" s="205">
        <v>2.4E-2</v>
      </c>
      <c r="H90" s="205">
        <v>0.25</v>
      </c>
    </row>
    <row r="91" spans="2:8">
      <c r="B91" s="196" t="s">
        <v>541</v>
      </c>
      <c r="C91" s="216">
        <v>39918</v>
      </c>
      <c r="D91" s="215">
        <v>39927</v>
      </c>
      <c r="E91" s="210">
        <v>7.0900000000000005E-2</v>
      </c>
      <c r="F91" s="207">
        <v>8621178.7300000004</v>
      </c>
      <c r="G91" s="200"/>
      <c r="H91" s="200"/>
    </row>
    <row r="92" spans="2:8">
      <c r="B92" s="196" t="s">
        <v>540</v>
      </c>
      <c r="C92" s="216">
        <v>39798</v>
      </c>
      <c r="D92" s="215">
        <v>39927</v>
      </c>
      <c r="E92" s="210">
        <v>0.29959999999999998</v>
      </c>
      <c r="F92" s="207">
        <v>36430255.969999999</v>
      </c>
      <c r="G92" s="200"/>
      <c r="H92" s="200"/>
    </row>
    <row r="93" spans="2:8">
      <c r="B93" s="204" t="s">
        <v>50</v>
      </c>
      <c r="C93" s="217"/>
      <c r="D93" s="213"/>
      <c r="E93" s="209">
        <f>SUM(E94:E95)</f>
        <v>0.96150000000000002</v>
      </c>
      <c r="F93" s="206">
        <f>SUM(F94:F95)</f>
        <v>116900915.12</v>
      </c>
      <c r="G93" s="205">
        <v>2.6708333333333334E-2</v>
      </c>
      <c r="H93" s="205">
        <v>0.75</v>
      </c>
    </row>
    <row r="94" spans="2:8">
      <c r="B94" s="196" t="s">
        <v>541</v>
      </c>
      <c r="C94" s="216">
        <v>39538</v>
      </c>
      <c r="D94" s="215">
        <v>39548</v>
      </c>
      <c r="E94" s="210">
        <v>0.67630000000000001</v>
      </c>
      <c r="F94" s="207">
        <v>82225781.480000004</v>
      </c>
      <c r="G94" s="200"/>
      <c r="H94" s="200"/>
    </row>
    <row r="95" spans="2:8">
      <c r="B95" s="196" t="s">
        <v>540</v>
      </c>
      <c r="C95" s="216">
        <v>39443</v>
      </c>
      <c r="D95" s="215">
        <v>39455</v>
      </c>
      <c r="E95" s="210">
        <v>0.28520000000000001</v>
      </c>
      <c r="F95" s="207">
        <v>34675133.640000001</v>
      </c>
      <c r="G95" s="200"/>
      <c r="H95" s="200"/>
    </row>
    <row r="96" spans="2:8">
      <c r="B96" s="204" t="s">
        <v>51</v>
      </c>
      <c r="C96" s="217"/>
      <c r="D96" s="213"/>
      <c r="E96" s="209">
        <f>SUM(E97:E99)</f>
        <v>1.3254569999999999</v>
      </c>
      <c r="F96" s="206">
        <f>SUM(F97:F99)</f>
        <v>74116353.530000001</v>
      </c>
      <c r="G96" s="205">
        <v>0.02</v>
      </c>
      <c r="H96" s="205">
        <v>0.75</v>
      </c>
    </row>
    <row r="97" spans="2:10">
      <c r="B97" s="196" t="s">
        <v>541</v>
      </c>
      <c r="C97" s="216">
        <v>39174</v>
      </c>
      <c r="D97" s="215">
        <v>39185</v>
      </c>
      <c r="E97" s="210">
        <v>0.274557</v>
      </c>
      <c r="F97" s="207">
        <v>33381167.91</v>
      </c>
      <c r="G97" s="200"/>
      <c r="H97" s="200"/>
    </row>
    <row r="98" spans="2:10">
      <c r="B98" s="196" t="s">
        <v>540</v>
      </c>
      <c r="C98" s="216">
        <v>39078</v>
      </c>
      <c r="D98" s="215">
        <v>39090</v>
      </c>
      <c r="E98" s="210">
        <v>0.15629999999999999</v>
      </c>
      <c r="F98" s="207">
        <v>19003237.68</v>
      </c>
      <c r="G98" s="200"/>
      <c r="H98" s="200"/>
    </row>
    <row r="99" spans="2:10">
      <c r="B99" s="196" t="s">
        <v>540</v>
      </c>
      <c r="C99" s="216">
        <v>38925</v>
      </c>
      <c r="D99" s="215">
        <v>39302</v>
      </c>
      <c r="E99" s="210">
        <v>0.89459999999999995</v>
      </c>
      <c r="F99" s="207">
        <v>21731947.940000001</v>
      </c>
      <c r="G99" s="200"/>
      <c r="H99" s="200"/>
    </row>
    <row r="100" spans="2:10">
      <c r="B100" s="204" t="s">
        <v>52</v>
      </c>
      <c r="C100" s="217"/>
      <c r="D100" s="213"/>
      <c r="E100" s="209">
        <f>SUM(E101:E103)</f>
        <v>1.5408303999999999</v>
      </c>
      <c r="F100" s="206">
        <f>SUM(F101:F103)</f>
        <v>65690241.991175994</v>
      </c>
      <c r="G100" s="205">
        <v>3.5999999999999997E-2</v>
      </c>
      <c r="H100" s="205">
        <v>0.82</v>
      </c>
      <c r="I100" s="94"/>
      <c r="J100" s="306"/>
    </row>
    <row r="101" spans="2:10">
      <c r="B101" s="196" t="s">
        <v>541</v>
      </c>
      <c r="C101" s="216">
        <v>38797</v>
      </c>
      <c r="D101" s="215">
        <v>38898</v>
      </c>
      <c r="E101" s="210">
        <f>1.454152/5</f>
        <v>0.29083039999999999</v>
      </c>
      <c r="F101" s="207">
        <v>35324788.241175994</v>
      </c>
      <c r="G101" s="200"/>
      <c r="H101" s="200"/>
    </row>
    <row r="102" spans="2:10">
      <c r="B102" s="196" t="s">
        <v>540</v>
      </c>
      <c r="C102" s="216">
        <v>38714</v>
      </c>
      <c r="D102" s="215">
        <v>38726</v>
      </c>
      <c r="E102" s="210">
        <v>0.33</v>
      </c>
      <c r="F102" s="207">
        <v>8016479.79</v>
      </c>
      <c r="G102" s="186"/>
      <c r="H102" s="186"/>
    </row>
    <row r="103" spans="2:10">
      <c r="B103" s="202" t="s">
        <v>540</v>
      </c>
      <c r="C103" s="218">
        <v>38672</v>
      </c>
      <c r="D103" s="214">
        <v>38684</v>
      </c>
      <c r="E103" s="211">
        <v>0.92</v>
      </c>
      <c r="F103" s="208">
        <v>22348973.960000001</v>
      </c>
      <c r="G103" s="203"/>
      <c r="H103" s="203"/>
    </row>
  </sheetData>
  <customSheetViews>
    <customSheetView guid="{EAB4FDA2-937E-4CE5-8DA8-79E156FA8C1F}" scale="80" fitToPage="1">
      <pane ySplit="7" topLeftCell="A8" activePane="bottomLeft" state="frozen"/>
      <selection pane="bottomLeft" activeCell="K11" sqref="K11"/>
      <rowBreaks count="1" manualBreakCount="1">
        <brk id="70" min="1" max="7" man="1"/>
      </rowBreaks>
      <pageMargins left="0.25" right="0.25" top="0.75" bottom="0.75" header="0.3" footer="0.3"/>
      <printOptions horizontalCentered="1"/>
      <pageSetup paperSize="9" scale="10" orientation="portrait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80" fitToPage="1">
      <pane ySplit="7" topLeftCell="A8" activePane="bottomLeft" state="frozen"/>
      <selection pane="bottomLeft" activeCell="B8" sqref="B8"/>
      <rowBreaks count="1" manualBreakCount="1">
        <brk id="71" min="1" max="7" man="1"/>
      </rowBreaks>
      <pageMargins left="0.25" right="0.25" top="0.75" bottom="0.75" header="0.3" footer="0.3"/>
      <printOptions horizontalCentered="1"/>
      <pageSetup paperSize="9" scale="10" orientation="portrait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88E1926-5DA8-417A-8DB1-2CA24C2C419E}" scale="80" fitToPage="1">
      <pane ySplit="7" topLeftCell="A77" activePane="bottomLeft" state="frozen"/>
      <selection pane="bottomLeft" sqref="A1:B1"/>
      <rowBreaks count="1" manualBreakCount="1">
        <brk id="68" min="1" max="7" man="1"/>
      </rowBreaks>
      <pageMargins left="0.25" right="0.25" top="0.75" bottom="0.75" header="0.3" footer="0.3"/>
      <printOptions horizontalCentered="1"/>
      <pageSetup paperSize="9" scale="10" orientation="portrait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mergeCells count="3">
    <mergeCell ref="F7:F8"/>
    <mergeCell ref="G7:G8"/>
    <mergeCell ref="H7:H8"/>
  </mergeCells>
  <phoneticPr fontId="29" type="noConversion"/>
  <printOptions horizontalCentered="1"/>
  <pageMargins left="0.25" right="0.25" top="0.75" bottom="0.75" header="0.3" footer="0.3"/>
  <pageSetup paperSize="9" scale="50" orientation="portrait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rowBreaks count="1" manualBreakCount="1">
    <brk id="80" min="1" max="7" man="1"/>
  </rowBrea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E30"/>
  <sheetViews>
    <sheetView workbookViewId="0">
      <selection activeCell="B3" sqref="B3"/>
    </sheetView>
  </sheetViews>
  <sheetFormatPr defaultColWidth="9.453125" defaultRowHeight="11.5"/>
  <cols>
    <col min="1" max="1" width="4" style="1" bestFit="1" customWidth="1"/>
    <col min="2" max="2" width="21" style="1" bestFit="1" customWidth="1"/>
    <col min="3" max="3" width="9.453125" style="1"/>
    <col min="4" max="4" width="14.453125" style="1" bestFit="1" customWidth="1"/>
    <col min="5" max="16384" width="9.453125" style="1"/>
  </cols>
  <sheetData>
    <row r="1" spans="1:5">
      <c r="A1" s="1" t="s">
        <v>759</v>
      </c>
      <c r="B1" s="1" t="s">
        <v>760</v>
      </c>
      <c r="C1" s="1" t="s">
        <v>337</v>
      </c>
      <c r="D1" s="1" t="s">
        <v>81</v>
      </c>
      <c r="E1" s="1" t="s">
        <v>1674</v>
      </c>
    </row>
    <row r="2" spans="1:5">
      <c r="A2" s="1" t="s">
        <v>334</v>
      </c>
      <c r="B2" s="1" t="s">
        <v>761</v>
      </c>
      <c r="C2" s="1" t="s">
        <v>366</v>
      </c>
      <c r="D2" s="1" t="s">
        <v>404</v>
      </c>
      <c r="E2" s="1" t="s">
        <v>1674</v>
      </c>
    </row>
    <row r="3" spans="1:5">
      <c r="A3" s="1" t="s">
        <v>335</v>
      </c>
      <c r="B3" s="1" t="s">
        <v>762</v>
      </c>
      <c r="C3" s="1" t="s">
        <v>366</v>
      </c>
      <c r="D3" s="1" t="s">
        <v>359</v>
      </c>
      <c r="E3" s="1" t="s">
        <v>1674</v>
      </c>
    </row>
    <row r="4" spans="1:5">
      <c r="A4" s="1" t="s">
        <v>327</v>
      </c>
      <c r="B4" s="1" t="s">
        <v>763</v>
      </c>
      <c r="C4" s="1" t="s">
        <v>366</v>
      </c>
      <c r="D4" s="1" t="s">
        <v>194</v>
      </c>
      <c r="E4" s="1" t="s">
        <v>1674</v>
      </c>
    </row>
    <row r="5" spans="1:5">
      <c r="A5" s="1" t="s">
        <v>325</v>
      </c>
      <c r="B5" s="1" t="s">
        <v>764</v>
      </c>
      <c r="C5" s="1" t="s">
        <v>366</v>
      </c>
      <c r="D5" s="1" t="s">
        <v>193</v>
      </c>
      <c r="E5" s="1" t="s">
        <v>1674</v>
      </c>
    </row>
    <row r="6" spans="1:5">
      <c r="A6" s="1" t="s">
        <v>320</v>
      </c>
      <c r="B6" s="1" t="s">
        <v>765</v>
      </c>
      <c r="C6" s="1" t="s">
        <v>366</v>
      </c>
      <c r="D6" s="1" t="s">
        <v>164</v>
      </c>
      <c r="E6" s="1" t="s">
        <v>1674</v>
      </c>
    </row>
    <row r="7" spans="1:5">
      <c r="A7" s="1" t="s">
        <v>332</v>
      </c>
      <c r="B7" s="1" t="s">
        <v>766</v>
      </c>
      <c r="C7" s="1" t="s">
        <v>366</v>
      </c>
      <c r="D7" s="1" t="s">
        <v>206</v>
      </c>
      <c r="E7" s="1" t="s">
        <v>1674</v>
      </c>
    </row>
    <row r="8" spans="1:5">
      <c r="A8" s="1" t="s">
        <v>336</v>
      </c>
      <c r="B8" s="1" t="s">
        <v>767</v>
      </c>
      <c r="C8" s="1" t="s">
        <v>366</v>
      </c>
      <c r="D8" s="1" t="s">
        <v>398</v>
      </c>
      <c r="E8" s="1" t="s">
        <v>1674</v>
      </c>
    </row>
    <row r="9" spans="1:5">
      <c r="A9" s="1" t="s">
        <v>324</v>
      </c>
      <c r="B9" s="1" t="s">
        <v>768</v>
      </c>
      <c r="C9" s="1" t="s">
        <v>769</v>
      </c>
      <c r="D9" s="1" t="s">
        <v>363</v>
      </c>
      <c r="E9" s="1" t="s">
        <v>1674</v>
      </c>
    </row>
    <row r="10" spans="1:5">
      <c r="A10" s="1" t="s">
        <v>321</v>
      </c>
      <c r="B10" s="1" t="s">
        <v>770</v>
      </c>
      <c r="C10" s="1" t="s">
        <v>769</v>
      </c>
      <c r="D10" s="1" t="s">
        <v>166</v>
      </c>
      <c r="E10" s="1" t="s">
        <v>1674</v>
      </c>
    </row>
    <row r="11" spans="1:5">
      <c r="A11" s="1" t="s">
        <v>318</v>
      </c>
      <c r="B11" s="1" t="s">
        <v>771</v>
      </c>
      <c r="C11" s="1" t="s">
        <v>769</v>
      </c>
      <c r="D11" s="1" t="s">
        <v>162</v>
      </c>
      <c r="E11" s="1" t="s">
        <v>1674</v>
      </c>
    </row>
    <row r="12" spans="1:5">
      <c r="A12" s="1" t="s">
        <v>323</v>
      </c>
      <c r="B12" s="1" t="s">
        <v>772</v>
      </c>
      <c r="C12" s="1" t="s">
        <v>769</v>
      </c>
      <c r="D12" s="1" t="s">
        <v>211</v>
      </c>
      <c r="E12" s="1" t="s">
        <v>1674</v>
      </c>
    </row>
    <row r="13" spans="1:5">
      <c r="A13" s="1" t="s">
        <v>328</v>
      </c>
      <c r="B13" s="1" t="s">
        <v>773</v>
      </c>
      <c r="C13" s="1" t="s">
        <v>769</v>
      </c>
      <c r="D13" s="1" t="s">
        <v>195</v>
      </c>
      <c r="E13" s="1" t="s">
        <v>1674</v>
      </c>
    </row>
    <row r="14" spans="1:5">
      <c r="A14" s="1" t="s">
        <v>130</v>
      </c>
      <c r="B14" s="1" t="s">
        <v>774</v>
      </c>
      <c r="C14" s="1" t="s">
        <v>769</v>
      </c>
      <c r="D14" s="1" t="s">
        <v>138</v>
      </c>
      <c r="E14" s="1" t="s">
        <v>1674</v>
      </c>
    </row>
    <row r="15" spans="1:5">
      <c r="A15" s="1" t="s">
        <v>329</v>
      </c>
      <c r="B15" s="1" t="s">
        <v>775</v>
      </c>
      <c r="C15" s="1" t="s">
        <v>769</v>
      </c>
      <c r="D15" s="1" t="s">
        <v>208</v>
      </c>
      <c r="E15" s="1" t="s">
        <v>1674</v>
      </c>
    </row>
    <row r="16" spans="1:5">
      <c r="A16" s="1" t="s">
        <v>333</v>
      </c>
      <c r="B16" s="1" t="s">
        <v>776</v>
      </c>
      <c r="C16" s="1" t="s">
        <v>769</v>
      </c>
      <c r="D16" s="1" t="s">
        <v>356</v>
      </c>
      <c r="E16" s="1" t="s">
        <v>1674</v>
      </c>
    </row>
    <row r="17" spans="1:5">
      <c r="A17" s="1" t="s">
        <v>129</v>
      </c>
      <c r="B17" s="1" t="s">
        <v>777</v>
      </c>
      <c r="C17" s="1" t="s">
        <v>769</v>
      </c>
      <c r="D17" s="1" t="s">
        <v>169</v>
      </c>
      <c r="E17" s="1" t="s">
        <v>1674</v>
      </c>
    </row>
    <row r="18" spans="1:5">
      <c r="A18" s="1" t="s">
        <v>319</v>
      </c>
      <c r="B18" s="1" t="s">
        <v>778</v>
      </c>
      <c r="C18" s="1" t="s">
        <v>779</v>
      </c>
      <c r="D18" s="1" t="s">
        <v>189</v>
      </c>
      <c r="E18" s="1" t="s">
        <v>1674</v>
      </c>
    </row>
    <row r="19" spans="1:5">
      <c r="A19" s="1" t="s">
        <v>322</v>
      </c>
      <c r="B19" s="1" t="s">
        <v>780</v>
      </c>
      <c r="C19" s="1" t="s">
        <v>779</v>
      </c>
      <c r="D19" s="1" t="s">
        <v>343</v>
      </c>
      <c r="E19" s="1" t="s">
        <v>1674</v>
      </c>
    </row>
    <row r="20" spans="1:5">
      <c r="A20" s="1" t="s">
        <v>131</v>
      </c>
      <c r="B20" s="1" t="s">
        <v>154</v>
      </c>
      <c r="C20" s="1" t="s">
        <v>779</v>
      </c>
      <c r="D20" s="1" t="s">
        <v>154</v>
      </c>
      <c r="E20" s="1" t="s">
        <v>1674</v>
      </c>
    </row>
    <row r="21" spans="1:5">
      <c r="A21" s="1" t="s">
        <v>127</v>
      </c>
      <c r="B21" s="1" t="s">
        <v>134</v>
      </c>
      <c r="C21" s="1" t="s">
        <v>779</v>
      </c>
      <c r="D21" s="1" t="s">
        <v>134</v>
      </c>
      <c r="E21" s="1" t="s">
        <v>1674</v>
      </c>
    </row>
    <row r="22" spans="1:5">
      <c r="A22" s="1" t="s">
        <v>331</v>
      </c>
      <c r="B22" s="1" t="s">
        <v>781</v>
      </c>
      <c r="C22" s="1" t="s">
        <v>365</v>
      </c>
      <c r="D22" s="1" t="s">
        <v>282</v>
      </c>
      <c r="E22" s="1" t="s">
        <v>1674</v>
      </c>
    </row>
    <row r="23" spans="1:5">
      <c r="A23" s="1" t="s">
        <v>317</v>
      </c>
      <c r="B23" s="1" t="s">
        <v>782</v>
      </c>
      <c r="C23" s="1" t="s">
        <v>365</v>
      </c>
      <c r="D23" s="1" t="s">
        <v>182</v>
      </c>
      <c r="E23" s="1" t="s">
        <v>1674</v>
      </c>
    </row>
    <row r="24" spans="1:5">
      <c r="A24" s="1" t="s">
        <v>126</v>
      </c>
      <c r="B24" s="1" t="s">
        <v>783</v>
      </c>
      <c r="C24" s="1" t="s">
        <v>365</v>
      </c>
      <c r="D24" s="1" t="s">
        <v>157</v>
      </c>
      <c r="E24" s="1" t="s">
        <v>1674</v>
      </c>
    </row>
    <row r="25" spans="1:5">
      <c r="A25" s="1" t="s">
        <v>330</v>
      </c>
      <c r="B25" s="1" t="s">
        <v>784</v>
      </c>
      <c r="C25" s="1" t="s">
        <v>367</v>
      </c>
      <c r="D25" s="1" t="s">
        <v>198</v>
      </c>
      <c r="E25" s="1" t="s">
        <v>1674</v>
      </c>
    </row>
    <row r="26" spans="1:5">
      <c r="A26" s="1" t="s">
        <v>128</v>
      </c>
      <c r="B26" s="1" t="s">
        <v>785</v>
      </c>
      <c r="C26" s="1" t="s">
        <v>367</v>
      </c>
      <c r="D26" s="1" t="s">
        <v>168</v>
      </c>
      <c r="E26" s="1" t="s">
        <v>1674</v>
      </c>
    </row>
    <row r="27" spans="1:5">
      <c r="A27" s="1" t="s">
        <v>132</v>
      </c>
      <c r="B27" s="1" t="s">
        <v>786</v>
      </c>
      <c r="C27" s="1" t="s">
        <v>367</v>
      </c>
      <c r="D27" s="1" t="s">
        <v>197</v>
      </c>
      <c r="E27" s="1" t="s">
        <v>1674</v>
      </c>
    </row>
    <row r="28" spans="1:5">
      <c r="A28" s="1" t="s">
        <v>326</v>
      </c>
      <c r="B28" s="1" t="s">
        <v>787</v>
      </c>
      <c r="C28" s="1" t="s">
        <v>367</v>
      </c>
      <c r="D28" s="1" t="s">
        <v>199</v>
      </c>
      <c r="E28" s="1" t="s">
        <v>1674</v>
      </c>
    </row>
    <row r="29" spans="1:5">
      <c r="A29" s="1" t="s">
        <v>1469</v>
      </c>
      <c r="B29" s="1" t="s">
        <v>689</v>
      </c>
      <c r="C29" s="1" t="s">
        <v>689</v>
      </c>
    </row>
    <row r="30" spans="1:5">
      <c r="A30" s="1" t="s">
        <v>1376</v>
      </c>
      <c r="B30" s="1" t="s">
        <v>587</v>
      </c>
      <c r="C30" s="1" t="s">
        <v>587</v>
      </c>
    </row>
  </sheetData>
  <customSheetViews>
    <customSheetView guid="{EAB4FDA2-937E-4CE5-8DA8-79E156FA8C1F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</customSheetView>
    <customSheetView guid="{A3D29705-44C4-4B42-97EB-2B18742850C7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</customSheetView>
    <customSheetView guid="{E88E1926-5DA8-417A-8DB1-2CA24C2C419E}">
      <selection activeCell="B3" sqref="B3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C13"/>
  <sheetViews>
    <sheetView workbookViewId="0">
      <selection activeCell="A10" sqref="A10"/>
    </sheetView>
  </sheetViews>
  <sheetFormatPr defaultColWidth="9.453125" defaultRowHeight="12.5"/>
  <cols>
    <col min="3" max="3" width="10.453125" bestFit="1" customWidth="1"/>
  </cols>
  <sheetData>
    <row r="1" spans="1:3">
      <c r="A1" t="s">
        <v>788</v>
      </c>
      <c r="B1" t="s">
        <v>539</v>
      </c>
    </row>
    <row r="2" spans="1:3">
      <c r="A2">
        <v>1</v>
      </c>
      <c r="B2" t="s">
        <v>789</v>
      </c>
    </row>
    <row r="3" spans="1:3">
      <c r="A3">
        <v>2</v>
      </c>
      <c r="B3" t="s">
        <v>789</v>
      </c>
    </row>
    <row r="4" spans="1:3">
      <c r="A4">
        <v>3</v>
      </c>
      <c r="B4" t="s">
        <v>789</v>
      </c>
    </row>
    <row r="5" spans="1:3">
      <c r="A5">
        <v>4</v>
      </c>
      <c r="B5" t="s">
        <v>790</v>
      </c>
    </row>
    <row r="6" spans="1:3">
      <c r="A6">
        <v>5</v>
      </c>
      <c r="B6" t="s">
        <v>790</v>
      </c>
    </row>
    <row r="7" spans="1:3">
      <c r="A7">
        <v>6</v>
      </c>
      <c r="B7" t="s">
        <v>790</v>
      </c>
    </row>
    <row r="8" spans="1:3">
      <c r="A8">
        <v>7</v>
      </c>
      <c r="B8" t="s">
        <v>791</v>
      </c>
    </row>
    <row r="9" spans="1:3">
      <c r="A9">
        <v>8</v>
      </c>
      <c r="B9" t="s">
        <v>791</v>
      </c>
    </row>
    <row r="10" spans="1:3">
      <c r="A10">
        <v>9</v>
      </c>
      <c r="B10" t="s">
        <v>791</v>
      </c>
    </row>
    <row r="11" spans="1:3">
      <c r="A11">
        <v>10</v>
      </c>
      <c r="B11" t="s">
        <v>792</v>
      </c>
    </row>
    <row r="12" spans="1:3">
      <c r="A12">
        <v>11</v>
      </c>
      <c r="B12" t="s">
        <v>792</v>
      </c>
    </row>
    <row r="13" spans="1:3">
      <c r="A13">
        <v>12</v>
      </c>
      <c r="B13" t="s">
        <v>792</v>
      </c>
      <c r="C13" s="2">
        <v>30579</v>
      </c>
    </row>
  </sheetData>
  <customSheetViews>
    <customSheetView guid="{EAB4FDA2-937E-4CE5-8DA8-79E156FA8C1F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1"/>
      <headerFooter>
        <oddFooter>&amp;L&amp;1#&amp;"Calibri"&amp;10&amp;K317100Classificação: Público</oddFooter>
      </headerFooter>
    </customSheetView>
    <customSheetView guid="{A3D29705-44C4-4B42-97EB-2B18742850C7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2"/>
      <headerFooter>
        <oddFooter>&amp;L&amp;1#&amp;"Calibri"&amp;10&amp;K317100Classificação: Público</oddFooter>
      </headerFooter>
    </customSheetView>
    <customSheetView guid="{E88E1926-5DA8-417A-8DB1-2CA24C2C419E}" state="hidden">
      <selection activeCell="A10" sqref="A10"/>
      <pageMargins left="0.511811024" right="0.511811024" top="0.78740157499999996" bottom="0.78740157499999996" header="0.31496062000000002" footer="0.31496062000000002"/>
      <pageSetup paperSize="9" orientation="portrait" horizontalDpi="1200" verticalDpi="1200" r:id="rId3"/>
      <headerFooter>
        <oddFooter>&amp;L&amp;1#&amp;"Calibri"&amp;10&amp;K317100Classificação: Público</oddFooter>
      </headerFooter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1200" verticalDpi="1200" r:id="rId4"/>
  <headerFooter>
    <oddFooter>&amp;L&amp;1#&amp;"Calibri"&amp;10&amp;K317100Classificação: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CC72"/>
  <sheetViews>
    <sheetView showGridLines="0" zoomScaleNormal="100" zoomScaleSheetLayoutView="100" workbookViewId="0">
      <pane xSplit="4" ySplit="8" topLeftCell="AZ9" activePane="bottomRight" state="frozen"/>
      <selection activeCell="BY6" sqref="BY6"/>
      <selection pane="topRight" activeCell="BY6" sqref="BY6"/>
      <selection pane="bottomLeft" activeCell="BY6" sqref="BY6"/>
      <selection pane="bottomRight" activeCell="C4" sqref="C4"/>
    </sheetView>
  </sheetViews>
  <sheetFormatPr defaultColWidth="9.453125" defaultRowHeight="12.5" outlineLevelCol="1"/>
  <cols>
    <col min="1" max="1" width="6.90625" customWidth="1"/>
    <col min="2" max="2" width="9.54296875" hidden="1" customWidth="1" outlineLevel="1"/>
    <col min="3" max="3" width="42.453125" bestFit="1" customWidth="1" collapsed="1"/>
    <col min="4" max="4" width="44.54296875" bestFit="1" customWidth="1"/>
    <col min="5" max="7" width="12.54296875" hidden="1" customWidth="1" outlineLevel="1"/>
    <col min="8" max="8" width="12.54296875" customWidth="1" collapsed="1"/>
    <col min="9" max="11" width="12.54296875" hidden="1" customWidth="1" outlineLevel="1"/>
    <col min="12" max="12" width="12.54296875" customWidth="1" collapsed="1"/>
    <col min="13" max="15" width="12.54296875" hidden="1" customWidth="1" outlineLevel="1"/>
    <col min="16" max="16" width="12.54296875" customWidth="1" collapsed="1"/>
    <col min="17" max="19" width="12.54296875" hidden="1" customWidth="1" outlineLevel="1"/>
    <col min="20" max="20" width="12.54296875" customWidth="1" collapsed="1"/>
    <col min="21" max="23" width="12.54296875" hidden="1" customWidth="1" outlineLevel="1"/>
    <col min="24" max="24" width="12.54296875" customWidth="1" collapsed="1"/>
    <col min="25" max="27" width="12.54296875" hidden="1" customWidth="1" outlineLevel="1"/>
    <col min="28" max="28" width="12.54296875" customWidth="1" collapsed="1"/>
    <col min="29" max="30" width="12.54296875" hidden="1" customWidth="1" outlineLevel="1" collapsed="1"/>
    <col min="31" max="31" width="12.54296875" hidden="1" customWidth="1" outlineLevel="1"/>
    <col min="32" max="32" width="12.54296875" customWidth="1" collapsed="1"/>
    <col min="33" max="33" width="12.54296875" hidden="1" customWidth="1" outlineLevel="1"/>
    <col min="34" max="35" width="12.54296875" hidden="1" customWidth="1" outlineLevel="1" collapsed="1"/>
    <col min="36" max="36" width="12.54296875" customWidth="1" collapsed="1"/>
    <col min="37" max="37" width="12.54296875" hidden="1" customWidth="1" outlineLevel="1" collapsed="1"/>
    <col min="38" max="39" width="12.54296875" hidden="1" customWidth="1" outlineLevel="1"/>
    <col min="40" max="40" width="12.54296875" customWidth="1" collapsed="1"/>
    <col min="41" max="43" width="12.54296875" hidden="1" customWidth="1" outlineLevel="1"/>
    <col min="44" max="44" width="12.54296875" customWidth="1" collapsed="1"/>
    <col min="45" max="47" width="12.54296875" hidden="1" customWidth="1" outlineLevel="1"/>
    <col min="48" max="48" width="12.54296875" customWidth="1" collapsed="1"/>
    <col min="49" max="51" width="12.54296875" hidden="1" customWidth="1" outlineLevel="1"/>
    <col min="52" max="52" width="12.54296875" customWidth="1" collapsed="1"/>
    <col min="53" max="55" width="12.54296875" hidden="1" customWidth="1" outlineLevel="1"/>
    <col min="56" max="56" width="12.54296875" customWidth="1" collapsed="1"/>
    <col min="57" max="59" width="12.54296875" hidden="1" customWidth="1" outlineLevel="1"/>
    <col min="60" max="60" width="12.54296875" customWidth="1" collapsed="1"/>
    <col min="61" max="63" width="12.54296875" hidden="1" customWidth="1" outlineLevel="1"/>
    <col min="64" max="64" width="12.54296875" customWidth="1" collapsed="1"/>
    <col min="65" max="67" width="12.54296875" hidden="1" customWidth="1" outlineLevel="1"/>
    <col min="68" max="68" width="12.54296875" customWidth="1" collapsed="1"/>
    <col min="69" max="71" width="12.54296875" hidden="1" customWidth="1" outlineLevel="1"/>
    <col min="72" max="72" width="12.54296875" customWidth="1" collapsed="1"/>
    <col min="73" max="75" width="12.54296875" hidden="1" customWidth="1" outlineLevel="1"/>
    <col min="76" max="76" width="12.54296875" customWidth="1" collapsed="1"/>
    <col min="77" max="78" width="12.54296875" hidden="1" customWidth="1" outlineLevel="1"/>
    <col min="79" max="79" width="11.81640625" bestFit="1" customWidth="1" collapsed="1"/>
    <col min="80" max="80" width="12.54296875" customWidth="1"/>
  </cols>
  <sheetData>
    <row r="1" spans="1:81" ht="6.75" customHeight="1"/>
    <row r="4" spans="1:81" ht="42.5">
      <c r="C4" s="348" t="s">
        <v>1735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241"/>
      <c r="BH4" s="241"/>
      <c r="BI4" s="241"/>
      <c r="BJ4" s="241"/>
      <c r="BK4" s="241"/>
      <c r="BL4" s="241"/>
      <c r="BM4" s="241"/>
      <c r="BN4" s="241"/>
      <c r="BO4" s="241"/>
      <c r="BP4" s="241"/>
      <c r="BQ4" s="241"/>
      <c r="BR4" s="241"/>
      <c r="BS4" s="241"/>
      <c r="BT4" s="241"/>
      <c r="BU4" s="241"/>
      <c r="BV4" s="241"/>
      <c r="BW4" s="241"/>
      <c r="BX4" s="241"/>
      <c r="BY4" s="241"/>
      <c r="BZ4" s="241"/>
      <c r="CA4" s="241"/>
      <c r="CB4" s="241"/>
    </row>
    <row r="5" spans="1:81" s="3" customFormat="1" ht="5.25" customHeight="1">
      <c r="A5" s="4"/>
      <c r="B5" s="4"/>
      <c r="C5" s="4"/>
      <c r="D5" s="4"/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</row>
    <row r="6" spans="1:81" s="3" customFormat="1" ht="19.5" customHeight="1">
      <c r="A6" s="4"/>
      <c r="B6" s="4"/>
      <c r="C6" s="9" t="s">
        <v>1737</v>
      </c>
      <c r="D6" s="9" t="s">
        <v>1732</v>
      </c>
      <c r="E6" s="10">
        <v>38442</v>
      </c>
      <c r="F6" s="10">
        <v>38533</v>
      </c>
      <c r="G6" s="10">
        <v>38625</v>
      </c>
      <c r="H6" s="10">
        <v>38717</v>
      </c>
      <c r="I6" s="10">
        <v>38807</v>
      </c>
      <c r="J6" s="10">
        <v>38898</v>
      </c>
      <c r="K6" s="10">
        <v>38990</v>
      </c>
      <c r="L6" s="10">
        <v>39082</v>
      </c>
      <c r="M6" s="10">
        <v>39172</v>
      </c>
      <c r="N6" s="10">
        <v>39263</v>
      </c>
      <c r="O6" s="10">
        <v>39355</v>
      </c>
      <c r="P6" s="10">
        <v>39447</v>
      </c>
      <c r="Q6" s="10">
        <v>39538</v>
      </c>
      <c r="R6" s="10">
        <v>39629</v>
      </c>
      <c r="S6" s="10">
        <v>39721</v>
      </c>
      <c r="T6" s="10">
        <v>39813</v>
      </c>
      <c r="U6" s="10">
        <v>39903</v>
      </c>
      <c r="V6" s="10">
        <v>39994</v>
      </c>
      <c r="W6" s="10">
        <v>40086</v>
      </c>
      <c r="X6" s="10">
        <v>40178</v>
      </c>
      <c r="Y6" s="10">
        <v>40268</v>
      </c>
      <c r="Z6" s="10">
        <v>40359</v>
      </c>
      <c r="AA6" s="10">
        <v>40451</v>
      </c>
      <c r="AB6" s="10">
        <v>40543</v>
      </c>
      <c r="AC6" s="10">
        <v>40633</v>
      </c>
      <c r="AD6" s="10">
        <v>40724</v>
      </c>
      <c r="AE6" s="10">
        <v>40816</v>
      </c>
      <c r="AF6" s="10">
        <v>40908</v>
      </c>
      <c r="AG6" s="10">
        <v>40999</v>
      </c>
      <c r="AH6" s="10">
        <v>41090</v>
      </c>
      <c r="AI6" s="10">
        <v>41182</v>
      </c>
      <c r="AJ6" s="10">
        <v>41274</v>
      </c>
      <c r="AK6" s="10">
        <v>41364</v>
      </c>
      <c r="AL6" s="10">
        <v>41455</v>
      </c>
      <c r="AM6" s="10">
        <v>41547</v>
      </c>
      <c r="AN6" s="10">
        <v>41639</v>
      </c>
      <c r="AO6" s="10">
        <v>41729</v>
      </c>
      <c r="AP6" s="10">
        <v>41820</v>
      </c>
      <c r="AQ6" s="10">
        <v>41912</v>
      </c>
      <c r="AR6" s="10">
        <v>42004</v>
      </c>
      <c r="AS6" s="10">
        <v>42094</v>
      </c>
      <c r="AT6" s="10">
        <v>42185</v>
      </c>
      <c r="AU6" s="10">
        <v>42277</v>
      </c>
      <c r="AV6" s="10">
        <v>42369</v>
      </c>
      <c r="AW6" s="10">
        <v>42460</v>
      </c>
      <c r="AX6" s="10">
        <v>42551</v>
      </c>
      <c r="AY6" s="10">
        <v>42643</v>
      </c>
      <c r="AZ6" s="10">
        <v>42735</v>
      </c>
      <c r="BA6" s="10">
        <v>42825</v>
      </c>
      <c r="BB6" s="10">
        <v>42916</v>
      </c>
      <c r="BC6" s="10">
        <v>43008</v>
      </c>
      <c r="BD6" s="10">
        <v>43100</v>
      </c>
      <c r="BE6" s="10">
        <v>43190</v>
      </c>
      <c r="BF6" s="10">
        <v>43281</v>
      </c>
      <c r="BG6" s="10">
        <v>43373</v>
      </c>
      <c r="BH6" s="10">
        <v>43465</v>
      </c>
      <c r="BI6" s="10">
        <v>43555</v>
      </c>
      <c r="BJ6" s="10">
        <v>43646</v>
      </c>
      <c r="BK6" s="10">
        <v>43738</v>
      </c>
      <c r="BL6" s="10">
        <v>43830</v>
      </c>
      <c r="BM6" s="10">
        <v>43921</v>
      </c>
      <c r="BN6" s="10">
        <v>44012</v>
      </c>
      <c r="BO6" s="10">
        <v>44104</v>
      </c>
      <c r="BP6" s="10">
        <v>44196</v>
      </c>
      <c r="BQ6" s="10">
        <v>44286</v>
      </c>
      <c r="BR6" s="10">
        <v>44377</v>
      </c>
      <c r="BS6" s="10">
        <v>44469</v>
      </c>
      <c r="BT6" s="10">
        <v>44561</v>
      </c>
      <c r="BU6" s="10">
        <v>44651</v>
      </c>
      <c r="BV6" s="10">
        <v>44742</v>
      </c>
      <c r="BW6" s="10">
        <v>44834</v>
      </c>
      <c r="BX6" s="10">
        <v>44926</v>
      </c>
      <c r="BY6" s="10">
        <v>45016</v>
      </c>
      <c r="BZ6" s="292">
        <v>45107</v>
      </c>
      <c r="CA6" s="10">
        <v>45199</v>
      </c>
      <c r="CB6" s="292">
        <v>45291</v>
      </c>
    </row>
    <row r="7" spans="1:81" s="3" customFormat="1" ht="16.5" customHeight="1">
      <c r="A7" s="6"/>
      <c r="B7" s="6"/>
      <c r="C7" s="16" t="s">
        <v>2</v>
      </c>
      <c r="D7" s="16" t="s">
        <v>3</v>
      </c>
      <c r="E7" s="340">
        <v>672486</v>
      </c>
      <c r="F7" s="340">
        <v>702874</v>
      </c>
      <c r="G7" s="340">
        <v>873847</v>
      </c>
      <c r="H7" s="340">
        <v>1067284</v>
      </c>
      <c r="I7" s="340">
        <v>923259</v>
      </c>
      <c r="J7" s="340">
        <v>1058938</v>
      </c>
      <c r="K7" s="340">
        <v>1114516</v>
      </c>
      <c r="L7" s="340">
        <v>1426122</v>
      </c>
      <c r="M7" s="340">
        <v>1267399</v>
      </c>
      <c r="N7" s="340">
        <v>1319883</v>
      </c>
      <c r="O7" s="340">
        <v>1356469</v>
      </c>
      <c r="P7" s="340">
        <v>1608356</v>
      </c>
      <c r="Q7" s="340">
        <v>1458016</v>
      </c>
      <c r="R7" s="340">
        <v>1505928</v>
      </c>
      <c r="S7" s="340">
        <v>1435204</v>
      </c>
      <c r="T7" s="340">
        <v>1626355</v>
      </c>
      <c r="U7" s="340">
        <v>1452186</v>
      </c>
      <c r="V7" s="340">
        <v>1586345</v>
      </c>
      <c r="W7" s="340">
        <v>1629790</v>
      </c>
      <c r="X7" s="340">
        <v>1921197</v>
      </c>
      <c r="Y7" s="340">
        <v>1832162</v>
      </c>
      <c r="Z7" s="340">
        <v>1871880</v>
      </c>
      <c r="AA7" s="340">
        <v>1905562</v>
      </c>
      <c r="AB7" s="340">
        <v>2456015</v>
      </c>
      <c r="AC7" s="340">
        <v>2212079</v>
      </c>
      <c r="AD7" s="340">
        <v>2228907</v>
      </c>
      <c r="AE7" s="340">
        <v>2661532</v>
      </c>
      <c r="AF7" s="340">
        <v>2983504</v>
      </c>
      <c r="AG7" s="340">
        <v>2859507</v>
      </c>
      <c r="AH7" s="340">
        <v>2909729</v>
      </c>
      <c r="AI7" s="340">
        <v>3322175</v>
      </c>
      <c r="AJ7" s="340">
        <v>3770028</v>
      </c>
      <c r="AK7" s="340">
        <v>3485527</v>
      </c>
      <c r="AL7" s="340">
        <v>3513137</v>
      </c>
      <c r="AM7" s="340">
        <v>4015436.0360000003</v>
      </c>
      <c r="AN7" s="340">
        <v>4515524</v>
      </c>
      <c r="AO7" s="340">
        <v>4300689</v>
      </c>
      <c r="AP7" s="340">
        <v>4404998</v>
      </c>
      <c r="AQ7" s="340">
        <v>4509147</v>
      </c>
      <c r="AR7" s="340">
        <v>5318884</v>
      </c>
      <c r="AS7" s="340">
        <v>5075915</v>
      </c>
      <c r="AT7" s="340">
        <v>5231713</v>
      </c>
      <c r="AU7" s="340">
        <v>5292745</v>
      </c>
      <c r="AV7" s="340">
        <v>5863719</v>
      </c>
      <c r="AW7" s="340">
        <v>5571244</v>
      </c>
      <c r="AX7" s="340">
        <v>5812619</v>
      </c>
      <c r="AY7" s="340">
        <v>5674332</v>
      </c>
      <c r="AZ7" s="340">
        <v>6475212</v>
      </c>
      <c r="BA7" s="340">
        <v>6251926</v>
      </c>
      <c r="BB7" s="340">
        <v>6596513</v>
      </c>
      <c r="BC7" s="340">
        <v>6486567</v>
      </c>
      <c r="BD7" s="340">
        <v>7547658</v>
      </c>
      <c r="BE7" s="340">
        <v>7026755</v>
      </c>
      <c r="BF7" s="340">
        <v>7305307</v>
      </c>
      <c r="BG7" s="340">
        <v>7547252</v>
      </c>
      <c r="BH7" s="340">
        <v>8821048</v>
      </c>
      <c r="BI7" s="340">
        <v>10063113</v>
      </c>
      <c r="BJ7" s="340">
        <v>9923908</v>
      </c>
      <c r="BK7" s="340">
        <v>10202306</v>
      </c>
      <c r="BL7" s="340">
        <v>11552902</v>
      </c>
      <c r="BM7" s="340">
        <v>11504459</v>
      </c>
      <c r="BN7" s="340">
        <v>12828071</v>
      </c>
      <c r="BO7" s="340">
        <v>12982090</v>
      </c>
      <c r="BP7" s="340">
        <v>14642583</v>
      </c>
      <c r="BQ7" s="340">
        <v>14736953</v>
      </c>
      <c r="BR7" s="340">
        <v>18744462</v>
      </c>
      <c r="BS7" s="340">
        <v>19462761</v>
      </c>
      <c r="BT7" s="340">
        <v>21411985</v>
      </c>
      <c r="BU7" s="340">
        <v>21060632</v>
      </c>
      <c r="BV7" s="340">
        <v>20949309</v>
      </c>
      <c r="BW7" s="340">
        <v>20816608</v>
      </c>
      <c r="BX7" s="340">
        <v>21148892</v>
      </c>
      <c r="BY7" s="340">
        <v>19691820</v>
      </c>
      <c r="BZ7" s="340">
        <v>19953683</v>
      </c>
      <c r="CA7" s="357">
        <v>19959761</v>
      </c>
      <c r="CB7" s="340">
        <v>20490638</v>
      </c>
    </row>
    <row r="8" spans="1:81" s="3" customFormat="1" ht="16.5" customHeight="1">
      <c r="A8" s="6"/>
      <c r="B8" s="6"/>
      <c r="C8" s="14"/>
      <c r="D8" s="14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1"/>
      <c r="AB8" s="341"/>
      <c r="AC8" s="341"/>
      <c r="AD8" s="341"/>
      <c r="AE8" s="341"/>
      <c r="AF8" s="341"/>
      <c r="AG8" s="341"/>
      <c r="AH8" s="341"/>
      <c r="AI8" s="341"/>
      <c r="AJ8" s="341"/>
      <c r="AK8" s="341"/>
      <c r="AL8" s="341"/>
      <c r="AM8" s="341"/>
      <c r="AN8" s="341"/>
      <c r="AO8" s="341"/>
      <c r="AP8" s="341"/>
      <c r="AQ8" s="341"/>
      <c r="AR8" s="341"/>
      <c r="AS8" s="341"/>
      <c r="AT8" s="341"/>
      <c r="AU8" s="341"/>
      <c r="AV8" s="341"/>
      <c r="AW8" s="341"/>
      <c r="AX8" s="341"/>
      <c r="AY8" s="341"/>
      <c r="AZ8" s="341"/>
      <c r="BA8" s="341"/>
      <c r="BB8" s="341"/>
      <c r="BC8" s="341"/>
      <c r="BD8" s="341"/>
      <c r="BE8" s="341"/>
      <c r="BF8" s="341"/>
      <c r="BG8" s="341"/>
      <c r="BH8" s="341"/>
      <c r="BI8" s="341"/>
      <c r="BJ8" s="341"/>
      <c r="BK8" s="341"/>
      <c r="BL8" s="341"/>
      <c r="BM8" s="341"/>
      <c r="BN8" s="341"/>
      <c r="BO8" s="341"/>
      <c r="BP8" s="341"/>
      <c r="BQ8" s="341"/>
      <c r="BR8" s="341"/>
      <c r="BS8" s="341"/>
      <c r="BT8" s="341"/>
      <c r="BU8" s="341"/>
      <c r="BV8" s="341"/>
      <c r="BW8" s="341"/>
      <c r="BX8" s="341"/>
      <c r="BY8" s="341"/>
      <c r="BZ8" s="341"/>
      <c r="CB8" s="342"/>
    </row>
    <row r="9" spans="1:81" s="3" customFormat="1" ht="16.5" customHeight="1">
      <c r="A9" s="6"/>
      <c r="B9" s="6"/>
      <c r="C9" s="73" t="s">
        <v>87</v>
      </c>
      <c r="D9" s="73" t="s">
        <v>79</v>
      </c>
      <c r="E9" s="77">
        <v>465338</v>
      </c>
      <c r="F9" s="77">
        <v>484529</v>
      </c>
      <c r="G9" s="77">
        <v>650524</v>
      </c>
      <c r="H9" s="77">
        <v>811611</v>
      </c>
      <c r="I9" s="77">
        <v>666781</v>
      </c>
      <c r="J9" s="77">
        <v>773039</v>
      </c>
      <c r="K9" s="77">
        <v>814675</v>
      </c>
      <c r="L9" s="77">
        <v>1073136</v>
      </c>
      <c r="M9" s="77">
        <v>918019</v>
      </c>
      <c r="N9" s="77">
        <v>948706</v>
      </c>
      <c r="O9" s="77">
        <v>989448</v>
      </c>
      <c r="P9" s="77">
        <v>1187704</v>
      </c>
      <c r="Q9" s="77">
        <v>1041938</v>
      </c>
      <c r="R9" s="77">
        <v>1072154</v>
      </c>
      <c r="S9" s="77">
        <v>983179</v>
      </c>
      <c r="T9" s="77">
        <v>1131360</v>
      </c>
      <c r="U9" s="77">
        <v>974785</v>
      </c>
      <c r="V9" s="77">
        <v>1103490</v>
      </c>
      <c r="W9" s="77">
        <v>1152474</v>
      </c>
      <c r="X9" s="77">
        <v>1428305</v>
      </c>
      <c r="Y9" s="77">
        <v>1348005</v>
      </c>
      <c r="Z9" s="77">
        <v>1379239</v>
      </c>
      <c r="AA9" s="77">
        <v>1404589</v>
      </c>
      <c r="AB9" s="77">
        <v>1872921</v>
      </c>
      <c r="AC9" s="77">
        <v>1642597</v>
      </c>
      <c r="AD9" s="77">
        <v>1441844</v>
      </c>
      <c r="AE9" s="77">
        <v>1838263</v>
      </c>
      <c r="AF9" s="77">
        <v>2035555</v>
      </c>
      <c r="AG9" s="77">
        <v>1876789</v>
      </c>
      <c r="AH9" s="77">
        <v>1864842</v>
      </c>
      <c r="AI9" s="77">
        <v>2188443</v>
      </c>
      <c r="AJ9" s="77">
        <v>2496890</v>
      </c>
      <c r="AK9" s="77">
        <v>2221684</v>
      </c>
      <c r="AL9" s="77">
        <v>2241864</v>
      </c>
      <c r="AM9" s="77">
        <v>2657264.0360000003</v>
      </c>
      <c r="AN9" s="77">
        <v>3001262</v>
      </c>
      <c r="AO9" s="77">
        <v>2757108</v>
      </c>
      <c r="AP9" s="77">
        <v>2777918</v>
      </c>
      <c r="AQ9" s="77">
        <v>2808122</v>
      </c>
      <c r="AR9" s="77">
        <v>3496489</v>
      </c>
      <c r="AS9" s="77">
        <v>3274070</v>
      </c>
      <c r="AT9" s="77">
        <v>3314883</v>
      </c>
      <c r="AU9" s="77">
        <v>3304091</v>
      </c>
      <c r="AV9" s="77">
        <v>3721211</v>
      </c>
      <c r="AW9" s="77">
        <v>3385396</v>
      </c>
      <c r="AX9" s="77">
        <v>3512408</v>
      </c>
      <c r="AY9" s="77">
        <v>3356909</v>
      </c>
      <c r="AZ9" s="77">
        <v>4085477</v>
      </c>
      <c r="BA9" s="77">
        <v>3890929</v>
      </c>
      <c r="BB9" s="77">
        <v>4205998</v>
      </c>
      <c r="BC9" s="77">
        <v>4010903</v>
      </c>
      <c r="BD9" s="77">
        <v>4907941</v>
      </c>
      <c r="BE9" s="77">
        <v>4360150</v>
      </c>
      <c r="BF9" s="77">
        <v>4609391</v>
      </c>
      <c r="BG9" s="77">
        <v>4779355</v>
      </c>
      <c r="BH9" s="77">
        <v>5930335</v>
      </c>
      <c r="BI9" s="77">
        <v>5573986</v>
      </c>
      <c r="BJ9" s="77">
        <v>5376263</v>
      </c>
      <c r="BK9" s="77">
        <v>5524786</v>
      </c>
      <c r="BL9" s="77">
        <v>6656209</v>
      </c>
      <c r="BM9" s="77">
        <v>6598661</v>
      </c>
      <c r="BN9" s="77">
        <v>7203646</v>
      </c>
      <c r="BO9" s="77">
        <v>7265876</v>
      </c>
      <c r="BP9" s="77">
        <v>8896766</v>
      </c>
      <c r="BQ9" s="77">
        <v>8217276</v>
      </c>
      <c r="BR9" s="77">
        <v>12010484</v>
      </c>
      <c r="BS9" s="77">
        <v>12473226</v>
      </c>
      <c r="BT9" s="77">
        <v>13984780</v>
      </c>
      <c r="BU9" s="77">
        <v>13818020</v>
      </c>
      <c r="BV9" s="77">
        <v>13452844</v>
      </c>
      <c r="BW9" s="77">
        <v>13171312</v>
      </c>
      <c r="BX9" s="77">
        <v>13043405</v>
      </c>
      <c r="BY9" s="77">
        <v>11681244</v>
      </c>
      <c r="BZ9" s="77">
        <v>11838578</v>
      </c>
      <c r="CA9" s="358">
        <v>11701873</v>
      </c>
      <c r="CB9" s="77">
        <v>12191644</v>
      </c>
    </row>
    <row r="10" spans="1:81" s="3" customFormat="1" ht="16.5" customHeight="1">
      <c r="A10" s="4"/>
      <c r="B10" s="4" t="s">
        <v>1911</v>
      </c>
      <c r="C10" s="44" t="s">
        <v>592</v>
      </c>
      <c r="D10" s="44" t="s">
        <v>1953</v>
      </c>
      <c r="E10" s="40">
        <v>85882</v>
      </c>
      <c r="F10" s="40">
        <v>110154</v>
      </c>
      <c r="G10" s="40">
        <v>266326</v>
      </c>
      <c r="H10" s="40">
        <v>276529</v>
      </c>
      <c r="I10" s="40">
        <v>167087</v>
      </c>
      <c r="J10" s="40">
        <v>219862</v>
      </c>
      <c r="K10" s="343">
        <v>217485</v>
      </c>
      <c r="L10" s="40">
        <v>287203</v>
      </c>
      <c r="M10" s="40">
        <v>168508</v>
      </c>
      <c r="N10" s="40">
        <v>220800</v>
      </c>
      <c r="O10" s="40">
        <v>261762</v>
      </c>
      <c r="P10" s="40">
        <v>296432</v>
      </c>
      <c r="Q10" s="40">
        <v>190600</v>
      </c>
      <c r="R10" s="40">
        <v>210317</v>
      </c>
      <c r="S10" s="40">
        <v>157877</v>
      </c>
      <c r="T10" s="40">
        <v>178700</v>
      </c>
      <c r="U10" s="40">
        <v>83339</v>
      </c>
      <c r="V10" s="40">
        <v>194402</v>
      </c>
      <c r="W10" s="40">
        <v>297666</v>
      </c>
      <c r="X10" s="40">
        <v>411370</v>
      </c>
      <c r="Y10" s="40">
        <v>390846</v>
      </c>
      <c r="Z10" s="40">
        <v>359077</v>
      </c>
      <c r="AA10" s="40">
        <v>399221</v>
      </c>
      <c r="AB10" s="40">
        <v>683661</v>
      </c>
      <c r="AC10" s="40">
        <v>504977</v>
      </c>
      <c r="AD10" s="40">
        <v>242212</v>
      </c>
      <c r="AE10" s="40">
        <v>659093</v>
      </c>
      <c r="AF10" s="40">
        <v>578264</v>
      </c>
      <c r="AG10" s="40">
        <v>499359</v>
      </c>
      <c r="AH10" s="40">
        <v>356209</v>
      </c>
      <c r="AI10" s="40">
        <v>643715</v>
      </c>
      <c r="AJ10" s="40">
        <v>683270</v>
      </c>
      <c r="AK10" s="40">
        <v>518146</v>
      </c>
      <c r="AL10" s="40">
        <v>448708</v>
      </c>
      <c r="AM10" s="40">
        <v>815695</v>
      </c>
      <c r="AN10" s="40">
        <v>801592</v>
      </c>
      <c r="AO10" s="40">
        <v>753394</v>
      </c>
      <c r="AP10" s="40">
        <v>719629</v>
      </c>
      <c r="AQ10" s="40">
        <v>626461</v>
      </c>
      <c r="AR10" s="40">
        <v>834340</v>
      </c>
      <c r="AS10" s="40">
        <v>748236</v>
      </c>
      <c r="AT10" s="40">
        <v>696597</v>
      </c>
      <c r="AU10" s="40">
        <v>559617</v>
      </c>
      <c r="AV10" s="40">
        <v>737527</v>
      </c>
      <c r="AW10" s="40">
        <v>827183</v>
      </c>
      <c r="AX10" s="40">
        <v>784706</v>
      </c>
      <c r="AY10" s="40">
        <v>717775</v>
      </c>
      <c r="AZ10" s="40">
        <v>894881</v>
      </c>
      <c r="BA10" s="40">
        <v>905490</v>
      </c>
      <c r="BB10" s="40">
        <v>970338</v>
      </c>
      <c r="BC10" s="40">
        <v>770949</v>
      </c>
      <c r="BD10" s="40">
        <v>1059873</v>
      </c>
      <c r="BE10" s="40">
        <v>788850</v>
      </c>
      <c r="BF10" s="40">
        <v>757693</v>
      </c>
      <c r="BG10" s="40">
        <v>555121</v>
      </c>
      <c r="BH10" s="40">
        <v>944671</v>
      </c>
      <c r="BI10" s="40">
        <v>540242</v>
      </c>
      <c r="BJ10" s="40">
        <v>646706</v>
      </c>
      <c r="BK10" s="40">
        <v>504388</v>
      </c>
      <c r="BL10" s="40">
        <v>980954</v>
      </c>
      <c r="BM10" s="40">
        <v>1243035</v>
      </c>
      <c r="BN10" s="40">
        <v>1716249</v>
      </c>
      <c r="BO10" s="40">
        <v>1303377</v>
      </c>
      <c r="BP10" s="40">
        <v>2066781</v>
      </c>
      <c r="BQ10" s="40">
        <v>2351690</v>
      </c>
      <c r="BR10" s="40">
        <v>4940478</v>
      </c>
      <c r="BS10" s="40">
        <v>5276525</v>
      </c>
      <c r="BT10" s="40">
        <v>5489417</v>
      </c>
      <c r="BU10" s="40">
        <v>5312889</v>
      </c>
      <c r="BV10" s="40">
        <v>4365617</v>
      </c>
      <c r="BW10" s="40">
        <v>3940208</v>
      </c>
      <c r="BX10" s="40">
        <v>2848351.3102200003</v>
      </c>
      <c r="BY10" s="40">
        <v>2209804</v>
      </c>
      <c r="BZ10" s="40">
        <v>2319961</v>
      </c>
      <c r="CA10" s="40">
        <v>2647874</v>
      </c>
      <c r="CB10" s="40">
        <v>2532187.1898499997</v>
      </c>
    </row>
    <row r="11" spans="1:81" s="3" customFormat="1" ht="16.5" customHeight="1">
      <c r="A11" s="4"/>
      <c r="B11" s="4" t="s">
        <v>1912</v>
      </c>
      <c r="C11" s="44" t="s">
        <v>593</v>
      </c>
      <c r="D11" s="44" t="s">
        <v>1954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343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</v>
      </c>
      <c r="AW11" s="343" t="s">
        <v>56</v>
      </c>
      <c r="AX11" s="343">
        <v>0</v>
      </c>
      <c r="AY11" s="343">
        <v>0</v>
      </c>
      <c r="AZ11" s="343">
        <v>0</v>
      </c>
      <c r="BA11" s="343">
        <v>0</v>
      </c>
      <c r="BB11" s="40" t="s">
        <v>56</v>
      </c>
      <c r="BC11" s="40">
        <v>91875</v>
      </c>
      <c r="BD11" s="40">
        <v>82360</v>
      </c>
      <c r="BE11" s="40">
        <v>96005</v>
      </c>
      <c r="BF11" s="40">
        <v>88181</v>
      </c>
      <c r="BG11" s="40">
        <v>399440</v>
      </c>
      <c r="BH11" s="40">
        <v>439693</v>
      </c>
      <c r="BI11" s="40">
        <v>785136</v>
      </c>
      <c r="BJ11" s="40">
        <v>300983</v>
      </c>
      <c r="BK11" s="40">
        <v>533838</v>
      </c>
      <c r="BL11" s="40">
        <v>391348</v>
      </c>
      <c r="BM11" s="40">
        <v>500605</v>
      </c>
      <c r="BN11" s="41">
        <v>622923</v>
      </c>
      <c r="BO11" s="40">
        <v>627971</v>
      </c>
      <c r="BP11" s="40">
        <v>605572</v>
      </c>
      <c r="BQ11" s="40">
        <v>520544</v>
      </c>
      <c r="BR11" s="40">
        <v>674287</v>
      </c>
      <c r="BS11" s="40">
        <v>514194</v>
      </c>
      <c r="BT11" s="40">
        <v>458085</v>
      </c>
      <c r="BU11" s="40">
        <v>344359</v>
      </c>
      <c r="BV11" s="40">
        <v>354679</v>
      </c>
      <c r="BW11" s="40">
        <v>466108</v>
      </c>
      <c r="BX11" s="40">
        <v>655130.6897799999</v>
      </c>
      <c r="BY11" s="40">
        <v>553724</v>
      </c>
      <c r="BZ11" s="40">
        <v>581479</v>
      </c>
      <c r="CA11" s="40">
        <v>625935</v>
      </c>
      <c r="CB11" s="40">
        <v>571654.81015000003</v>
      </c>
    </row>
    <row r="12" spans="1:81" s="3" customFormat="1" ht="16.5" customHeight="1">
      <c r="A12" s="4"/>
      <c r="B12" s="4" t="s">
        <v>1913</v>
      </c>
      <c r="C12" s="44" t="s">
        <v>4</v>
      </c>
      <c r="D12" s="44" t="s">
        <v>1955</v>
      </c>
      <c r="E12" s="40">
        <v>264021</v>
      </c>
      <c r="F12" s="40">
        <v>272545</v>
      </c>
      <c r="G12" s="40">
        <v>266782</v>
      </c>
      <c r="H12" s="40">
        <v>419245</v>
      </c>
      <c r="I12" s="40">
        <v>350391</v>
      </c>
      <c r="J12" s="40">
        <v>409400</v>
      </c>
      <c r="K12" s="343">
        <v>426329</v>
      </c>
      <c r="L12" s="40">
        <v>627846</v>
      </c>
      <c r="M12" s="40">
        <v>532336</v>
      </c>
      <c r="N12" s="40">
        <v>576674</v>
      </c>
      <c r="O12" s="40">
        <v>541526</v>
      </c>
      <c r="P12" s="40">
        <v>716372</v>
      </c>
      <c r="Q12" s="40">
        <v>601020</v>
      </c>
      <c r="R12" s="40">
        <v>633877</v>
      </c>
      <c r="S12" s="40">
        <v>567228</v>
      </c>
      <c r="T12" s="40">
        <v>714069</v>
      </c>
      <c r="U12" s="40">
        <v>573501</v>
      </c>
      <c r="V12" s="40">
        <v>634261</v>
      </c>
      <c r="W12" s="40">
        <v>573833</v>
      </c>
      <c r="X12" s="40">
        <v>768412</v>
      </c>
      <c r="Y12" s="40">
        <v>625256</v>
      </c>
      <c r="Z12" s="40">
        <v>690169</v>
      </c>
      <c r="AA12" s="40">
        <v>641468</v>
      </c>
      <c r="AB12" s="40">
        <v>863493</v>
      </c>
      <c r="AC12" s="40">
        <v>720221</v>
      </c>
      <c r="AD12" s="40">
        <v>824958</v>
      </c>
      <c r="AE12" s="40">
        <v>743768</v>
      </c>
      <c r="AF12" s="40">
        <v>1006315</v>
      </c>
      <c r="AG12" s="40">
        <v>849027</v>
      </c>
      <c r="AH12" s="40">
        <v>960925</v>
      </c>
      <c r="AI12" s="40">
        <v>951897</v>
      </c>
      <c r="AJ12" s="40">
        <v>1279698</v>
      </c>
      <c r="AK12" s="40">
        <v>1068236</v>
      </c>
      <c r="AL12" s="40">
        <v>1131856</v>
      </c>
      <c r="AM12" s="40">
        <v>1146038</v>
      </c>
      <c r="AN12" s="40">
        <v>1572443</v>
      </c>
      <c r="AO12" s="40">
        <v>1347943</v>
      </c>
      <c r="AP12" s="40">
        <v>1414358</v>
      </c>
      <c r="AQ12" s="40">
        <v>1395168</v>
      </c>
      <c r="AR12" s="40">
        <v>1908518</v>
      </c>
      <c r="AS12" s="40">
        <v>1610505</v>
      </c>
      <c r="AT12" s="40">
        <v>1746081</v>
      </c>
      <c r="AU12" s="40">
        <v>1670761</v>
      </c>
      <c r="AV12" s="40">
        <v>2119836</v>
      </c>
      <c r="AW12" s="40">
        <v>1699613</v>
      </c>
      <c r="AX12" s="40">
        <v>1857269</v>
      </c>
      <c r="AY12" s="40">
        <v>1702339</v>
      </c>
      <c r="AZ12" s="40">
        <v>2209271</v>
      </c>
      <c r="BA12" s="40">
        <v>1861232</v>
      </c>
      <c r="BB12" s="40">
        <v>2141703</v>
      </c>
      <c r="BC12" s="40">
        <v>2024917</v>
      </c>
      <c r="BD12" s="40">
        <v>2644258</v>
      </c>
      <c r="BE12" s="40">
        <v>2168299</v>
      </c>
      <c r="BF12" s="40">
        <v>2359387</v>
      </c>
      <c r="BG12" s="40">
        <v>2281306</v>
      </c>
      <c r="BH12" s="40">
        <v>3162670</v>
      </c>
      <c r="BI12" s="40">
        <v>2703346</v>
      </c>
      <c r="BJ12" s="40">
        <v>2896784</v>
      </c>
      <c r="BK12" s="40">
        <v>2891747</v>
      </c>
      <c r="BL12" s="40">
        <v>3825961</v>
      </c>
      <c r="BM12" s="40">
        <v>3012644</v>
      </c>
      <c r="BN12" s="40">
        <v>2231722</v>
      </c>
      <c r="BO12" s="40">
        <v>2678827</v>
      </c>
      <c r="BP12" s="40">
        <v>3811668</v>
      </c>
      <c r="BQ12" s="40">
        <v>2686095</v>
      </c>
      <c r="BR12" s="40">
        <v>3693841</v>
      </c>
      <c r="BS12" s="40">
        <v>3883599</v>
      </c>
      <c r="BT12" s="40">
        <v>5412881</v>
      </c>
      <c r="BU12" s="40">
        <v>5041367</v>
      </c>
      <c r="BV12" s="40">
        <v>5715658</v>
      </c>
      <c r="BW12" s="40">
        <v>5489568</v>
      </c>
      <c r="BX12" s="40">
        <v>6524832</v>
      </c>
      <c r="BY12" s="40">
        <v>5790083</v>
      </c>
      <c r="BZ12" s="40">
        <v>6134588</v>
      </c>
      <c r="CA12" s="40">
        <v>5691095</v>
      </c>
      <c r="CB12" s="40">
        <v>6639188</v>
      </c>
    </row>
    <row r="13" spans="1:81" s="3" customFormat="1" ht="16.5" customHeight="1">
      <c r="A13" s="4"/>
      <c r="B13" s="4" t="s">
        <v>1914</v>
      </c>
      <c r="C13" s="44" t="s">
        <v>5</v>
      </c>
      <c r="D13" s="44" t="s">
        <v>6</v>
      </c>
      <c r="E13" s="40">
        <v>100774</v>
      </c>
      <c r="F13" s="40">
        <v>84761</v>
      </c>
      <c r="G13" s="40">
        <v>96368</v>
      </c>
      <c r="H13" s="40">
        <v>92616</v>
      </c>
      <c r="I13" s="40">
        <v>129547</v>
      </c>
      <c r="J13" s="40">
        <v>116212</v>
      </c>
      <c r="K13" s="40">
        <v>139932</v>
      </c>
      <c r="L13" s="40">
        <v>123022</v>
      </c>
      <c r="M13" s="40">
        <v>174524</v>
      </c>
      <c r="N13" s="40">
        <v>127446</v>
      </c>
      <c r="O13" s="40">
        <v>159013</v>
      </c>
      <c r="P13" s="40">
        <v>150594</v>
      </c>
      <c r="Q13" s="40">
        <v>223444</v>
      </c>
      <c r="R13" s="40">
        <v>201221</v>
      </c>
      <c r="S13" s="40">
        <v>231287</v>
      </c>
      <c r="T13" s="40">
        <v>189345</v>
      </c>
      <c r="U13" s="40">
        <v>268458</v>
      </c>
      <c r="V13" s="40">
        <v>231175</v>
      </c>
      <c r="W13" s="40">
        <v>231765</v>
      </c>
      <c r="X13" s="40">
        <v>203318</v>
      </c>
      <c r="Y13" s="40">
        <v>281529</v>
      </c>
      <c r="Z13" s="40">
        <v>284167</v>
      </c>
      <c r="AA13" s="40">
        <v>311665</v>
      </c>
      <c r="AB13" s="40">
        <v>275300</v>
      </c>
      <c r="AC13" s="40">
        <v>376969</v>
      </c>
      <c r="AD13" s="40">
        <v>336763</v>
      </c>
      <c r="AE13" s="40">
        <v>378940</v>
      </c>
      <c r="AF13" s="40">
        <v>393152</v>
      </c>
      <c r="AG13" s="40">
        <v>465443</v>
      </c>
      <c r="AH13" s="40">
        <v>461742</v>
      </c>
      <c r="AI13" s="40">
        <v>515020</v>
      </c>
      <c r="AJ13" s="40">
        <v>454011</v>
      </c>
      <c r="AK13" s="40">
        <v>533648</v>
      </c>
      <c r="AL13" s="40">
        <v>542758</v>
      </c>
      <c r="AM13" s="40">
        <v>585049</v>
      </c>
      <c r="AN13" s="40">
        <v>506990</v>
      </c>
      <c r="AO13" s="40">
        <v>581743</v>
      </c>
      <c r="AP13" s="40">
        <v>568293</v>
      </c>
      <c r="AQ13" s="40">
        <v>674462</v>
      </c>
      <c r="AR13" s="40">
        <v>612300</v>
      </c>
      <c r="AS13" s="40">
        <v>705073</v>
      </c>
      <c r="AT13" s="40">
        <v>688231</v>
      </c>
      <c r="AU13" s="40">
        <v>763646</v>
      </c>
      <c r="AV13" s="40">
        <v>622534</v>
      </c>
      <c r="AW13" s="40">
        <v>674815</v>
      </c>
      <c r="AX13" s="40">
        <v>701042</v>
      </c>
      <c r="AY13" s="40">
        <v>788558</v>
      </c>
      <c r="AZ13" s="40">
        <v>782266</v>
      </c>
      <c r="BA13" s="40">
        <v>920794</v>
      </c>
      <c r="BB13" s="40">
        <v>874699</v>
      </c>
      <c r="BC13" s="40">
        <v>948666</v>
      </c>
      <c r="BD13" s="40">
        <v>923176</v>
      </c>
      <c r="BE13" s="40">
        <v>1096172</v>
      </c>
      <c r="BF13" s="40">
        <v>1085675</v>
      </c>
      <c r="BG13" s="40">
        <v>1212285</v>
      </c>
      <c r="BH13" s="40">
        <v>1110305</v>
      </c>
      <c r="BI13" s="40">
        <v>1247414</v>
      </c>
      <c r="BJ13" s="40">
        <v>1148162</v>
      </c>
      <c r="BK13" s="40">
        <v>1246374</v>
      </c>
      <c r="BL13" s="40">
        <v>1124506</v>
      </c>
      <c r="BM13" s="40">
        <v>1405648</v>
      </c>
      <c r="BN13" s="40">
        <v>1578963</v>
      </c>
      <c r="BO13" s="40">
        <v>1523235</v>
      </c>
      <c r="BP13" s="40">
        <v>1381662</v>
      </c>
      <c r="BQ13" s="40">
        <v>1761926</v>
      </c>
      <c r="BR13" s="40">
        <v>1611275</v>
      </c>
      <c r="BS13" s="40">
        <v>1696046</v>
      </c>
      <c r="BT13" s="40">
        <v>1609560</v>
      </c>
      <c r="BU13" s="40">
        <v>1976500</v>
      </c>
      <c r="BV13" s="40">
        <v>1866990</v>
      </c>
      <c r="BW13" s="40">
        <v>2047062</v>
      </c>
      <c r="BX13" s="40">
        <v>1836947</v>
      </c>
      <c r="BY13" s="40">
        <v>2175568</v>
      </c>
      <c r="BZ13" s="40">
        <v>1938976</v>
      </c>
      <c r="CA13" s="40">
        <v>1979654</v>
      </c>
      <c r="CB13" s="40">
        <v>1774209</v>
      </c>
      <c r="CC13" s="355"/>
    </row>
    <row r="14" spans="1:81" s="3" customFormat="1" ht="16.5" customHeight="1">
      <c r="A14" s="4"/>
      <c r="B14" s="4" t="s">
        <v>1915</v>
      </c>
      <c r="C14" s="44" t="s">
        <v>7</v>
      </c>
      <c r="D14" s="44" t="s">
        <v>1956</v>
      </c>
      <c r="E14" s="40">
        <v>10402</v>
      </c>
      <c r="F14" s="40">
        <v>10972</v>
      </c>
      <c r="G14" s="40">
        <v>15128</v>
      </c>
      <c r="H14" s="40">
        <v>19483</v>
      </c>
      <c r="I14" s="40">
        <v>7450</v>
      </c>
      <c r="J14" s="40">
        <v>16893</v>
      </c>
      <c r="K14" s="343">
        <v>24379</v>
      </c>
      <c r="L14" s="40">
        <v>28432</v>
      </c>
      <c r="M14" s="40">
        <v>34818</v>
      </c>
      <c r="N14" s="40">
        <v>14683</v>
      </c>
      <c r="O14" s="40">
        <v>17775</v>
      </c>
      <c r="P14" s="40">
        <v>14951</v>
      </c>
      <c r="Q14" s="40">
        <v>14760</v>
      </c>
      <c r="R14" s="40">
        <v>14597</v>
      </c>
      <c r="S14" s="40">
        <v>14872</v>
      </c>
      <c r="T14" s="40">
        <v>21991</v>
      </c>
      <c r="U14" s="40">
        <v>22547</v>
      </c>
      <c r="V14" s="40">
        <v>17779</v>
      </c>
      <c r="W14" s="40">
        <v>22251</v>
      </c>
      <c r="X14" s="40">
        <v>16025</v>
      </c>
      <c r="Y14" s="40">
        <v>19574</v>
      </c>
      <c r="Z14" s="40">
        <v>13757</v>
      </c>
      <c r="AA14" s="40">
        <v>20204</v>
      </c>
      <c r="AB14" s="40">
        <v>18610</v>
      </c>
      <c r="AC14" s="40">
        <v>21178</v>
      </c>
      <c r="AD14" s="40">
        <v>22084</v>
      </c>
      <c r="AE14" s="40">
        <v>23469</v>
      </c>
      <c r="AF14" s="40">
        <v>30445</v>
      </c>
      <c r="AG14" s="40">
        <v>33972</v>
      </c>
      <c r="AH14" s="40">
        <v>41445</v>
      </c>
      <c r="AI14" s="40">
        <v>47609</v>
      </c>
      <c r="AJ14" s="40">
        <v>47598</v>
      </c>
      <c r="AK14" s="40">
        <v>71551</v>
      </c>
      <c r="AL14" s="40">
        <v>58603</v>
      </c>
      <c r="AM14" s="40">
        <v>57062</v>
      </c>
      <c r="AN14" s="40">
        <v>68374</v>
      </c>
      <c r="AO14" s="40">
        <v>36603</v>
      </c>
      <c r="AP14" s="40">
        <v>38489</v>
      </c>
      <c r="AQ14" s="40">
        <v>54425</v>
      </c>
      <c r="AR14" s="40">
        <v>68127</v>
      </c>
      <c r="AS14" s="40">
        <v>80577</v>
      </c>
      <c r="AT14" s="40">
        <v>92741</v>
      </c>
      <c r="AU14" s="40">
        <v>87838</v>
      </c>
      <c r="AV14" s="40">
        <v>87630</v>
      </c>
      <c r="AW14" s="40">
        <v>114862</v>
      </c>
      <c r="AX14" s="40">
        <v>106496</v>
      </c>
      <c r="AY14" s="40">
        <v>90497</v>
      </c>
      <c r="AZ14" s="40">
        <v>135841</v>
      </c>
      <c r="BA14" s="40">
        <v>127100</v>
      </c>
      <c r="BB14" s="40">
        <v>139690</v>
      </c>
      <c r="BC14" s="40">
        <v>124320</v>
      </c>
      <c r="BD14" s="40">
        <v>140273</v>
      </c>
      <c r="BE14" s="40">
        <v>133218</v>
      </c>
      <c r="BF14" s="40">
        <v>209967</v>
      </c>
      <c r="BG14" s="40">
        <v>253836</v>
      </c>
      <c r="BH14" s="40">
        <v>208840</v>
      </c>
      <c r="BI14" s="40">
        <v>201784</v>
      </c>
      <c r="BJ14" s="40">
        <v>234288</v>
      </c>
      <c r="BK14" s="40">
        <v>237499</v>
      </c>
      <c r="BL14" s="40">
        <v>258396</v>
      </c>
      <c r="BM14" s="40">
        <v>246096</v>
      </c>
      <c r="BN14" s="40">
        <v>924520</v>
      </c>
      <c r="BO14" s="40">
        <v>1028428</v>
      </c>
      <c r="BP14" s="40">
        <v>961997</v>
      </c>
      <c r="BQ14" s="40">
        <v>780154</v>
      </c>
      <c r="BR14" s="40">
        <v>1004878</v>
      </c>
      <c r="BS14" s="40">
        <v>928688</v>
      </c>
      <c r="BT14" s="40">
        <v>849389</v>
      </c>
      <c r="BU14" s="40">
        <v>974477</v>
      </c>
      <c r="BV14" s="40">
        <v>949217</v>
      </c>
      <c r="BW14" s="40">
        <v>990408</v>
      </c>
      <c r="BX14" s="40">
        <v>1003849</v>
      </c>
      <c r="BY14" s="40">
        <v>791490</v>
      </c>
      <c r="BZ14" s="40">
        <v>713793</v>
      </c>
      <c r="CA14" s="40">
        <v>587445</v>
      </c>
      <c r="CB14" s="40">
        <v>546172</v>
      </c>
    </row>
    <row r="15" spans="1:81" s="3" customFormat="1" ht="16.5" customHeight="1">
      <c r="A15" s="4"/>
      <c r="B15" s="4" t="s">
        <v>1916</v>
      </c>
      <c r="C15" s="44" t="s">
        <v>103</v>
      </c>
      <c r="D15" s="44" t="s">
        <v>1957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343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375</v>
      </c>
      <c r="Y15" s="40">
        <v>1447</v>
      </c>
      <c r="Z15" s="40">
        <v>1675</v>
      </c>
      <c r="AA15" s="40">
        <v>2697</v>
      </c>
      <c r="AB15" s="40">
        <v>650</v>
      </c>
      <c r="AC15" s="40">
        <v>1157</v>
      </c>
      <c r="AD15" s="40">
        <v>710</v>
      </c>
      <c r="AE15" s="40">
        <v>16020</v>
      </c>
      <c r="AF15" s="40">
        <v>10665</v>
      </c>
      <c r="AG15" s="40">
        <v>8701</v>
      </c>
      <c r="AH15" s="40">
        <v>24265</v>
      </c>
      <c r="AI15" s="40">
        <v>9251</v>
      </c>
      <c r="AJ15" s="40">
        <v>3828</v>
      </c>
      <c r="AK15" s="40">
        <v>2545.5649999999996</v>
      </c>
      <c r="AL15" s="40">
        <v>28959.41367110498</v>
      </c>
      <c r="AM15" s="40">
        <v>6874.9110000000001</v>
      </c>
      <c r="AN15" s="40">
        <v>8800.4562723295239</v>
      </c>
      <c r="AO15" s="40">
        <v>65</v>
      </c>
      <c r="AP15" s="40">
        <v>0</v>
      </c>
      <c r="AQ15" s="40">
        <v>17332.488000000001</v>
      </c>
      <c r="AR15" s="40">
        <v>30470</v>
      </c>
      <c r="AS15" s="40">
        <v>80243</v>
      </c>
      <c r="AT15" s="40">
        <v>35510</v>
      </c>
      <c r="AU15" s="40">
        <v>170840</v>
      </c>
      <c r="AV15" s="40">
        <v>99469</v>
      </c>
      <c r="AW15" s="40">
        <v>6362</v>
      </c>
      <c r="AX15" s="40">
        <v>0</v>
      </c>
      <c r="AY15" s="40">
        <v>438</v>
      </c>
      <c r="AZ15" s="40">
        <v>366</v>
      </c>
      <c r="BA15" s="40">
        <v>80</v>
      </c>
      <c r="BB15" s="40">
        <v>7713</v>
      </c>
      <c r="BC15" s="40">
        <v>654</v>
      </c>
      <c r="BD15" s="40">
        <v>6917</v>
      </c>
      <c r="BE15" s="40">
        <v>3381</v>
      </c>
      <c r="BF15" s="40">
        <v>44610</v>
      </c>
      <c r="BG15" s="40">
        <v>25915</v>
      </c>
      <c r="BH15" s="40">
        <v>10860</v>
      </c>
      <c r="BI15" s="40">
        <v>15121</v>
      </c>
      <c r="BJ15" s="40">
        <v>5417</v>
      </c>
      <c r="BK15" s="40">
        <v>24068</v>
      </c>
      <c r="BL15" s="40">
        <v>4382</v>
      </c>
      <c r="BM15" s="40">
        <v>94964</v>
      </c>
      <c r="BN15" s="40">
        <v>41594</v>
      </c>
      <c r="BO15" s="40">
        <v>29724</v>
      </c>
      <c r="BP15" s="40">
        <v>5435</v>
      </c>
      <c r="BQ15" s="40">
        <v>32498</v>
      </c>
      <c r="BR15" s="40">
        <v>568</v>
      </c>
      <c r="BS15" s="40">
        <v>38304</v>
      </c>
      <c r="BT15" s="40">
        <v>24364</v>
      </c>
      <c r="BU15" s="40">
        <v>69</v>
      </c>
      <c r="BV15" s="40">
        <v>25144</v>
      </c>
      <c r="BW15" s="40">
        <v>43377</v>
      </c>
      <c r="BX15" s="40">
        <v>8204</v>
      </c>
      <c r="BY15" s="40">
        <v>164</v>
      </c>
      <c r="BZ15" s="40">
        <v>15</v>
      </c>
      <c r="CA15" s="40">
        <v>15917</v>
      </c>
      <c r="CB15" s="40">
        <v>222</v>
      </c>
    </row>
    <row r="16" spans="1:81" s="3" customFormat="1" ht="16.5" customHeight="1">
      <c r="A16" s="4"/>
      <c r="B16" s="4" t="s">
        <v>1917</v>
      </c>
      <c r="C16" s="44" t="s">
        <v>1922</v>
      </c>
      <c r="D16" s="44" t="s">
        <v>1921</v>
      </c>
      <c r="E16" s="40">
        <v>2912</v>
      </c>
      <c r="F16" s="40">
        <v>4845</v>
      </c>
      <c r="G16" s="40">
        <v>5237</v>
      </c>
      <c r="H16" s="40">
        <v>3211</v>
      </c>
      <c r="I16" s="40">
        <v>7557</v>
      </c>
      <c r="J16" s="40">
        <v>8998</v>
      </c>
      <c r="K16" s="343">
        <v>5503</v>
      </c>
      <c r="L16" s="40">
        <v>5595</v>
      </c>
      <c r="M16" s="40">
        <v>4908</v>
      </c>
      <c r="N16" s="40">
        <v>6593</v>
      </c>
      <c r="O16" s="40">
        <v>7293</v>
      </c>
      <c r="P16" s="40">
        <v>7541</v>
      </c>
      <c r="Q16" s="40">
        <v>8080</v>
      </c>
      <c r="R16" s="40">
        <v>9250</v>
      </c>
      <c r="S16" s="40">
        <v>7768</v>
      </c>
      <c r="T16" s="40">
        <v>26632</v>
      </c>
      <c r="U16" s="40">
        <v>23670</v>
      </c>
      <c r="V16" s="40">
        <v>22683</v>
      </c>
      <c r="W16" s="40">
        <v>24937</v>
      </c>
      <c r="X16" s="40">
        <v>24812</v>
      </c>
      <c r="Y16" s="40">
        <v>25877</v>
      </c>
      <c r="Z16" s="40">
        <v>27076</v>
      </c>
      <c r="AA16" s="40">
        <v>25950</v>
      </c>
      <c r="AB16" s="40">
        <v>30255</v>
      </c>
      <c r="AC16" s="40">
        <v>15867</v>
      </c>
      <c r="AD16" s="40">
        <v>13302</v>
      </c>
      <c r="AE16" s="40">
        <v>14174</v>
      </c>
      <c r="AF16" s="40">
        <v>15067</v>
      </c>
      <c r="AG16" s="40">
        <v>16428</v>
      </c>
      <c r="AH16" s="40">
        <v>16622</v>
      </c>
      <c r="AI16" s="40">
        <v>17253</v>
      </c>
      <c r="AJ16" s="40">
        <v>26629</v>
      </c>
      <c r="AK16" s="40">
        <v>24007.435000000001</v>
      </c>
      <c r="AL16" s="40">
        <v>27232.586328894831</v>
      </c>
      <c r="AM16" s="40">
        <v>38859.125000000313</v>
      </c>
      <c r="AN16" s="40">
        <v>39886.543727670476</v>
      </c>
      <c r="AO16" s="40">
        <v>26574</v>
      </c>
      <c r="AP16" s="40">
        <v>29081</v>
      </c>
      <c r="AQ16" s="40">
        <v>33582.512000000002</v>
      </c>
      <c r="AR16" s="40">
        <v>39337</v>
      </c>
      <c r="AS16" s="40">
        <v>40546</v>
      </c>
      <c r="AT16" s="40">
        <v>46291</v>
      </c>
      <c r="AU16" s="40">
        <v>43116</v>
      </c>
      <c r="AV16" s="40">
        <v>48879</v>
      </c>
      <c r="AW16" s="40">
        <v>50907</v>
      </c>
      <c r="AX16" s="40">
        <v>51689</v>
      </c>
      <c r="AY16" s="40">
        <v>48609</v>
      </c>
      <c r="AZ16" s="40">
        <v>56654</v>
      </c>
      <c r="BA16" s="40">
        <v>60420</v>
      </c>
      <c r="BB16" s="40">
        <v>55194</v>
      </c>
      <c r="BC16" s="40">
        <v>39413</v>
      </c>
      <c r="BD16" s="40">
        <v>51084</v>
      </c>
      <c r="BE16" s="40">
        <v>55641</v>
      </c>
      <c r="BF16" s="40">
        <v>46288</v>
      </c>
      <c r="BG16" s="40">
        <v>38713</v>
      </c>
      <c r="BH16" s="40">
        <v>53296</v>
      </c>
      <c r="BI16" s="40">
        <v>80943</v>
      </c>
      <c r="BJ16" s="40">
        <v>143923</v>
      </c>
      <c r="BK16" s="40">
        <v>86872</v>
      </c>
      <c r="BL16" s="40">
        <v>70662</v>
      </c>
      <c r="BM16" s="40">
        <v>95669</v>
      </c>
      <c r="BN16" s="40">
        <v>87675</v>
      </c>
      <c r="BO16" s="40">
        <v>74314</v>
      </c>
      <c r="BP16" s="40">
        <v>63651</v>
      </c>
      <c r="BQ16" s="40">
        <v>84369</v>
      </c>
      <c r="BR16" s="40">
        <v>85157</v>
      </c>
      <c r="BS16" s="40">
        <v>135870</v>
      </c>
      <c r="BT16" s="40">
        <v>141084</v>
      </c>
      <c r="BU16" s="40">
        <v>168359</v>
      </c>
      <c r="BV16" s="40">
        <v>175539</v>
      </c>
      <c r="BW16" s="40">
        <v>194581</v>
      </c>
      <c r="BX16" s="40">
        <v>166091</v>
      </c>
      <c r="BY16" s="40">
        <v>160411</v>
      </c>
      <c r="BZ16" s="40">
        <v>149766</v>
      </c>
      <c r="CA16" s="40">
        <v>153953</v>
      </c>
      <c r="CB16" s="40">
        <v>128011</v>
      </c>
    </row>
    <row r="17" spans="1:80" s="3" customFormat="1" ht="16.5" customHeight="1">
      <c r="A17" s="4"/>
      <c r="B17" s="4"/>
      <c r="C17" s="45" t="s">
        <v>10</v>
      </c>
      <c r="D17" s="45" t="s">
        <v>11</v>
      </c>
      <c r="E17" s="43">
        <v>1347</v>
      </c>
      <c r="F17" s="43">
        <v>1252</v>
      </c>
      <c r="G17" s="43">
        <v>683</v>
      </c>
      <c r="H17" s="43">
        <v>527</v>
      </c>
      <c r="I17" s="43">
        <v>4749</v>
      </c>
      <c r="J17" s="43">
        <v>1674</v>
      </c>
      <c r="K17" s="344">
        <v>1047</v>
      </c>
      <c r="L17" s="43">
        <v>1038</v>
      </c>
      <c r="M17" s="43">
        <v>2925</v>
      </c>
      <c r="N17" s="43">
        <v>2510</v>
      </c>
      <c r="O17" s="43">
        <v>2079</v>
      </c>
      <c r="P17" s="43">
        <v>1814</v>
      </c>
      <c r="Q17" s="43">
        <v>4034</v>
      </c>
      <c r="R17" s="43">
        <v>2892</v>
      </c>
      <c r="S17" s="43">
        <v>4147</v>
      </c>
      <c r="T17" s="43">
        <v>623</v>
      </c>
      <c r="U17" s="43">
        <v>3270</v>
      </c>
      <c r="V17" s="43">
        <v>3190</v>
      </c>
      <c r="W17" s="43">
        <v>2022</v>
      </c>
      <c r="X17" s="43">
        <v>3993</v>
      </c>
      <c r="Y17" s="43">
        <v>3476</v>
      </c>
      <c r="Z17" s="43">
        <v>3318</v>
      </c>
      <c r="AA17" s="43">
        <v>3384</v>
      </c>
      <c r="AB17" s="43">
        <v>952</v>
      </c>
      <c r="AC17" s="43">
        <v>2228</v>
      </c>
      <c r="AD17" s="43">
        <v>1815</v>
      </c>
      <c r="AE17" s="43">
        <v>2799</v>
      </c>
      <c r="AF17" s="43">
        <v>1647</v>
      </c>
      <c r="AG17" s="43">
        <v>3859</v>
      </c>
      <c r="AH17" s="43">
        <v>3634</v>
      </c>
      <c r="AI17" s="43">
        <v>3698</v>
      </c>
      <c r="AJ17" s="43">
        <v>1856</v>
      </c>
      <c r="AK17" s="43">
        <v>3550</v>
      </c>
      <c r="AL17" s="43">
        <v>3747</v>
      </c>
      <c r="AM17" s="43">
        <v>7686</v>
      </c>
      <c r="AN17" s="43">
        <v>3176</v>
      </c>
      <c r="AO17" s="43">
        <v>10786</v>
      </c>
      <c r="AP17" s="43">
        <v>8068</v>
      </c>
      <c r="AQ17" s="43">
        <v>6691</v>
      </c>
      <c r="AR17" s="43">
        <v>3397</v>
      </c>
      <c r="AS17" s="43">
        <v>8890</v>
      </c>
      <c r="AT17" s="43">
        <v>9432</v>
      </c>
      <c r="AU17" s="43">
        <v>8273</v>
      </c>
      <c r="AV17" s="43">
        <v>5336</v>
      </c>
      <c r="AW17" s="43">
        <v>11654</v>
      </c>
      <c r="AX17" s="43">
        <v>11206</v>
      </c>
      <c r="AY17" s="43">
        <v>8693</v>
      </c>
      <c r="AZ17" s="43">
        <v>6198</v>
      </c>
      <c r="BA17" s="43">
        <v>15813</v>
      </c>
      <c r="BB17" s="43">
        <v>16661</v>
      </c>
      <c r="BC17" s="43">
        <v>10109</v>
      </c>
      <c r="BD17" s="43">
        <v>0</v>
      </c>
      <c r="BE17" s="43">
        <v>18584</v>
      </c>
      <c r="BF17" s="43">
        <v>17590</v>
      </c>
      <c r="BG17" s="43">
        <v>12739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</row>
    <row r="18" spans="1:80" s="3" customFormat="1" ht="16.5" customHeight="1">
      <c r="A18" s="4"/>
      <c r="B18" s="4"/>
      <c r="C18" s="12"/>
      <c r="D18" s="12"/>
      <c r="E18" s="7"/>
      <c r="F18" s="7"/>
      <c r="G18" s="7"/>
      <c r="H18" s="7"/>
      <c r="I18" s="7"/>
      <c r="J18" s="7"/>
      <c r="K18" s="34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B18" s="342"/>
    </row>
    <row r="19" spans="1:80" s="3" customFormat="1" ht="16.5" customHeight="1">
      <c r="A19" s="6"/>
      <c r="B19" s="6"/>
      <c r="C19" s="73" t="s">
        <v>1733</v>
      </c>
      <c r="D19" s="73" t="s">
        <v>80</v>
      </c>
      <c r="E19" s="77">
        <v>207148</v>
      </c>
      <c r="F19" s="77">
        <v>218345</v>
      </c>
      <c r="G19" s="77">
        <v>223323</v>
      </c>
      <c r="H19" s="77">
        <v>255673</v>
      </c>
      <c r="I19" s="77">
        <v>256478</v>
      </c>
      <c r="J19" s="77">
        <v>285899</v>
      </c>
      <c r="K19" s="77">
        <v>299841</v>
      </c>
      <c r="L19" s="77">
        <v>352986</v>
      </c>
      <c r="M19" s="77">
        <v>349380</v>
      </c>
      <c r="N19" s="77">
        <v>371177</v>
      </c>
      <c r="O19" s="77">
        <v>367021</v>
      </c>
      <c r="P19" s="77">
        <v>420652</v>
      </c>
      <c r="Q19" s="77">
        <v>416078</v>
      </c>
      <c r="R19" s="77">
        <v>433774</v>
      </c>
      <c r="S19" s="77">
        <v>452025</v>
      </c>
      <c r="T19" s="77">
        <v>494995</v>
      </c>
      <c r="U19" s="77">
        <v>477401</v>
      </c>
      <c r="V19" s="77">
        <v>482855</v>
      </c>
      <c r="W19" s="77">
        <v>477316</v>
      </c>
      <c r="X19" s="77">
        <v>492892</v>
      </c>
      <c r="Y19" s="77">
        <v>484157</v>
      </c>
      <c r="Z19" s="77">
        <v>492641</v>
      </c>
      <c r="AA19" s="77">
        <v>500973</v>
      </c>
      <c r="AB19" s="77">
        <v>583094</v>
      </c>
      <c r="AC19" s="77">
        <v>569482</v>
      </c>
      <c r="AD19" s="77">
        <v>787063</v>
      </c>
      <c r="AE19" s="77">
        <v>823269</v>
      </c>
      <c r="AF19" s="77">
        <v>947949</v>
      </c>
      <c r="AG19" s="77">
        <v>982718</v>
      </c>
      <c r="AH19" s="77">
        <v>1044887</v>
      </c>
      <c r="AI19" s="77">
        <v>1133732</v>
      </c>
      <c r="AJ19" s="77">
        <v>1273138</v>
      </c>
      <c r="AK19" s="77">
        <v>1263843</v>
      </c>
      <c r="AL19" s="77">
        <v>1271273</v>
      </c>
      <c r="AM19" s="77">
        <v>1358172</v>
      </c>
      <c r="AN19" s="77">
        <v>1514262</v>
      </c>
      <c r="AO19" s="77">
        <v>1543581</v>
      </c>
      <c r="AP19" s="77">
        <v>1627080</v>
      </c>
      <c r="AQ19" s="77">
        <v>1701025</v>
      </c>
      <c r="AR19" s="77">
        <v>1822395</v>
      </c>
      <c r="AS19" s="77">
        <v>1801845</v>
      </c>
      <c r="AT19" s="77">
        <v>1916830</v>
      </c>
      <c r="AU19" s="77">
        <v>1988654</v>
      </c>
      <c r="AV19" s="77">
        <v>2142508</v>
      </c>
      <c r="AW19" s="77">
        <v>2185848</v>
      </c>
      <c r="AX19" s="77">
        <v>2300211</v>
      </c>
      <c r="AY19" s="77">
        <v>2317423</v>
      </c>
      <c r="AZ19" s="77">
        <v>2389735</v>
      </c>
      <c r="BA19" s="77">
        <v>2360997</v>
      </c>
      <c r="BB19" s="77">
        <v>2390515</v>
      </c>
      <c r="BC19" s="77">
        <v>2475664</v>
      </c>
      <c r="BD19" s="77">
        <v>2639717</v>
      </c>
      <c r="BE19" s="77">
        <v>2666605</v>
      </c>
      <c r="BF19" s="77">
        <v>2695916</v>
      </c>
      <c r="BG19" s="77">
        <v>2767897</v>
      </c>
      <c r="BH19" s="77">
        <v>2890713</v>
      </c>
      <c r="BI19" s="77">
        <v>4489127</v>
      </c>
      <c r="BJ19" s="77">
        <v>4547645</v>
      </c>
      <c r="BK19" s="77">
        <v>4677520</v>
      </c>
      <c r="BL19" s="77">
        <v>4896693</v>
      </c>
      <c r="BM19" s="77">
        <v>4905798</v>
      </c>
      <c r="BN19" s="77">
        <v>5624425</v>
      </c>
      <c r="BO19" s="77">
        <v>5716214</v>
      </c>
      <c r="BP19" s="77">
        <v>5745817</v>
      </c>
      <c r="BQ19" s="77">
        <v>6519677</v>
      </c>
      <c r="BR19" s="77">
        <v>6733978</v>
      </c>
      <c r="BS19" s="77">
        <v>6989535</v>
      </c>
      <c r="BT19" s="77">
        <v>7427205</v>
      </c>
      <c r="BU19" s="77">
        <v>7242612</v>
      </c>
      <c r="BV19" s="77">
        <v>7496465</v>
      </c>
      <c r="BW19" s="77">
        <v>7645296</v>
      </c>
      <c r="BX19" s="77">
        <v>8105487</v>
      </c>
      <c r="BY19" s="77">
        <v>8010576</v>
      </c>
      <c r="BZ19" s="77">
        <v>8115105</v>
      </c>
      <c r="CA19" s="358">
        <v>8257888</v>
      </c>
      <c r="CB19" s="77">
        <v>8298994</v>
      </c>
    </row>
    <row r="20" spans="1:80" s="3" customFormat="1" ht="16.5" customHeight="1">
      <c r="A20" s="4"/>
      <c r="B20" s="4" t="s">
        <v>1918</v>
      </c>
      <c r="C20" s="44" t="s">
        <v>7</v>
      </c>
      <c r="D20" s="44" t="s">
        <v>1967</v>
      </c>
      <c r="E20" s="40">
        <v>5072</v>
      </c>
      <c r="F20" s="40">
        <v>4469</v>
      </c>
      <c r="G20" s="40">
        <v>9070</v>
      </c>
      <c r="H20" s="40">
        <v>10176</v>
      </c>
      <c r="I20" s="40">
        <v>10495</v>
      </c>
      <c r="J20" s="40">
        <v>11791</v>
      </c>
      <c r="K20" s="40">
        <v>12231</v>
      </c>
      <c r="L20" s="40">
        <v>13453</v>
      </c>
      <c r="M20" s="40">
        <v>13965</v>
      </c>
      <c r="N20" s="40">
        <v>14676</v>
      </c>
      <c r="O20" s="40">
        <v>14253</v>
      </c>
      <c r="P20" s="40">
        <v>9325</v>
      </c>
      <c r="Q20" s="40">
        <v>9996</v>
      </c>
      <c r="R20" s="40">
        <v>10655</v>
      </c>
      <c r="S20" s="40">
        <v>11328</v>
      </c>
      <c r="T20" s="40">
        <v>13017</v>
      </c>
      <c r="U20" s="40">
        <v>12283</v>
      </c>
      <c r="V20" s="40">
        <v>12429</v>
      </c>
      <c r="W20" s="40">
        <v>11979</v>
      </c>
      <c r="X20" s="40">
        <v>11726</v>
      </c>
      <c r="Y20" s="40">
        <v>11042</v>
      </c>
      <c r="Z20" s="40">
        <v>10764</v>
      </c>
      <c r="AA20" s="40">
        <v>10252</v>
      </c>
      <c r="AB20" s="40">
        <v>12607</v>
      </c>
      <c r="AC20" s="40">
        <v>11859</v>
      </c>
      <c r="AD20" s="40">
        <v>13510</v>
      </c>
      <c r="AE20" s="40">
        <v>13081</v>
      </c>
      <c r="AF20" s="40">
        <v>17277</v>
      </c>
      <c r="AG20" s="40">
        <v>19222</v>
      </c>
      <c r="AH20" s="40">
        <v>22158</v>
      </c>
      <c r="AI20" s="40">
        <v>23889</v>
      </c>
      <c r="AJ20" s="40">
        <v>28456</v>
      </c>
      <c r="AK20" s="40">
        <v>26259</v>
      </c>
      <c r="AL20" s="40">
        <v>26525</v>
      </c>
      <c r="AM20" s="40">
        <v>27495</v>
      </c>
      <c r="AN20" s="40">
        <v>31581</v>
      </c>
      <c r="AO20" s="40">
        <v>30874</v>
      </c>
      <c r="AP20" s="40">
        <v>35671</v>
      </c>
      <c r="AQ20" s="40">
        <v>37312</v>
      </c>
      <c r="AR20" s="40">
        <v>39984</v>
      </c>
      <c r="AS20" s="40">
        <v>37601</v>
      </c>
      <c r="AT20" s="40">
        <v>42164</v>
      </c>
      <c r="AU20" s="40">
        <v>48232</v>
      </c>
      <c r="AV20" s="40">
        <v>59108</v>
      </c>
      <c r="AW20" s="40">
        <v>56978</v>
      </c>
      <c r="AX20" s="40">
        <v>63482</v>
      </c>
      <c r="AY20" s="40">
        <v>64341</v>
      </c>
      <c r="AZ20" s="40">
        <v>66624</v>
      </c>
      <c r="BA20" s="40">
        <v>64915</v>
      </c>
      <c r="BB20" s="40">
        <v>69737</v>
      </c>
      <c r="BC20" s="40">
        <v>73126</v>
      </c>
      <c r="BD20" s="40">
        <v>80331</v>
      </c>
      <c r="BE20" s="40">
        <v>80330</v>
      </c>
      <c r="BF20" s="40">
        <v>85231</v>
      </c>
      <c r="BG20" s="40">
        <v>85418</v>
      </c>
      <c r="BH20" s="40">
        <v>78327</v>
      </c>
      <c r="BI20" s="40">
        <v>82380</v>
      </c>
      <c r="BJ20" s="40">
        <v>82027</v>
      </c>
      <c r="BK20" s="40">
        <v>71198</v>
      </c>
      <c r="BL20" s="40">
        <v>73345</v>
      </c>
      <c r="BM20" s="40">
        <v>80468</v>
      </c>
      <c r="BN20" s="40">
        <v>817499</v>
      </c>
      <c r="BO20" s="40">
        <v>670286</v>
      </c>
      <c r="BP20" s="40">
        <v>661111</v>
      </c>
      <c r="BQ20" s="40">
        <v>759905</v>
      </c>
      <c r="BR20" s="40">
        <v>529815</v>
      </c>
      <c r="BS20" s="40">
        <v>549137</v>
      </c>
      <c r="BT20" s="40">
        <v>551243</v>
      </c>
      <c r="BU20" s="40">
        <v>296948</v>
      </c>
      <c r="BV20" s="40">
        <v>220533</v>
      </c>
      <c r="BW20" s="40">
        <v>232644</v>
      </c>
      <c r="BX20" s="40">
        <v>234726</v>
      </c>
      <c r="BY20" s="40">
        <v>233074</v>
      </c>
      <c r="BZ20" s="40">
        <v>221957</v>
      </c>
      <c r="CA20" s="39">
        <v>311525</v>
      </c>
      <c r="CB20" s="40">
        <v>377111</v>
      </c>
    </row>
    <row r="21" spans="1:80" s="3" customFormat="1" ht="16.5" customHeight="1">
      <c r="A21" s="4"/>
      <c r="B21" s="4" t="s">
        <v>1919</v>
      </c>
      <c r="C21" s="44" t="s">
        <v>538</v>
      </c>
      <c r="D21" s="44" t="s">
        <v>624</v>
      </c>
      <c r="E21" s="40">
        <v>36041</v>
      </c>
      <c r="F21" s="40">
        <v>30148</v>
      </c>
      <c r="G21" s="40">
        <v>29962</v>
      </c>
      <c r="H21" s="40">
        <v>39532</v>
      </c>
      <c r="I21" s="40">
        <v>32661</v>
      </c>
      <c r="J21" s="40">
        <v>38046</v>
      </c>
      <c r="K21" s="40">
        <v>37054</v>
      </c>
      <c r="L21" s="40">
        <v>51379</v>
      </c>
      <c r="M21" s="40">
        <v>47564</v>
      </c>
      <c r="N21" s="40">
        <v>56060</v>
      </c>
      <c r="O21" s="40">
        <v>49178</v>
      </c>
      <c r="P21" s="40">
        <v>57956</v>
      </c>
      <c r="Q21" s="40">
        <v>46686</v>
      </c>
      <c r="R21" s="40">
        <v>49911</v>
      </c>
      <c r="S21" s="40">
        <v>45842</v>
      </c>
      <c r="T21" s="40">
        <v>53860</v>
      </c>
      <c r="U21" s="40">
        <v>48987</v>
      </c>
      <c r="V21" s="40">
        <v>51090</v>
      </c>
      <c r="W21" s="40">
        <v>51321</v>
      </c>
      <c r="X21" s="40">
        <v>62977</v>
      </c>
      <c r="Y21" s="40">
        <v>56591</v>
      </c>
      <c r="Z21" s="40">
        <v>63787</v>
      </c>
      <c r="AA21" s="40">
        <v>64597</v>
      </c>
      <c r="AB21" s="40">
        <v>75457</v>
      </c>
      <c r="AC21" s="40">
        <v>60954</v>
      </c>
      <c r="AD21" s="40">
        <v>68047</v>
      </c>
      <c r="AE21" s="40">
        <v>57399</v>
      </c>
      <c r="AF21" s="40">
        <v>115517</v>
      </c>
      <c r="AG21" s="40">
        <v>110253</v>
      </c>
      <c r="AH21" s="40">
        <v>115765</v>
      </c>
      <c r="AI21" s="40">
        <v>80138</v>
      </c>
      <c r="AJ21" s="40">
        <v>133187</v>
      </c>
      <c r="AK21" s="40">
        <v>127375</v>
      </c>
      <c r="AL21" s="40">
        <v>111012</v>
      </c>
      <c r="AM21" s="40">
        <v>74698</v>
      </c>
      <c r="AN21" s="40">
        <v>84925</v>
      </c>
      <c r="AO21" s="40">
        <v>85953</v>
      </c>
      <c r="AP21" s="40">
        <v>100119</v>
      </c>
      <c r="AQ21" s="40">
        <v>95289</v>
      </c>
      <c r="AR21" s="40">
        <v>95670</v>
      </c>
      <c r="AS21" s="40">
        <v>68031</v>
      </c>
      <c r="AT21" s="40">
        <v>94156</v>
      </c>
      <c r="AU21" s="40">
        <v>56606</v>
      </c>
      <c r="AV21" s="40">
        <v>97899</v>
      </c>
      <c r="AW21" s="40">
        <v>130728</v>
      </c>
      <c r="AX21" s="40">
        <v>158017</v>
      </c>
      <c r="AY21" s="40">
        <v>155916</v>
      </c>
      <c r="AZ21" s="40">
        <v>156616</v>
      </c>
      <c r="BA21" s="40">
        <v>142727</v>
      </c>
      <c r="BB21" s="40">
        <v>128431</v>
      </c>
      <c r="BC21" s="40">
        <v>163752</v>
      </c>
      <c r="BD21" s="40">
        <v>199211</v>
      </c>
      <c r="BE21" s="40">
        <v>207201</v>
      </c>
      <c r="BF21" s="40">
        <v>173568</v>
      </c>
      <c r="BG21" s="40">
        <v>169552</v>
      </c>
      <c r="BH21" s="40">
        <v>153458</v>
      </c>
      <c r="BI21" s="40">
        <v>141273</v>
      </c>
      <c r="BJ21" s="40">
        <v>164604</v>
      </c>
      <c r="BK21" s="40">
        <v>176196</v>
      </c>
      <c r="BL21" s="40">
        <v>214505</v>
      </c>
      <c r="BM21" s="40">
        <v>236498</v>
      </c>
      <c r="BN21" s="40">
        <v>239731</v>
      </c>
      <c r="BO21" s="40">
        <v>284453</v>
      </c>
      <c r="BP21" s="40">
        <v>276925</v>
      </c>
      <c r="BQ21" s="40">
        <v>399170</v>
      </c>
      <c r="BR21" s="40">
        <v>463769</v>
      </c>
      <c r="BS21" s="40">
        <v>430030</v>
      </c>
      <c r="BT21" s="40">
        <v>457537</v>
      </c>
      <c r="BU21" s="40">
        <v>576296</v>
      </c>
      <c r="BV21" s="40">
        <v>539285</v>
      </c>
      <c r="BW21" s="40">
        <v>492003</v>
      </c>
      <c r="BX21" s="40">
        <v>555595</v>
      </c>
      <c r="BY21" s="40">
        <v>658805</v>
      </c>
      <c r="BZ21" s="40">
        <v>698845</v>
      </c>
      <c r="CA21" s="39">
        <v>729301</v>
      </c>
      <c r="CB21" s="40">
        <v>799610</v>
      </c>
    </row>
    <row r="22" spans="1:80" s="3" customFormat="1" ht="16.5" customHeight="1">
      <c r="A22" s="4"/>
      <c r="B22" s="4" t="s">
        <v>1920</v>
      </c>
      <c r="C22" s="44" t="s">
        <v>1922</v>
      </c>
      <c r="D22" s="44" t="s">
        <v>1973</v>
      </c>
      <c r="E22" s="40">
        <v>0</v>
      </c>
      <c r="F22" s="40">
        <v>0</v>
      </c>
      <c r="G22" s="40">
        <v>2567</v>
      </c>
      <c r="H22" s="40">
        <v>2201</v>
      </c>
      <c r="I22" s="40">
        <v>1834</v>
      </c>
      <c r="J22" s="40">
        <v>1467</v>
      </c>
      <c r="K22" s="40">
        <v>4027</v>
      </c>
      <c r="L22" s="40">
        <v>5445</v>
      </c>
      <c r="M22" s="40">
        <v>5368</v>
      </c>
      <c r="N22" s="40">
        <v>6542</v>
      </c>
      <c r="O22" s="40">
        <v>7396</v>
      </c>
      <c r="P22" s="40">
        <v>10027</v>
      </c>
      <c r="Q22" s="40">
        <v>10152</v>
      </c>
      <c r="R22" s="40">
        <v>8397</v>
      </c>
      <c r="S22" s="40">
        <v>8553</v>
      </c>
      <c r="T22" s="40">
        <v>6657</v>
      </c>
      <c r="U22" s="40">
        <v>6449</v>
      </c>
      <c r="V22" s="40">
        <v>6063</v>
      </c>
      <c r="W22" s="40">
        <v>5428</v>
      </c>
      <c r="X22" s="40">
        <v>4998</v>
      </c>
      <c r="Y22" s="40">
        <v>6861</v>
      </c>
      <c r="Z22" s="40">
        <v>6230</v>
      </c>
      <c r="AA22" s="40">
        <v>5707</v>
      </c>
      <c r="AB22" s="40">
        <v>5872</v>
      </c>
      <c r="AC22" s="40">
        <v>5171</v>
      </c>
      <c r="AD22" s="40">
        <v>5428</v>
      </c>
      <c r="AE22" s="40">
        <v>4700</v>
      </c>
      <c r="AF22" s="40">
        <v>4564</v>
      </c>
      <c r="AG22" s="40">
        <v>3490</v>
      </c>
      <c r="AH22" s="40">
        <v>2642</v>
      </c>
      <c r="AI22" s="40">
        <v>1964</v>
      </c>
      <c r="AJ22" s="40">
        <v>2042</v>
      </c>
      <c r="AK22" s="40">
        <v>3408</v>
      </c>
      <c r="AL22" s="40">
        <v>2878</v>
      </c>
      <c r="AM22" s="40">
        <v>4028</v>
      </c>
      <c r="AN22" s="40">
        <v>5249</v>
      </c>
      <c r="AO22" s="40">
        <v>5283</v>
      </c>
      <c r="AP22" s="40">
        <v>5434</v>
      </c>
      <c r="AQ22" s="40">
        <v>7101</v>
      </c>
      <c r="AR22" s="40">
        <v>7498</v>
      </c>
      <c r="AS22" s="40">
        <v>8576</v>
      </c>
      <c r="AT22" s="40">
        <v>8576</v>
      </c>
      <c r="AU22" s="40">
        <v>9223</v>
      </c>
      <c r="AV22" s="40">
        <v>8563</v>
      </c>
      <c r="AW22" s="40">
        <v>7468</v>
      </c>
      <c r="AX22" s="40">
        <v>8293</v>
      </c>
      <c r="AY22" s="40">
        <v>10936</v>
      </c>
      <c r="AZ22" s="40">
        <v>10692</v>
      </c>
      <c r="BA22" s="40">
        <v>10619</v>
      </c>
      <c r="BB22" s="40">
        <v>11449</v>
      </c>
      <c r="BC22" s="40">
        <v>9798</v>
      </c>
      <c r="BD22" s="40">
        <v>20267</v>
      </c>
      <c r="BE22" s="40">
        <v>8302</v>
      </c>
      <c r="BF22" s="40">
        <v>7712</v>
      </c>
      <c r="BG22" s="40">
        <v>8144</v>
      </c>
      <c r="BH22" s="40">
        <v>29403</v>
      </c>
      <c r="BI22" s="40">
        <v>24606</v>
      </c>
      <c r="BJ22" s="40">
        <v>23705</v>
      </c>
      <c r="BK22" s="40">
        <v>21180</v>
      </c>
      <c r="BL22" s="40">
        <v>16208</v>
      </c>
      <c r="BM22" s="40">
        <v>16944</v>
      </c>
      <c r="BN22" s="40">
        <v>16958</v>
      </c>
      <c r="BO22" s="40">
        <v>16092</v>
      </c>
      <c r="BP22" s="40">
        <v>12847</v>
      </c>
      <c r="BQ22" s="40">
        <v>13050</v>
      </c>
      <c r="BR22" s="40">
        <v>80673</v>
      </c>
      <c r="BS22" s="40">
        <v>116547</v>
      </c>
      <c r="BT22" s="40">
        <v>125738</v>
      </c>
      <c r="BU22" s="40">
        <v>125217</v>
      </c>
      <c r="BV22" s="40">
        <v>179759</v>
      </c>
      <c r="BW22" s="40">
        <v>201838</v>
      </c>
      <c r="BX22" s="40">
        <v>225345</v>
      </c>
      <c r="BY22" s="40">
        <v>217974</v>
      </c>
      <c r="BZ22" s="40">
        <v>202662</v>
      </c>
      <c r="CA22" s="39">
        <v>192705</v>
      </c>
      <c r="CB22" s="40">
        <v>107723</v>
      </c>
    </row>
    <row r="23" spans="1:80" s="3" customFormat="1" ht="16.5" customHeight="1">
      <c r="A23" s="4"/>
      <c r="B23" s="4"/>
      <c r="C23" s="44" t="s">
        <v>12</v>
      </c>
      <c r="D23" s="44" t="s">
        <v>13</v>
      </c>
      <c r="E23" s="40">
        <v>4510</v>
      </c>
      <c r="F23" s="40">
        <v>4498</v>
      </c>
      <c r="G23" s="40">
        <v>4185</v>
      </c>
      <c r="H23" s="40">
        <v>2178</v>
      </c>
      <c r="I23" s="40">
        <v>2176</v>
      </c>
      <c r="J23" s="40">
        <v>2106</v>
      </c>
      <c r="K23" s="40">
        <v>2374</v>
      </c>
      <c r="L23" s="40">
        <v>2276</v>
      </c>
      <c r="M23" s="40">
        <v>2232</v>
      </c>
      <c r="N23" s="40">
        <v>2182</v>
      </c>
      <c r="O23" s="40">
        <v>2417</v>
      </c>
      <c r="P23" s="40">
        <v>8104</v>
      </c>
      <c r="Q23" s="40">
        <v>10468</v>
      </c>
      <c r="R23" s="40">
        <v>11173</v>
      </c>
      <c r="S23" s="40">
        <v>12141</v>
      </c>
      <c r="T23" s="40">
        <v>12290</v>
      </c>
      <c r="U23" s="40">
        <v>12263</v>
      </c>
      <c r="V23" s="40">
        <v>12790</v>
      </c>
      <c r="W23" s="40">
        <v>12826</v>
      </c>
      <c r="X23" s="40">
        <v>9443</v>
      </c>
      <c r="Y23" s="40">
        <v>9281</v>
      </c>
      <c r="Z23" s="40">
        <v>9332</v>
      </c>
      <c r="AA23" s="40">
        <v>9486</v>
      </c>
      <c r="AB23" s="40">
        <v>9515</v>
      </c>
      <c r="AC23" s="40">
        <v>9480</v>
      </c>
      <c r="AD23" s="40">
        <v>10089</v>
      </c>
      <c r="AE23" s="40">
        <v>26654</v>
      </c>
      <c r="AF23" s="40">
        <v>6189</v>
      </c>
      <c r="AG23" s="40">
        <v>6598</v>
      </c>
      <c r="AH23" s="40">
        <v>6653</v>
      </c>
      <c r="AI23" s="40">
        <v>6844</v>
      </c>
      <c r="AJ23" s="40">
        <v>7021</v>
      </c>
      <c r="AK23" s="40">
        <v>6919</v>
      </c>
      <c r="AL23" s="40">
        <v>7125</v>
      </c>
      <c r="AM23" s="40">
        <v>7111</v>
      </c>
      <c r="AN23" s="40">
        <v>6893</v>
      </c>
      <c r="AO23" s="40">
        <v>6941</v>
      </c>
      <c r="AP23" s="40">
        <v>7072</v>
      </c>
      <c r="AQ23" s="40">
        <v>6194</v>
      </c>
      <c r="AR23" s="40">
        <v>6833</v>
      </c>
      <c r="AS23" s="40">
        <v>5267</v>
      </c>
      <c r="AT23" s="40">
        <v>8151</v>
      </c>
      <c r="AU23" s="40">
        <v>10844</v>
      </c>
      <c r="AV23" s="40">
        <v>10825</v>
      </c>
      <c r="AW23" s="40">
        <v>10799</v>
      </c>
      <c r="AX23" s="40">
        <v>10481</v>
      </c>
      <c r="AY23" s="40">
        <v>10293</v>
      </c>
      <c r="AZ23" s="40">
        <v>10444</v>
      </c>
      <c r="BA23" s="40">
        <v>10524</v>
      </c>
      <c r="BB23" s="40">
        <v>10583</v>
      </c>
      <c r="BC23" s="40">
        <v>10521</v>
      </c>
      <c r="BD23" s="40">
        <v>0</v>
      </c>
      <c r="BE23" s="40">
        <v>10012</v>
      </c>
      <c r="BF23" s="40">
        <v>10007</v>
      </c>
      <c r="BG23" s="40">
        <v>10091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39">
        <v>0</v>
      </c>
      <c r="CB23" s="40">
        <v>0</v>
      </c>
    </row>
    <row r="24" spans="1:80" s="3" customFormat="1" ht="16.5" customHeight="1">
      <c r="A24" s="4"/>
      <c r="B24" s="4"/>
      <c r="C24" s="44" t="s">
        <v>10</v>
      </c>
      <c r="D24" s="44" t="s">
        <v>11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 t="s">
        <v>56</v>
      </c>
      <c r="AY24" s="40">
        <v>0</v>
      </c>
      <c r="AZ24" s="40">
        <v>0</v>
      </c>
      <c r="BA24" s="40">
        <v>0</v>
      </c>
      <c r="BB24" s="40">
        <v>0</v>
      </c>
      <c r="BC24" s="40">
        <v>250</v>
      </c>
      <c r="BD24" s="40">
        <v>0</v>
      </c>
      <c r="BE24" s="40">
        <v>326</v>
      </c>
      <c r="BF24" s="40">
        <v>295</v>
      </c>
      <c r="BG24" s="40">
        <v>1421</v>
      </c>
      <c r="BH24" s="40">
        <v>0</v>
      </c>
      <c r="BI24" s="40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0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0</v>
      </c>
      <c r="BV24" s="40">
        <v>0</v>
      </c>
      <c r="BW24" s="40">
        <v>0</v>
      </c>
      <c r="BX24" s="40">
        <v>0</v>
      </c>
      <c r="BY24" s="40">
        <v>0</v>
      </c>
      <c r="BZ24" s="40">
        <v>0</v>
      </c>
      <c r="CA24" s="39">
        <v>0</v>
      </c>
      <c r="CB24" s="40">
        <v>0</v>
      </c>
    </row>
    <row r="25" spans="1:80" s="3" customFormat="1" ht="16.5" customHeight="1">
      <c r="A25" s="4"/>
      <c r="B25" s="4"/>
      <c r="C25" s="44" t="s">
        <v>103</v>
      </c>
      <c r="D25" s="44" t="s">
        <v>105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198</v>
      </c>
      <c r="AS25" s="40">
        <v>440</v>
      </c>
      <c r="AT25" s="40">
        <v>0</v>
      </c>
      <c r="AU25" s="40">
        <v>1911</v>
      </c>
      <c r="AV25" s="40">
        <v>51</v>
      </c>
      <c r="AW25" s="40">
        <v>0</v>
      </c>
      <c r="AX25" s="40" t="s">
        <v>56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 t="s">
        <v>56</v>
      </c>
      <c r="BE25" s="40" t="s">
        <v>56</v>
      </c>
      <c r="BF25" s="40" t="s">
        <v>56</v>
      </c>
      <c r="BG25" s="40">
        <v>0</v>
      </c>
      <c r="BH25" s="40">
        <v>0</v>
      </c>
      <c r="BI25" s="40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0">
        <v>0</v>
      </c>
      <c r="BZ25" s="40">
        <v>0</v>
      </c>
      <c r="CA25" s="39">
        <v>0</v>
      </c>
      <c r="CB25" s="40">
        <v>0</v>
      </c>
    </row>
    <row r="26" spans="1:80" s="3" customFormat="1" ht="16.5" customHeight="1">
      <c r="A26" s="4"/>
      <c r="B26" s="4"/>
      <c r="C26" s="44" t="s">
        <v>66</v>
      </c>
      <c r="D26" s="44" t="s">
        <v>14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 t="s">
        <v>56</v>
      </c>
      <c r="M26" s="40">
        <v>0</v>
      </c>
      <c r="N26" s="40">
        <v>0</v>
      </c>
      <c r="O26" s="40" t="s">
        <v>56</v>
      </c>
      <c r="P26" s="40">
        <v>0</v>
      </c>
      <c r="Q26" s="40">
        <v>0</v>
      </c>
      <c r="R26" s="40" t="s">
        <v>56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5569</v>
      </c>
      <c r="AB26" s="40">
        <v>0</v>
      </c>
      <c r="AC26" s="40" t="s">
        <v>56</v>
      </c>
      <c r="AD26" s="40">
        <v>0</v>
      </c>
      <c r="AE26" s="40">
        <v>0</v>
      </c>
      <c r="AF26" s="40">
        <v>0</v>
      </c>
      <c r="AG26" s="40">
        <v>0</v>
      </c>
      <c r="AH26" s="40" t="s">
        <v>56</v>
      </c>
      <c r="AI26" s="40" t="s">
        <v>56</v>
      </c>
      <c r="AJ26" s="40" t="s">
        <v>56</v>
      </c>
      <c r="AK26" s="40" t="s">
        <v>56</v>
      </c>
      <c r="AL26" s="40">
        <v>0</v>
      </c>
      <c r="AM26" s="40">
        <v>0</v>
      </c>
      <c r="AN26" s="40">
        <v>0</v>
      </c>
      <c r="AO26" s="40">
        <v>0</v>
      </c>
      <c r="AP26" s="40">
        <v>0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 t="s">
        <v>56</v>
      </c>
      <c r="BE26" s="40" t="s">
        <v>56</v>
      </c>
      <c r="BF26" s="40" t="s">
        <v>56</v>
      </c>
      <c r="BG26" s="40">
        <v>0</v>
      </c>
      <c r="BH26" s="40">
        <v>0</v>
      </c>
      <c r="BI26" s="40">
        <v>0</v>
      </c>
      <c r="BJ26" s="40">
        <v>0</v>
      </c>
      <c r="BK26" s="40">
        <v>0</v>
      </c>
      <c r="BL26" s="40">
        <v>0</v>
      </c>
      <c r="BM26" s="40">
        <v>0</v>
      </c>
      <c r="BN26" s="40">
        <v>0</v>
      </c>
      <c r="BO26" s="40">
        <v>0</v>
      </c>
      <c r="BP26" s="40">
        <v>0</v>
      </c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40">
        <v>0</v>
      </c>
      <c r="BX26" s="40">
        <v>0</v>
      </c>
      <c r="BY26" s="40">
        <v>0</v>
      </c>
      <c r="BZ26" s="40">
        <v>0</v>
      </c>
      <c r="CA26" s="39">
        <v>0</v>
      </c>
      <c r="CB26" s="40">
        <v>0</v>
      </c>
    </row>
    <row r="27" spans="1:80" s="3" customFormat="1" ht="16.5" customHeight="1">
      <c r="A27" s="4"/>
      <c r="B27" s="4" t="s">
        <v>1923</v>
      </c>
      <c r="C27" s="44" t="s">
        <v>15</v>
      </c>
      <c r="D27" s="44" t="s">
        <v>16</v>
      </c>
      <c r="E27" s="40">
        <v>76</v>
      </c>
      <c r="F27" s="40">
        <v>63</v>
      </c>
      <c r="G27" s="40">
        <v>63</v>
      </c>
      <c r="H27" s="40">
        <v>63</v>
      </c>
      <c r="I27" s="40">
        <v>63</v>
      </c>
      <c r="J27" s="40">
        <v>63</v>
      </c>
      <c r="K27" s="40">
        <v>63</v>
      </c>
      <c r="L27" s="40">
        <v>63</v>
      </c>
      <c r="M27" s="40">
        <v>63</v>
      </c>
      <c r="N27" s="40">
        <v>63</v>
      </c>
      <c r="O27" s="40">
        <v>63</v>
      </c>
      <c r="P27" s="40">
        <v>63</v>
      </c>
      <c r="Q27" s="40">
        <v>63</v>
      </c>
      <c r="R27" s="40">
        <v>63</v>
      </c>
      <c r="S27" s="40">
        <v>63</v>
      </c>
      <c r="T27" s="40">
        <v>63</v>
      </c>
      <c r="U27" s="40">
        <v>63</v>
      </c>
      <c r="V27" s="40">
        <v>63</v>
      </c>
      <c r="W27" s="40">
        <v>63</v>
      </c>
      <c r="X27" s="40">
        <v>63</v>
      </c>
      <c r="Y27" s="40">
        <v>63</v>
      </c>
      <c r="Z27" s="40">
        <v>63</v>
      </c>
      <c r="AA27" s="40">
        <v>63</v>
      </c>
      <c r="AB27" s="40">
        <v>63</v>
      </c>
      <c r="AC27" s="40">
        <v>63</v>
      </c>
      <c r="AD27" s="40">
        <v>63</v>
      </c>
      <c r="AE27" s="40">
        <v>63</v>
      </c>
      <c r="AF27" s="40">
        <v>63</v>
      </c>
      <c r="AG27" s="40">
        <v>63</v>
      </c>
      <c r="AH27" s="40">
        <v>63</v>
      </c>
      <c r="AI27" s="40">
        <v>63</v>
      </c>
      <c r="AJ27" s="40">
        <v>63</v>
      </c>
      <c r="AK27" s="40">
        <v>63</v>
      </c>
      <c r="AL27" s="40">
        <v>63</v>
      </c>
      <c r="AM27" s="40">
        <v>63</v>
      </c>
      <c r="AN27" s="40">
        <v>63</v>
      </c>
      <c r="AO27" s="40">
        <v>63</v>
      </c>
      <c r="AP27" s="40">
        <v>63</v>
      </c>
      <c r="AQ27" s="40">
        <v>63</v>
      </c>
      <c r="AR27" s="40">
        <v>63</v>
      </c>
      <c r="AS27" s="40">
        <v>63</v>
      </c>
      <c r="AT27" s="40">
        <v>63</v>
      </c>
      <c r="AU27" s="40">
        <v>63</v>
      </c>
      <c r="AV27" s="40">
        <v>63</v>
      </c>
      <c r="AW27" s="40">
        <v>63</v>
      </c>
      <c r="AX27" s="40">
        <v>50</v>
      </c>
      <c r="AY27" s="40">
        <v>50</v>
      </c>
      <c r="AZ27" s="40">
        <v>46</v>
      </c>
      <c r="BA27" s="40">
        <v>46</v>
      </c>
      <c r="BB27" s="40">
        <v>46</v>
      </c>
      <c r="BC27" s="40">
        <v>46</v>
      </c>
      <c r="BD27" s="40">
        <v>46</v>
      </c>
      <c r="BE27" s="40">
        <v>46</v>
      </c>
      <c r="BF27" s="40">
        <v>46</v>
      </c>
      <c r="BG27" s="40">
        <v>46</v>
      </c>
      <c r="BH27" s="40">
        <v>0</v>
      </c>
      <c r="BI27" s="40">
        <v>0</v>
      </c>
      <c r="BJ27" s="40">
        <v>0</v>
      </c>
      <c r="BK27" s="40">
        <v>0</v>
      </c>
      <c r="BL27" s="40">
        <v>0</v>
      </c>
      <c r="BM27" s="40">
        <v>0</v>
      </c>
      <c r="BN27" s="40">
        <v>0</v>
      </c>
      <c r="BO27" s="40">
        <v>0</v>
      </c>
      <c r="BP27" s="40">
        <v>0</v>
      </c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40">
        <v>0</v>
      </c>
      <c r="BX27" s="40">
        <v>10365</v>
      </c>
      <c r="BY27" s="40">
        <v>0</v>
      </c>
      <c r="BZ27" s="40">
        <v>0</v>
      </c>
      <c r="CA27" s="39">
        <v>0</v>
      </c>
      <c r="CB27" s="40">
        <v>25996</v>
      </c>
    </row>
    <row r="28" spans="1:80" s="3" customFormat="1" ht="16.5" customHeight="1">
      <c r="A28" s="4"/>
      <c r="B28" s="4" t="s">
        <v>1924</v>
      </c>
      <c r="C28" s="44" t="s">
        <v>72</v>
      </c>
      <c r="D28" s="44" t="s">
        <v>74</v>
      </c>
      <c r="E28" s="40">
        <v>139857</v>
      </c>
      <c r="F28" s="40">
        <v>150146</v>
      </c>
      <c r="G28" s="40">
        <v>149895</v>
      </c>
      <c r="H28" s="40">
        <v>166813</v>
      </c>
      <c r="I28" s="40">
        <v>172994</v>
      </c>
      <c r="J28" s="40">
        <v>194615</v>
      </c>
      <c r="K28" s="40">
        <v>205646</v>
      </c>
      <c r="L28" s="40">
        <v>241062</v>
      </c>
      <c r="M28" s="40">
        <v>240716</v>
      </c>
      <c r="N28" s="40">
        <v>252846</v>
      </c>
      <c r="O28" s="40">
        <v>254146</v>
      </c>
      <c r="P28" s="40">
        <v>283768</v>
      </c>
      <c r="Q28" s="40">
        <v>289734</v>
      </c>
      <c r="R28" s="40">
        <v>305779</v>
      </c>
      <c r="S28" s="40">
        <v>324554</v>
      </c>
      <c r="T28" s="40">
        <v>358628</v>
      </c>
      <c r="U28" s="40">
        <v>350828</v>
      </c>
      <c r="V28" s="40">
        <v>356578</v>
      </c>
      <c r="W28" s="40">
        <v>354209</v>
      </c>
      <c r="X28" s="40">
        <v>357572</v>
      </c>
      <c r="Y28" s="40">
        <v>356790</v>
      </c>
      <c r="Z28" s="40">
        <v>360491</v>
      </c>
      <c r="AA28" s="40">
        <v>364293</v>
      </c>
      <c r="AB28" s="40">
        <v>412603</v>
      </c>
      <c r="AC28" s="40">
        <v>414185</v>
      </c>
      <c r="AD28" s="40">
        <v>453996</v>
      </c>
      <c r="AE28" s="40">
        <v>473940</v>
      </c>
      <c r="AF28" s="40">
        <v>599481</v>
      </c>
      <c r="AG28" s="40">
        <v>633359</v>
      </c>
      <c r="AH28" s="40">
        <v>671099</v>
      </c>
      <c r="AI28" s="40">
        <v>745619</v>
      </c>
      <c r="AJ28" s="40">
        <v>846204</v>
      </c>
      <c r="AK28" s="40">
        <v>843189</v>
      </c>
      <c r="AL28" s="40">
        <v>865645</v>
      </c>
      <c r="AM28" s="40">
        <v>936726</v>
      </c>
      <c r="AN28" s="40">
        <v>1063348</v>
      </c>
      <c r="AO28" s="40">
        <v>1101156</v>
      </c>
      <c r="AP28" s="40">
        <v>1138162</v>
      </c>
      <c r="AQ28" s="40">
        <v>1204275</v>
      </c>
      <c r="AR28" s="40">
        <v>1304065</v>
      </c>
      <c r="AS28" s="40">
        <v>1320473</v>
      </c>
      <c r="AT28" s="40">
        <v>1391883</v>
      </c>
      <c r="AU28" s="40">
        <v>1475060</v>
      </c>
      <c r="AV28" s="40">
        <v>1544202</v>
      </c>
      <c r="AW28" s="40">
        <v>1559316</v>
      </c>
      <c r="AX28" s="40">
        <v>1589602</v>
      </c>
      <c r="AY28" s="40">
        <v>1603876</v>
      </c>
      <c r="AZ28" s="40">
        <v>1645069</v>
      </c>
      <c r="BA28" s="40">
        <v>1636648</v>
      </c>
      <c r="BB28" s="40">
        <v>1668458</v>
      </c>
      <c r="BC28" s="40">
        <v>1716613</v>
      </c>
      <c r="BD28" s="40">
        <v>1813627</v>
      </c>
      <c r="BE28" s="40">
        <v>1822018</v>
      </c>
      <c r="BF28" s="40">
        <v>1853263</v>
      </c>
      <c r="BG28" s="40">
        <v>1910603</v>
      </c>
      <c r="BH28" s="40">
        <v>1994449</v>
      </c>
      <c r="BI28" s="40">
        <v>1955428</v>
      </c>
      <c r="BJ28" s="40">
        <v>1976762</v>
      </c>
      <c r="BK28" s="40">
        <v>2109143</v>
      </c>
      <c r="BL28" s="40">
        <v>2173710</v>
      </c>
      <c r="BM28" s="40">
        <v>2186193</v>
      </c>
      <c r="BN28" s="40">
        <v>2147040</v>
      </c>
      <c r="BO28" s="40">
        <v>2182428</v>
      </c>
      <c r="BP28" s="40">
        <v>2154260</v>
      </c>
      <c r="BQ28" s="40">
        <v>2333938</v>
      </c>
      <c r="BR28" s="40">
        <v>2418037</v>
      </c>
      <c r="BS28" s="40">
        <v>2489041</v>
      </c>
      <c r="BT28" s="40">
        <v>2650859</v>
      </c>
      <c r="BU28" s="40">
        <v>2618691</v>
      </c>
      <c r="BV28" s="40">
        <v>2686734</v>
      </c>
      <c r="BW28" s="40">
        <v>2742625</v>
      </c>
      <c r="BX28" s="40">
        <v>2830784</v>
      </c>
      <c r="BY28" s="40">
        <v>2768896</v>
      </c>
      <c r="BZ28" s="40">
        <v>2793931</v>
      </c>
      <c r="CA28" s="39">
        <v>2844936</v>
      </c>
      <c r="CB28" s="40">
        <v>2889666</v>
      </c>
    </row>
    <row r="29" spans="1:80" s="3" customFormat="1" ht="16.5" customHeight="1">
      <c r="A29" s="4"/>
      <c r="B29" s="4" t="s">
        <v>1925</v>
      </c>
      <c r="C29" s="44" t="s">
        <v>654</v>
      </c>
      <c r="D29" s="44" t="s">
        <v>1734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0</v>
      </c>
      <c r="AM29" s="40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</v>
      </c>
      <c r="BG29" s="40">
        <v>0</v>
      </c>
      <c r="BH29" s="40">
        <v>0</v>
      </c>
      <c r="BI29" s="40">
        <v>1652588</v>
      </c>
      <c r="BJ29" s="40">
        <v>1618840</v>
      </c>
      <c r="BK29" s="40">
        <v>1586325</v>
      </c>
      <c r="BL29" s="40">
        <v>1634690</v>
      </c>
      <c r="BM29" s="40">
        <v>1589206</v>
      </c>
      <c r="BN29" s="40">
        <v>1528457</v>
      </c>
      <c r="BO29" s="40">
        <v>1649238</v>
      </c>
      <c r="BP29" s="40">
        <v>1700038</v>
      </c>
      <c r="BQ29" s="40">
        <v>2083471</v>
      </c>
      <c r="BR29" s="40">
        <v>2295135</v>
      </c>
      <c r="BS29" s="40">
        <v>2304064</v>
      </c>
      <c r="BT29" s="40">
        <v>2434188</v>
      </c>
      <c r="BU29" s="40">
        <v>2404390</v>
      </c>
      <c r="BV29" s="40">
        <v>2504735</v>
      </c>
      <c r="BW29" s="40">
        <v>2526365</v>
      </c>
      <c r="BX29" s="40">
        <v>2609505</v>
      </c>
      <c r="BY29" s="40">
        <v>2504986</v>
      </c>
      <c r="BZ29" s="40">
        <v>2506144</v>
      </c>
      <c r="CA29" s="39">
        <v>2440966</v>
      </c>
      <c r="CB29" s="40">
        <v>2396687</v>
      </c>
    </row>
    <row r="30" spans="1:80" s="3" customFormat="1" ht="16.5" customHeight="1">
      <c r="A30" s="4"/>
      <c r="B30" s="4" t="s">
        <v>1926</v>
      </c>
      <c r="C30" s="45" t="s">
        <v>73</v>
      </c>
      <c r="D30" s="45" t="s">
        <v>75</v>
      </c>
      <c r="E30" s="43">
        <v>21592</v>
      </c>
      <c r="F30" s="43">
        <v>29021</v>
      </c>
      <c r="G30" s="43">
        <v>27581</v>
      </c>
      <c r="H30" s="43">
        <v>34710</v>
      </c>
      <c r="I30" s="43">
        <v>36255</v>
      </c>
      <c r="J30" s="43">
        <v>37811</v>
      </c>
      <c r="K30" s="43">
        <v>38446</v>
      </c>
      <c r="L30" s="43">
        <v>39308</v>
      </c>
      <c r="M30" s="43">
        <v>39472</v>
      </c>
      <c r="N30" s="43">
        <v>38808</v>
      </c>
      <c r="O30" s="43">
        <v>39568</v>
      </c>
      <c r="P30" s="43">
        <v>51409</v>
      </c>
      <c r="Q30" s="43">
        <v>48979</v>
      </c>
      <c r="R30" s="43">
        <v>47796</v>
      </c>
      <c r="S30" s="43">
        <v>49544</v>
      </c>
      <c r="T30" s="43">
        <v>50480</v>
      </c>
      <c r="U30" s="43">
        <v>46528</v>
      </c>
      <c r="V30" s="43">
        <v>43842</v>
      </c>
      <c r="W30" s="43">
        <v>41490</v>
      </c>
      <c r="X30" s="43">
        <v>46113</v>
      </c>
      <c r="Y30" s="43">
        <v>43529</v>
      </c>
      <c r="Z30" s="43">
        <v>41974</v>
      </c>
      <c r="AA30" s="43">
        <v>41006</v>
      </c>
      <c r="AB30" s="43">
        <v>66977</v>
      </c>
      <c r="AC30" s="43">
        <v>67770</v>
      </c>
      <c r="AD30" s="43">
        <v>235930</v>
      </c>
      <c r="AE30" s="43">
        <v>247432</v>
      </c>
      <c r="AF30" s="43">
        <v>204858</v>
      </c>
      <c r="AG30" s="43">
        <v>209733</v>
      </c>
      <c r="AH30" s="43">
        <v>226507</v>
      </c>
      <c r="AI30" s="43">
        <v>275215</v>
      </c>
      <c r="AJ30" s="43">
        <v>256165</v>
      </c>
      <c r="AK30" s="43">
        <v>256630</v>
      </c>
      <c r="AL30" s="43">
        <v>258025</v>
      </c>
      <c r="AM30" s="43">
        <v>308051</v>
      </c>
      <c r="AN30" s="43">
        <v>322203</v>
      </c>
      <c r="AO30" s="43">
        <v>313311</v>
      </c>
      <c r="AP30" s="43">
        <v>340559</v>
      </c>
      <c r="AQ30" s="43">
        <v>350791</v>
      </c>
      <c r="AR30" s="43">
        <v>368084</v>
      </c>
      <c r="AS30" s="43">
        <v>361394</v>
      </c>
      <c r="AT30" s="43">
        <v>371837</v>
      </c>
      <c r="AU30" s="43">
        <v>386715</v>
      </c>
      <c r="AV30" s="43">
        <v>421797</v>
      </c>
      <c r="AW30" s="43">
        <v>420496</v>
      </c>
      <c r="AX30" s="43">
        <v>470286</v>
      </c>
      <c r="AY30" s="43">
        <v>472011</v>
      </c>
      <c r="AZ30" s="43">
        <v>500244</v>
      </c>
      <c r="BA30" s="43">
        <v>495518</v>
      </c>
      <c r="BB30" s="43">
        <v>501811</v>
      </c>
      <c r="BC30" s="43">
        <v>501558</v>
      </c>
      <c r="BD30" s="43">
        <v>526235</v>
      </c>
      <c r="BE30" s="43">
        <v>538370</v>
      </c>
      <c r="BF30" s="43">
        <v>565794</v>
      </c>
      <c r="BG30" s="43">
        <v>582622</v>
      </c>
      <c r="BH30" s="43">
        <v>635076</v>
      </c>
      <c r="BI30" s="43">
        <v>632852</v>
      </c>
      <c r="BJ30" s="43">
        <v>681707</v>
      </c>
      <c r="BK30" s="43">
        <v>713478</v>
      </c>
      <c r="BL30" s="43">
        <v>784235</v>
      </c>
      <c r="BM30" s="43">
        <v>796489</v>
      </c>
      <c r="BN30" s="43">
        <v>874740</v>
      </c>
      <c r="BO30" s="43">
        <v>913717</v>
      </c>
      <c r="BP30" s="43">
        <v>940636</v>
      </c>
      <c r="BQ30" s="43">
        <v>930143</v>
      </c>
      <c r="BR30" s="43">
        <v>946549</v>
      </c>
      <c r="BS30" s="43">
        <v>1100716</v>
      </c>
      <c r="BT30" s="43">
        <v>1207640</v>
      </c>
      <c r="BU30" s="43">
        <v>1221070</v>
      </c>
      <c r="BV30" s="43">
        <v>1365419</v>
      </c>
      <c r="BW30" s="43">
        <v>1449821</v>
      </c>
      <c r="BX30" s="43">
        <v>1639167</v>
      </c>
      <c r="BY30" s="43">
        <v>1626841</v>
      </c>
      <c r="BZ30" s="40">
        <v>1691566</v>
      </c>
      <c r="CA30" s="39">
        <v>1738455</v>
      </c>
      <c r="CB30" s="40">
        <v>1702201</v>
      </c>
    </row>
    <row r="31" spans="1:80" s="3" customFormat="1" ht="16.5" customHeight="1">
      <c r="A31" s="4"/>
      <c r="B31" s="4"/>
      <c r="C31" s="134"/>
      <c r="D31" s="134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6"/>
      <c r="AJ31" s="346"/>
      <c r="AK31" s="346"/>
      <c r="AL31" s="346"/>
      <c r="AM31" s="346"/>
      <c r="AN31" s="346"/>
      <c r="AO31" s="346"/>
      <c r="AP31" s="346"/>
      <c r="AQ31" s="346"/>
      <c r="AR31" s="346"/>
      <c r="AS31" s="346"/>
      <c r="AT31" s="346"/>
      <c r="AU31" s="346"/>
      <c r="AV31" s="346"/>
      <c r="AW31" s="346"/>
      <c r="AX31" s="346"/>
      <c r="AY31" s="346"/>
      <c r="AZ31" s="346"/>
      <c r="BA31" s="346"/>
      <c r="BB31" s="346"/>
      <c r="BC31" s="346"/>
      <c r="BD31" s="346"/>
      <c r="BE31" s="346"/>
      <c r="BF31" s="346"/>
      <c r="BG31" s="346"/>
      <c r="BH31" s="346"/>
      <c r="BI31" s="346"/>
      <c r="BJ31" s="346"/>
      <c r="BK31" s="346"/>
      <c r="BL31" s="346"/>
      <c r="BM31" s="346"/>
      <c r="BN31" s="346"/>
      <c r="BO31" s="346"/>
      <c r="BP31" s="346"/>
      <c r="BQ31" s="346"/>
      <c r="BR31" s="346"/>
      <c r="BS31" s="346"/>
      <c r="BT31" s="346"/>
      <c r="BU31" s="346"/>
      <c r="BV31" s="346"/>
      <c r="BW31" s="346"/>
      <c r="BX31" s="346"/>
      <c r="BY31" s="346"/>
      <c r="BZ31" s="346"/>
      <c r="CA31" s="359"/>
      <c r="CB31" s="346"/>
    </row>
    <row r="32" spans="1:80" s="3" customFormat="1" ht="16.5" customHeight="1">
      <c r="A32" s="4"/>
      <c r="B32" s="4"/>
      <c r="C32" s="135"/>
      <c r="D32" s="135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347"/>
      <c r="AB32" s="347"/>
      <c r="AC32" s="347"/>
      <c r="AD32" s="347"/>
      <c r="AE32" s="347"/>
      <c r="AF32" s="347"/>
      <c r="AG32" s="347"/>
      <c r="AH32" s="347"/>
      <c r="AI32" s="347"/>
      <c r="AJ32" s="347"/>
      <c r="AK32" s="347"/>
      <c r="AL32" s="347"/>
      <c r="AM32" s="347"/>
      <c r="AN32" s="347"/>
      <c r="AO32" s="347"/>
      <c r="AP32" s="347"/>
      <c r="AQ32" s="347"/>
      <c r="AR32" s="347"/>
      <c r="AS32" s="347"/>
      <c r="AT32" s="347"/>
      <c r="AU32" s="347"/>
      <c r="AV32" s="347"/>
      <c r="AW32" s="347"/>
      <c r="AX32" s="347"/>
      <c r="AY32" s="347"/>
      <c r="AZ32" s="347"/>
      <c r="BA32" s="347"/>
      <c r="BB32" s="347"/>
      <c r="BC32" s="347"/>
      <c r="BD32" s="347"/>
      <c r="BE32" s="347"/>
      <c r="BF32" s="347"/>
      <c r="BG32" s="347"/>
      <c r="BH32" s="347"/>
      <c r="BI32" s="347"/>
      <c r="BJ32" s="347"/>
      <c r="BK32" s="347"/>
      <c r="BL32" s="347"/>
      <c r="BM32" s="347"/>
      <c r="BN32" s="347"/>
      <c r="BO32" s="347"/>
      <c r="BP32" s="347"/>
      <c r="BQ32" s="347"/>
      <c r="BR32" s="347"/>
      <c r="BS32" s="347"/>
      <c r="BT32" s="347"/>
      <c r="BU32" s="347"/>
      <c r="BV32" s="347"/>
      <c r="BW32" s="347"/>
      <c r="BX32" s="347"/>
      <c r="BY32" s="347"/>
      <c r="BZ32" s="347"/>
      <c r="CA32" s="360"/>
      <c r="CB32" s="347"/>
    </row>
    <row r="33" spans="1:80" s="3" customFormat="1" ht="16.5" customHeight="1">
      <c r="A33" s="4"/>
      <c r="B33" s="4"/>
      <c r="C33" s="16" t="s">
        <v>1</v>
      </c>
      <c r="D33" s="16" t="s">
        <v>69</v>
      </c>
      <c r="E33" s="340">
        <v>672486</v>
      </c>
      <c r="F33" s="340">
        <v>702874</v>
      </c>
      <c r="G33" s="340">
        <v>873847</v>
      </c>
      <c r="H33" s="340">
        <v>1067284</v>
      </c>
      <c r="I33" s="340">
        <v>923259</v>
      </c>
      <c r="J33" s="340">
        <v>1058938</v>
      </c>
      <c r="K33" s="340">
        <v>1114516</v>
      </c>
      <c r="L33" s="340">
        <v>1426122</v>
      </c>
      <c r="M33" s="340">
        <v>1267399</v>
      </c>
      <c r="N33" s="340">
        <v>1319883</v>
      </c>
      <c r="O33" s="340">
        <v>1356469</v>
      </c>
      <c r="P33" s="340">
        <v>1608356</v>
      </c>
      <c r="Q33" s="340">
        <v>1458016</v>
      </c>
      <c r="R33" s="340">
        <v>1505928</v>
      </c>
      <c r="S33" s="340">
        <v>1435204</v>
      </c>
      <c r="T33" s="340">
        <v>1626355</v>
      </c>
      <c r="U33" s="340">
        <v>1452186</v>
      </c>
      <c r="V33" s="340">
        <v>1586345</v>
      </c>
      <c r="W33" s="340">
        <v>1629790</v>
      </c>
      <c r="X33" s="340">
        <v>1921197</v>
      </c>
      <c r="Y33" s="340">
        <v>1832162</v>
      </c>
      <c r="Z33" s="340">
        <v>1871880</v>
      </c>
      <c r="AA33" s="340">
        <v>1905562</v>
      </c>
      <c r="AB33" s="340">
        <v>2456015</v>
      </c>
      <c r="AC33" s="340">
        <v>2212079</v>
      </c>
      <c r="AD33" s="340">
        <v>2228907</v>
      </c>
      <c r="AE33" s="340">
        <v>2661532</v>
      </c>
      <c r="AF33" s="340">
        <v>2983504</v>
      </c>
      <c r="AG33" s="340">
        <v>2859507</v>
      </c>
      <c r="AH33" s="340">
        <v>2909729</v>
      </c>
      <c r="AI33" s="340">
        <v>3322175</v>
      </c>
      <c r="AJ33" s="340">
        <v>3770028</v>
      </c>
      <c r="AK33" s="340">
        <v>3485527</v>
      </c>
      <c r="AL33" s="340">
        <v>3513137</v>
      </c>
      <c r="AM33" s="340">
        <v>4015436.0360000003</v>
      </c>
      <c r="AN33" s="340">
        <v>4515524</v>
      </c>
      <c r="AO33" s="340">
        <v>4300689</v>
      </c>
      <c r="AP33" s="340">
        <v>4404998</v>
      </c>
      <c r="AQ33" s="340">
        <v>4509147</v>
      </c>
      <c r="AR33" s="340">
        <v>5318884</v>
      </c>
      <c r="AS33" s="340">
        <v>5075915</v>
      </c>
      <c r="AT33" s="340">
        <v>5231713</v>
      </c>
      <c r="AU33" s="340">
        <v>5292745</v>
      </c>
      <c r="AV33" s="340">
        <v>5863719</v>
      </c>
      <c r="AW33" s="340">
        <v>5571244</v>
      </c>
      <c r="AX33" s="340">
        <v>5812619</v>
      </c>
      <c r="AY33" s="340">
        <v>5674332</v>
      </c>
      <c r="AZ33" s="340">
        <v>6475212</v>
      </c>
      <c r="BA33" s="340">
        <v>6251926</v>
      </c>
      <c r="BB33" s="340">
        <v>6596513</v>
      </c>
      <c r="BC33" s="340">
        <v>6486567</v>
      </c>
      <c r="BD33" s="340">
        <v>7547658</v>
      </c>
      <c r="BE33" s="340">
        <v>7026755</v>
      </c>
      <c r="BF33" s="340">
        <v>7305307</v>
      </c>
      <c r="BG33" s="340">
        <v>7547252</v>
      </c>
      <c r="BH33" s="340">
        <v>8821048</v>
      </c>
      <c r="BI33" s="340">
        <v>10063113</v>
      </c>
      <c r="BJ33" s="340">
        <v>9923908</v>
      </c>
      <c r="BK33" s="340">
        <v>10202306</v>
      </c>
      <c r="BL33" s="340">
        <v>11552902</v>
      </c>
      <c r="BM33" s="340">
        <v>11504459</v>
      </c>
      <c r="BN33" s="340">
        <v>12828071</v>
      </c>
      <c r="BO33" s="340">
        <v>12982090</v>
      </c>
      <c r="BP33" s="340">
        <v>14642583</v>
      </c>
      <c r="BQ33" s="340">
        <v>14736953</v>
      </c>
      <c r="BR33" s="340">
        <v>18744462</v>
      </c>
      <c r="BS33" s="340">
        <v>19462761</v>
      </c>
      <c r="BT33" s="340">
        <v>21411985</v>
      </c>
      <c r="BU33" s="219">
        <v>21060632</v>
      </c>
      <c r="BV33" s="219">
        <v>20949309</v>
      </c>
      <c r="BW33" s="219">
        <v>20816608</v>
      </c>
      <c r="BX33" s="219">
        <v>21148892</v>
      </c>
      <c r="BY33" s="219">
        <v>19691820</v>
      </c>
      <c r="BZ33" s="219">
        <v>19953683</v>
      </c>
      <c r="CA33" s="219">
        <v>19959761</v>
      </c>
      <c r="CB33" s="219">
        <v>20490638</v>
      </c>
    </row>
    <row r="34" spans="1:80" s="3" customFormat="1" ht="16.5" customHeight="1">
      <c r="A34" s="4"/>
      <c r="B34" s="4"/>
      <c r="C34" s="14"/>
      <c r="D34" s="14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341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  <c r="AV34" s="341"/>
      <c r="AW34" s="341"/>
      <c r="AX34" s="341"/>
      <c r="AY34" s="341"/>
      <c r="AZ34" s="341"/>
      <c r="BA34" s="341"/>
      <c r="BB34" s="341"/>
      <c r="BC34" s="341"/>
      <c r="BD34" s="341"/>
      <c r="BE34" s="341"/>
      <c r="BF34" s="341"/>
      <c r="BG34" s="341"/>
      <c r="BH34" s="341"/>
      <c r="BI34" s="341"/>
      <c r="BJ34" s="341"/>
      <c r="BK34" s="341"/>
      <c r="BL34" s="341"/>
      <c r="BM34" s="341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  <c r="BX34" s="341"/>
      <c r="BY34" s="341"/>
      <c r="BZ34" s="341"/>
      <c r="CB34" s="342"/>
    </row>
    <row r="35" spans="1:80" s="3" customFormat="1" ht="16.5" customHeight="1">
      <c r="A35" s="6"/>
      <c r="B35" s="6"/>
      <c r="C35" s="74" t="s">
        <v>1736</v>
      </c>
      <c r="D35" s="74" t="s">
        <v>65</v>
      </c>
      <c r="E35" s="75">
        <v>521645</v>
      </c>
      <c r="F35" s="75">
        <v>507828</v>
      </c>
      <c r="G35" s="75">
        <v>336289</v>
      </c>
      <c r="H35" s="75">
        <v>549705</v>
      </c>
      <c r="I35" s="75">
        <v>392211</v>
      </c>
      <c r="J35" s="75">
        <v>505017</v>
      </c>
      <c r="K35" s="75">
        <v>559932</v>
      </c>
      <c r="L35" s="75">
        <v>882156</v>
      </c>
      <c r="M35" s="75">
        <v>706656</v>
      </c>
      <c r="N35" s="75">
        <v>718694</v>
      </c>
      <c r="O35" s="75">
        <v>719449</v>
      </c>
      <c r="P35" s="75">
        <v>1025428</v>
      </c>
      <c r="Q35" s="75">
        <v>847916</v>
      </c>
      <c r="R35" s="75">
        <v>849262</v>
      </c>
      <c r="S35" s="75">
        <v>747030</v>
      </c>
      <c r="T35" s="75">
        <v>914862</v>
      </c>
      <c r="U35" s="75">
        <v>726136</v>
      </c>
      <c r="V35" s="75">
        <v>807542</v>
      </c>
      <c r="W35" s="75">
        <v>815138</v>
      </c>
      <c r="X35" s="75">
        <v>1054761</v>
      </c>
      <c r="Y35" s="75">
        <v>924160</v>
      </c>
      <c r="Z35" s="75">
        <v>956238</v>
      </c>
      <c r="AA35" s="75">
        <v>928766</v>
      </c>
      <c r="AB35" s="75">
        <v>1434707</v>
      </c>
      <c r="AC35" s="75">
        <v>1155293</v>
      </c>
      <c r="AD35" s="75">
        <v>1211962</v>
      </c>
      <c r="AE35" s="75">
        <v>1592943</v>
      </c>
      <c r="AF35" s="75">
        <v>1828506</v>
      </c>
      <c r="AG35" s="75">
        <v>1689325</v>
      </c>
      <c r="AH35" s="75">
        <v>1789878</v>
      </c>
      <c r="AI35" s="75">
        <v>2151941</v>
      </c>
      <c r="AJ35" s="75">
        <v>2464345</v>
      </c>
      <c r="AK35" s="75">
        <v>2168381</v>
      </c>
      <c r="AL35" s="75">
        <v>2246770</v>
      </c>
      <c r="AM35" s="75">
        <v>2699974.0360000003</v>
      </c>
      <c r="AN35" s="75">
        <v>3022271</v>
      </c>
      <c r="AO35" s="75">
        <v>2782515</v>
      </c>
      <c r="AP35" s="75">
        <v>2837114</v>
      </c>
      <c r="AQ35" s="75">
        <v>2840785</v>
      </c>
      <c r="AR35" s="75">
        <v>3463616</v>
      </c>
      <c r="AS35" s="75">
        <v>3131231</v>
      </c>
      <c r="AT35" s="75">
        <v>3228200</v>
      </c>
      <c r="AU35" s="75">
        <v>3119061</v>
      </c>
      <c r="AV35" s="75">
        <v>3552823</v>
      </c>
      <c r="AW35" s="75">
        <v>3310426</v>
      </c>
      <c r="AX35" s="75">
        <v>3515415</v>
      </c>
      <c r="AY35" s="75">
        <v>3308209</v>
      </c>
      <c r="AZ35" s="75">
        <v>3838416</v>
      </c>
      <c r="BA35" s="75">
        <v>3581112</v>
      </c>
      <c r="BB35" s="75">
        <v>3782501</v>
      </c>
      <c r="BC35" s="75">
        <v>3567899</v>
      </c>
      <c r="BD35" s="75">
        <v>4324212</v>
      </c>
      <c r="BE35" s="75">
        <v>3758357</v>
      </c>
      <c r="BF35" s="75">
        <v>3843524</v>
      </c>
      <c r="BG35" s="75">
        <v>3939770</v>
      </c>
      <c r="BH35" s="75">
        <v>4866536</v>
      </c>
      <c r="BI35" s="75">
        <v>6008228</v>
      </c>
      <c r="BJ35" s="75">
        <v>5821766</v>
      </c>
      <c r="BK35" s="75">
        <v>5941857</v>
      </c>
      <c r="BL35" s="75">
        <v>6861883</v>
      </c>
      <c r="BM35" s="75">
        <v>6832507</v>
      </c>
      <c r="BN35" s="75">
        <v>7402119</v>
      </c>
      <c r="BO35" s="75">
        <v>7694327</v>
      </c>
      <c r="BP35" s="75">
        <v>9141267</v>
      </c>
      <c r="BQ35" s="75">
        <v>9371482</v>
      </c>
      <c r="BR35" s="75">
        <v>9402637</v>
      </c>
      <c r="BS35" s="75">
        <v>9965146</v>
      </c>
      <c r="BT35" s="75">
        <v>11605364</v>
      </c>
      <c r="BU35" s="75">
        <v>11435892</v>
      </c>
      <c r="BV35" s="75">
        <v>11300964</v>
      </c>
      <c r="BW35" s="75">
        <v>11025805</v>
      </c>
      <c r="BX35" s="75">
        <v>11061377</v>
      </c>
      <c r="BY35" s="75">
        <v>10026038</v>
      </c>
      <c r="BZ35" s="75">
        <v>10241203</v>
      </c>
      <c r="CA35" s="75">
        <v>10194670</v>
      </c>
      <c r="CB35" s="75">
        <v>10443417</v>
      </c>
    </row>
    <row r="36" spans="1:80" s="3" customFormat="1" ht="16.5" customHeight="1">
      <c r="A36" s="6"/>
      <c r="B36" s="6"/>
      <c r="C36" s="15"/>
      <c r="D36" s="1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B36" s="342"/>
    </row>
    <row r="37" spans="1:80" s="3" customFormat="1" ht="16.5" customHeight="1">
      <c r="A37" s="6"/>
      <c r="B37" s="6"/>
      <c r="C37" s="76" t="s">
        <v>87</v>
      </c>
      <c r="D37" s="76" t="s">
        <v>79</v>
      </c>
      <c r="E37" s="77">
        <v>288998</v>
      </c>
      <c r="F37" s="77">
        <v>291314</v>
      </c>
      <c r="G37" s="77">
        <v>313488</v>
      </c>
      <c r="H37" s="77">
        <v>530493</v>
      </c>
      <c r="I37" s="77">
        <v>372876</v>
      </c>
      <c r="J37" s="77">
        <v>479542</v>
      </c>
      <c r="K37" s="77">
        <v>533633</v>
      </c>
      <c r="L37" s="77">
        <v>853359</v>
      </c>
      <c r="M37" s="77">
        <v>656073</v>
      </c>
      <c r="N37" s="77">
        <v>666297</v>
      </c>
      <c r="O37" s="77">
        <v>680130</v>
      </c>
      <c r="P37" s="77">
        <v>981491</v>
      </c>
      <c r="Q37" s="77">
        <v>801693</v>
      </c>
      <c r="R37" s="77">
        <v>773423</v>
      </c>
      <c r="S37" s="77">
        <v>663483</v>
      </c>
      <c r="T37" s="77">
        <v>833890</v>
      </c>
      <c r="U37" s="77">
        <v>649887</v>
      </c>
      <c r="V37" s="77">
        <v>724513</v>
      </c>
      <c r="W37" s="77">
        <v>735479</v>
      </c>
      <c r="X37" s="77">
        <v>973334</v>
      </c>
      <c r="Y37" s="77">
        <v>841103</v>
      </c>
      <c r="Z37" s="77">
        <v>862863</v>
      </c>
      <c r="AA37" s="77">
        <v>829365</v>
      </c>
      <c r="AB37" s="77">
        <v>977575</v>
      </c>
      <c r="AC37" s="77">
        <v>708507</v>
      </c>
      <c r="AD37" s="77">
        <v>755123</v>
      </c>
      <c r="AE37" s="77">
        <v>809740</v>
      </c>
      <c r="AF37" s="77">
        <v>1060427</v>
      </c>
      <c r="AG37" s="77">
        <v>921669</v>
      </c>
      <c r="AH37" s="77">
        <v>1025931</v>
      </c>
      <c r="AI37" s="77">
        <v>1071413</v>
      </c>
      <c r="AJ37" s="77">
        <v>1725212</v>
      </c>
      <c r="AK37" s="77">
        <v>1465531</v>
      </c>
      <c r="AL37" s="77">
        <v>1550010</v>
      </c>
      <c r="AM37" s="77">
        <v>1596113.0360000001</v>
      </c>
      <c r="AN37" s="77">
        <v>1932589</v>
      </c>
      <c r="AO37" s="77">
        <v>1690383</v>
      </c>
      <c r="AP37" s="77">
        <v>1314437</v>
      </c>
      <c r="AQ37" s="77">
        <v>1455747</v>
      </c>
      <c r="AR37" s="77">
        <v>2034706</v>
      </c>
      <c r="AS37" s="77">
        <v>1686936</v>
      </c>
      <c r="AT37" s="77">
        <v>1861824</v>
      </c>
      <c r="AU37" s="77">
        <v>1883362</v>
      </c>
      <c r="AV37" s="77">
        <v>2319127</v>
      </c>
      <c r="AW37" s="77">
        <v>2075776</v>
      </c>
      <c r="AX37" s="77">
        <v>2354817</v>
      </c>
      <c r="AY37" s="77">
        <v>2384018</v>
      </c>
      <c r="AZ37" s="77">
        <v>2917751</v>
      </c>
      <c r="BA37" s="77">
        <v>2341067</v>
      </c>
      <c r="BB37" s="77">
        <v>2656776</v>
      </c>
      <c r="BC37" s="77">
        <v>2331216</v>
      </c>
      <c r="BD37" s="77">
        <v>2941712</v>
      </c>
      <c r="BE37" s="77">
        <v>2382238</v>
      </c>
      <c r="BF37" s="77">
        <v>2937272</v>
      </c>
      <c r="BG37" s="77">
        <v>3239419</v>
      </c>
      <c r="BH37" s="77">
        <v>4324355</v>
      </c>
      <c r="BI37" s="77">
        <v>4447806</v>
      </c>
      <c r="BJ37" s="77">
        <v>3868188</v>
      </c>
      <c r="BK37" s="77">
        <v>3695792</v>
      </c>
      <c r="BL37" s="77">
        <v>4765317</v>
      </c>
      <c r="BM37" s="77">
        <v>4789884</v>
      </c>
      <c r="BN37" s="77">
        <v>4783009</v>
      </c>
      <c r="BO37" s="77">
        <v>4766933</v>
      </c>
      <c r="BP37" s="77">
        <v>5633411</v>
      </c>
      <c r="BQ37" s="77">
        <v>4412481</v>
      </c>
      <c r="BR37" s="77">
        <v>4375925</v>
      </c>
      <c r="BS37" s="77">
        <v>5408443</v>
      </c>
      <c r="BT37" s="77">
        <v>7954100</v>
      </c>
      <c r="BU37" s="77">
        <v>7826743</v>
      </c>
      <c r="BV37" s="77">
        <v>7876084</v>
      </c>
      <c r="BW37" s="77">
        <v>7298565</v>
      </c>
      <c r="BX37" s="77">
        <v>7005579</v>
      </c>
      <c r="BY37" s="77">
        <v>6660665</v>
      </c>
      <c r="BZ37" s="77">
        <v>6835103</v>
      </c>
      <c r="CA37" s="77">
        <v>6901670</v>
      </c>
      <c r="CB37" s="77">
        <v>7492553</v>
      </c>
    </row>
    <row r="38" spans="1:80" s="3" customFormat="1" ht="15" customHeight="1">
      <c r="A38" s="4"/>
      <c r="B38" s="4" t="s">
        <v>1927</v>
      </c>
      <c r="C38" s="46" t="s">
        <v>101</v>
      </c>
      <c r="D38" s="46" t="s">
        <v>1958</v>
      </c>
      <c r="E38" s="40">
        <v>44080</v>
      </c>
      <c r="F38" s="40">
        <v>1354</v>
      </c>
      <c r="G38" s="40">
        <v>3</v>
      </c>
      <c r="H38" s="40">
        <v>98</v>
      </c>
      <c r="I38" s="40">
        <v>86</v>
      </c>
      <c r="J38" s="40">
        <v>67</v>
      </c>
      <c r="K38" s="40">
        <v>48</v>
      </c>
      <c r="L38" s="40">
        <v>72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87</v>
      </c>
      <c r="U38" s="40">
        <v>1570</v>
      </c>
      <c r="V38" s="40">
        <v>4526</v>
      </c>
      <c r="W38" s="40">
        <v>6730</v>
      </c>
      <c r="X38" s="40">
        <v>8946</v>
      </c>
      <c r="Y38" s="40">
        <v>8940</v>
      </c>
      <c r="Z38" s="40">
        <v>8924</v>
      </c>
      <c r="AA38" s="40">
        <v>8917</v>
      </c>
      <c r="AB38" s="40">
        <v>12280</v>
      </c>
      <c r="AC38" s="40">
        <v>12271</v>
      </c>
      <c r="AD38" s="40">
        <v>20395</v>
      </c>
      <c r="AE38" s="40">
        <v>29154</v>
      </c>
      <c r="AF38" s="40">
        <v>41003</v>
      </c>
      <c r="AG38" s="40">
        <v>54460</v>
      </c>
      <c r="AH38" s="40">
        <v>50478</v>
      </c>
      <c r="AI38" s="40">
        <v>45544</v>
      </c>
      <c r="AJ38" s="40">
        <v>35938</v>
      </c>
      <c r="AK38" s="40">
        <v>49213</v>
      </c>
      <c r="AL38" s="40">
        <v>62968</v>
      </c>
      <c r="AM38" s="40">
        <v>64337</v>
      </c>
      <c r="AN38" s="40">
        <v>44614</v>
      </c>
      <c r="AO38" s="40">
        <v>35108</v>
      </c>
      <c r="AP38" s="40">
        <v>55539</v>
      </c>
      <c r="AQ38" s="40">
        <v>188440</v>
      </c>
      <c r="AR38" s="40">
        <v>206768</v>
      </c>
      <c r="AS38" s="40">
        <v>197445</v>
      </c>
      <c r="AT38" s="40">
        <v>295633</v>
      </c>
      <c r="AU38" s="40">
        <v>291582</v>
      </c>
      <c r="AV38" s="40">
        <v>317346</v>
      </c>
      <c r="AW38" s="40">
        <v>397742</v>
      </c>
      <c r="AX38" s="40">
        <v>496086</v>
      </c>
      <c r="AY38" s="40">
        <v>594136</v>
      </c>
      <c r="AZ38" s="40">
        <v>615384</v>
      </c>
      <c r="BA38" s="40">
        <v>488567</v>
      </c>
      <c r="BB38" s="40">
        <v>588793</v>
      </c>
      <c r="BC38" s="40">
        <v>385235</v>
      </c>
      <c r="BD38" s="40">
        <v>379553</v>
      </c>
      <c r="BE38" s="40">
        <v>386029</v>
      </c>
      <c r="BF38" s="40">
        <v>519383</v>
      </c>
      <c r="BG38" s="40">
        <v>665877</v>
      </c>
      <c r="BH38" s="40">
        <v>710804</v>
      </c>
      <c r="BI38" s="40">
        <v>957726</v>
      </c>
      <c r="BJ38" s="40">
        <v>748594</v>
      </c>
      <c r="BK38" s="40">
        <v>508147</v>
      </c>
      <c r="BL38" s="40">
        <v>709022</v>
      </c>
      <c r="BM38" s="40">
        <v>1257286</v>
      </c>
      <c r="BN38" s="40">
        <v>1698108</v>
      </c>
      <c r="BO38" s="40">
        <v>1259027</v>
      </c>
      <c r="BP38" s="40">
        <v>1077081</v>
      </c>
      <c r="BQ38" s="40">
        <v>543875</v>
      </c>
      <c r="BR38" s="40">
        <v>323791</v>
      </c>
      <c r="BS38" s="40">
        <v>488284</v>
      </c>
      <c r="BT38" s="40">
        <v>1610452</v>
      </c>
      <c r="BU38" s="40">
        <v>1632135</v>
      </c>
      <c r="BV38" s="40">
        <v>1335093</v>
      </c>
      <c r="BW38" s="40">
        <v>1195202</v>
      </c>
      <c r="BX38" s="40">
        <v>122824</v>
      </c>
      <c r="BY38" s="40">
        <v>585450</v>
      </c>
      <c r="BZ38" s="40">
        <v>619302</v>
      </c>
      <c r="CA38" s="40">
        <v>631512</v>
      </c>
      <c r="CB38" s="40">
        <v>601954</v>
      </c>
    </row>
    <row r="39" spans="1:80" s="3" customFormat="1" ht="15" customHeight="1">
      <c r="A39" s="4"/>
      <c r="B39" s="4" t="s">
        <v>1927</v>
      </c>
      <c r="C39" s="46" t="s">
        <v>109</v>
      </c>
      <c r="D39" s="46" t="s">
        <v>68</v>
      </c>
      <c r="E39" s="40">
        <v>59995</v>
      </c>
      <c r="F39" s="40">
        <v>73229</v>
      </c>
      <c r="G39" s="40">
        <v>91564</v>
      </c>
      <c r="H39" s="40">
        <v>100740</v>
      </c>
      <c r="I39" s="40">
        <v>136759</v>
      </c>
      <c r="J39" s="40">
        <v>198300</v>
      </c>
      <c r="K39" s="40">
        <v>245324</v>
      </c>
      <c r="L39" s="40">
        <v>319019</v>
      </c>
      <c r="M39" s="40">
        <v>310236</v>
      </c>
      <c r="N39" s="40">
        <v>332880</v>
      </c>
      <c r="O39" s="40">
        <v>319840</v>
      </c>
      <c r="P39" s="40">
        <v>348507</v>
      </c>
      <c r="Q39" s="40">
        <v>356554</v>
      </c>
      <c r="R39" s="40">
        <v>397898</v>
      </c>
      <c r="S39" s="40">
        <v>365733</v>
      </c>
      <c r="T39" s="40">
        <v>385072</v>
      </c>
      <c r="U39" s="40">
        <v>318022</v>
      </c>
      <c r="V39" s="40">
        <v>337000</v>
      </c>
      <c r="W39" s="40">
        <v>340809</v>
      </c>
      <c r="X39" s="40">
        <v>373471</v>
      </c>
      <c r="Y39" s="40">
        <v>372973</v>
      </c>
      <c r="Z39" s="40">
        <v>395405</v>
      </c>
      <c r="AA39" s="40">
        <v>379612</v>
      </c>
      <c r="AB39" s="40">
        <v>267146</v>
      </c>
      <c r="AC39" s="40">
        <v>130316</v>
      </c>
      <c r="AD39" s="40">
        <v>125066</v>
      </c>
      <c r="AE39" s="40">
        <v>205746</v>
      </c>
      <c r="AF39" s="40">
        <v>119932</v>
      </c>
      <c r="AG39" s="40">
        <v>128652</v>
      </c>
      <c r="AH39" s="40">
        <v>148556</v>
      </c>
      <c r="AI39" s="40">
        <v>180642</v>
      </c>
      <c r="AJ39" s="40">
        <v>547665</v>
      </c>
      <c r="AK39" s="40">
        <v>539606</v>
      </c>
      <c r="AL39" s="40">
        <v>585887</v>
      </c>
      <c r="AM39" s="40">
        <v>680194</v>
      </c>
      <c r="AN39" s="40">
        <v>607060</v>
      </c>
      <c r="AO39" s="40">
        <v>629659</v>
      </c>
      <c r="AP39" s="40">
        <v>307172</v>
      </c>
      <c r="AQ39" s="40">
        <v>281212</v>
      </c>
      <c r="AR39" s="40">
        <v>336719</v>
      </c>
      <c r="AS39" s="40">
        <v>383792</v>
      </c>
      <c r="AT39" s="40">
        <v>419648</v>
      </c>
      <c r="AU39" s="40">
        <v>430700</v>
      </c>
      <c r="AV39" s="40">
        <v>380914</v>
      </c>
      <c r="AW39" s="40">
        <v>410794</v>
      </c>
      <c r="AX39" s="40">
        <v>456710</v>
      </c>
      <c r="AY39" s="40">
        <v>401356</v>
      </c>
      <c r="AZ39" s="40">
        <v>378266</v>
      </c>
      <c r="BA39" s="40">
        <v>386351</v>
      </c>
      <c r="BB39" s="40">
        <v>467829</v>
      </c>
      <c r="BC39" s="40">
        <v>173123</v>
      </c>
      <c r="BD39" s="40">
        <v>127396</v>
      </c>
      <c r="BE39" s="40">
        <v>130059</v>
      </c>
      <c r="BF39" s="40">
        <v>527273</v>
      </c>
      <c r="BG39" s="40">
        <v>458313</v>
      </c>
      <c r="BH39" s="40">
        <v>712558</v>
      </c>
      <c r="BI39" s="40">
        <v>913814</v>
      </c>
      <c r="BJ39" s="40">
        <v>469493</v>
      </c>
      <c r="BK39" s="40">
        <v>296439</v>
      </c>
      <c r="BL39" s="40">
        <v>184996</v>
      </c>
      <c r="BM39" s="40">
        <v>538965</v>
      </c>
      <c r="BN39" s="40">
        <v>514962</v>
      </c>
      <c r="BO39" s="40">
        <v>325639</v>
      </c>
      <c r="BP39" s="40">
        <v>341390</v>
      </c>
      <c r="BQ39" s="40">
        <v>257869</v>
      </c>
      <c r="BR39" s="40">
        <v>126208</v>
      </c>
      <c r="BS39" s="40">
        <v>455832</v>
      </c>
      <c r="BT39" s="40">
        <v>475522</v>
      </c>
      <c r="BU39" s="40">
        <v>691304</v>
      </c>
      <c r="BV39" s="40">
        <v>971326</v>
      </c>
      <c r="BW39" s="40">
        <v>764295</v>
      </c>
      <c r="BX39" s="40">
        <v>581351</v>
      </c>
      <c r="BY39" s="40">
        <v>645123</v>
      </c>
      <c r="BZ39" s="40">
        <v>512490</v>
      </c>
      <c r="CA39" s="40">
        <v>365112</v>
      </c>
      <c r="CB39" s="40">
        <v>488777</v>
      </c>
    </row>
    <row r="40" spans="1:80" s="3" customFormat="1" ht="15" customHeight="1">
      <c r="A40" s="4"/>
      <c r="B40" s="4" t="s">
        <v>1928</v>
      </c>
      <c r="C40" s="46" t="s">
        <v>99</v>
      </c>
      <c r="D40" s="46" t="s">
        <v>1959</v>
      </c>
      <c r="E40" s="40">
        <v>0</v>
      </c>
      <c r="F40" s="40">
        <v>0</v>
      </c>
      <c r="G40" s="40"/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0">
        <v>0</v>
      </c>
      <c r="AE40" s="40">
        <v>5779</v>
      </c>
      <c r="AF40" s="40">
        <v>5813</v>
      </c>
      <c r="AG40" s="40">
        <v>5848</v>
      </c>
      <c r="AH40" s="40">
        <v>12689</v>
      </c>
      <c r="AI40" s="40">
        <v>13357</v>
      </c>
      <c r="AJ40" s="40">
        <v>6931</v>
      </c>
      <c r="AK40" s="40">
        <v>6670</v>
      </c>
      <c r="AL40" s="40">
        <v>6883</v>
      </c>
      <c r="AM40" s="40">
        <v>6470</v>
      </c>
      <c r="AN40" s="40">
        <v>7193</v>
      </c>
      <c r="AO40" s="40">
        <v>4742</v>
      </c>
      <c r="AP40" s="40">
        <v>13806</v>
      </c>
      <c r="AQ40" s="40">
        <v>4099</v>
      </c>
      <c r="AR40" s="40">
        <v>4130</v>
      </c>
      <c r="AS40" s="40">
        <v>4700</v>
      </c>
      <c r="AT40" s="40">
        <v>6446</v>
      </c>
      <c r="AU40" s="40">
        <v>5988</v>
      </c>
      <c r="AV40" s="40">
        <v>8329</v>
      </c>
      <c r="AW40" s="40">
        <v>8120</v>
      </c>
      <c r="AX40" s="40">
        <v>9730</v>
      </c>
      <c r="AY40" s="40">
        <v>12081</v>
      </c>
      <c r="AZ40" s="40">
        <v>2521</v>
      </c>
      <c r="BA40" s="40">
        <v>7016</v>
      </c>
      <c r="BB40" s="40">
        <v>7976</v>
      </c>
      <c r="BC40" s="40">
        <v>6466</v>
      </c>
      <c r="BD40" s="40">
        <v>9890</v>
      </c>
      <c r="BE40" s="40">
        <v>9387</v>
      </c>
      <c r="BF40" s="40">
        <v>8747</v>
      </c>
      <c r="BG40" s="40">
        <v>474</v>
      </c>
      <c r="BH40" s="40">
        <v>473</v>
      </c>
      <c r="BI40" s="40">
        <v>390444</v>
      </c>
      <c r="BJ40" s="40">
        <v>394000</v>
      </c>
      <c r="BK40" s="40">
        <v>383992</v>
      </c>
      <c r="BL40" s="40">
        <v>447685</v>
      </c>
      <c r="BM40" s="40">
        <v>425077</v>
      </c>
      <c r="BN40" s="40">
        <v>434076</v>
      </c>
      <c r="BO40" s="40">
        <v>483518</v>
      </c>
      <c r="BP40" s="40">
        <v>496583</v>
      </c>
      <c r="BQ40" s="40">
        <v>553285</v>
      </c>
      <c r="BR40" s="40">
        <v>608032</v>
      </c>
      <c r="BS40" s="40">
        <v>619360</v>
      </c>
      <c r="BT40" s="40">
        <v>666100</v>
      </c>
      <c r="BU40" s="40">
        <v>654978</v>
      </c>
      <c r="BV40" s="40">
        <v>678991</v>
      </c>
      <c r="BW40" s="40">
        <v>687735</v>
      </c>
      <c r="BX40" s="40">
        <v>719829</v>
      </c>
      <c r="BY40" s="40">
        <v>722791</v>
      </c>
      <c r="BZ40" s="40">
        <v>731470</v>
      </c>
      <c r="CA40" s="40">
        <v>731263</v>
      </c>
      <c r="CB40" s="40">
        <v>733322</v>
      </c>
    </row>
    <row r="41" spans="1:80" s="3" customFormat="1" ht="15" customHeight="1">
      <c r="A41" s="4"/>
      <c r="B41" s="4"/>
      <c r="C41" s="46" t="s">
        <v>91</v>
      </c>
      <c r="D41" s="46" t="s">
        <v>92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C41" s="40">
        <v>0</v>
      </c>
      <c r="AD41" s="40">
        <v>0</v>
      </c>
      <c r="AE41" s="40">
        <v>0</v>
      </c>
      <c r="AF41" s="40">
        <v>11224</v>
      </c>
      <c r="AG41" s="40">
        <v>80123</v>
      </c>
      <c r="AH41" s="40">
        <v>104321</v>
      </c>
      <c r="AI41" s="40">
        <v>111897</v>
      </c>
      <c r="AJ41" s="40">
        <v>79714</v>
      </c>
      <c r="AK41" s="40">
        <v>93709</v>
      </c>
      <c r="AL41" s="40">
        <v>147100</v>
      </c>
      <c r="AM41" s="40">
        <v>77652</v>
      </c>
      <c r="AN41" s="40">
        <v>76732</v>
      </c>
      <c r="AO41" s="40">
        <v>91108</v>
      </c>
      <c r="AP41" s="40">
        <v>43516</v>
      </c>
      <c r="AQ41" s="40">
        <v>7908</v>
      </c>
      <c r="AR41" s="40">
        <v>8442</v>
      </c>
      <c r="AS41" s="40">
        <v>3895</v>
      </c>
      <c r="AT41" s="40">
        <v>473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0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0</v>
      </c>
      <c r="BG41" s="40">
        <v>0</v>
      </c>
      <c r="BH41" s="40">
        <v>0</v>
      </c>
      <c r="BI41" s="40">
        <v>0</v>
      </c>
      <c r="BJ41" s="40">
        <v>0</v>
      </c>
      <c r="BK41" s="40">
        <v>0</v>
      </c>
      <c r="BL41" s="40">
        <v>0</v>
      </c>
      <c r="BM41" s="40">
        <v>0</v>
      </c>
      <c r="BN41" s="40">
        <v>0</v>
      </c>
      <c r="BO41" s="40">
        <v>0</v>
      </c>
      <c r="BP41" s="40">
        <v>0</v>
      </c>
      <c r="BQ41" s="40">
        <v>0</v>
      </c>
      <c r="BR41" s="40">
        <v>0</v>
      </c>
      <c r="BS41" s="40">
        <v>0</v>
      </c>
      <c r="BT41" s="40">
        <v>0</v>
      </c>
      <c r="BU41" s="40">
        <v>0</v>
      </c>
      <c r="BV41" s="40">
        <v>0</v>
      </c>
      <c r="BW41" s="40">
        <v>0</v>
      </c>
      <c r="BX41" s="40">
        <v>0</v>
      </c>
      <c r="BY41" s="40">
        <v>0</v>
      </c>
      <c r="BZ41" s="40">
        <v>0</v>
      </c>
      <c r="CA41" s="40">
        <v>0</v>
      </c>
      <c r="CB41" s="40">
        <v>0</v>
      </c>
    </row>
    <row r="42" spans="1:80" s="3" customFormat="1" ht="15" customHeight="1">
      <c r="A42" s="4"/>
      <c r="B42" s="4" t="s">
        <v>1929</v>
      </c>
      <c r="C42" s="46" t="s">
        <v>17</v>
      </c>
      <c r="D42" s="46" t="s">
        <v>18</v>
      </c>
      <c r="E42" s="40">
        <v>116284</v>
      </c>
      <c r="F42" s="40">
        <v>130781</v>
      </c>
      <c r="G42" s="40">
        <v>146027</v>
      </c>
      <c r="H42" s="40">
        <v>229823</v>
      </c>
      <c r="I42" s="40">
        <v>160315</v>
      </c>
      <c r="J42" s="40">
        <v>155262</v>
      </c>
      <c r="K42" s="40">
        <v>164646</v>
      </c>
      <c r="L42" s="40">
        <v>233426</v>
      </c>
      <c r="M42" s="40">
        <v>168044</v>
      </c>
      <c r="N42" s="40">
        <v>169902</v>
      </c>
      <c r="O42" s="40">
        <v>211659</v>
      </c>
      <c r="P42" s="40">
        <v>275842</v>
      </c>
      <c r="Q42" s="40">
        <v>196899</v>
      </c>
      <c r="R42" s="40">
        <v>206423</v>
      </c>
      <c r="S42" s="40">
        <v>170434</v>
      </c>
      <c r="T42" s="40">
        <v>188060</v>
      </c>
      <c r="U42" s="40">
        <v>162483</v>
      </c>
      <c r="V42" s="40">
        <v>200068</v>
      </c>
      <c r="W42" s="40">
        <v>225097</v>
      </c>
      <c r="X42" s="40">
        <v>284914</v>
      </c>
      <c r="Y42" s="40">
        <v>227162</v>
      </c>
      <c r="Z42" s="40">
        <v>258755</v>
      </c>
      <c r="AA42" s="40">
        <v>256790</v>
      </c>
      <c r="AB42" s="40">
        <v>339094</v>
      </c>
      <c r="AC42" s="40">
        <v>294952</v>
      </c>
      <c r="AD42" s="40">
        <v>309921</v>
      </c>
      <c r="AE42" s="40">
        <v>313381</v>
      </c>
      <c r="AF42" s="40">
        <v>443887</v>
      </c>
      <c r="AG42" s="40">
        <v>321526</v>
      </c>
      <c r="AH42" s="40">
        <v>372726</v>
      </c>
      <c r="AI42" s="40">
        <v>375144</v>
      </c>
      <c r="AJ42" s="40">
        <v>488155</v>
      </c>
      <c r="AK42" s="40">
        <v>389444</v>
      </c>
      <c r="AL42" s="40">
        <v>416045</v>
      </c>
      <c r="AM42" s="40">
        <v>399338</v>
      </c>
      <c r="AN42" s="40">
        <v>506056</v>
      </c>
      <c r="AO42" s="40">
        <v>384543</v>
      </c>
      <c r="AP42" s="40">
        <v>426543</v>
      </c>
      <c r="AQ42" s="40">
        <v>489504</v>
      </c>
      <c r="AR42" s="40">
        <v>602746</v>
      </c>
      <c r="AS42" s="40">
        <v>440530</v>
      </c>
      <c r="AT42" s="40">
        <v>528317</v>
      </c>
      <c r="AU42" s="40">
        <v>548296</v>
      </c>
      <c r="AV42" s="40">
        <v>604605</v>
      </c>
      <c r="AW42" s="40">
        <v>446398</v>
      </c>
      <c r="AX42" s="40">
        <v>575921</v>
      </c>
      <c r="AY42" s="40">
        <v>584383</v>
      </c>
      <c r="AZ42" s="40">
        <v>735329</v>
      </c>
      <c r="BA42" s="40">
        <v>528352</v>
      </c>
      <c r="BB42" s="40">
        <v>581518</v>
      </c>
      <c r="BC42" s="40">
        <v>693563</v>
      </c>
      <c r="BD42" s="40">
        <v>901647</v>
      </c>
      <c r="BE42" s="40">
        <v>643329</v>
      </c>
      <c r="BF42" s="40">
        <v>734918</v>
      </c>
      <c r="BG42" s="40">
        <v>838734</v>
      </c>
      <c r="BH42" s="40">
        <v>1025824</v>
      </c>
      <c r="BI42" s="40">
        <v>683271</v>
      </c>
      <c r="BJ42" s="40">
        <v>730188</v>
      </c>
      <c r="BK42" s="40">
        <v>843429</v>
      </c>
      <c r="BL42" s="40">
        <v>1081785</v>
      </c>
      <c r="BM42" s="40">
        <v>851614</v>
      </c>
      <c r="BN42" s="40">
        <v>638396</v>
      </c>
      <c r="BO42" s="40">
        <v>974243</v>
      </c>
      <c r="BP42" s="40">
        <v>1404852</v>
      </c>
      <c r="BQ42" s="40">
        <v>1071891</v>
      </c>
      <c r="BR42" s="40">
        <v>1124721</v>
      </c>
      <c r="BS42" s="40">
        <v>1389226</v>
      </c>
      <c r="BT42" s="40">
        <v>1707489</v>
      </c>
      <c r="BU42" s="40">
        <v>1416407</v>
      </c>
      <c r="BV42" s="40">
        <v>1527040</v>
      </c>
      <c r="BW42" s="40">
        <v>1446560</v>
      </c>
      <c r="BX42" s="40">
        <v>1624082</v>
      </c>
      <c r="BY42" s="40">
        <v>1324093</v>
      </c>
      <c r="BZ42" s="40">
        <v>1351875</v>
      </c>
      <c r="CA42" s="40">
        <v>1529702</v>
      </c>
      <c r="CB42" s="40">
        <v>1790290</v>
      </c>
    </row>
    <row r="43" spans="1:80" s="3" customFormat="1" ht="15" customHeight="1">
      <c r="A43" s="4"/>
      <c r="B43" s="4"/>
      <c r="C43" s="46" t="s">
        <v>2077</v>
      </c>
      <c r="D43" s="46" t="s">
        <v>2076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0</v>
      </c>
      <c r="BG43" s="40">
        <v>0</v>
      </c>
      <c r="BH43" s="40">
        <v>0</v>
      </c>
      <c r="BI43" s="40">
        <v>0</v>
      </c>
      <c r="BJ43" s="40">
        <v>0</v>
      </c>
      <c r="BK43" s="40">
        <v>0</v>
      </c>
      <c r="BL43" s="40">
        <v>0</v>
      </c>
      <c r="BM43" s="40">
        <v>0</v>
      </c>
      <c r="BN43" s="40">
        <v>0</v>
      </c>
      <c r="BO43" s="40">
        <v>0</v>
      </c>
      <c r="BP43" s="40">
        <v>0</v>
      </c>
      <c r="BQ43" s="40">
        <v>0</v>
      </c>
      <c r="BR43" s="40">
        <v>0</v>
      </c>
      <c r="BS43" s="40">
        <v>0</v>
      </c>
      <c r="BT43" s="40">
        <v>54744</v>
      </c>
      <c r="BU43" s="40">
        <v>0</v>
      </c>
      <c r="BV43" s="40">
        <v>0</v>
      </c>
      <c r="BW43" s="40">
        <v>0</v>
      </c>
      <c r="BX43" s="40">
        <v>78848</v>
      </c>
      <c r="BY43" s="40">
        <v>28880</v>
      </c>
      <c r="BZ43" s="40">
        <v>7443</v>
      </c>
      <c r="CA43" s="40">
        <v>6606</v>
      </c>
      <c r="CB43" s="40">
        <v>0</v>
      </c>
    </row>
    <row r="44" spans="1:80" s="3" customFormat="1" ht="16.5" customHeight="1">
      <c r="A44" s="4"/>
      <c r="B44" s="4" t="s">
        <v>1930</v>
      </c>
      <c r="C44" s="46" t="s">
        <v>98</v>
      </c>
      <c r="D44" s="46" t="s">
        <v>106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18081</v>
      </c>
      <c r="AG44" s="40">
        <v>20300</v>
      </c>
      <c r="AH44" s="40">
        <v>36478</v>
      </c>
      <c r="AI44" s="40">
        <v>44297</v>
      </c>
      <c r="AJ44" s="40">
        <v>57972</v>
      </c>
      <c r="AK44" s="40">
        <v>50182</v>
      </c>
      <c r="AL44" s="40">
        <v>59799</v>
      </c>
      <c r="AM44" s="40">
        <v>90221</v>
      </c>
      <c r="AN44" s="40">
        <v>114251</v>
      </c>
      <c r="AO44" s="40">
        <v>114435</v>
      </c>
      <c r="AP44" s="40">
        <v>132408</v>
      </c>
      <c r="AQ44" s="40">
        <v>156091</v>
      </c>
      <c r="AR44" s="40">
        <v>196988</v>
      </c>
      <c r="AS44" s="40">
        <v>176293</v>
      </c>
      <c r="AT44" s="40">
        <v>194803</v>
      </c>
      <c r="AU44" s="40">
        <v>199962</v>
      </c>
      <c r="AV44" s="40">
        <v>241086</v>
      </c>
      <c r="AW44" s="40">
        <v>214834</v>
      </c>
      <c r="AX44" s="40">
        <v>230697</v>
      </c>
      <c r="AY44" s="40">
        <v>243811</v>
      </c>
      <c r="AZ44" s="40">
        <v>291891</v>
      </c>
      <c r="BA44" s="40">
        <v>313797</v>
      </c>
      <c r="BB44" s="40">
        <v>419240</v>
      </c>
      <c r="BC44" s="40">
        <v>435839</v>
      </c>
      <c r="BD44" s="40">
        <v>524581</v>
      </c>
      <c r="BE44" s="40">
        <v>484260</v>
      </c>
      <c r="BF44" s="40">
        <v>516001</v>
      </c>
      <c r="BG44" s="40">
        <v>553264</v>
      </c>
      <c r="BH44" s="40">
        <v>693994</v>
      </c>
      <c r="BI44" s="40">
        <v>667180</v>
      </c>
      <c r="BJ44" s="40">
        <v>741692</v>
      </c>
      <c r="BK44" s="40">
        <v>820284</v>
      </c>
      <c r="BL44" s="40">
        <v>985298</v>
      </c>
      <c r="BM44" s="40">
        <v>881287</v>
      </c>
      <c r="BN44" s="40">
        <v>817712</v>
      </c>
      <c r="BO44" s="40">
        <v>973203</v>
      </c>
      <c r="BP44" s="40">
        <v>1193168</v>
      </c>
      <c r="BQ44" s="40">
        <v>1101792</v>
      </c>
      <c r="BR44" s="40">
        <v>1307106</v>
      </c>
      <c r="BS44" s="40">
        <v>1435327</v>
      </c>
      <c r="BT44" s="40">
        <v>1835143</v>
      </c>
      <c r="BU44" s="40">
        <v>1901686</v>
      </c>
      <c r="BV44" s="40">
        <v>2076686</v>
      </c>
      <c r="BW44" s="40">
        <v>2144540</v>
      </c>
      <c r="BX44" s="40">
        <v>2464968</v>
      </c>
      <c r="BY44" s="40">
        <v>2354825</v>
      </c>
      <c r="BZ44" s="40">
        <v>2361588</v>
      </c>
      <c r="CA44" s="40">
        <v>2307571</v>
      </c>
      <c r="CB44" s="40">
        <v>2526498</v>
      </c>
    </row>
    <row r="45" spans="1:80" s="3" customFormat="1" ht="16.5" customHeight="1">
      <c r="A45" s="4"/>
      <c r="B45" s="4" t="s">
        <v>1931</v>
      </c>
      <c r="C45" s="46" t="s">
        <v>1963</v>
      </c>
      <c r="D45" s="46" t="s">
        <v>1960</v>
      </c>
      <c r="E45" s="40">
        <v>17867</v>
      </c>
      <c r="F45" s="40">
        <v>36050</v>
      </c>
      <c r="G45" s="40">
        <v>31110</v>
      </c>
      <c r="H45" s="40">
        <v>89126</v>
      </c>
      <c r="I45" s="40">
        <v>13227</v>
      </c>
      <c r="J45" s="40">
        <v>45665</v>
      </c>
      <c r="K45" s="40">
        <v>37707</v>
      </c>
      <c r="L45" s="40">
        <v>121533</v>
      </c>
      <c r="M45" s="40">
        <v>21205</v>
      </c>
      <c r="N45" s="40">
        <v>48396</v>
      </c>
      <c r="O45" s="40">
        <v>37406</v>
      </c>
      <c r="P45" s="40">
        <v>114316</v>
      </c>
      <c r="Q45" s="40">
        <v>29479</v>
      </c>
      <c r="R45" s="40">
        <v>54714</v>
      </c>
      <c r="S45" s="40">
        <v>35560</v>
      </c>
      <c r="T45" s="40">
        <v>116386</v>
      </c>
      <c r="U45" s="40">
        <v>31967</v>
      </c>
      <c r="V45" s="40">
        <v>76774</v>
      </c>
      <c r="W45" s="40">
        <v>54100</v>
      </c>
      <c r="X45" s="40">
        <v>128358</v>
      </c>
      <c r="Y45" s="40">
        <v>48217</v>
      </c>
      <c r="Z45" s="40">
        <v>78523</v>
      </c>
      <c r="AA45" s="40">
        <v>48199</v>
      </c>
      <c r="AB45" s="40">
        <v>146674</v>
      </c>
      <c r="AC45" s="40">
        <v>49179</v>
      </c>
      <c r="AD45" s="40">
        <v>118906</v>
      </c>
      <c r="AE45" s="40">
        <v>68465</v>
      </c>
      <c r="AF45" s="40">
        <v>211273</v>
      </c>
      <c r="AG45" s="40">
        <v>75735</v>
      </c>
      <c r="AH45" s="40">
        <v>118117</v>
      </c>
      <c r="AI45" s="40">
        <v>87218</v>
      </c>
      <c r="AJ45" s="40">
        <v>244089</v>
      </c>
      <c r="AK45" s="40">
        <v>58856</v>
      </c>
      <c r="AL45" s="40">
        <v>89760</v>
      </c>
      <c r="AM45" s="40">
        <v>72604</v>
      </c>
      <c r="AN45" s="40">
        <v>254899</v>
      </c>
      <c r="AO45" s="40">
        <v>81738</v>
      </c>
      <c r="AP45" s="40">
        <v>110405</v>
      </c>
      <c r="AQ45" s="40">
        <v>81592</v>
      </c>
      <c r="AR45" s="40">
        <v>303230</v>
      </c>
      <c r="AS45" s="40">
        <v>96546</v>
      </c>
      <c r="AT45" s="40">
        <v>148815</v>
      </c>
      <c r="AU45" s="40">
        <v>97647</v>
      </c>
      <c r="AV45" s="40">
        <v>342976</v>
      </c>
      <c r="AW45" s="40">
        <v>100600</v>
      </c>
      <c r="AX45" s="40">
        <v>173011</v>
      </c>
      <c r="AY45" s="40">
        <v>100223</v>
      </c>
      <c r="AZ45" s="40">
        <v>404760</v>
      </c>
      <c r="BA45" s="40">
        <v>107755</v>
      </c>
      <c r="BB45" s="40">
        <v>204325</v>
      </c>
      <c r="BC45" s="40">
        <v>174273</v>
      </c>
      <c r="BD45" s="40">
        <v>470989</v>
      </c>
      <c r="BE45" s="40">
        <v>146026</v>
      </c>
      <c r="BF45" s="40">
        <v>234155</v>
      </c>
      <c r="BG45" s="40">
        <v>221185</v>
      </c>
      <c r="BH45" s="40">
        <v>550016</v>
      </c>
      <c r="BI45" s="40">
        <v>150780</v>
      </c>
      <c r="BJ45" s="40">
        <v>297839</v>
      </c>
      <c r="BK45" s="40">
        <v>248753</v>
      </c>
      <c r="BL45" s="40">
        <v>636723</v>
      </c>
      <c r="BM45" s="40">
        <v>79185</v>
      </c>
      <c r="BN45" s="40">
        <v>145368</v>
      </c>
      <c r="BO45" s="40">
        <v>115071</v>
      </c>
      <c r="BP45" s="40">
        <v>402930</v>
      </c>
      <c r="BQ45" s="40">
        <v>92347</v>
      </c>
      <c r="BR45" s="40">
        <v>239579</v>
      </c>
      <c r="BS45" s="40">
        <v>208682</v>
      </c>
      <c r="BT45" s="40">
        <v>516678</v>
      </c>
      <c r="BU45" s="40">
        <v>172590</v>
      </c>
      <c r="BV45" s="40">
        <v>297972</v>
      </c>
      <c r="BW45" s="40">
        <v>178636</v>
      </c>
      <c r="BX45" s="40">
        <v>566891</v>
      </c>
      <c r="BY45" s="40">
        <v>132176</v>
      </c>
      <c r="BZ45" s="40">
        <v>257764</v>
      </c>
      <c r="CA45" s="40">
        <v>178584</v>
      </c>
      <c r="CB45" s="40">
        <v>411088</v>
      </c>
    </row>
    <row r="46" spans="1:80" s="3" customFormat="1" ht="16.5" customHeight="1">
      <c r="A46" s="4"/>
      <c r="B46" s="4" t="s">
        <v>1932</v>
      </c>
      <c r="C46" s="46" t="s">
        <v>1962</v>
      </c>
      <c r="D46" s="46" t="s">
        <v>1961</v>
      </c>
      <c r="E46" s="40">
        <v>18539</v>
      </c>
      <c r="F46" s="40">
        <v>23334</v>
      </c>
      <c r="G46" s="40">
        <v>23963</v>
      </c>
      <c r="H46" s="40">
        <v>36396</v>
      </c>
      <c r="I46" s="40">
        <v>29918</v>
      </c>
      <c r="J46" s="40">
        <v>27979</v>
      </c>
      <c r="K46" s="40">
        <v>30779</v>
      </c>
      <c r="L46" s="40">
        <v>48332</v>
      </c>
      <c r="M46" s="40">
        <v>42731</v>
      </c>
      <c r="N46" s="40">
        <v>38859</v>
      </c>
      <c r="O46" s="40">
        <v>44848</v>
      </c>
      <c r="P46" s="40">
        <v>52607</v>
      </c>
      <c r="Q46" s="40">
        <v>50005</v>
      </c>
      <c r="R46" s="40">
        <v>43600</v>
      </c>
      <c r="S46" s="40">
        <v>48499</v>
      </c>
      <c r="T46" s="40">
        <v>42363</v>
      </c>
      <c r="U46" s="40">
        <v>40848</v>
      </c>
      <c r="V46" s="40">
        <v>47746</v>
      </c>
      <c r="W46" s="40">
        <v>53195</v>
      </c>
      <c r="X46" s="40">
        <v>60196</v>
      </c>
      <c r="Y46" s="40">
        <v>62816</v>
      </c>
      <c r="Z46" s="40">
        <v>56267</v>
      </c>
      <c r="AA46" s="40">
        <v>68401</v>
      </c>
      <c r="AB46" s="40">
        <v>72108</v>
      </c>
      <c r="AC46" s="40">
        <v>74530</v>
      </c>
      <c r="AD46" s="40">
        <v>65042</v>
      </c>
      <c r="AE46" s="40">
        <v>72701</v>
      </c>
      <c r="AF46" s="40">
        <v>67001</v>
      </c>
      <c r="AG46" s="40">
        <v>70384</v>
      </c>
      <c r="AH46" s="40">
        <v>84392</v>
      </c>
      <c r="AI46" s="40">
        <v>98726</v>
      </c>
      <c r="AJ46" s="40">
        <v>103317</v>
      </c>
      <c r="AK46" s="40">
        <v>107395</v>
      </c>
      <c r="AL46" s="40">
        <v>95908</v>
      </c>
      <c r="AM46" s="40">
        <v>96910</v>
      </c>
      <c r="AN46" s="40">
        <v>101943</v>
      </c>
      <c r="AO46" s="40">
        <v>103495</v>
      </c>
      <c r="AP46" s="40">
        <v>97693</v>
      </c>
      <c r="AQ46" s="40">
        <v>117910</v>
      </c>
      <c r="AR46" s="40">
        <v>159367</v>
      </c>
      <c r="AS46" s="40">
        <v>149145</v>
      </c>
      <c r="AT46" s="40">
        <v>123044</v>
      </c>
      <c r="AU46" s="40">
        <v>140826</v>
      </c>
      <c r="AV46" s="40">
        <v>174704</v>
      </c>
      <c r="AW46" s="40">
        <v>178884</v>
      </c>
      <c r="AX46" s="40">
        <v>151162</v>
      </c>
      <c r="AY46" s="40">
        <v>164549</v>
      </c>
      <c r="AZ46" s="40">
        <v>179470</v>
      </c>
      <c r="BA46" s="40">
        <v>190879</v>
      </c>
      <c r="BB46" s="40">
        <v>186370</v>
      </c>
      <c r="BC46" s="40">
        <v>217643</v>
      </c>
      <c r="BD46" s="40">
        <v>233338</v>
      </c>
      <c r="BE46" s="40">
        <v>244078</v>
      </c>
      <c r="BF46" s="40">
        <v>197862</v>
      </c>
      <c r="BG46" s="40">
        <v>222826</v>
      </c>
      <c r="BH46" s="40">
        <v>246009</v>
      </c>
      <c r="BI46" s="40">
        <v>257529</v>
      </c>
      <c r="BJ46" s="40">
        <v>237800</v>
      </c>
      <c r="BK46" s="40">
        <v>278256</v>
      </c>
      <c r="BL46" s="40">
        <v>306882</v>
      </c>
      <c r="BM46" s="40">
        <v>297999</v>
      </c>
      <c r="BN46" s="40">
        <v>251612</v>
      </c>
      <c r="BO46" s="40">
        <v>289027</v>
      </c>
      <c r="BP46" s="40">
        <v>226816</v>
      </c>
      <c r="BQ46" s="40">
        <v>221303</v>
      </c>
      <c r="BR46" s="40">
        <v>264779</v>
      </c>
      <c r="BS46" s="40">
        <v>333603</v>
      </c>
      <c r="BT46" s="40">
        <v>460373</v>
      </c>
      <c r="BU46" s="40">
        <v>493462</v>
      </c>
      <c r="BV46" s="40">
        <v>370690</v>
      </c>
      <c r="BW46" s="40">
        <v>396711</v>
      </c>
      <c r="BX46" s="40">
        <v>305062</v>
      </c>
      <c r="BY46" s="40">
        <v>306921</v>
      </c>
      <c r="BZ46" s="40">
        <v>316851</v>
      </c>
      <c r="CA46" s="40">
        <v>336286</v>
      </c>
      <c r="CB46" s="40">
        <v>323126</v>
      </c>
    </row>
    <row r="47" spans="1:80" s="3" customFormat="1" ht="16.5" customHeight="1">
      <c r="A47" s="4"/>
      <c r="B47" s="4" t="s">
        <v>1933</v>
      </c>
      <c r="C47" s="46" t="s">
        <v>1934</v>
      </c>
      <c r="D47" s="46" t="s">
        <v>23</v>
      </c>
      <c r="E47" s="40">
        <v>18</v>
      </c>
      <c r="F47" s="40">
        <v>18</v>
      </c>
      <c r="G47" s="40">
        <v>18</v>
      </c>
      <c r="H47" s="40">
        <v>45208</v>
      </c>
      <c r="I47" s="40">
        <v>79</v>
      </c>
      <c r="J47" s="40">
        <v>78</v>
      </c>
      <c r="K47" s="40">
        <v>95</v>
      </c>
      <c r="L47" s="40">
        <v>53933</v>
      </c>
      <c r="M47" s="40">
        <v>37817</v>
      </c>
      <c r="N47" s="40">
        <v>138</v>
      </c>
      <c r="O47" s="40">
        <v>137</v>
      </c>
      <c r="P47" s="40">
        <v>117638</v>
      </c>
      <c r="Q47" s="40">
        <v>87756</v>
      </c>
      <c r="R47" s="40">
        <v>233</v>
      </c>
      <c r="S47" s="40">
        <v>226</v>
      </c>
      <c r="T47" s="40">
        <v>43539</v>
      </c>
      <c r="U47" s="40">
        <v>43539</v>
      </c>
      <c r="V47" s="40">
        <v>260</v>
      </c>
      <c r="W47" s="40">
        <v>260</v>
      </c>
      <c r="X47" s="40">
        <v>53656</v>
      </c>
      <c r="Y47" s="40">
        <v>53656</v>
      </c>
      <c r="Z47" s="40">
        <v>369</v>
      </c>
      <c r="AA47" s="40">
        <v>368</v>
      </c>
      <c r="AB47" s="40">
        <v>84429</v>
      </c>
      <c r="AC47" s="40">
        <v>100503</v>
      </c>
      <c r="AD47" s="40">
        <v>33068</v>
      </c>
      <c r="AE47" s="40">
        <v>49829</v>
      </c>
      <c r="AF47" s="40">
        <v>88428</v>
      </c>
      <c r="AG47" s="40">
        <v>106050</v>
      </c>
      <c r="AH47" s="40">
        <v>36832</v>
      </c>
      <c r="AI47" s="40">
        <v>54126</v>
      </c>
      <c r="AJ47" s="40">
        <v>95968</v>
      </c>
      <c r="AK47" s="40">
        <v>108007</v>
      </c>
      <c r="AL47" s="40">
        <v>25312</v>
      </c>
      <c r="AM47" s="40">
        <v>37975</v>
      </c>
      <c r="AN47" s="40">
        <v>103093</v>
      </c>
      <c r="AO47" s="40">
        <v>118128</v>
      </c>
      <c r="AP47" s="40">
        <v>31256</v>
      </c>
      <c r="AQ47" s="40">
        <v>47105</v>
      </c>
      <c r="AR47" s="40">
        <v>124312</v>
      </c>
      <c r="AS47" s="40">
        <v>144821</v>
      </c>
      <c r="AT47" s="40">
        <v>44434</v>
      </c>
      <c r="AU47" s="40">
        <v>70238</v>
      </c>
      <c r="AV47" s="40">
        <v>147858</v>
      </c>
      <c r="AW47" s="40">
        <v>182947</v>
      </c>
      <c r="AX47" s="40">
        <v>71279</v>
      </c>
      <c r="AY47" s="40">
        <v>110089</v>
      </c>
      <c r="AZ47" s="40">
        <v>156679</v>
      </c>
      <c r="BA47" s="40">
        <v>198022</v>
      </c>
      <c r="BB47" s="40">
        <v>81713</v>
      </c>
      <c r="BC47" s="40">
        <v>124821</v>
      </c>
      <c r="BD47" s="40">
        <v>180933</v>
      </c>
      <c r="BE47" s="40">
        <v>225954</v>
      </c>
      <c r="BF47" s="40">
        <v>91388</v>
      </c>
      <c r="BG47" s="40">
        <v>140850</v>
      </c>
      <c r="BH47" s="40">
        <v>242995</v>
      </c>
      <c r="BI47" s="40">
        <v>301036</v>
      </c>
      <c r="BJ47" s="40">
        <v>112333</v>
      </c>
      <c r="BK47" s="40">
        <v>167698</v>
      </c>
      <c r="BL47" s="40">
        <v>243114</v>
      </c>
      <c r="BM47" s="40">
        <v>294646</v>
      </c>
      <c r="BN47" s="40">
        <v>101263</v>
      </c>
      <c r="BO47" s="40">
        <v>160099</v>
      </c>
      <c r="BP47" s="40">
        <v>246269</v>
      </c>
      <c r="BQ47" s="40">
        <v>297878</v>
      </c>
      <c r="BR47" s="40">
        <v>130725</v>
      </c>
      <c r="BS47" s="40">
        <v>233277</v>
      </c>
      <c r="BT47" s="40">
        <v>353522</v>
      </c>
      <c r="BU47" s="40">
        <v>480204</v>
      </c>
      <c r="BV47" s="40">
        <v>268848</v>
      </c>
      <c r="BW47" s="40">
        <v>151376</v>
      </c>
      <c r="BX47" s="40">
        <v>160966</v>
      </c>
      <c r="BY47" s="40">
        <v>156537</v>
      </c>
      <c r="BZ47" s="40">
        <v>306046</v>
      </c>
      <c r="CA47" s="40">
        <v>458342</v>
      </c>
      <c r="CB47" s="40">
        <v>297902</v>
      </c>
    </row>
    <row r="48" spans="1:80" s="3" customFormat="1" ht="16.5" customHeight="1">
      <c r="A48" s="4"/>
      <c r="B48" s="4" t="s">
        <v>1935</v>
      </c>
      <c r="C48" s="46" t="s">
        <v>756</v>
      </c>
      <c r="D48" s="46" t="s">
        <v>1964</v>
      </c>
      <c r="E48" s="40">
        <v>5683</v>
      </c>
      <c r="F48" s="40">
        <v>6030</v>
      </c>
      <c r="G48" s="40">
        <v>6241</v>
      </c>
      <c r="H48" s="40">
        <v>6458</v>
      </c>
      <c r="I48" s="40">
        <v>6803</v>
      </c>
      <c r="J48" s="40">
        <v>7098</v>
      </c>
      <c r="K48" s="40">
        <v>7390</v>
      </c>
      <c r="L48" s="40">
        <v>7658</v>
      </c>
      <c r="M48" s="40">
        <v>8125</v>
      </c>
      <c r="N48" s="40">
        <v>7495</v>
      </c>
      <c r="O48" s="40">
        <v>8819</v>
      </c>
      <c r="P48" s="40">
        <v>10258</v>
      </c>
      <c r="Q48" s="40">
        <v>12260</v>
      </c>
      <c r="R48" s="40">
        <v>13163</v>
      </c>
      <c r="S48" s="40">
        <v>13074</v>
      </c>
      <c r="T48" s="40">
        <v>13415</v>
      </c>
      <c r="U48" s="40">
        <v>13716</v>
      </c>
      <c r="V48" s="40">
        <v>14730</v>
      </c>
      <c r="W48" s="40">
        <v>15976</v>
      </c>
      <c r="X48" s="40">
        <v>16332</v>
      </c>
      <c r="Y48" s="40">
        <v>16780</v>
      </c>
      <c r="Z48" s="40">
        <v>16974</v>
      </c>
      <c r="AA48" s="40">
        <v>17720</v>
      </c>
      <c r="AB48" s="40">
        <v>17581</v>
      </c>
      <c r="AC48" s="40">
        <v>18784</v>
      </c>
      <c r="AD48" s="40">
        <v>19175</v>
      </c>
      <c r="AE48" s="40">
        <v>19196</v>
      </c>
      <c r="AF48" s="40">
        <v>19124</v>
      </c>
      <c r="AG48" s="40">
        <v>20424</v>
      </c>
      <c r="AH48" s="40">
        <v>20009</v>
      </c>
      <c r="AI48" s="40">
        <v>18061</v>
      </c>
      <c r="AJ48" s="40">
        <v>18759</v>
      </c>
      <c r="AK48" s="40">
        <v>18613</v>
      </c>
      <c r="AL48" s="40">
        <v>18288</v>
      </c>
      <c r="AM48" s="40">
        <v>18321</v>
      </c>
      <c r="AN48" s="40">
        <v>17493</v>
      </c>
      <c r="AO48" s="40">
        <v>18537</v>
      </c>
      <c r="AP48" s="40">
        <v>19529</v>
      </c>
      <c r="AQ48" s="40">
        <v>20428</v>
      </c>
      <c r="AR48" s="40">
        <v>23998</v>
      </c>
      <c r="AS48" s="40">
        <v>23925</v>
      </c>
      <c r="AT48" s="40">
        <v>23916</v>
      </c>
      <c r="AU48" s="40">
        <v>26261</v>
      </c>
      <c r="AV48" s="40">
        <v>29866</v>
      </c>
      <c r="AW48" s="40">
        <v>32918</v>
      </c>
      <c r="AX48" s="40">
        <v>35229</v>
      </c>
      <c r="AY48" s="40">
        <v>32899</v>
      </c>
      <c r="AZ48" s="40">
        <v>33656</v>
      </c>
      <c r="BA48" s="40">
        <v>33829</v>
      </c>
      <c r="BB48" s="40">
        <v>35821</v>
      </c>
      <c r="BC48" s="40">
        <v>36028</v>
      </c>
      <c r="BD48" s="40">
        <v>35996</v>
      </c>
      <c r="BE48" s="40">
        <v>39191</v>
      </c>
      <c r="BF48" s="40">
        <v>41153</v>
      </c>
      <c r="BG48" s="40">
        <v>45276</v>
      </c>
      <c r="BH48" s="40">
        <v>47783</v>
      </c>
      <c r="BI48" s="40">
        <v>47930</v>
      </c>
      <c r="BJ48" s="40">
        <v>50558</v>
      </c>
      <c r="BK48" s="40">
        <v>55200</v>
      </c>
      <c r="BL48" s="40">
        <v>67635</v>
      </c>
      <c r="BM48" s="40">
        <v>73451</v>
      </c>
      <c r="BN48" s="40">
        <v>59941</v>
      </c>
      <c r="BO48" s="40">
        <v>64948</v>
      </c>
      <c r="BP48" s="40">
        <v>67059</v>
      </c>
      <c r="BQ48" s="40">
        <v>68272</v>
      </c>
      <c r="BR48" s="40">
        <v>71851</v>
      </c>
      <c r="BS48" s="40">
        <v>66343</v>
      </c>
      <c r="BT48" s="40">
        <v>66613</v>
      </c>
      <c r="BU48" s="40">
        <v>71162</v>
      </c>
      <c r="BV48" s="40">
        <v>99313</v>
      </c>
      <c r="BW48" s="40">
        <v>98961</v>
      </c>
      <c r="BX48" s="40">
        <v>85079</v>
      </c>
      <c r="BY48" s="40">
        <v>93383</v>
      </c>
      <c r="BZ48" s="40">
        <v>86673</v>
      </c>
      <c r="CA48" s="40">
        <v>98348</v>
      </c>
      <c r="CB48" s="40">
        <v>96826</v>
      </c>
    </row>
    <row r="49" spans="1:80" s="3" customFormat="1" ht="16.5" customHeight="1">
      <c r="A49" s="4"/>
      <c r="B49" s="4" t="s">
        <v>1936</v>
      </c>
      <c r="C49" s="46" t="s">
        <v>103</v>
      </c>
      <c r="D49" s="46" t="s">
        <v>1974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541</v>
      </c>
      <c r="AJ49" s="40">
        <v>1073</v>
      </c>
      <c r="AK49" s="40">
        <v>3983.9760000000001</v>
      </c>
      <c r="AL49" s="40">
        <v>0</v>
      </c>
      <c r="AM49" s="40">
        <v>4446.0360000000001</v>
      </c>
      <c r="AN49" s="40">
        <v>1092.0329999999999</v>
      </c>
      <c r="AO49" s="40">
        <v>15774.66534</v>
      </c>
      <c r="AP49" s="40">
        <v>22200</v>
      </c>
      <c r="AQ49" s="40">
        <v>798.33362</v>
      </c>
      <c r="AR49" s="40">
        <v>822</v>
      </c>
      <c r="AS49" s="40">
        <v>718</v>
      </c>
      <c r="AT49" s="40">
        <v>10269</v>
      </c>
      <c r="AU49" s="40">
        <v>66797</v>
      </c>
      <c r="AV49" s="40">
        <v>2601</v>
      </c>
      <c r="AW49" s="40">
        <v>39037</v>
      </c>
      <c r="AX49" s="40">
        <v>94910</v>
      </c>
      <c r="AY49" s="40">
        <v>75603</v>
      </c>
      <c r="AZ49" s="40">
        <v>57530</v>
      </c>
      <c r="BA49" s="40">
        <v>33338</v>
      </c>
      <c r="BB49" s="40">
        <v>3437</v>
      </c>
      <c r="BC49" s="40">
        <v>15066</v>
      </c>
      <c r="BD49" s="40">
        <v>3137</v>
      </c>
      <c r="BE49" s="40">
        <v>3136</v>
      </c>
      <c r="BF49" s="40">
        <v>0</v>
      </c>
      <c r="BG49" s="40">
        <v>18</v>
      </c>
      <c r="BH49" s="40">
        <v>14516</v>
      </c>
      <c r="BI49" s="40">
        <v>1622</v>
      </c>
      <c r="BJ49" s="40">
        <v>1623</v>
      </c>
      <c r="BK49" s="40">
        <v>0</v>
      </c>
      <c r="BL49" s="40">
        <v>7764</v>
      </c>
      <c r="BM49" s="40">
        <v>0</v>
      </c>
      <c r="BN49" s="40">
        <v>0</v>
      </c>
      <c r="BO49" s="40">
        <v>0</v>
      </c>
      <c r="BP49" s="40">
        <v>31428</v>
      </c>
      <c r="BQ49" s="40">
        <v>0</v>
      </c>
      <c r="BR49" s="40">
        <v>41806</v>
      </c>
      <c r="BS49" s="40">
        <v>1469</v>
      </c>
      <c r="BT49" s="40">
        <v>315</v>
      </c>
      <c r="BU49" s="40">
        <v>107126</v>
      </c>
      <c r="BV49" s="40">
        <v>10910</v>
      </c>
      <c r="BW49" s="40">
        <v>829</v>
      </c>
      <c r="BX49" s="40">
        <v>6940</v>
      </c>
      <c r="BY49" s="40">
        <v>24481</v>
      </c>
      <c r="BZ49" s="40">
        <v>45715</v>
      </c>
      <c r="CA49" s="40">
        <v>5604</v>
      </c>
      <c r="CB49" s="40">
        <v>16883</v>
      </c>
    </row>
    <row r="50" spans="1:80" s="3" customFormat="1" ht="16.5" customHeight="1">
      <c r="A50" s="4"/>
      <c r="B50" s="4" t="s">
        <v>1937</v>
      </c>
      <c r="C50" s="47" t="s">
        <v>21</v>
      </c>
      <c r="D50" s="47" t="s">
        <v>22</v>
      </c>
      <c r="E50" s="43">
        <v>26532</v>
      </c>
      <c r="F50" s="43">
        <v>20518</v>
      </c>
      <c r="G50" s="43">
        <v>14562</v>
      </c>
      <c r="H50" s="43">
        <v>22644</v>
      </c>
      <c r="I50" s="43">
        <v>25689</v>
      </c>
      <c r="J50" s="43">
        <v>45093</v>
      </c>
      <c r="K50" s="43">
        <v>47644</v>
      </c>
      <c r="L50" s="43">
        <v>69386</v>
      </c>
      <c r="M50" s="43">
        <v>67915</v>
      </c>
      <c r="N50" s="43">
        <v>68627</v>
      </c>
      <c r="O50" s="43">
        <v>57421</v>
      </c>
      <c r="P50" s="43">
        <v>62323</v>
      </c>
      <c r="Q50" s="43">
        <v>68740</v>
      </c>
      <c r="R50" s="43">
        <v>57392</v>
      </c>
      <c r="S50" s="43">
        <v>29957</v>
      </c>
      <c r="T50" s="43">
        <v>44968</v>
      </c>
      <c r="U50" s="43">
        <v>37742</v>
      </c>
      <c r="V50" s="43">
        <v>43409</v>
      </c>
      <c r="W50" s="43">
        <v>39312</v>
      </c>
      <c r="X50" s="43">
        <v>47461</v>
      </c>
      <c r="Y50" s="43">
        <v>50559</v>
      </c>
      <c r="Z50" s="43">
        <v>47646</v>
      </c>
      <c r="AA50" s="43">
        <v>49358</v>
      </c>
      <c r="AB50" s="43">
        <v>38263</v>
      </c>
      <c r="AC50" s="43">
        <v>27972</v>
      </c>
      <c r="AD50" s="43">
        <v>63550</v>
      </c>
      <c r="AE50" s="43">
        <v>45489</v>
      </c>
      <c r="AF50" s="43">
        <v>34661</v>
      </c>
      <c r="AG50" s="43">
        <v>38167</v>
      </c>
      <c r="AH50" s="43">
        <v>41333</v>
      </c>
      <c r="AI50" s="43">
        <v>41860</v>
      </c>
      <c r="AJ50" s="43">
        <v>45631</v>
      </c>
      <c r="AK50" s="43">
        <v>39852.023999999998</v>
      </c>
      <c r="AL50" s="43">
        <v>42060</v>
      </c>
      <c r="AM50" s="43">
        <v>47645</v>
      </c>
      <c r="AN50" s="43">
        <v>98162.967000000004</v>
      </c>
      <c r="AO50" s="43">
        <v>93115.334659999993</v>
      </c>
      <c r="AP50" s="43">
        <v>54370</v>
      </c>
      <c r="AQ50" s="43">
        <v>60659.666380000002</v>
      </c>
      <c r="AR50" s="43">
        <v>67184</v>
      </c>
      <c r="AS50" s="43">
        <v>65126</v>
      </c>
      <c r="AT50" s="43">
        <v>66026</v>
      </c>
      <c r="AU50" s="43">
        <v>5065</v>
      </c>
      <c r="AV50" s="43">
        <v>68842</v>
      </c>
      <c r="AW50" s="43">
        <v>63502</v>
      </c>
      <c r="AX50" s="43">
        <v>60082</v>
      </c>
      <c r="AY50" s="43">
        <v>64888</v>
      </c>
      <c r="AZ50" s="43">
        <v>62265</v>
      </c>
      <c r="BA50" s="43">
        <v>53161</v>
      </c>
      <c r="BB50" s="43">
        <v>79754</v>
      </c>
      <c r="BC50" s="43">
        <v>69159</v>
      </c>
      <c r="BD50" s="43">
        <v>74252</v>
      </c>
      <c r="BE50" s="43">
        <v>70789</v>
      </c>
      <c r="BF50" s="43">
        <v>66392</v>
      </c>
      <c r="BG50" s="43">
        <v>92602</v>
      </c>
      <c r="BH50" s="43">
        <v>79383</v>
      </c>
      <c r="BI50" s="43">
        <v>76474</v>
      </c>
      <c r="BJ50" s="43">
        <v>84068</v>
      </c>
      <c r="BK50" s="43">
        <v>93594</v>
      </c>
      <c r="BL50" s="43">
        <v>94413</v>
      </c>
      <c r="BM50" s="43">
        <v>90374</v>
      </c>
      <c r="BN50" s="43">
        <v>121571</v>
      </c>
      <c r="BO50" s="43">
        <v>122158</v>
      </c>
      <c r="BP50" s="43">
        <v>145835</v>
      </c>
      <c r="BQ50" s="43">
        <v>203969</v>
      </c>
      <c r="BR50" s="43">
        <v>137327</v>
      </c>
      <c r="BS50" s="43">
        <v>177040</v>
      </c>
      <c r="BT50" s="43">
        <v>207149</v>
      </c>
      <c r="BU50" s="43">
        <v>205689</v>
      </c>
      <c r="BV50" s="43">
        <v>239215</v>
      </c>
      <c r="BW50" s="43">
        <v>233720</v>
      </c>
      <c r="BX50" s="43">
        <v>288739</v>
      </c>
      <c r="BY50" s="43">
        <v>286005</v>
      </c>
      <c r="BZ50" s="43">
        <v>237886</v>
      </c>
      <c r="CA50" s="43">
        <v>252740</v>
      </c>
      <c r="CB50" s="43">
        <v>205887</v>
      </c>
    </row>
    <row r="51" spans="1:80" s="3" customFormat="1" ht="16.5" customHeight="1">
      <c r="A51" s="4"/>
      <c r="B51" s="4"/>
      <c r="C51" s="13"/>
      <c r="D51" s="1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B51" s="342"/>
    </row>
    <row r="52" spans="1:80" s="3" customFormat="1" ht="16.5" customHeight="1">
      <c r="A52" s="6"/>
      <c r="B52" s="6"/>
      <c r="C52" s="76" t="s">
        <v>88</v>
      </c>
      <c r="D52" s="76" t="s">
        <v>80</v>
      </c>
      <c r="E52" s="77">
        <v>232647</v>
      </c>
      <c r="F52" s="77">
        <v>216514</v>
      </c>
      <c r="G52" s="77">
        <v>22801</v>
      </c>
      <c r="H52" s="77">
        <v>19212</v>
      </c>
      <c r="I52" s="77">
        <v>19335</v>
      </c>
      <c r="J52" s="77">
        <v>25475</v>
      </c>
      <c r="K52" s="77">
        <v>26299</v>
      </c>
      <c r="L52" s="77">
        <v>28797</v>
      </c>
      <c r="M52" s="77">
        <v>50583</v>
      </c>
      <c r="N52" s="77">
        <v>52397</v>
      </c>
      <c r="O52" s="77">
        <v>39319</v>
      </c>
      <c r="P52" s="77">
        <v>43937</v>
      </c>
      <c r="Q52" s="77">
        <v>46223</v>
      </c>
      <c r="R52" s="77">
        <v>75839</v>
      </c>
      <c r="S52" s="77">
        <v>83547</v>
      </c>
      <c r="T52" s="77">
        <v>80972</v>
      </c>
      <c r="U52" s="77">
        <v>76249</v>
      </c>
      <c r="V52" s="77">
        <v>83029</v>
      </c>
      <c r="W52" s="77">
        <v>79659</v>
      </c>
      <c r="X52" s="77">
        <v>81427</v>
      </c>
      <c r="Y52" s="77">
        <v>83057</v>
      </c>
      <c r="Z52" s="77">
        <v>93375</v>
      </c>
      <c r="AA52" s="77">
        <v>99401</v>
      </c>
      <c r="AB52" s="77">
        <v>457132</v>
      </c>
      <c r="AC52" s="77">
        <v>446786</v>
      </c>
      <c r="AD52" s="77">
        <v>456839</v>
      </c>
      <c r="AE52" s="77">
        <v>783203</v>
      </c>
      <c r="AF52" s="77">
        <v>768079</v>
      </c>
      <c r="AG52" s="77">
        <v>767656</v>
      </c>
      <c r="AH52" s="77">
        <v>763947</v>
      </c>
      <c r="AI52" s="77">
        <v>1080528</v>
      </c>
      <c r="AJ52" s="77">
        <v>739133</v>
      </c>
      <c r="AK52" s="77">
        <v>702850</v>
      </c>
      <c r="AL52" s="77">
        <v>696760</v>
      </c>
      <c r="AM52" s="77">
        <v>1103861</v>
      </c>
      <c r="AN52" s="77">
        <v>1089682</v>
      </c>
      <c r="AO52" s="77">
        <v>1092132</v>
      </c>
      <c r="AP52" s="77">
        <v>1522677</v>
      </c>
      <c r="AQ52" s="77">
        <v>1385038</v>
      </c>
      <c r="AR52" s="77">
        <v>1428910</v>
      </c>
      <c r="AS52" s="77">
        <v>1444295</v>
      </c>
      <c r="AT52" s="77">
        <v>1366376</v>
      </c>
      <c r="AU52" s="77">
        <v>1235699</v>
      </c>
      <c r="AV52" s="77">
        <v>1233696</v>
      </c>
      <c r="AW52" s="77">
        <v>1234650</v>
      </c>
      <c r="AX52" s="77">
        <v>1160598</v>
      </c>
      <c r="AY52" s="77">
        <v>924191</v>
      </c>
      <c r="AZ52" s="77">
        <v>920665</v>
      </c>
      <c r="BA52" s="77">
        <v>1240045</v>
      </c>
      <c r="BB52" s="77">
        <v>1125725</v>
      </c>
      <c r="BC52" s="77">
        <v>1236683</v>
      </c>
      <c r="BD52" s="77">
        <v>1382500</v>
      </c>
      <c r="BE52" s="77">
        <v>1376119</v>
      </c>
      <c r="BF52" s="77">
        <v>906252</v>
      </c>
      <c r="BG52" s="77">
        <v>700351</v>
      </c>
      <c r="BH52" s="77">
        <v>542181</v>
      </c>
      <c r="BI52" s="77">
        <v>1560422</v>
      </c>
      <c r="BJ52" s="77">
        <v>1953578</v>
      </c>
      <c r="BK52" s="77">
        <v>2246065</v>
      </c>
      <c r="BL52" s="77">
        <v>2096566</v>
      </c>
      <c r="BM52" s="77">
        <v>2042623</v>
      </c>
      <c r="BN52" s="77">
        <v>2619110</v>
      </c>
      <c r="BO52" s="77">
        <v>2927394</v>
      </c>
      <c r="BP52" s="77">
        <v>3507856</v>
      </c>
      <c r="BQ52" s="77">
        <v>4959001</v>
      </c>
      <c r="BR52" s="77">
        <v>5026712</v>
      </c>
      <c r="BS52" s="77">
        <v>4556703</v>
      </c>
      <c r="BT52" s="77">
        <v>3651264</v>
      </c>
      <c r="BU52" s="77">
        <v>3609149</v>
      </c>
      <c r="BV52" s="77">
        <v>3424880</v>
      </c>
      <c r="BW52" s="77">
        <v>3727240</v>
      </c>
      <c r="BX52" s="77">
        <v>4055798</v>
      </c>
      <c r="BY52" s="77">
        <v>3365373</v>
      </c>
      <c r="BZ52" s="77">
        <v>3406100</v>
      </c>
      <c r="CA52" s="77">
        <v>3293000</v>
      </c>
      <c r="CB52" s="77">
        <v>2950864</v>
      </c>
    </row>
    <row r="53" spans="1:80" s="3" customFormat="1" ht="16.5" customHeight="1">
      <c r="A53" s="4"/>
      <c r="B53" s="4" t="s">
        <v>1938</v>
      </c>
      <c r="C53" s="46" t="s">
        <v>101</v>
      </c>
      <c r="D53" s="46" t="s">
        <v>1968</v>
      </c>
      <c r="E53" s="40">
        <v>213296</v>
      </c>
      <c r="F53" s="40">
        <v>188032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29740</v>
      </c>
      <c r="S53" s="40">
        <v>29740</v>
      </c>
      <c r="T53" s="40">
        <v>29661</v>
      </c>
      <c r="U53" s="40">
        <v>28178</v>
      </c>
      <c r="V53" s="40">
        <v>39680</v>
      </c>
      <c r="W53" s="40">
        <v>37476</v>
      </c>
      <c r="X53" s="40">
        <v>35271</v>
      </c>
      <c r="Y53" s="40">
        <v>33067</v>
      </c>
      <c r="Z53" s="40">
        <v>30862</v>
      </c>
      <c r="AA53" s="40">
        <v>28658</v>
      </c>
      <c r="AB53" s="40">
        <v>36415</v>
      </c>
      <c r="AC53" s="40">
        <v>33380</v>
      </c>
      <c r="AD53" s="40">
        <v>30345</v>
      </c>
      <c r="AE53" s="40">
        <v>325266</v>
      </c>
      <c r="AF53" s="40">
        <v>322333</v>
      </c>
      <c r="AG53" s="40">
        <v>319401</v>
      </c>
      <c r="AH53" s="40">
        <v>316468</v>
      </c>
      <c r="AI53" s="40">
        <v>611961</v>
      </c>
      <c r="AJ53" s="40">
        <v>608760</v>
      </c>
      <c r="AK53" s="40">
        <v>605885</v>
      </c>
      <c r="AL53" s="40">
        <v>603054</v>
      </c>
      <c r="AM53" s="40">
        <v>1015522</v>
      </c>
      <c r="AN53" s="40">
        <v>1015689</v>
      </c>
      <c r="AO53" s="40">
        <v>1020061</v>
      </c>
      <c r="AP53" s="40">
        <v>1023971</v>
      </c>
      <c r="AQ53" s="40">
        <v>884952</v>
      </c>
      <c r="AR53" s="40">
        <v>931950</v>
      </c>
      <c r="AS53" s="40">
        <v>952879</v>
      </c>
      <c r="AT53" s="40">
        <v>877062</v>
      </c>
      <c r="AU53" s="40">
        <v>741552</v>
      </c>
      <c r="AV53" s="40">
        <v>739769</v>
      </c>
      <c r="AW53" s="40">
        <v>747609</v>
      </c>
      <c r="AX53" s="40">
        <v>631558</v>
      </c>
      <c r="AY53" s="40">
        <v>395085</v>
      </c>
      <c r="AZ53" s="40">
        <v>392883</v>
      </c>
      <c r="BA53" s="40">
        <v>716776</v>
      </c>
      <c r="BB53" s="40">
        <v>601608</v>
      </c>
      <c r="BC53" s="40">
        <v>727673</v>
      </c>
      <c r="BD53" s="40">
        <v>724972</v>
      </c>
      <c r="BE53" s="40">
        <v>721344</v>
      </c>
      <c r="BF53" s="40">
        <v>663811</v>
      </c>
      <c r="BG53" s="40">
        <v>330643</v>
      </c>
      <c r="BH53" s="40">
        <v>327258</v>
      </c>
      <c r="BI53" s="40">
        <v>61427</v>
      </c>
      <c r="BJ53" s="40">
        <v>446207</v>
      </c>
      <c r="BK53" s="40">
        <v>445223</v>
      </c>
      <c r="BL53" s="40">
        <v>444641</v>
      </c>
      <c r="BM53" s="40">
        <v>405975</v>
      </c>
      <c r="BN53" s="40">
        <v>899701</v>
      </c>
      <c r="BO53" s="40">
        <v>1049705</v>
      </c>
      <c r="BP53" s="40">
        <v>1545933</v>
      </c>
      <c r="BQ53" s="40">
        <v>2543647</v>
      </c>
      <c r="BR53" s="40">
        <v>2246810</v>
      </c>
      <c r="BS53" s="40">
        <v>2097789</v>
      </c>
      <c r="BT53" s="40">
        <v>1054027</v>
      </c>
      <c r="BU53" s="40">
        <v>1055551</v>
      </c>
      <c r="BV53" s="40">
        <v>1053377</v>
      </c>
      <c r="BW53" s="40">
        <v>1101047</v>
      </c>
      <c r="BX53" s="40">
        <v>1046319</v>
      </c>
      <c r="BY53" s="40">
        <v>544994</v>
      </c>
      <c r="BZ53" s="40">
        <v>546567</v>
      </c>
      <c r="CA53" s="40">
        <v>499804</v>
      </c>
      <c r="CB53" s="40">
        <v>499921</v>
      </c>
    </row>
    <row r="54" spans="1:80" s="3" customFormat="1" ht="16.5" customHeight="1">
      <c r="A54" s="4"/>
      <c r="B54" s="4" t="s">
        <v>1938</v>
      </c>
      <c r="C54" s="46" t="s">
        <v>108</v>
      </c>
      <c r="D54" s="46" t="s">
        <v>1969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340661</v>
      </c>
      <c r="AC54" s="40">
        <v>341224</v>
      </c>
      <c r="AD54" s="40">
        <v>342038</v>
      </c>
      <c r="AE54" s="40">
        <v>342853</v>
      </c>
      <c r="AF54" s="40">
        <v>343670</v>
      </c>
      <c r="AG54" s="40">
        <v>344489</v>
      </c>
      <c r="AH54" s="40">
        <v>345310</v>
      </c>
      <c r="AI54" s="40">
        <v>346133</v>
      </c>
      <c r="AJ54" s="40" t="s">
        <v>56</v>
      </c>
      <c r="AK54" s="40" t="s">
        <v>56</v>
      </c>
      <c r="AL54" s="40" t="s">
        <v>56</v>
      </c>
      <c r="AM54" s="40">
        <v>0</v>
      </c>
      <c r="AN54" s="40">
        <v>0</v>
      </c>
      <c r="AO54" s="40">
        <v>0</v>
      </c>
      <c r="AP54" s="40">
        <v>410837</v>
      </c>
      <c r="AQ54" s="40">
        <v>413187</v>
      </c>
      <c r="AR54" s="40">
        <v>413659</v>
      </c>
      <c r="AS54" s="40">
        <v>414131</v>
      </c>
      <c r="AT54" s="40">
        <v>414604</v>
      </c>
      <c r="AU54" s="40">
        <v>415077</v>
      </c>
      <c r="AV54" s="40">
        <v>415551</v>
      </c>
      <c r="AW54" s="40">
        <v>415897</v>
      </c>
      <c r="AX54" s="40">
        <v>416387</v>
      </c>
      <c r="AY54" s="40">
        <v>416878</v>
      </c>
      <c r="AZ54" s="40">
        <v>417369</v>
      </c>
      <c r="BA54" s="40">
        <v>417861</v>
      </c>
      <c r="BB54" s="40">
        <v>418354</v>
      </c>
      <c r="BC54" s="40">
        <v>418847</v>
      </c>
      <c r="BD54" s="40">
        <v>570109</v>
      </c>
      <c r="BE54" s="40">
        <v>573078</v>
      </c>
      <c r="BF54" s="40">
        <v>155706</v>
      </c>
      <c r="BG54" s="40">
        <v>299155</v>
      </c>
      <c r="BH54" s="40">
        <v>139028</v>
      </c>
      <c r="BI54" s="40">
        <v>141124</v>
      </c>
      <c r="BJ54" s="40">
        <v>143295</v>
      </c>
      <c r="BK54" s="40">
        <v>447909</v>
      </c>
      <c r="BL54" s="40">
        <v>306370</v>
      </c>
      <c r="BM54" s="40">
        <v>309609</v>
      </c>
      <c r="BN54" s="40">
        <v>342663</v>
      </c>
      <c r="BO54" s="40">
        <v>399573</v>
      </c>
      <c r="BP54" s="40">
        <v>420575</v>
      </c>
      <c r="BQ54" s="40">
        <v>502141</v>
      </c>
      <c r="BR54" s="40">
        <v>692078</v>
      </c>
      <c r="BS54" s="40">
        <v>327395</v>
      </c>
      <c r="BT54" s="40">
        <v>327101</v>
      </c>
      <c r="BU54" s="40">
        <v>308284</v>
      </c>
      <c r="BV54" s="40">
        <v>82536</v>
      </c>
      <c r="BW54" s="40">
        <v>347160</v>
      </c>
      <c r="BX54" s="40">
        <v>654881</v>
      </c>
      <c r="BY54" s="40">
        <v>615752</v>
      </c>
      <c r="BZ54" s="40">
        <v>648224</v>
      </c>
      <c r="CA54" s="40">
        <v>664389</v>
      </c>
      <c r="CB54" s="40">
        <v>336248</v>
      </c>
    </row>
    <row r="55" spans="1:80" s="3" customFormat="1" ht="16.5" customHeight="1">
      <c r="A55" s="4"/>
      <c r="B55" s="4" t="s">
        <v>1939</v>
      </c>
      <c r="C55" s="46" t="s">
        <v>99</v>
      </c>
      <c r="D55" s="46" t="s">
        <v>1970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 t="s">
        <v>56</v>
      </c>
      <c r="AC55" s="40" t="s">
        <v>56</v>
      </c>
      <c r="AD55" s="40" t="s">
        <v>56</v>
      </c>
      <c r="AE55" s="40">
        <v>5130</v>
      </c>
      <c r="AF55" s="40">
        <v>5148</v>
      </c>
      <c r="AG55" s="40">
        <v>2189</v>
      </c>
      <c r="AH55" s="40">
        <v>7392</v>
      </c>
      <c r="AI55" s="40">
        <v>24774</v>
      </c>
      <c r="AJ55" s="40">
        <v>36399</v>
      </c>
      <c r="AK55" s="40">
        <v>32321</v>
      </c>
      <c r="AL55" s="40">
        <v>32928</v>
      </c>
      <c r="AM55" s="40">
        <v>29229</v>
      </c>
      <c r="AN55" s="40">
        <v>31157</v>
      </c>
      <c r="AO55" s="40">
        <v>29729</v>
      </c>
      <c r="AP55" s="40">
        <v>48519</v>
      </c>
      <c r="AQ55" s="40">
        <v>48689</v>
      </c>
      <c r="AR55" s="40">
        <v>49860</v>
      </c>
      <c r="AS55" s="40">
        <v>42017</v>
      </c>
      <c r="AT55" s="40">
        <v>42205</v>
      </c>
      <c r="AU55" s="40">
        <v>41641</v>
      </c>
      <c r="AV55" s="40">
        <v>41103</v>
      </c>
      <c r="AW55" s="40">
        <v>32896</v>
      </c>
      <c r="AX55" s="40">
        <v>70562</v>
      </c>
      <c r="AY55" s="40">
        <v>70604</v>
      </c>
      <c r="AZ55" s="40">
        <v>69497</v>
      </c>
      <c r="BA55" s="40">
        <v>63746</v>
      </c>
      <c r="BB55" s="40">
        <v>63871</v>
      </c>
      <c r="BC55" s="40">
        <v>61358</v>
      </c>
      <c r="BD55" s="40">
        <v>58896</v>
      </c>
      <c r="BE55" s="40">
        <v>53357</v>
      </c>
      <c r="BF55" s="40">
        <v>51382</v>
      </c>
      <c r="BG55" s="40">
        <v>33362</v>
      </c>
      <c r="BH55" s="40">
        <v>33467</v>
      </c>
      <c r="BI55" s="40">
        <v>1317296</v>
      </c>
      <c r="BJ55" s="40">
        <v>1298440</v>
      </c>
      <c r="BK55" s="40">
        <v>1292705</v>
      </c>
      <c r="BL55" s="40">
        <v>1291676</v>
      </c>
      <c r="BM55" s="40">
        <v>1277335</v>
      </c>
      <c r="BN55" s="40">
        <v>1221502</v>
      </c>
      <c r="BO55" s="40">
        <v>1308448</v>
      </c>
      <c r="BP55" s="40">
        <v>1365804</v>
      </c>
      <c r="BQ55" s="40">
        <v>1709354</v>
      </c>
      <c r="BR55" s="40">
        <v>1879129</v>
      </c>
      <c r="BS55" s="40">
        <v>1889619</v>
      </c>
      <c r="BT55" s="40">
        <v>1994936</v>
      </c>
      <c r="BU55" s="40">
        <v>1988766</v>
      </c>
      <c r="BV55" s="40">
        <v>2083264</v>
      </c>
      <c r="BW55" s="40">
        <v>2104539</v>
      </c>
      <c r="BX55" s="40">
        <v>2190081</v>
      </c>
      <c r="BY55" s="40">
        <v>2079567</v>
      </c>
      <c r="BZ55" s="40">
        <v>2065618</v>
      </c>
      <c r="CA55" s="40">
        <v>2011770</v>
      </c>
      <c r="CB55" s="40">
        <v>2008945</v>
      </c>
    </row>
    <row r="56" spans="1:80" s="3" customFormat="1" ht="16.5" customHeight="1">
      <c r="A56" s="4"/>
      <c r="B56" s="4" t="s">
        <v>1940</v>
      </c>
      <c r="C56" s="46" t="s">
        <v>639</v>
      </c>
      <c r="D56" s="46" t="s">
        <v>1976</v>
      </c>
      <c r="E56" s="40">
        <v>0</v>
      </c>
      <c r="F56" s="40">
        <v>6380</v>
      </c>
      <c r="G56" s="40">
        <v>0</v>
      </c>
      <c r="H56" s="40">
        <v>0</v>
      </c>
      <c r="I56" s="40">
        <v>0</v>
      </c>
      <c r="J56" s="40">
        <v>0</v>
      </c>
      <c r="K56" s="40" t="s">
        <v>56</v>
      </c>
      <c r="L56" s="40">
        <v>0</v>
      </c>
      <c r="M56" s="40">
        <v>0</v>
      </c>
      <c r="N56" s="40" t="s">
        <v>56</v>
      </c>
      <c r="O56" s="40">
        <v>0</v>
      </c>
      <c r="P56" s="40">
        <v>0</v>
      </c>
      <c r="Q56" s="40" t="s">
        <v>56</v>
      </c>
      <c r="R56" s="40">
        <v>0</v>
      </c>
      <c r="S56" s="40">
        <v>0</v>
      </c>
      <c r="T56" s="40" t="s">
        <v>56</v>
      </c>
      <c r="U56" s="40">
        <v>0</v>
      </c>
      <c r="V56" s="40">
        <v>0</v>
      </c>
      <c r="W56" s="40" t="s">
        <v>56</v>
      </c>
      <c r="X56" s="40">
        <v>0</v>
      </c>
      <c r="Y56" s="40">
        <v>0</v>
      </c>
      <c r="Z56" s="40" t="s">
        <v>56</v>
      </c>
      <c r="AA56" s="40">
        <v>0</v>
      </c>
      <c r="AB56" s="40">
        <v>0</v>
      </c>
      <c r="AC56" s="40" t="s">
        <v>56</v>
      </c>
      <c r="AD56" s="40">
        <v>0</v>
      </c>
      <c r="AE56" s="40">
        <v>0</v>
      </c>
      <c r="AF56" s="40" t="s">
        <v>56</v>
      </c>
      <c r="AG56" s="40">
        <v>0</v>
      </c>
      <c r="AH56" s="40">
        <v>0</v>
      </c>
      <c r="AI56" s="40" t="s">
        <v>56</v>
      </c>
      <c r="AJ56" s="40" t="s">
        <v>56</v>
      </c>
      <c r="AK56" s="40" t="s">
        <v>56</v>
      </c>
      <c r="AL56" s="40" t="s">
        <v>56</v>
      </c>
      <c r="AM56" s="40" t="s">
        <v>56</v>
      </c>
      <c r="AN56" s="40" t="s">
        <v>56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 t="s">
        <v>56</v>
      </c>
      <c r="AY56" s="40">
        <v>0</v>
      </c>
      <c r="AZ56" s="40">
        <v>0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7082</v>
      </c>
      <c r="BG56" s="40">
        <v>0</v>
      </c>
      <c r="BH56" s="40">
        <v>11214</v>
      </c>
      <c r="BI56" s="40">
        <v>9120</v>
      </c>
      <c r="BJ56" s="40">
        <v>7625</v>
      </c>
      <c r="BK56" s="40">
        <v>3188</v>
      </c>
      <c r="BL56" s="40">
        <v>5287</v>
      </c>
      <c r="BM56" s="40">
        <v>1510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3392</v>
      </c>
      <c r="BU56" s="40">
        <v>0</v>
      </c>
      <c r="BV56" s="40">
        <v>9095</v>
      </c>
      <c r="BW56" s="40">
        <v>11605</v>
      </c>
      <c r="BX56" s="40">
        <v>3618</v>
      </c>
      <c r="BY56" s="40">
        <v>5494</v>
      </c>
      <c r="BZ56" s="40">
        <v>4782</v>
      </c>
      <c r="CA56" s="40">
        <v>620</v>
      </c>
      <c r="CB56" s="40">
        <v>0</v>
      </c>
    </row>
    <row r="57" spans="1:80" s="3" customFormat="1" ht="16.5" customHeight="1">
      <c r="A57" s="4"/>
      <c r="B57" s="4" t="s">
        <v>1941</v>
      </c>
      <c r="C57" s="46" t="s">
        <v>17</v>
      </c>
      <c r="D57" s="46" t="s">
        <v>1972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>
        <v>0</v>
      </c>
      <c r="AT57" s="40">
        <v>0</v>
      </c>
      <c r="AU57" s="40">
        <v>0</v>
      </c>
      <c r="AV57" s="40">
        <v>0</v>
      </c>
      <c r="AW57" s="40">
        <v>0</v>
      </c>
      <c r="AX57" s="40">
        <v>0</v>
      </c>
      <c r="AY57" s="40">
        <v>0</v>
      </c>
      <c r="AZ57" s="40">
        <v>0</v>
      </c>
      <c r="BA57" s="40">
        <v>0</v>
      </c>
      <c r="BB57" s="40">
        <v>0</v>
      </c>
      <c r="BC57" s="40">
        <v>0</v>
      </c>
      <c r="BD57" s="40">
        <v>0</v>
      </c>
      <c r="BE57" s="40">
        <v>0</v>
      </c>
      <c r="BF57" s="40">
        <v>0</v>
      </c>
      <c r="BG57" s="40">
        <v>0</v>
      </c>
      <c r="BH57" s="40">
        <v>0</v>
      </c>
      <c r="BI57" s="40">
        <v>0</v>
      </c>
      <c r="BJ57" s="40">
        <v>0</v>
      </c>
      <c r="BK57" s="40">
        <v>0</v>
      </c>
      <c r="BL57" s="40">
        <v>0</v>
      </c>
      <c r="BM57" s="40"/>
      <c r="BN57" s="40">
        <v>88311</v>
      </c>
      <c r="BO57" s="40">
        <v>99686</v>
      </c>
      <c r="BP57" s="40">
        <v>95503</v>
      </c>
      <c r="BQ57" s="40">
        <v>92503</v>
      </c>
      <c r="BR57" s="40">
        <v>54474</v>
      </c>
      <c r="BS57" s="40">
        <v>40583</v>
      </c>
      <c r="BT57" s="40">
        <v>58992</v>
      </c>
      <c r="BU57" s="40">
        <v>48067</v>
      </c>
      <c r="BV57" s="40">
        <v>20103</v>
      </c>
      <c r="BW57" s="40">
        <v>9746</v>
      </c>
      <c r="BX57" s="40">
        <v>17304</v>
      </c>
      <c r="BY57" s="40">
        <v>8408</v>
      </c>
      <c r="BZ57" s="40">
        <v>24446</v>
      </c>
      <c r="CA57" s="40">
        <v>25074</v>
      </c>
      <c r="CB57" s="40">
        <v>18354</v>
      </c>
    </row>
    <row r="58" spans="1:80" s="3" customFormat="1" ht="16.5" customHeight="1">
      <c r="A58" s="4"/>
      <c r="B58" s="4" t="s">
        <v>1942</v>
      </c>
      <c r="C58" s="46" t="s">
        <v>756</v>
      </c>
      <c r="D58" s="46" t="s">
        <v>1971</v>
      </c>
      <c r="E58" s="40">
        <v>12477</v>
      </c>
      <c r="F58" s="40">
        <v>15331</v>
      </c>
      <c r="G58" s="40">
        <v>16177</v>
      </c>
      <c r="H58" s="40">
        <v>12675</v>
      </c>
      <c r="I58" s="40">
        <v>12940</v>
      </c>
      <c r="J58" s="40">
        <v>14741</v>
      </c>
      <c r="K58" s="40">
        <v>16043</v>
      </c>
      <c r="L58" s="40">
        <v>19033</v>
      </c>
      <c r="M58" s="40">
        <v>41322</v>
      </c>
      <c r="N58" s="40">
        <v>43646</v>
      </c>
      <c r="O58" s="40">
        <v>21087</v>
      </c>
      <c r="P58" s="40">
        <v>20387</v>
      </c>
      <c r="Q58" s="40">
        <v>20428</v>
      </c>
      <c r="R58" s="40">
        <v>19974</v>
      </c>
      <c r="S58" s="40">
        <v>20845</v>
      </c>
      <c r="T58" s="40">
        <v>22530</v>
      </c>
      <c r="U58" s="40">
        <v>23243</v>
      </c>
      <c r="V58" s="40">
        <v>24048</v>
      </c>
      <c r="W58" s="40">
        <v>24991</v>
      </c>
      <c r="X58" s="40">
        <v>26277</v>
      </c>
      <c r="Y58" s="40">
        <v>28911</v>
      </c>
      <c r="Z58" s="40">
        <v>31588</v>
      </c>
      <c r="AA58" s="40">
        <v>36248</v>
      </c>
      <c r="AB58" s="40">
        <v>43414</v>
      </c>
      <c r="AC58" s="40">
        <v>32164</v>
      </c>
      <c r="AD58" s="40">
        <v>33324</v>
      </c>
      <c r="AE58" s="40">
        <v>55555</v>
      </c>
      <c r="AF58" s="40">
        <v>47286</v>
      </c>
      <c r="AG58" s="40">
        <v>52486</v>
      </c>
      <c r="AH58" s="40">
        <v>51299</v>
      </c>
      <c r="AI58" s="40">
        <v>57865</v>
      </c>
      <c r="AJ58" s="40">
        <v>75894</v>
      </c>
      <c r="AK58" s="40">
        <v>47534</v>
      </c>
      <c r="AL58" s="40">
        <v>48299</v>
      </c>
      <c r="AM58" s="40">
        <v>47801</v>
      </c>
      <c r="AN58" s="40">
        <v>32272</v>
      </c>
      <c r="AO58" s="40">
        <v>32675</v>
      </c>
      <c r="AP58" s="40">
        <v>34211</v>
      </c>
      <c r="AQ58" s="40">
        <v>33789</v>
      </c>
      <c r="AR58" s="40">
        <v>26259</v>
      </c>
      <c r="AS58" s="40">
        <v>28792</v>
      </c>
      <c r="AT58" s="40">
        <v>29160</v>
      </c>
      <c r="AU58" s="40">
        <v>33191</v>
      </c>
      <c r="AV58" s="40">
        <v>34848</v>
      </c>
      <c r="AW58" s="40">
        <v>35161</v>
      </c>
      <c r="AX58" s="40">
        <v>37199</v>
      </c>
      <c r="AY58" s="40">
        <v>37116</v>
      </c>
      <c r="AZ58" s="40">
        <v>37356</v>
      </c>
      <c r="BA58" s="40">
        <v>38412</v>
      </c>
      <c r="BB58" s="40">
        <v>38913</v>
      </c>
      <c r="BC58" s="40">
        <v>26096</v>
      </c>
      <c r="BD58" s="40">
        <v>26083</v>
      </c>
      <c r="BE58" s="40">
        <v>26164</v>
      </c>
      <c r="BF58" s="40">
        <v>26371</v>
      </c>
      <c r="BG58" s="40">
        <v>28760</v>
      </c>
      <c r="BH58" s="40">
        <v>29452</v>
      </c>
      <c r="BI58" s="40">
        <v>29977</v>
      </c>
      <c r="BJ58" s="40">
        <v>30715</v>
      </c>
      <c r="BK58" s="40">
        <v>31335</v>
      </c>
      <c r="BL58" s="40">
        <v>24481</v>
      </c>
      <c r="BM58" s="40">
        <v>25675</v>
      </c>
      <c r="BN58" s="40">
        <v>45301</v>
      </c>
      <c r="BO58" s="40">
        <v>48363</v>
      </c>
      <c r="BP58" s="40">
        <v>55237</v>
      </c>
      <c r="BQ58" s="40">
        <v>60923</v>
      </c>
      <c r="BR58" s="40">
        <v>62796</v>
      </c>
      <c r="BS58" s="40">
        <v>75758</v>
      </c>
      <c r="BT58" s="40">
        <v>86122</v>
      </c>
      <c r="BU58" s="40">
        <v>85656</v>
      </c>
      <c r="BV58" s="40">
        <v>52137</v>
      </c>
      <c r="BW58" s="40">
        <v>49816</v>
      </c>
      <c r="BX58" s="40">
        <v>49245</v>
      </c>
      <c r="BY58" s="40">
        <v>42228</v>
      </c>
      <c r="BZ58" s="40">
        <v>55990</v>
      </c>
      <c r="CA58" s="40">
        <v>49005</v>
      </c>
      <c r="CB58" s="40">
        <v>49432</v>
      </c>
    </row>
    <row r="59" spans="1:80" s="3" customFormat="1" ht="16.5" customHeight="1">
      <c r="A59" s="4"/>
      <c r="B59" s="4"/>
      <c r="C59" s="46" t="s">
        <v>19</v>
      </c>
      <c r="D59" s="46" t="s">
        <v>20</v>
      </c>
      <c r="E59" s="40">
        <v>6874</v>
      </c>
      <c r="F59" s="40">
        <v>6771</v>
      </c>
      <c r="G59" s="40">
        <v>6624</v>
      </c>
      <c r="H59" s="40">
        <v>6537</v>
      </c>
      <c r="I59" s="40">
        <v>6395</v>
      </c>
      <c r="J59" s="40">
        <v>6234</v>
      </c>
      <c r="K59" s="40">
        <v>6056</v>
      </c>
      <c r="L59" s="40">
        <v>5864</v>
      </c>
      <c r="M59" s="40">
        <v>5661</v>
      </c>
      <c r="N59" s="40">
        <v>5451</v>
      </c>
      <c r="O59" s="40">
        <v>7732</v>
      </c>
      <c r="P59" s="40">
        <v>13707</v>
      </c>
      <c r="Q59" s="40">
        <v>16729</v>
      </c>
      <c r="R59" s="40">
        <v>17835</v>
      </c>
      <c r="S59" s="40">
        <v>21837</v>
      </c>
      <c r="T59" s="40">
        <v>18492</v>
      </c>
      <c r="U59" s="40">
        <v>15572</v>
      </c>
      <c r="V59" s="40">
        <v>11079</v>
      </c>
      <c r="W59" s="40">
        <v>10001</v>
      </c>
      <c r="X59" s="40">
        <v>13720</v>
      </c>
      <c r="Y59" s="40">
        <v>15953</v>
      </c>
      <c r="Z59" s="40">
        <v>21969</v>
      </c>
      <c r="AA59" s="40">
        <v>25701</v>
      </c>
      <c r="AB59" s="40">
        <v>28964</v>
      </c>
      <c r="AC59" s="40">
        <v>31203</v>
      </c>
      <c r="AD59" s="40">
        <v>27813</v>
      </c>
      <c r="AE59" s="40">
        <v>27112</v>
      </c>
      <c r="AF59" s="40">
        <v>23383</v>
      </c>
      <c r="AG59" s="40">
        <v>26494</v>
      </c>
      <c r="AH59" s="40">
        <v>24535</v>
      </c>
      <c r="AI59" s="40">
        <v>20636</v>
      </c>
      <c r="AJ59" s="40">
        <v>541</v>
      </c>
      <c r="AK59" s="40">
        <v>487</v>
      </c>
      <c r="AL59" s="40">
        <v>433</v>
      </c>
      <c r="AM59" s="40">
        <v>377</v>
      </c>
      <c r="AN59" s="40">
        <v>432</v>
      </c>
      <c r="AO59" s="40">
        <v>375</v>
      </c>
      <c r="AP59" s="40">
        <v>335</v>
      </c>
      <c r="AQ59" s="40">
        <v>315</v>
      </c>
      <c r="AR59" s="40">
        <v>300</v>
      </c>
      <c r="AS59" s="40">
        <v>268</v>
      </c>
      <c r="AT59" s="40">
        <v>243</v>
      </c>
      <c r="AU59" s="40">
        <v>169</v>
      </c>
      <c r="AV59" s="40">
        <v>169</v>
      </c>
      <c r="AW59" s="40">
        <v>279</v>
      </c>
      <c r="AX59" s="40">
        <v>279</v>
      </c>
      <c r="AY59" s="40">
        <v>95</v>
      </c>
      <c r="AZ59" s="40">
        <v>52</v>
      </c>
      <c r="BA59" s="40">
        <v>11</v>
      </c>
      <c r="BB59" s="40">
        <v>11</v>
      </c>
      <c r="BC59" s="40">
        <v>11</v>
      </c>
      <c r="BD59" s="40">
        <v>0</v>
      </c>
      <c r="BE59" s="40">
        <v>11</v>
      </c>
      <c r="BF59" s="40">
        <v>11</v>
      </c>
      <c r="BG59" s="40">
        <v>6797</v>
      </c>
      <c r="BH59" s="40">
        <v>0</v>
      </c>
      <c r="BI59" s="40">
        <v>0</v>
      </c>
      <c r="BJ59" s="40">
        <v>0</v>
      </c>
      <c r="BK59" s="40">
        <v>0</v>
      </c>
      <c r="BL59" s="40">
        <v>0</v>
      </c>
      <c r="BM59" s="40">
        <v>0</v>
      </c>
      <c r="BN59" s="40"/>
      <c r="BO59" s="40"/>
      <c r="BP59" s="40">
        <v>0</v>
      </c>
      <c r="BQ59" s="40">
        <v>0</v>
      </c>
      <c r="BR59" s="40">
        <v>0</v>
      </c>
      <c r="BS59" s="40">
        <v>0</v>
      </c>
      <c r="BT59" s="40">
        <v>0</v>
      </c>
      <c r="BU59" s="40">
        <v>5658</v>
      </c>
      <c r="BV59" s="40">
        <v>0</v>
      </c>
      <c r="BW59" s="40">
        <v>0</v>
      </c>
      <c r="BX59" s="40">
        <v>0</v>
      </c>
      <c r="BY59" s="40">
        <v>0</v>
      </c>
      <c r="BZ59" s="40">
        <v>0</v>
      </c>
      <c r="CA59" s="40">
        <v>0</v>
      </c>
      <c r="CB59" s="40">
        <v>0</v>
      </c>
    </row>
    <row r="60" spans="1:80" s="3" customFormat="1" ht="16.5" customHeight="1">
      <c r="A60" s="4"/>
      <c r="B60" s="4"/>
      <c r="C60" s="46" t="s">
        <v>103</v>
      </c>
      <c r="D60" s="46" t="s">
        <v>105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 t="s">
        <v>56</v>
      </c>
      <c r="L60" s="40">
        <v>0</v>
      </c>
      <c r="M60" s="40">
        <v>0</v>
      </c>
      <c r="N60" s="40" t="s">
        <v>56</v>
      </c>
      <c r="O60" s="40">
        <v>0</v>
      </c>
      <c r="P60" s="40">
        <v>0</v>
      </c>
      <c r="Q60" s="40" t="s">
        <v>56</v>
      </c>
      <c r="R60" s="40">
        <v>0</v>
      </c>
      <c r="S60" s="40">
        <v>0</v>
      </c>
      <c r="T60" s="40" t="s">
        <v>56</v>
      </c>
      <c r="U60" s="40">
        <v>0</v>
      </c>
      <c r="V60" s="40">
        <v>0</v>
      </c>
      <c r="W60" s="40" t="s">
        <v>56</v>
      </c>
      <c r="X60" s="40">
        <v>0</v>
      </c>
      <c r="Y60" s="40">
        <v>0</v>
      </c>
      <c r="Z60" s="40" t="s">
        <v>56</v>
      </c>
      <c r="AA60" s="40">
        <v>0</v>
      </c>
      <c r="AB60" s="40">
        <v>0</v>
      </c>
      <c r="AC60" s="40" t="s">
        <v>56</v>
      </c>
      <c r="AD60" s="40">
        <v>0</v>
      </c>
      <c r="AE60" s="40">
        <v>0</v>
      </c>
      <c r="AF60" s="40" t="s">
        <v>56</v>
      </c>
      <c r="AG60" s="40">
        <v>0</v>
      </c>
      <c r="AH60" s="40">
        <v>0</v>
      </c>
      <c r="AI60" s="40" t="s">
        <v>56</v>
      </c>
      <c r="AJ60" s="40" t="s">
        <v>56</v>
      </c>
      <c r="AK60" s="40" t="s">
        <v>56</v>
      </c>
      <c r="AL60" s="40" t="s">
        <v>56</v>
      </c>
      <c r="AM60" s="40" t="s">
        <v>56</v>
      </c>
      <c r="AN60" s="40" t="s">
        <v>56</v>
      </c>
      <c r="AO60" s="40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967</v>
      </c>
      <c r="AV60" s="40">
        <v>0</v>
      </c>
      <c r="AW60" s="40">
        <v>834</v>
      </c>
      <c r="AX60" s="40">
        <v>0</v>
      </c>
      <c r="AY60" s="40">
        <v>0</v>
      </c>
      <c r="AZ60" s="40">
        <v>0</v>
      </c>
      <c r="BA60" s="40">
        <v>0</v>
      </c>
      <c r="BB60" s="40">
        <v>0</v>
      </c>
      <c r="BC60" s="40">
        <v>0</v>
      </c>
      <c r="BD60" s="40">
        <v>0</v>
      </c>
      <c r="BE60" s="40">
        <v>0</v>
      </c>
      <c r="BF60" s="40"/>
      <c r="BG60" s="40">
        <v>0</v>
      </c>
      <c r="BH60" s="40">
        <v>0</v>
      </c>
      <c r="BI60" s="40">
        <v>0</v>
      </c>
      <c r="BJ60" s="40">
        <v>0</v>
      </c>
      <c r="BK60" s="40">
        <v>0</v>
      </c>
      <c r="BL60" s="40">
        <v>0</v>
      </c>
      <c r="BM60" s="40">
        <v>0</v>
      </c>
      <c r="BN60" s="40">
        <v>0</v>
      </c>
      <c r="BO60" s="40">
        <v>0</v>
      </c>
      <c r="BP60" s="40">
        <v>0</v>
      </c>
      <c r="BQ60" s="40">
        <v>0</v>
      </c>
      <c r="BR60" s="40">
        <v>381</v>
      </c>
      <c r="BS60" s="40">
        <v>0</v>
      </c>
      <c r="BT60" s="40">
        <v>0</v>
      </c>
      <c r="BU60" s="40">
        <v>0</v>
      </c>
      <c r="BV60" s="40">
        <v>0</v>
      </c>
      <c r="BW60" s="40">
        <v>0</v>
      </c>
      <c r="BX60" s="40">
        <v>0</v>
      </c>
      <c r="BY60" s="40">
        <v>0</v>
      </c>
      <c r="BZ60" s="40">
        <v>0</v>
      </c>
      <c r="CA60" s="40">
        <v>0</v>
      </c>
      <c r="CB60" s="40">
        <v>0</v>
      </c>
    </row>
    <row r="61" spans="1:80" s="3" customFormat="1" ht="16.5" customHeight="1">
      <c r="A61" s="4"/>
      <c r="B61" s="4" t="s">
        <v>1943</v>
      </c>
      <c r="C61" s="47" t="s">
        <v>21</v>
      </c>
      <c r="D61" s="47" t="s">
        <v>1975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4500</v>
      </c>
      <c r="K61" s="43">
        <v>4200</v>
      </c>
      <c r="L61" s="43">
        <v>3900</v>
      </c>
      <c r="M61" s="43">
        <v>3600</v>
      </c>
      <c r="N61" s="43">
        <v>3300</v>
      </c>
      <c r="O61" s="43">
        <v>10500</v>
      </c>
      <c r="P61" s="43">
        <v>9843</v>
      </c>
      <c r="Q61" s="43">
        <v>9066</v>
      </c>
      <c r="R61" s="43">
        <v>8290</v>
      </c>
      <c r="S61" s="43">
        <v>11125</v>
      </c>
      <c r="T61" s="43">
        <v>10289</v>
      </c>
      <c r="U61" s="43">
        <v>9256</v>
      </c>
      <c r="V61" s="43">
        <v>8222</v>
      </c>
      <c r="W61" s="43">
        <v>7191</v>
      </c>
      <c r="X61" s="43">
        <v>6159</v>
      </c>
      <c r="Y61" s="43">
        <v>5126</v>
      </c>
      <c r="Z61" s="43">
        <v>8956</v>
      </c>
      <c r="AA61" s="43">
        <v>8794</v>
      </c>
      <c r="AB61" s="43">
        <v>7678</v>
      </c>
      <c r="AC61" s="43">
        <v>8815</v>
      </c>
      <c r="AD61" s="43">
        <v>23319</v>
      </c>
      <c r="AE61" s="43">
        <v>27287</v>
      </c>
      <c r="AF61" s="43">
        <v>26259</v>
      </c>
      <c r="AG61" s="43">
        <v>22597</v>
      </c>
      <c r="AH61" s="43">
        <v>18943</v>
      </c>
      <c r="AI61" s="43">
        <v>19159</v>
      </c>
      <c r="AJ61" s="43">
        <v>17539</v>
      </c>
      <c r="AK61" s="43">
        <v>16623</v>
      </c>
      <c r="AL61" s="43">
        <v>12046</v>
      </c>
      <c r="AM61" s="43">
        <v>10932</v>
      </c>
      <c r="AN61" s="43">
        <v>10132</v>
      </c>
      <c r="AO61" s="43">
        <v>9292</v>
      </c>
      <c r="AP61" s="43">
        <v>4804</v>
      </c>
      <c r="AQ61" s="43">
        <v>4106</v>
      </c>
      <c r="AR61" s="43">
        <v>6882</v>
      </c>
      <c r="AS61" s="43">
        <v>6208</v>
      </c>
      <c r="AT61" s="43">
        <v>3102</v>
      </c>
      <c r="AU61" s="43">
        <v>3102</v>
      </c>
      <c r="AV61" s="43">
        <v>2256</v>
      </c>
      <c r="AW61" s="43">
        <v>1974</v>
      </c>
      <c r="AX61" s="43">
        <v>4613</v>
      </c>
      <c r="AY61" s="43">
        <v>4413</v>
      </c>
      <c r="AZ61" s="43">
        <v>3508</v>
      </c>
      <c r="BA61" s="43">
        <v>3239</v>
      </c>
      <c r="BB61" s="43">
        <v>2968</v>
      </c>
      <c r="BC61" s="43">
        <v>2698</v>
      </c>
      <c r="BD61" s="43">
        <v>2440</v>
      </c>
      <c r="BE61" s="43">
        <v>2165</v>
      </c>
      <c r="BF61" s="43">
        <v>1889</v>
      </c>
      <c r="BG61" s="43">
        <v>1634</v>
      </c>
      <c r="BH61" s="43">
        <v>1762</v>
      </c>
      <c r="BI61" s="43">
        <v>1478</v>
      </c>
      <c r="BJ61" s="43">
        <v>27296</v>
      </c>
      <c r="BK61" s="43">
        <v>25705</v>
      </c>
      <c r="BL61" s="43">
        <v>24111</v>
      </c>
      <c r="BM61" s="43">
        <v>22519</v>
      </c>
      <c r="BN61" s="43">
        <v>21632</v>
      </c>
      <c r="BO61" s="43">
        <v>21619</v>
      </c>
      <c r="BP61" s="43">
        <v>24804</v>
      </c>
      <c r="BQ61" s="43">
        <v>50433</v>
      </c>
      <c r="BR61" s="43">
        <v>91044</v>
      </c>
      <c r="BS61" s="43">
        <v>125559</v>
      </c>
      <c r="BT61" s="43">
        <v>126694</v>
      </c>
      <c r="BU61" s="43">
        <v>117167</v>
      </c>
      <c r="BV61" s="43">
        <v>124368</v>
      </c>
      <c r="BW61" s="43">
        <v>103327</v>
      </c>
      <c r="BX61" s="43">
        <v>94350</v>
      </c>
      <c r="BY61" s="43">
        <v>68930</v>
      </c>
      <c r="BZ61" s="43">
        <v>60473</v>
      </c>
      <c r="CA61" s="43">
        <v>42338</v>
      </c>
      <c r="CB61" s="43">
        <v>37964</v>
      </c>
    </row>
    <row r="62" spans="1:80" s="3" customFormat="1" ht="16.5" customHeight="1">
      <c r="A62" s="4"/>
      <c r="B62" s="4"/>
      <c r="C62" s="13"/>
      <c r="D62" s="1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B62" s="342"/>
    </row>
    <row r="63" spans="1:80" s="3" customFormat="1" ht="16.5" customHeight="1">
      <c r="A63" s="6"/>
      <c r="B63" s="6"/>
      <c r="C63" s="76" t="s">
        <v>24</v>
      </c>
      <c r="D63" s="76" t="s">
        <v>25</v>
      </c>
      <c r="E63" s="77">
        <v>150841</v>
      </c>
      <c r="F63" s="77">
        <v>195046</v>
      </c>
      <c r="G63" s="77">
        <v>537558</v>
      </c>
      <c r="H63" s="77">
        <v>517579</v>
      </c>
      <c r="I63" s="77">
        <v>531048</v>
      </c>
      <c r="J63" s="77">
        <v>553921</v>
      </c>
      <c r="K63" s="77">
        <v>554584</v>
      </c>
      <c r="L63" s="77">
        <v>543966</v>
      </c>
      <c r="M63" s="77">
        <v>560743</v>
      </c>
      <c r="N63" s="77">
        <v>601189</v>
      </c>
      <c r="O63" s="77">
        <v>637020</v>
      </c>
      <c r="P63" s="77">
        <v>582928</v>
      </c>
      <c r="Q63" s="77">
        <v>610100</v>
      </c>
      <c r="R63" s="77">
        <v>656666</v>
      </c>
      <c r="S63" s="77">
        <v>688174</v>
      </c>
      <c r="T63" s="77">
        <v>711493</v>
      </c>
      <c r="U63" s="77">
        <v>726050</v>
      </c>
      <c r="V63" s="77">
        <v>778803</v>
      </c>
      <c r="W63" s="77">
        <v>814652</v>
      </c>
      <c r="X63" s="77">
        <v>866436</v>
      </c>
      <c r="Y63" s="77">
        <v>908002</v>
      </c>
      <c r="Z63" s="77">
        <v>915642</v>
      </c>
      <c r="AA63" s="77">
        <v>976796</v>
      </c>
      <c r="AB63" s="77">
        <v>1021308</v>
      </c>
      <c r="AC63" s="77">
        <v>1056786</v>
      </c>
      <c r="AD63" s="77">
        <v>1016945</v>
      </c>
      <c r="AE63" s="77">
        <v>1068589</v>
      </c>
      <c r="AF63" s="77">
        <v>1154998</v>
      </c>
      <c r="AG63" s="77">
        <v>1170182</v>
      </c>
      <c r="AH63" s="77">
        <v>1119851</v>
      </c>
      <c r="AI63" s="77">
        <v>1170234</v>
      </c>
      <c r="AJ63" s="77">
        <v>1305683</v>
      </c>
      <c r="AK63" s="77">
        <v>1317146</v>
      </c>
      <c r="AL63" s="77">
        <v>1266367</v>
      </c>
      <c r="AM63" s="77">
        <v>1315462</v>
      </c>
      <c r="AN63" s="77">
        <v>1493253</v>
      </c>
      <c r="AO63" s="77">
        <v>1518174</v>
      </c>
      <c r="AP63" s="77">
        <v>1567884</v>
      </c>
      <c r="AQ63" s="77">
        <v>1668362</v>
      </c>
      <c r="AR63" s="77">
        <v>1855268</v>
      </c>
      <c r="AS63" s="77">
        <v>1944684</v>
      </c>
      <c r="AT63" s="77">
        <v>2003513</v>
      </c>
      <c r="AU63" s="77">
        <v>2173684</v>
      </c>
      <c r="AV63" s="77">
        <v>2310896</v>
      </c>
      <c r="AW63" s="77">
        <v>2260818</v>
      </c>
      <c r="AX63" s="77">
        <v>2297204</v>
      </c>
      <c r="AY63" s="77">
        <v>2366123</v>
      </c>
      <c r="AZ63" s="77">
        <v>2636796</v>
      </c>
      <c r="BA63" s="77">
        <v>2670814</v>
      </c>
      <c r="BB63" s="77">
        <v>2814012</v>
      </c>
      <c r="BC63" s="77">
        <v>2918668</v>
      </c>
      <c r="BD63" s="77">
        <v>3223446</v>
      </c>
      <c r="BE63" s="77">
        <v>3268398</v>
      </c>
      <c r="BF63" s="77">
        <v>3461783</v>
      </c>
      <c r="BG63" s="77">
        <v>3607482</v>
      </c>
      <c r="BH63" s="77">
        <v>3954512</v>
      </c>
      <c r="BI63" s="77">
        <v>4054885</v>
      </c>
      <c r="BJ63" s="77">
        <v>4102142</v>
      </c>
      <c r="BK63" s="77">
        <v>4260449</v>
      </c>
      <c r="BL63" s="77">
        <v>4691019</v>
      </c>
      <c r="BM63" s="77">
        <v>4671952</v>
      </c>
      <c r="BN63" s="77">
        <v>5425952</v>
      </c>
      <c r="BO63" s="77">
        <v>5287763</v>
      </c>
      <c r="BP63" s="77">
        <v>5501316</v>
      </c>
      <c r="BQ63" s="77">
        <v>5365471</v>
      </c>
      <c r="BR63" s="77">
        <v>9341825</v>
      </c>
      <c r="BS63" s="77">
        <v>9497615</v>
      </c>
      <c r="BT63" s="77">
        <v>9806621</v>
      </c>
      <c r="BU63" s="77">
        <v>9624740</v>
      </c>
      <c r="BV63" s="77">
        <v>9648345</v>
      </c>
      <c r="BW63" s="77">
        <v>9790803</v>
      </c>
      <c r="BX63" s="77">
        <v>10087515</v>
      </c>
      <c r="BY63" s="77">
        <v>9665782</v>
      </c>
      <c r="BZ63" s="77">
        <v>9712480</v>
      </c>
      <c r="CA63" s="77">
        <v>9765091</v>
      </c>
      <c r="CB63" s="77">
        <v>10047221</v>
      </c>
    </row>
    <row r="64" spans="1:80" s="3" customFormat="1" ht="16.5" customHeight="1">
      <c r="A64" s="4"/>
      <c r="B64" s="4"/>
      <c r="C64" s="46" t="s">
        <v>81</v>
      </c>
      <c r="D64" s="46" t="s">
        <v>26</v>
      </c>
      <c r="E64" s="40">
        <v>55000</v>
      </c>
      <c r="F64" s="40">
        <v>55000</v>
      </c>
      <c r="G64" s="40">
        <v>398138</v>
      </c>
      <c r="H64" s="40">
        <v>398138</v>
      </c>
      <c r="I64" s="40">
        <v>398138</v>
      </c>
      <c r="J64" s="40">
        <v>398138</v>
      </c>
      <c r="K64" s="40">
        <v>398138</v>
      </c>
      <c r="L64" s="40">
        <v>399820</v>
      </c>
      <c r="M64" s="40">
        <v>399820</v>
      </c>
      <c r="N64" s="40">
        <v>399820</v>
      </c>
      <c r="O64" s="40">
        <v>399820</v>
      </c>
      <c r="P64" s="40">
        <v>399820</v>
      </c>
      <c r="Q64" s="40">
        <v>399820</v>
      </c>
      <c r="R64" s="40">
        <v>399820</v>
      </c>
      <c r="S64" s="40">
        <v>399820</v>
      </c>
      <c r="T64" s="40">
        <v>399926</v>
      </c>
      <c r="U64" s="40">
        <v>400037</v>
      </c>
      <c r="V64" s="40">
        <v>400132</v>
      </c>
      <c r="W64" s="40">
        <v>402131</v>
      </c>
      <c r="X64" s="40">
        <v>402945</v>
      </c>
      <c r="Y64" s="40">
        <v>403216</v>
      </c>
      <c r="Z64" s="40">
        <v>403629</v>
      </c>
      <c r="AA64" s="40">
        <v>405377</v>
      </c>
      <c r="AB64" s="40">
        <v>408734</v>
      </c>
      <c r="AC64" s="40">
        <v>408734</v>
      </c>
      <c r="AD64" s="40">
        <v>413725</v>
      </c>
      <c r="AE64" s="40">
        <v>414126</v>
      </c>
      <c r="AF64" s="40">
        <v>421683</v>
      </c>
      <c r="AG64" s="40">
        <v>421683</v>
      </c>
      <c r="AH64" s="40">
        <v>437856</v>
      </c>
      <c r="AI64" s="40">
        <v>440881</v>
      </c>
      <c r="AJ64" s="40">
        <v>461595</v>
      </c>
      <c r="AK64" s="40">
        <v>461881</v>
      </c>
      <c r="AL64" s="40">
        <v>702861</v>
      </c>
      <c r="AM64" s="40">
        <v>702861</v>
      </c>
      <c r="AN64" s="40">
        <v>719735</v>
      </c>
      <c r="AO64" s="40">
        <v>719735</v>
      </c>
      <c r="AP64" s="40">
        <v>725054</v>
      </c>
      <c r="AQ64" s="40">
        <v>730700</v>
      </c>
      <c r="AR64" s="40">
        <v>750853</v>
      </c>
      <c r="AS64" s="40">
        <v>750853</v>
      </c>
      <c r="AT64" s="40">
        <v>1128234</v>
      </c>
      <c r="AU64" s="40">
        <v>1130364</v>
      </c>
      <c r="AV64" s="40">
        <v>1136124</v>
      </c>
      <c r="AW64" s="40">
        <v>1136124</v>
      </c>
      <c r="AX64" s="40">
        <v>1160305</v>
      </c>
      <c r="AY64" s="40">
        <v>1170192</v>
      </c>
      <c r="AZ64" s="40">
        <v>1178368</v>
      </c>
      <c r="BA64" s="40">
        <v>1178368</v>
      </c>
      <c r="BB64" s="40">
        <v>2534081</v>
      </c>
      <c r="BC64" s="40">
        <v>2553723</v>
      </c>
      <c r="BD64" s="40">
        <v>2556896</v>
      </c>
      <c r="BE64" s="40">
        <v>2556896</v>
      </c>
      <c r="BF64" s="40">
        <v>2600047</v>
      </c>
      <c r="BG64" s="40">
        <v>2614480</v>
      </c>
      <c r="BH64" s="40">
        <v>2637473</v>
      </c>
      <c r="BI64" s="40">
        <v>2637473</v>
      </c>
      <c r="BJ64" s="40">
        <v>3774294</v>
      </c>
      <c r="BK64" s="40">
        <v>3790628</v>
      </c>
      <c r="BL64" s="40">
        <v>3795634</v>
      </c>
      <c r="BM64" s="40">
        <v>3795634</v>
      </c>
      <c r="BN64" s="40">
        <v>3795901</v>
      </c>
      <c r="BO64" s="40">
        <v>3797161</v>
      </c>
      <c r="BP64" s="40">
        <v>3805326</v>
      </c>
      <c r="BQ64" s="40">
        <v>3805326</v>
      </c>
      <c r="BR64" s="40">
        <v>7742170</v>
      </c>
      <c r="BS64" s="40">
        <v>7743271</v>
      </c>
      <c r="BT64" s="40">
        <v>8978349</v>
      </c>
      <c r="BU64" s="40">
        <v>8978349</v>
      </c>
      <c r="BV64" s="40">
        <v>8987760</v>
      </c>
      <c r="BW64" s="40">
        <v>9001388</v>
      </c>
      <c r="BX64" s="40">
        <v>9022277</v>
      </c>
      <c r="BY64" s="40">
        <v>9022277</v>
      </c>
      <c r="BZ64" s="40">
        <v>9022277</v>
      </c>
      <c r="CA64" s="40">
        <v>9022277</v>
      </c>
      <c r="CB64" s="40">
        <v>9022277</v>
      </c>
    </row>
    <row r="65" spans="1:80" s="3" customFormat="1" ht="16.5" customHeight="1">
      <c r="A65" s="4"/>
      <c r="B65" s="4"/>
      <c r="C65" s="46" t="s">
        <v>122</v>
      </c>
      <c r="D65" s="46" t="s">
        <v>123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</v>
      </c>
      <c r="AC65" s="40">
        <v>0</v>
      </c>
      <c r="AD65" s="40">
        <v>0</v>
      </c>
      <c r="AE65" s="40">
        <v>0</v>
      </c>
      <c r="AF65" s="40">
        <v>0</v>
      </c>
      <c r="AG65" s="40">
        <v>0</v>
      </c>
      <c r="AH65" s="40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-6016</v>
      </c>
      <c r="AW65" s="40">
        <v>-10140</v>
      </c>
      <c r="AX65" s="40">
        <v>-10140</v>
      </c>
      <c r="AY65" s="40">
        <v>-10140</v>
      </c>
      <c r="AZ65" s="40">
        <v>-19021</v>
      </c>
      <c r="BA65" s="40">
        <v>-27857</v>
      </c>
      <c r="BB65" s="40">
        <v>-27857</v>
      </c>
      <c r="BC65" s="40">
        <v>-27857</v>
      </c>
      <c r="BD65" s="40">
        <v>-27857</v>
      </c>
      <c r="BE65" s="40">
        <v>-27857</v>
      </c>
      <c r="BF65" s="40">
        <v>0</v>
      </c>
      <c r="BG65" s="40">
        <v>-44536</v>
      </c>
      <c r="BH65" s="40">
        <v>-44536</v>
      </c>
      <c r="BI65" s="40">
        <v>-35553</v>
      </c>
      <c r="BJ65" s="40">
        <v>-35553</v>
      </c>
      <c r="BK65" s="40">
        <v>-35549</v>
      </c>
      <c r="BL65" s="40">
        <v>-35549</v>
      </c>
      <c r="BM65" s="40">
        <v>-119461</v>
      </c>
      <c r="BN65" s="40">
        <v>-119461</v>
      </c>
      <c r="BO65" s="40">
        <v>-119461</v>
      </c>
      <c r="BP65" s="40">
        <v>-119461</v>
      </c>
      <c r="BQ65" s="40">
        <v>-110450</v>
      </c>
      <c r="BR65" s="40">
        <v>-108620</v>
      </c>
      <c r="BS65" s="40">
        <v>-108620</v>
      </c>
      <c r="BT65" s="40">
        <v>-108620</v>
      </c>
      <c r="BU65" s="40">
        <v>-218547</v>
      </c>
      <c r="BV65" s="40">
        <v>-552812</v>
      </c>
      <c r="BW65" s="40">
        <v>-552812</v>
      </c>
      <c r="BX65" s="40">
        <v>-552812</v>
      </c>
      <c r="BY65" s="40">
        <v>-165875</v>
      </c>
      <c r="BZ65" s="40">
        <v>-165875</v>
      </c>
      <c r="CA65" s="40">
        <v>-165652</v>
      </c>
      <c r="CB65" s="40">
        <v>-165652</v>
      </c>
    </row>
    <row r="66" spans="1:80" s="3" customFormat="1" ht="16.5" customHeight="1">
      <c r="A66" s="4"/>
      <c r="B66" s="4"/>
      <c r="C66" s="46" t="s">
        <v>27</v>
      </c>
      <c r="D66" s="46" t="s">
        <v>28</v>
      </c>
      <c r="E66" s="40">
        <v>106660</v>
      </c>
      <c r="F66" s="40">
        <v>118165</v>
      </c>
      <c r="G66" s="40">
        <v>118165</v>
      </c>
      <c r="H66" s="40">
        <v>118165</v>
      </c>
      <c r="I66" s="40">
        <v>118165</v>
      </c>
      <c r="J66" s="40">
        <v>118165</v>
      </c>
      <c r="K66" s="40">
        <v>118165</v>
      </c>
      <c r="L66" s="40">
        <v>118165</v>
      </c>
      <c r="M66" s="40">
        <v>118165</v>
      </c>
      <c r="N66" s="40">
        <v>118165</v>
      </c>
      <c r="O66" s="40">
        <v>118165</v>
      </c>
      <c r="P66" s="40">
        <v>127881</v>
      </c>
      <c r="Q66" s="40">
        <v>129958</v>
      </c>
      <c r="R66" s="40">
        <v>132987</v>
      </c>
      <c r="S66" s="40">
        <v>136083</v>
      </c>
      <c r="T66" s="40">
        <v>138941</v>
      </c>
      <c r="U66" s="40">
        <v>142527</v>
      </c>
      <c r="V66" s="40">
        <v>147362</v>
      </c>
      <c r="W66" s="40">
        <v>151793</v>
      </c>
      <c r="X66" s="40">
        <v>156184</v>
      </c>
      <c r="Y66" s="40">
        <v>160013</v>
      </c>
      <c r="Z66" s="40">
        <v>164643</v>
      </c>
      <c r="AA66" s="40">
        <v>169102</v>
      </c>
      <c r="AB66" s="40">
        <v>173569</v>
      </c>
      <c r="AC66" s="40">
        <v>178297</v>
      </c>
      <c r="AD66" s="40">
        <v>183846</v>
      </c>
      <c r="AE66" s="40">
        <v>188105</v>
      </c>
      <c r="AF66" s="40">
        <v>191642</v>
      </c>
      <c r="AG66" s="40">
        <v>195717</v>
      </c>
      <c r="AH66" s="40">
        <v>199724</v>
      </c>
      <c r="AI66" s="40">
        <v>203724</v>
      </c>
      <c r="AJ66" s="40">
        <v>207768</v>
      </c>
      <c r="AK66" s="40">
        <v>212247</v>
      </c>
      <c r="AL66" s="40">
        <v>215607</v>
      </c>
      <c r="AM66" s="40">
        <v>217294</v>
      </c>
      <c r="AN66" s="40">
        <v>220907</v>
      </c>
      <c r="AO66" s="40">
        <v>223790</v>
      </c>
      <c r="AP66" s="40">
        <v>230793</v>
      </c>
      <c r="AQ66" s="40">
        <v>238112</v>
      </c>
      <c r="AR66" s="40">
        <v>245860</v>
      </c>
      <c r="AS66" s="40">
        <v>252327</v>
      </c>
      <c r="AT66" s="40">
        <v>259870</v>
      </c>
      <c r="AU66" s="40">
        <v>265368</v>
      </c>
      <c r="AV66" s="40">
        <v>272291</v>
      </c>
      <c r="AW66" s="40">
        <v>279382</v>
      </c>
      <c r="AX66" s="40">
        <v>285654</v>
      </c>
      <c r="AY66" s="40">
        <v>291973</v>
      </c>
      <c r="AZ66" s="40">
        <v>298289</v>
      </c>
      <c r="BA66" s="40">
        <v>306349</v>
      </c>
      <c r="BB66" s="40">
        <v>77622</v>
      </c>
      <c r="BC66" s="40">
        <v>86283</v>
      </c>
      <c r="BD66" s="40">
        <v>94285</v>
      </c>
      <c r="BE66" s="40">
        <v>101469</v>
      </c>
      <c r="BF66" s="40">
        <v>63669</v>
      </c>
      <c r="BG66" s="40">
        <v>116588</v>
      </c>
      <c r="BH66" s="40">
        <v>124093</v>
      </c>
      <c r="BI66" s="40">
        <v>122411</v>
      </c>
      <c r="BJ66" s="40">
        <v>57015</v>
      </c>
      <c r="BK66" s="40">
        <v>65266</v>
      </c>
      <c r="BL66" s="40">
        <v>74227</v>
      </c>
      <c r="BM66" s="40">
        <v>68933</v>
      </c>
      <c r="BN66" s="40">
        <v>76869</v>
      </c>
      <c r="BO66" s="40">
        <v>84350</v>
      </c>
      <c r="BP66" s="40">
        <v>94031</v>
      </c>
      <c r="BQ66" s="40">
        <v>92620</v>
      </c>
      <c r="BR66" s="40">
        <v>100815</v>
      </c>
      <c r="BS66" s="40">
        <v>108532</v>
      </c>
      <c r="BT66" s="40">
        <v>85966</v>
      </c>
      <c r="BU66" s="40">
        <v>85770</v>
      </c>
      <c r="BV66" s="40">
        <v>97277</v>
      </c>
      <c r="BW66" s="40">
        <v>108867</v>
      </c>
      <c r="BX66" s="40">
        <v>119375</v>
      </c>
      <c r="BY66" s="40">
        <v>98182</v>
      </c>
      <c r="BZ66" s="40">
        <v>110107</v>
      </c>
      <c r="CA66" s="40">
        <v>122518</v>
      </c>
      <c r="CB66" s="40">
        <v>128545</v>
      </c>
    </row>
    <row r="67" spans="1:80" s="3" customFormat="1" ht="16.5" customHeight="1">
      <c r="A67" s="4"/>
      <c r="B67" s="4"/>
      <c r="C67" s="46" t="s">
        <v>29</v>
      </c>
      <c r="D67" s="46" t="s">
        <v>30</v>
      </c>
      <c r="E67" s="40">
        <v>0</v>
      </c>
      <c r="F67" s="40">
        <v>0</v>
      </c>
      <c r="G67" s="40">
        <v>0</v>
      </c>
      <c r="H67" s="40">
        <v>1276</v>
      </c>
      <c r="I67" s="40">
        <v>1276</v>
      </c>
      <c r="J67" s="40">
        <v>1276</v>
      </c>
      <c r="K67" s="40">
        <v>1276</v>
      </c>
      <c r="L67" s="40">
        <v>25981</v>
      </c>
      <c r="M67" s="40">
        <v>25981</v>
      </c>
      <c r="N67" s="40">
        <v>25981</v>
      </c>
      <c r="O67" s="40">
        <v>25981</v>
      </c>
      <c r="P67" s="40">
        <v>55227</v>
      </c>
      <c r="Q67" s="40">
        <v>55227</v>
      </c>
      <c r="R67" s="40">
        <v>55227</v>
      </c>
      <c r="S67" s="40">
        <v>55227</v>
      </c>
      <c r="T67" s="40">
        <v>172626</v>
      </c>
      <c r="U67" s="40">
        <v>172626</v>
      </c>
      <c r="V67" s="40">
        <v>172626</v>
      </c>
      <c r="W67" s="40">
        <v>172625</v>
      </c>
      <c r="X67" s="40">
        <v>308819</v>
      </c>
      <c r="Y67" s="40">
        <v>308819</v>
      </c>
      <c r="Z67" s="40">
        <v>220023</v>
      </c>
      <c r="AA67" s="40">
        <v>220023</v>
      </c>
      <c r="AB67" s="40">
        <v>441615</v>
      </c>
      <c r="AC67" s="40">
        <v>441614</v>
      </c>
      <c r="AD67" s="40">
        <v>297029</v>
      </c>
      <c r="AE67" s="40">
        <v>297030</v>
      </c>
      <c r="AF67" s="40">
        <v>539533</v>
      </c>
      <c r="AG67" s="40">
        <v>539533</v>
      </c>
      <c r="AH67" s="40">
        <v>381256</v>
      </c>
      <c r="AI67" s="40">
        <v>381256</v>
      </c>
      <c r="AJ67" s="40">
        <v>637061</v>
      </c>
      <c r="AK67" s="40">
        <v>637061</v>
      </c>
      <c r="AL67" s="40">
        <v>244844</v>
      </c>
      <c r="AM67" s="40">
        <v>244844</v>
      </c>
      <c r="AN67" s="40">
        <v>547794</v>
      </c>
      <c r="AO67" s="40">
        <v>547794</v>
      </c>
      <c r="AP67" s="40">
        <v>489287</v>
      </c>
      <c r="AQ67" s="40">
        <v>489287</v>
      </c>
      <c r="AR67" s="40">
        <v>839257</v>
      </c>
      <c r="AS67" s="40">
        <v>839257</v>
      </c>
      <c r="AT67" s="40">
        <v>417831</v>
      </c>
      <c r="AU67" s="40">
        <v>417831</v>
      </c>
      <c r="AV67" s="40">
        <v>844271</v>
      </c>
      <c r="AW67" s="40">
        <v>844271</v>
      </c>
      <c r="AX67" s="40">
        <v>765134</v>
      </c>
      <c r="AY67" s="40">
        <v>765134</v>
      </c>
      <c r="AZ67" s="40">
        <v>1216985</v>
      </c>
      <c r="BA67" s="40">
        <v>1216985</v>
      </c>
      <c r="BB67" s="40">
        <v>60168</v>
      </c>
      <c r="BC67" s="40">
        <v>60168</v>
      </c>
      <c r="BD67" s="40">
        <v>596022</v>
      </c>
      <c r="BE67" s="40">
        <v>596022</v>
      </c>
      <c r="BF67" s="40">
        <v>499775</v>
      </c>
      <c r="BG67" s="40">
        <v>499775</v>
      </c>
      <c r="BH67" s="40">
        <v>1235334</v>
      </c>
      <c r="BI67" s="40">
        <v>1235334</v>
      </c>
      <c r="BJ67" s="40">
        <v>50695</v>
      </c>
      <c r="BK67" s="40">
        <v>50695</v>
      </c>
      <c r="BL67" s="40">
        <v>869896</v>
      </c>
      <c r="BM67" s="40">
        <v>882788</v>
      </c>
      <c r="BN67" s="40">
        <v>869571</v>
      </c>
      <c r="BO67" s="40">
        <v>869571</v>
      </c>
      <c r="BP67" s="40">
        <v>1694515</v>
      </c>
      <c r="BQ67" s="40">
        <v>1694515</v>
      </c>
      <c r="BR67" s="40">
        <v>1694324</v>
      </c>
      <c r="BS67" s="40">
        <v>1694324</v>
      </c>
      <c r="BT67" s="40">
        <v>739901</v>
      </c>
      <c r="BU67" s="40">
        <v>739560</v>
      </c>
      <c r="BV67" s="40">
        <v>739560</v>
      </c>
      <c r="BW67" s="40">
        <v>739560</v>
      </c>
      <c r="BX67" s="40">
        <v>1382939</v>
      </c>
      <c r="BY67" s="40">
        <v>740301</v>
      </c>
      <c r="BZ67" s="40">
        <v>740301</v>
      </c>
      <c r="CA67" s="40">
        <v>740301</v>
      </c>
      <c r="CB67" s="40">
        <v>1034514</v>
      </c>
    </row>
    <row r="68" spans="1:80" s="3" customFormat="1" ht="16.5" customHeight="1">
      <c r="A68" s="4"/>
      <c r="B68" s="4"/>
      <c r="C68" s="46" t="s">
        <v>1966</v>
      </c>
      <c r="D68" s="46" t="s">
        <v>1965</v>
      </c>
      <c r="E68" s="40" t="s">
        <v>56</v>
      </c>
      <c r="F68" s="40" t="s">
        <v>56</v>
      </c>
      <c r="G68" s="40" t="s">
        <v>56</v>
      </c>
      <c r="H68" s="40" t="s">
        <v>56</v>
      </c>
      <c r="I68" s="40">
        <v>0</v>
      </c>
      <c r="J68" s="40" t="s">
        <v>56</v>
      </c>
      <c r="K68" s="40" t="s">
        <v>56</v>
      </c>
      <c r="L68" s="40">
        <v>0</v>
      </c>
      <c r="M68" s="40" t="s">
        <v>56</v>
      </c>
      <c r="N68" s="40" t="s">
        <v>56</v>
      </c>
      <c r="O68" s="40">
        <v>0</v>
      </c>
      <c r="P68" s="40" t="s">
        <v>56</v>
      </c>
      <c r="Q68" s="40" t="s">
        <v>56</v>
      </c>
      <c r="R68" s="40">
        <v>0</v>
      </c>
      <c r="S68" s="40" t="s">
        <v>56</v>
      </c>
      <c r="T68" s="40" t="s">
        <v>56</v>
      </c>
      <c r="U68" s="40">
        <v>0</v>
      </c>
      <c r="V68" s="40">
        <v>0</v>
      </c>
      <c r="W68" s="40">
        <v>-1175</v>
      </c>
      <c r="X68" s="40">
        <v>-1512</v>
      </c>
      <c r="Y68" s="40">
        <v>-949</v>
      </c>
      <c r="Z68" s="40">
        <v>-514</v>
      </c>
      <c r="AA68" s="40">
        <v>-2565</v>
      </c>
      <c r="AB68" s="40">
        <v>-2610</v>
      </c>
      <c r="AC68" s="40">
        <v>-972</v>
      </c>
      <c r="AD68" s="40">
        <v>-1392</v>
      </c>
      <c r="AE68" s="40">
        <v>8271</v>
      </c>
      <c r="AF68" s="40">
        <v>2140</v>
      </c>
      <c r="AG68" s="40">
        <v>-2180</v>
      </c>
      <c r="AH68" s="40">
        <v>2787</v>
      </c>
      <c r="AI68" s="40">
        <v>-2354</v>
      </c>
      <c r="AJ68" s="40">
        <v>-741</v>
      </c>
      <c r="AK68" s="40">
        <v>-1839</v>
      </c>
      <c r="AL68" s="40">
        <v>11542</v>
      </c>
      <c r="AM68" s="40">
        <v>2067</v>
      </c>
      <c r="AN68" s="40">
        <v>4817</v>
      </c>
      <c r="AO68" s="40">
        <v>-6691</v>
      </c>
      <c r="AP68" s="40">
        <v>-11479</v>
      </c>
      <c r="AQ68" s="40">
        <v>10912</v>
      </c>
      <c r="AR68" s="40">
        <v>19298</v>
      </c>
      <c r="AS68" s="40">
        <v>52854</v>
      </c>
      <c r="AT68" s="40">
        <v>16683</v>
      </c>
      <c r="AU68" s="40">
        <v>113094</v>
      </c>
      <c r="AV68" s="40">
        <v>64226</v>
      </c>
      <c r="AW68" s="40">
        <v>-13634</v>
      </c>
      <c r="AX68" s="40">
        <v>-62201</v>
      </c>
      <c r="AY68" s="40">
        <v>-49556</v>
      </c>
      <c r="AZ68" s="40">
        <v>-37825</v>
      </c>
      <c r="BA68" s="40">
        <v>-21997</v>
      </c>
      <c r="BB68" s="40">
        <v>3394</v>
      </c>
      <c r="BC68" s="40">
        <v>-10478</v>
      </c>
      <c r="BD68" s="40">
        <v>4100</v>
      </c>
      <c r="BE68" s="40">
        <v>3519</v>
      </c>
      <c r="BF68" s="40">
        <v>37572</v>
      </c>
      <c r="BG68" s="40">
        <v>23289</v>
      </c>
      <c r="BH68" s="40">
        <v>2148</v>
      </c>
      <c r="BI68" s="40">
        <v>6009</v>
      </c>
      <c r="BJ68" s="40">
        <v>-3086</v>
      </c>
      <c r="BK68" s="40">
        <v>6252</v>
      </c>
      <c r="BL68" s="40">
        <v>-13189</v>
      </c>
      <c r="BM68" s="40">
        <v>108164</v>
      </c>
      <c r="BN68" s="40">
        <v>91986</v>
      </c>
      <c r="BO68" s="40">
        <v>93978</v>
      </c>
      <c r="BP68" s="40">
        <v>26905</v>
      </c>
      <c r="BQ68" s="40">
        <v>89465</v>
      </c>
      <c r="BR68" s="40">
        <v>13781</v>
      </c>
      <c r="BS68" s="40">
        <v>103269</v>
      </c>
      <c r="BT68" s="40">
        <v>111025</v>
      </c>
      <c r="BU68" s="40">
        <v>-10585</v>
      </c>
      <c r="BV68" s="40">
        <v>124988</v>
      </c>
      <c r="BW68" s="40">
        <v>153646</v>
      </c>
      <c r="BX68" s="40">
        <v>115736</v>
      </c>
      <c r="BY68" s="40">
        <v>98361</v>
      </c>
      <c r="BZ68" s="40">
        <v>75610</v>
      </c>
      <c r="CA68" s="40">
        <v>114397</v>
      </c>
      <c r="CB68" s="40">
        <v>27537</v>
      </c>
    </row>
    <row r="69" spans="1:80" s="3" customFormat="1" ht="16.5" customHeight="1">
      <c r="A69" s="4"/>
      <c r="B69" s="4"/>
      <c r="C69" s="47" t="s">
        <v>2104</v>
      </c>
      <c r="D69" s="47" t="s">
        <v>2103</v>
      </c>
      <c r="E69" s="43">
        <v>-10819</v>
      </c>
      <c r="F69" s="43">
        <v>21881</v>
      </c>
      <c r="G69" s="43">
        <v>21255</v>
      </c>
      <c r="H69" s="43">
        <v>0</v>
      </c>
      <c r="I69" s="43">
        <v>13469</v>
      </c>
      <c r="J69" s="43">
        <v>36342</v>
      </c>
      <c r="K69" s="43">
        <v>37005</v>
      </c>
      <c r="L69" s="43">
        <v>0</v>
      </c>
      <c r="M69" s="43">
        <v>16777</v>
      </c>
      <c r="N69" s="43">
        <v>57223</v>
      </c>
      <c r="O69" s="43">
        <v>93054</v>
      </c>
      <c r="P69" s="43">
        <v>0</v>
      </c>
      <c r="Q69" s="43">
        <v>25095</v>
      </c>
      <c r="R69" s="43">
        <v>68632</v>
      </c>
      <c r="S69" s="43">
        <v>97044</v>
      </c>
      <c r="T69" s="43">
        <v>0</v>
      </c>
      <c r="U69" s="43">
        <v>10860</v>
      </c>
      <c r="V69" s="43">
        <v>58683</v>
      </c>
      <c r="W69" s="43">
        <v>89278</v>
      </c>
      <c r="X69" s="43">
        <v>0</v>
      </c>
      <c r="Y69" s="43">
        <v>36903</v>
      </c>
      <c r="Z69" s="43">
        <v>127861</v>
      </c>
      <c r="AA69" s="43">
        <v>184859</v>
      </c>
      <c r="AB69" s="43">
        <v>0</v>
      </c>
      <c r="AC69" s="43">
        <v>29113</v>
      </c>
      <c r="AD69" s="43">
        <v>123737</v>
      </c>
      <c r="AE69" s="43">
        <v>161057</v>
      </c>
      <c r="AF69" s="43">
        <v>0</v>
      </c>
      <c r="AG69" s="43">
        <v>15429</v>
      </c>
      <c r="AH69" s="43">
        <v>98228</v>
      </c>
      <c r="AI69" s="43">
        <v>146727</v>
      </c>
      <c r="AJ69" s="43" t="s">
        <v>56</v>
      </c>
      <c r="AK69" s="43">
        <v>7796</v>
      </c>
      <c r="AL69" s="43">
        <v>91513</v>
      </c>
      <c r="AM69" s="43">
        <v>148396</v>
      </c>
      <c r="AN69" s="43">
        <v>0</v>
      </c>
      <c r="AO69" s="43">
        <v>33546</v>
      </c>
      <c r="AP69" s="43">
        <v>134229</v>
      </c>
      <c r="AQ69" s="43">
        <v>199351</v>
      </c>
      <c r="AR69" s="43">
        <v>0</v>
      </c>
      <c r="AS69" s="43">
        <v>49393</v>
      </c>
      <c r="AT69" s="43">
        <v>180895</v>
      </c>
      <c r="AU69" s="43">
        <v>247027</v>
      </c>
      <c r="AV69" s="43">
        <v>0</v>
      </c>
      <c r="AW69" s="43">
        <v>24815</v>
      </c>
      <c r="AX69" s="43">
        <v>158452</v>
      </c>
      <c r="AY69" s="43">
        <v>198520</v>
      </c>
      <c r="AZ69" s="43">
        <v>0</v>
      </c>
      <c r="BA69" s="43">
        <v>18966</v>
      </c>
      <c r="BB69" s="43">
        <v>166604</v>
      </c>
      <c r="BC69" s="43">
        <v>256829</v>
      </c>
      <c r="BD69" s="43">
        <v>0</v>
      </c>
      <c r="BE69" s="43">
        <v>38349</v>
      </c>
      <c r="BF69" s="43">
        <v>260720</v>
      </c>
      <c r="BG69" s="43">
        <v>397886</v>
      </c>
      <c r="BH69" s="43">
        <v>0</v>
      </c>
      <c r="BI69" s="43">
        <v>89211</v>
      </c>
      <c r="BJ69" s="43">
        <v>258777</v>
      </c>
      <c r="BK69" s="43">
        <v>383157</v>
      </c>
      <c r="BL69" s="43">
        <v>0</v>
      </c>
      <c r="BM69" s="43">
        <v>-64106</v>
      </c>
      <c r="BN69" s="43">
        <v>711086</v>
      </c>
      <c r="BO69" s="43">
        <v>562164</v>
      </c>
      <c r="BP69" s="43">
        <v>0</v>
      </c>
      <c r="BQ69" s="43">
        <v>-206005</v>
      </c>
      <c r="BR69" s="43">
        <v>-100645</v>
      </c>
      <c r="BS69" s="43">
        <v>-43161</v>
      </c>
      <c r="BT69" s="43">
        <v>0</v>
      </c>
      <c r="BU69" s="43">
        <v>50193</v>
      </c>
      <c r="BV69" s="43">
        <v>251572</v>
      </c>
      <c r="BW69" s="43">
        <v>340154</v>
      </c>
      <c r="BX69" s="40">
        <v>0</v>
      </c>
      <c r="BY69" s="40">
        <v>-127464</v>
      </c>
      <c r="BZ69" s="40">
        <v>-69940</v>
      </c>
      <c r="CA69" s="40">
        <v>-68750</v>
      </c>
      <c r="CB69" s="40">
        <v>0</v>
      </c>
    </row>
    <row r="70" spans="1:80"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</row>
    <row r="72" spans="1:80">
      <c r="E72" s="241">
        <v>0</v>
      </c>
      <c r="F72" s="241">
        <v>0</v>
      </c>
      <c r="G72" s="241">
        <v>0</v>
      </c>
      <c r="H72" s="241">
        <v>0</v>
      </c>
      <c r="I72" s="241">
        <v>0</v>
      </c>
      <c r="J72" s="241">
        <v>0</v>
      </c>
      <c r="K72" s="241">
        <v>0</v>
      </c>
      <c r="L72" s="241">
        <v>0</v>
      </c>
      <c r="M72" s="241">
        <v>0</v>
      </c>
      <c r="N72" s="241">
        <v>0</v>
      </c>
      <c r="O72" s="241">
        <v>0</v>
      </c>
      <c r="P72" s="241">
        <v>0</v>
      </c>
      <c r="Q72" s="241">
        <v>0</v>
      </c>
      <c r="R72" s="241">
        <v>0</v>
      </c>
      <c r="S72" s="241">
        <v>0</v>
      </c>
      <c r="T72" s="241">
        <v>0</v>
      </c>
      <c r="U72" s="241">
        <v>0</v>
      </c>
      <c r="V72" s="241">
        <v>0</v>
      </c>
      <c r="W72" s="241">
        <v>0</v>
      </c>
      <c r="X72" s="241">
        <v>0</v>
      </c>
      <c r="Y72" s="241">
        <v>0</v>
      </c>
      <c r="Z72" s="241">
        <v>0</v>
      </c>
      <c r="AA72" s="241">
        <v>0</v>
      </c>
      <c r="AB72" s="241">
        <v>0</v>
      </c>
      <c r="AC72" s="241">
        <v>0</v>
      </c>
      <c r="AD72" s="241">
        <v>0</v>
      </c>
      <c r="AE72" s="241">
        <v>0</v>
      </c>
      <c r="AF72" s="241">
        <v>0</v>
      </c>
      <c r="AG72" s="241">
        <v>0</v>
      </c>
      <c r="AH72" s="241">
        <v>0</v>
      </c>
      <c r="AI72" s="241">
        <v>0</v>
      </c>
      <c r="AJ72" s="241">
        <v>0</v>
      </c>
      <c r="AK72" s="241">
        <v>0</v>
      </c>
      <c r="AL72" s="241">
        <v>0</v>
      </c>
      <c r="AM72" s="241">
        <v>0</v>
      </c>
      <c r="AN72" s="241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41">
        <v>0</v>
      </c>
      <c r="AZ72" s="241">
        <v>0</v>
      </c>
      <c r="BA72" s="241">
        <v>0</v>
      </c>
      <c r="BB72" s="241">
        <v>0</v>
      </c>
      <c r="BC72" s="241">
        <v>0</v>
      </c>
      <c r="BD72" s="241">
        <v>0</v>
      </c>
      <c r="BE72" s="241">
        <v>0</v>
      </c>
      <c r="BF72" s="241">
        <v>0</v>
      </c>
      <c r="BG72" s="241">
        <v>0</v>
      </c>
      <c r="BH72" s="241">
        <v>0</v>
      </c>
      <c r="BI72" s="241">
        <v>0</v>
      </c>
      <c r="BJ72" s="241">
        <v>0</v>
      </c>
      <c r="BK72" s="241">
        <v>0</v>
      </c>
      <c r="BL72" s="241">
        <v>0</v>
      </c>
      <c r="BM72" s="241">
        <v>0</v>
      </c>
      <c r="BN72" s="241">
        <v>0</v>
      </c>
      <c r="BO72" s="241">
        <v>0</v>
      </c>
      <c r="BP72" s="241">
        <v>0</v>
      </c>
      <c r="BQ72" s="241">
        <v>0</v>
      </c>
      <c r="BR72" s="241">
        <v>0</v>
      </c>
      <c r="BS72" s="241">
        <v>0</v>
      </c>
      <c r="BT72" s="241">
        <v>0</v>
      </c>
      <c r="BU72" s="241">
        <v>0</v>
      </c>
      <c r="BV72" s="241">
        <v>0</v>
      </c>
      <c r="BW72" s="241">
        <v>0</v>
      </c>
      <c r="BX72" s="241">
        <v>0</v>
      </c>
      <c r="BY72" s="241">
        <v>0</v>
      </c>
      <c r="BZ72" s="241">
        <v>0</v>
      </c>
      <c r="CA72" s="241">
        <v>0</v>
      </c>
      <c r="CB72" s="241">
        <v>0</v>
      </c>
    </row>
  </sheetData>
  <customSheetViews>
    <customSheetView guid="{EAB4FDA2-937E-4CE5-8DA8-79E156FA8C1F}" showGridLines="0" fitToPage="1" hiddenRows="1" hiddenColumns="1">
      <pane xSplit="2" ySplit="4" topLeftCell="GH41" activePane="bottomRight" state="frozen"/>
      <selection pane="bottomRight" activeCell="GM9" sqref="GM9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Rows="1" hiddenColumns="1">
      <pane xSplit="2" ySplit="4" topLeftCell="GF32" activePane="bottomRight" state="frozen"/>
      <selection pane="bottomRight" activeCell="GP41" sqref="GP41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88E1926-5DA8-417A-8DB1-2CA24C2C419E}" showGridLines="0" fitToPage="1" hiddenColumns="1">
      <pane xSplit="2" ySplit="4" topLeftCell="GF5" activePane="bottomRight" state="frozen"/>
      <selection pane="bottomRight" activeCell="GJ10" sqref="GJ10"/>
      <colBreaks count="2" manualBreakCount="2">
        <brk id="23" min="3" max="62" man="1"/>
        <brk id="47" min="3" max="62" man="1"/>
      </colBreaks>
      <pageMargins left="0.25" right="0.25" top="0.75" bottom="0.75" header="0.3" footer="0.3"/>
      <printOptions horizontalCentered="1"/>
      <pageSetup paperSize="9" scale="10" orientation="portrait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A72:BZ72 CB72:XFD72">
    <cfRule type="cellIs" dxfId="163" priority="3" operator="notEqual">
      <formula>0</formula>
    </cfRule>
    <cfRule type="cellIs" dxfId="162" priority="12" operator="equal">
      <formula>0</formula>
    </cfRule>
  </conditionalFormatting>
  <conditionalFormatting sqref="CA72">
    <cfRule type="cellIs" dxfId="161" priority="1" operator="notEqual">
      <formula>0</formula>
    </cfRule>
    <cfRule type="cellIs" dxfId="160" priority="2" operator="equal">
      <formula>0</formula>
    </cfRule>
  </conditionalFormatting>
  <printOptions horizontalCentered="1"/>
  <pageMargins left="0.25" right="0.25" top="0.75" bottom="0.75" header="0.3" footer="0.3"/>
  <pageSetup paperSize="9" scale="29" orientation="portrait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2" manualBreakCount="2">
    <brk id="12" min="5" max="64" man="1"/>
    <brk id="20" min="5" max="64" man="1"/>
  </colBreaks>
  <drawing r:id="rId5"/>
  <legacyDrawingHF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outlinePr summaryBelow="0"/>
    <pageSetUpPr fitToPage="1"/>
  </sheetPr>
  <dimension ref="A1:EF63"/>
  <sheetViews>
    <sheetView showGridLines="0" zoomScaleNormal="100" zoomScaleSheetLayoutView="100" workbookViewId="0">
      <pane xSplit="3" ySplit="7" topLeftCell="CZ8" activePane="bottomRight" state="frozen"/>
      <selection pane="topRight" activeCell="D1" sqref="D1"/>
      <selection pane="bottomLeft" activeCell="A8" sqref="A8"/>
      <selection pane="bottomRight" sqref="A1:XFD1048576"/>
    </sheetView>
  </sheetViews>
  <sheetFormatPr defaultRowHeight="16.5" outlineLevelRow="1" outlineLevelCol="1"/>
  <cols>
    <col min="1" max="1" width="3.54296875" style="3" customWidth="1"/>
    <col min="2" max="2" width="41" style="3" customWidth="1"/>
    <col min="3" max="3" width="43.453125" style="3" customWidth="1"/>
    <col min="4" max="9" width="12.54296875" style="3" hidden="1" customWidth="1" outlineLevel="1"/>
    <col min="10" max="10" width="12.54296875" style="3" customWidth="1" collapsed="1"/>
    <col min="11" max="16" width="12.54296875" style="3" hidden="1" customWidth="1" outlineLevel="1"/>
    <col min="17" max="17" width="12.54296875" style="3" customWidth="1" collapsed="1"/>
    <col min="18" max="23" width="12.54296875" style="3" hidden="1" customWidth="1" outlineLevel="1"/>
    <col min="24" max="24" width="12.54296875" style="3" customWidth="1" collapsed="1"/>
    <col min="25" max="30" width="12.54296875" style="3" hidden="1" customWidth="1" outlineLevel="1"/>
    <col min="31" max="31" width="12.54296875" style="3" customWidth="1" collapsed="1"/>
    <col min="32" max="37" width="12.54296875" style="3" hidden="1" customWidth="1" outlineLevel="1"/>
    <col min="38" max="38" width="12.54296875" style="3" customWidth="1" collapsed="1"/>
    <col min="39" max="44" width="12.54296875" style="3" hidden="1" customWidth="1" outlineLevel="1"/>
    <col min="45" max="45" width="12.54296875" style="3" customWidth="1" collapsed="1"/>
    <col min="46" max="47" width="12.54296875" style="3" hidden="1" customWidth="1" outlineLevel="1" collapsed="1"/>
    <col min="48" max="48" width="12.54296875" style="3" hidden="1" customWidth="1" outlineLevel="1"/>
    <col min="49" max="49" width="12.54296875" style="3" hidden="1" customWidth="1" outlineLevel="1" collapsed="1"/>
    <col min="50" max="51" width="12.54296875" style="3" hidden="1" customWidth="1" outlineLevel="1"/>
    <col min="52" max="52" width="12.54296875" style="3" customWidth="1" collapsed="1"/>
    <col min="53" max="53" width="12.54296875" style="3" hidden="1" customWidth="1" outlineLevel="1"/>
    <col min="54" max="54" width="12.54296875" style="3" hidden="1" customWidth="1" outlineLevel="1" collapsed="1"/>
    <col min="55" max="55" width="12.54296875" style="3" hidden="1" customWidth="1" outlineLevel="1"/>
    <col min="56" max="56" width="12.54296875" style="3" hidden="1" customWidth="1" outlineLevel="1" collapsed="1"/>
    <col min="57" max="57" width="12.54296875" style="3" hidden="1" customWidth="1" outlineLevel="1"/>
    <col min="58" max="58" width="12.54296875" style="3" hidden="1" customWidth="1" outlineLevel="1" collapsed="1"/>
    <col min="59" max="59" width="12.54296875" style="3" customWidth="1" collapsed="1"/>
    <col min="60" max="65" width="12.54296875" style="3" hidden="1" customWidth="1" outlineLevel="1"/>
    <col min="66" max="66" width="12.54296875" style="3" customWidth="1" collapsed="1"/>
    <col min="67" max="72" width="12.54296875" style="3" hidden="1" customWidth="1" outlineLevel="1"/>
    <col min="73" max="73" width="12.54296875" style="3" customWidth="1" collapsed="1"/>
    <col min="74" max="79" width="12.54296875" style="3" hidden="1" customWidth="1" outlineLevel="1"/>
    <col min="80" max="80" width="12.54296875" style="3" customWidth="1" collapsed="1"/>
    <col min="81" max="86" width="12.54296875" style="3" hidden="1" customWidth="1" outlineLevel="1"/>
    <col min="87" max="87" width="12.54296875" style="3" customWidth="1" collapsed="1"/>
    <col min="88" max="93" width="12.54296875" style="3" hidden="1" customWidth="1" outlineLevel="1"/>
    <col min="94" max="94" width="12.54296875" style="3" customWidth="1" collapsed="1"/>
    <col min="95" max="100" width="12.54296875" style="3" hidden="1" customWidth="1" outlineLevel="1"/>
    <col min="101" max="101" width="12.54296875" style="3" customWidth="1" collapsed="1"/>
    <col min="102" max="107" width="12.54296875" style="3" customWidth="1" outlineLevel="1"/>
    <col min="108" max="108" width="12.54296875" style="3" customWidth="1"/>
    <col min="109" max="114" width="12.54296875" style="3" hidden="1" customWidth="1" outlineLevel="1"/>
    <col min="115" max="115" width="12.54296875" style="3" customWidth="1" collapsed="1"/>
    <col min="116" max="121" width="12.54296875" style="3" hidden="1" customWidth="1" outlineLevel="1"/>
    <col min="122" max="122" width="12.54296875" style="3" customWidth="1" collapsed="1"/>
    <col min="123" max="128" width="12.54296875" style="3" hidden="1" customWidth="1" outlineLevel="1"/>
    <col min="129" max="129" width="12.54296875" style="3" customWidth="1" collapsed="1"/>
    <col min="130" max="130" width="12.54296875" style="3" hidden="1" customWidth="1" outlineLevel="1"/>
    <col min="131" max="135" width="12.54296875" hidden="1" customWidth="1" outlineLevel="1"/>
    <col min="136" max="136" width="12.54296875" customWidth="1" collapsed="1"/>
  </cols>
  <sheetData>
    <row r="1" spans="1:136" ht="7.5" customHeight="1"/>
    <row r="3" spans="1:136" ht="9" customHeight="1"/>
    <row r="4" spans="1:136" ht="42.5">
      <c r="B4" s="348" t="s">
        <v>1735</v>
      </c>
      <c r="DL4" s="221"/>
    </row>
    <row r="5" spans="1:136" ht="6.75" customHeight="1">
      <c r="A5" s="17"/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17"/>
      <c r="V5" s="2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24"/>
      <c r="AV5" s="24"/>
      <c r="AW5" s="24"/>
      <c r="AX5" s="24"/>
      <c r="AY5" s="24"/>
      <c r="AZ5" s="24"/>
      <c r="BA5" s="17"/>
      <c r="BB5" s="24"/>
      <c r="BC5" s="24"/>
      <c r="BD5" s="24"/>
      <c r="BE5" s="24"/>
      <c r="BF5" s="24"/>
      <c r="BG5" s="24"/>
      <c r="BH5" s="24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23"/>
      <c r="CD5" s="17"/>
      <c r="CE5" s="17"/>
      <c r="CF5" s="17"/>
      <c r="CG5" s="17"/>
      <c r="CH5" s="17"/>
      <c r="CI5" s="17"/>
      <c r="CJ5" s="23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N5" s="27"/>
      <c r="DU5" s="27"/>
      <c r="DW5" s="27"/>
      <c r="DY5" s="27"/>
    </row>
    <row r="6" spans="1:136" ht="18" customHeight="1">
      <c r="A6" s="28"/>
      <c r="B6" s="9" t="s">
        <v>1738</v>
      </c>
      <c r="C6" s="9" t="s">
        <v>1873</v>
      </c>
      <c r="D6" s="37" t="s">
        <v>702</v>
      </c>
      <c r="E6" s="37" t="s">
        <v>703</v>
      </c>
      <c r="F6" s="37" t="s">
        <v>1692</v>
      </c>
      <c r="G6" s="37" t="s">
        <v>704</v>
      </c>
      <c r="H6" s="37" t="s">
        <v>31</v>
      </c>
      <c r="I6" s="37" t="s">
        <v>705</v>
      </c>
      <c r="J6" s="37">
        <v>2005</v>
      </c>
      <c r="K6" s="37" t="s">
        <v>706</v>
      </c>
      <c r="L6" s="37" t="s">
        <v>707</v>
      </c>
      <c r="M6" s="37" t="s">
        <v>1693</v>
      </c>
      <c r="N6" s="37" t="s">
        <v>708</v>
      </c>
      <c r="O6" s="37" t="s">
        <v>32</v>
      </c>
      <c r="P6" s="37" t="s">
        <v>709</v>
      </c>
      <c r="Q6" s="37">
        <v>2006</v>
      </c>
      <c r="R6" s="37" t="s">
        <v>710</v>
      </c>
      <c r="S6" s="37" t="s">
        <v>711</v>
      </c>
      <c r="T6" s="37" t="s">
        <v>1694</v>
      </c>
      <c r="U6" s="37" t="s">
        <v>712</v>
      </c>
      <c r="V6" s="37" t="s">
        <v>33</v>
      </c>
      <c r="W6" s="37" t="s">
        <v>713</v>
      </c>
      <c r="X6" s="37">
        <v>2007</v>
      </c>
      <c r="Y6" s="37" t="s">
        <v>714</v>
      </c>
      <c r="Z6" s="37" t="s">
        <v>715</v>
      </c>
      <c r="AA6" s="37" t="s">
        <v>1695</v>
      </c>
      <c r="AB6" s="37" t="s">
        <v>716</v>
      </c>
      <c r="AC6" s="37" t="s">
        <v>34</v>
      </c>
      <c r="AD6" s="37" t="s">
        <v>717</v>
      </c>
      <c r="AE6" s="37">
        <v>2008</v>
      </c>
      <c r="AF6" s="37" t="s">
        <v>718</v>
      </c>
      <c r="AG6" s="37" t="s">
        <v>719</v>
      </c>
      <c r="AH6" s="37" t="s">
        <v>1696</v>
      </c>
      <c r="AI6" s="37" t="s">
        <v>720</v>
      </c>
      <c r="AJ6" s="37" t="s">
        <v>35</v>
      </c>
      <c r="AK6" s="37" t="s">
        <v>721</v>
      </c>
      <c r="AL6" s="37">
        <v>2009</v>
      </c>
      <c r="AM6" s="37" t="s">
        <v>722</v>
      </c>
      <c r="AN6" s="37" t="s">
        <v>723</v>
      </c>
      <c r="AO6" s="37" t="s">
        <v>1697</v>
      </c>
      <c r="AP6" s="37" t="s">
        <v>724</v>
      </c>
      <c r="AQ6" s="37" t="s">
        <v>36</v>
      </c>
      <c r="AR6" s="37" t="s">
        <v>725</v>
      </c>
      <c r="AS6" s="37">
        <v>2010</v>
      </c>
      <c r="AT6" s="37" t="s">
        <v>726</v>
      </c>
      <c r="AU6" s="37" t="s">
        <v>727</v>
      </c>
      <c r="AV6" s="37" t="s">
        <v>1698</v>
      </c>
      <c r="AW6" s="37" t="s">
        <v>728</v>
      </c>
      <c r="AX6" s="37" t="s">
        <v>89</v>
      </c>
      <c r="AY6" s="37" t="s">
        <v>90</v>
      </c>
      <c r="AZ6" s="37">
        <v>2011</v>
      </c>
      <c r="BA6" s="37" t="s">
        <v>729</v>
      </c>
      <c r="BB6" s="37" t="s">
        <v>730</v>
      </c>
      <c r="BC6" s="37" t="s">
        <v>1699</v>
      </c>
      <c r="BD6" s="37" t="s">
        <v>731</v>
      </c>
      <c r="BE6" s="37" t="s">
        <v>94</v>
      </c>
      <c r="BF6" s="37" t="s">
        <v>732</v>
      </c>
      <c r="BG6" s="37">
        <v>2012</v>
      </c>
      <c r="BH6" s="37" t="s">
        <v>733</v>
      </c>
      <c r="BI6" s="37" t="s">
        <v>734</v>
      </c>
      <c r="BJ6" s="37" t="s">
        <v>1700</v>
      </c>
      <c r="BK6" s="37" t="s">
        <v>735</v>
      </c>
      <c r="BL6" s="37" t="s">
        <v>96</v>
      </c>
      <c r="BM6" s="37" t="s">
        <v>736</v>
      </c>
      <c r="BN6" s="37">
        <v>2013</v>
      </c>
      <c r="BO6" s="37" t="s">
        <v>737</v>
      </c>
      <c r="BP6" s="37" t="s">
        <v>738</v>
      </c>
      <c r="BQ6" s="37" t="s">
        <v>1701</v>
      </c>
      <c r="BR6" s="37" t="s">
        <v>739</v>
      </c>
      <c r="BS6" s="37" t="s">
        <v>100</v>
      </c>
      <c r="BT6" s="37" t="s">
        <v>740</v>
      </c>
      <c r="BU6" s="37">
        <v>2014</v>
      </c>
      <c r="BV6" s="37" t="s">
        <v>741</v>
      </c>
      <c r="BW6" s="37" t="s">
        <v>742</v>
      </c>
      <c r="BX6" s="37" t="s">
        <v>1702</v>
      </c>
      <c r="BY6" s="37" t="s">
        <v>743</v>
      </c>
      <c r="BZ6" s="37" t="s">
        <v>110</v>
      </c>
      <c r="CA6" s="37" t="s">
        <v>744</v>
      </c>
      <c r="CB6" s="37">
        <v>2015</v>
      </c>
      <c r="CC6" s="37" t="s">
        <v>745</v>
      </c>
      <c r="CD6" s="37" t="s">
        <v>746</v>
      </c>
      <c r="CE6" s="37" t="s">
        <v>1703</v>
      </c>
      <c r="CF6" s="37" t="s">
        <v>747</v>
      </c>
      <c r="CG6" s="37" t="s">
        <v>537</v>
      </c>
      <c r="CH6" s="37" t="s">
        <v>748</v>
      </c>
      <c r="CI6" s="37">
        <v>2016</v>
      </c>
      <c r="CJ6" s="37" t="s">
        <v>749</v>
      </c>
      <c r="CK6" s="37" t="s">
        <v>750</v>
      </c>
      <c r="CL6" s="37" t="s">
        <v>1704</v>
      </c>
      <c r="CM6" s="37" t="s">
        <v>701</v>
      </c>
      <c r="CN6" s="37" t="s">
        <v>591</v>
      </c>
      <c r="CO6" s="37" t="s">
        <v>751</v>
      </c>
      <c r="CP6" s="37">
        <v>2017</v>
      </c>
      <c r="CQ6" s="37" t="s">
        <v>752</v>
      </c>
      <c r="CR6" s="37" t="s">
        <v>753</v>
      </c>
      <c r="CS6" s="37" t="s">
        <v>1705</v>
      </c>
      <c r="CT6" s="37" t="s">
        <v>621</v>
      </c>
      <c r="CU6" s="37" t="s">
        <v>637</v>
      </c>
      <c r="CV6" s="37" t="s">
        <v>636</v>
      </c>
      <c r="CW6" s="37">
        <v>2018</v>
      </c>
      <c r="CX6" s="37" t="s">
        <v>653</v>
      </c>
      <c r="CY6" s="37" t="s">
        <v>655</v>
      </c>
      <c r="CZ6" s="37" t="s">
        <v>1706</v>
      </c>
      <c r="DA6" s="37" t="s">
        <v>668</v>
      </c>
      <c r="DB6" s="37" t="s">
        <v>667</v>
      </c>
      <c r="DC6" s="37" t="s">
        <v>669</v>
      </c>
      <c r="DD6" s="37">
        <v>2019</v>
      </c>
      <c r="DE6" s="37" t="s">
        <v>691</v>
      </c>
      <c r="DF6" s="37" t="s">
        <v>698</v>
      </c>
      <c r="DG6" s="37" t="s">
        <v>1707</v>
      </c>
      <c r="DH6" s="37" t="s">
        <v>694</v>
      </c>
      <c r="DI6" s="37" t="s">
        <v>700</v>
      </c>
      <c r="DJ6" s="37" t="s">
        <v>754</v>
      </c>
      <c r="DK6" s="37">
        <v>2020</v>
      </c>
      <c r="DL6" s="37" t="s">
        <v>757</v>
      </c>
      <c r="DM6" s="37" t="s">
        <v>1689</v>
      </c>
      <c r="DN6" s="37" t="s">
        <v>1708</v>
      </c>
      <c r="DO6" s="37" t="s">
        <v>1714</v>
      </c>
      <c r="DP6" s="37" t="s">
        <v>1715</v>
      </c>
      <c r="DQ6" s="37" t="s">
        <v>1720</v>
      </c>
      <c r="DR6" s="37">
        <v>2021</v>
      </c>
      <c r="DS6" s="37" t="s">
        <v>1730</v>
      </c>
      <c r="DT6" s="37" t="s">
        <v>1907</v>
      </c>
      <c r="DU6" s="37" t="s">
        <v>1910</v>
      </c>
      <c r="DV6" s="37" t="s">
        <v>1985</v>
      </c>
      <c r="DW6" s="37" t="s">
        <v>2037</v>
      </c>
      <c r="DX6" s="37" t="s">
        <v>2065</v>
      </c>
      <c r="DY6" s="37">
        <v>2022</v>
      </c>
      <c r="DZ6" s="37" t="s">
        <v>2101</v>
      </c>
      <c r="EA6" s="293" t="s">
        <v>2223</v>
      </c>
      <c r="EB6" s="293" t="s">
        <v>2224</v>
      </c>
      <c r="EC6" s="293" t="s">
        <v>2256</v>
      </c>
      <c r="ED6" s="37" t="s">
        <v>2257</v>
      </c>
      <c r="EE6" s="293" t="s">
        <v>2342</v>
      </c>
      <c r="EF6" s="293">
        <v>2023</v>
      </c>
    </row>
    <row r="7" spans="1:136" ht="16.5" customHeight="1">
      <c r="A7" s="29"/>
      <c r="B7" s="16" t="s">
        <v>524</v>
      </c>
      <c r="C7" s="16" t="s">
        <v>1690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1858007</v>
      </c>
      <c r="AW7" s="38">
        <v>955384</v>
      </c>
      <c r="AX7" s="38">
        <v>2813391</v>
      </c>
      <c r="AY7" s="38">
        <v>1385714</v>
      </c>
      <c r="AZ7" s="38">
        <v>4199105</v>
      </c>
      <c r="BA7" s="38">
        <v>909115</v>
      </c>
      <c r="BB7" s="38">
        <v>1241110</v>
      </c>
      <c r="BC7" s="38">
        <v>2150225</v>
      </c>
      <c r="BD7" s="38">
        <v>1165356</v>
      </c>
      <c r="BE7" s="38">
        <v>3315582</v>
      </c>
      <c r="BF7" s="38">
        <v>1684413</v>
      </c>
      <c r="BG7" s="38">
        <v>4999995</v>
      </c>
      <c r="BH7" s="38">
        <v>1065393</v>
      </c>
      <c r="BI7" s="38">
        <v>1386518</v>
      </c>
      <c r="BJ7" s="38">
        <v>2451911</v>
      </c>
      <c r="BK7" s="38">
        <v>1331589</v>
      </c>
      <c r="BL7" s="38">
        <v>3783500</v>
      </c>
      <c r="BM7" s="38">
        <v>1922030</v>
      </c>
      <c r="BN7" s="38">
        <v>5705530</v>
      </c>
      <c r="BO7" s="38">
        <v>1218239</v>
      </c>
      <c r="BP7" s="38">
        <v>1649537</v>
      </c>
      <c r="BQ7" s="38">
        <v>2867776</v>
      </c>
      <c r="BR7" s="38">
        <v>1571477</v>
      </c>
      <c r="BS7" s="38">
        <v>4439915</v>
      </c>
      <c r="BT7" s="38">
        <v>2406483</v>
      </c>
      <c r="BU7" s="38">
        <v>6846398</v>
      </c>
      <c r="BV7" s="38">
        <v>1522213</v>
      </c>
      <c r="BW7" s="38">
        <v>2022914</v>
      </c>
      <c r="BX7" s="38">
        <v>3545127</v>
      </c>
      <c r="BY7" s="38">
        <v>1867391</v>
      </c>
      <c r="BZ7" s="38">
        <v>5412518</v>
      </c>
      <c r="CA7" s="38">
        <v>2660869</v>
      </c>
      <c r="CB7" s="38">
        <v>8073387</v>
      </c>
      <c r="CC7" s="38">
        <v>1613495</v>
      </c>
      <c r="CD7" s="38">
        <v>2165742</v>
      </c>
      <c r="CE7" s="38">
        <v>3779237</v>
      </c>
      <c r="CF7" s="38">
        <v>1878922</v>
      </c>
      <c r="CG7" s="38">
        <v>5658159</v>
      </c>
      <c r="CH7" s="38">
        <v>2791927</v>
      </c>
      <c r="CI7" s="38">
        <v>8450085</v>
      </c>
      <c r="CJ7" s="38">
        <v>1949369</v>
      </c>
      <c r="CK7" s="38">
        <v>2514219</v>
      </c>
      <c r="CL7" s="38">
        <v>4463588</v>
      </c>
      <c r="CM7" s="38">
        <v>2359223</v>
      </c>
      <c r="CN7" s="38">
        <v>6822811</v>
      </c>
      <c r="CO7" s="38">
        <v>3356910</v>
      </c>
      <c r="CP7" s="38">
        <v>10179721</v>
      </c>
      <c r="CQ7" s="38">
        <v>2190171</v>
      </c>
      <c r="CR7" s="38">
        <v>2736459</v>
      </c>
      <c r="CS7" s="38">
        <v>4926630</v>
      </c>
      <c r="CT7" s="38">
        <v>2620460</v>
      </c>
      <c r="CU7" s="38">
        <v>7547090</v>
      </c>
      <c r="CV7" s="38">
        <v>3873312</v>
      </c>
      <c r="CW7" s="38">
        <v>11420402</v>
      </c>
      <c r="CX7" s="38">
        <v>2552363</v>
      </c>
      <c r="CY7" s="38">
        <v>3097696</v>
      </c>
      <c r="CZ7" s="38">
        <v>5650059</v>
      </c>
      <c r="DA7" s="38">
        <v>2991101</v>
      </c>
      <c r="DB7" s="38">
        <v>8641160</v>
      </c>
      <c r="DC7" s="38">
        <v>4315726</v>
      </c>
      <c r="DD7" s="38">
        <v>12956886</v>
      </c>
      <c r="DE7" s="38">
        <v>2478859</v>
      </c>
      <c r="DF7" s="38">
        <v>1031541</v>
      </c>
      <c r="DG7" s="38">
        <v>3510400</v>
      </c>
      <c r="DH7" s="38">
        <v>2536668</v>
      </c>
      <c r="DI7" s="38">
        <v>6047068</v>
      </c>
      <c r="DJ7" s="38">
        <v>4294537</v>
      </c>
      <c r="DK7" s="38">
        <v>10341605</v>
      </c>
      <c r="DL7" s="38">
        <v>2152556</v>
      </c>
      <c r="DM7" s="38">
        <v>3401128</v>
      </c>
      <c r="DN7" s="38">
        <v>5553684</v>
      </c>
      <c r="DO7" s="38">
        <v>3569521</v>
      </c>
      <c r="DP7" s="38">
        <v>9123205</v>
      </c>
      <c r="DQ7" s="38">
        <v>5272503</v>
      </c>
      <c r="DR7" s="38">
        <v>14395708</v>
      </c>
      <c r="DS7" s="38" t="s">
        <v>2259</v>
      </c>
      <c r="DT7" s="38">
        <v>4887156</v>
      </c>
      <c r="DU7" s="38">
        <v>8371121</v>
      </c>
      <c r="DV7" s="38">
        <v>4035196</v>
      </c>
      <c r="DW7" s="38">
        <v>12406317</v>
      </c>
      <c r="DX7" s="38">
        <v>5417422</v>
      </c>
      <c r="DY7" s="38">
        <v>17823739</v>
      </c>
      <c r="DZ7" s="38">
        <v>3707381</v>
      </c>
      <c r="EA7" s="38">
        <v>4742882</v>
      </c>
      <c r="EB7" s="38">
        <v>8450263</v>
      </c>
      <c r="EC7" s="38">
        <v>4181816</v>
      </c>
      <c r="ED7" s="38">
        <v>12632079</v>
      </c>
      <c r="EE7" s="38">
        <v>5779854</v>
      </c>
      <c r="EF7" s="38">
        <v>18411933</v>
      </c>
    </row>
    <row r="8" spans="1:136" ht="16.5" customHeight="1">
      <c r="A8" s="29"/>
      <c r="B8" s="48" t="s">
        <v>525</v>
      </c>
      <c r="C8" s="48" t="s">
        <v>1691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0</v>
      </c>
      <c r="AJ8" s="50">
        <v>0</v>
      </c>
      <c r="AK8" s="51">
        <v>0</v>
      </c>
      <c r="AL8" s="51">
        <v>0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51">
        <v>0</v>
      </c>
      <c r="AT8" s="49">
        <v>0</v>
      </c>
      <c r="AU8" s="49">
        <v>0</v>
      </c>
      <c r="AV8" s="49">
        <v>1684144</v>
      </c>
      <c r="AW8" s="49">
        <v>867791</v>
      </c>
      <c r="AX8" s="49">
        <v>2551935</v>
      </c>
      <c r="AY8" s="49">
        <v>1292709</v>
      </c>
      <c r="AZ8" s="49">
        <v>3844644</v>
      </c>
      <c r="BA8" s="49">
        <v>815826</v>
      </c>
      <c r="BB8" s="49">
        <v>1137336</v>
      </c>
      <c r="BC8" s="49">
        <v>1953162</v>
      </c>
      <c r="BD8" s="49">
        <v>1059752</v>
      </c>
      <c r="BE8" s="49">
        <v>3012915</v>
      </c>
      <c r="BF8" s="49">
        <v>1571625</v>
      </c>
      <c r="BG8" s="49">
        <v>4584540</v>
      </c>
      <c r="BH8" s="49">
        <v>953514</v>
      </c>
      <c r="BI8" s="49">
        <v>1268355</v>
      </c>
      <c r="BJ8" s="49">
        <v>2221869</v>
      </c>
      <c r="BK8" s="49">
        <v>1210566</v>
      </c>
      <c r="BL8" s="49">
        <v>3432435</v>
      </c>
      <c r="BM8" s="49">
        <v>1790573</v>
      </c>
      <c r="BN8" s="49">
        <v>5223008</v>
      </c>
      <c r="BO8" s="49">
        <v>1083086</v>
      </c>
      <c r="BP8" s="49">
        <v>1494139</v>
      </c>
      <c r="BQ8" s="49">
        <v>2577225</v>
      </c>
      <c r="BR8" s="49">
        <v>1404870</v>
      </c>
      <c r="BS8" s="49">
        <v>3982095</v>
      </c>
      <c r="BT8" s="49">
        <v>2249639</v>
      </c>
      <c r="BU8" s="49">
        <v>6231734</v>
      </c>
      <c r="BV8" s="49">
        <v>1349420</v>
      </c>
      <c r="BW8" s="49">
        <v>1829287</v>
      </c>
      <c r="BX8" s="49">
        <v>3178707</v>
      </c>
      <c r="BY8" s="49">
        <v>1678224</v>
      </c>
      <c r="BZ8" s="49">
        <v>4856931</v>
      </c>
      <c r="CA8" s="49">
        <v>2466004</v>
      </c>
      <c r="CB8" s="49">
        <v>7322935</v>
      </c>
      <c r="CC8" s="49">
        <v>1425416</v>
      </c>
      <c r="CD8" s="49">
        <v>1964141</v>
      </c>
      <c r="CE8" s="49">
        <v>3389557</v>
      </c>
      <c r="CF8" s="49">
        <v>1673726</v>
      </c>
      <c r="CG8" s="49">
        <v>5063283</v>
      </c>
      <c r="CH8" s="49">
        <v>2581359</v>
      </c>
      <c r="CI8" s="49">
        <v>7644642</v>
      </c>
      <c r="CJ8" s="49">
        <v>1749159</v>
      </c>
      <c r="CK8" s="49">
        <v>2292309</v>
      </c>
      <c r="CL8" s="49">
        <v>4041468</v>
      </c>
      <c r="CM8" s="49">
        <v>2110424</v>
      </c>
      <c r="CN8" s="49">
        <v>6151892</v>
      </c>
      <c r="CO8" s="49">
        <v>3112217</v>
      </c>
      <c r="CP8" s="49">
        <v>9264109</v>
      </c>
      <c r="CQ8" s="49">
        <v>1945972</v>
      </c>
      <c r="CR8" s="49">
        <v>2481580</v>
      </c>
      <c r="CS8" s="49">
        <v>4427552</v>
      </c>
      <c r="CT8" s="49">
        <v>2374653</v>
      </c>
      <c r="CU8" s="49">
        <v>6802205</v>
      </c>
      <c r="CV8" s="49">
        <v>3618440</v>
      </c>
      <c r="CW8" s="49">
        <v>10420645</v>
      </c>
      <c r="CX8" s="49">
        <v>2295081</v>
      </c>
      <c r="CY8" s="49">
        <v>2807673</v>
      </c>
      <c r="CZ8" s="49">
        <v>5102754</v>
      </c>
      <c r="DA8" s="49">
        <v>2679703</v>
      </c>
      <c r="DB8" s="49">
        <v>7782457</v>
      </c>
      <c r="DC8" s="49">
        <v>3991792</v>
      </c>
      <c r="DD8" s="49">
        <v>11774249</v>
      </c>
      <c r="DE8" s="49">
        <v>2148076</v>
      </c>
      <c r="DF8" s="49">
        <v>747075</v>
      </c>
      <c r="DG8" s="49">
        <v>2895151</v>
      </c>
      <c r="DH8" s="49">
        <v>2386644</v>
      </c>
      <c r="DI8" s="49">
        <v>5281795</v>
      </c>
      <c r="DJ8" s="49">
        <v>4126576</v>
      </c>
      <c r="DK8" s="49">
        <v>9408371</v>
      </c>
      <c r="DL8" s="261">
        <v>1919010</v>
      </c>
      <c r="DM8" s="49">
        <v>3151299</v>
      </c>
      <c r="DN8" s="49">
        <v>5070309</v>
      </c>
      <c r="DO8" s="49">
        <v>3291853</v>
      </c>
      <c r="DP8" s="49">
        <v>8362162</v>
      </c>
      <c r="DQ8" s="49">
        <v>4935284</v>
      </c>
      <c r="DR8" s="49">
        <v>13297446</v>
      </c>
      <c r="DS8" s="49">
        <v>3069733</v>
      </c>
      <c r="DT8" s="49">
        <v>4392869</v>
      </c>
      <c r="DU8" s="49">
        <v>7462602</v>
      </c>
      <c r="DV8" s="49">
        <v>3588817</v>
      </c>
      <c r="DW8" s="49">
        <v>11051419</v>
      </c>
      <c r="DX8" s="49">
        <v>4908186</v>
      </c>
      <c r="DY8" s="49">
        <v>15959605</v>
      </c>
      <c r="DZ8" s="272">
        <v>3164222</v>
      </c>
      <c r="EA8" s="296">
        <v>4170321</v>
      </c>
      <c r="EB8" s="49">
        <v>7334543</v>
      </c>
      <c r="EC8" s="272">
        <v>3673020</v>
      </c>
      <c r="ED8" s="272">
        <v>11007563</v>
      </c>
      <c r="EE8" s="272">
        <v>5263900</v>
      </c>
      <c r="EF8" s="272">
        <v>16271463</v>
      </c>
    </row>
    <row r="9" spans="1:136" ht="16.5" customHeight="1">
      <c r="A9" s="29"/>
      <c r="B9" s="52" t="s">
        <v>1739</v>
      </c>
      <c r="C9" s="52" t="s">
        <v>1723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4">
        <v>0</v>
      </c>
      <c r="AK9" s="55">
        <v>0</v>
      </c>
      <c r="AL9" s="55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5">
        <v>0</v>
      </c>
      <c r="AT9" s="53">
        <v>0</v>
      </c>
      <c r="AU9" s="53">
        <v>0</v>
      </c>
      <c r="AV9" s="53">
        <v>173863</v>
      </c>
      <c r="AW9" s="53">
        <v>87593</v>
      </c>
      <c r="AX9" s="53">
        <v>261456</v>
      </c>
      <c r="AY9" s="53">
        <v>93005</v>
      </c>
      <c r="AZ9" s="53">
        <v>354461</v>
      </c>
      <c r="BA9" s="53">
        <v>93289</v>
      </c>
      <c r="BB9" s="53">
        <v>103774</v>
      </c>
      <c r="BC9" s="53">
        <v>197063</v>
      </c>
      <c r="BD9" s="53">
        <v>105604</v>
      </c>
      <c r="BE9" s="53">
        <v>302667</v>
      </c>
      <c r="BF9" s="53">
        <v>112788</v>
      </c>
      <c r="BG9" s="53">
        <v>415455</v>
      </c>
      <c r="BH9" s="53">
        <v>111879</v>
      </c>
      <c r="BI9" s="53">
        <v>118163</v>
      </c>
      <c r="BJ9" s="53">
        <v>230042</v>
      </c>
      <c r="BK9" s="53">
        <v>121023</v>
      </c>
      <c r="BL9" s="53">
        <v>351065</v>
      </c>
      <c r="BM9" s="53">
        <v>131457</v>
      </c>
      <c r="BN9" s="53">
        <v>482522</v>
      </c>
      <c r="BO9" s="53">
        <v>135153</v>
      </c>
      <c r="BP9" s="53">
        <v>155398</v>
      </c>
      <c r="BQ9" s="53">
        <v>290551</v>
      </c>
      <c r="BR9" s="53">
        <v>166607</v>
      </c>
      <c r="BS9" s="53">
        <v>457820</v>
      </c>
      <c r="BT9" s="53">
        <v>156844</v>
      </c>
      <c r="BU9" s="53">
        <v>614664</v>
      </c>
      <c r="BV9" s="53">
        <v>172793</v>
      </c>
      <c r="BW9" s="53">
        <v>193627</v>
      </c>
      <c r="BX9" s="53">
        <v>366420</v>
      </c>
      <c r="BY9" s="53">
        <v>189167</v>
      </c>
      <c r="BZ9" s="53">
        <v>555587</v>
      </c>
      <c r="CA9" s="53">
        <v>194865</v>
      </c>
      <c r="CB9" s="53">
        <v>750452</v>
      </c>
      <c r="CC9" s="53">
        <v>188079</v>
      </c>
      <c r="CD9" s="53">
        <v>201601</v>
      </c>
      <c r="CE9" s="53">
        <v>389680</v>
      </c>
      <c r="CF9" s="53">
        <v>205196</v>
      </c>
      <c r="CG9" s="53">
        <v>594876</v>
      </c>
      <c r="CH9" s="53">
        <v>210568</v>
      </c>
      <c r="CI9" s="53">
        <v>805443</v>
      </c>
      <c r="CJ9" s="53">
        <v>200210</v>
      </c>
      <c r="CK9" s="53">
        <v>221910</v>
      </c>
      <c r="CL9" s="53">
        <v>422120</v>
      </c>
      <c r="CM9" s="53">
        <v>248799</v>
      </c>
      <c r="CN9" s="53">
        <v>670919</v>
      </c>
      <c r="CO9" s="53">
        <v>244693</v>
      </c>
      <c r="CP9" s="53">
        <v>915612</v>
      </c>
      <c r="CQ9" s="53">
        <v>244199</v>
      </c>
      <c r="CR9" s="53">
        <v>254879</v>
      </c>
      <c r="CS9" s="53">
        <v>499078</v>
      </c>
      <c r="CT9" s="53">
        <v>245807</v>
      </c>
      <c r="CU9" s="53">
        <v>744885</v>
      </c>
      <c r="CV9" s="53">
        <v>254872</v>
      </c>
      <c r="CW9" s="53">
        <v>999757</v>
      </c>
      <c r="CX9" s="53">
        <v>257282</v>
      </c>
      <c r="CY9" s="53">
        <v>290023</v>
      </c>
      <c r="CZ9" s="53">
        <v>547305</v>
      </c>
      <c r="DA9" s="53">
        <v>311398</v>
      </c>
      <c r="DB9" s="53">
        <v>858703</v>
      </c>
      <c r="DC9" s="53">
        <v>323934</v>
      </c>
      <c r="DD9" s="53">
        <v>1182637</v>
      </c>
      <c r="DE9" s="53">
        <v>330783</v>
      </c>
      <c r="DF9" s="53">
        <v>284466</v>
      </c>
      <c r="DG9" s="53">
        <v>615249</v>
      </c>
      <c r="DH9" s="53">
        <v>150024</v>
      </c>
      <c r="DI9" s="53">
        <v>765273</v>
      </c>
      <c r="DJ9" s="53">
        <v>167961</v>
      </c>
      <c r="DK9" s="53">
        <v>933234</v>
      </c>
      <c r="DL9" s="43">
        <v>233546</v>
      </c>
      <c r="DM9" s="53">
        <v>249829</v>
      </c>
      <c r="DN9" s="53">
        <v>483375</v>
      </c>
      <c r="DO9" s="53">
        <v>277668</v>
      </c>
      <c r="DP9" s="53">
        <v>761043</v>
      </c>
      <c r="DQ9" s="53">
        <v>337219</v>
      </c>
      <c r="DR9" s="53">
        <v>1098262</v>
      </c>
      <c r="DS9" s="53">
        <v>414232</v>
      </c>
      <c r="DT9" s="53">
        <v>494287</v>
      </c>
      <c r="DU9" s="53">
        <v>908519</v>
      </c>
      <c r="DV9" s="53">
        <v>446379</v>
      </c>
      <c r="DW9" s="53">
        <v>1354898</v>
      </c>
      <c r="DX9" s="53">
        <v>509236</v>
      </c>
      <c r="DY9" s="53">
        <v>1864134</v>
      </c>
      <c r="DZ9" s="273">
        <v>543159</v>
      </c>
      <c r="EA9" s="297">
        <v>572561</v>
      </c>
      <c r="EB9" s="53">
        <v>1115720</v>
      </c>
      <c r="EC9" s="273">
        <v>508796</v>
      </c>
      <c r="ED9" s="273">
        <v>1624516</v>
      </c>
      <c r="EE9" s="273">
        <v>515954</v>
      </c>
      <c r="EF9" s="273">
        <v>2140470</v>
      </c>
    </row>
    <row r="10" spans="1:136" ht="16.5" customHeight="1" collapsed="1">
      <c r="A10" s="29"/>
      <c r="B10" s="31"/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3"/>
      <c r="AK10" s="34"/>
      <c r="AL10" s="34"/>
      <c r="AM10" s="32"/>
      <c r="AN10" s="32"/>
      <c r="AO10" s="32"/>
      <c r="AP10" s="32"/>
      <c r="AQ10" s="32"/>
      <c r="AR10" s="32"/>
      <c r="AS10" s="34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7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</row>
    <row r="11" spans="1:136" ht="16.5" hidden="1" customHeight="1" outlineLevel="1">
      <c r="A11" s="29"/>
      <c r="B11" s="73" t="s">
        <v>102</v>
      </c>
      <c r="C11" s="73" t="s">
        <v>1787</v>
      </c>
      <c r="D11" s="78">
        <v>210204</v>
      </c>
      <c r="E11" s="78">
        <v>295782</v>
      </c>
      <c r="F11" s="78">
        <v>505986</v>
      </c>
      <c r="G11" s="78">
        <v>271867</v>
      </c>
      <c r="H11" s="78">
        <v>777853</v>
      </c>
      <c r="I11" s="78">
        <v>424275</v>
      </c>
      <c r="J11" s="78">
        <v>1202128</v>
      </c>
      <c r="K11" s="78">
        <v>266752</v>
      </c>
      <c r="L11" s="78">
        <v>380860</v>
      </c>
      <c r="M11" s="78">
        <v>647612</v>
      </c>
      <c r="N11" s="78">
        <v>346787</v>
      </c>
      <c r="O11" s="78">
        <v>994399</v>
      </c>
      <c r="P11" s="78">
        <v>536839</v>
      </c>
      <c r="Q11" s="78">
        <v>1531237</v>
      </c>
      <c r="R11" s="78">
        <v>347555</v>
      </c>
      <c r="S11" s="78">
        <v>490872</v>
      </c>
      <c r="T11" s="78">
        <v>838426</v>
      </c>
      <c r="U11" s="78">
        <v>444012</v>
      </c>
      <c r="V11" s="78">
        <v>1282439</v>
      </c>
      <c r="W11" s="78">
        <v>648500</v>
      </c>
      <c r="X11" s="78">
        <v>1930940</v>
      </c>
      <c r="Y11" s="78">
        <v>431797</v>
      </c>
      <c r="Z11" s="78">
        <v>566747</v>
      </c>
      <c r="AA11" s="78">
        <v>998543</v>
      </c>
      <c r="AB11" s="78">
        <v>511370</v>
      </c>
      <c r="AC11" s="78">
        <v>1509914</v>
      </c>
      <c r="AD11" s="78">
        <v>673493</v>
      </c>
      <c r="AE11" s="78">
        <v>2183407</v>
      </c>
      <c r="AF11" s="78">
        <v>419134</v>
      </c>
      <c r="AG11" s="78">
        <v>613414</v>
      </c>
      <c r="AH11" s="78">
        <v>1032548</v>
      </c>
      <c r="AI11" s="78">
        <v>552311</v>
      </c>
      <c r="AJ11" s="78">
        <v>1584860</v>
      </c>
      <c r="AK11" s="78">
        <v>778769</v>
      </c>
      <c r="AL11" s="78">
        <v>2363628</v>
      </c>
      <c r="AM11" s="78">
        <v>505734</v>
      </c>
      <c r="AN11" s="78">
        <v>701979</v>
      </c>
      <c r="AO11" s="78">
        <v>1207713</v>
      </c>
      <c r="AP11" s="78">
        <v>643873</v>
      </c>
      <c r="AQ11" s="78">
        <v>1851586</v>
      </c>
      <c r="AR11" s="78">
        <v>899752</v>
      </c>
      <c r="AS11" s="78">
        <v>2751338</v>
      </c>
      <c r="AT11" s="78">
        <v>598767</v>
      </c>
      <c r="AU11" s="78">
        <v>836419</v>
      </c>
      <c r="AV11" s="78">
        <v>1435186</v>
      </c>
      <c r="AW11" s="78">
        <v>741922</v>
      </c>
      <c r="AX11" s="78">
        <v>2177108</v>
      </c>
      <c r="AY11" s="78">
        <v>1061434</v>
      </c>
      <c r="AZ11" s="78">
        <v>3238543</v>
      </c>
      <c r="BA11" s="78">
        <v>709276</v>
      </c>
      <c r="BB11" s="78">
        <v>955454</v>
      </c>
      <c r="BC11" s="78">
        <v>1664731</v>
      </c>
      <c r="BD11" s="78">
        <v>905058</v>
      </c>
      <c r="BE11" s="78">
        <v>2569789</v>
      </c>
      <c r="BF11" s="78">
        <v>1292720</v>
      </c>
      <c r="BG11" s="78">
        <v>3862508</v>
      </c>
      <c r="BH11" s="78">
        <v>833796</v>
      </c>
      <c r="BI11" s="78">
        <v>1060402</v>
      </c>
      <c r="BJ11" s="78">
        <v>1894198</v>
      </c>
      <c r="BK11" s="78">
        <v>1021435</v>
      </c>
      <c r="BL11" s="78">
        <v>2915633</v>
      </c>
      <c r="BM11" s="78">
        <v>1454692</v>
      </c>
      <c r="BN11" s="78">
        <v>4370328</v>
      </c>
      <c r="BO11" s="78">
        <v>938900</v>
      </c>
      <c r="BP11" s="78">
        <v>1255227</v>
      </c>
      <c r="BQ11" s="78">
        <v>2194127</v>
      </c>
      <c r="BR11" s="78">
        <v>1204293</v>
      </c>
      <c r="BS11" s="78">
        <v>3398420</v>
      </c>
      <c r="BT11" s="78">
        <v>1818399</v>
      </c>
      <c r="BU11" s="78">
        <v>5216819</v>
      </c>
      <c r="BV11" s="78">
        <v>1173947</v>
      </c>
      <c r="BW11" s="78">
        <v>1536401</v>
      </c>
      <c r="BX11" s="78">
        <v>2710348</v>
      </c>
      <c r="BY11" s="78">
        <v>1420605</v>
      </c>
      <c r="BZ11" s="78">
        <v>4130953</v>
      </c>
      <c r="CA11" s="78">
        <v>2014245</v>
      </c>
      <c r="CB11" s="78">
        <v>6145198</v>
      </c>
      <c r="CC11" s="78">
        <v>1247369</v>
      </c>
      <c r="CD11" s="78">
        <v>1647580</v>
      </c>
      <c r="CE11" s="78">
        <v>2894949</v>
      </c>
      <c r="CF11" s="78">
        <v>1445829</v>
      </c>
      <c r="CG11" s="78">
        <v>4340778</v>
      </c>
      <c r="CH11" s="78">
        <v>2110802</v>
      </c>
      <c r="CI11" s="78">
        <v>6451578</v>
      </c>
      <c r="CJ11" s="78">
        <v>1415324</v>
      </c>
      <c r="CK11" s="78">
        <v>1831132</v>
      </c>
      <c r="CL11" s="78">
        <v>3246456</v>
      </c>
      <c r="CM11" s="78">
        <v>1746377</v>
      </c>
      <c r="CN11" s="78">
        <v>4992833</v>
      </c>
      <c r="CO11" s="78">
        <v>2451472</v>
      </c>
      <c r="CP11" s="78">
        <v>7444305</v>
      </c>
      <c r="CQ11" s="78">
        <v>1628285</v>
      </c>
      <c r="CR11" s="78">
        <v>2020097</v>
      </c>
      <c r="CS11" s="78">
        <v>3648382</v>
      </c>
      <c r="CT11" s="78">
        <v>1943288</v>
      </c>
      <c r="CU11" s="78">
        <v>5591670</v>
      </c>
      <c r="CV11" s="78">
        <v>2834871</v>
      </c>
      <c r="CW11" s="78">
        <v>8426541</v>
      </c>
      <c r="CX11" s="78">
        <v>1892117</v>
      </c>
      <c r="CY11" s="78">
        <v>2292004</v>
      </c>
      <c r="CZ11" s="78">
        <v>4184121</v>
      </c>
      <c r="DA11" s="78">
        <v>2225755</v>
      </c>
      <c r="DB11" s="78">
        <v>6409876</v>
      </c>
      <c r="DC11" s="78">
        <v>3178561</v>
      </c>
      <c r="DD11" s="78">
        <v>9588437</v>
      </c>
      <c r="DE11" s="78">
        <v>1863761</v>
      </c>
      <c r="DF11" s="78">
        <v>808506</v>
      </c>
      <c r="DG11" s="78">
        <v>2672267</v>
      </c>
      <c r="DH11" s="78">
        <v>1790039</v>
      </c>
      <c r="DI11" s="78">
        <v>4462306</v>
      </c>
      <c r="DJ11" s="78">
        <v>3074874</v>
      </c>
      <c r="DK11" s="78">
        <v>7537180</v>
      </c>
      <c r="DL11" s="262">
        <v>1581394</v>
      </c>
      <c r="DM11" s="78">
        <v>2490293</v>
      </c>
      <c r="DN11" s="78">
        <v>4071687</v>
      </c>
      <c r="DO11" s="78">
        <v>2628289</v>
      </c>
      <c r="DP11" s="78">
        <v>6699976</v>
      </c>
      <c r="DQ11" s="78">
        <v>3871590</v>
      </c>
      <c r="DR11" s="78">
        <v>10571566</v>
      </c>
      <c r="DS11" s="78">
        <v>2613024</v>
      </c>
      <c r="DT11" s="78">
        <v>3626338</v>
      </c>
      <c r="DU11" s="78">
        <v>6239362</v>
      </c>
      <c r="DV11" s="78">
        <v>3017632</v>
      </c>
      <c r="DW11" s="78">
        <v>9256993</v>
      </c>
      <c r="DX11" s="78">
        <v>4014144</v>
      </c>
      <c r="DY11" s="78">
        <v>13271137</v>
      </c>
      <c r="DZ11" s="78">
        <v>2775292</v>
      </c>
      <c r="EA11" s="78">
        <v>3504083</v>
      </c>
      <c r="EB11" s="78">
        <v>6279375</v>
      </c>
      <c r="EC11" s="78">
        <v>3097096</v>
      </c>
      <c r="ED11" s="78">
        <v>9376471</v>
      </c>
      <c r="EE11" s="78">
        <v>4271378</v>
      </c>
      <c r="EF11" s="78">
        <v>13647849</v>
      </c>
    </row>
    <row r="12" spans="1:136" ht="16.5" hidden="1" customHeight="1" outlineLevel="1">
      <c r="A12" s="29"/>
      <c r="B12" s="56" t="s">
        <v>54</v>
      </c>
      <c r="C12" s="56" t="s">
        <v>55</v>
      </c>
      <c r="D12" s="57">
        <v>198012</v>
      </c>
      <c r="E12" s="57">
        <v>279148</v>
      </c>
      <c r="F12" s="57">
        <v>477160</v>
      </c>
      <c r="G12" s="57">
        <v>255413</v>
      </c>
      <c r="H12" s="57">
        <v>732573</v>
      </c>
      <c r="I12" s="57">
        <v>403861</v>
      </c>
      <c r="J12" s="57">
        <v>1136434</v>
      </c>
      <c r="K12" s="57">
        <v>250995</v>
      </c>
      <c r="L12" s="57">
        <v>357709</v>
      </c>
      <c r="M12" s="57">
        <v>608704</v>
      </c>
      <c r="N12" s="57">
        <v>320523</v>
      </c>
      <c r="O12" s="57">
        <v>929227</v>
      </c>
      <c r="P12" s="57">
        <v>506879</v>
      </c>
      <c r="Q12" s="57">
        <v>1436105</v>
      </c>
      <c r="R12" s="57">
        <v>310293</v>
      </c>
      <c r="S12" s="57">
        <v>444355</v>
      </c>
      <c r="T12" s="57">
        <v>754648</v>
      </c>
      <c r="U12" s="57">
        <v>395358</v>
      </c>
      <c r="V12" s="57">
        <v>1150006</v>
      </c>
      <c r="W12" s="57">
        <v>601722</v>
      </c>
      <c r="X12" s="57">
        <v>1751728</v>
      </c>
      <c r="Y12" s="57">
        <v>383383</v>
      </c>
      <c r="Z12" s="57">
        <v>510246</v>
      </c>
      <c r="AA12" s="57">
        <v>893629</v>
      </c>
      <c r="AB12" s="57">
        <v>449034</v>
      </c>
      <c r="AC12" s="57">
        <v>1342664</v>
      </c>
      <c r="AD12" s="57">
        <v>613758</v>
      </c>
      <c r="AE12" s="57">
        <v>1956422</v>
      </c>
      <c r="AF12" s="57">
        <v>362649</v>
      </c>
      <c r="AG12" s="57">
        <v>554732</v>
      </c>
      <c r="AH12" s="57">
        <v>917380</v>
      </c>
      <c r="AI12" s="57">
        <v>486730</v>
      </c>
      <c r="AJ12" s="58">
        <v>1404111</v>
      </c>
      <c r="AK12" s="59">
        <v>711858</v>
      </c>
      <c r="AL12" s="59">
        <v>2115968</v>
      </c>
      <c r="AM12" s="57">
        <v>440246</v>
      </c>
      <c r="AN12" s="57">
        <v>629989</v>
      </c>
      <c r="AO12" s="57">
        <v>1070235</v>
      </c>
      <c r="AP12" s="57">
        <v>568740</v>
      </c>
      <c r="AQ12" s="57">
        <v>1638975</v>
      </c>
      <c r="AR12" s="57">
        <v>823709</v>
      </c>
      <c r="AS12" s="59">
        <v>2462683</v>
      </c>
      <c r="AT12" s="57">
        <v>517707</v>
      </c>
      <c r="AU12" s="57">
        <v>749653</v>
      </c>
      <c r="AV12" s="57">
        <v>1267360</v>
      </c>
      <c r="AW12" s="57">
        <v>657076</v>
      </c>
      <c r="AX12" s="57">
        <v>1924436</v>
      </c>
      <c r="AY12" s="57">
        <v>972180</v>
      </c>
      <c r="AZ12" s="57">
        <v>2896617</v>
      </c>
      <c r="BA12" s="57">
        <v>619199</v>
      </c>
      <c r="BB12" s="57">
        <v>855169</v>
      </c>
      <c r="BC12" s="57">
        <v>1474368</v>
      </c>
      <c r="BD12" s="57">
        <v>803260</v>
      </c>
      <c r="BE12" s="57">
        <v>2277629</v>
      </c>
      <c r="BF12" s="57">
        <v>1184332</v>
      </c>
      <c r="BG12" s="57">
        <v>3461960</v>
      </c>
      <c r="BH12" s="57">
        <v>726731</v>
      </c>
      <c r="BI12" s="57">
        <v>947203</v>
      </c>
      <c r="BJ12" s="57">
        <v>1673934</v>
      </c>
      <c r="BK12" s="57">
        <v>906918</v>
      </c>
      <c r="BL12" s="57">
        <v>2580852</v>
      </c>
      <c r="BM12" s="57">
        <v>1332954</v>
      </c>
      <c r="BN12" s="57">
        <v>3913809</v>
      </c>
      <c r="BO12" s="57">
        <v>814516</v>
      </c>
      <c r="BP12" s="57">
        <v>1111198</v>
      </c>
      <c r="BQ12" s="57">
        <v>1925714</v>
      </c>
      <c r="BR12" s="57">
        <v>1047091</v>
      </c>
      <c r="BS12" s="57">
        <v>2972805</v>
      </c>
      <c r="BT12" s="57">
        <v>1669807</v>
      </c>
      <c r="BU12" s="57">
        <v>4642612</v>
      </c>
      <c r="BV12" s="57">
        <v>1010895</v>
      </c>
      <c r="BW12" s="57">
        <v>1354226</v>
      </c>
      <c r="BX12" s="57">
        <v>2365121</v>
      </c>
      <c r="BY12" s="57">
        <v>1248365</v>
      </c>
      <c r="BZ12" s="57">
        <v>3613486</v>
      </c>
      <c r="CA12" s="57">
        <v>1837366</v>
      </c>
      <c r="CB12" s="57">
        <v>5450852</v>
      </c>
      <c r="CC12" s="57">
        <v>1076148</v>
      </c>
      <c r="CD12" s="57">
        <v>1464688</v>
      </c>
      <c r="CE12" s="57">
        <v>2540836</v>
      </c>
      <c r="CF12" s="57">
        <v>1260418</v>
      </c>
      <c r="CG12" s="57">
        <v>3801254</v>
      </c>
      <c r="CH12" s="57">
        <v>1920504</v>
      </c>
      <c r="CI12" s="57">
        <v>5721757</v>
      </c>
      <c r="CJ12" s="57">
        <v>1234684</v>
      </c>
      <c r="CK12" s="57">
        <v>1630456</v>
      </c>
      <c r="CL12" s="57">
        <v>2865140</v>
      </c>
      <c r="CM12" s="57">
        <v>1512578</v>
      </c>
      <c r="CN12" s="57">
        <v>4377718</v>
      </c>
      <c r="CO12" s="57">
        <v>2222355</v>
      </c>
      <c r="CP12" s="57">
        <v>6600073</v>
      </c>
      <c r="CQ12" s="57">
        <v>1398819</v>
      </c>
      <c r="CR12" s="57">
        <v>1780031</v>
      </c>
      <c r="CS12" s="57">
        <v>3178850</v>
      </c>
      <c r="CT12" s="57">
        <v>1711461</v>
      </c>
      <c r="CU12" s="57">
        <v>4890311</v>
      </c>
      <c r="CV12" s="57">
        <v>2595122</v>
      </c>
      <c r="CW12" s="57">
        <v>7485433</v>
      </c>
      <c r="CX12" s="57">
        <v>1650337</v>
      </c>
      <c r="CY12" s="57">
        <v>2019374</v>
      </c>
      <c r="CZ12" s="57">
        <v>3669711</v>
      </c>
      <c r="DA12" s="57">
        <v>1931924</v>
      </c>
      <c r="DB12" s="57">
        <v>5601635</v>
      </c>
      <c r="DC12" s="57">
        <v>2873058</v>
      </c>
      <c r="DD12" s="57">
        <v>8474693</v>
      </c>
      <c r="DE12" s="57">
        <v>1550180</v>
      </c>
      <c r="DF12" s="57">
        <v>539636</v>
      </c>
      <c r="DG12" s="57">
        <v>2089816</v>
      </c>
      <c r="DH12" s="57">
        <v>1651197</v>
      </c>
      <c r="DI12" s="57">
        <v>3741013</v>
      </c>
      <c r="DJ12" s="57">
        <v>2919558</v>
      </c>
      <c r="DK12" s="57">
        <v>6660571</v>
      </c>
      <c r="DL12" s="57">
        <v>1363717</v>
      </c>
      <c r="DM12" s="57">
        <v>2257535</v>
      </c>
      <c r="DN12" s="57">
        <v>3621252</v>
      </c>
      <c r="DO12" s="57">
        <v>2369649</v>
      </c>
      <c r="DP12" s="57">
        <v>5990901</v>
      </c>
      <c r="DQ12" s="57">
        <v>3556539</v>
      </c>
      <c r="DR12" s="57">
        <v>9547440</v>
      </c>
      <c r="DS12" s="57">
        <v>2224639</v>
      </c>
      <c r="DT12" s="57">
        <v>3163017</v>
      </c>
      <c r="DU12" s="57">
        <v>5387656</v>
      </c>
      <c r="DV12" s="57">
        <v>2602783</v>
      </c>
      <c r="DW12" s="57">
        <v>7990439</v>
      </c>
      <c r="DX12" s="57">
        <v>3539457</v>
      </c>
      <c r="DY12" s="57">
        <v>11529896</v>
      </c>
      <c r="DZ12" s="274">
        <v>2265224</v>
      </c>
      <c r="EA12" s="274">
        <v>2967423</v>
      </c>
      <c r="EB12" s="57">
        <v>5232647</v>
      </c>
      <c r="EC12" s="274">
        <v>2620943</v>
      </c>
      <c r="ED12" s="57">
        <v>7853590</v>
      </c>
      <c r="EE12" s="57">
        <v>3789667</v>
      </c>
      <c r="EF12" s="57">
        <v>11643257</v>
      </c>
    </row>
    <row r="13" spans="1:136" ht="16.5" hidden="1" customHeight="1" outlineLevel="1">
      <c r="A13" s="29"/>
      <c r="B13" s="52" t="s">
        <v>1740</v>
      </c>
      <c r="C13" s="52" t="s">
        <v>1724</v>
      </c>
      <c r="D13" s="53">
        <v>12192</v>
      </c>
      <c r="E13" s="53">
        <v>16634</v>
      </c>
      <c r="F13" s="53">
        <v>28826</v>
      </c>
      <c r="G13" s="53">
        <v>16454</v>
      </c>
      <c r="H13" s="53">
        <v>45280</v>
      </c>
      <c r="I13" s="53">
        <v>20414</v>
      </c>
      <c r="J13" s="53">
        <v>65694</v>
      </c>
      <c r="K13" s="53">
        <v>15757</v>
      </c>
      <c r="L13" s="53">
        <v>23151</v>
      </c>
      <c r="M13" s="53">
        <v>38908</v>
      </c>
      <c r="N13" s="53">
        <v>26264</v>
      </c>
      <c r="O13" s="53">
        <v>65172</v>
      </c>
      <c r="P13" s="53">
        <v>29960</v>
      </c>
      <c r="Q13" s="53">
        <v>95132</v>
      </c>
      <c r="R13" s="53">
        <v>37262</v>
      </c>
      <c r="S13" s="53">
        <v>46517</v>
      </c>
      <c r="T13" s="53">
        <v>83778</v>
      </c>
      <c r="U13" s="53">
        <v>48654</v>
      </c>
      <c r="V13" s="53">
        <v>132433</v>
      </c>
      <c r="W13" s="53">
        <v>46778</v>
      </c>
      <c r="X13" s="53">
        <v>179212</v>
      </c>
      <c r="Y13" s="53">
        <v>48414</v>
      </c>
      <c r="Z13" s="53">
        <v>56501</v>
      </c>
      <c r="AA13" s="53">
        <v>104914</v>
      </c>
      <c r="AB13" s="53">
        <v>62336</v>
      </c>
      <c r="AC13" s="53">
        <v>167250</v>
      </c>
      <c r="AD13" s="53">
        <v>59735</v>
      </c>
      <c r="AE13" s="53">
        <v>226985</v>
      </c>
      <c r="AF13" s="53">
        <v>56485</v>
      </c>
      <c r="AG13" s="53">
        <v>58682</v>
      </c>
      <c r="AH13" s="53">
        <v>115168</v>
      </c>
      <c r="AI13" s="53">
        <v>65581</v>
      </c>
      <c r="AJ13" s="54">
        <v>180749</v>
      </c>
      <c r="AK13" s="55">
        <v>66911</v>
      </c>
      <c r="AL13" s="55">
        <v>247660</v>
      </c>
      <c r="AM13" s="53">
        <v>65488</v>
      </c>
      <c r="AN13" s="53">
        <v>71990</v>
      </c>
      <c r="AO13" s="53">
        <v>137478</v>
      </c>
      <c r="AP13" s="53">
        <v>75133</v>
      </c>
      <c r="AQ13" s="53">
        <v>212611</v>
      </c>
      <c r="AR13" s="53">
        <v>76043</v>
      </c>
      <c r="AS13" s="55">
        <v>288655</v>
      </c>
      <c r="AT13" s="53">
        <v>81060</v>
      </c>
      <c r="AU13" s="53">
        <v>86766</v>
      </c>
      <c r="AV13" s="53">
        <v>167826</v>
      </c>
      <c r="AW13" s="53">
        <v>84846</v>
      </c>
      <c r="AX13" s="53">
        <v>252672</v>
      </c>
      <c r="AY13" s="53">
        <v>89254</v>
      </c>
      <c r="AZ13" s="53">
        <v>341926</v>
      </c>
      <c r="BA13" s="53">
        <v>90077</v>
      </c>
      <c r="BB13" s="53">
        <v>100285</v>
      </c>
      <c r="BC13" s="53">
        <v>190363</v>
      </c>
      <c r="BD13" s="53">
        <v>101798</v>
      </c>
      <c r="BE13" s="53">
        <v>292160</v>
      </c>
      <c r="BF13" s="53">
        <v>108388</v>
      </c>
      <c r="BG13" s="53">
        <v>400548</v>
      </c>
      <c r="BH13" s="53">
        <v>107065</v>
      </c>
      <c r="BI13" s="53">
        <v>113199</v>
      </c>
      <c r="BJ13" s="53">
        <v>220264</v>
      </c>
      <c r="BK13" s="53">
        <v>114517</v>
      </c>
      <c r="BL13" s="53">
        <v>334781</v>
      </c>
      <c r="BM13" s="53">
        <v>121738</v>
      </c>
      <c r="BN13" s="53">
        <v>456519</v>
      </c>
      <c r="BO13" s="53">
        <v>124384</v>
      </c>
      <c r="BP13" s="53">
        <v>144029</v>
      </c>
      <c r="BQ13" s="53">
        <v>268413</v>
      </c>
      <c r="BR13" s="53">
        <v>157202</v>
      </c>
      <c r="BS13" s="53">
        <v>425615</v>
      </c>
      <c r="BT13" s="53">
        <v>148592</v>
      </c>
      <c r="BU13" s="53">
        <v>574207</v>
      </c>
      <c r="BV13" s="53">
        <v>163052</v>
      </c>
      <c r="BW13" s="53">
        <v>182175</v>
      </c>
      <c r="BX13" s="53">
        <v>345227</v>
      </c>
      <c r="BY13" s="53">
        <v>172240</v>
      </c>
      <c r="BZ13" s="53">
        <v>517467</v>
      </c>
      <c r="CA13" s="53">
        <v>176879</v>
      </c>
      <c r="CB13" s="53">
        <v>694346</v>
      </c>
      <c r="CC13" s="53">
        <v>171221</v>
      </c>
      <c r="CD13" s="53">
        <v>182892</v>
      </c>
      <c r="CE13" s="53">
        <v>354113</v>
      </c>
      <c r="CF13" s="53">
        <v>185411</v>
      </c>
      <c r="CG13" s="53">
        <v>539524</v>
      </c>
      <c r="CH13" s="53">
        <v>190298</v>
      </c>
      <c r="CI13" s="53">
        <v>729821</v>
      </c>
      <c r="CJ13" s="53">
        <v>180640</v>
      </c>
      <c r="CK13" s="53">
        <v>200676</v>
      </c>
      <c r="CL13" s="53">
        <v>381316</v>
      </c>
      <c r="CM13" s="53">
        <v>233799</v>
      </c>
      <c r="CN13" s="53">
        <v>615115</v>
      </c>
      <c r="CO13" s="53">
        <v>229117</v>
      </c>
      <c r="CP13" s="53">
        <v>844232</v>
      </c>
      <c r="CQ13" s="53">
        <v>229466</v>
      </c>
      <c r="CR13" s="53">
        <v>240066</v>
      </c>
      <c r="CS13" s="53">
        <v>469532</v>
      </c>
      <c r="CT13" s="53">
        <v>231827</v>
      </c>
      <c r="CU13" s="53">
        <v>701359</v>
      </c>
      <c r="CV13" s="53">
        <v>239749</v>
      </c>
      <c r="CW13" s="53">
        <v>941108</v>
      </c>
      <c r="CX13" s="53">
        <v>241780</v>
      </c>
      <c r="CY13" s="53">
        <v>272630</v>
      </c>
      <c r="CZ13" s="53">
        <v>514410</v>
      </c>
      <c r="DA13" s="53">
        <v>293831</v>
      </c>
      <c r="DB13" s="53">
        <v>808241</v>
      </c>
      <c r="DC13" s="53">
        <v>305503</v>
      </c>
      <c r="DD13" s="53">
        <v>1113744</v>
      </c>
      <c r="DE13" s="53">
        <v>313581</v>
      </c>
      <c r="DF13" s="53">
        <v>268870</v>
      </c>
      <c r="DG13" s="53">
        <v>582451</v>
      </c>
      <c r="DH13" s="53">
        <v>138842</v>
      </c>
      <c r="DI13" s="53">
        <v>721293</v>
      </c>
      <c r="DJ13" s="53">
        <v>155316</v>
      </c>
      <c r="DK13" s="53">
        <v>876609</v>
      </c>
      <c r="DL13" s="53">
        <v>217677</v>
      </c>
      <c r="DM13" s="53">
        <v>232758</v>
      </c>
      <c r="DN13" s="53">
        <v>450435</v>
      </c>
      <c r="DO13" s="53">
        <v>258640</v>
      </c>
      <c r="DP13" s="53">
        <v>709075</v>
      </c>
      <c r="DQ13" s="53">
        <v>315051</v>
      </c>
      <c r="DR13" s="53">
        <v>1024126</v>
      </c>
      <c r="DS13" s="53">
        <v>388385</v>
      </c>
      <c r="DT13" s="53">
        <v>463321</v>
      </c>
      <c r="DU13" s="53">
        <v>851706</v>
      </c>
      <c r="DV13" s="53">
        <v>414849</v>
      </c>
      <c r="DW13" s="273">
        <v>1266554</v>
      </c>
      <c r="DX13" s="53">
        <v>474687</v>
      </c>
      <c r="DY13" s="53">
        <v>1741241</v>
      </c>
      <c r="DZ13" s="273">
        <v>510068</v>
      </c>
      <c r="EA13" s="273">
        <v>536660</v>
      </c>
      <c r="EB13" s="53">
        <v>1046728</v>
      </c>
      <c r="EC13" s="273">
        <v>476153</v>
      </c>
      <c r="ED13" s="53">
        <v>1522881</v>
      </c>
      <c r="EE13" s="53">
        <v>481711</v>
      </c>
      <c r="EF13" s="53">
        <v>2004592</v>
      </c>
    </row>
    <row r="14" spans="1:136" ht="16.5" hidden="1" customHeight="1" outlineLevel="1">
      <c r="A14" s="29"/>
      <c r="B14" s="31"/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3"/>
      <c r="AK14" s="34"/>
      <c r="AL14" s="34"/>
      <c r="AM14" s="32"/>
      <c r="AN14" s="32"/>
      <c r="AO14" s="32"/>
      <c r="AP14" s="32"/>
      <c r="AQ14" s="32"/>
      <c r="AR14" s="32"/>
      <c r="AS14" s="34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7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</row>
    <row r="15" spans="1:136" ht="16.5" hidden="1" customHeight="1" outlineLevel="1">
      <c r="A15" s="29"/>
      <c r="B15" s="73" t="s">
        <v>1741</v>
      </c>
      <c r="C15" s="73" t="s">
        <v>1742</v>
      </c>
      <c r="D15" s="78">
        <v>-99565</v>
      </c>
      <c r="E15" s="78">
        <v>-142704</v>
      </c>
      <c r="F15" s="78">
        <v>-242269</v>
      </c>
      <c r="G15" s="78">
        <v>-139259</v>
      </c>
      <c r="H15" s="78">
        <v>-381528</v>
      </c>
      <c r="I15" s="78">
        <v>-212094</v>
      </c>
      <c r="J15" s="78">
        <v>-593622</v>
      </c>
      <c r="K15" s="78">
        <v>-124610</v>
      </c>
      <c r="L15" s="78">
        <v>-188701</v>
      </c>
      <c r="M15" s="78">
        <v>-313311</v>
      </c>
      <c r="N15" s="78">
        <v>-173772</v>
      </c>
      <c r="O15" s="78">
        <v>-487083</v>
      </c>
      <c r="P15" s="78">
        <v>-264700</v>
      </c>
      <c r="Q15" s="78">
        <v>-751783</v>
      </c>
      <c r="R15" s="78">
        <v>-157849</v>
      </c>
      <c r="S15" s="78">
        <v>-232147</v>
      </c>
      <c r="T15" s="78">
        <v>-389998</v>
      </c>
      <c r="U15" s="78">
        <v>-205376</v>
      </c>
      <c r="V15" s="78">
        <v>-595372</v>
      </c>
      <c r="W15" s="78">
        <v>-311340</v>
      </c>
      <c r="X15" s="78">
        <v>-906712</v>
      </c>
      <c r="Y15" s="78">
        <v>-191412</v>
      </c>
      <c r="Z15" s="78">
        <v>-261493</v>
      </c>
      <c r="AA15" s="78">
        <v>-452907</v>
      </c>
      <c r="AB15" s="78">
        <v>-237809</v>
      </c>
      <c r="AC15" s="78">
        <v>-690716</v>
      </c>
      <c r="AD15" s="78">
        <v>-331822</v>
      </c>
      <c r="AE15" s="78">
        <v>-1022536</v>
      </c>
      <c r="AF15" s="78">
        <v>-187017.72030465715</v>
      </c>
      <c r="AG15" s="78">
        <v>-287563.05903341208</v>
      </c>
      <c r="AH15" s="78">
        <v>-474578.77933806926</v>
      </c>
      <c r="AI15" s="78">
        <v>-256866.35944959146</v>
      </c>
      <c r="AJ15" s="78">
        <v>-731445.13878766075</v>
      </c>
      <c r="AK15" s="78">
        <v>-353463.76353854465</v>
      </c>
      <c r="AL15" s="78">
        <v>-1084911</v>
      </c>
      <c r="AM15" s="78">
        <v>-212790</v>
      </c>
      <c r="AN15" s="78">
        <v>-296956</v>
      </c>
      <c r="AO15" s="78">
        <v>-509746</v>
      </c>
      <c r="AP15" s="78">
        <v>-289980</v>
      </c>
      <c r="AQ15" s="78">
        <v>-799726</v>
      </c>
      <c r="AR15" s="78">
        <v>-409732</v>
      </c>
      <c r="AS15" s="78">
        <v>-1209458</v>
      </c>
      <c r="AT15" s="78">
        <v>-249547</v>
      </c>
      <c r="AU15" s="78">
        <v>-351223</v>
      </c>
      <c r="AV15" s="78">
        <v>-600770</v>
      </c>
      <c r="AW15" s="78">
        <v>-332789</v>
      </c>
      <c r="AX15" s="78">
        <v>-933559</v>
      </c>
      <c r="AY15" s="78">
        <v>-462569</v>
      </c>
      <c r="AZ15" s="78">
        <v>-1396129</v>
      </c>
      <c r="BA15" s="78">
        <v>-294842</v>
      </c>
      <c r="BB15" s="78">
        <v>-393264</v>
      </c>
      <c r="BC15" s="78">
        <v>-688106</v>
      </c>
      <c r="BD15" s="78">
        <v>-394603</v>
      </c>
      <c r="BE15" s="78">
        <v>-1082709</v>
      </c>
      <c r="BF15" s="78">
        <v>-551537</v>
      </c>
      <c r="BG15" s="78">
        <v>-1634246</v>
      </c>
      <c r="BH15" s="78">
        <v>-357946</v>
      </c>
      <c r="BI15" s="78">
        <v>-444292</v>
      </c>
      <c r="BJ15" s="78">
        <v>-802238</v>
      </c>
      <c r="BK15" s="78">
        <v>-457550</v>
      </c>
      <c r="BL15" s="78">
        <v>-1259788</v>
      </c>
      <c r="BM15" s="78">
        <v>-607795</v>
      </c>
      <c r="BN15" s="78">
        <v>-1867584</v>
      </c>
      <c r="BO15" s="78">
        <v>-396542</v>
      </c>
      <c r="BP15" s="78">
        <v>-512788</v>
      </c>
      <c r="BQ15" s="78">
        <v>-909330</v>
      </c>
      <c r="BR15" s="78">
        <v>-507600</v>
      </c>
      <c r="BS15" s="78">
        <v>-1416930</v>
      </c>
      <c r="BT15" s="78">
        <v>-748983</v>
      </c>
      <c r="BU15" s="78">
        <v>-2165913</v>
      </c>
      <c r="BV15" s="78">
        <v>-472175</v>
      </c>
      <c r="BW15" s="78">
        <v>-618617</v>
      </c>
      <c r="BX15" s="78">
        <v>-1090792</v>
      </c>
      <c r="BY15" s="78">
        <v>-596697</v>
      </c>
      <c r="BZ15" s="78">
        <v>-1687489</v>
      </c>
      <c r="CA15" s="78">
        <v>-823863</v>
      </c>
      <c r="CB15" s="78">
        <v>-2511352</v>
      </c>
      <c r="CC15" s="78">
        <v>-488424</v>
      </c>
      <c r="CD15" s="78">
        <v>-637075</v>
      </c>
      <c r="CE15" s="78">
        <v>-1125499</v>
      </c>
      <c r="CF15" s="78">
        <v>-594216</v>
      </c>
      <c r="CG15" s="78">
        <v>-1719715</v>
      </c>
      <c r="CH15" s="78">
        <v>-855368</v>
      </c>
      <c r="CI15" s="78">
        <v>-2575083</v>
      </c>
      <c r="CJ15" s="78">
        <v>-569556</v>
      </c>
      <c r="CK15" s="78">
        <v>-712039</v>
      </c>
      <c r="CL15" s="78">
        <v>-1281595</v>
      </c>
      <c r="CM15" s="78">
        <v>-702553</v>
      </c>
      <c r="CN15" s="78">
        <v>-1984148</v>
      </c>
      <c r="CO15" s="78">
        <v>-960765</v>
      </c>
      <c r="CP15" s="78">
        <v>-2944913</v>
      </c>
      <c r="CQ15" s="78">
        <v>-619422</v>
      </c>
      <c r="CR15" s="78">
        <v>-765024</v>
      </c>
      <c r="CS15" s="78">
        <v>-1384446</v>
      </c>
      <c r="CT15" s="78">
        <v>-789181</v>
      </c>
      <c r="CU15" s="78">
        <v>-2173627</v>
      </c>
      <c r="CV15" s="78">
        <v>-1110890</v>
      </c>
      <c r="CW15" s="78">
        <v>-3284517</v>
      </c>
      <c r="CX15" s="78">
        <v>-744031</v>
      </c>
      <c r="CY15" s="78">
        <v>-885492</v>
      </c>
      <c r="CZ15" s="78">
        <v>-1629523</v>
      </c>
      <c r="DA15" s="78">
        <v>-889197</v>
      </c>
      <c r="DB15" s="78">
        <v>-2518720</v>
      </c>
      <c r="DC15" s="78">
        <v>-1211801</v>
      </c>
      <c r="DD15" s="78">
        <v>-3730521</v>
      </c>
      <c r="DE15" s="78">
        <v>-696674</v>
      </c>
      <c r="DF15" s="78">
        <v>-304643</v>
      </c>
      <c r="DG15" s="78">
        <v>-1001317</v>
      </c>
      <c r="DH15" s="78">
        <v>-869361</v>
      </c>
      <c r="DI15" s="78">
        <v>-1870678</v>
      </c>
      <c r="DJ15" s="78">
        <v>-1352892</v>
      </c>
      <c r="DK15" s="78">
        <v>-3223570</v>
      </c>
      <c r="DL15" s="262">
        <v>-657400</v>
      </c>
      <c r="DM15" s="78">
        <v>-1020358</v>
      </c>
      <c r="DN15" s="78">
        <v>-1677758</v>
      </c>
      <c r="DO15" s="78">
        <v>-1111222</v>
      </c>
      <c r="DP15" s="78">
        <v>-2788980</v>
      </c>
      <c r="DQ15" s="78">
        <v>-1610198</v>
      </c>
      <c r="DR15" s="78">
        <v>-4399178</v>
      </c>
      <c r="DS15" s="78">
        <v>-1018384</v>
      </c>
      <c r="DT15" s="78">
        <v>-1421416</v>
      </c>
      <c r="DU15" s="78">
        <v>-2439800</v>
      </c>
      <c r="DV15" s="78">
        <v>-1241428</v>
      </c>
      <c r="DW15" s="78">
        <v>-3681228</v>
      </c>
      <c r="DX15" s="78">
        <v>-1605094</v>
      </c>
      <c r="DY15" s="78">
        <v>-5286323</v>
      </c>
      <c r="DZ15" s="78">
        <v>-1072827</v>
      </c>
      <c r="EA15" s="78">
        <v>-1406297</v>
      </c>
      <c r="EB15" s="78">
        <v>-2479124</v>
      </c>
      <c r="EC15" s="78">
        <v>-1249415</v>
      </c>
      <c r="ED15" s="78">
        <v>-3728539</v>
      </c>
      <c r="EE15" s="78">
        <v>-1698708</v>
      </c>
      <c r="EF15" s="78">
        <v>-5427247</v>
      </c>
    </row>
    <row r="16" spans="1:136" ht="16.5" hidden="1" customHeight="1" outlineLevel="1">
      <c r="A16" s="17"/>
      <c r="B16" s="56" t="s">
        <v>76</v>
      </c>
      <c r="C16" s="56" t="s">
        <v>71</v>
      </c>
      <c r="D16" s="57">
        <v>-97245</v>
      </c>
      <c r="E16" s="57">
        <v>-144161</v>
      </c>
      <c r="F16" s="57">
        <v>-241406</v>
      </c>
      <c r="G16" s="57">
        <v>-133558</v>
      </c>
      <c r="H16" s="57">
        <v>-374964</v>
      </c>
      <c r="I16" s="57">
        <v>-211853</v>
      </c>
      <c r="J16" s="57">
        <v>-586817</v>
      </c>
      <c r="K16" s="57">
        <v>-123931</v>
      </c>
      <c r="L16" s="57">
        <v>-181548</v>
      </c>
      <c r="M16" s="57">
        <v>-305479</v>
      </c>
      <c r="N16" s="57">
        <v>-167080</v>
      </c>
      <c r="O16" s="57">
        <v>-472559</v>
      </c>
      <c r="P16" s="57">
        <v>-261808</v>
      </c>
      <c r="Q16" s="57">
        <v>-734367</v>
      </c>
      <c r="R16" s="57">
        <v>-154823</v>
      </c>
      <c r="S16" s="57">
        <v>-229283</v>
      </c>
      <c r="T16" s="57">
        <v>-384107</v>
      </c>
      <c r="U16" s="57">
        <v>-201887</v>
      </c>
      <c r="V16" s="57">
        <v>-585993</v>
      </c>
      <c r="W16" s="57">
        <v>-306237</v>
      </c>
      <c r="X16" s="57">
        <v>-892230</v>
      </c>
      <c r="Y16" s="57">
        <v>-187638</v>
      </c>
      <c r="Z16" s="57">
        <v>-257102</v>
      </c>
      <c r="AA16" s="57">
        <v>-444741</v>
      </c>
      <c r="AB16" s="57">
        <v>-230654</v>
      </c>
      <c r="AC16" s="57">
        <v>-675395</v>
      </c>
      <c r="AD16" s="57">
        <v>-321040</v>
      </c>
      <c r="AE16" s="57">
        <v>-996434</v>
      </c>
      <c r="AF16" s="57">
        <v>-180649.72030465715</v>
      </c>
      <c r="AG16" s="57">
        <v>-279624.05903341208</v>
      </c>
      <c r="AH16" s="57">
        <v>-460272.77933806926</v>
      </c>
      <c r="AI16" s="57">
        <v>-248591.35944959146</v>
      </c>
      <c r="AJ16" s="58">
        <v>-708864.13878766075</v>
      </c>
      <c r="AK16" s="58">
        <v>-346882.76353854465</v>
      </c>
      <c r="AL16" s="59">
        <v>-1055748</v>
      </c>
      <c r="AM16" s="57">
        <v>-206779</v>
      </c>
      <c r="AN16" s="57">
        <v>-290145</v>
      </c>
      <c r="AO16" s="57">
        <v>-496924</v>
      </c>
      <c r="AP16" s="57">
        <v>-282458</v>
      </c>
      <c r="AQ16" s="57">
        <v>-779382</v>
      </c>
      <c r="AR16" s="57">
        <v>-402984</v>
      </c>
      <c r="AS16" s="57">
        <v>-1182366</v>
      </c>
      <c r="AT16" s="57">
        <v>-243393</v>
      </c>
      <c r="AU16" s="57">
        <v>-345698</v>
      </c>
      <c r="AV16" s="57">
        <v>-589091</v>
      </c>
      <c r="AW16" s="57">
        <v>-327502</v>
      </c>
      <c r="AX16" s="57">
        <v>-916593</v>
      </c>
      <c r="AY16" s="57">
        <v>-458652</v>
      </c>
      <c r="AZ16" s="57">
        <v>-1375245</v>
      </c>
      <c r="BA16" s="57">
        <v>-290630</v>
      </c>
      <c r="BB16" s="57">
        <v>-387880</v>
      </c>
      <c r="BC16" s="57">
        <v>-678510</v>
      </c>
      <c r="BD16" s="57">
        <v>-390194</v>
      </c>
      <c r="BE16" s="57">
        <v>-1068704</v>
      </c>
      <c r="BF16" s="57">
        <v>-547708</v>
      </c>
      <c r="BG16" s="57">
        <v>-1616412</v>
      </c>
      <c r="BH16" s="57">
        <v>-354819</v>
      </c>
      <c r="BI16" s="57">
        <v>-440050</v>
      </c>
      <c r="BJ16" s="57">
        <v>-794869</v>
      </c>
      <c r="BK16" s="57">
        <v>-452488</v>
      </c>
      <c r="BL16" s="57">
        <v>-1247357</v>
      </c>
      <c r="BM16" s="57">
        <v>-603450</v>
      </c>
      <c r="BN16" s="57">
        <v>-1850807</v>
      </c>
      <c r="BO16" s="57">
        <v>-392224</v>
      </c>
      <c r="BP16" s="57">
        <v>-509222</v>
      </c>
      <c r="BQ16" s="57">
        <v>-901446</v>
      </c>
      <c r="BR16" s="57">
        <v>-501369</v>
      </c>
      <c r="BS16" s="57">
        <v>-1402815</v>
      </c>
      <c r="BT16" s="57">
        <v>-740326</v>
      </c>
      <c r="BU16" s="57">
        <v>-2143141</v>
      </c>
      <c r="BV16" s="57">
        <v>-460582</v>
      </c>
      <c r="BW16" s="57">
        <v>-604983</v>
      </c>
      <c r="BX16" s="57">
        <v>-1065565</v>
      </c>
      <c r="BY16" s="57">
        <v>-586005</v>
      </c>
      <c r="BZ16" s="57">
        <v>-1651570</v>
      </c>
      <c r="CA16" s="57">
        <v>-814610</v>
      </c>
      <c r="CB16" s="57">
        <v>-2466180</v>
      </c>
      <c r="CC16" s="57">
        <v>-477582</v>
      </c>
      <c r="CD16" s="57">
        <v>-626777</v>
      </c>
      <c r="CE16" s="57">
        <v>-1104359</v>
      </c>
      <c r="CF16" s="57">
        <v>-583810</v>
      </c>
      <c r="CG16" s="57">
        <v>-1688169</v>
      </c>
      <c r="CH16" s="57">
        <v>-848461</v>
      </c>
      <c r="CI16" s="57">
        <v>-2536630</v>
      </c>
      <c r="CJ16" s="57">
        <v>-563126</v>
      </c>
      <c r="CK16" s="57">
        <v>-706711</v>
      </c>
      <c r="CL16" s="57">
        <v>-1269837</v>
      </c>
      <c r="CM16" s="57">
        <v>-696818</v>
      </c>
      <c r="CN16" s="57">
        <v>-1966655</v>
      </c>
      <c r="CO16" s="57">
        <v>-956227</v>
      </c>
      <c r="CP16" s="57">
        <v>-2922882</v>
      </c>
      <c r="CQ16" s="57">
        <v>-612639</v>
      </c>
      <c r="CR16" s="57">
        <v>-757798</v>
      </c>
      <c r="CS16" s="57">
        <v>-1370437</v>
      </c>
      <c r="CT16" s="57">
        <v>-782320</v>
      </c>
      <c r="CU16" s="57">
        <v>-2152757</v>
      </c>
      <c r="CV16" s="57">
        <v>-1104641</v>
      </c>
      <c r="CW16" s="57">
        <v>-3257398</v>
      </c>
      <c r="CX16" s="57">
        <v>-738430</v>
      </c>
      <c r="CY16" s="57">
        <v>-879737</v>
      </c>
      <c r="CZ16" s="57">
        <v>-1618167</v>
      </c>
      <c r="DA16" s="57">
        <v>-882033</v>
      </c>
      <c r="DB16" s="57">
        <v>-2500200</v>
      </c>
      <c r="DC16" s="57">
        <v>-1207106</v>
      </c>
      <c r="DD16" s="57">
        <v>-3707306</v>
      </c>
      <c r="DE16" s="57">
        <v>-691240</v>
      </c>
      <c r="DF16" s="57">
        <v>-297841</v>
      </c>
      <c r="DG16" s="57">
        <v>-989081</v>
      </c>
      <c r="DH16" s="57">
        <v>-862993</v>
      </c>
      <c r="DI16" s="57">
        <v>-1852074</v>
      </c>
      <c r="DJ16" s="57">
        <v>-1349235</v>
      </c>
      <c r="DK16" s="57">
        <v>-3201309</v>
      </c>
      <c r="DL16" s="40">
        <v>-653502</v>
      </c>
      <c r="DM16" s="40">
        <v>-1016802</v>
      </c>
      <c r="DN16" s="57">
        <v>-1670304</v>
      </c>
      <c r="DO16" s="40">
        <v>-1105494</v>
      </c>
      <c r="DP16" s="57">
        <v>-2775798</v>
      </c>
      <c r="DQ16" s="40">
        <v>-1599088</v>
      </c>
      <c r="DR16" s="57">
        <v>-4374886</v>
      </c>
      <c r="DS16" s="57">
        <v>-1001569</v>
      </c>
      <c r="DT16" s="57">
        <v>-1388470</v>
      </c>
      <c r="DU16" s="57">
        <v>-2390039</v>
      </c>
      <c r="DV16" s="57">
        <v>-1201983</v>
      </c>
      <c r="DW16" s="57">
        <v>-3592022</v>
      </c>
      <c r="DX16" s="57">
        <v>-1564567</v>
      </c>
      <c r="DY16" s="57">
        <v>-5156590</v>
      </c>
      <c r="DZ16" s="274">
        <v>-1037844</v>
      </c>
      <c r="EA16" s="274">
        <v>-1369741</v>
      </c>
      <c r="EB16" s="57">
        <v>-2407585</v>
      </c>
      <c r="EC16" s="57">
        <v>-1217112</v>
      </c>
      <c r="ED16" s="57">
        <v>-3624697</v>
      </c>
      <c r="EE16" s="57">
        <v>-1669559</v>
      </c>
      <c r="EF16" s="57">
        <v>-5294256</v>
      </c>
    </row>
    <row r="17" spans="1:136" ht="16.5" hidden="1" customHeight="1" outlineLevel="1">
      <c r="A17" s="17"/>
      <c r="B17" s="52" t="s">
        <v>1784</v>
      </c>
      <c r="C17" s="52" t="s">
        <v>1785</v>
      </c>
      <c r="D17" s="53">
        <v>-2320</v>
      </c>
      <c r="E17" s="53">
        <v>1457</v>
      </c>
      <c r="F17" s="53">
        <v>-863</v>
      </c>
      <c r="G17" s="53">
        <v>-5701</v>
      </c>
      <c r="H17" s="53">
        <v>-6564</v>
      </c>
      <c r="I17" s="53">
        <v>-241</v>
      </c>
      <c r="J17" s="53">
        <v>-6805</v>
      </c>
      <c r="K17" s="53">
        <v>-679</v>
      </c>
      <c r="L17" s="53">
        <v>-7153</v>
      </c>
      <c r="M17" s="53">
        <v>-7832</v>
      </c>
      <c r="N17" s="53">
        <v>-6692</v>
      </c>
      <c r="O17" s="53">
        <v>-14524</v>
      </c>
      <c r="P17" s="53">
        <v>-2892</v>
      </c>
      <c r="Q17" s="53">
        <v>-17416</v>
      </c>
      <c r="R17" s="53">
        <v>-3026</v>
      </c>
      <c r="S17" s="53">
        <v>-2864</v>
      </c>
      <c r="T17" s="53">
        <v>-5891</v>
      </c>
      <c r="U17" s="53">
        <v>-3489</v>
      </c>
      <c r="V17" s="53">
        <v>-9379</v>
      </c>
      <c r="W17" s="53">
        <v>-5103</v>
      </c>
      <c r="X17" s="53">
        <v>-14482</v>
      </c>
      <c r="Y17" s="53">
        <v>-3774</v>
      </c>
      <c r="Z17" s="53">
        <v>-4391</v>
      </c>
      <c r="AA17" s="53">
        <v>-8166</v>
      </c>
      <c r="AB17" s="53">
        <v>-7155</v>
      </c>
      <c r="AC17" s="53">
        <v>-15321</v>
      </c>
      <c r="AD17" s="53">
        <v>-10782</v>
      </c>
      <c r="AE17" s="53">
        <v>-26102</v>
      </c>
      <c r="AF17" s="53">
        <v>-6368</v>
      </c>
      <c r="AG17" s="53">
        <v>-7939</v>
      </c>
      <c r="AH17" s="53">
        <v>-14306</v>
      </c>
      <c r="AI17" s="53">
        <v>-8275</v>
      </c>
      <c r="AJ17" s="54">
        <v>-22581</v>
      </c>
      <c r="AK17" s="54">
        <v>-6581</v>
      </c>
      <c r="AL17" s="55">
        <v>-29163</v>
      </c>
      <c r="AM17" s="53">
        <v>-6011</v>
      </c>
      <c r="AN17" s="53">
        <v>-6811</v>
      </c>
      <c r="AO17" s="53">
        <v>-12822</v>
      </c>
      <c r="AP17" s="53">
        <v>-7522</v>
      </c>
      <c r="AQ17" s="53">
        <v>-20344</v>
      </c>
      <c r="AR17" s="53">
        <v>-6748</v>
      </c>
      <c r="AS17" s="53">
        <v>-27092</v>
      </c>
      <c r="AT17" s="53">
        <v>-6154</v>
      </c>
      <c r="AU17" s="53">
        <v>-5525</v>
      </c>
      <c r="AV17" s="53">
        <v>-11679</v>
      </c>
      <c r="AW17" s="53">
        <v>-5287</v>
      </c>
      <c r="AX17" s="53">
        <v>-16966</v>
      </c>
      <c r="AY17" s="53">
        <v>-3917</v>
      </c>
      <c r="AZ17" s="53">
        <v>-20884</v>
      </c>
      <c r="BA17" s="53">
        <v>-4212</v>
      </c>
      <c r="BB17" s="53">
        <v>-5384</v>
      </c>
      <c r="BC17" s="53">
        <v>-9596</v>
      </c>
      <c r="BD17" s="53">
        <v>-4409</v>
      </c>
      <c r="BE17" s="53">
        <v>-14005</v>
      </c>
      <c r="BF17" s="53">
        <v>-3829</v>
      </c>
      <c r="BG17" s="53">
        <v>-17834</v>
      </c>
      <c r="BH17" s="53">
        <v>-3127</v>
      </c>
      <c r="BI17" s="53">
        <v>-4242</v>
      </c>
      <c r="BJ17" s="53">
        <v>-7369</v>
      </c>
      <c r="BK17" s="53">
        <v>-5062</v>
      </c>
      <c r="BL17" s="53">
        <v>-12431</v>
      </c>
      <c r="BM17" s="53">
        <v>-4345</v>
      </c>
      <c r="BN17" s="53">
        <v>-16777</v>
      </c>
      <c r="BO17" s="53">
        <v>-4318</v>
      </c>
      <c r="BP17" s="53">
        <v>-3566</v>
      </c>
      <c r="BQ17" s="53">
        <v>-7884</v>
      </c>
      <c r="BR17" s="53">
        <v>-6231</v>
      </c>
      <c r="BS17" s="53">
        <v>-14115</v>
      </c>
      <c r="BT17" s="53">
        <v>-8657</v>
      </c>
      <c r="BU17" s="53">
        <v>-22772</v>
      </c>
      <c r="BV17" s="53">
        <v>-11593</v>
      </c>
      <c r="BW17" s="53">
        <v>-13634</v>
      </c>
      <c r="BX17" s="53">
        <v>-25227</v>
      </c>
      <c r="BY17" s="53">
        <v>-10692</v>
      </c>
      <c r="BZ17" s="53">
        <v>-35919</v>
      </c>
      <c r="CA17" s="53">
        <v>-9253</v>
      </c>
      <c r="CB17" s="53">
        <v>-45172</v>
      </c>
      <c r="CC17" s="53">
        <v>-10842</v>
      </c>
      <c r="CD17" s="53">
        <v>-10298</v>
      </c>
      <c r="CE17" s="53">
        <v>-21140</v>
      </c>
      <c r="CF17" s="53">
        <v>-10406</v>
      </c>
      <c r="CG17" s="53">
        <v>-31546</v>
      </c>
      <c r="CH17" s="53">
        <v>-6907</v>
      </c>
      <c r="CI17" s="53">
        <v>-38453</v>
      </c>
      <c r="CJ17" s="53">
        <v>-6430</v>
      </c>
      <c r="CK17" s="53">
        <v>-5328</v>
      </c>
      <c r="CL17" s="53">
        <v>-11758</v>
      </c>
      <c r="CM17" s="53">
        <v>-5735</v>
      </c>
      <c r="CN17" s="53">
        <v>-17493</v>
      </c>
      <c r="CO17" s="53">
        <v>-4538</v>
      </c>
      <c r="CP17" s="53">
        <v>-22031</v>
      </c>
      <c r="CQ17" s="53">
        <v>-6783</v>
      </c>
      <c r="CR17" s="53">
        <v>-7226</v>
      </c>
      <c r="CS17" s="53">
        <v>-14009</v>
      </c>
      <c r="CT17" s="53">
        <v>-6861</v>
      </c>
      <c r="CU17" s="53">
        <v>-20870</v>
      </c>
      <c r="CV17" s="53">
        <v>-6249</v>
      </c>
      <c r="CW17" s="53">
        <v>-27119</v>
      </c>
      <c r="CX17" s="53">
        <v>-5601</v>
      </c>
      <c r="CY17" s="53">
        <v>-5755</v>
      </c>
      <c r="CZ17" s="53">
        <v>-11356</v>
      </c>
      <c r="DA17" s="53">
        <v>-7164</v>
      </c>
      <c r="DB17" s="53">
        <v>-18520</v>
      </c>
      <c r="DC17" s="53">
        <v>-4695</v>
      </c>
      <c r="DD17" s="53">
        <v>-23215</v>
      </c>
      <c r="DE17" s="53">
        <v>-5434</v>
      </c>
      <c r="DF17" s="53">
        <v>-6802</v>
      </c>
      <c r="DG17" s="53">
        <v>-12236</v>
      </c>
      <c r="DH17" s="53">
        <v>-6368</v>
      </c>
      <c r="DI17" s="53">
        <v>-18604</v>
      </c>
      <c r="DJ17" s="53">
        <v>-3657</v>
      </c>
      <c r="DK17" s="53">
        <v>-22261</v>
      </c>
      <c r="DL17" s="43">
        <v>-3898</v>
      </c>
      <c r="DM17" s="43">
        <v>-3556</v>
      </c>
      <c r="DN17" s="53">
        <v>-7454</v>
      </c>
      <c r="DO17" s="43">
        <v>-5728</v>
      </c>
      <c r="DP17" s="53">
        <v>-13182</v>
      </c>
      <c r="DQ17" s="43">
        <v>-11110</v>
      </c>
      <c r="DR17" s="53">
        <v>-24292</v>
      </c>
      <c r="DS17" s="53">
        <v>-16815</v>
      </c>
      <c r="DT17" s="53">
        <v>-32946</v>
      </c>
      <c r="DU17" s="53">
        <v>-49761</v>
      </c>
      <c r="DV17" s="53">
        <v>-39445</v>
      </c>
      <c r="DW17" s="53">
        <v>-89206</v>
      </c>
      <c r="DX17" s="53">
        <v>-40527</v>
      </c>
      <c r="DY17" s="53">
        <v>-129733</v>
      </c>
      <c r="DZ17" s="273">
        <v>-34983</v>
      </c>
      <c r="EA17" s="273">
        <v>-36556</v>
      </c>
      <c r="EB17" s="53">
        <v>-71539</v>
      </c>
      <c r="EC17" s="53">
        <v>-32303</v>
      </c>
      <c r="ED17" s="53">
        <v>-103842</v>
      </c>
      <c r="EE17" s="53">
        <v>-29149</v>
      </c>
      <c r="EF17" s="53">
        <v>-132991</v>
      </c>
    </row>
    <row r="18" spans="1:136" ht="16.5" hidden="1" customHeight="1" outlineLevel="1">
      <c r="A18" s="17"/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3"/>
      <c r="AK18" s="33"/>
      <c r="AL18" s="34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242">
        <v>0</v>
      </c>
      <c r="DM18" s="242">
        <v>0</v>
      </c>
      <c r="DN18" s="242">
        <v>0</v>
      </c>
      <c r="DO18" s="242">
        <v>0</v>
      </c>
      <c r="DP18" s="242">
        <v>0</v>
      </c>
      <c r="DQ18" s="242">
        <v>0</v>
      </c>
      <c r="DR18" s="242">
        <v>0</v>
      </c>
      <c r="DS18" s="242"/>
      <c r="DT18" s="242"/>
      <c r="DU18" s="242"/>
      <c r="DV18" s="242"/>
      <c r="DW18" s="242"/>
      <c r="DX18" s="242"/>
      <c r="DY18" s="242"/>
      <c r="DZ18" s="242">
        <v>0</v>
      </c>
      <c r="EA18" s="242">
        <v>0</v>
      </c>
      <c r="EB18" s="242">
        <v>0</v>
      </c>
      <c r="EC18" s="242">
        <v>0</v>
      </c>
      <c r="ED18" s="242">
        <v>0</v>
      </c>
      <c r="EE18" s="242">
        <v>0</v>
      </c>
      <c r="EF18" s="242">
        <v>0</v>
      </c>
    </row>
    <row r="19" spans="1:136" ht="16.5" customHeight="1">
      <c r="A19" s="29"/>
      <c r="B19" s="73" t="s">
        <v>1789</v>
      </c>
      <c r="C19" s="73" t="s">
        <v>1788</v>
      </c>
      <c r="D19" s="78">
        <v>210204</v>
      </c>
      <c r="E19" s="78">
        <v>295782</v>
      </c>
      <c r="F19" s="78">
        <v>505986</v>
      </c>
      <c r="G19" s="78">
        <v>271867</v>
      </c>
      <c r="H19" s="78">
        <v>777853</v>
      </c>
      <c r="I19" s="78">
        <v>424275</v>
      </c>
      <c r="J19" s="78">
        <v>1202128</v>
      </c>
      <c r="K19" s="78">
        <v>266752</v>
      </c>
      <c r="L19" s="78">
        <v>380860</v>
      </c>
      <c r="M19" s="78">
        <v>647612</v>
      </c>
      <c r="N19" s="78">
        <v>346787</v>
      </c>
      <c r="O19" s="78">
        <v>994399</v>
      </c>
      <c r="P19" s="78">
        <v>536839</v>
      </c>
      <c r="Q19" s="78">
        <v>1531237</v>
      </c>
      <c r="R19" s="78">
        <v>347555</v>
      </c>
      <c r="S19" s="78">
        <v>490872</v>
      </c>
      <c r="T19" s="78">
        <v>838426</v>
      </c>
      <c r="U19" s="78">
        <v>444012</v>
      </c>
      <c r="V19" s="78">
        <v>1282439</v>
      </c>
      <c r="W19" s="78">
        <v>648500</v>
      </c>
      <c r="X19" s="78">
        <v>1930940</v>
      </c>
      <c r="Y19" s="78">
        <v>431797</v>
      </c>
      <c r="Z19" s="78">
        <v>566747</v>
      </c>
      <c r="AA19" s="78">
        <v>998543</v>
      </c>
      <c r="AB19" s="78">
        <v>511370</v>
      </c>
      <c r="AC19" s="78">
        <v>1509914</v>
      </c>
      <c r="AD19" s="78">
        <v>673493</v>
      </c>
      <c r="AE19" s="78">
        <v>2183407</v>
      </c>
      <c r="AF19" s="78">
        <v>419134</v>
      </c>
      <c r="AG19" s="78">
        <v>613414</v>
      </c>
      <c r="AH19" s="78">
        <v>1032548</v>
      </c>
      <c r="AI19" s="78">
        <v>552311</v>
      </c>
      <c r="AJ19" s="78">
        <v>1584860</v>
      </c>
      <c r="AK19" s="78">
        <v>778769</v>
      </c>
      <c r="AL19" s="78">
        <v>2363628</v>
      </c>
      <c r="AM19" s="78">
        <v>505734</v>
      </c>
      <c r="AN19" s="78">
        <v>701979</v>
      </c>
      <c r="AO19" s="78">
        <v>1207713</v>
      </c>
      <c r="AP19" s="78">
        <v>643873</v>
      </c>
      <c r="AQ19" s="78">
        <v>1851586</v>
      </c>
      <c r="AR19" s="78">
        <v>899752</v>
      </c>
      <c r="AS19" s="78">
        <v>2751338</v>
      </c>
      <c r="AT19" s="78">
        <v>598767</v>
      </c>
      <c r="AU19" s="78">
        <v>836419</v>
      </c>
      <c r="AV19" s="78">
        <v>1435186</v>
      </c>
      <c r="AW19" s="78">
        <v>741922</v>
      </c>
      <c r="AX19" s="78">
        <v>2177108</v>
      </c>
      <c r="AY19" s="78">
        <v>1061434</v>
      </c>
      <c r="AZ19" s="78">
        <v>3238543</v>
      </c>
      <c r="BA19" s="78">
        <v>709276</v>
      </c>
      <c r="BB19" s="78">
        <v>955454</v>
      </c>
      <c r="BC19" s="78">
        <v>1664731</v>
      </c>
      <c r="BD19" s="78">
        <v>905058</v>
      </c>
      <c r="BE19" s="78">
        <v>2569789</v>
      </c>
      <c r="BF19" s="78">
        <v>1292720</v>
      </c>
      <c r="BG19" s="78">
        <v>3862508</v>
      </c>
      <c r="BH19" s="78">
        <v>833796</v>
      </c>
      <c r="BI19" s="78">
        <v>1060402</v>
      </c>
      <c r="BJ19" s="78">
        <v>1894198</v>
      </c>
      <c r="BK19" s="78">
        <v>1021435</v>
      </c>
      <c r="BL19" s="78">
        <v>2915633</v>
      </c>
      <c r="BM19" s="78">
        <v>1454692</v>
      </c>
      <c r="BN19" s="78">
        <v>4370328</v>
      </c>
      <c r="BO19" s="78">
        <v>938900</v>
      </c>
      <c r="BP19" s="78">
        <v>1255227</v>
      </c>
      <c r="BQ19" s="78">
        <v>2194127</v>
      </c>
      <c r="BR19" s="78">
        <v>1204293</v>
      </c>
      <c r="BS19" s="78">
        <v>3398420</v>
      </c>
      <c r="BT19" s="78">
        <v>1818399</v>
      </c>
      <c r="BU19" s="78">
        <v>5216819</v>
      </c>
      <c r="BV19" s="78">
        <v>1173947</v>
      </c>
      <c r="BW19" s="78">
        <v>1536401</v>
      </c>
      <c r="BX19" s="78">
        <v>2710348</v>
      </c>
      <c r="BY19" s="78">
        <v>1420605</v>
      </c>
      <c r="BZ19" s="78">
        <v>4130953</v>
      </c>
      <c r="CA19" s="78">
        <v>2014245</v>
      </c>
      <c r="CB19" s="78">
        <v>6145198</v>
      </c>
      <c r="CC19" s="78">
        <v>1247369</v>
      </c>
      <c r="CD19" s="78">
        <v>1647580</v>
      </c>
      <c r="CE19" s="78">
        <v>2894949</v>
      </c>
      <c r="CF19" s="78">
        <v>1445829</v>
      </c>
      <c r="CG19" s="78">
        <v>4340778</v>
      </c>
      <c r="CH19" s="78">
        <v>2110802</v>
      </c>
      <c r="CI19" s="78">
        <v>6451578</v>
      </c>
      <c r="CJ19" s="78">
        <v>1415324</v>
      </c>
      <c r="CK19" s="78">
        <v>1831132</v>
      </c>
      <c r="CL19" s="78">
        <v>3246456</v>
      </c>
      <c r="CM19" s="78">
        <v>1746377</v>
      </c>
      <c r="CN19" s="78">
        <v>4992833</v>
      </c>
      <c r="CO19" s="78">
        <v>2451472</v>
      </c>
      <c r="CP19" s="78">
        <v>7444305</v>
      </c>
      <c r="CQ19" s="78">
        <v>1628285</v>
      </c>
      <c r="CR19" s="78">
        <v>2020097</v>
      </c>
      <c r="CS19" s="78">
        <v>3648382</v>
      </c>
      <c r="CT19" s="78">
        <v>1943288</v>
      </c>
      <c r="CU19" s="78">
        <v>5591670</v>
      </c>
      <c r="CV19" s="78">
        <v>2834871</v>
      </c>
      <c r="CW19" s="78">
        <v>8426541</v>
      </c>
      <c r="CX19" s="78">
        <v>1892117</v>
      </c>
      <c r="CY19" s="78">
        <v>2292004</v>
      </c>
      <c r="CZ19" s="78">
        <v>4184121</v>
      </c>
      <c r="DA19" s="78">
        <v>2225755</v>
      </c>
      <c r="DB19" s="78">
        <v>6409876</v>
      </c>
      <c r="DC19" s="78">
        <v>3178561</v>
      </c>
      <c r="DD19" s="78">
        <v>9588437</v>
      </c>
      <c r="DE19" s="78">
        <v>1863761</v>
      </c>
      <c r="DF19" s="78">
        <v>808506</v>
      </c>
      <c r="DG19" s="78">
        <v>2672267</v>
      </c>
      <c r="DH19" s="78">
        <v>1790039</v>
      </c>
      <c r="DI19" s="78">
        <v>4462306</v>
      </c>
      <c r="DJ19" s="78">
        <v>3074874</v>
      </c>
      <c r="DK19" s="78">
        <v>7537180</v>
      </c>
      <c r="DL19" s="262">
        <v>1581394</v>
      </c>
      <c r="DM19" s="78">
        <v>2490293</v>
      </c>
      <c r="DN19" s="78">
        <v>4071687</v>
      </c>
      <c r="DO19" s="78">
        <v>2628289</v>
      </c>
      <c r="DP19" s="78">
        <v>6699976</v>
      </c>
      <c r="DQ19" s="78">
        <v>3871590</v>
      </c>
      <c r="DR19" s="78">
        <v>10571566</v>
      </c>
      <c r="DS19" s="78">
        <v>2613024</v>
      </c>
      <c r="DT19" s="78">
        <v>3626338</v>
      </c>
      <c r="DU19" s="78">
        <v>6239362</v>
      </c>
      <c r="DV19" s="78">
        <v>3017632</v>
      </c>
      <c r="DW19" s="78">
        <v>9256993</v>
      </c>
      <c r="DX19" s="78">
        <v>4014144</v>
      </c>
      <c r="DY19" s="78">
        <v>13271137</v>
      </c>
      <c r="DZ19" s="78">
        <v>2775292</v>
      </c>
      <c r="EA19" s="78">
        <v>3504083</v>
      </c>
      <c r="EB19" s="78">
        <v>6279375</v>
      </c>
      <c r="EC19" s="78">
        <v>3097096</v>
      </c>
      <c r="ED19" s="78">
        <v>9376471</v>
      </c>
      <c r="EE19" s="78">
        <v>4271378</v>
      </c>
      <c r="EF19" s="78">
        <v>13647849</v>
      </c>
    </row>
    <row r="20" spans="1:136" ht="16.5" customHeight="1">
      <c r="A20" s="29"/>
      <c r="B20" s="56" t="s">
        <v>1780</v>
      </c>
      <c r="C20" s="56" t="s">
        <v>1854</v>
      </c>
      <c r="D20" s="57">
        <v>198012</v>
      </c>
      <c r="E20" s="57">
        <v>279148</v>
      </c>
      <c r="F20" s="57">
        <v>477160</v>
      </c>
      <c r="G20" s="57">
        <v>255413</v>
      </c>
      <c r="H20" s="57">
        <v>732573</v>
      </c>
      <c r="I20" s="57">
        <v>403861</v>
      </c>
      <c r="J20" s="57">
        <v>1136434</v>
      </c>
      <c r="K20" s="57">
        <v>250995</v>
      </c>
      <c r="L20" s="57">
        <v>357709</v>
      </c>
      <c r="M20" s="57">
        <v>608704</v>
      </c>
      <c r="N20" s="57">
        <v>320523</v>
      </c>
      <c r="O20" s="57">
        <v>929227</v>
      </c>
      <c r="P20" s="57">
        <v>506879</v>
      </c>
      <c r="Q20" s="57">
        <v>1436105</v>
      </c>
      <c r="R20" s="57">
        <v>310293</v>
      </c>
      <c r="S20" s="57">
        <v>444355</v>
      </c>
      <c r="T20" s="57">
        <v>754648</v>
      </c>
      <c r="U20" s="57">
        <v>395358</v>
      </c>
      <c r="V20" s="57">
        <v>1150006</v>
      </c>
      <c r="W20" s="57">
        <v>601722</v>
      </c>
      <c r="X20" s="57">
        <v>1751728</v>
      </c>
      <c r="Y20" s="57">
        <v>383383</v>
      </c>
      <c r="Z20" s="57">
        <v>510246</v>
      </c>
      <c r="AA20" s="57">
        <v>893629</v>
      </c>
      <c r="AB20" s="57">
        <v>449034</v>
      </c>
      <c r="AC20" s="57">
        <v>1342664</v>
      </c>
      <c r="AD20" s="57">
        <v>613758</v>
      </c>
      <c r="AE20" s="57">
        <v>1956422</v>
      </c>
      <c r="AF20" s="57">
        <v>362649</v>
      </c>
      <c r="AG20" s="57">
        <v>554732</v>
      </c>
      <c r="AH20" s="57">
        <v>917380</v>
      </c>
      <c r="AI20" s="57">
        <v>486730</v>
      </c>
      <c r="AJ20" s="58">
        <v>1404111</v>
      </c>
      <c r="AK20" s="59">
        <v>711858</v>
      </c>
      <c r="AL20" s="59">
        <v>2115968</v>
      </c>
      <c r="AM20" s="57">
        <v>440246</v>
      </c>
      <c r="AN20" s="57">
        <v>629989</v>
      </c>
      <c r="AO20" s="57">
        <v>1070235</v>
      </c>
      <c r="AP20" s="57">
        <v>568740</v>
      </c>
      <c r="AQ20" s="57">
        <v>1638975</v>
      </c>
      <c r="AR20" s="57">
        <v>823709</v>
      </c>
      <c r="AS20" s="59">
        <v>2462683</v>
      </c>
      <c r="AT20" s="57">
        <v>517707</v>
      </c>
      <c r="AU20" s="57">
        <v>749653</v>
      </c>
      <c r="AV20" s="57">
        <v>1267360</v>
      </c>
      <c r="AW20" s="57">
        <v>657076</v>
      </c>
      <c r="AX20" s="57">
        <v>1924436</v>
      </c>
      <c r="AY20" s="57">
        <v>972180</v>
      </c>
      <c r="AZ20" s="57">
        <v>2896617</v>
      </c>
      <c r="BA20" s="57">
        <v>619199</v>
      </c>
      <c r="BB20" s="57">
        <v>855169</v>
      </c>
      <c r="BC20" s="57">
        <v>1474368</v>
      </c>
      <c r="BD20" s="57">
        <v>803260</v>
      </c>
      <c r="BE20" s="57">
        <v>2277629</v>
      </c>
      <c r="BF20" s="57">
        <v>1184332</v>
      </c>
      <c r="BG20" s="57">
        <v>3461960</v>
      </c>
      <c r="BH20" s="57">
        <v>726731</v>
      </c>
      <c r="BI20" s="57">
        <v>947203</v>
      </c>
      <c r="BJ20" s="57">
        <v>1673934</v>
      </c>
      <c r="BK20" s="57">
        <v>906918</v>
      </c>
      <c r="BL20" s="57">
        <v>2580852</v>
      </c>
      <c r="BM20" s="57">
        <v>1332954</v>
      </c>
      <c r="BN20" s="57">
        <v>3913809</v>
      </c>
      <c r="BO20" s="57">
        <v>814516</v>
      </c>
      <c r="BP20" s="57">
        <v>1111198</v>
      </c>
      <c r="BQ20" s="57">
        <v>1925714</v>
      </c>
      <c r="BR20" s="57">
        <v>1047091</v>
      </c>
      <c r="BS20" s="57">
        <v>2972805</v>
      </c>
      <c r="BT20" s="57">
        <v>1669807</v>
      </c>
      <c r="BU20" s="57">
        <v>4642612</v>
      </c>
      <c r="BV20" s="57">
        <v>1010895</v>
      </c>
      <c r="BW20" s="57">
        <v>1354226</v>
      </c>
      <c r="BX20" s="57">
        <v>2365121</v>
      </c>
      <c r="BY20" s="57">
        <v>1248365</v>
      </c>
      <c r="BZ20" s="57">
        <v>3613486</v>
      </c>
      <c r="CA20" s="57">
        <v>1837366</v>
      </c>
      <c r="CB20" s="57">
        <v>5450852</v>
      </c>
      <c r="CC20" s="57">
        <v>1076148</v>
      </c>
      <c r="CD20" s="57">
        <v>1464688</v>
      </c>
      <c r="CE20" s="57">
        <v>2540836</v>
      </c>
      <c r="CF20" s="57">
        <v>1260418</v>
      </c>
      <c r="CG20" s="57">
        <v>3801254</v>
      </c>
      <c r="CH20" s="57">
        <v>1920504</v>
      </c>
      <c r="CI20" s="57">
        <v>5721757</v>
      </c>
      <c r="CJ20" s="57">
        <v>1234684</v>
      </c>
      <c r="CK20" s="57">
        <v>1630456</v>
      </c>
      <c r="CL20" s="57">
        <v>2865140</v>
      </c>
      <c r="CM20" s="57">
        <v>1512578</v>
      </c>
      <c r="CN20" s="57">
        <v>4377718</v>
      </c>
      <c r="CO20" s="57">
        <v>2222355</v>
      </c>
      <c r="CP20" s="57">
        <v>6600073</v>
      </c>
      <c r="CQ20" s="57">
        <v>1398819</v>
      </c>
      <c r="CR20" s="57">
        <v>1780031</v>
      </c>
      <c r="CS20" s="57">
        <v>3178850</v>
      </c>
      <c r="CT20" s="57">
        <v>1711461</v>
      </c>
      <c r="CU20" s="57">
        <v>4890311</v>
      </c>
      <c r="CV20" s="57">
        <v>2595122</v>
      </c>
      <c r="CW20" s="57">
        <v>7485433</v>
      </c>
      <c r="CX20" s="57">
        <v>1650337</v>
      </c>
      <c r="CY20" s="57">
        <v>2019374</v>
      </c>
      <c r="CZ20" s="57">
        <v>3669711</v>
      </c>
      <c r="DA20" s="57">
        <v>1931924</v>
      </c>
      <c r="DB20" s="57">
        <v>5601635</v>
      </c>
      <c r="DC20" s="57">
        <v>2873058</v>
      </c>
      <c r="DD20" s="57">
        <v>8474693</v>
      </c>
      <c r="DE20" s="57">
        <v>1550180</v>
      </c>
      <c r="DF20" s="57">
        <v>539636</v>
      </c>
      <c r="DG20" s="57">
        <v>2089816</v>
      </c>
      <c r="DH20" s="57">
        <v>1651197</v>
      </c>
      <c r="DI20" s="57">
        <v>3741013</v>
      </c>
      <c r="DJ20" s="57">
        <v>2919558</v>
      </c>
      <c r="DK20" s="57">
        <v>6660571</v>
      </c>
      <c r="DL20" s="40">
        <v>1364417</v>
      </c>
      <c r="DM20" s="40">
        <v>2258724</v>
      </c>
      <c r="DN20" s="57">
        <v>3623141</v>
      </c>
      <c r="DO20" s="40">
        <v>2371832</v>
      </c>
      <c r="DP20" s="57">
        <v>5994973</v>
      </c>
      <c r="DQ20" s="40">
        <v>3560460</v>
      </c>
      <c r="DR20" s="57">
        <v>9555433</v>
      </c>
      <c r="DS20" s="57">
        <v>2229665</v>
      </c>
      <c r="DT20" s="57">
        <v>3175746</v>
      </c>
      <c r="DU20" s="57">
        <v>5405411</v>
      </c>
      <c r="DV20" s="57">
        <v>2615521</v>
      </c>
      <c r="DW20" s="57">
        <v>8020931</v>
      </c>
      <c r="DX20" s="57">
        <v>3554864</v>
      </c>
      <c r="DY20" s="57">
        <v>11575795</v>
      </c>
      <c r="DZ20" s="274">
        <v>2277999</v>
      </c>
      <c r="EA20" s="274">
        <v>2985304</v>
      </c>
      <c r="EB20" s="57">
        <v>5263303</v>
      </c>
      <c r="EC20" s="57">
        <v>2636106</v>
      </c>
      <c r="ED20" s="57">
        <v>7899409</v>
      </c>
      <c r="EE20" s="57">
        <v>3806931</v>
      </c>
      <c r="EF20" s="57">
        <v>11706340</v>
      </c>
    </row>
    <row r="21" spans="1:136" ht="16.5" customHeight="1">
      <c r="A21" s="29"/>
      <c r="B21" s="52" t="s">
        <v>1781</v>
      </c>
      <c r="C21" s="52" t="s">
        <v>1782</v>
      </c>
      <c r="D21" s="53">
        <v>12192</v>
      </c>
      <c r="E21" s="53">
        <v>16634</v>
      </c>
      <c r="F21" s="53">
        <v>28826</v>
      </c>
      <c r="G21" s="53">
        <v>16454</v>
      </c>
      <c r="H21" s="53">
        <v>45280</v>
      </c>
      <c r="I21" s="53">
        <v>20414</v>
      </c>
      <c r="J21" s="53">
        <v>65694</v>
      </c>
      <c r="K21" s="53">
        <v>15757</v>
      </c>
      <c r="L21" s="53">
        <v>23151</v>
      </c>
      <c r="M21" s="53">
        <v>38908</v>
      </c>
      <c r="N21" s="53">
        <v>26264</v>
      </c>
      <c r="O21" s="53">
        <v>65172</v>
      </c>
      <c r="P21" s="53">
        <v>29960</v>
      </c>
      <c r="Q21" s="53">
        <v>95132</v>
      </c>
      <c r="R21" s="53">
        <v>37262</v>
      </c>
      <c r="S21" s="53">
        <v>46517</v>
      </c>
      <c r="T21" s="53">
        <v>83778</v>
      </c>
      <c r="U21" s="53">
        <v>48654</v>
      </c>
      <c r="V21" s="53">
        <v>132433</v>
      </c>
      <c r="W21" s="53">
        <v>46778</v>
      </c>
      <c r="X21" s="53">
        <v>179212</v>
      </c>
      <c r="Y21" s="53">
        <v>48414</v>
      </c>
      <c r="Z21" s="53">
        <v>56501</v>
      </c>
      <c r="AA21" s="53">
        <v>104914</v>
      </c>
      <c r="AB21" s="53">
        <v>62336</v>
      </c>
      <c r="AC21" s="53">
        <v>167250</v>
      </c>
      <c r="AD21" s="53">
        <v>59735</v>
      </c>
      <c r="AE21" s="53">
        <v>226985</v>
      </c>
      <c r="AF21" s="53">
        <v>56485</v>
      </c>
      <c r="AG21" s="53">
        <v>58682</v>
      </c>
      <c r="AH21" s="53">
        <v>115168</v>
      </c>
      <c r="AI21" s="53">
        <v>65581</v>
      </c>
      <c r="AJ21" s="54">
        <v>180749</v>
      </c>
      <c r="AK21" s="55">
        <v>66911</v>
      </c>
      <c r="AL21" s="55">
        <v>247660</v>
      </c>
      <c r="AM21" s="53">
        <v>65488</v>
      </c>
      <c r="AN21" s="53">
        <v>71990</v>
      </c>
      <c r="AO21" s="53">
        <v>137478</v>
      </c>
      <c r="AP21" s="53">
        <v>75133</v>
      </c>
      <c r="AQ21" s="53">
        <v>212611</v>
      </c>
      <c r="AR21" s="53">
        <v>76043</v>
      </c>
      <c r="AS21" s="55">
        <v>288655</v>
      </c>
      <c r="AT21" s="53">
        <v>81060</v>
      </c>
      <c r="AU21" s="53">
        <v>86766</v>
      </c>
      <c r="AV21" s="53">
        <v>167826</v>
      </c>
      <c r="AW21" s="53">
        <v>84846</v>
      </c>
      <c r="AX21" s="53">
        <v>252672</v>
      </c>
      <c r="AY21" s="53">
        <v>89254</v>
      </c>
      <c r="AZ21" s="53">
        <v>341926</v>
      </c>
      <c r="BA21" s="53">
        <v>90077</v>
      </c>
      <c r="BB21" s="53">
        <v>100285</v>
      </c>
      <c r="BC21" s="53">
        <v>190363</v>
      </c>
      <c r="BD21" s="53">
        <v>101798</v>
      </c>
      <c r="BE21" s="53">
        <v>292160</v>
      </c>
      <c r="BF21" s="53">
        <v>108388</v>
      </c>
      <c r="BG21" s="53">
        <v>400548</v>
      </c>
      <c r="BH21" s="53">
        <v>107065</v>
      </c>
      <c r="BI21" s="53">
        <v>113199</v>
      </c>
      <c r="BJ21" s="53">
        <v>220264</v>
      </c>
      <c r="BK21" s="53">
        <v>114517</v>
      </c>
      <c r="BL21" s="53">
        <v>334781</v>
      </c>
      <c r="BM21" s="53">
        <v>121738</v>
      </c>
      <c r="BN21" s="53">
        <v>456519</v>
      </c>
      <c r="BO21" s="53">
        <v>124384</v>
      </c>
      <c r="BP21" s="53">
        <v>144029</v>
      </c>
      <c r="BQ21" s="53">
        <v>268413</v>
      </c>
      <c r="BR21" s="53">
        <v>157202</v>
      </c>
      <c r="BS21" s="53">
        <v>425615</v>
      </c>
      <c r="BT21" s="53">
        <v>148592</v>
      </c>
      <c r="BU21" s="53">
        <v>574207</v>
      </c>
      <c r="BV21" s="53">
        <v>163052</v>
      </c>
      <c r="BW21" s="53">
        <v>182175</v>
      </c>
      <c r="BX21" s="53">
        <v>345227</v>
      </c>
      <c r="BY21" s="53">
        <v>172240</v>
      </c>
      <c r="BZ21" s="53">
        <v>517467</v>
      </c>
      <c r="CA21" s="53">
        <v>176879</v>
      </c>
      <c r="CB21" s="53">
        <v>694346</v>
      </c>
      <c r="CC21" s="53">
        <v>171221</v>
      </c>
      <c r="CD21" s="53">
        <v>182892</v>
      </c>
      <c r="CE21" s="53">
        <v>354113</v>
      </c>
      <c r="CF21" s="53">
        <v>185411</v>
      </c>
      <c r="CG21" s="53">
        <v>539524</v>
      </c>
      <c r="CH21" s="53">
        <v>190298</v>
      </c>
      <c r="CI21" s="53">
        <v>729821</v>
      </c>
      <c r="CJ21" s="53">
        <v>180640</v>
      </c>
      <c r="CK21" s="53">
        <v>200676</v>
      </c>
      <c r="CL21" s="53">
        <v>381316</v>
      </c>
      <c r="CM21" s="53">
        <v>233799</v>
      </c>
      <c r="CN21" s="53">
        <v>615115</v>
      </c>
      <c r="CO21" s="53">
        <v>229117</v>
      </c>
      <c r="CP21" s="53">
        <v>844232</v>
      </c>
      <c r="CQ21" s="53">
        <v>229466</v>
      </c>
      <c r="CR21" s="53">
        <v>240066</v>
      </c>
      <c r="CS21" s="53">
        <v>469532</v>
      </c>
      <c r="CT21" s="53">
        <v>231827</v>
      </c>
      <c r="CU21" s="53">
        <v>701359</v>
      </c>
      <c r="CV21" s="53">
        <v>239749</v>
      </c>
      <c r="CW21" s="53">
        <v>941108</v>
      </c>
      <c r="CX21" s="53">
        <v>241780</v>
      </c>
      <c r="CY21" s="53">
        <v>272630</v>
      </c>
      <c r="CZ21" s="53">
        <v>514410</v>
      </c>
      <c r="DA21" s="53">
        <v>293831</v>
      </c>
      <c r="DB21" s="53">
        <v>808241</v>
      </c>
      <c r="DC21" s="53">
        <v>305503</v>
      </c>
      <c r="DD21" s="53">
        <v>1113744</v>
      </c>
      <c r="DE21" s="53">
        <v>313581</v>
      </c>
      <c r="DF21" s="53">
        <v>268870</v>
      </c>
      <c r="DG21" s="53">
        <v>582451</v>
      </c>
      <c r="DH21" s="53">
        <v>138842</v>
      </c>
      <c r="DI21" s="53">
        <v>721293</v>
      </c>
      <c r="DJ21" s="53">
        <v>155316</v>
      </c>
      <c r="DK21" s="53">
        <v>876609</v>
      </c>
      <c r="DL21" s="43">
        <v>216977</v>
      </c>
      <c r="DM21" s="43">
        <v>231569</v>
      </c>
      <c r="DN21" s="53">
        <v>448546</v>
      </c>
      <c r="DO21" s="43">
        <v>256457</v>
      </c>
      <c r="DP21" s="53">
        <v>705003</v>
      </c>
      <c r="DQ21" s="43">
        <v>311130</v>
      </c>
      <c r="DR21" s="53">
        <v>1016133</v>
      </c>
      <c r="DS21" s="53">
        <v>383359</v>
      </c>
      <c r="DT21" s="53">
        <v>450592</v>
      </c>
      <c r="DU21" s="53">
        <v>833951</v>
      </c>
      <c r="DV21" s="53">
        <v>402111</v>
      </c>
      <c r="DW21" s="273">
        <v>1236062</v>
      </c>
      <c r="DX21" s="53">
        <v>459280</v>
      </c>
      <c r="DY21" s="53">
        <v>1695342</v>
      </c>
      <c r="DZ21" s="273">
        <v>497293</v>
      </c>
      <c r="EA21" s="273">
        <v>518779</v>
      </c>
      <c r="EB21" s="53">
        <v>1016072</v>
      </c>
      <c r="EC21" s="53">
        <v>460990</v>
      </c>
      <c r="ED21" s="53">
        <v>1477062</v>
      </c>
      <c r="EE21" s="53">
        <v>464447</v>
      </c>
      <c r="EF21" s="53">
        <v>1941509</v>
      </c>
    </row>
    <row r="22" spans="1:136" ht="16.5" customHeight="1">
      <c r="A22" s="29"/>
      <c r="B22" s="31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3"/>
      <c r="AK22" s="34"/>
      <c r="AL22" s="34"/>
      <c r="AM22" s="32"/>
      <c r="AN22" s="32"/>
      <c r="AO22" s="32"/>
      <c r="AP22" s="32"/>
      <c r="AQ22" s="32"/>
      <c r="AR22" s="32"/>
      <c r="AS22" s="34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5"/>
      <c r="DL22" s="242"/>
      <c r="DM22" s="242"/>
      <c r="DN22" s="267"/>
      <c r="DO22" s="242"/>
      <c r="DP22" s="242"/>
      <c r="DQ22" s="242"/>
      <c r="DR22" s="242"/>
      <c r="DS22" s="242"/>
      <c r="DT22" s="242"/>
      <c r="DU22" s="242"/>
      <c r="DV22" s="242"/>
      <c r="DW22" s="242"/>
      <c r="DX22" s="242"/>
      <c r="DY22" s="242"/>
      <c r="DZ22" s="242">
        <v>0</v>
      </c>
      <c r="EA22" s="242">
        <v>0</v>
      </c>
      <c r="EB22" s="242">
        <v>0</v>
      </c>
      <c r="EC22" s="242">
        <v>0</v>
      </c>
      <c r="ED22" s="242">
        <v>0</v>
      </c>
      <c r="EE22" s="242">
        <v>0</v>
      </c>
      <c r="EF22" s="242">
        <v>0</v>
      </c>
    </row>
    <row r="23" spans="1:136" ht="16.5" customHeight="1">
      <c r="A23" s="29"/>
      <c r="B23" s="73" t="s">
        <v>1790</v>
      </c>
      <c r="C23" s="73" t="s">
        <v>1791</v>
      </c>
      <c r="D23" s="78">
        <v>-99565</v>
      </c>
      <c r="E23" s="78">
        <v>-142704</v>
      </c>
      <c r="F23" s="78">
        <v>-242269</v>
      </c>
      <c r="G23" s="78">
        <v>-139259</v>
      </c>
      <c r="H23" s="78">
        <v>-381528</v>
      </c>
      <c r="I23" s="78">
        <v>-212094</v>
      </c>
      <c r="J23" s="78">
        <v>-593622</v>
      </c>
      <c r="K23" s="78">
        <v>-124610</v>
      </c>
      <c r="L23" s="78">
        <v>-188701</v>
      </c>
      <c r="M23" s="78">
        <v>-313311</v>
      </c>
      <c r="N23" s="78">
        <v>-173772</v>
      </c>
      <c r="O23" s="78">
        <v>-487083</v>
      </c>
      <c r="P23" s="78">
        <v>-264700</v>
      </c>
      <c r="Q23" s="78">
        <v>-751783</v>
      </c>
      <c r="R23" s="78">
        <v>-157849</v>
      </c>
      <c r="S23" s="78">
        <v>-232147</v>
      </c>
      <c r="T23" s="78">
        <v>-389998</v>
      </c>
      <c r="U23" s="78">
        <v>-205376</v>
      </c>
      <c r="V23" s="78">
        <v>-595372</v>
      </c>
      <c r="W23" s="78">
        <v>-311340</v>
      </c>
      <c r="X23" s="78">
        <v>-906712</v>
      </c>
      <c r="Y23" s="78">
        <v>-191412</v>
      </c>
      <c r="Z23" s="78">
        <v>-261493</v>
      </c>
      <c r="AA23" s="78">
        <v>-452907</v>
      </c>
      <c r="AB23" s="78">
        <v>-237809</v>
      </c>
      <c r="AC23" s="78">
        <v>-690716</v>
      </c>
      <c r="AD23" s="78">
        <v>-331822</v>
      </c>
      <c r="AE23" s="78">
        <v>-1022536</v>
      </c>
      <c r="AF23" s="78">
        <v>-187017.72030465715</v>
      </c>
      <c r="AG23" s="78">
        <v>-287563.05903341208</v>
      </c>
      <c r="AH23" s="78">
        <v>-474578.77933806926</v>
      </c>
      <c r="AI23" s="78">
        <v>-256866.35944959146</v>
      </c>
      <c r="AJ23" s="78">
        <v>-731445.13878766075</v>
      </c>
      <c r="AK23" s="78">
        <v>-353463.76353854465</v>
      </c>
      <c r="AL23" s="78">
        <v>-1084911</v>
      </c>
      <c r="AM23" s="78">
        <v>-212790</v>
      </c>
      <c r="AN23" s="78">
        <v>-296956</v>
      </c>
      <c r="AO23" s="78">
        <v>-509746</v>
      </c>
      <c r="AP23" s="78">
        <v>-289980</v>
      </c>
      <c r="AQ23" s="78">
        <v>-799726</v>
      </c>
      <c r="AR23" s="78">
        <v>-409732</v>
      </c>
      <c r="AS23" s="78">
        <v>-1209458</v>
      </c>
      <c r="AT23" s="78">
        <v>-249547</v>
      </c>
      <c r="AU23" s="78">
        <v>-351223</v>
      </c>
      <c r="AV23" s="78">
        <v>-600770</v>
      </c>
      <c r="AW23" s="78">
        <v>-332789</v>
      </c>
      <c r="AX23" s="78">
        <v>-933559</v>
      </c>
      <c r="AY23" s="78">
        <v>-462569</v>
      </c>
      <c r="AZ23" s="78">
        <v>-1396129</v>
      </c>
      <c r="BA23" s="78">
        <v>-294842</v>
      </c>
      <c r="BB23" s="78">
        <v>-393264</v>
      </c>
      <c r="BC23" s="78">
        <v>-688106</v>
      </c>
      <c r="BD23" s="78">
        <v>-394603</v>
      </c>
      <c r="BE23" s="78">
        <v>-1082709</v>
      </c>
      <c r="BF23" s="78">
        <v>-551537</v>
      </c>
      <c r="BG23" s="78">
        <v>-1634246</v>
      </c>
      <c r="BH23" s="78">
        <v>-357946</v>
      </c>
      <c r="BI23" s="78">
        <v>-444292</v>
      </c>
      <c r="BJ23" s="78">
        <v>-802238</v>
      </c>
      <c r="BK23" s="78">
        <v>-457550</v>
      </c>
      <c r="BL23" s="78">
        <v>-1259788</v>
      </c>
      <c r="BM23" s="78">
        <v>-607795</v>
      </c>
      <c r="BN23" s="78">
        <v>-1867584</v>
      </c>
      <c r="BO23" s="78">
        <v>-396542</v>
      </c>
      <c r="BP23" s="78">
        <v>-512788</v>
      </c>
      <c r="BQ23" s="78">
        <v>-909330</v>
      </c>
      <c r="BR23" s="78">
        <v>-507600</v>
      </c>
      <c r="BS23" s="78">
        <v>-1416930</v>
      </c>
      <c r="BT23" s="78">
        <v>-748983</v>
      </c>
      <c r="BU23" s="78">
        <v>-2165913</v>
      </c>
      <c r="BV23" s="78">
        <v>-472175</v>
      </c>
      <c r="BW23" s="78">
        <v>-618617</v>
      </c>
      <c r="BX23" s="78">
        <v>-1090792</v>
      </c>
      <c r="BY23" s="78">
        <v>-596697</v>
      </c>
      <c r="BZ23" s="78">
        <v>-1687489</v>
      </c>
      <c r="CA23" s="78">
        <v>-823863</v>
      </c>
      <c r="CB23" s="78">
        <v>-2511352</v>
      </c>
      <c r="CC23" s="78">
        <v>-488424</v>
      </c>
      <c r="CD23" s="78">
        <v>-637075</v>
      </c>
      <c r="CE23" s="78">
        <v>-1125499</v>
      </c>
      <c r="CF23" s="78">
        <v>-594216</v>
      </c>
      <c r="CG23" s="78">
        <v>-1719715</v>
      </c>
      <c r="CH23" s="78">
        <v>-855368</v>
      </c>
      <c r="CI23" s="78">
        <v>-2575083</v>
      </c>
      <c r="CJ23" s="78">
        <v>-569556</v>
      </c>
      <c r="CK23" s="78">
        <v>-712039</v>
      </c>
      <c r="CL23" s="78">
        <v>-1281595</v>
      </c>
      <c r="CM23" s="78">
        <v>-702553</v>
      </c>
      <c r="CN23" s="78">
        <v>-1984148</v>
      </c>
      <c r="CO23" s="78">
        <v>-960765</v>
      </c>
      <c r="CP23" s="78">
        <v>-2944913</v>
      </c>
      <c r="CQ23" s="78">
        <v>-619422</v>
      </c>
      <c r="CR23" s="78">
        <v>-765024</v>
      </c>
      <c r="CS23" s="78">
        <v>-1384446</v>
      </c>
      <c r="CT23" s="78">
        <v>-789181</v>
      </c>
      <c r="CU23" s="78">
        <v>-2173627</v>
      </c>
      <c r="CV23" s="78">
        <v>-1110890</v>
      </c>
      <c r="CW23" s="78">
        <v>-3284517</v>
      </c>
      <c r="CX23" s="78">
        <v>-744031</v>
      </c>
      <c r="CY23" s="78">
        <v>-885492</v>
      </c>
      <c r="CZ23" s="78">
        <v>-1629523</v>
      </c>
      <c r="DA23" s="78">
        <v>-889197</v>
      </c>
      <c r="DB23" s="78">
        <v>-2518720</v>
      </c>
      <c r="DC23" s="78">
        <v>-1211801</v>
      </c>
      <c r="DD23" s="78">
        <v>-3730521</v>
      </c>
      <c r="DE23" s="78">
        <v>-696674</v>
      </c>
      <c r="DF23" s="78">
        <v>-304643</v>
      </c>
      <c r="DG23" s="78">
        <v>-1001317</v>
      </c>
      <c r="DH23" s="78">
        <v>-869361</v>
      </c>
      <c r="DI23" s="78">
        <v>-1870678</v>
      </c>
      <c r="DJ23" s="78">
        <v>-1352892</v>
      </c>
      <c r="DK23" s="78">
        <v>-3223570</v>
      </c>
      <c r="DL23" s="262">
        <v>-657400</v>
      </c>
      <c r="DM23" s="78">
        <v>-1020358</v>
      </c>
      <c r="DN23" s="78">
        <v>-1677758</v>
      </c>
      <c r="DO23" s="78">
        <v>-1111222</v>
      </c>
      <c r="DP23" s="78">
        <v>-2788980</v>
      </c>
      <c r="DQ23" s="78">
        <v>-1610198</v>
      </c>
      <c r="DR23" s="78">
        <v>-4399178</v>
      </c>
      <c r="DS23" s="78">
        <v>-1018384</v>
      </c>
      <c r="DT23" s="78">
        <v>-1421416</v>
      </c>
      <c r="DU23" s="78">
        <v>-2439800</v>
      </c>
      <c r="DV23" s="78">
        <v>-1241428</v>
      </c>
      <c r="DW23" s="78">
        <v>-3681229</v>
      </c>
      <c r="DX23" s="78">
        <v>-1605094</v>
      </c>
      <c r="DY23" s="78">
        <v>-5286323</v>
      </c>
      <c r="DZ23" s="78">
        <v>-1072827</v>
      </c>
      <c r="EA23" s="78">
        <v>-1406297</v>
      </c>
      <c r="EB23" s="78">
        <v>-2479124</v>
      </c>
      <c r="EC23" s="78">
        <v>-1249415</v>
      </c>
      <c r="ED23" s="78">
        <v>-3728539</v>
      </c>
      <c r="EE23" s="78">
        <v>-1698708</v>
      </c>
      <c r="EF23" s="78">
        <v>-5427247</v>
      </c>
    </row>
    <row r="24" spans="1:136" ht="16.5" customHeight="1">
      <c r="A24" s="17"/>
      <c r="B24" s="56" t="s">
        <v>1783</v>
      </c>
      <c r="C24" s="56" t="s">
        <v>1855</v>
      </c>
      <c r="D24" s="57">
        <v>-97245</v>
      </c>
      <c r="E24" s="57">
        <v>-144161</v>
      </c>
      <c r="F24" s="57">
        <v>-241406</v>
      </c>
      <c r="G24" s="57">
        <v>-133558</v>
      </c>
      <c r="H24" s="57">
        <v>-374964</v>
      </c>
      <c r="I24" s="57">
        <v>-211853</v>
      </c>
      <c r="J24" s="57">
        <v>-586817</v>
      </c>
      <c r="K24" s="57">
        <v>-123931</v>
      </c>
      <c r="L24" s="57">
        <v>-181548</v>
      </c>
      <c r="M24" s="57">
        <v>-305479</v>
      </c>
      <c r="N24" s="57">
        <v>-167080</v>
      </c>
      <c r="O24" s="57">
        <v>-472559</v>
      </c>
      <c r="P24" s="57">
        <v>-261808</v>
      </c>
      <c r="Q24" s="57">
        <v>-734367</v>
      </c>
      <c r="R24" s="57">
        <v>-154823</v>
      </c>
      <c r="S24" s="57">
        <v>-229283</v>
      </c>
      <c r="T24" s="57">
        <v>-384107</v>
      </c>
      <c r="U24" s="57">
        <v>-201887</v>
      </c>
      <c r="V24" s="57">
        <v>-585993</v>
      </c>
      <c r="W24" s="57">
        <v>-306237</v>
      </c>
      <c r="X24" s="57">
        <v>-892230</v>
      </c>
      <c r="Y24" s="57">
        <v>-187638</v>
      </c>
      <c r="Z24" s="57">
        <v>-257102</v>
      </c>
      <c r="AA24" s="57">
        <v>-444741</v>
      </c>
      <c r="AB24" s="57">
        <v>-230654</v>
      </c>
      <c r="AC24" s="57">
        <v>-675395</v>
      </c>
      <c r="AD24" s="57">
        <v>-321040</v>
      </c>
      <c r="AE24" s="57">
        <v>-996434</v>
      </c>
      <c r="AF24" s="57">
        <v>-180649.72030465715</v>
      </c>
      <c r="AG24" s="57">
        <v>-279624.05903341208</v>
      </c>
      <c r="AH24" s="57">
        <v>-460272.77933806926</v>
      </c>
      <c r="AI24" s="57">
        <v>-248591.35944959146</v>
      </c>
      <c r="AJ24" s="58">
        <v>-708864.13878766075</v>
      </c>
      <c r="AK24" s="58">
        <v>-346882.76353854465</v>
      </c>
      <c r="AL24" s="59">
        <v>-1055748</v>
      </c>
      <c r="AM24" s="57">
        <v>-206779</v>
      </c>
      <c r="AN24" s="57">
        <v>-290145</v>
      </c>
      <c r="AO24" s="57">
        <v>-496924</v>
      </c>
      <c r="AP24" s="57">
        <v>-282458</v>
      </c>
      <c r="AQ24" s="57">
        <v>-779382</v>
      </c>
      <c r="AR24" s="57">
        <v>-402984</v>
      </c>
      <c r="AS24" s="57">
        <v>-1182366</v>
      </c>
      <c r="AT24" s="57">
        <v>-243393</v>
      </c>
      <c r="AU24" s="57">
        <v>-345698</v>
      </c>
      <c r="AV24" s="57">
        <v>-589091</v>
      </c>
      <c r="AW24" s="57">
        <v>-327502</v>
      </c>
      <c r="AX24" s="57">
        <v>-916593</v>
      </c>
      <c r="AY24" s="57">
        <v>-458652</v>
      </c>
      <c r="AZ24" s="57">
        <v>-1375245</v>
      </c>
      <c r="BA24" s="57">
        <v>-290630</v>
      </c>
      <c r="BB24" s="57">
        <v>-387880</v>
      </c>
      <c r="BC24" s="57">
        <v>-678510</v>
      </c>
      <c r="BD24" s="57">
        <v>-390194</v>
      </c>
      <c r="BE24" s="57">
        <v>-1068704</v>
      </c>
      <c r="BF24" s="57">
        <v>-547708</v>
      </c>
      <c r="BG24" s="57">
        <v>-1616412</v>
      </c>
      <c r="BH24" s="57">
        <v>-354819</v>
      </c>
      <c r="BI24" s="57">
        <v>-440050</v>
      </c>
      <c r="BJ24" s="57">
        <v>-794869</v>
      </c>
      <c r="BK24" s="57">
        <v>-452488</v>
      </c>
      <c r="BL24" s="57">
        <v>-1247357</v>
      </c>
      <c r="BM24" s="57">
        <v>-603450</v>
      </c>
      <c r="BN24" s="57">
        <v>-1850807</v>
      </c>
      <c r="BO24" s="57">
        <v>-392224</v>
      </c>
      <c r="BP24" s="57">
        <v>-509222</v>
      </c>
      <c r="BQ24" s="57">
        <v>-901446</v>
      </c>
      <c r="BR24" s="57">
        <v>-501369</v>
      </c>
      <c r="BS24" s="57">
        <v>-1402815</v>
      </c>
      <c r="BT24" s="57">
        <v>-740326</v>
      </c>
      <c r="BU24" s="57">
        <v>-2143141</v>
      </c>
      <c r="BV24" s="57">
        <v>-460582</v>
      </c>
      <c r="BW24" s="57">
        <v>-604983</v>
      </c>
      <c r="BX24" s="57">
        <v>-1065565</v>
      </c>
      <c r="BY24" s="57">
        <v>-586005</v>
      </c>
      <c r="BZ24" s="57">
        <v>-1651570</v>
      </c>
      <c r="CA24" s="57">
        <v>-814610</v>
      </c>
      <c r="CB24" s="57">
        <v>-2466180</v>
      </c>
      <c r="CC24" s="57">
        <v>-477582</v>
      </c>
      <c r="CD24" s="57">
        <v>-626777</v>
      </c>
      <c r="CE24" s="57">
        <v>-1104359</v>
      </c>
      <c r="CF24" s="57">
        <v>-583810</v>
      </c>
      <c r="CG24" s="57">
        <v>-1688169</v>
      </c>
      <c r="CH24" s="57">
        <v>-848461</v>
      </c>
      <c r="CI24" s="57">
        <v>-2536630</v>
      </c>
      <c r="CJ24" s="57">
        <v>-563126</v>
      </c>
      <c r="CK24" s="57">
        <v>-706711</v>
      </c>
      <c r="CL24" s="57">
        <v>-1269837</v>
      </c>
      <c r="CM24" s="57">
        <v>-696818</v>
      </c>
      <c r="CN24" s="57">
        <v>-1966655</v>
      </c>
      <c r="CO24" s="57">
        <v>-956227</v>
      </c>
      <c r="CP24" s="57">
        <v>-2922882</v>
      </c>
      <c r="CQ24" s="57">
        <v>-612639</v>
      </c>
      <c r="CR24" s="57">
        <v>-757798</v>
      </c>
      <c r="CS24" s="57">
        <v>-1370437</v>
      </c>
      <c r="CT24" s="57">
        <v>-782320</v>
      </c>
      <c r="CU24" s="57">
        <v>-2152757</v>
      </c>
      <c r="CV24" s="57">
        <v>-1104641</v>
      </c>
      <c r="CW24" s="57">
        <v>-3257398</v>
      </c>
      <c r="CX24" s="57">
        <v>-738430</v>
      </c>
      <c r="CY24" s="57">
        <v>-879737</v>
      </c>
      <c r="CZ24" s="57">
        <v>-1618167</v>
      </c>
      <c r="DA24" s="57">
        <v>-882033</v>
      </c>
      <c r="DB24" s="57">
        <v>-2500200</v>
      </c>
      <c r="DC24" s="57">
        <v>-1207106</v>
      </c>
      <c r="DD24" s="57">
        <v>-3707306</v>
      </c>
      <c r="DE24" s="57">
        <v>-691240</v>
      </c>
      <c r="DF24" s="57">
        <v>-297841</v>
      </c>
      <c r="DG24" s="57">
        <v>-989081</v>
      </c>
      <c r="DH24" s="57">
        <v>-862993</v>
      </c>
      <c r="DI24" s="57">
        <v>-1852074</v>
      </c>
      <c r="DJ24" s="57">
        <v>-1349235</v>
      </c>
      <c r="DK24" s="57">
        <v>-3201309</v>
      </c>
      <c r="DL24" s="40">
        <v>-653502</v>
      </c>
      <c r="DM24" s="40">
        <v>-1016802</v>
      </c>
      <c r="DN24" s="57">
        <v>-1670304</v>
      </c>
      <c r="DO24" s="40">
        <v>-1105690</v>
      </c>
      <c r="DP24" s="57">
        <v>-2775994</v>
      </c>
      <c r="DQ24" s="40">
        <v>-1600683</v>
      </c>
      <c r="DR24" s="57">
        <v>-4376677</v>
      </c>
      <c r="DS24" s="57">
        <v>-1001768</v>
      </c>
      <c r="DT24" s="57">
        <v>-1394012</v>
      </c>
      <c r="DU24" s="57">
        <v>-2395780</v>
      </c>
      <c r="DV24" s="57">
        <v>-1207204</v>
      </c>
      <c r="DW24" s="57">
        <v>-3602984</v>
      </c>
      <c r="DX24" s="57">
        <v>-1573290</v>
      </c>
      <c r="DY24" s="57">
        <v>-5176274</v>
      </c>
      <c r="DZ24" s="274">
        <v>-1044471</v>
      </c>
      <c r="EA24" s="274">
        <v>-1375910</v>
      </c>
      <c r="EB24" s="57">
        <v>-2420381</v>
      </c>
      <c r="EC24" s="57">
        <v>-1223052</v>
      </c>
      <c r="ED24" s="57">
        <v>-3643433</v>
      </c>
      <c r="EE24" s="57">
        <v>-1678128</v>
      </c>
      <c r="EF24" s="57">
        <v>-5321561</v>
      </c>
    </row>
    <row r="25" spans="1:136" ht="16.5" customHeight="1">
      <c r="A25" s="17"/>
      <c r="B25" s="52" t="s">
        <v>77</v>
      </c>
      <c r="C25" s="52" t="s">
        <v>1786</v>
      </c>
      <c r="D25" s="53">
        <v>-2320</v>
      </c>
      <c r="E25" s="53">
        <v>1457</v>
      </c>
      <c r="F25" s="53">
        <v>-863</v>
      </c>
      <c r="G25" s="53">
        <v>-5701</v>
      </c>
      <c r="H25" s="53">
        <v>-6564</v>
      </c>
      <c r="I25" s="53">
        <v>-241</v>
      </c>
      <c r="J25" s="53">
        <v>-6805</v>
      </c>
      <c r="K25" s="53">
        <v>-679</v>
      </c>
      <c r="L25" s="53">
        <v>-7153</v>
      </c>
      <c r="M25" s="53">
        <v>-7832</v>
      </c>
      <c r="N25" s="53">
        <v>-6692</v>
      </c>
      <c r="O25" s="53">
        <v>-14524</v>
      </c>
      <c r="P25" s="53">
        <v>-2892</v>
      </c>
      <c r="Q25" s="53">
        <v>-17416</v>
      </c>
      <c r="R25" s="53">
        <v>-3026</v>
      </c>
      <c r="S25" s="53">
        <v>-2864</v>
      </c>
      <c r="T25" s="53">
        <v>-5891</v>
      </c>
      <c r="U25" s="53">
        <v>-3489</v>
      </c>
      <c r="V25" s="53">
        <v>-9379</v>
      </c>
      <c r="W25" s="53">
        <v>-5103</v>
      </c>
      <c r="X25" s="53">
        <v>-14482</v>
      </c>
      <c r="Y25" s="53">
        <v>-3774</v>
      </c>
      <c r="Z25" s="53">
        <v>-4391</v>
      </c>
      <c r="AA25" s="53">
        <v>-8166</v>
      </c>
      <c r="AB25" s="53">
        <v>-7155</v>
      </c>
      <c r="AC25" s="53">
        <v>-15321</v>
      </c>
      <c r="AD25" s="53">
        <v>-10782</v>
      </c>
      <c r="AE25" s="53">
        <v>-26102</v>
      </c>
      <c r="AF25" s="53">
        <v>-6368</v>
      </c>
      <c r="AG25" s="53">
        <v>-7939</v>
      </c>
      <c r="AH25" s="53">
        <v>-14306</v>
      </c>
      <c r="AI25" s="53">
        <v>-8275</v>
      </c>
      <c r="AJ25" s="54">
        <v>-22581</v>
      </c>
      <c r="AK25" s="54">
        <v>-6581</v>
      </c>
      <c r="AL25" s="55">
        <v>-29163</v>
      </c>
      <c r="AM25" s="53">
        <v>-6011</v>
      </c>
      <c r="AN25" s="53">
        <v>-6811</v>
      </c>
      <c r="AO25" s="53">
        <v>-12822</v>
      </c>
      <c r="AP25" s="53">
        <v>-7522</v>
      </c>
      <c r="AQ25" s="53">
        <v>-20344</v>
      </c>
      <c r="AR25" s="53">
        <v>-6748</v>
      </c>
      <c r="AS25" s="53">
        <v>-27092</v>
      </c>
      <c r="AT25" s="53">
        <v>-6154</v>
      </c>
      <c r="AU25" s="53">
        <v>-5525</v>
      </c>
      <c r="AV25" s="53">
        <v>-11679</v>
      </c>
      <c r="AW25" s="53">
        <v>-5287</v>
      </c>
      <c r="AX25" s="53">
        <v>-16966</v>
      </c>
      <c r="AY25" s="53">
        <v>-3917</v>
      </c>
      <c r="AZ25" s="53">
        <v>-20884</v>
      </c>
      <c r="BA25" s="53">
        <v>-4212</v>
      </c>
      <c r="BB25" s="53">
        <v>-5384</v>
      </c>
      <c r="BC25" s="53">
        <v>-9596</v>
      </c>
      <c r="BD25" s="53">
        <v>-4409</v>
      </c>
      <c r="BE25" s="53">
        <v>-14005</v>
      </c>
      <c r="BF25" s="53">
        <v>-3829</v>
      </c>
      <c r="BG25" s="53">
        <v>-17834</v>
      </c>
      <c r="BH25" s="53">
        <v>-3127</v>
      </c>
      <c r="BI25" s="53">
        <v>-4242</v>
      </c>
      <c r="BJ25" s="53">
        <v>-7369</v>
      </c>
      <c r="BK25" s="53">
        <v>-5062</v>
      </c>
      <c r="BL25" s="53">
        <v>-12431</v>
      </c>
      <c r="BM25" s="53">
        <v>-4345</v>
      </c>
      <c r="BN25" s="53">
        <v>-16777</v>
      </c>
      <c r="BO25" s="53">
        <v>-4318</v>
      </c>
      <c r="BP25" s="53">
        <v>-3566</v>
      </c>
      <c r="BQ25" s="53">
        <v>-7884</v>
      </c>
      <c r="BR25" s="53">
        <v>-6231</v>
      </c>
      <c r="BS25" s="53">
        <v>-14115</v>
      </c>
      <c r="BT25" s="53">
        <v>-8657</v>
      </c>
      <c r="BU25" s="53">
        <v>-22772</v>
      </c>
      <c r="BV25" s="53">
        <v>-11593</v>
      </c>
      <c r="BW25" s="53">
        <v>-13634</v>
      </c>
      <c r="BX25" s="53">
        <v>-25227</v>
      </c>
      <c r="BY25" s="53">
        <v>-10692</v>
      </c>
      <c r="BZ25" s="53">
        <v>-35919</v>
      </c>
      <c r="CA25" s="53">
        <v>-9253</v>
      </c>
      <c r="CB25" s="53">
        <v>-45172</v>
      </c>
      <c r="CC25" s="53">
        <v>-10842</v>
      </c>
      <c r="CD25" s="53">
        <v>-10298</v>
      </c>
      <c r="CE25" s="53">
        <v>-21140</v>
      </c>
      <c r="CF25" s="53">
        <v>-10406</v>
      </c>
      <c r="CG25" s="53">
        <v>-31546</v>
      </c>
      <c r="CH25" s="53">
        <v>-6907</v>
      </c>
      <c r="CI25" s="53">
        <v>-38453</v>
      </c>
      <c r="CJ25" s="53">
        <v>-6430</v>
      </c>
      <c r="CK25" s="53">
        <v>-5328</v>
      </c>
      <c r="CL25" s="53">
        <v>-11758</v>
      </c>
      <c r="CM25" s="53">
        <v>-5735</v>
      </c>
      <c r="CN25" s="53">
        <v>-17493</v>
      </c>
      <c r="CO25" s="53">
        <v>-4538</v>
      </c>
      <c r="CP25" s="53">
        <v>-22031</v>
      </c>
      <c r="CQ25" s="53">
        <v>-6783</v>
      </c>
      <c r="CR25" s="53">
        <v>-7226</v>
      </c>
      <c r="CS25" s="53">
        <v>-14009</v>
      </c>
      <c r="CT25" s="53">
        <v>-6861</v>
      </c>
      <c r="CU25" s="53">
        <v>-20870</v>
      </c>
      <c r="CV25" s="53">
        <v>-6249</v>
      </c>
      <c r="CW25" s="53">
        <v>-27119</v>
      </c>
      <c r="CX25" s="53">
        <v>-5601</v>
      </c>
      <c r="CY25" s="53">
        <v>-5755</v>
      </c>
      <c r="CZ25" s="53">
        <v>-11356</v>
      </c>
      <c r="DA25" s="53">
        <v>-7164</v>
      </c>
      <c r="DB25" s="53">
        <v>-18520</v>
      </c>
      <c r="DC25" s="53">
        <v>-4695</v>
      </c>
      <c r="DD25" s="53">
        <v>-23215</v>
      </c>
      <c r="DE25" s="53">
        <v>-5434</v>
      </c>
      <c r="DF25" s="53">
        <v>-6802</v>
      </c>
      <c r="DG25" s="53">
        <v>-12236</v>
      </c>
      <c r="DH25" s="53">
        <v>-6368</v>
      </c>
      <c r="DI25" s="53">
        <v>-18604</v>
      </c>
      <c r="DJ25" s="53">
        <v>-3657</v>
      </c>
      <c r="DK25" s="53">
        <v>-22261</v>
      </c>
      <c r="DL25" s="43">
        <v>-3898</v>
      </c>
      <c r="DM25" s="43">
        <v>-3556</v>
      </c>
      <c r="DN25" s="53">
        <v>-7454</v>
      </c>
      <c r="DO25" s="43">
        <v>-5532</v>
      </c>
      <c r="DP25" s="53">
        <v>-12986</v>
      </c>
      <c r="DQ25" s="43">
        <v>-9515</v>
      </c>
      <c r="DR25" s="53">
        <v>-22501</v>
      </c>
      <c r="DS25" s="53">
        <v>-16616</v>
      </c>
      <c r="DT25" s="53">
        <v>-27404</v>
      </c>
      <c r="DU25" s="53">
        <v>-44020</v>
      </c>
      <c r="DV25" s="53">
        <v>-34224</v>
      </c>
      <c r="DW25" s="273">
        <v>-78245</v>
      </c>
      <c r="DX25" s="53">
        <v>-31804</v>
      </c>
      <c r="DY25" s="53">
        <v>-110049</v>
      </c>
      <c r="DZ25" s="273">
        <v>-28356</v>
      </c>
      <c r="EA25" s="273">
        <v>-30387</v>
      </c>
      <c r="EB25" s="53">
        <v>-58743</v>
      </c>
      <c r="EC25" s="53">
        <v>-26363</v>
      </c>
      <c r="ED25" s="53">
        <v>-85106</v>
      </c>
      <c r="EE25" s="53">
        <v>-20580</v>
      </c>
      <c r="EF25" s="53">
        <v>-105686</v>
      </c>
    </row>
    <row r="26" spans="1:136" ht="16.5" customHeight="1">
      <c r="A26" s="17"/>
      <c r="B26" s="31"/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3"/>
      <c r="AK26" s="33"/>
      <c r="AL26" s="34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/>
      <c r="DT26" s="5"/>
      <c r="DU26" s="5"/>
      <c r="DV26" s="5"/>
      <c r="DW26" s="5"/>
      <c r="DX26" s="5"/>
      <c r="DY26" s="5"/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</row>
    <row r="27" spans="1:136" s="124" customFormat="1" ht="16.5" customHeight="1">
      <c r="A27" s="29"/>
      <c r="B27" s="172" t="s">
        <v>1831</v>
      </c>
      <c r="C27" s="172" t="s">
        <v>2157</v>
      </c>
      <c r="D27" s="173">
        <v>7.2999999999999995E-2</v>
      </c>
      <c r="E27" s="173">
        <v>0.11700000000000001</v>
      </c>
      <c r="F27" s="173">
        <v>9.8000000000000004E-2</v>
      </c>
      <c r="G27" s="173">
        <v>0.17399999999999999</v>
      </c>
      <c r="H27" s="173">
        <v>0.124</v>
      </c>
      <c r="I27" s="173">
        <v>0.185</v>
      </c>
      <c r="J27" s="173">
        <v>0.14499999999999999</v>
      </c>
      <c r="K27" s="173">
        <v>0.22</v>
      </c>
      <c r="L27" s="173">
        <v>0.20599999999999999</v>
      </c>
      <c r="M27" s="173">
        <v>0.21199999999999999</v>
      </c>
      <c r="N27" s="173">
        <v>0.16300000000000001</v>
      </c>
      <c r="O27" s="173">
        <v>0.19500000000000001</v>
      </c>
      <c r="P27" s="173">
        <v>0.11700000000000001</v>
      </c>
      <c r="Q27" s="173">
        <v>0.16700000000000001</v>
      </c>
      <c r="R27" s="173">
        <v>8.7999999999999995E-2</v>
      </c>
      <c r="S27" s="173">
        <v>9.6000000000000002E-2</v>
      </c>
      <c r="T27" s="173">
        <v>9.2999999999999999E-2</v>
      </c>
      <c r="U27" s="173">
        <v>9.2999999999999999E-2</v>
      </c>
      <c r="V27" s="173">
        <v>9.2999999999999999E-2</v>
      </c>
      <c r="W27" s="173">
        <v>7.0999999999999994E-2</v>
      </c>
      <c r="X27" s="173">
        <v>8.5000000000000006E-2</v>
      </c>
      <c r="Y27" s="173">
        <v>0.115</v>
      </c>
      <c r="Z27" s="173">
        <v>5.3999999999999999E-2</v>
      </c>
      <c r="AA27" s="173">
        <v>7.9000000000000001E-2</v>
      </c>
      <c r="AB27" s="173">
        <v>0.05</v>
      </c>
      <c r="AC27" s="173">
        <v>6.9000000000000006E-2</v>
      </c>
      <c r="AD27" s="173">
        <v>-5.3999999999999999E-2</v>
      </c>
      <c r="AE27" s="173">
        <v>2.7E-2</v>
      </c>
      <c r="AF27" s="173">
        <v>-0.12</v>
      </c>
      <c r="AG27" s="173">
        <v>2.1000000000000001E-2</v>
      </c>
      <c r="AH27" s="173">
        <v>-0.04</v>
      </c>
      <c r="AI27" s="173">
        <v>1.2999999999999999E-2</v>
      </c>
      <c r="AJ27" s="173">
        <v>-2.1999999999999999E-2</v>
      </c>
      <c r="AK27" s="173">
        <v>9.5000000000000001E-2</v>
      </c>
      <c r="AL27" s="173">
        <v>1.4E-2</v>
      </c>
      <c r="AM27" s="173">
        <v>0.151</v>
      </c>
      <c r="AN27" s="173">
        <v>7.3999999999999996E-2</v>
      </c>
      <c r="AO27" s="173">
        <v>0.105</v>
      </c>
      <c r="AP27" s="173">
        <v>0.105</v>
      </c>
      <c r="AQ27" s="173">
        <v>0.105</v>
      </c>
      <c r="AR27" s="173">
        <v>0.1</v>
      </c>
      <c r="AS27" s="173">
        <v>0.10299999999999999</v>
      </c>
      <c r="AT27" s="173">
        <v>0.112</v>
      </c>
      <c r="AU27" s="173">
        <v>9.8000000000000004E-2</v>
      </c>
      <c r="AV27" s="173">
        <v>0.105</v>
      </c>
      <c r="AW27" s="173">
        <v>3.7999999999999999E-2</v>
      </c>
      <c r="AX27" s="173">
        <v>8.1000000000000003E-2</v>
      </c>
      <c r="AY27" s="173">
        <v>5.2999999999999999E-2</v>
      </c>
      <c r="AZ27" s="173">
        <v>7.1999999999999995E-2</v>
      </c>
      <c r="BA27" s="173">
        <v>4.8000000000000001E-2</v>
      </c>
      <c r="BB27" s="173">
        <v>3.4000000000000002E-2</v>
      </c>
      <c r="BC27" s="173">
        <v>0.04</v>
      </c>
      <c r="BD27" s="173">
        <v>0.13200000000000001</v>
      </c>
      <c r="BE27" s="173">
        <v>7.0999999999999994E-2</v>
      </c>
      <c r="BF27" s="173">
        <v>0.124</v>
      </c>
      <c r="BG27" s="173">
        <v>8.7999999999999995E-2</v>
      </c>
      <c r="BH27" s="173">
        <v>9.4E-2</v>
      </c>
      <c r="BI27" s="173">
        <v>3.6999999999999998E-2</v>
      </c>
      <c r="BJ27" s="173">
        <v>6.0999999999999999E-2</v>
      </c>
      <c r="BK27" s="173">
        <v>5.8000000000000003E-2</v>
      </c>
      <c r="BL27" s="173">
        <v>0.06</v>
      </c>
      <c r="BM27" s="173">
        <v>5.5E-2</v>
      </c>
      <c r="BN27" s="173">
        <v>5.8000000000000003E-2</v>
      </c>
      <c r="BO27" s="173">
        <v>5.3999999999999999E-2</v>
      </c>
      <c r="BP27" s="173">
        <v>0.1</v>
      </c>
      <c r="BQ27" s="173">
        <v>0.08</v>
      </c>
      <c r="BR27" s="173">
        <v>7.4999999999999997E-2</v>
      </c>
      <c r="BS27" s="173">
        <v>7.8E-2</v>
      </c>
      <c r="BT27" s="173">
        <v>0.17299999999999999</v>
      </c>
      <c r="BU27" s="173">
        <v>0.111</v>
      </c>
      <c r="BV27" s="173">
        <v>0.16500000000000001</v>
      </c>
      <c r="BW27" s="173">
        <v>0.14499999999999999</v>
      </c>
      <c r="BX27" s="173">
        <v>0.154</v>
      </c>
      <c r="BY27" s="173">
        <v>0.126</v>
      </c>
      <c r="BZ27" s="173">
        <v>0.14399999999999999</v>
      </c>
      <c r="CA27" s="173">
        <v>4.4999999999999998E-2</v>
      </c>
      <c r="CB27" s="173">
        <v>0.108</v>
      </c>
      <c r="CC27" s="173">
        <v>1.2999999999999999E-2</v>
      </c>
      <c r="CD27" s="173">
        <v>2.9000000000000001E-2</v>
      </c>
      <c r="CE27" s="173">
        <v>2.1999999999999999E-2</v>
      </c>
      <c r="CF27" s="173">
        <v>-3.9E-2</v>
      </c>
      <c r="CG27" s="173">
        <v>1E-3</v>
      </c>
      <c r="CH27" s="173">
        <v>-8.0000000000000002E-3</v>
      </c>
      <c r="CI27" s="173">
        <v>-2E-3</v>
      </c>
      <c r="CJ27" s="173">
        <v>9.0999999999999998E-2</v>
      </c>
      <c r="CK27" s="173">
        <v>6.4000000000000001E-2</v>
      </c>
      <c r="CL27" s="173">
        <v>7.4999999999999997E-2</v>
      </c>
      <c r="CM27" s="173">
        <v>0.13373011481447561</v>
      </c>
      <c r="CN27" s="173">
        <v>9.4575039800149474E-2</v>
      </c>
      <c r="CO27" s="173">
        <v>8.7064535020952905E-2</v>
      </c>
      <c r="CP27" s="173">
        <v>9.2056210285111018E-2</v>
      </c>
      <c r="CQ27" s="173">
        <v>6.3E-2</v>
      </c>
      <c r="CR27" s="173">
        <v>2.5273558845505306E-2</v>
      </c>
      <c r="CS27" s="173">
        <v>4.1774156484674974E-2</v>
      </c>
      <c r="CT27" s="173">
        <v>6.9427061838970294E-2</v>
      </c>
      <c r="CU27" s="173">
        <v>5.1307429261152171E-2</v>
      </c>
      <c r="CV27" s="173">
        <v>0.12017282199557133</v>
      </c>
      <c r="CW27" s="173">
        <v>7.4463242356251236E-2</v>
      </c>
      <c r="CX27" s="173">
        <v>0.12736818547670059</v>
      </c>
      <c r="CY27" s="173">
        <v>9.2557820572214178E-2</v>
      </c>
      <c r="CZ27" s="173">
        <v>0.108</v>
      </c>
      <c r="DA27" s="173">
        <v>8.3000000000000004E-2</v>
      </c>
      <c r="DB27" s="173">
        <v>9.9000000000000005E-2</v>
      </c>
      <c r="DC27" s="173">
        <v>6.2E-2</v>
      </c>
      <c r="DD27" s="173">
        <v>8.6999999999999994E-2</v>
      </c>
      <c r="DE27" s="173">
        <v>-0.10652853943617469</v>
      </c>
      <c r="DF27" s="173">
        <v>-0.74099999999999999</v>
      </c>
      <c r="DG27" s="173">
        <v>-0.45500000000000002</v>
      </c>
      <c r="DH27" s="173">
        <v>-0.17202405190152803</v>
      </c>
      <c r="DI27" s="173">
        <v>-0.35766293120404402</v>
      </c>
      <c r="DJ27" s="173">
        <v>-7.6322609010602838E-3</v>
      </c>
      <c r="DK27" s="173">
        <v>-0.23938107553330989</v>
      </c>
      <c r="DL27" s="173">
        <v>-0.12660593648688634</v>
      </c>
      <c r="DM27" s="173">
        <v>3.0856817837543122</v>
      </c>
      <c r="DN27" s="173">
        <v>0.70172289528981113</v>
      </c>
      <c r="DO27" s="173">
        <v>0.39465124152124442</v>
      </c>
      <c r="DP27" s="173">
        <v>0.56631660187763555</v>
      </c>
      <c r="DQ27" s="173">
        <v>0.18903989644844299</v>
      </c>
      <c r="DR27" s="173">
        <v>0.40087616135085646</v>
      </c>
      <c r="DS27" s="173">
        <v>0.59542030092692366</v>
      </c>
      <c r="DT27" s="173">
        <v>0.37928422196574174</v>
      </c>
      <c r="DU27" s="173">
        <v>0.46104191393102534</v>
      </c>
      <c r="DV27" s="173">
        <v>7.9406947933779115E-2</v>
      </c>
      <c r="DW27" s="173">
        <v>0.31014039177983155</v>
      </c>
      <c r="DX27" s="173">
        <v>-2.528818986398651E-2</v>
      </c>
      <c r="DY27" s="173">
        <v>0.18521745858468508</v>
      </c>
      <c r="DZ27" s="173">
        <v>7.53563546489322E-3</v>
      </c>
      <c r="EA27" s="173">
        <v>-6.8083349619586842E-2</v>
      </c>
      <c r="EB27" s="173">
        <v>-3.5630692792927188E-2</v>
      </c>
      <c r="EC27" s="173">
        <v>5.8150005590651421E-3</v>
      </c>
      <c r="ED27" s="173">
        <v>-2.5257556135095061E-2</v>
      </c>
      <c r="EE27" s="173">
        <v>6.3460219525842909E-2</v>
      </c>
      <c r="EF27" s="173">
        <v>2.018534373104508E-3</v>
      </c>
    </row>
    <row r="28" spans="1:136" ht="16.5" customHeight="1">
      <c r="A28" s="17"/>
      <c r="B28" s="31"/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3"/>
      <c r="AK28" s="33"/>
      <c r="AL28" s="34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E28" s="356"/>
      <c r="EF28" s="356"/>
    </row>
    <row r="29" spans="1:136" ht="16.5" customHeight="1">
      <c r="A29" s="29"/>
      <c r="B29" s="16" t="s">
        <v>1743</v>
      </c>
      <c r="C29" s="16" t="s">
        <v>1744</v>
      </c>
      <c r="D29" s="38">
        <v>110639</v>
      </c>
      <c r="E29" s="38">
        <v>153078</v>
      </c>
      <c r="F29" s="38">
        <v>263717</v>
      </c>
      <c r="G29" s="38">
        <v>132608</v>
      </c>
      <c r="H29" s="38">
        <v>396325</v>
      </c>
      <c r="I29" s="38">
        <v>212181</v>
      </c>
      <c r="J29" s="38">
        <v>608506</v>
      </c>
      <c r="K29" s="38">
        <v>142142</v>
      </c>
      <c r="L29" s="38">
        <v>192159</v>
      </c>
      <c r="M29" s="38">
        <v>334301</v>
      </c>
      <c r="N29" s="38">
        <v>173015</v>
      </c>
      <c r="O29" s="38">
        <v>507316</v>
      </c>
      <c r="P29" s="38">
        <v>272139</v>
      </c>
      <c r="Q29" s="38">
        <v>779454</v>
      </c>
      <c r="R29" s="38">
        <v>189706</v>
      </c>
      <c r="S29" s="38">
        <v>258725</v>
      </c>
      <c r="T29" s="38">
        <v>448428</v>
      </c>
      <c r="U29" s="38">
        <v>238636</v>
      </c>
      <c r="V29" s="38">
        <v>687067</v>
      </c>
      <c r="W29" s="38">
        <v>337160</v>
      </c>
      <c r="X29" s="38">
        <v>1024228</v>
      </c>
      <c r="Y29" s="38">
        <v>240385</v>
      </c>
      <c r="Z29" s="38">
        <v>305254</v>
      </c>
      <c r="AA29" s="38">
        <v>545636</v>
      </c>
      <c r="AB29" s="38">
        <v>273561</v>
      </c>
      <c r="AC29" s="38">
        <v>819198</v>
      </c>
      <c r="AD29" s="38">
        <v>341671</v>
      </c>
      <c r="AE29" s="38">
        <v>1160871</v>
      </c>
      <c r="AF29" s="38">
        <v>232116.27969534285</v>
      </c>
      <c r="AG29" s="38">
        <v>325850.94096658792</v>
      </c>
      <c r="AH29" s="38">
        <v>557969.22066193074</v>
      </c>
      <c r="AI29" s="38">
        <v>295444.64055040851</v>
      </c>
      <c r="AJ29" s="38">
        <v>853414.86121233925</v>
      </c>
      <c r="AK29" s="38">
        <v>425305.23646145535</v>
      </c>
      <c r="AL29" s="38">
        <v>1278717</v>
      </c>
      <c r="AM29" s="38">
        <v>292944</v>
      </c>
      <c r="AN29" s="38">
        <v>405023</v>
      </c>
      <c r="AO29" s="38">
        <v>697967</v>
      </c>
      <c r="AP29" s="38">
        <v>353893</v>
      </c>
      <c r="AQ29" s="38">
        <v>1051860</v>
      </c>
      <c r="AR29" s="38">
        <v>490020</v>
      </c>
      <c r="AS29" s="38">
        <v>1541880</v>
      </c>
      <c r="AT29" s="38">
        <v>349220</v>
      </c>
      <c r="AU29" s="38">
        <v>485196</v>
      </c>
      <c r="AV29" s="38">
        <v>834416</v>
      </c>
      <c r="AW29" s="38">
        <v>409133</v>
      </c>
      <c r="AX29" s="38">
        <v>1243549</v>
      </c>
      <c r="AY29" s="38">
        <v>598865</v>
      </c>
      <c r="AZ29" s="38">
        <v>1842414</v>
      </c>
      <c r="BA29" s="38">
        <v>414434</v>
      </c>
      <c r="BB29" s="38">
        <v>562190</v>
      </c>
      <c r="BC29" s="38">
        <v>976625</v>
      </c>
      <c r="BD29" s="38">
        <v>510455</v>
      </c>
      <c r="BE29" s="38">
        <v>1487080</v>
      </c>
      <c r="BF29" s="38">
        <v>741183</v>
      </c>
      <c r="BG29" s="38">
        <v>2228262</v>
      </c>
      <c r="BH29" s="38">
        <v>475850</v>
      </c>
      <c r="BI29" s="38">
        <v>616110</v>
      </c>
      <c r="BJ29" s="38">
        <v>1091960</v>
      </c>
      <c r="BK29" s="38">
        <v>563885</v>
      </c>
      <c r="BL29" s="38">
        <v>1655845</v>
      </c>
      <c r="BM29" s="38">
        <v>846897</v>
      </c>
      <c r="BN29" s="38">
        <v>2502744</v>
      </c>
      <c r="BO29" s="38">
        <v>542358</v>
      </c>
      <c r="BP29" s="38">
        <v>742439</v>
      </c>
      <c r="BQ29" s="38">
        <v>1284797</v>
      </c>
      <c r="BR29" s="38">
        <v>696693</v>
      </c>
      <c r="BS29" s="38">
        <v>1981490</v>
      </c>
      <c r="BT29" s="38">
        <v>1069416</v>
      </c>
      <c r="BU29" s="38">
        <v>3050906</v>
      </c>
      <c r="BV29" s="38">
        <v>701772</v>
      </c>
      <c r="BW29" s="38">
        <v>917784</v>
      </c>
      <c r="BX29" s="38">
        <v>1619556</v>
      </c>
      <c r="BY29" s="38">
        <v>823908</v>
      </c>
      <c r="BZ29" s="38">
        <v>2443464</v>
      </c>
      <c r="CA29" s="38">
        <v>1190382</v>
      </c>
      <c r="CB29" s="38">
        <v>3633846</v>
      </c>
      <c r="CC29" s="38">
        <v>758945</v>
      </c>
      <c r="CD29" s="38">
        <v>1010505</v>
      </c>
      <c r="CE29" s="38">
        <v>1769450</v>
      </c>
      <c r="CF29" s="38">
        <v>851613</v>
      </c>
      <c r="CG29" s="38">
        <v>2621063</v>
      </c>
      <c r="CH29" s="38">
        <v>1255434</v>
      </c>
      <c r="CI29" s="38">
        <v>3876495</v>
      </c>
      <c r="CJ29" s="38">
        <v>845768</v>
      </c>
      <c r="CK29" s="38">
        <v>1119093</v>
      </c>
      <c r="CL29" s="38">
        <v>1964861</v>
      </c>
      <c r="CM29" s="38">
        <v>1043824</v>
      </c>
      <c r="CN29" s="38">
        <v>3008685</v>
      </c>
      <c r="CO29" s="38">
        <v>1490707</v>
      </c>
      <c r="CP29" s="38">
        <v>4499392</v>
      </c>
      <c r="CQ29" s="38">
        <v>1008863</v>
      </c>
      <c r="CR29" s="38">
        <v>1255073</v>
      </c>
      <c r="CS29" s="38">
        <v>2263936</v>
      </c>
      <c r="CT29" s="38">
        <v>1154107</v>
      </c>
      <c r="CU29" s="38">
        <v>3418043</v>
      </c>
      <c r="CV29" s="38">
        <v>1723981</v>
      </c>
      <c r="CW29" s="38">
        <v>5142024</v>
      </c>
      <c r="CX29" s="38">
        <v>1148086</v>
      </c>
      <c r="CY29" s="38">
        <v>1406512</v>
      </c>
      <c r="CZ29" s="38">
        <v>2554598</v>
      </c>
      <c r="DA29" s="38">
        <v>1336558</v>
      </c>
      <c r="DB29" s="38">
        <v>3891156</v>
      </c>
      <c r="DC29" s="38">
        <v>1966760</v>
      </c>
      <c r="DD29" s="38">
        <v>5857916</v>
      </c>
      <c r="DE29" s="38">
        <v>1167087</v>
      </c>
      <c r="DF29" s="38">
        <v>503863</v>
      </c>
      <c r="DG29" s="38">
        <v>1670950</v>
      </c>
      <c r="DH29" s="38">
        <v>920678</v>
      </c>
      <c r="DI29" s="38">
        <v>2591628</v>
      </c>
      <c r="DJ29" s="38">
        <v>1721982</v>
      </c>
      <c r="DK29" s="38">
        <v>4313610</v>
      </c>
      <c r="DL29" s="38">
        <v>923994</v>
      </c>
      <c r="DM29" s="38">
        <v>1469935</v>
      </c>
      <c r="DN29" s="38">
        <v>2393929</v>
      </c>
      <c r="DO29" s="38">
        <v>1517067</v>
      </c>
      <c r="DP29" s="38">
        <v>3910996</v>
      </c>
      <c r="DQ29" s="38">
        <v>2261392</v>
      </c>
      <c r="DR29" s="38">
        <v>6172388</v>
      </c>
      <c r="DS29" s="38">
        <v>1594640</v>
      </c>
      <c r="DT29" s="38">
        <v>2204922</v>
      </c>
      <c r="DU29" s="38">
        <v>3799562</v>
      </c>
      <c r="DV29" s="38">
        <v>1776204</v>
      </c>
      <c r="DW29" s="38">
        <v>5575765</v>
      </c>
      <c r="DX29" s="38">
        <v>2409050</v>
      </c>
      <c r="DY29" s="38">
        <v>7984814</v>
      </c>
      <c r="DZ29" s="38">
        <v>1702465</v>
      </c>
      <c r="EA29" s="38">
        <v>2097786</v>
      </c>
      <c r="EB29" s="38">
        <v>3800251</v>
      </c>
      <c r="EC29" s="38">
        <v>1847681</v>
      </c>
      <c r="ED29" s="38">
        <v>5647932</v>
      </c>
      <c r="EE29" s="38">
        <v>2572670</v>
      </c>
      <c r="EF29" s="38">
        <v>8220602</v>
      </c>
    </row>
    <row r="30" spans="1:136" ht="16.5" customHeight="1">
      <c r="A30" s="17"/>
      <c r="B30" s="56" t="s">
        <v>1857</v>
      </c>
      <c r="C30" s="56" t="s">
        <v>2346</v>
      </c>
      <c r="D30" s="57">
        <v>100767</v>
      </c>
      <c r="E30" s="57">
        <v>134987</v>
      </c>
      <c r="F30" s="57">
        <v>235754</v>
      </c>
      <c r="G30" s="57">
        <v>121855</v>
      </c>
      <c r="H30" s="57">
        <v>357609</v>
      </c>
      <c r="I30" s="57">
        <v>192008</v>
      </c>
      <c r="J30" s="57">
        <v>549617</v>
      </c>
      <c r="K30" s="57">
        <v>127064</v>
      </c>
      <c r="L30" s="57">
        <v>176161</v>
      </c>
      <c r="M30" s="57">
        <v>303225</v>
      </c>
      <c r="N30" s="57">
        <v>153443</v>
      </c>
      <c r="O30" s="57">
        <v>456668</v>
      </c>
      <c r="P30" s="57">
        <v>245071</v>
      </c>
      <c r="Q30" s="57">
        <v>701738</v>
      </c>
      <c r="R30" s="57">
        <v>155470</v>
      </c>
      <c r="S30" s="57">
        <v>215072</v>
      </c>
      <c r="T30" s="57">
        <v>370541</v>
      </c>
      <c r="U30" s="57">
        <v>193471</v>
      </c>
      <c r="V30" s="57">
        <v>564013</v>
      </c>
      <c r="W30" s="57">
        <v>295485</v>
      </c>
      <c r="X30" s="57">
        <v>859498</v>
      </c>
      <c r="Y30" s="57">
        <v>195745</v>
      </c>
      <c r="Z30" s="57">
        <v>253144</v>
      </c>
      <c r="AA30" s="57">
        <v>448888</v>
      </c>
      <c r="AB30" s="57">
        <v>218380</v>
      </c>
      <c r="AC30" s="57">
        <v>667269</v>
      </c>
      <c r="AD30" s="57">
        <v>292718</v>
      </c>
      <c r="AE30" s="57">
        <v>959988</v>
      </c>
      <c r="AF30" s="57">
        <v>181999.27969534285</v>
      </c>
      <c r="AG30" s="57">
        <v>275107.94096658792</v>
      </c>
      <c r="AH30" s="57">
        <v>457107.22066193074</v>
      </c>
      <c r="AI30" s="57">
        <v>238138.64055040854</v>
      </c>
      <c r="AJ30" s="58">
        <v>695246.86121233925</v>
      </c>
      <c r="AK30" s="58">
        <v>364975.23646145535</v>
      </c>
      <c r="AL30" s="59">
        <v>1060220</v>
      </c>
      <c r="AM30" s="57">
        <v>233467</v>
      </c>
      <c r="AN30" s="57">
        <v>339844</v>
      </c>
      <c r="AO30" s="57">
        <v>573311</v>
      </c>
      <c r="AP30" s="57">
        <v>286282</v>
      </c>
      <c r="AQ30" s="57">
        <v>859593</v>
      </c>
      <c r="AR30" s="57">
        <v>420725</v>
      </c>
      <c r="AS30" s="57">
        <v>1280317</v>
      </c>
      <c r="AT30" s="57">
        <v>274314</v>
      </c>
      <c r="AU30" s="57">
        <v>403955</v>
      </c>
      <c r="AV30" s="57">
        <v>678269</v>
      </c>
      <c r="AW30" s="57">
        <v>329574</v>
      </c>
      <c r="AX30" s="57">
        <v>1007843</v>
      </c>
      <c r="AY30" s="57">
        <v>513528</v>
      </c>
      <c r="AZ30" s="57">
        <v>1521372</v>
      </c>
      <c r="BA30" s="57">
        <v>328569</v>
      </c>
      <c r="BB30" s="57">
        <v>467289</v>
      </c>
      <c r="BC30" s="57">
        <v>795858</v>
      </c>
      <c r="BD30" s="57">
        <v>413066</v>
      </c>
      <c r="BE30" s="57">
        <v>1208925</v>
      </c>
      <c r="BF30" s="57">
        <v>636624</v>
      </c>
      <c r="BG30" s="57">
        <v>1845548</v>
      </c>
      <c r="BH30" s="57">
        <v>371912</v>
      </c>
      <c r="BI30" s="57">
        <v>507153</v>
      </c>
      <c r="BJ30" s="57">
        <v>879065</v>
      </c>
      <c r="BK30" s="57">
        <v>454430</v>
      </c>
      <c r="BL30" s="57">
        <v>1333495</v>
      </c>
      <c r="BM30" s="57">
        <v>729504</v>
      </c>
      <c r="BN30" s="57">
        <v>2063002</v>
      </c>
      <c r="BO30" s="57">
        <v>422292</v>
      </c>
      <c r="BP30" s="57">
        <v>601976</v>
      </c>
      <c r="BQ30" s="57">
        <v>1024268</v>
      </c>
      <c r="BR30" s="57">
        <v>545722</v>
      </c>
      <c r="BS30" s="57">
        <v>1569990</v>
      </c>
      <c r="BT30" s="57">
        <v>929481</v>
      </c>
      <c r="BU30" s="57">
        <v>2499471</v>
      </c>
      <c r="BV30" s="57">
        <v>550313</v>
      </c>
      <c r="BW30" s="57">
        <v>749243</v>
      </c>
      <c r="BX30" s="57">
        <v>1299556</v>
      </c>
      <c r="BY30" s="57">
        <v>662360</v>
      </c>
      <c r="BZ30" s="57">
        <v>1961916</v>
      </c>
      <c r="CA30" s="57">
        <v>1022756</v>
      </c>
      <c r="CB30" s="57">
        <v>2984672</v>
      </c>
      <c r="CC30" s="57">
        <v>598566</v>
      </c>
      <c r="CD30" s="57">
        <v>837911</v>
      </c>
      <c r="CE30" s="57">
        <v>1436477</v>
      </c>
      <c r="CF30" s="57">
        <v>676608</v>
      </c>
      <c r="CG30" s="57">
        <v>2113085</v>
      </c>
      <c r="CH30" s="57">
        <v>1072043</v>
      </c>
      <c r="CI30" s="57">
        <v>3185127</v>
      </c>
      <c r="CJ30" s="57">
        <v>671558</v>
      </c>
      <c r="CK30" s="57">
        <v>923745</v>
      </c>
      <c r="CL30" s="57">
        <v>1595303</v>
      </c>
      <c r="CM30" s="57">
        <v>815760</v>
      </c>
      <c r="CN30" s="57">
        <v>2411063</v>
      </c>
      <c r="CO30" s="57">
        <v>1266128</v>
      </c>
      <c r="CP30" s="57">
        <v>3677191</v>
      </c>
      <c r="CQ30" s="57">
        <v>786180</v>
      </c>
      <c r="CR30" s="57">
        <v>1022233</v>
      </c>
      <c r="CS30" s="57">
        <v>1808413</v>
      </c>
      <c r="CT30" s="57">
        <v>929141</v>
      </c>
      <c r="CU30" s="57">
        <v>2737554</v>
      </c>
      <c r="CV30" s="57">
        <v>1490481</v>
      </c>
      <c r="CW30" s="57">
        <v>4228035</v>
      </c>
      <c r="CX30" s="57">
        <v>911907</v>
      </c>
      <c r="CY30" s="57">
        <v>1139637</v>
      </c>
      <c r="CZ30" s="57">
        <v>2051544</v>
      </c>
      <c r="DA30" s="57">
        <v>1049891</v>
      </c>
      <c r="DB30" s="57">
        <v>3101435</v>
      </c>
      <c r="DC30" s="57">
        <v>1665952</v>
      </c>
      <c r="DD30" s="57">
        <v>4767387</v>
      </c>
      <c r="DE30" s="57">
        <v>858940</v>
      </c>
      <c r="DF30" s="57">
        <v>241795</v>
      </c>
      <c r="DG30" s="57">
        <v>1100735</v>
      </c>
      <c r="DH30" s="57">
        <v>788204</v>
      </c>
      <c r="DI30" s="57">
        <v>1888939</v>
      </c>
      <c r="DJ30" s="57">
        <v>1570323</v>
      </c>
      <c r="DK30" s="57">
        <v>3459262</v>
      </c>
      <c r="DL30" s="57">
        <v>710915</v>
      </c>
      <c r="DM30" s="57">
        <v>1241922</v>
      </c>
      <c r="DN30" s="57">
        <v>1952837</v>
      </c>
      <c r="DO30" s="57">
        <v>1266142</v>
      </c>
      <c r="DP30" s="57">
        <v>3218979</v>
      </c>
      <c r="DQ30" s="57">
        <v>1959777</v>
      </c>
      <c r="DR30" s="57">
        <v>5178756</v>
      </c>
      <c r="DS30" s="57">
        <v>1227897</v>
      </c>
      <c r="DT30" s="57">
        <v>1781734</v>
      </c>
      <c r="DU30" s="57">
        <v>3009631</v>
      </c>
      <c r="DV30" s="57">
        <v>1408317</v>
      </c>
      <c r="DW30" s="57">
        <v>4417947</v>
      </c>
      <c r="DX30" s="57">
        <v>1981574</v>
      </c>
      <c r="DY30" s="57">
        <v>6399521</v>
      </c>
      <c r="DZ30" s="274">
        <v>1233528</v>
      </c>
      <c r="EA30" s="274">
        <v>1609394</v>
      </c>
      <c r="EB30" s="274">
        <v>2842922</v>
      </c>
      <c r="EC30" s="274">
        <v>1413054</v>
      </c>
      <c r="ED30" s="274">
        <v>4255976</v>
      </c>
      <c r="EE30" s="274">
        <v>2128803</v>
      </c>
      <c r="EF30" s="274">
        <v>6384779</v>
      </c>
    </row>
    <row r="31" spans="1:136" ht="16.5" customHeight="1">
      <c r="A31" s="17"/>
      <c r="B31" s="52" t="s">
        <v>1858</v>
      </c>
      <c r="C31" s="52" t="s">
        <v>1856</v>
      </c>
      <c r="D31" s="53">
        <v>9872</v>
      </c>
      <c r="E31" s="53">
        <v>18091</v>
      </c>
      <c r="F31" s="53">
        <v>27963</v>
      </c>
      <c r="G31" s="53">
        <v>10753</v>
      </c>
      <c r="H31" s="53">
        <v>38716</v>
      </c>
      <c r="I31" s="53">
        <v>20173</v>
      </c>
      <c r="J31" s="53">
        <v>58889</v>
      </c>
      <c r="K31" s="53">
        <v>15078</v>
      </c>
      <c r="L31" s="53">
        <v>15998</v>
      </c>
      <c r="M31" s="53">
        <v>31076</v>
      </c>
      <c r="N31" s="53">
        <v>19572</v>
      </c>
      <c r="O31" s="53">
        <v>50648</v>
      </c>
      <c r="P31" s="53">
        <v>27068</v>
      </c>
      <c r="Q31" s="53">
        <v>77716</v>
      </c>
      <c r="R31" s="53">
        <v>34236</v>
      </c>
      <c r="S31" s="53">
        <v>43653</v>
      </c>
      <c r="T31" s="53">
        <v>77887</v>
      </c>
      <c r="U31" s="53">
        <v>45165</v>
      </c>
      <c r="V31" s="53">
        <v>123054</v>
      </c>
      <c r="W31" s="53">
        <v>41675</v>
      </c>
      <c r="X31" s="53">
        <v>164730</v>
      </c>
      <c r="Y31" s="53">
        <v>44640</v>
      </c>
      <c r="Z31" s="53">
        <v>52110</v>
      </c>
      <c r="AA31" s="53">
        <v>96748</v>
      </c>
      <c r="AB31" s="53">
        <v>55181</v>
      </c>
      <c r="AC31" s="53">
        <v>151929</v>
      </c>
      <c r="AD31" s="53">
        <v>48953</v>
      </c>
      <c r="AE31" s="53">
        <v>200883</v>
      </c>
      <c r="AF31" s="53">
        <v>50117</v>
      </c>
      <c r="AG31" s="53">
        <v>50743</v>
      </c>
      <c r="AH31" s="53">
        <v>100862</v>
      </c>
      <c r="AI31" s="53">
        <v>57306</v>
      </c>
      <c r="AJ31" s="54">
        <v>158168</v>
      </c>
      <c r="AK31" s="54">
        <v>60330</v>
      </c>
      <c r="AL31" s="55">
        <v>218497</v>
      </c>
      <c r="AM31" s="53">
        <v>59477</v>
      </c>
      <c r="AN31" s="53">
        <v>65179</v>
      </c>
      <c r="AO31" s="53">
        <v>124656</v>
      </c>
      <c r="AP31" s="53">
        <v>67611</v>
      </c>
      <c r="AQ31" s="53">
        <v>192267</v>
      </c>
      <c r="AR31" s="53">
        <v>69295</v>
      </c>
      <c r="AS31" s="53">
        <v>261563</v>
      </c>
      <c r="AT31" s="53">
        <v>74906</v>
      </c>
      <c r="AU31" s="53">
        <v>81241</v>
      </c>
      <c r="AV31" s="53">
        <v>156147</v>
      </c>
      <c r="AW31" s="53">
        <v>79559</v>
      </c>
      <c r="AX31" s="53">
        <v>235706</v>
      </c>
      <c r="AY31" s="53">
        <v>85337</v>
      </c>
      <c r="AZ31" s="53">
        <v>321042</v>
      </c>
      <c r="BA31" s="53">
        <v>85865</v>
      </c>
      <c r="BB31" s="53">
        <v>94901</v>
      </c>
      <c r="BC31" s="53">
        <v>180767</v>
      </c>
      <c r="BD31" s="53">
        <v>97389</v>
      </c>
      <c r="BE31" s="53">
        <v>278155</v>
      </c>
      <c r="BF31" s="53">
        <v>104559</v>
      </c>
      <c r="BG31" s="53">
        <v>382714</v>
      </c>
      <c r="BH31" s="53">
        <v>103938</v>
      </c>
      <c r="BI31" s="53">
        <v>108957</v>
      </c>
      <c r="BJ31" s="53">
        <v>212895</v>
      </c>
      <c r="BK31" s="53">
        <v>109455</v>
      </c>
      <c r="BL31" s="53">
        <v>322350</v>
      </c>
      <c r="BM31" s="53">
        <v>117393</v>
      </c>
      <c r="BN31" s="53">
        <v>439742</v>
      </c>
      <c r="BO31" s="53">
        <v>120066</v>
      </c>
      <c r="BP31" s="53">
        <v>140463</v>
      </c>
      <c r="BQ31" s="53">
        <v>260529</v>
      </c>
      <c r="BR31" s="53">
        <v>150971</v>
      </c>
      <c r="BS31" s="53">
        <v>411500</v>
      </c>
      <c r="BT31" s="53">
        <v>139935</v>
      </c>
      <c r="BU31" s="53">
        <v>551435</v>
      </c>
      <c r="BV31" s="53">
        <v>151459</v>
      </c>
      <c r="BW31" s="53">
        <v>168541</v>
      </c>
      <c r="BX31" s="53">
        <v>320000</v>
      </c>
      <c r="BY31" s="53">
        <v>161548</v>
      </c>
      <c r="BZ31" s="53">
        <v>481548</v>
      </c>
      <c r="CA31" s="53">
        <v>167626</v>
      </c>
      <c r="CB31" s="53">
        <v>649174</v>
      </c>
      <c r="CC31" s="53">
        <v>160379</v>
      </c>
      <c r="CD31" s="53">
        <v>172594</v>
      </c>
      <c r="CE31" s="53">
        <v>332973</v>
      </c>
      <c r="CF31" s="53">
        <v>175005</v>
      </c>
      <c r="CG31" s="53">
        <v>507978</v>
      </c>
      <c r="CH31" s="53">
        <v>183391</v>
      </c>
      <c r="CI31" s="53">
        <v>691368</v>
      </c>
      <c r="CJ31" s="53">
        <v>174210</v>
      </c>
      <c r="CK31" s="53">
        <v>195348</v>
      </c>
      <c r="CL31" s="53">
        <v>369558</v>
      </c>
      <c r="CM31" s="53">
        <v>228064</v>
      </c>
      <c r="CN31" s="53">
        <v>597622</v>
      </c>
      <c r="CO31" s="53">
        <v>224579</v>
      </c>
      <c r="CP31" s="53">
        <v>822201</v>
      </c>
      <c r="CQ31" s="53">
        <v>222683</v>
      </c>
      <c r="CR31" s="53">
        <v>232840</v>
      </c>
      <c r="CS31" s="53">
        <v>455523</v>
      </c>
      <c r="CT31" s="53">
        <v>224966</v>
      </c>
      <c r="CU31" s="53">
        <v>680489</v>
      </c>
      <c r="CV31" s="53">
        <v>233500</v>
      </c>
      <c r="CW31" s="53">
        <v>913989</v>
      </c>
      <c r="CX31" s="53">
        <v>236179</v>
      </c>
      <c r="CY31" s="53">
        <v>266875</v>
      </c>
      <c r="CZ31" s="53">
        <v>503054</v>
      </c>
      <c r="DA31" s="53">
        <v>286667</v>
      </c>
      <c r="DB31" s="53">
        <v>789721</v>
      </c>
      <c r="DC31" s="53">
        <v>300808</v>
      </c>
      <c r="DD31" s="53">
        <v>1090529</v>
      </c>
      <c r="DE31" s="53">
        <v>308147</v>
      </c>
      <c r="DF31" s="53">
        <v>262068</v>
      </c>
      <c r="DG31" s="53">
        <v>570215</v>
      </c>
      <c r="DH31" s="53">
        <v>132474</v>
      </c>
      <c r="DI31" s="53">
        <v>702689</v>
      </c>
      <c r="DJ31" s="53">
        <v>151659</v>
      </c>
      <c r="DK31" s="53">
        <v>854348</v>
      </c>
      <c r="DL31" s="53">
        <v>213079</v>
      </c>
      <c r="DM31" s="53">
        <v>228013</v>
      </c>
      <c r="DN31" s="53">
        <v>441092</v>
      </c>
      <c r="DO31" s="53">
        <v>250925</v>
      </c>
      <c r="DP31" s="53">
        <v>692017</v>
      </c>
      <c r="DQ31" s="53">
        <v>301615</v>
      </c>
      <c r="DR31" s="53">
        <v>993632</v>
      </c>
      <c r="DS31" s="53">
        <v>366743</v>
      </c>
      <c r="DT31" s="53">
        <v>423188</v>
      </c>
      <c r="DU31" s="53">
        <v>789931</v>
      </c>
      <c r="DV31" s="53">
        <v>367887</v>
      </c>
      <c r="DW31" s="53">
        <v>1157817</v>
      </c>
      <c r="DX31" s="53">
        <v>427476</v>
      </c>
      <c r="DY31" s="53">
        <v>1585293</v>
      </c>
      <c r="DZ31" s="273">
        <v>468937</v>
      </c>
      <c r="EA31" s="273">
        <v>488392</v>
      </c>
      <c r="EB31" s="273">
        <v>957329</v>
      </c>
      <c r="EC31" s="273">
        <v>434627</v>
      </c>
      <c r="ED31" s="273">
        <v>1391956</v>
      </c>
      <c r="EE31" s="273">
        <v>443867</v>
      </c>
      <c r="EF31" s="273">
        <v>1835823</v>
      </c>
    </row>
    <row r="32" spans="1:136" ht="16.5" customHeight="1">
      <c r="A32" s="29"/>
      <c r="B32" s="60"/>
      <c r="C32" s="6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</row>
    <row r="33" spans="1:136" s="124" customFormat="1" ht="16.5" customHeight="1">
      <c r="A33" s="29"/>
      <c r="B33" s="172" t="s">
        <v>1860</v>
      </c>
      <c r="C33" s="172" t="s">
        <v>1859</v>
      </c>
      <c r="D33" s="173">
        <v>0.50889340039997577</v>
      </c>
      <c r="E33" s="173">
        <v>0.48356785647756745</v>
      </c>
      <c r="F33" s="173">
        <v>0.49407745829491156</v>
      </c>
      <c r="G33" s="173">
        <v>0.47709004631714125</v>
      </c>
      <c r="H33" s="173">
        <v>0.48815476409859493</v>
      </c>
      <c r="I33" s="173">
        <v>0.47543090320679637</v>
      </c>
      <c r="J33" s="173">
        <v>0.48363301344380755</v>
      </c>
      <c r="K33" s="173">
        <v>0.50624116018247378</v>
      </c>
      <c r="L33" s="173">
        <v>0.49247013633987402</v>
      </c>
      <c r="M33" s="173">
        <v>0.49814852539165178</v>
      </c>
      <c r="N33" s="173">
        <v>0.47872695563188911</v>
      </c>
      <c r="O33" s="173">
        <v>0.49144934445512239</v>
      </c>
      <c r="P33" s="173">
        <v>0.48349014261786344</v>
      </c>
      <c r="Q33" s="173">
        <v>0.48863975823494799</v>
      </c>
      <c r="R33" s="173">
        <v>0.50104256299690941</v>
      </c>
      <c r="S33" s="173">
        <v>0.48400940689313726</v>
      </c>
      <c r="T33" s="173">
        <v>0.49101170346969714</v>
      </c>
      <c r="U33" s="173">
        <v>0.48935648197330017</v>
      </c>
      <c r="V33" s="173">
        <v>0.49044352812072284</v>
      </c>
      <c r="W33" s="173">
        <v>0.49106564160858335</v>
      </c>
      <c r="X33" s="173">
        <v>0.49065722532265282</v>
      </c>
      <c r="Y33" s="173">
        <v>0.51057297793590217</v>
      </c>
      <c r="Z33" s="173">
        <v>0.49612147865931333</v>
      </c>
      <c r="AA33" s="173">
        <v>0.50232031413483669</v>
      </c>
      <c r="AB33" s="173">
        <v>0.48633288347875664</v>
      </c>
      <c r="AC33" s="173">
        <v>0.49697392646261462</v>
      </c>
      <c r="AD33" s="173">
        <v>0.47692738831917464</v>
      </c>
      <c r="AE33" s="173">
        <v>0.49068554739212705</v>
      </c>
      <c r="AF33" s="173">
        <v>0.50186069641814224</v>
      </c>
      <c r="AG33" s="173">
        <v>0.49592945957072593</v>
      </c>
      <c r="AH33" s="173">
        <v>0.49827467424832755</v>
      </c>
      <c r="AI33" s="173">
        <v>0.48926230261214337</v>
      </c>
      <c r="AJ33" s="173">
        <v>0.49515092554102863</v>
      </c>
      <c r="AK33" s="173">
        <v>0.51270792273382526</v>
      </c>
      <c r="AL33" s="173">
        <v>0.50105672675579216</v>
      </c>
      <c r="AM33" s="173">
        <v>0.53031032649927545</v>
      </c>
      <c r="AN33" s="173">
        <v>0.53944433950434056</v>
      </c>
      <c r="AO33" s="173">
        <v>0.53568702200918494</v>
      </c>
      <c r="AP33" s="173">
        <v>0.50336181735063479</v>
      </c>
      <c r="AQ33" s="173">
        <v>0.52446986683750518</v>
      </c>
      <c r="AR33" s="173">
        <v>0.51076897302323998</v>
      </c>
      <c r="AS33" s="173">
        <v>0.51988705001821189</v>
      </c>
      <c r="AT33" s="173">
        <v>0.52986341695205974</v>
      </c>
      <c r="AU33" s="173">
        <v>0.53885597736552782</v>
      </c>
      <c r="AV33" s="173">
        <v>0.53518258426966292</v>
      </c>
      <c r="AW33" s="173">
        <v>0.50157668214940132</v>
      </c>
      <c r="AX33" s="173">
        <v>0.52370824490915779</v>
      </c>
      <c r="AY33" s="173">
        <v>0.52822316854903417</v>
      </c>
      <c r="AZ33" s="173">
        <v>0.5252237351365403</v>
      </c>
      <c r="BA33" s="173">
        <v>0.53063554689203307</v>
      </c>
      <c r="BB33" s="173">
        <v>0.54642883453446045</v>
      </c>
      <c r="BC33" s="173">
        <v>0.53979603463992709</v>
      </c>
      <c r="BD33" s="173">
        <v>0.5142369842890222</v>
      </c>
      <c r="BE33" s="173">
        <v>0.53078223011737202</v>
      </c>
      <c r="BF33" s="173">
        <v>0.53753846049925191</v>
      </c>
      <c r="BG33" s="173">
        <v>0.5330933921824631</v>
      </c>
      <c r="BH33" s="173">
        <v>0.51176019737702116</v>
      </c>
      <c r="BI33" s="173">
        <v>0.53542165723714985</v>
      </c>
      <c r="BJ33" s="173">
        <v>0.52514913969129007</v>
      </c>
      <c r="BK33" s="173">
        <v>0.50107065908935533</v>
      </c>
      <c r="BL33" s="173">
        <v>0.51668789996481779</v>
      </c>
      <c r="BM33" s="173">
        <v>0.54728370221327971</v>
      </c>
      <c r="BN33" s="173">
        <v>0.52710850222890282</v>
      </c>
      <c r="BO33" s="173">
        <v>0.51845758708238998</v>
      </c>
      <c r="BP33" s="173">
        <v>0.54173603624196587</v>
      </c>
      <c r="BQ33" s="173">
        <v>0.5318899898946573</v>
      </c>
      <c r="BR33" s="173">
        <v>0.52117915252829028</v>
      </c>
      <c r="BS33" s="173">
        <v>0.52811738408674636</v>
      </c>
      <c r="BT33" s="173">
        <v>0.55663977932779063</v>
      </c>
      <c r="BU33" s="173">
        <v>0.53837602625418624</v>
      </c>
      <c r="BV33" s="173">
        <v>0.54438195856147276</v>
      </c>
      <c r="BW33" s="173">
        <v>0.55326289703491149</v>
      </c>
      <c r="BX33" s="173">
        <v>0.54946702515431556</v>
      </c>
      <c r="BY33" s="173">
        <v>0.53058200125764499</v>
      </c>
      <c r="BZ33" s="173">
        <v>0.54294274282507249</v>
      </c>
      <c r="CA33" s="173">
        <v>0.55664249801073928</v>
      </c>
      <c r="CB33" s="173">
        <v>0.54756063822683132</v>
      </c>
      <c r="CC33" s="173">
        <v>0.55621159914807261</v>
      </c>
      <c r="CD33" s="173">
        <v>0.57207473537026321</v>
      </c>
      <c r="CE33" s="173">
        <v>0.56535604816682383</v>
      </c>
      <c r="CF33" s="173">
        <v>0.53681239081003285</v>
      </c>
      <c r="CG33" s="173">
        <v>0.55589155578659044</v>
      </c>
      <c r="CH33" s="173">
        <v>0.55820919925186308</v>
      </c>
      <c r="CI33" s="173">
        <v>0.55666939368449242</v>
      </c>
      <c r="CJ33" s="173">
        <v>0.54391083062548795</v>
      </c>
      <c r="CK33" s="173">
        <v>0.56655622721496313</v>
      </c>
      <c r="CL33" s="173">
        <v>0.55679757359151738</v>
      </c>
      <c r="CM33" s="173">
        <v>0.53931764180095176</v>
      </c>
      <c r="CN33" s="173">
        <v>0.55075795197406507</v>
      </c>
      <c r="CO33" s="173">
        <v>0.56972355901734872</v>
      </c>
      <c r="CP33" s="173">
        <v>0.55714398916496832</v>
      </c>
      <c r="CQ33" s="173">
        <v>0.56203125636697815</v>
      </c>
      <c r="CR33" s="173">
        <v>0.57427820077290792</v>
      </c>
      <c r="CS33" s="173">
        <v>0.56888906365509539</v>
      </c>
      <c r="CT33" s="173">
        <v>0.54289346938083893</v>
      </c>
      <c r="CU33" s="173">
        <v>0.55979139159043256</v>
      </c>
      <c r="CV33" s="173">
        <v>0.574339472286852</v>
      </c>
      <c r="CW33" s="173">
        <v>0.56483506030980435</v>
      </c>
      <c r="CX33" s="173">
        <v>0.55255805329456953</v>
      </c>
      <c r="CY33" s="173">
        <v>0.56435162580086695</v>
      </c>
      <c r="CZ33" s="173">
        <v>0.5590478378270114</v>
      </c>
      <c r="DA33" s="173">
        <v>0.54344322033371917</v>
      </c>
      <c r="DB33" s="173">
        <v>0.55366602786507868</v>
      </c>
      <c r="DC33" s="173">
        <v>0.57985324347785527</v>
      </c>
      <c r="DD33" s="173">
        <v>0.56254391752008004</v>
      </c>
      <c r="DE33" s="173">
        <v>0.55409049271697486</v>
      </c>
      <c r="DF33" s="173">
        <v>0.44807055126047929</v>
      </c>
      <c r="DG33" s="173">
        <v>0.52671383509361591</v>
      </c>
      <c r="DH33" s="173">
        <v>0.47735309596613851</v>
      </c>
      <c r="DI33" s="173">
        <v>0.50492714139191708</v>
      </c>
      <c r="DJ33" s="173">
        <v>0.53786326560390307</v>
      </c>
      <c r="DK33" s="173">
        <v>0.51936418063856682</v>
      </c>
      <c r="DL33" s="173">
        <v>0.52103938898445268</v>
      </c>
      <c r="DM33" s="173">
        <v>0.54983344578620497</v>
      </c>
      <c r="DN33" s="173">
        <v>0.53899006414599926</v>
      </c>
      <c r="DO33" s="173">
        <v>0.53382448672587268</v>
      </c>
      <c r="DP33" s="173">
        <v>0.53694637156831226</v>
      </c>
      <c r="DQ33" s="173">
        <v>0.5504280345798015</v>
      </c>
      <c r="DR33" s="173">
        <v>0.54196978828693587</v>
      </c>
      <c r="DS33" s="173">
        <v>0.55070918725458762</v>
      </c>
      <c r="DT33" s="173">
        <v>0.56104423968415607</v>
      </c>
      <c r="DU33" s="173">
        <v>0.55678115873150069</v>
      </c>
      <c r="DV33" s="173">
        <v>0.53844606868000677</v>
      </c>
      <c r="DW33" s="173">
        <v>0.5508022697115833</v>
      </c>
      <c r="DX33" s="173">
        <v>0.55742610687778771</v>
      </c>
      <c r="DY33" s="173">
        <v>0.55283641425923657</v>
      </c>
      <c r="DZ33" s="173">
        <v>0.54149628687282125</v>
      </c>
      <c r="EA33" s="173">
        <v>0.53910556512837549</v>
      </c>
      <c r="EB33" s="173">
        <v>0.5401402883322507</v>
      </c>
      <c r="EC33" s="173">
        <v>0.53603838388896352</v>
      </c>
      <c r="ED33" s="173">
        <v>0.53877144480049077</v>
      </c>
      <c r="EE33" s="173">
        <v>0.55919138014321768</v>
      </c>
      <c r="EF33" s="173">
        <v>0.54541205876473775</v>
      </c>
    </row>
    <row r="34" spans="1:136" ht="16.5" customHeight="1">
      <c r="A34" s="29"/>
      <c r="B34" s="60"/>
      <c r="C34" s="6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353"/>
      <c r="EE34" s="353"/>
    </row>
    <row r="35" spans="1:136" ht="16.5" customHeight="1">
      <c r="A35" s="29"/>
      <c r="B35" s="73" t="s">
        <v>1745</v>
      </c>
      <c r="C35" s="73" t="s">
        <v>1746</v>
      </c>
      <c r="D35" s="78">
        <v>-99068</v>
      </c>
      <c r="E35" s="78">
        <v>-123639</v>
      </c>
      <c r="F35" s="78">
        <v>-222707</v>
      </c>
      <c r="G35" s="78">
        <v>-134167</v>
      </c>
      <c r="H35" s="78">
        <v>-356874</v>
      </c>
      <c r="I35" s="78">
        <v>-162617</v>
      </c>
      <c r="J35" s="78">
        <v>-519491</v>
      </c>
      <c r="K35" s="78">
        <v>-121348</v>
      </c>
      <c r="L35" s="78">
        <v>-156553</v>
      </c>
      <c r="M35" s="78">
        <v>-277901</v>
      </c>
      <c r="N35" s="78">
        <v>-150135</v>
      </c>
      <c r="O35" s="78">
        <v>-428036</v>
      </c>
      <c r="P35" s="78">
        <v>-218743</v>
      </c>
      <c r="Q35" s="78">
        <v>-646779</v>
      </c>
      <c r="R35" s="78">
        <v>-162489</v>
      </c>
      <c r="S35" s="78">
        <v>-196111</v>
      </c>
      <c r="T35" s="78">
        <v>-358600</v>
      </c>
      <c r="U35" s="78">
        <v>-183617</v>
      </c>
      <c r="V35" s="78">
        <v>-542218</v>
      </c>
      <c r="W35" s="78">
        <v>-261026</v>
      </c>
      <c r="X35" s="78">
        <v>-803244</v>
      </c>
      <c r="Y35" s="78">
        <v>-202594</v>
      </c>
      <c r="Z35" s="78">
        <v>-237987</v>
      </c>
      <c r="AA35" s="78">
        <v>-440576</v>
      </c>
      <c r="AB35" s="78">
        <v>-231104</v>
      </c>
      <c r="AC35" s="78">
        <v>-671681</v>
      </c>
      <c r="AD35" s="78">
        <v>-268156</v>
      </c>
      <c r="AE35" s="78">
        <v>-939841</v>
      </c>
      <c r="AF35" s="78">
        <v>-215657</v>
      </c>
      <c r="AG35" s="78">
        <v>-255681</v>
      </c>
      <c r="AH35" s="78">
        <v>-471336</v>
      </c>
      <c r="AI35" s="78">
        <v>-250553</v>
      </c>
      <c r="AJ35" s="78">
        <v>-721889</v>
      </c>
      <c r="AK35" s="78">
        <v>-298583</v>
      </c>
      <c r="AL35" s="78">
        <v>-1020475</v>
      </c>
      <c r="AM35" s="78">
        <v>-242834</v>
      </c>
      <c r="AN35" s="78">
        <v>-275480</v>
      </c>
      <c r="AO35" s="78">
        <v>-518314</v>
      </c>
      <c r="AP35" s="78">
        <v>-275741</v>
      </c>
      <c r="AQ35" s="78">
        <v>-794055</v>
      </c>
      <c r="AR35" s="78">
        <v>-343352</v>
      </c>
      <c r="AS35" s="78">
        <v>-1137406</v>
      </c>
      <c r="AT35" s="78">
        <v>-290161</v>
      </c>
      <c r="AU35" s="78">
        <v>-333704</v>
      </c>
      <c r="AV35" s="78">
        <v>-623865</v>
      </c>
      <c r="AW35" s="78">
        <v>-332503.44176000002</v>
      </c>
      <c r="AX35" s="78">
        <v>-956368.44175999996</v>
      </c>
      <c r="AY35" s="78">
        <v>-413413</v>
      </c>
      <c r="AZ35" s="78">
        <v>-1369781</v>
      </c>
      <c r="BA35" s="78">
        <v>-365206</v>
      </c>
      <c r="BB35" s="78">
        <v>-407715</v>
      </c>
      <c r="BC35" s="78">
        <v>-772923</v>
      </c>
      <c r="BD35" s="78">
        <v>-400138</v>
      </c>
      <c r="BE35" s="78">
        <v>-1173061</v>
      </c>
      <c r="BF35" s="78">
        <v>-495952</v>
      </c>
      <c r="BG35" s="78">
        <v>-1669011</v>
      </c>
      <c r="BH35" s="78">
        <v>-429673</v>
      </c>
      <c r="BI35" s="78">
        <v>-458689</v>
      </c>
      <c r="BJ35" s="78">
        <v>-888362</v>
      </c>
      <c r="BK35" s="78">
        <v>-453196</v>
      </c>
      <c r="BL35" s="78">
        <v>-1341561</v>
      </c>
      <c r="BM35" s="78">
        <v>-510748</v>
      </c>
      <c r="BN35" s="78">
        <v>-1852306</v>
      </c>
      <c r="BO35" s="78">
        <v>-458621.55</v>
      </c>
      <c r="BP35" s="78">
        <v>-553031</v>
      </c>
      <c r="BQ35" s="78">
        <v>-1011652.55</v>
      </c>
      <c r="BR35" s="78">
        <v>-554792</v>
      </c>
      <c r="BS35" s="78">
        <v>-1566444.55</v>
      </c>
      <c r="BT35" s="78">
        <v>-682410.08100000001</v>
      </c>
      <c r="BU35" s="78">
        <v>-2248854.6310000001</v>
      </c>
      <c r="BV35" s="78">
        <v>-571198.72048999986</v>
      </c>
      <c r="BW35" s="78">
        <v>-663910.35935999989</v>
      </c>
      <c r="BX35" s="78">
        <v>-1235109.0798499996</v>
      </c>
      <c r="BY35" s="78">
        <v>-667252</v>
      </c>
      <c r="BZ35" s="78">
        <v>-1902359.3943499997</v>
      </c>
      <c r="CA35" s="78">
        <v>-798232.69659000007</v>
      </c>
      <c r="CB35" s="78">
        <v>-2700594.3622699999</v>
      </c>
      <c r="CC35" s="78">
        <v>-653402</v>
      </c>
      <c r="CD35" s="78">
        <v>-738046</v>
      </c>
      <c r="CE35" s="78">
        <v>-1391448</v>
      </c>
      <c r="CF35" s="78">
        <v>-718718</v>
      </c>
      <c r="CG35" s="78">
        <v>-2110166</v>
      </c>
      <c r="CH35" s="78">
        <v>-790639</v>
      </c>
      <c r="CI35" s="78">
        <v>-2900804</v>
      </c>
      <c r="CJ35" s="78">
        <v>-741732</v>
      </c>
      <c r="CK35" s="78">
        <v>-824385</v>
      </c>
      <c r="CL35" s="78">
        <v>-1566117</v>
      </c>
      <c r="CM35" s="78">
        <v>-837896</v>
      </c>
      <c r="CN35" s="78">
        <v>-2404013</v>
      </c>
      <c r="CO35" s="78">
        <v>-1008140</v>
      </c>
      <c r="CP35" s="78">
        <v>-3412153</v>
      </c>
      <c r="CQ35" s="78">
        <v>-838808</v>
      </c>
      <c r="CR35" s="78">
        <v>-903099.03514000005</v>
      </c>
      <c r="CS35" s="78">
        <v>-1741907.0351400001</v>
      </c>
      <c r="CT35" s="78">
        <v>-895618.56825000001</v>
      </c>
      <c r="CU35" s="78">
        <v>-2637525</v>
      </c>
      <c r="CV35" s="78">
        <v>-1080677.7492</v>
      </c>
      <c r="CW35" s="78">
        <v>-3718202.7492</v>
      </c>
      <c r="CX35" s="78">
        <v>-900210</v>
      </c>
      <c r="CY35" s="78">
        <v>-1032647</v>
      </c>
      <c r="CZ35" s="78">
        <v>-1932857</v>
      </c>
      <c r="DA35" s="78">
        <v>-1046516</v>
      </c>
      <c r="DB35" s="78">
        <v>-2979373</v>
      </c>
      <c r="DC35" s="78">
        <v>-1202165</v>
      </c>
      <c r="DD35" s="78">
        <v>-4181538</v>
      </c>
      <c r="DE35" s="78">
        <v>-1134752</v>
      </c>
      <c r="DF35" s="78">
        <v>-83607</v>
      </c>
      <c r="DG35" s="78">
        <v>-1218359</v>
      </c>
      <c r="DH35" s="78">
        <v>-1047291</v>
      </c>
      <c r="DI35" s="78">
        <v>-2265650</v>
      </c>
      <c r="DJ35" s="78">
        <v>-1191081</v>
      </c>
      <c r="DK35" s="78">
        <v>-3456731</v>
      </c>
      <c r="DL35" s="78">
        <v>-1097357</v>
      </c>
      <c r="DM35" s="78">
        <v>-1209341</v>
      </c>
      <c r="DN35" s="78">
        <v>-2306698</v>
      </c>
      <c r="DO35" s="78">
        <v>-1309314</v>
      </c>
      <c r="DP35" s="78">
        <v>-3616012</v>
      </c>
      <c r="DQ35" s="78">
        <v>-1742422</v>
      </c>
      <c r="DR35" s="78">
        <v>-5358434</v>
      </c>
      <c r="DS35" s="78">
        <v>-1450798</v>
      </c>
      <c r="DT35" s="78">
        <v>-1770282</v>
      </c>
      <c r="DU35" s="78">
        <v>-3221080</v>
      </c>
      <c r="DV35" s="78">
        <v>-1575209</v>
      </c>
      <c r="DW35" s="78">
        <v>-4796288</v>
      </c>
      <c r="DX35" s="78">
        <v>-1781126</v>
      </c>
      <c r="DY35" s="78">
        <v>-6577413</v>
      </c>
      <c r="DZ35" s="78">
        <v>-1729126</v>
      </c>
      <c r="EA35" s="78">
        <v>-1873356</v>
      </c>
      <c r="EB35" s="78">
        <v>-3602482</v>
      </c>
      <c r="EC35" s="78">
        <v>-1755853</v>
      </c>
      <c r="ED35" s="78">
        <v>-5358335</v>
      </c>
      <c r="EE35" s="78">
        <v>-1973190</v>
      </c>
      <c r="EF35" s="78">
        <v>-7331525</v>
      </c>
    </row>
    <row r="36" spans="1:136" ht="16.5" customHeight="1">
      <c r="A36" s="17"/>
      <c r="B36" s="56" t="s">
        <v>1875</v>
      </c>
      <c r="C36" s="56" t="s">
        <v>1725</v>
      </c>
      <c r="D36" s="57">
        <v>-59875</v>
      </c>
      <c r="E36" s="57">
        <v>-74554</v>
      </c>
      <c r="F36" s="57">
        <v>-134429</v>
      </c>
      <c r="G36" s="57">
        <v>-71689</v>
      </c>
      <c r="H36" s="57">
        <v>-206118</v>
      </c>
      <c r="I36" s="57">
        <v>-92534</v>
      </c>
      <c r="J36" s="57">
        <v>-298652</v>
      </c>
      <c r="K36" s="57">
        <v>-75638</v>
      </c>
      <c r="L36" s="57">
        <v>-94012</v>
      </c>
      <c r="M36" s="57">
        <v>-169650</v>
      </c>
      <c r="N36" s="57">
        <v>-89403</v>
      </c>
      <c r="O36" s="57">
        <v>-259053</v>
      </c>
      <c r="P36" s="57">
        <v>-119546</v>
      </c>
      <c r="Q36" s="57">
        <v>-378599</v>
      </c>
      <c r="R36" s="57">
        <v>-91089</v>
      </c>
      <c r="S36" s="57">
        <v>-107330</v>
      </c>
      <c r="T36" s="57">
        <v>-198419</v>
      </c>
      <c r="U36" s="57">
        <v>-104190</v>
      </c>
      <c r="V36" s="57">
        <v>-302609</v>
      </c>
      <c r="W36" s="57">
        <v>-137318</v>
      </c>
      <c r="X36" s="57">
        <v>-439927</v>
      </c>
      <c r="Y36" s="57">
        <v>-113624</v>
      </c>
      <c r="Z36" s="57">
        <v>-130237</v>
      </c>
      <c r="AA36" s="57">
        <v>-243861</v>
      </c>
      <c r="AB36" s="57">
        <v>-121301</v>
      </c>
      <c r="AC36" s="57">
        <v>-365162</v>
      </c>
      <c r="AD36" s="57">
        <v>-149932</v>
      </c>
      <c r="AE36" s="57">
        <v>-515094</v>
      </c>
      <c r="AF36" s="57">
        <v>-120897</v>
      </c>
      <c r="AG36" s="57">
        <v>-136055</v>
      </c>
      <c r="AH36" s="57">
        <v>-256952</v>
      </c>
      <c r="AI36" s="57">
        <v>-137375</v>
      </c>
      <c r="AJ36" s="58">
        <v>-394327</v>
      </c>
      <c r="AK36" s="57">
        <v>-160143</v>
      </c>
      <c r="AL36" s="59">
        <v>-554469</v>
      </c>
      <c r="AM36" s="57">
        <v>-137053</v>
      </c>
      <c r="AN36" s="57">
        <v>-148731</v>
      </c>
      <c r="AO36" s="61">
        <v>-285784</v>
      </c>
      <c r="AP36" s="57">
        <v>-159934</v>
      </c>
      <c r="AQ36" s="61">
        <v>-445718</v>
      </c>
      <c r="AR36" s="57">
        <v>-195985</v>
      </c>
      <c r="AS36" s="61">
        <v>-641702</v>
      </c>
      <c r="AT36" s="61">
        <v>-167000</v>
      </c>
      <c r="AU36" s="61">
        <v>-185211</v>
      </c>
      <c r="AV36" s="61">
        <v>-352211</v>
      </c>
      <c r="AW36" s="61">
        <v>-189434</v>
      </c>
      <c r="AX36" s="61">
        <v>-541645</v>
      </c>
      <c r="AY36" s="61">
        <v>-233896</v>
      </c>
      <c r="AZ36" s="61">
        <v>-775541</v>
      </c>
      <c r="BA36" s="61">
        <v>-208242</v>
      </c>
      <c r="BB36" s="61">
        <v>-226085</v>
      </c>
      <c r="BC36" s="61">
        <v>-434327</v>
      </c>
      <c r="BD36" s="57">
        <v>-217724</v>
      </c>
      <c r="BE36" s="61">
        <v>-652051</v>
      </c>
      <c r="BF36" s="57">
        <v>-277504</v>
      </c>
      <c r="BG36" s="61">
        <v>-929556</v>
      </c>
      <c r="BH36" s="61">
        <v>-240057</v>
      </c>
      <c r="BI36" s="61">
        <v>-249580</v>
      </c>
      <c r="BJ36" s="61">
        <v>-489637</v>
      </c>
      <c r="BK36" s="61">
        <v>-249297</v>
      </c>
      <c r="BL36" s="61">
        <v>-738934</v>
      </c>
      <c r="BM36" s="61">
        <v>-291122</v>
      </c>
      <c r="BN36" s="61">
        <v>-1030055</v>
      </c>
      <c r="BO36" s="61">
        <v>-256198</v>
      </c>
      <c r="BP36" s="61">
        <v>-286169</v>
      </c>
      <c r="BQ36" s="61">
        <v>-542367</v>
      </c>
      <c r="BR36" s="61">
        <v>-287355</v>
      </c>
      <c r="BS36" s="61">
        <v>-829722</v>
      </c>
      <c r="BT36" s="61">
        <v>-342031</v>
      </c>
      <c r="BU36" s="61">
        <v>-1171753</v>
      </c>
      <c r="BV36" s="61">
        <v>-307292</v>
      </c>
      <c r="BW36" s="61">
        <v>-343999</v>
      </c>
      <c r="BX36" s="61">
        <v>-651291</v>
      </c>
      <c r="BY36" s="61">
        <v>-339070</v>
      </c>
      <c r="BZ36" s="61">
        <v>-990361</v>
      </c>
      <c r="CA36" s="61">
        <v>-399367</v>
      </c>
      <c r="CB36" s="61">
        <v>-1389728</v>
      </c>
      <c r="CC36" s="61">
        <v>-353110</v>
      </c>
      <c r="CD36" s="61">
        <v>-394357</v>
      </c>
      <c r="CE36" s="61">
        <v>-747467</v>
      </c>
      <c r="CF36" s="61">
        <v>-375259</v>
      </c>
      <c r="CG36" s="61">
        <v>-1122726</v>
      </c>
      <c r="CH36" s="61">
        <v>-424735</v>
      </c>
      <c r="CI36" s="61">
        <v>-1547462</v>
      </c>
      <c r="CJ36" s="61">
        <v>-418444.63346000004</v>
      </c>
      <c r="CK36" s="61">
        <v>-463130.49000999995</v>
      </c>
      <c r="CL36" s="61">
        <v>-881575.12346999999</v>
      </c>
      <c r="CM36" s="61">
        <v>-455512.74192999996</v>
      </c>
      <c r="CN36" s="61">
        <v>-1337087.8654</v>
      </c>
      <c r="CO36" s="61">
        <v>-528912.49598000001</v>
      </c>
      <c r="CP36" s="61">
        <v>-1866000.3613800001</v>
      </c>
      <c r="CQ36" s="61">
        <v>-478099</v>
      </c>
      <c r="CR36" s="61">
        <v>-507826</v>
      </c>
      <c r="CS36" s="61">
        <v>-985925</v>
      </c>
      <c r="CT36" s="61">
        <v>-504648</v>
      </c>
      <c r="CU36" s="61">
        <v>-1490573</v>
      </c>
      <c r="CV36" s="61">
        <v>-584814</v>
      </c>
      <c r="CW36" s="61">
        <v>-2075387</v>
      </c>
      <c r="CX36" s="61">
        <v>-439174</v>
      </c>
      <c r="CY36" s="61">
        <v>-495829</v>
      </c>
      <c r="CZ36" s="61">
        <v>-935003</v>
      </c>
      <c r="DA36" s="61">
        <v>-481346</v>
      </c>
      <c r="DB36" s="61">
        <v>-1416349</v>
      </c>
      <c r="DC36" s="61">
        <v>-559371</v>
      </c>
      <c r="DD36" s="61">
        <v>-1975720</v>
      </c>
      <c r="DE36" s="61">
        <v>-475090</v>
      </c>
      <c r="DF36" s="61">
        <v>-271005</v>
      </c>
      <c r="DG36" s="61">
        <v>-746095</v>
      </c>
      <c r="DH36" s="61">
        <v>-478255</v>
      </c>
      <c r="DI36" s="61">
        <v>-1224350</v>
      </c>
      <c r="DJ36" s="61">
        <v>-661278</v>
      </c>
      <c r="DK36" s="61">
        <v>-1885628</v>
      </c>
      <c r="DL36" s="61">
        <v>-538038</v>
      </c>
      <c r="DM36" s="61">
        <v>-600683</v>
      </c>
      <c r="DN36" s="61">
        <v>-1138721</v>
      </c>
      <c r="DO36" s="61">
        <v>-629903</v>
      </c>
      <c r="DP36" s="61">
        <v>-1768624</v>
      </c>
      <c r="DQ36" s="61">
        <v>-776488</v>
      </c>
      <c r="DR36" s="61">
        <v>-2545112</v>
      </c>
      <c r="DS36" s="61">
        <v>-629768</v>
      </c>
      <c r="DT36" s="61">
        <v>-729685</v>
      </c>
      <c r="DU36" s="61">
        <v>-1359453</v>
      </c>
      <c r="DV36" s="61">
        <v>-675481</v>
      </c>
      <c r="DW36" s="61">
        <v>-2034934</v>
      </c>
      <c r="DX36" s="61">
        <v>-794501</v>
      </c>
      <c r="DY36" s="61">
        <v>-2829435</v>
      </c>
      <c r="DZ36" s="61">
        <v>-673995</v>
      </c>
      <c r="EA36" s="61">
        <v>-738945</v>
      </c>
      <c r="EB36" s="61">
        <v>-1412940</v>
      </c>
      <c r="EC36" s="61">
        <v>-690457</v>
      </c>
      <c r="ED36" s="61">
        <v>-2103399</v>
      </c>
      <c r="EE36" s="61">
        <v>-841203</v>
      </c>
      <c r="EF36" s="61">
        <v>-2944602</v>
      </c>
    </row>
    <row r="37" spans="1:136" ht="16.5" customHeight="1">
      <c r="A37" s="17"/>
      <c r="B37" s="56" t="s">
        <v>1876</v>
      </c>
      <c r="C37" s="56" t="s">
        <v>1726</v>
      </c>
      <c r="D37" s="57">
        <v>-17328</v>
      </c>
      <c r="E37" s="57">
        <v>-22856</v>
      </c>
      <c r="F37" s="57">
        <v>-40184</v>
      </c>
      <c r="G37" s="57">
        <v>-22355</v>
      </c>
      <c r="H37" s="57">
        <v>-62539</v>
      </c>
      <c r="I37" s="57">
        <v>-27692</v>
      </c>
      <c r="J37" s="57">
        <v>-90231</v>
      </c>
      <c r="K37" s="57">
        <v>-23220</v>
      </c>
      <c r="L37" s="57">
        <v>-32309</v>
      </c>
      <c r="M37" s="57">
        <v>-55529</v>
      </c>
      <c r="N37" s="57">
        <v>-31618</v>
      </c>
      <c r="O37" s="57">
        <v>-87147</v>
      </c>
      <c r="P37" s="57">
        <v>-41292</v>
      </c>
      <c r="Q37" s="57">
        <v>-128439</v>
      </c>
      <c r="R37" s="57">
        <v>-32044</v>
      </c>
      <c r="S37" s="57">
        <v>-34024</v>
      </c>
      <c r="T37" s="57">
        <v>-66068</v>
      </c>
      <c r="U37" s="57">
        <v>-36511</v>
      </c>
      <c r="V37" s="57">
        <v>-102579</v>
      </c>
      <c r="W37" s="57">
        <v>-48809</v>
      </c>
      <c r="X37" s="57">
        <v>-151388</v>
      </c>
      <c r="Y37" s="57">
        <v>-36682</v>
      </c>
      <c r="Z37" s="57">
        <v>-43903</v>
      </c>
      <c r="AA37" s="57">
        <v>-80585</v>
      </c>
      <c r="AB37" s="57">
        <v>-46977</v>
      </c>
      <c r="AC37" s="57">
        <v>-127562</v>
      </c>
      <c r="AD37" s="57">
        <v>-51406</v>
      </c>
      <c r="AE37" s="57">
        <v>-178968</v>
      </c>
      <c r="AF37" s="57">
        <v>-38003</v>
      </c>
      <c r="AG37" s="57">
        <v>-46198</v>
      </c>
      <c r="AH37" s="57">
        <v>-84200</v>
      </c>
      <c r="AI37" s="57">
        <v>-43957</v>
      </c>
      <c r="AJ37" s="58">
        <v>-128157</v>
      </c>
      <c r="AK37" s="57">
        <v>-52188</v>
      </c>
      <c r="AL37" s="59">
        <v>-180346</v>
      </c>
      <c r="AM37" s="57">
        <v>-40966</v>
      </c>
      <c r="AN37" s="57">
        <v>-50098</v>
      </c>
      <c r="AO37" s="61">
        <v>-91064</v>
      </c>
      <c r="AP37" s="57">
        <v>-56810</v>
      </c>
      <c r="AQ37" s="61">
        <v>-147874</v>
      </c>
      <c r="AR37" s="57">
        <v>-63890</v>
      </c>
      <c r="AS37" s="61">
        <v>-211764</v>
      </c>
      <c r="AT37" s="61">
        <v>-51523</v>
      </c>
      <c r="AU37" s="61">
        <v>-60560</v>
      </c>
      <c r="AV37" s="61">
        <v>-112083</v>
      </c>
      <c r="AW37" s="61">
        <v>-63936</v>
      </c>
      <c r="AX37" s="61">
        <v>-176019</v>
      </c>
      <c r="AY37" s="61">
        <v>-74662</v>
      </c>
      <c r="AZ37" s="61">
        <v>-250682</v>
      </c>
      <c r="BA37" s="61">
        <v>-64196</v>
      </c>
      <c r="BB37" s="61">
        <v>-68973</v>
      </c>
      <c r="BC37" s="61">
        <v>-133169</v>
      </c>
      <c r="BD37" s="57">
        <v>-74110</v>
      </c>
      <c r="BE37" s="61">
        <v>-207279</v>
      </c>
      <c r="BF37" s="57">
        <v>-86652</v>
      </c>
      <c r="BG37" s="61">
        <v>-293932</v>
      </c>
      <c r="BH37" s="61">
        <v>-78755</v>
      </c>
      <c r="BI37" s="61">
        <v>-79154</v>
      </c>
      <c r="BJ37" s="61">
        <v>-157909</v>
      </c>
      <c r="BK37" s="61">
        <v>-86293</v>
      </c>
      <c r="BL37" s="61">
        <v>-244202</v>
      </c>
      <c r="BM37" s="61">
        <v>-86053</v>
      </c>
      <c r="BN37" s="61">
        <v>-330255</v>
      </c>
      <c r="BO37" s="61">
        <v>-81634</v>
      </c>
      <c r="BP37" s="61">
        <v>-92299</v>
      </c>
      <c r="BQ37" s="61">
        <v>-173933</v>
      </c>
      <c r="BR37" s="61">
        <v>-98792</v>
      </c>
      <c r="BS37" s="61">
        <v>-272725</v>
      </c>
      <c r="BT37" s="61">
        <v>-125275</v>
      </c>
      <c r="BU37" s="61">
        <v>-398000</v>
      </c>
      <c r="BV37" s="61">
        <v>-100353</v>
      </c>
      <c r="BW37" s="61">
        <v>-116651</v>
      </c>
      <c r="BX37" s="61">
        <v>-217004</v>
      </c>
      <c r="BY37" s="61">
        <v>-122131</v>
      </c>
      <c r="BZ37" s="61">
        <v>-339135</v>
      </c>
      <c r="CA37" s="61">
        <v>-130254</v>
      </c>
      <c r="CB37" s="61">
        <v>-469389</v>
      </c>
      <c r="CC37" s="61">
        <v>-120667</v>
      </c>
      <c r="CD37" s="61">
        <v>-130629</v>
      </c>
      <c r="CE37" s="61">
        <v>-251296</v>
      </c>
      <c r="CF37" s="61">
        <v>-134271</v>
      </c>
      <c r="CG37" s="61">
        <v>-385567</v>
      </c>
      <c r="CH37" s="61">
        <v>-135497</v>
      </c>
      <c r="CI37" s="61">
        <v>-521149</v>
      </c>
      <c r="CJ37" s="61">
        <v>-129705.13443000001</v>
      </c>
      <c r="CK37" s="61">
        <v>-135603.50086</v>
      </c>
      <c r="CL37" s="61">
        <v>-265308.63529000001</v>
      </c>
      <c r="CM37" s="61">
        <v>-150096.68736000001</v>
      </c>
      <c r="CN37" s="61">
        <v>-415405.32264999999</v>
      </c>
      <c r="CO37" s="61">
        <v>-169379.93951</v>
      </c>
      <c r="CP37" s="61">
        <v>-584785.26215999993</v>
      </c>
      <c r="CQ37" s="61">
        <v>-149298</v>
      </c>
      <c r="CR37" s="61">
        <v>-161412</v>
      </c>
      <c r="CS37" s="61">
        <v>-310710</v>
      </c>
      <c r="CT37" s="61">
        <v>-176513</v>
      </c>
      <c r="CU37" s="61">
        <v>-487223</v>
      </c>
      <c r="CV37" s="61">
        <v>-200229</v>
      </c>
      <c r="CW37" s="61">
        <v>-687452</v>
      </c>
      <c r="CX37" s="61">
        <v>-170241</v>
      </c>
      <c r="CY37" s="61">
        <v>-182454</v>
      </c>
      <c r="CZ37" s="61">
        <v>-352695</v>
      </c>
      <c r="DA37" s="61">
        <v>-196024</v>
      </c>
      <c r="DB37" s="61">
        <v>-548719</v>
      </c>
      <c r="DC37" s="61">
        <v>-212317</v>
      </c>
      <c r="DD37" s="61">
        <v>-761036</v>
      </c>
      <c r="DE37" s="61">
        <v>-190264</v>
      </c>
      <c r="DF37" s="61">
        <v>-150478</v>
      </c>
      <c r="DG37" s="61">
        <v>-340742</v>
      </c>
      <c r="DH37" s="61">
        <v>-175639</v>
      </c>
      <c r="DI37" s="61">
        <v>-516381</v>
      </c>
      <c r="DJ37" s="61">
        <v>-206902</v>
      </c>
      <c r="DK37" s="61">
        <v>-723283</v>
      </c>
      <c r="DL37" s="61">
        <v>-211522</v>
      </c>
      <c r="DM37" s="61">
        <v>-236832</v>
      </c>
      <c r="DN37" s="61">
        <v>-448354</v>
      </c>
      <c r="DO37" s="61">
        <v>-236496</v>
      </c>
      <c r="DP37" s="61">
        <v>-684850</v>
      </c>
      <c r="DQ37" s="61">
        <v>-299809</v>
      </c>
      <c r="DR37" s="61">
        <v>-984659</v>
      </c>
      <c r="DS37" s="61">
        <v>-298222</v>
      </c>
      <c r="DT37" s="61">
        <v>-327798</v>
      </c>
      <c r="DU37" s="61">
        <v>-626020</v>
      </c>
      <c r="DV37" s="61">
        <v>-332496</v>
      </c>
      <c r="DW37" s="61">
        <v>-958516</v>
      </c>
      <c r="DX37" s="61">
        <v>-337320</v>
      </c>
      <c r="DY37" s="61">
        <v>-1295836</v>
      </c>
      <c r="DZ37" s="61">
        <v>-335436</v>
      </c>
      <c r="EA37" s="61">
        <v>-354084</v>
      </c>
      <c r="EB37" s="61">
        <v>-689520</v>
      </c>
      <c r="EC37" s="61">
        <v>-346603</v>
      </c>
      <c r="ED37" s="61">
        <v>-1036123</v>
      </c>
      <c r="EE37" s="61">
        <v>-380173</v>
      </c>
      <c r="EF37" s="61">
        <v>-1416296</v>
      </c>
    </row>
    <row r="38" spans="1:136" ht="16.5" customHeight="1">
      <c r="A38" s="17"/>
      <c r="B38" s="56" t="s">
        <v>1750</v>
      </c>
      <c r="C38" s="56" t="s">
        <v>59</v>
      </c>
      <c r="D38" s="57">
        <v>-9771</v>
      </c>
      <c r="E38" s="57">
        <v>-8075</v>
      </c>
      <c r="F38" s="57">
        <v>-17846</v>
      </c>
      <c r="G38" s="57">
        <v>-8020</v>
      </c>
      <c r="H38" s="57">
        <v>-25866</v>
      </c>
      <c r="I38" s="57">
        <v>-8159</v>
      </c>
      <c r="J38" s="57">
        <v>-34024</v>
      </c>
      <c r="K38" s="57">
        <v>-8642</v>
      </c>
      <c r="L38" s="57">
        <v>-9384</v>
      </c>
      <c r="M38" s="57">
        <v>-18026</v>
      </c>
      <c r="N38" s="57">
        <v>-10072</v>
      </c>
      <c r="O38" s="57">
        <v>-28098</v>
      </c>
      <c r="P38" s="57">
        <v>-10721</v>
      </c>
      <c r="Q38" s="57">
        <v>-38819</v>
      </c>
      <c r="R38" s="57">
        <v>-11703</v>
      </c>
      <c r="S38" s="57">
        <v>-12100</v>
      </c>
      <c r="T38" s="57">
        <v>-23803</v>
      </c>
      <c r="U38" s="57">
        <v>-12625</v>
      </c>
      <c r="V38" s="57">
        <v>-36428</v>
      </c>
      <c r="W38" s="57">
        <v>-13279</v>
      </c>
      <c r="X38" s="57">
        <v>-49707</v>
      </c>
      <c r="Y38" s="57">
        <v>-14580</v>
      </c>
      <c r="Z38" s="57">
        <v>-15314</v>
      </c>
      <c r="AA38" s="57">
        <v>-29893</v>
      </c>
      <c r="AB38" s="57">
        <v>-15975</v>
      </c>
      <c r="AC38" s="57">
        <v>-45868</v>
      </c>
      <c r="AD38" s="57">
        <v>-16157</v>
      </c>
      <c r="AE38" s="57">
        <v>-62026</v>
      </c>
      <c r="AF38" s="57">
        <v>-18139</v>
      </c>
      <c r="AG38" s="57">
        <v>-18342</v>
      </c>
      <c r="AH38" s="57">
        <v>-36480</v>
      </c>
      <c r="AI38" s="57">
        <v>-18799</v>
      </c>
      <c r="AJ38" s="58">
        <v>-55279</v>
      </c>
      <c r="AK38" s="57">
        <v>-18793</v>
      </c>
      <c r="AL38" s="59">
        <v>-74073</v>
      </c>
      <c r="AM38" s="57">
        <v>-18795</v>
      </c>
      <c r="AN38" s="57">
        <v>-17923</v>
      </c>
      <c r="AO38" s="61">
        <v>-36718</v>
      </c>
      <c r="AP38" s="57">
        <v>-18294</v>
      </c>
      <c r="AQ38" s="61">
        <v>-55012</v>
      </c>
      <c r="AR38" s="57">
        <v>-20775</v>
      </c>
      <c r="AS38" s="61">
        <v>-75787</v>
      </c>
      <c r="AT38" s="61">
        <v>-21515</v>
      </c>
      <c r="AU38" s="61">
        <v>-22579</v>
      </c>
      <c r="AV38" s="61">
        <v>-44094</v>
      </c>
      <c r="AW38" s="61">
        <v>-24173</v>
      </c>
      <c r="AX38" s="61">
        <v>-68267</v>
      </c>
      <c r="AY38" s="61">
        <v>-29371</v>
      </c>
      <c r="AZ38" s="61">
        <v>-97637</v>
      </c>
      <c r="BA38" s="61">
        <v>-30147</v>
      </c>
      <c r="BB38" s="61">
        <v>-31930</v>
      </c>
      <c r="BC38" s="61">
        <v>-62077</v>
      </c>
      <c r="BD38" s="61">
        <v>-33749</v>
      </c>
      <c r="BE38" s="61">
        <v>-95826</v>
      </c>
      <c r="BF38" s="61">
        <v>-37124</v>
      </c>
      <c r="BG38" s="61">
        <v>-132949</v>
      </c>
      <c r="BH38" s="61">
        <v>-39291</v>
      </c>
      <c r="BI38" s="61">
        <v>-40586</v>
      </c>
      <c r="BJ38" s="61">
        <v>-79877</v>
      </c>
      <c r="BK38" s="61">
        <v>-42276</v>
      </c>
      <c r="BL38" s="61">
        <v>-122153</v>
      </c>
      <c r="BM38" s="61">
        <v>-45284</v>
      </c>
      <c r="BN38" s="61">
        <v>-167437</v>
      </c>
      <c r="BO38" s="61">
        <v>-48304.26</v>
      </c>
      <c r="BP38" s="61">
        <v>-51633</v>
      </c>
      <c r="BQ38" s="61">
        <v>-99937.260000000009</v>
      </c>
      <c r="BR38" s="61">
        <v>-55024</v>
      </c>
      <c r="BS38" s="61">
        <v>-154961.26</v>
      </c>
      <c r="BT38" s="61">
        <v>-57769.084999999999</v>
      </c>
      <c r="BU38" s="61">
        <v>-212730.345</v>
      </c>
      <c r="BV38" s="61">
        <v>-61385.209040000002</v>
      </c>
      <c r="BW38" s="61">
        <v>-63684.935679999799</v>
      </c>
      <c r="BX38" s="61">
        <v>-125070.14471999981</v>
      </c>
      <c r="BY38" s="61">
        <v>-68235</v>
      </c>
      <c r="BZ38" s="61">
        <v>-193305.14471999981</v>
      </c>
      <c r="CA38" s="61">
        <v>-71475</v>
      </c>
      <c r="CB38" s="61">
        <v>-264780.14471999981</v>
      </c>
      <c r="CC38" s="61">
        <v>-73366</v>
      </c>
      <c r="CD38" s="61">
        <v>-76912</v>
      </c>
      <c r="CE38" s="61">
        <v>-150278</v>
      </c>
      <c r="CF38" s="61">
        <v>-78601</v>
      </c>
      <c r="CG38" s="61">
        <v>-228879</v>
      </c>
      <c r="CH38" s="61">
        <v>-82382</v>
      </c>
      <c r="CI38" s="61">
        <v>-311261</v>
      </c>
      <c r="CJ38" s="61">
        <v>-79114</v>
      </c>
      <c r="CK38" s="61">
        <v>-79710</v>
      </c>
      <c r="CL38" s="61">
        <v>-158824</v>
      </c>
      <c r="CM38" s="61">
        <v>-82769</v>
      </c>
      <c r="CN38" s="61">
        <v>-241593</v>
      </c>
      <c r="CO38" s="61">
        <v>-87459</v>
      </c>
      <c r="CP38" s="61">
        <v>-329052</v>
      </c>
      <c r="CQ38" s="61">
        <v>-73848</v>
      </c>
      <c r="CR38" s="61">
        <v>-76281</v>
      </c>
      <c r="CS38" s="61">
        <v>-150129</v>
      </c>
      <c r="CT38" s="61">
        <v>-81285</v>
      </c>
      <c r="CU38" s="61">
        <v>-231414</v>
      </c>
      <c r="CV38" s="61">
        <v>-83160</v>
      </c>
      <c r="CW38" s="61">
        <v>-314574</v>
      </c>
      <c r="CX38" s="61">
        <v>-162480</v>
      </c>
      <c r="CY38" s="61">
        <v>-164860</v>
      </c>
      <c r="CZ38" s="61">
        <v>-327340</v>
      </c>
      <c r="DA38" s="61">
        <v>-167151</v>
      </c>
      <c r="DB38" s="61">
        <v>-494491</v>
      </c>
      <c r="DC38" s="61">
        <v>-167262</v>
      </c>
      <c r="DD38" s="61">
        <v>-661753</v>
      </c>
      <c r="DE38" s="61">
        <v>-181578</v>
      </c>
      <c r="DF38" s="61">
        <v>-183013</v>
      </c>
      <c r="DG38" s="61">
        <v>-364591</v>
      </c>
      <c r="DH38" s="61">
        <v>-198282</v>
      </c>
      <c r="DI38" s="61">
        <v>-562873</v>
      </c>
      <c r="DJ38" s="61">
        <v>-196768</v>
      </c>
      <c r="DK38" s="61">
        <v>-759641</v>
      </c>
      <c r="DL38" s="61">
        <v>-201481</v>
      </c>
      <c r="DM38" s="61">
        <v>-212132</v>
      </c>
      <c r="DN38" s="61">
        <v>-413613</v>
      </c>
      <c r="DO38" s="61">
        <v>-226397</v>
      </c>
      <c r="DP38" s="61">
        <v>-640010</v>
      </c>
      <c r="DQ38" s="61">
        <v>-237007</v>
      </c>
      <c r="DR38" s="61">
        <v>-877017</v>
      </c>
      <c r="DS38" s="61">
        <v>-235030</v>
      </c>
      <c r="DT38" s="61">
        <v>-251053</v>
      </c>
      <c r="DU38" s="61">
        <v>-486083</v>
      </c>
      <c r="DV38" s="61">
        <v>-251178</v>
      </c>
      <c r="DW38" s="61">
        <v>-737261</v>
      </c>
      <c r="DX38" s="61">
        <v>-256589</v>
      </c>
      <c r="DY38" s="61">
        <v>-993850</v>
      </c>
      <c r="DZ38" s="61">
        <v>-256590</v>
      </c>
      <c r="EA38" s="61">
        <v>-247648</v>
      </c>
      <c r="EB38" s="61">
        <v>-504238</v>
      </c>
      <c r="EC38" s="61">
        <v>-264253</v>
      </c>
      <c r="ED38" s="61">
        <v>-768489</v>
      </c>
      <c r="EE38" s="61">
        <v>-281753</v>
      </c>
      <c r="EF38" s="61">
        <v>-1050242</v>
      </c>
    </row>
    <row r="39" spans="1:136" ht="16.5" customHeight="1">
      <c r="A39" s="17"/>
      <c r="B39" s="56" t="s">
        <v>1752</v>
      </c>
      <c r="C39" s="56" t="s">
        <v>0</v>
      </c>
      <c r="D39" s="58">
        <v>-6021</v>
      </c>
      <c r="E39" s="58">
        <v>-8706</v>
      </c>
      <c r="F39" s="58">
        <v>-14727</v>
      </c>
      <c r="G39" s="58">
        <v>-23815</v>
      </c>
      <c r="H39" s="58">
        <v>-38542</v>
      </c>
      <c r="I39" s="58">
        <v>-19132</v>
      </c>
      <c r="J39" s="58">
        <v>-57676</v>
      </c>
      <c r="K39" s="58">
        <v>-5598</v>
      </c>
      <c r="L39" s="58">
        <v>-8767</v>
      </c>
      <c r="M39" s="58">
        <v>-14365</v>
      </c>
      <c r="N39" s="58">
        <v>-7682</v>
      </c>
      <c r="O39" s="58">
        <v>-22047</v>
      </c>
      <c r="P39" s="58">
        <v>-26877</v>
      </c>
      <c r="Q39" s="58">
        <v>-48924</v>
      </c>
      <c r="R39" s="58">
        <v>-11463</v>
      </c>
      <c r="S39" s="58">
        <v>-15414</v>
      </c>
      <c r="T39" s="58">
        <v>-26877</v>
      </c>
      <c r="U39" s="58">
        <v>-6518</v>
      </c>
      <c r="V39" s="58">
        <v>-33396</v>
      </c>
      <c r="W39" s="58">
        <v>-28621</v>
      </c>
      <c r="X39" s="58">
        <v>-62016</v>
      </c>
      <c r="Y39" s="58">
        <v>-15629</v>
      </c>
      <c r="Z39" s="58">
        <v>-18574</v>
      </c>
      <c r="AA39" s="58">
        <v>-34200</v>
      </c>
      <c r="AB39" s="58">
        <v>-20387</v>
      </c>
      <c r="AC39" s="58">
        <v>-54587</v>
      </c>
      <c r="AD39" s="58">
        <v>-18036</v>
      </c>
      <c r="AE39" s="58">
        <v>-72626</v>
      </c>
      <c r="AF39" s="58">
        <v>-16356</v>
      </c>
      <c r="AG39" s="58">
        <v>-23051</v>
      </c>
      <c r="AH39" s="58">
        <v>-39407</v>
      </c>
      <c r="AI39" s="58">
        <v>-21935</v>
      </c>
      <c r="AJ39" s="58">
        <v>-61342</v>
      </c>
      <c r="AK39" s="58">
        <v>-37824</v>
      </c>
      <c r="AL39" s="58">
        <v>-99168</v>
      </c>
      <c r="AM39" s="58">
        <v>-22436</v>
      </c>
      <c r="AN39" s="58">
        <v>-30160</v>
      </c>
      <c r="AO39" s="58">
        <v>-52596</v>
      </c>
      <c r="AP39" s="58">
        <v>-21945</v>
      </c>
      <c r="AQ39" s="58">
        <v>-74541</v>
      </c>
      <c r="AR39" s="58">
        <v>-45440</v>
      </c>
      <c r="AS39" s="58">
        <v>-119981</v>
      </c>
      <c r="AT39" s="58">
        <v>-31314</v>
      </c>
      <c r="AU39" s="58">
        <v>-36428</v>
      </c>
      <c r="AV39" s="58">
        <v>-67742</v>
      </c>
      <c r="AW39" s="58">
        <v>-30576.441760000002</v>
      </c>
      <c r="AX39" s="58">
        <v>-98318.441760000002</v>
      </c>
      <c r="AY39" s="58">
        <v>-38177</v>
      </c>
      <c r="AZ39" s="58">
        <v>-136494</v>
      </c>
      <c r="BA39" s="58">
        <v>-42394</v>
      </c>
      <c r="BB39" s="58">
        <v>-47330</v>
      </c>
      <c r="BC39" s="58">
        <v>-89725</v>
      </c>
      <c r="BD39" s="58">
        <v>-45537</v>
      </c>
      <c r="BE39" s="58">
        <v>-135262</v>
      </c>
      <c r="BF39" s="58">
        <v>-51234</v>
      </c>
      <c r="BG39" s="58">
        <v>-186493</v>
      </c>
      <c r="BH39" s="58">
        <v>-42745</v>
      </c>
      <c r="BI39" s="58">
        <v>-52224</v>
      </c>
      <c r="BJ39" s="58">
        <v>-94969</v>
      </c>
      <c r="BK39" s="58">
        <v>-42215</v>
      </c>
      <c r="BL39" s="58">
        <v>-137187</v>
      </c>
      <c r="BM39" s="58">
        <v>-44886</v>
      </c>
      <c r="BN39" s="58">
        <v>-182070</v>
      </c>
      <c r="BO39" s="58">
        <v>-43314.289999999994</v>
      </c>
      <c r="BP39" s="58">
        <v>-68887</v>
      </c>
      <c r="BQ39" s="58">
        <v>-112201.29000000001</v>
      </c>
      <c r="BR39" s="58">
        <v>-61769</v>
      </c>
      <c r="BS39" s="58">
        <v>-173970.29</v>
      </c>
      <c r="BT39" s="58">
        <v>-103942.996</v>
      </c>
      <c r="BU39" s="58">
        <v>-277913.28599999996</v>
      </c>
      <c r="BV39" s="58">
        <v>-56431.511449999889</v>
      </c>
      <c r="BW39" s="58">
        <v>-65439.423680000094</v>
      </c>
      <c r="BX39" s="58">
        <v>-121870.93512999997</v>
      </c>
      <c r="BY39" s="58">
        <v>-61509</v>
      </c>
      <c r="BZ39" s="58">
        <v>-183378.24962999998</v>
      </c>
      <c r="CA39" s="58">
        <v>-112173.69659000001</v>
      </c>
      <c r="CB39" s="58">
        <v>-295554.21755</v>
      </c>
      <c r="CC39" s="58">
        <v>-56082</v>
      </c>
      <c r="CD39" s="58">
        <v>-58625</v>
      </c>
      <c r="CE39" s="58">
        <v>-114707</v>
      </c>
      <c r="CF39" s="58">
        <v>-61776</v>
      </c>
      <c r="CG39" s="58">
        <v>-176483</v>
      </c>
      <c r="CH39" s="58">
        <v>-82333</v>
      </c>
      <c r="CI39" s="58">
        <v>-258729</v>
      </c>
      <c r="CJ39" s="58">
        <v>-68102.232110000041</v>
      </c>
      <c r="CK39" s="58">
        <v>-86664.009129999962</v>
      </c>
      <c r="CL39" s="58">
        <v>-154766.24124</v>
      </c>
      <c r="CM39" s="58">
        <v>-78109.57071</v>
      </c>
      <c r="CN39" s="58">
        <v>-232875.81195</v>
      </c>
      <c r="CO39" s="58">
        <v>-143604.56450999988</v>
      </c>
      <c r="CP39" s="58">
        <v>-376480.37645999988</v>
      </c>
      <c r="CQ39" s="58">
        <v>-80140</v>
      </c>
      <c r="CR39" s="58">
        <v>-78461.035139999993</v>
      </c>
      <c r="CS39" s="58">
        <v>-158601.03513999999</v>
      </c>
      <c r="CT39" s="58">
        <v>-64912.568249999997</v>
      </c>
      <c r="CU39" s="58">
        <v>-223513</v>
      </c>
      <c r="CV39" s="58">
        <v>-136603.74920000002</v>
      </c>
      <c r="CW39" s="58">
        <v>-360116.74920000002</v>
      </c>
      <c r="CX39" s="58">
        <v>-55799</v>
      </c>
      <c r="CY39" s="58">
        <v>-91049</v>
      </c>
      <c r="CZ39" s="58">
        <v>-146848</v>
      </c>
      <c r="DA39" s="58">
        <v>-100624</v>
      </c>
      <c r="DB39" s="58">
        <v>-247472</v>
      </c>
      <c r="DC39" s="58">
        <v>-154508</v>
      </c>
      <c r="DD39" s="58">
        <v>-401980</v>
      </c>
      <c r="DE39" s="58">
        <v>-88495</v>
      </c>
      <c r="DF39" s="58">
        <v>654755</v>
      </c>
      <c r="DG39" s="58">
        <v>566260</v>
      </c>
      <c r="DH39" s="58">
        <v>-103716</v>
      </c>
      <c r="DI39" s="58">
        <v>462544</v>
      </c>
      <c r="DJ39" s="58">
        <v>-138087</v>
      </c>
      <c r="DK39" s="58">
        <v>324457</v>
      </c>
      <c r="DL39" s="58">
        <v>-94211</v>
      </c>
      <c r="DM39" s="58">
        <v>-82260</v>
      </c>
      <c r="DN39" s="58">
        <v>-176471</v>
      </c>
      <c r="DO39" s="58">
        <v>-141753</v>
      </c>
      <c r="DP39" s="58">
        <v>-318224</v>
      </c>
      <c r="DQ39" s="58">
        <v>-293621</v>
      </c>
      <c r="DR39" s="58">
        <v>-611845</v>
      </c>
      <c r="DS39" s="58">
        <v>-120324</v>
      </c>
      <c r="DT39" s="58">
        <v>-180225</v>
      </c>
      <c r="DU39" s="58">
        <v>-300549</v>
      </c>
      <c r="DV39" s="58">
        <v>-79166</v>
      </c>
      <c r="DW39" s="58">
        <v>-379714</v>
      </c>
      <c r="DX39" s="58">
        <v>-86836</v>
      </c>
      <c r="DY39" s="58">
        <v>-466550</v>
      </c>
      <c r="DZ39" s="275">
        <v>-116293</v>
      </c>
      <c r="EA39" s="275">
        <v>-136571</v>
      </c>
      <c r="EB39" s="275">
        <v>-252864</v>
      </c>
      <c r="EC39" s="275">
        <v>-124979</v>
      </c>
      <c r="ED39" s="275">
        <v>-377843</v>
      </c>
      <c r="EE39" s="275">
        <v>-199265</v>
      </c>
      <c r="EF39" s="275">
        <v>-577108</v>
      </c>
    </row>
    <row r="40" spans="1:136" ht="16.5" customHeight="1" outlineLevel="1">
      <c r="A40" s="17"/>
      <c r="B40" s="70" t="s">
        <v>1749</v>
      </c>
      <c r="C40" s="70" t="s">
        <v>1760</v>
      </c>
      <c r="D40" s="57">
        <v>-2379</v>
      </c>
      <c r="E40" s="57">
        <v>-2775</v>
      </c>
      <c r="F40" s="57">
        <v>-5154</v>
      </c>
      <c r="G40" s="57">
        <v>-3034</v>
      </c>
      <c r="H40" s="57">
        <v>-8188</v>
      </c>
      <c r="I40" s="57">
        <v>-3290</v>
      </c>
      <c r="J40" s="57">
        <v>-11477</v>
      </c>
      <c r="K40" s="57">
        <v>-2910</v>
      </c>
      <c r="L40" s="57">
        <v>-4254</v>
      </c>
      <c r="M40" s="57">
        <v>-7164</v>
      </c>
      <c r="N40" s="57">
        <v>-4230</v>
      </c>
      <c r="O40" s="57">
        <v>-11394</v>
      </c>
      <c r="P40" s="57">
        <v>-4706</v>
      </c>
      <c r="Q40" s="57">
        <v>-16100</v>
      </c>
      <c r="R40" s="57">
        <v>-5112</v>
      </c>
      <c r="S40" s="57">
        <v>-7000</v>
      </c>
      <c r="T40" s="57">
        <v>-12113</v>
      </c>
      <c r="U40" s="57">
        <v>-7056</v>
      </c>
      <c r="V40" s="57">
        <v>-19169</v>
      </c>
      <c r="W40" s="57">
        <v>-9905</v>
      </c>
      <c r="X40" s="57">
        <v>-29073</v>
      </c>
      <c r="Y40" s="57">
        <v>-7829</v>
      </c>
      <c r="Z40" s="57">
        <v>-10547</v>
      </c>
      <c r="AA40" s="57">
        <v>-18375</v>
      </c>
      <c r="AB40" s="57">
        <v>-9061</v>
      </c>
      <c r="AC40" s="57">
        <v>-27436</v>
      </c>
      <c r="AD40" s="57">
        <v>-10648</v>
      </c>
      <c r="AE40" s="57">
        <v>-38084</v>
      </c>
      <c r="AF40" s="57">
        <v>-7767</v>
      </c>
      <c r="AG40" s="57">
        <v>-9636</v>
      </c>
      <c r="AH40" s="57">
        <v>-17402</v>
      </c>
      <c r="AI40" s="57">
        <v>-9667</v>
      </c>
      <c r="AJ40" s="58">
        <v>-27069</v>
      </c>
      <c r="AK40" s="57">
        <v>-11431</v>
      </c>
      <c r="AL40" s="59">
        <v>-38501</v>
      </c>
      <c r="AM40" s="57">
        <v>-9571</v>
      </c>
      <c r="AN40" s="57">
        <v>-11872</v>
      </c>
      <c r="AO40" s="61">
        <v>-21443</v>
      </c>
      <c r="AP40" s="57">
        <v>-12363</v>
      </c>
      <c r="AQ40" s="61">
        <v>-33806</v>
      </c>
      <c r="AR40" s="57">
        <v>-18540</v>
      </c>
      <c r="AS40" s="61">
        <v>-52346</v>
      </c>
      <c r="AT40" s="61">
        <v>-17629</v>
      </c>
      <c r="AU40" s="61">
        <v>-20167</v>
      </c>
      <c r="AV40" s="61">
        <v>-37796</v>
      </c>
      <c r="AW40" s="61">
        <v>-21205.325000000001</v>
      </c>
      <c r="AX40" s="61">
        <v>-59001.324999999997</v>
      </c>
      <c r="AY40" s="61">
        <v>-27541</v>
      </c>
      <c r="AZ40" s="61">
        <v>-86542</v>
      </c>
      <c r="BA40" s="61">
        <v>-24735</v>
      </c>
      <c r="BB40" s="61">
        <v>-29247</v>
      </c>
      <c r="BC40" s="61">
        <v>-53983</v>
      </c>
      <c r="BD40" s="61">
        <v>-25387</v>
      </c>
      <c r="BE40" s="61">
        <v>-79370</v>
      </c>
      <c r="BF40" s="61">
        <v>-28405</v>
      </c>
      <c r="BG40" s="61">
        <v>-107775</v>
      </c>
      <c r="BH40" s="61">
        <v>-27545</v>
      </c>
      <c r="BI40" s="61">
        <v>-30667</v>
      </c>
      <c r="BJ40" s="61">
        <v>-58212</v>
      </c>
      <c r="BK40" s="61">
        <v>-31322</v>
      </c>
      <c r="BL40" s="61">
        <v>-89534</v>
      </c>
      <c r="BM40" s="61">
        <v>-33864</v>
      </c>
      <c r="BN40" s="61">
        <v>-123398</v>
      </c>
      <c r="BO40" s="61">
        <v>-29477.52</v>
      </c>
      <c r="BP40" s="61">
        <v>-34028</v>
      </c>
      <c r="BQ40" s="61">
        <v>-63505.520000000004</v>
      </c>
      <c r="BR40" s="61">
        <v>-37435</v>
      </c>
      <c r="BS40" s="61">
        <v>-100940.52</v>
      </c>
      <c r="BT40" s="61">
        <v>-44477.508999999998</v>
      </c>
      <c r="BU40" s="61">
        <v>-145418.02900000001</v>
      </c>
      <c r="BV40" s="61">
        <v>-37620.853289999897</v>
      </c>
      <c r="BW40" s="61">
        <v>-40432.8753800001</v>
      </c>
      <c r="BX40" s="61">
        <v>-78053.728669999997</v>
      </c>
      <c r="BY40" s="61">
        <v>-37366</v>
      </c>
      <c r="BZ40" s="61">
        <v>-115419.72867</v>
      </c>
      <c r="CA40" s="61">
        <v>-44218</v>
      </c>
      <c r="CB40" s="61">
        <v>-159640</v>
      </c>
      <c r="CC40" s="61">
        <v>-41368</v>
      </c>
      <c r="CD40" s="61">
        <v>-40828</v>
      </c>
      <c r="CE40" s="61">
        <v>-82196</v>
      </c>
      <c r="CF40" s="61">
        <v>-40858</v>
      </c>
      <c r="CG40" s="61">
        <v>-123054</v>
      </c>
      <c r="CH40" s="61">
        <v>-54845</v>
      </c>
      <c r="CI40" s="61">
        <v>-177899</v>
      </c>
      <c r="CJ40" s="61">
        <v>-48785</v>
      </c>
      <c r="CK40" s="61">
        <v>-56839</v>
      </c>
      <c r="CL40" s="61">
        <v>-105624</v>
      </c>
      <c r="CM40" s="61">
        <v>-58469</v>
      </c>
      <c r="CN40" s="61">
        <v>-164093</v>
      </c>
      <c r="CO40" s="61">
        <v>-69772</v>
      </c>
      <c r="CP40" s="61">
        <v>-233865</v>
      </c>
      <c r="CQ40" s="61">
        <v>-62226</v>
      </c>
      <c r="CR40" s="61">
        <v>-72174</v>
      </c>
      <c r="CS40" s="61">
        <v>-134400</v>
      </c>
      <c r="CT40" s="61">
        <v>-69896</v>
      </c>
      <c r="CU40" s="61">
        <v>-204296</v>
      </c>
      <c r="CV40" s="61">
        <v>-78766</v>
      </c>
      <c r="CW40" s="61">
        <v>-283062</v>
      </c>
      <c r="CX40" s="61">
        <v>-65655</v>
      </c>
      <c r="CY40" s="61">
        <v>-76757</v>
      </c>
      <c r="CZ40" s="61">
        <v>-142412</v>
      </c>
      <c r="DA40" s="61">
        <v>-81478</v>
      </c>
      <c r="DB40" s="61">
        <v>-223890</v>
      </c>
      <c r="DC40" s="61">
        <v>-92209</v>
      </c>
      <c r="DD40" s="61">
        <v>-316099</v>
      </c>
      <c r="DE40" s="61">
        <v>-87571</v>
      </c>
      <c r="DF40" s="61">
        <v>-74857</v>
      </c>
      <c r="DG40" s="61">
        <v>-162428</v>
      </c>
      <c r="DH40" s="61">
        <v>-91593</v>
      </c>
      <c r="DI40" s="61">
        <v>-254021</v>
      </c>
      <c r="DJ40" s="61">
        <v>-103393</v>
      </c>
      <c r="DK40" s="61">
        <v>-357414</v>
      </c>
      <c r="DL40" s="61">
        <v>-91006</v>
      </c>
      <c r="DM40" s="61">
        <v>-98211</v>
      </c>
      <c r="DN40" s="61">
        <v>-189217</v>
      </c>
      <c r="DO40" s="61">
        <v>-101114</v>
      </c>
      <c r="DP40" s="61">
        <v>-290331</v>
      </c>
      <c r="DQ40" s="61">
        <v>-114112</v>
      </c>
      <c r="DR40" s="61">
        <v>-404443</v>
      </c>
      <c r="DS40" s="61">
        <v>-113611</v>
      </c>
      <c r="DT40" s="61">
        <v>-129208</v>
      </c>
      <c r="DU40" s="61">
        <v>-242820</v>
      </c>
      <c r="DV40" s="61">
        <v>-111354</v>
      </c>
      <c r="DW40" s="61">
        <v>-354173</v>
      </c>
      <c r="DX40" s="61">
        <v>-155622</v>
      </c>
      <c r="DY40" s="61">
        <v>-509795</v>
      </c>
      <c r="DZ40" s="61">
        <v>-131749</v>
      </c>
      <c r="EA40" s="61">
        <v>-145323</v>
      </c>
      <c r="EB40" s="61">
        <v>-277119</v>
      </c>
      <c r="EC40" s="61">
        <v>-139401</v>
      </c>
      <c r="ED40" s="61">
        <v>-416520</v>
      </c>
      <c r="EE40" s="61">
        <v>-169393</v>
      </c>
      <c r="EF40" s="61">
        <v>-585913</v>
      </c>
    </row>
    <row r="41" spans="1:136" ht="16.5" customHeight="1" outlineLevel="1">
      <c r="A41" s="17"/>
      <c r="B41" s="70" t="s">
        <v>603</v>
      </c>
      <c r="C41" s="70" t="s">
        <v>1779</v>
      </c>
      <c r="D41" s="57">
        <v>-59</v>
      </c>
      <c r="E41" s="57">
        <v>-250</v>
      </c>
      <c r="F41" s="57">
        <v>-309</v>
      </c>
      <c r="G41" s="57">
        <v>-225</v>
      </c>
      <c r="H41" s="57">
        <v>-534</v>
      </c>
      <c r="I41" s="57">
        <v>-58</v>
      </c>
      <c r="J41" s="57">
        <v>-593</v>
      </c>
      <c r="K41" s="57">
        <v>-316</v>
      </c>
      <c r="L41" s="57">
        <v>-29</v>
      </c>
      <c r="M41" s="57">
        <v>-345</v>
      </c>
      <c r="N41" s="57">
        <v>-127</v>
      </c>
      <c r="O41" s="57">
        <v>-472</v>
      </c>
      <c r="P41" s="57">
        <v>-479</v>
      </c>
      <c r="Q41" s="57">
        <v>-951</v>
      </c>
      <c r="R41" s="57">
        <v>62</v>
      </c>
      <c r="S41" s="57">
        <v>-520</v>
      </c>
      <c r="T41" s="57">
        <v>-458</v>
      </c>
      <c r="U41" s="57">
        <v>-2085</v>
      </c>
      <c r="V41" s="57">
        <v>-2543</v>
      </c>
      <c r="W41" s="57">
        <v>-1433</v>
      </c>
      <c r="X41" s="57">
        <v>-3976</v>
      </c>
      <c r="Y41" s="57">
        <v>3</v>
      </c>
      <c r="Z41" s="57">
        <v>-67</v>
      </c>
      <c r="AA41" s="57">
        <v>-64</v>
      </c>
      <c r="AB41" s="57">
        <v>-194</v>
      </c>
      <c r="AC41" s="57">
        <v>-258</v>
      </c>
      <c r="AD41" s="57">
        <v>-33</v>
      </c>
      <c r="AE41" s="57">
        <v>-292</v>
      </c>
      <c r="AF41" s="57">
        <v>59</v>
      </c>
      <c r="AG41" s="57">
        <v>-152</v>
      </c>
      <c r="AH41" s="57">
        <v>-93</v>
      </c>
      <c r="AI41" s="57">
        <v>-50</v>
      </c>
      <c r="AJ41" s="58">
        <v>-143</v>
      </c>
      <c r="AK41" s="57">
        <v>-200</v>
      </c>
      <c r="AL41" s="59">
        <v>-345</v>
      </c>
      <c r="AM41" s="57">
        <v>-377</v>
      </c>
      <c r="AN41" s="57">
        <v>-410</v>
      </c>
      <c r="AO41" s="61">
        <v>-787</v>
      </c>
      <c r="AP41" s="57">
        <v>-338</v>
      </c>
      <c r="AQ41" s="61">
        <v>-1125</v>
      </c>
      <c r="AR41" s="57">
        <v>705</v>
      </c>
      <c r="AS41" s="61">
        <v>-420</v>
      </c>
      <c r="AT41" s="61">
        <v>142</v>
      </c>
      <c r="AU41" s="61">
        <v>-49</v>
      </c>
      <c r="AV41" s="61">
        <v>93</v>
      </c>
      <c r="AW41" s="61">
        <v>-180.07400000000001</v>
      </c>
      <c r="AX41" s="61">
        <v>-87.074000000000012</v>
      </c>
      <c r="AY41" s="61">
        <v>-574</v>
      </c>
      <c r="AZ41" s="61">
        <v>-661</v>
      </c>
      <c r="BA41" s="61">
        <v>-138</v>
      </c>
      <c r="BB41" s="61">
        <v>16</v>
      </c>
      <c r="BC41" s="61">
        <v>-122</v>
      </c>
      <c r="BD41" s="61">
        <v>-117</v>
      </c>
      <c r="BE41" s="61">
        <v>-239</v>
      </c>
      <c r="BF41" s="61">
        <v>-46</v>
      </c>
      <c r="BG41" s="61">
        <v>-285</v>
      </c>
      <c r="BH41" s="61">
        <v>-21</v>
      </c>
      <c r="BI41" s="61">
        <v>-471</v>
      </c>
      <c r="BJ41" s="61">
        <v>-492</v>
      </c>
      <c r="BK41" s="61">
        <v>26</v>
      </c>
      <c r="BL41" s="61">
        <v>-465</v>
      </c>
      <c r="BM41" s="61">
        <v>-56</v>
      </c>
      <c r="BN41" s="61">
        <v>-521</v>
      </c>
      <c r="BO41" s="61">
        <v>-136.77000000000001</v>
      </c>
      <c r="BP41" s="61">
        <v>-61</v>
      </c>
      <c r="BQ41" s="61">
        <v>-197.77</v>
      </c>
      <c r="BR41" s="61">
        <v>-98</v>
      </c>
      <c r="BS41" s="61">
        <v>-295.77</v>
      </c>
      <c r="BT41" s="61">
        <v>-1444.5619999999999</v>
      </c>
      <c r="BU41" s="61">
        <v>-1740.3319999999999</v>
      </c>
      <c r="BV41" s="61">
        <v>-378.03440999999998</v>
      </c>
      <c r="BW41" s="61">
        <v>-1057</v>
      </c>
      <c r="BX41" s="61">
        <v>-1435.03441</v>
      </c>
      <c r="BY41" s="61">
        <v>-144</v>
      </c>
      <c r="BZ41" s="61">
        <v>-1579.03441</v>
      </c>
      <c r="CA41" s="61">
        <v>-11178</v>
      </c>
      <c r="CB41" s="61">
        <v>-12757.03441</v>
      </c>
      <c r="CC41" s="61">
        <v>-153</v>
      </c>
      <c r="CD41" s="61">
        <v>-962</v>
      </c>
      <c r="CE41" s="61">
        <v>-1115</v>
      </c>
      <c r="CF41" s="61">
        <v>-12228</v>
      </c>
      <c r="CG41" s="61">
        <v>-13343</v>
      </c>
      <c r="CH41" s="61">
        <v>-8035</v>
      </c>
      <c r="CI41" s="61">
        <v>-21381</v>
      </c>
      <c r="CJ41" s="61">
        <v>-431</v>
      </c>
      <c r="CK41" s="61">
        <v>-725</v>
      </c>
      <c r="CL41" s="61">
        <v>-1156</v>
      </c>
      <c r="CM41" s="61">
        <v>-3411</v>
      </c>
      <c r="CN41" s="61">
        <v>-4567</v>
      </c>
      <c r="CO41" s="61">
        <v>-16783</v>
      </c>
      <c r="CP41" s="61">
        <v>-21350</v>
      </c>
      <c r="CQ41" s="61">
        <v>-523</v>
      </c>
      <c r="CR41" s="61">
        <v>-1220.03514</v>
      </c>
      <c r="CS41" s="61">
        <v>-1743.03514</v>
      </c>
      <c r="CT41" s="61">
        <v>-1268.56825</v>
      </c>
      <c r="CU41" s="61">
        <v>-3011</v>
      </c>
      <c r="CV41" s="61">
        <v>-3119</v>
      </c>
      <c r="CW41" s="61">
        <v>-6130</v>
      </c>
      <c r="CX41" s="61">
        <v>-500</v>
      </c>
      <c r="CY41" s="61">
        <v>-289</v>
      </c>
      <c r="CZ41" s="61">
        <v>-789</v>
      </c>
      <c r="DA41" s="61">
        <v>-1926</v>
      </c>
      <c r="DB41" s="61">
        <v>-2715</v>
      </c>
      <c r="DC41" s="61">
        <v>-21053</v>
      </c>
      <c r="DD41" s="61">
        <v>-23768</v>
      </c>
      <c r="DE41" s="61">
        <v>168</v>
      </c>
      <c r="DF41" s="61">
        <v>-9905</v>
      </c>
      <c r="DG41" s="61">
        <v>-9737</v>
      </c>
      <c r="DH41" s="61">
        <v>-10240</v>
      </c>
      <c r="DI41" s="61">
        <v>-19977</v>
      </c>
      <c r="DJ41" s="61">
        <v>-556</v>
      </c>
      <c r="DK41" s="61">
        <v>-20533</v>
      </c>
      <c r="DL41" s="61">
        <v>67</v>
      </c>
      <c r="DM41" s="61">
        <v>-228</v>
      </c>
      <c r="DN41" s="61">
        <v>-161</v>
      </c>
      <c r="DO41" s="61">
        <v>84</v>
      </c>
      <c r="DP41" s="61">
        <v>-77</v>
      </c>
      <c r="DQ41" s="61">
        <v>-8917</v>
      </c>
      <c r="DR41" s="61">
        <v>-8994</v>
      </c>
      <c r="DS41" s="61">
        <v>7</v>
      </c>
      <c r="DT41" s="61">
        <v>-9510</v>
      </c>
      <c r="DU41" s="61">
        <v>-9503</v>
      </c>
      <c r="DV41" s="61">
        <v>-845</v>
      </c>
      <c r="DW41" s="61">
        <v>-10349</v>
      </c>
      <c r="DX41" s="61">
        <v>-27356</v>
      </c>
      <c r="DY41" s="61">
        <v>-37705</v>
      </c>
      <c r="DZ41" s="61">
        <v>-16040</v>
      </c>
      <c r="EA41" s="61">
        <v>-3076</v>
      </c>
      <c r="EB41" s="61">
        <v>-19116</v>
      </c>
      <c r="EC41" s="61">
        <v>27</v>
      </c>
      <c r="ED41" s="61">
        <v>-19089</v>
      </c>
      <c r="EE41" s="61">
        <v>-121753</v>
      </c>
      <c r="EF41" s="61">
        <v>-140842</v>
      </c>
    </row>
    <row r="42" spans="1:136" ht="16.5" customHeight="1" outlineLevel="1">
      <c r="A42" s="17"/>
      <c r="B42" s="70" t="s">
        <v>1747</v>
      </c>
      <c r="C42" s="70" t="s">
        <v>57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-5190</v>
      </c>
      <c r="X42" s="57">
        <v>-5190</v>
      </c>
      <c r="Y42" s="57">
        <v>-2077</v>
      </c>
      <c r="Z42" s="57">
        <v>-3029</v>
      </c>
      <c r="AA42" s="57">
        <v>-5106</v>
      </c>
      <c r="AB42" s="57">
        <v>-3096</v>
      </c>
      <c r="AC42" s="57">
        <v>-8202</v>
      </c>
      <c r="AD42" s="57">
        <v>-2858</v>
      </c>
      <c r="AE42" s="57">
        <v>-11060</v>
      </c>
      <c r="AF42" s="57">
        <v>-3585</v>
      </c>
      <c r="AG42" s="57">
        <v>-4835</v>
      </c>
      <c r="AH42" s="57">
        <v>-8420</v>
      </c>
      <c r="AI42" s="57">
        <v>-4431</v>
      </c>
      <c r="AJ42" s="58">
        <v>-12851</v>
      </c>
      <c r="AK42" s="57">
        <v>-4392</v>
      </c>
      <c r="AL42" s="59">
        <v>-17243</v>
      </c>
      <c r="AM42" s="57">
        <v>-3829</v>
      </c>
      <c r="AN42" s="57">
        <v>-4629</v>
      </c>
      <c r="AO42" s="61">
        <v>-8458</v>
      </c>
      <c r="AP42" s="57">
        <v>-4459</v>
      </c>
      <c r="AQ42" s="61">
        <v>-12917</v>
      </c>
      <c r="AR42" s="57">
        <v>-4468</v>
      </c>
      <c r="AS42" s="61">
        <v>-17385</v>
      </c>
      <c r="AT42" s="61">
        <v>-4727</v>
      </c>
      <c r="AU42" s="61">
        <v>-5549</v>
      </c>
      <c r="AV42" s="61">
        <v>-10276</v>
      </c>
      <c r="AW42" s="61">
        <v>-4259.549</v>
      </c>
      <c r="AX42" s="61">
        <v>-14535.548999999999</v>
      </c>
      <c r="AY42" s="61">
        <v>-3538</v>
      </c>
      <c r="AZ42" s="61">
        <v>-18073</v>
      </c>
      <c r="BA42" s="61">
        <v>-4075</v>
      </c>
      <c r="BB42" s="61">
        <v>-4006</v>
      </c>
      <c r="BC42" s="61">
        <v>-8081</v>
      </c>
      <c r="BD42" s="61">
        <v>-4001</v>
      </c>
      <c r="BE42" s="61">
        <v>-12082</v>
      </c>
      <c r="BF42" s="61">
        <v>-4045</v>
      </c>
      <c r="BG42" s="61">
        <v>-16127</v>
      </c>
      <c r="BH42" s="61">
        <v>-4479</v>
      </c>
      <c r="BI42" s="61">
        <v>-3360</v>
      </c>
      <c r="BJ42" s="61">
        <v>-7839</v>
      </c>
      <c r="BK42" s="61">
        <v>-1687</v>
      </c>
      <c r="BL42" s="61">
        <v>-9524</v>
      </c>
      <c r="BM42" s="61">
        <v>-3613</v>
      </c>
      <c r="BN42" s="61">
        <v>-13139</v>
      </c>
      <c r="BO42" s="61">
        <v>-2883</v>
      </c>
      <c r="BP42" s="61">
        <v>-7003</v>
      </c>
      <c r="BQ42" s="61">
        <v>-9886</v>
      </c>
      <c r="BR42" s="61">
        <v>-7319</v>
      </c>
      <c r="BS42" s="61">
        <v>-17205</v>
      </c>
      <c r="BT42" s="61">
        <v>-7747.7449999999999</v>
      </c>
      <c r="BU42" s="61">
        <v>-24952.744999999999</v>
      </c>
      <c r="BV42" s="61">
        <v>-6467.0164500000001</v>
      </c>
      <c r="BW42" s="61">
        <v>-7543.4621100000004</v>
      </c>
      <c r="BX42" s="61">
        <v>-14010.47856</v>
      </c>
      <c r="BY42" s="61">
        <v>-5498</v>
      </c>
      <c r="BZ42" s="61">
        <v>-19508.47856</v>
      </c>
      <c r="CA42" s="61">
        <v>-6923</v>
      </c>
      <c r="CB42" s="61">
        <v>-26431.47856</v>
      </c>
      <c r="CC42" s="61">
        <v>-6736</v>
      </c>
      <c r="CD42" s="61">
        <v>-5739</v>
      </c>
      <c r="CE42" s="61">
        <v>-12475</v>
      </c>
      <c r="CF42" s="61">
        <v>-5786</v>
      </c>
      <c r="CG42" s="61">
        <v>-18261</v>
      </c>
      <c r="CH42" s="61">
        <v>-5783</v>
      </c>
      <c r="CI42" s="61">
        <v>-24044</v>
      </c>
      <c r="CJ42" s="61">
        <v>-6861</v>
      </c>
      <c r="CK42" s="61">
        <v>-7591</v>
      </c>
      <c r="CL42" s="61">
        <v>-14452</v>
      </c>
      <c r="CM42" s="61">
        <v>-7129</v>
      </c>
      <c r="CN42" s="61">
        <v>-21581</v>
      </c>
      <c r="CO42" s="61">
        <v>-6057</v>
      </c>
      <c r="CP42" s="61">
        <v>-27638</v>
      </c>
      <c r="CQ42" s="61">
        <v>-5084</v>
      </c>
      <c r="CR42" s="61">
        <v>-4716</v>
      </c>
      <c r="CS42" s="61">
        <v>-9800</v>
      </c>
      <c r="CT42" s="61">
        <v>-5920</v>
      </c>
      <c r="CU42" s="61">
        <v>-15720</v>
      </c>
      <c r="CV42" s="61">
        <v>-4778</v>
      </c>
      <c r="CW42" s="61">
        <v>-20498</v>
      </c>
      <c r="CX42" s="61">
        <v>-4805</v>
      </c>
      <c r="CY42" s="61">
        <v>-5160</v>
      </c>
      <c r="CZ42" s="61">
        <v>-9965</v>
      </c>
      <c r="DA42" s="61">
        <v>-5247</v>
      </c>
      <c r="DB42" s="61">
        <v>-15212</v>
      </c>
      <c r="DC42" s="61">
        <v>-5863</v>
      </c>
      <c r="DD42" s="61">
        <v>-21075</v>
      </c>
      <c r="DE42" s="61">
        <v>-4982</v>
      </c>
      <c r="DF42" s="61">
        <v>-5392</v>
      </c>
      <c r="DG42" s="61">
        <v>-10374</v>
      </c>
      <c r="DH42" s="61">
        <v>-5440</v>
      </c>
      <c r="DI42" s="61">
        <v>-15814</v>
      </c>
      <c r="DJ42" s="61">
        <v>-7018</v>
      </c>
      <c r="DK42" s="61">
        <v>-22832</v>
      </c>
      <c r="DL42" s="61">
        <v>-3734</v>
      </c>
      <c r="DM42" s="61">
        <v>-4239</v>
      </c>
      <c r="DN42" s="61">
        <v>-7973</v>
      </c>
      <c r="DO42" s="61">
        <v>-3430</v>
      </c>
      <c r="DP42" s="61">
        <v>-11403</v>
      </c>
      <c r="DQ42" s="61">
        <v>-3948</v>
      </c>
      <c r="DR42" s="61">
        <v>-15351</v>
      </c>
      <c r="DS42" s="61">
        <v>-4381</v>
      </c>
      <c r="DT42" s="61">
        <v>-6429</v>
      </c>
      <c r="DU42" s="61">
        <v>-10810</v>
      </c>
      <c r="DV42" s="61">
        <v>-6511</v>
      </c>
      <c r="DW42" s="61">
        <v>-17321</v>
      </c>
      <c r="DX42" s="61">
        <v>-4478</v>
      </c>
      <c r="DY42" s="61">
        <v>-21799</v>
      </c>
      <c r="DZ42" s="61">
        <v>-5811</v>
      </c>
      <c r="EA42" s="61">
        <v>-6447</v>
      </c>
      <c r="EB42" s="61">
        <v>-12258</v>
      </c>
      <c r="EC42" s="61">
        <v>-6523</v>
      </c>
      <c r="ED42" s="61">
        <v>-18781</v>
      </c>
      <c r="EE42" s="61">
        <v>-4677</v>
      </c>
      <c r="EF42" s="61">
        <v>-23458</v>
      </c>
    </row>
    <row r="43" spans="1:136" ht="16.5" customHeight="1" outlineLevel="1">
      <c r="A43" s="17"/>
      <c r="B43" s="70" t="s">
        <v>67</v>
      </c>
      <c r="C43" s="70" t="s">
        <v>64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-3078</v>
      </c>
      <c r="J43" s="57">
        <v>-3078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-4329</v>
      </c>
      <c r="Q43" s="57">
        <v>-4329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-5368</v>
      </c>
      <c r="X43" s="57">
        <v>-5368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-2701</v>
      </c>
      <c r="AE43" s="57">
        <v>-2701</v>
      </c>
      <c r="AF43" s="57">
        <v>0</v>
      </c>
      <c r="AG43" s="57">
        <v>0</v>
      </c>
      <c r="AH43" s="57">
        <v>0</v>
      </c>
      <c r="AI43" s="57">
        <v>0</v>
      </c>
      <c r="AJ43" s="58">
        <v>0</v>
      </c>
      <c r="AK43" s="57">
        <v>-6007</v>
      </c>
      <c r="AL43" s="59">
        <v>-6007</v>
      </c>
      <c r="AM43" s="57">
        <v>0</v>
      </c>
      <c r="AN43" s="57">
        <v>0</v>
      </c>
      <c r="AO43" s="61">
        <v>0</v>
      </c>
      <c r="AP43" s="57">
        <v>0</v>
      </c>
      <c r="AQ43" s="61">
        <v>0</v>
      </c>
      <c r="AR43" s="57">
        <v>-7054</v>
      </c>
      <c r="AS43" s="61">
        <v>-7054</v>
      </c>
      <c r="AT43" s="61">
        <v>0</v>
      </c>
      <c r="AU43" s="61">
        <v>0</v>
      </c>
      <c r="AV43" s="61">
        <v>0</v>
      </c>
      <c r="AW43" s="61">
        <v>0</v>
      </c>
      <c r="AX43" s="61">
        <v>0</v>
      </c>
      <c r="AY43" s="61">
        <v>-3622</v>
      </c>
      <c r="AZ43" s="61">
        <v>-3622</v>
      </c>
      <c r="BA43" s="61">
        <v>0</v>
      </c>
      <c r="BB43" s="61">
        <v>0</v>
      </c>
      <c r="BC43" s="61">
        <v>0</v>
      </c>
      <c r="BD43" s="61">
        <v>0</v>
      </c>
      <c r="BE43" s="61">
        <v>0</v>
      </c>
      <c r="BF43" s="61">
        <v>-5837</v>
      </c>
      <c r="BG43" s="61">
        <v>-5837</v>
      </c>
      <c r="BH43" s="61">
        <v>0</v>
      </c>
      <c r="BI43" s="61">
        <v>17</v>
      </c>
      <c r="BJ43" s="61">
        <v>17</v>
      </c>
      <c r="BK43" s="61">
        <v>0</v>
      </c>
      <c r="BL43" s="61">
        <v>17</v>
      </c>
      <c r="BM43" s="61">
        <v>-5616</v>
      </c>
      <c r="BN43" s="61">
        <v>-5599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-11657.135</v>
      </c>
      <c r="BU43" s="61">
        <v>-11657.135</v>
      </c>
      <c r="BV43" s="61">
        <v>0</v>
      </c>
      <c r="BW43" s="61">
        <v>0</v>
      </c>
      <c r="BX43" s="61">
        <v>0</v>
      </c>
      <c r="BY43" s="61">
        <v>0</v>
      </c>
      <c r="BZ43" s="61">
        <v>0</v>
      </c>
      <c r="CA43" s="61">
        <v>-9943.6965899999996</v>
      </c>
      <c r="CB43" s="61">
        <v>-9943.6965899999996</v>
      </c>
      <c r="CC43" s="61">
        <v>0</v>
      </c>
      <c r="CD43" s="61">
        <v>0</v>
      </c>
      <c r="CE43" s="61">
        <v>0</v>
      </c>
      <c r="CF43" s="61">
        <v>0</v>
      </c>
      <c r="CG43" s="61">
        <v>0</v>
      </c>
      <c r="CH43" s="61">
        <v>-6734</v>
      </c>
      <c r="CI43" s="61">
        <v>-6734</v>
      </c>
      <c r="CJ43" s="61">
        <v>0</v>
      </c>
      <c r="CK43" s="61">
        <v>0</v>
      </c>
      <c r="CL43" s="61">
        <v>0</v>
      </c>
      <c r="CM43" s="61">
        <v>0</v>
      </c>
      <c r="CN43" s="61">
        <v>0</v>
      </c>
      <c r="CO43" s="61">
        <v>-10551</v>
      </c>
      <c r="CP43" s="61">
        <v>-10551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-8294.7492000000002</v>
      </c>
      <c r="CW43" s="61">
        <v>-8294.7492000000002</v>
      </c>
      <c r="CX43" s="61">
        <v>0</v>
      </c>
      <c r="CY43" s="61">
        <v>0</v>
      </c>
      <c r="CZ43" s="61">
        <v>0</v>
      </c>
      <c r="DA43" s="61">
        <v>0</v>
      </c>
      <c r="DB43" s="61">
        <v>0</v>
      </c>
      <c r="DC43" s="61">
        <v>-5855</v>
      </c>
      <c r="DD43" s="61">
        <v>-5855</v>
      </c>
      <c r="DE43" s="61">
        <v>0</v>
      </c>
      <c r="DF43" s="61">
        <v>517</v>
      </c>
      <c r="DG43" s="61">
        <v>517</v>
      </c>
      <c r="DH43" s="61">
        <v>0</v>
      </c>
      <c r="DI43" s="61">
        <v>517</v>
      </c>
      <c r="DJ43" s="61">
        <v>-1880</v>
      </c>
      <c r="DK43" s="61">
        <v>-1363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-6754</v>
      </c>
      <c r="DR43" s="61">
        <v>-6754</v>
      </c>
      <c r="DS43" s="61">
        <v>0</v>
      </c>
      <c r="DT43" s="61">
        <v>0</v>
      </c>
      <c r="DU43" s="61">
        <v>0</v>
      </c>
      <c r="DV43" s="61">
        <v>0</v>
      </c>
      <c r="DW43" s="61">
        <v>0</v>
      </c>
      <c r="DX43" s="61">
        <v>-2282</v>
      </c>
      <c r="DY43" s="61">
        <v>-2282</v>
      </c>
      <c r="DZ43" s="61">
        <v>0</v>
      </c>
      <c r="EA43" s="61">
        <v>0</v>
      </c>
      <c r="EB43" s="61">
        <v>0</v>
      </c>
      <c r="EC43" s="61">
        <v>0</v>
      </c>
      <c r="ED43" s="61">
        <v>0</v>
      </c>
      <c r="EE43" s="61">
        <v>0</v>
      </c>
      <c r="EF43" s="61">
        <v>0</v>
      </c>
    </row>
    <row r="44" spans="1:136" ht="16.5" customHeight="1" outlineLevel="1">
      <c r="A44" s="17"/>
      <c r="B44" s="70" t="s">
        <v>1877</v>
      </c>
      <c r="C44" s="70" t="s">
        <v>1727</v>
      </c>
      <c r="D44" s="57">
        <v>-250</v>
      </c>
      <c r="E44" s="57">
        <v>-777</v>
      </c>
      <c r="F44" s="57">
        <v>-1027</v>
      </c>
      <c r="G44" s="57">
        <v>-726</v>
      </c>
      <c r="H44" s="57">
        <v>-1753</v>
      </c>
      <c r="I44" s="57">
        <v>-1363</v>
      </c>
      <c r="J44" s="57">
        <v>-3116</v>
      </c>
      <c r="K44" s="57">
        <v>-856</v>
      </c>
      <c r="L44" s="57">
        <v>-884</v>
      </c>
      <c r="M44" s="57">
        <v>-1740</v>
      </c>
      <c r="N44" s="57">
        <v>-914</v>
      </c>
      <c r="O44" s="57">
        <v>-2654</v>
      </c>
      <c r="P44" s="57">
        <v>-1677</v>
      </c>
      <c r="Q44" s="57">
        <v>-4331</v>
      </c>
      <c r="R44" s="57">
        <v>-1176</v>
      </c>
      <c r="S44" s="57">
        <v>-1470</v>
      </c>
      <c r="T44" s="57">
        <v>-2646</v>
      </c>
      <c r="U44" s="57">
        <v>-959</v>
      </c>
      <c r="V44" s="57">
        <v>-3605</v>
      </c>
      <c r="W44" s="57">
        <v>-1823</v>
      </c>
      <c r="X44" s="57">
        <v>-5428</v>
      </c>
      <c r="Y44" s="57">
        <v>-1023</v>
      </c>
      <c r="Z44" s="57">
        <v>-1137</v>
      </c>
      <c r="AA44" s="57">
        <v>-2160</v>
      </c>
      <c r="AB44" s="57">
        <v>-1157</v>
      </c>
      <c r="AC44" s="57">
        <v>-3317</v>
      </c>
      <c r="AD44" s="57">
        <v>-1215</v>
      </c>
      <c r="AE44" s="57">
        <v>-4532</v>
      </c>
      <c r="AF44" s="57">
        <v>-1335</v>
      </c>
      <c r="AG44" s="57">
        <v>-1334</v>
      </c>
      <c r="AH44" s="57">
        <v>-2669</v>
      </c>
      <c r="AI44" s="57">
        <v>-1252</v>
      </c>
      <c r="AJ44" s="58">
        <v>-3921</v>
      </c>
      <c r="AK44" s="57">
        <v>-2105</v>
      </c>
      <c r="AL44" s="59">
        <v>-6026</v>
      </c>
      <c r="AM44" s="57">
        <v>-1801</v>
      </c>
      <c r="AN44" s="57">
        <v>-1908</v>
      </c>
      <c r="AO44" s="61">
        <v>-3709</v>
      </c>
      <c r="AP44" s="57">
        <v>-1441</v>
      </c>
      <c r="AQ44" s="61">
        <v>-5150</v>
      </c>
      <c r="AR44" s="57">
        <v>-1961</v>
      </c>
      <c r="AS44" s="61">
        <v>-7111</v>
      </c>
      <c r="AT44" s="61">
        <v>-1413</v>
      </c>
      <c r="AU44" s="61">
        <v>-1607</v>
      </c>
      <c r="AV44" s="61">
        <v>-3020</v>
      </c>
      <c r="AW44" s="61">
        <v>-1528.3899999999999</v>
      </c>
      <c r="AX44" s="61">
        <v>-4548.3899999999994</v>
      </c>
      <c r="AY44" s="61">
        <v>-1565</v>
      </c>
      <c r="AZ44" s="61">
        <v>-6114</v>
      </c>
      <c r="BA44" s="61">
        <v>-1653</v>
      </c>
      <c r="BB44" s="61">
        <v>-1752</v>
      </c>
      <c r="BC44" s="61">
        <v>-3405</v>
      </c>
      <c r="BD44" s="61">
        <v>-1764</v>
      </c>
      <c r="BE44" s="61">
        <v>-5169</v>
      </c>
      <c r="BF44" s="61">
        <v>-1762</v>
      </c>
      <c r="BG44" s="61">
        <v>-6931</v>
      </c>
      <c r="BH44" s="61">
        <v>-1873</v>
      </c>
      <c r="BI44" s="61">
        <v>-1887</v>
      </c>
      <c r="BJ44" s="61">
        <v>-3760</v>
      </c>
      <c r="BK44" s="61">
        <v>-1916</v>
      </c>
      <c r="BL44" s="61">
        <v>-5676</v>
      </c>
      <c r="BM44" s="61">
        <v>-1827</v>
      </c>
      <c r="BN44" s="61">
        <v>-7503</v>
      </c>
      <c r="BO44" s="61">
        <v>-2032.81</v>
      </c>
      <c r="BP44" s="61">
        <v>-4019</v>
      </c>
      <c r="BQ44" s="61">
        <v>-6051.8099999999995</v>
      </c>
      <c r="BR44" s="61">
        <v>-2102</v>
      </c>
      <c r="BS44" s="61">
        <v>-8153.8099999999995</v>
      </c>
      <c r="BT44" s="61">
        <v>-3704.52</v>
      </c>
      <c r="BU44" s="61">
        <v>-11858.33</v>
      </c>
      <c r="BV44" s="61">
        <v>-2294.39</v>
      </c>
      <c r="BW44" s="61">
        <v>-2673.2147</v>
      </c>
      <c r="BX44" s="61">
        <v>-4967.6046999999999</v>
      </c>
      <c r="BY44" s="61">
        <v>-2285</v>
      </c>
      <c r="BZ44" s="61">
        <v>-7252.6046999999999</v>
      </c>
      <c r="CA44" s="61">
        <v>-2718</v>
      </c>
      <c r="CB44" s="61">
        <v>-9970.6046999999999</v>
      </c>
      <c r="CC44" s="61">
        <v>-2065</v>
      </c>
      <c r="CD44" s="61">
        <v>-2526</v>
      </c>
      <c r="CE44" s="61">
        <v>-4591</v>
      </c>
      <c r="CF44" s="61">
        <v>-2598</v>
      </c>
      <c r="CG44" s="61">
        <v>-7189</v>
      </c>
      <c r="CH44" s="61">
        <v>-2608</v>
      </c>
      <c r="CI44" s="61">
        <v>-9797</v>
      </c>
      <c r="CJ44" s="61">
        <v>-2786</v>
      </c>
      <c r="CK44" s="61">
        <v>-3483</v>
      </c>
      <c r="CL44" s="61">
        <v>-6269</v>
      </c>
      <c r="CM44" s="61">
        <v>-2962</v>
      </c>
      <c r="CN44" s="61">
        <v>-9231</v>
      </c>
      <c r="CO44" s="61">
        <v>-2985</v>
      </c>
      <c r="CP44" s="61">
        <v>-12216</v>
      </c>
      <c r="CQ44" s="61">
        <v>-3050</v>
      </c>
      <c r="CR44" s="61">
        <v>-3091</v>
      </c>
      <c r="CS44" s="61">
        <v>-6141</v>
      </c>
      <c r="CT44" s="61">
        <v>-3077</v>
      </c>
      <c r="CU44" s="61">
        <v>-9218</v>
      </c>
      <c r="CV44" s="61">
        <v>-2901</v>
      </c>
      <c r="CW44" s="61">
        <v>-12119</v>
      </c>
      <c r="CX44" s="61">
        <v>0</v>
      </c>
      <c r="CY44" s="61">
        <v>0</v>
      </c>
      <c r="CZ44" s="61">
        <v>0</v>
      </c>
      <c r="DA44" s="61">
        <v>0</v>
      </c>
      <c r="DB44" s="61">
        <v>0</v>
      </c>
      <c r="DC44" s="61"/>
      <c r="DD44" s="61">
        <v>0</v>
      </c>
      <c r="DE44" s="61">
        <v>0</v>
      </c>
      <c r="DF44" s="61"/>
      <c r="DG44" s="61">
        <v>0</v>
      </c>
      <c r="DH44" s="61">
        <v>0</v>
      </c>
      <c r="DI44" s="61">
        <v>0</v>
      </c>
      <c r="DJ44" s="61">
        <v>0</v>
      </c>
      <c r="DK44" s="61">
        <v>0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0</v>
      </c>
      <c r="DS44" s="61">
        <v>0</v>
      </c>
      <c r="DT44" s="61">
        <v>0</v>
      </c>
      <c r="DU44" s="61">
        <v>0</v>
      </c>
      <c r="DV44" s="61">
        <v>0</v>
      </c>
      <c r="DW44" s="61">
        <v>0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0</v>
      </c>
      <c r="EE44" s="61">
        <v>0</v>
      </c>
      <c r="EF44" s="61">
        <v>0</v>
      </c>
    </row>
    <row r="45" spans="1:136" ht="16.5" customHeight="1" outlineLevel="1">
      <c r="A45" s="17"/>
      <c r="B45" s="70" t="s">
        <v>1878</v>
      </c>
      <c r="C45" s="70" t="s">
        <v>2120</v>
      </c>
      <c r="D45" s="57">
        <v>-3702</v>
      </c>
      <c r="E45" s="57">
        <v>-3266</v>
      </c>
      <c r="F45" s="57">
        <v>-6968</v>
      </c>
      <c r="G45" s="57">
        <v>-4226</v>
      </c>
      <c r="H45" s="57">
        <v>-11194</v>
      </c>
      <c r="I45" s="57">
        <v>-4162</v>
      </c>
      <c r="J45" s="57">
        <v>-15357</v>
      </c>
      <c r="K45" s="57">
        <v>-2495</v>
      </c>
      <c r="L45" s="57">
        <v>-2353</v>
      </c>
      <c r="M45" s="57">
        <v>-4848</v>
      </c>
      <c r="N45" s="57">
        <v>-3145</v>
      </c>
      <c r="O45" s="57">
        <v>-7993</v>
      </c>
      <c r="P45" s="57">
        <v>-2430</v>
      </c>
      <c r="Q45" s="57">
        <v>-10423</v>
      </c>
      <c r="R45" s="57">
        <v>-2631</v>
      </c>
      <c r="S45" s="57">
        <v>-3184</v>
      </c>
      <c r="T45" s="57">
        <v>-5815</v>
      </c>
      <c r="U45" s="57">
        <v>-3039</v>
      </c>
      <c r="V45" s="57">
        <v>-8854</v>
      </c>
      <c r="W45" s="57">
        <v>-411</v>
      </c>
      <c r="X45" s="57">
        <v>-9265</v>
      </c>
      <c r="Y45" s="57">
        <v>-3238</v>
      </c>
      <c r="Z45" s="57">
        <v>-3746</v>
      </c>
      <c r="AA45" s="57">
        <v>-6984</v>
      </c>
      <c r="AB45" s="57">
        <v>-3382</v>
      </c>
      <c r="AC45" s="57">
        <v>-10366</v>
      </c>
      <c r="AD45" s="57">
        <v>-2583</v>
      </c>
      <c r="AE45" s="57">
        <v>-12949</v>
      </c>
      <c r="AF45" s="57">
        <v>-3388</v>
      </c>
      <c r="AG45" s="57">
        <v>-4248</v>
      </c>
      <c r="AH45" s="57">
        <v>-7638</v>
      </c>
      <c r="AI45" s="57">
        <v>-3643</v>
      </c>
      <c r="AJ45" s="58">
        <v>-11281</v>
      </c>
      <c r="AK45" s="57">
        <v>-2391</v>
      </c>
      <c r="AL45" s="59">
        <v>-13670</v>
      </c>
      <c r="AM45" s="57">
        <v>-5158</v>
      </c>
      <c r="AN45" s="57">
        <v>-6429</v>
      </c>
      <c r="AO45" s="61">
        <v>-11587</v>
      </c>
      <c r="AP45" s="57">
        <v>-5611</v>
      </c>
      <c r="AQ45" s="61">
        <v>-17198</v>
      </c>
      <c r="AR45" s="57">
        <v>-6362</v>
      </c>
      <c r="AS45" s="61">
        <v>-23560</v>
      </c>
      <c r="AT45" s="61">
        <v>-6128</v>
      </c>
      <c r="AU45" s="61">
        <v>-5092</v>
      </c>
      <c r="AV45" s="61">
        <v>-11220</v>
      </c>
      <c r="AW45" s="61">
        <v>-6701</v>
      </c>
      <c r="AX45" s="61">
        <v>-17921</v>
      </c>
      <c r="AY45" s="61">
        <v>-7195</v>
      </c>
      <c r="AZ45" s="61">
        <v>-25116</v>
      </c>
      <c r="BA45" s="61">
        <v>-7654</v>
      </c>
      <c r="BB45" s="61">
        <v>-8333</v>
      </c>
      <c r="BC45" s="61">
        <v>-15987</v>
      </c>
      <c r="BD45" s="61">
        <v>-8559</v>
      </c>
      <c r="BE45" s="61">
        <v>-24546</v>
      </c>
      <c r="BF45" s="61">
        <v>-8032</v>
      </c>
      <c r="BG45" s="61">
        <v>-32578</v>
      </c>
      <c r="BH45" s="61">
        <v>-8299</v>
      </c>
      <c r="BI45" s="61">
        <v>-8061</v>
      </c>
      <c r="BJ45" s="61">
        <v>-16360</v>
      </c>
      <c r="BK45" s="61">
        <v>-7907</v>
      </c>
      <c r="BL45" s="61">
        <v>-24267</v>
      </c>
      <c r="BM45" s="61">
        <v>-5106</v>
      </c>
      <c r="BN45" s="61">
        <v>-29373</v>
      </c>
      <c r="BO45" s="61">
        <v>-6601.49</v>
      </c>
      <c r="BP45" s="61">
        <v>-8227</v>
      </c>
      <c r="BQ45" s="61">
        <v>-14828.49</v>
      </c>
      <c r="BR45" s="61">
        <v>-8537</v>
      </c>
      <c r="BS45" s="61">
        <v>-23365.489999999998</v>
      </c>
      <c r="BT45" s="61">
        <v>-7094.4459999999999</v>
      </c>
      <c r="BU45" s="61">
        <v>-30459.935999999998</v>
      </c>
      <c r="BV45" s="61">
        <v>-9380</v>
      </c>
      <c r="BW45" s="61">
        <v>-10230.751130000001</v>
      </c>
      <c r="BX45" s="61">
        <v>-19610.751130000001</v>
      </c>
      <c r="BY45" s="61">
        <v>-11128</v>
      </c>
      <c r="BZ45" s="61">
        <v>-30738.751130000001</v>
      </c>
      <c r="CA45" s="61">
        <v>-9083</v>
      </c>
      <c r="CB45" s="61">
        <v>-39821.751130000004</v>
      </c>
      <c r="CC45" s="61">
        <v>-10504</v>
      </c>
      <c r="CD45" s="61">
        <v>-11761</v>
      </c>
      <c r="CE45" s="61">
        <v>-22265</v>
      </c>
      <c r="CF45" s="61">
        <v>-11953</v>
      </c>
      <c r="CG45" s="61">
        <v>-34218</v>
      </c>
      <c r="CH45" s="61">
        <v>-8860</v>
      </c>
      <c r="CI45" s="61">
        <v>-43077</v>
      </c>
      <c r="CJ45" s="61">
        <v>0</v>
      </c>
      <c r="CK45" s="61">
        <v>0</v>
      </c>
      <c r="CL45" s="61">
        <v>0</v>
      </c>
      <c r="CM45" s="61">
        <v>0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0</v>
      </c>
      <c r="CU45" s="61">
        <v>0</v>
      </c>
      <c r="CV45" s="61">
        <v>0</v>
      </c>
      <c r="CW45" s="61">
        <v>0</v>
      </c>
      <c r="CX45" s="61"/>
      <c r="CY45" s="61"/>
      <c r="CZ45" s="61">
        <v>0</v>
      </c>
      <c r="DA45" s="61"/>
      <c r="DB45" s="61">
        <v>0</v>
      </c>
      <c r="DC45" s="61"/>
      <c r="DD45" s="61">
        <v>0</v>
      </c>
      <c r="DE45" s="61"/>
      <c r="DF45" s="61"/>
      <c r="DG45" s="61">
        <v>0</v>
      </c>
      <c r="DH45" s="61">
        <v>0</v>
      </c>
      <c r="DI45" s="61">
        <v>0</v>
      </c>
      <c r="DJ45" s="61">
        <v>0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0</v>
      </c>
      <c r="DS45" s="61">
        <v>0</v>
      </c>
      <c r="DT45" s="61">
        <v>0</v>
      </c>
      <c r="DU45" s="61">
        <v>0</v>
      </c>
      <c r="DV45" s="61">
        <v>0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0</v>
      </c>
      <c r="EE45" s="61">
        <v>0</v>
      </c>
      <c r="EF45" s="61">
        <v>0</v>
      </c>
    </row>
    <row r="46" spans="1:136" ht="16.5" customHeight="1" outlineLevel="1">
      <c r="A46" s="17"/>
      <c r="B46" s="70" t="s">
        <v>1751</v>
      </c>
      <c r="C46" s="70" t="s">
        <v>1709</v>
      </c>
      <c r="D46" s="57">
        <v>14</v>
      </c>
      <c r="E46" s="57">
        <v>-141</v>
      </c>
      <c r="F46" s="57">
        <v>-127</v>
      </c>
      <c r="G46" s="57">
        <v>-1</v>
      </c>
      <c r="H46" s="57">
        <v>-128</v>
      </c>
      <c r="I46" s="57">
        <v>-8208</v>
      </c>
      <c r="J46" s="57">
        <v>-8336</v>
      </c>
      <c r="K46" s="57">
        <v>-1011</v>
      </c>
      <c r="L46" s="57">
        <v>-58</v>
      </c>
      <c r="M46" s="57">
        <v>-1069</v>
      </c>
      <c r="N46" s="57">
        <v>-12</v>
      </c>
      <c r="O46" s="57">
        <v>-1081</v>
      </c>
      <c r="P46" s="57">
        <v>-12983</v>
      </c>
      <c r="Q46" s="57">
        <v>-14064</v>
      </c>
      <c r="R46" s="57">
        <v>-1401</v>
      </c>
      <c r="S46" s="57">
        <v>-3304</v>
      </c>
      <c r="T46" s="57">
        <v>-4705</v>
      </c>
      <c r="U46" s="57">
        <v>-3364</v>
      </c>
      <c r="V46" s="57">
        <v>-8069</v>
      </c>
      <c r="W46" s="57">
        <v>-5033</v>
      </c>
      <c r="X46" s="57">
        <v>-13102</v>
      </c>
      <c r="Y46" s="57">
        <v>-2049</v>
      </c>
      <c r="Z46" s="57">
        <v>-355</v>
      </c>
      <c r="AA46" s="57">
        <v>-2403</v>
      </c>
      <c r="AB46" s="57">
        <v>-1486</v>
      </c>
      <c r="AC46" s="57">
        <v>-3889</v>
      </c>
      <c r="AD46" s="57">
        <v>2552</v>
      </c>
      <c r="AE46" s="57">
        <v>-1338</v>
      </c>
      <c r="AF46" s="57">
        <v>-1413</v>
      </c>
      <c r="AG46" s="57">
        <v>-3681</v>
      </c>
      <c r="AH46" s="57">
        <v>-5093</v>
      </c>
      <c r="AI46" s="57">
        <v>-2876</v>
      </c>
      <c r="AJ46" s="58">
        <v>-7969</v>
      </c>
      <c r="AK46" s="57">
        <v>-11121</v>
      </c>
      <c r="AL46" s="59">
        <v>-19091</v>
      </c>
      <c r="AM46" s="57">
        <v>-2708</v>
      </c>
      <c r="AN46" s="57">
        <v>-5611</v>
      </c>
      <c r="AO46" s="61">
        <v>-8319</v>
      </c>
      <c r="AP46" s="57">
        <v>-5325</v>
      </c>
      <c r="AQ46" s="61">
        <v>-13644</v>
      </c>
      <c r="AR46" s="57">
        <v>-8228</v>
      </c>
      <c r="AS46" s="61">
        <v>-21872</v>
      </c>
      <c r="AT46" s="61">
        <v>-2256</v>
      </c>
      <c r="AU46" s="61">
        <v>-3413</v>
      </c>
      <c r="AV46" s="61">
        <v>-5669</v>
      </c>
      <c r="AW46" s="61">
        <v>-46.103759999999994</v>
      </c>
      <c r="AX46" s="61">
        <v>-5715.10376</v>
      </c>
      <c r="AY46" s="61">
        <v>766</v>
      </c>
      <c r="AZ46" s="61">
        <v>-4949</v>
      </c>
      <c r="BA46" s="61">
        <v>-2729</v>
      </c>
      <c r="BB46" s="61">
        <v>-6298</v>
      </c>
      <c r="BC46" s="61">
        <v>-9027</v>
      </c>
      <c r="BD46" s="61">
        <v>-6416</v>
      </c>
      <c r="BE46" s="61">
        <v>-15443</v>
      </c>
      <c r="BF46" s="61">
        <v>-12103</v>
      </c>
      <c r="BG46" s="61">
        <v>-27547</v>
      </c>
      <c r="BH46" s="61">
        <v>-3216</v>
      </c>
      <c r="BI46" s="61">
        <v>-8079</v>
      </c>
      <c r="BJ46" s="61">
        <v>-11295</v>
      </c>
      <c r="BK46" s="61">
        <v>-64</v>
      </c>
      <c r="BL46" s="61">
        <v>-11360</v>
      </c>
      <c r="BM46" s="61">
        <v>-22674</v>
      </c>
      <c r="BN46" s="61">
        <v>-34034</v>
      </c>
      <c r="BO46" s="61">
        <v>-4374.54</v>
      </c>
      <c r="BP46" s="61">
        <v>-17383</v>
      </c>
      <c r="BQ46" s="61">
        <v>-21757.54</v>
      </c>
      <c r="BR46" s="61">
        <v>-10089</v>
      </c>
      <c r="BS46" s="61">
        <v>-31846.54</v>
      </c>
      <c r="BT46" s="61">
        <v>-31056.179</v>
      </c>
      <c r="BU46" s="61">
        <v>-62902.718999999997</v>
      </c>
      <c r="BV46" s="61">
        <v>-6793.0967899999996</v>
      </c>
      <c r="BW46" s="61">
        <v>-16521.555369999998</v>
      </c>
      <c r="BX46" s="61">
        <v>-23314.652159999998</v>
      </c>
      <c r="BY46" s="61">
        <v>-8931</v>
      </c>
      <c r="BZ46" s="61">
        <v>-32245.652159999998</v>
      </c>
      <c r="CA46" s="61">
        <v>-32040</v>
      </c>
      <c r="CB46" s="61">
        <v>-64285.652159999998</v>
      </c>
      <c r="CC46" s="61">
        <v>-4304</v>
      </c>
      <c r="CD46" s="61">
        <v>-9920</v>
      </c>
      <c r="CE46" s="61">
        <v>-14224</v>
      </c>
      <c r="CF46" s="61">
        <v>-3100</v>
      </c>
      <c r="CG46" s="61">
        <v>-17324</v>
      </c>
      <c r="CH46" s="61">
        <v>-29931</v>
      </c>
      <c r="CI46" s="61">
        <v>-47255</v>
      </c>
      <c r="CJ46" s="61">
        <v>-9722</v>
      </c>
      <c r="CK46" s="61">
        <v>-21190</v>
      </c>
      <c r="CL46" s="61">
        <v>-30912</v>
      </c>
      <c r="CM46" s="61">
        <v>-10657</v>
      </c>
      <c r="CN46" s="61">
        <v>-41569</v>
      </c>
      <c r="CO46" s="61">
        <v>-36077</v>
      </c>
      <c r="CP46" s="61">
        <v>-77646</v>
      </c>
      <c r="CQ46" s="61">
        <v>-8508</v>
      </c>
      <c r="CR46" s="61">
        <v>-5846</v>
      </c>
      <c r="CS46" s="61">
        <v>-14354</v>
      </c>
      <c r="CT46" s="61">
        <v>-8761</v>
      </c>
      <c r="CU46" s="61">
        <v>-23115</v>
      </c>
      <c r="CV46" s="61">
        <v>-36721</v>
      </c>
      <c r="CW46" s="61">
        <v>-59836</v>
      </c>
      <c r="CX46" s="61">
        <v>-12961</v>
      </c>
      <c r="CY46" s="61">
        <v>-18677</v>
      </c>
      <c r="CZ46" s="61">
        <v>-31638</v>
      </c>
      <c r="DA46" s="61">
        <v>-14281</v>
      </c>
      <c r="DB46" s="61">
        <v>-45919</v>
      </c>
      <c r="DC46" s="61">
        <v>-50833</v>
      </c>
      <c r="DD46" s="61">
        <v>-96752</v>
      </c>
      <c r="DE46" s="61">
        <v>-28</v>
      </c>
      <c r="DF46" s="61">
        <v>1471</v>
      </c>
      <c r="DG46" s="61">
        <v>1443</v>
      </c>
      <c r="DH46" s="61">
        <v>-49</v>
      </c>
      <c r="DI46" s="61">
        <v>1394</v>
      </c>
      <c r="DJ46" s="61">
        <v>-23920</v>
      </c>
      <c r="DK46" s="61">
        <v>-22526</v>
      </c>
      <c r="DL46" s="61">
        <v>0</v>
      </c>
      <c r="DM46" s="61">
        <v>-27322</v>
      </c>
      <c r="DN46" s="61">
        <v>-27322</v>
      </c>
      <c r="DO46" s="61">
        <v>-42254</v>
      </c>
      <c r="DP46" s="61">
        <v>-69576</v>
      </c>
      <c r="DQ46" s="61">
        <v>-147757</v>
      </c>
      <c r="DR46" s="61">
        <v>-217333</v>
      </c>
      <c r="DS46" s="61">
        <v>-16977</v>
      </c>
      <c r="DT46" s="61">
        <v>-40253</v>
      </c>
      <c r="DU46" s="61">
        <v>-57230</v>
      </c>
      <c r="DV46" s="61">
        <v>-470</v>
      </c>
      <c r="DW46" s="61">
        <v>-57700</v>
      </c>
      <c r="DX46" s="61">
        <v>44056</v>
      </c>
      <c r="DY46" s="61">
        <v>-13644</v>
      </c>
      <c r="DZ46" s="61">
        <v>-1958</v>
      </c>
      <c r="EA46" s="61">
        <v>567</v>
      </c>
      <c r="EB46" s="61">
        <v>-1391</v>
      </c>
      <c r="EC46" s="61">
        <v>-90</v>
      </c>
      <c r="ED46" s="61">
        <v>-1481</v>
      </c>
      <c r="EE46" s="61">
        <v>-24211</v>
      </c>
      <c r="EF46" s="61">
        <v>-25692</v>
      </c>
    </row>
    <row r="47" spans="1:136" ht="16.5" customHeight="1" outlineLevel="1">
      <c r="A47" s="17"/>
      <c r="B47" s="70" t="s">
        <v>2119</v>
      </c>
      <c r="C47" s="70" t="s">
        <v>2118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8">
        <v>0</v>
      </c>
      <c r="AK47" s="57">
        <v>0</v>
      </c>
      <c r="AL47" s="59">
        <v>0</v>
      </c>
      <c r="AM47" s="57">
        <v>0</v>
      </c>
      <c r="AN47" s="57">
        <v>0</v>
      </c>
      <c r="AO47" s="61">
        <v>0</v>
      </c>
      <c r="AP47" s="57">
        <v>0</v>
      </c>
      <c r="AQ47" s="61">
        <v>0</v>
      </c>
      <c r="AR47" s="57">
        <v>0</v>
      </c>
      <c r="AS47" s="61">
        <v>0</v>
      </c>
      <c r="AT47" s="61">
        <v>0</v>
      </c>
      <c r="AU47" s="61">
        <v>0</v>
      </c>
      <c r="AV47" s="61">
        <v>0</v>
      </c>
      <c r="AW47" s="61">
        <v>0</v>
      </c>
      <c r="AX47" s="61">
        <v>0</v>
      </c>
      <c r="AY47" s="61">
        <v>0</v>
      </c>
      <c r="AZ47" s="61">
        <v>0</v>
      </c>
      <c r="BA47" s="61">
        <v>0</v>
      </c>
      <c r="BB47" s="61">
        <v>0</v>
      </c>
      <c r="BC47" s="61">
        <v>0</v>
      </c>
      <c r="BD47" s="61">
        <v>0</v>
      </c>
      <c r="BE47" s="61">
        <v>0</v>
      </c>
      <c r="BF47" s="61">
        <v>0</v>
      </c>
      <c r="BG47" s="61">
        <v>0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0</v>
      </c>
      <c r="BO47" s="61">
        <v>0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0</v>
      </c>
      <c r="CA47" s="61">
        <v>0</v>
      </c>
      <c r="CB47" s="61">
        <v>0</v>
      </c>
      <c r="CC47" s="61">
        <v>0</v>
      </c>
      <c r="CD47" s="61">
        <v>0</v>
      </c>
      <c r="CE47" s="61">
        <v>0</v>
      </c>
      <c r="CF47" s="61">
        <v>0</v>
      </c>
      <c r="CG47" s="61">
        <v>0</v>
      </c>
      <c r="CH47" s="61">
        <v>0</v>
      </c>
      <c r="CI47" s="61">
        <v>0</v>
      </c>
      <c r="CJ47" s="61">
        <v>0</v>
      </c>
      <c r="CK47" s="61">
        <v>0</v>
      </c>
      <c r="CL47" s="61">
        <v>0</v>
      </c>
      <c r="CM47" s="61">
        <v>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0</v>
      </c>
      <c r="CY47" s="61">
        <v>0</v>
      </c>
      <c r="CZ47" s="61">
        <v>0</v>
      </c>
      <c r="DA47" s="61">
        <v>0</v>
      </c>
      <c r="DB47" s="61">
        <v>0</v>
      </c>
      <c r="DC47" s="61">
        <v>0</v>
      </c>
      <c r="DD47" s="61">
        <v>0</v>
      </c>
      <c r="DE47" s="61">
        <v>0</v>
      </c>
      <c r="DF47" s="61">
        <v>0</v>
      </c>
      <c r="DG47" s="61">
        <v>0</v>
      </c>
      <c r="DH47" s="61">
        <v>0</v>
      </c>
      <c r="DI47" s="61">
        <v>0</v>
      </c>
      <c r="DJ47" s="61">
        <v>0</v>
      </c>
      <c r="DK47" s="61">
        <v>0</v>
      </c>
      <c r="DL47" s="61">
        <v>0</v>
      </c>
      <c r="DM47" s="61">
        <v>0</v>
      </c>
      <c r="DN47" s="61">
        <v>0</v>
      </c>
      <c r="DO47" s="61">
        <v>0</v>
      </c>
      <c r="DP47" s="61">
        <v>0</v>
      </c>
      <c r="DQ47" s="61">
        <v>0</v>
      </c>
      <c r="DR47" s="61">
        <v>0</v>
      </c>
      <c r="DS47" s="61">
        <v>14570</v>
      </c>
      <c r="DT47" s="61">
        <v>4857</v>
      </c>
      <c r="DU47" s="61">
        <v>19427</v>
      </c>
      <c r="DV47" s="61">
        <v>43811</v>
      </c>
      <c r="DW47" s="61">
        <v>63238</v>
      </c>
      <c r="DX47" s="61">
        <v>46826</v>
      </c>
      <c r="DY47" s="61">
        <v>110066</v>
      </c>
      <c r="DZ47" s="61">
        <v>36044</v>
      </c>
      <c r="EA47" s="61">
        <v>9957</v>
      </c>
      <c r="EB47" s="61">
        <v>46001</v>
      </c>
      <c r="EC47" s="61">
        <v>20106</v>
      </c>
      <c r="ED47" s="61">
        <v>66107</v>
      </c>
      <c r="EE47" s="61">
        <v>153139</v>
      </c>
      <c r="EF47" s="61">
        <v>219246</v>
      </c>
    </row>
    <row r="48" spans="1:136" ht="16.5" customHeight="1" outlineLevel="1">
      <c r="A48" s="17"/>
      <c r="B48" s="70" t="s">
        <v>1861</v>
      </c>
      <c r="C48" s="70" t="s">
        <v>1862</v>
      </c>
      <c r="D48" s="57">
        <v>355</v>
      </c>
      <c r="E48" s="57">
        <v>766</v>
      </c>
      <c r="F48" s="57">
        <v>1121</v>
      </c>
      <c r="G48" s="57">
        <v>747</v>
      </c>
      <c r="H48" s="57">
        <v>1868</v>
      </c>
      <c r="I48" s="57">
        <v>977</v>
      </c>
      <c r="J48" s="57">
        <v>2844</v>
      </c>
      <c r="K48" s="57">
        <v>1990</v>
      </c>
      <c r="L48" s="57">
        <v>559</v>
      </c>
      <c r="M48" s="57">
        <v>2549</v>
      </c>
      <c r="N48" s="57">
        <v>746</v>
      </c>
      <c r="O48" s="57">
        <v>3295</v>
      </c>
      <c r="P48" s="57">
        <v>2059</v>
      </c>
      <c r="Q48" s="57">
        <v>5354</v>
      </c>
      <c r="R48" s="57">
        <v>-1205</v>
      </c>
      <c r="S48" s="57">
        <v>64</v>
      </c>
      <c r="T48" s="57">
        <v>-1140</v>
      </c>
      <c r="U48" s="57">
        <v>9985</v>
      </c>
      <c r="V48" s="57">
        <v>8844</v>
      </c>
      <c r="W48" s="57">
        <v>542</v>
      </c>
      <c r="X48" s="57">
        <v>9386</v>
      </c>
      <c r="Y48" s="57">
        <v>584</v>
      </c>
      <c r="Z48" s="57">
        <v>307</v>
      </c>
      <c r="AA48" s="57">
        <v>892</v>
      </c>
      <c r="AB48" s="57">
        <v>-2011</v>
      </c>
      <c r="AC48" s="57">
        <v>-1119</v>
      </c>
      <c r="AD48" s="57">
        <v>-550</v>
      </c>
      <c r="AE48" s="57">
        <v>-1670</v>
      </c>
      <c r="AF48" s="57">
        <v>1073</v>
      </c>
      <c r="AG48" s="57">
        <v>835</v>
      </c>
      <c r="AH48" s="57">
        <v>1908</v>
      </c>
      <c r="AI48" s="57">
        <v>-16</v>
      </c>
      <c r="AJ48" s="58">
        <v>1892</v>
      </c>
      <c r="AK48" s="57">
        <v>-177</v>
      </c>
      <c r="AL48" s="59">
        <v>1715</v>
      </c>
      <c r="AM48" s="57">
        <v>1008</v>
      </c>
      <c r="AN48" s="57">
        <v>699</v>
      </c>
      <c r="AO48" s="61">
        <v>1707</v>
      </c>
      <c r="AP48" s="57">
        <v>7592</v>
      </c>
      <c r="AQ48" s="61">
        <v>9299</v>
      </c>
      <c r="AR48" s="57">
        <v>468</v>
      </c>
      <c r="AS48" s="61">
        <v>9767</v>
      </c>
      <c r="AT48" s="61">
        <v>697</v>
      </c>
      <c r="AU48" s="61">
        <v>-551</v>
      </c>
      <c r="AV48" s="61">
        <v>146</v>
      </c>
      <c r="AW48" s="61">
        <v>3344</v>
      </c>
      <c r="AX48" s="61">
        <v>3490</v>
      </c>
      <c r="AY48" s="61">
        <v>5092</v>
      </c>
      <c r="AZ48" s="61">
        <v>8583</v>
      </c>
      <c r="BA48" s="61">
        <v>-1410</v>
      </c>
      <c r="BB48" s="61">
        <v>2290</v>
      </c>
      <c r="BC48" s="61">
        <v>880</v>
      </c>
      <c r="BD48" s="61">
        <v>707</v>
      </c>
      <c r="BE48" s="61">
        <v>1587</v>
      </c>
      <c r="BF48" s="61">
        <v>8996</v>
      </c>
      <c r="BG48" s="61">
        <v>10587</v>
      </c>
      <c r="BH48" s="61">
        <v>2688</v>
      </c>
      <c r="BI48" s="61">
        <v>284</v>
      </c>
      <c r="BJ48" s="61">
        <v>2972</v>
      </c>
      <c r="BK48" s="61">
        <v>655</v>
      </c>
      <c r="BL48" s="61">
        <v>3622</v>
      </c>
      <c r="BM48" s="61">
        <v>27870</v>
      </c>
      <c r="BN48" s="61">
        <v>31497</v>
      </c>
      <c r="BO48" s="61">
        <v>2191.84</v>
      </c>
      <c r="BP48" s="61">
        <v>1834</v>
      </c>
      <c r="BQ48" s="61">
        <v>4025.84</v>
      </c>
      <c r="BR48" s="61">
        <v>3811</v>
      </c>
      <c r="BS48" s="61">
        <v>7836.84</v>
      </c>
      <c r="BT48" s="61">
        <v>3239.1</v>
      </c>
      <c r="BU48" s="61">
        <v>11075.94</v>
      </c>
      <c r="BV48" s="61">
        <v>6501.8794900000103</v>
      </c>
      <c r="BW48" s="61">
        <v>13019.435009999999</v>
      </c>
      <c r="BX48" s="61">
        <v>19521.314500000008</v>
      </c>
      <c r="BY48" s="61">
        <v>3843</v>
      </c>
      <c r="BZ48" s="61">
        <v>23366</v>
      </c>
      <c r="CA48" s="61">
        <v>3930</v>
      </c>
      <c r="CB48" s="61">
        <v>27296</v>
      </c>
      <c r="CC48" s="61">
        <v>9048</v>
      </c>
      <c r="CD48" s="61">
        <v>13111</v>
      </c>
      <c r="CE48" s="61">
        <v>22159</v>
      </c>
      <c r="CF48" s="61">
        <v>14747</v>
      </c>
      <c r="CG48" s="61">
        <v>36906</v>
      </c>
      <c r="CH48" s="61">
        <v>34463</v>
      </c>
      <c r="CI48" s="61">
        <v>71458</v>
      </c>
      <c r="CJ48" s="61">
        <v>482.76788999996097</v>
      </c>
      <c r="CK48" s="61">
        <v>3163.9908700000415</v>
      </c>
      <c r="CL48" s="61">
        <v>3646.7587600000024</v>
      </c>
      <c r="CM48" s="61">
        <v>4518.4292900000037</v>
      </c>
      <c r="CN48" s="61">
        <v>8165.1880500000061</v>
      </c>
      <c r="CO48" s="61">
        <v>-1379.5645099998947</v>
      </c>
      <c r="CP48" s="61">
        <v>6785.6235400001115</v>
      </c>
      <c r="CQ48" s="61">
        <v>-749</v>
      </c>
      <c r="CR48" s="61">
        <v>8586</v>
      </c>
      <c r="CS48" s="61">
        <v>7837</v>
      </c>
      <c r="CT48" s="61">
        <v>24010</v>
      </c>
      <c r="CU48" s="61">
        <v>31847</v>
      </c>
      <c r="CV48" s="61">
        <v>-2024</v>
      </c>
      <c r="CW48" s="61">
        <v>29823</v>
      </c>
      <c r="CX48" s="61">
        <v>28122</v>
      </c>
      <c r="CY48" s="61">
        <v>9834</v>
      </c>
      <c r="CZ48" s="61">
        <v>37956</v>
      </c>
      <c r="DA48" s="61">
        <v>2308</v>
      </c>
      <c r="DB48" s="61">
        <v>40264</v>
      </c>
      <c r="DC48" s="61">
        <v>21305</v>
      </c>
      <c r="DD48" s="61">
        <v>61569</v>
      </c>
      <c r="DE48" s="61">
        <v>3918</v>
      </c>
      <c r="DF48" s="61">
        <v>742921</v>
      </c>
      <c r="DG48" s="61">
        <v>746839</v>
      </c>
      <c r="DH48" s="61">
        <v>3606</v>
      </c>
      <c r="DI48" s="61">
        <v>750445</v>
      </c>
      <c r="DJ48" s="61">
        <v>-1320</v>
      </c>
      <c r="DK48" s="61">
        <v>749125</v>
      </c>
      <c r="DL48" s="61">
        <v>462</v>
      </c>
      <c r="DM48" s="61">
        <v>47740</v>
      </c>
      <c r="DN48" s="61">
        <v>48202</v>
      </c>
      <c r="DO48" s="61">
        <v>4961</v>
      </c>
      <c r="DP48" s="61">
        <v>53163</v>
      </c>
      <c r="DQ48" s="61">
        <v>-12133</v>
      </c>
      <c r="DR48" s="61">
        <v>41030</v>
      </c>
      <c r="DS48" s="61">
        <v>68</v>
      </c>
      <c r="DT48" s="61">
        <v>318</v>
      </c>
      <c r="DU48" s="61">
        <v>387</v>
      </c>
      <c r="DV48" s="61">
        <v>-3797</v>
      </c>
      <c r="DW48" s="61">
        <v>-3409</v>
      </c>
      <c r="DX48" s="61">
        <v>12020</v>
      </c>
      <c r="DY48" s="61">
        <v>8609</v>
      </c>
      <c r="DZ48" s="61">
        <v>3221</v>
      </c>
      <c r="EA48" s="61">
        <v>7751</v>
      </c>
      <c r="EB48" s="61">
        <v>11019</v>
      </c>
      <c r="EC48" s="61">
        <v>902</v>
      </c>
      <c r="ED48" s="61">
        <v>11921</v>
      </c>
      <c r="EE48" s="61">
        <v>-32370</v>
      </c>
      <c r="EF48" s="61">
        <v>-20449</v>
      </c>
    </row>
    <row r="49" spans="1:136" ht="16.5" customHeight="1" outlineLevel="1">
      <c r="A49" s="17"/>
      <c r="B49" s="70" t="s">
        <v>82</v>
      </c>
      <c r="C49" s="70" t="s">
        <v>78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-1748</v>
      </c>
      <c r="M49" s="57">
        <v>-1748</v>
      </c>
      <c r="N49" s="57">
        <v>0</v>
      </c>
      <c r="O49" s="57">
        <v>-1748</v>
      </c>
      <c r="P49" s="57">
        <v>-2332</v>
      </c>
      <c r="Q49" s="57">
        <v>-4080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8">
        <v>0</v>
      </c>
      <c r="AK49" s="57">
        <v>0</v>
      </c>
      <c r="AL49" s="59">
        <v>0</v>
      </c>
      <c r="AM49" s="57">
        <v>0</v>
      </c>
      <c r="AN49" s="57">
        <v>0</v>
      </c>
      <c r="AO49" s="61">
        <v>0</v>
      </c>
      <c r="AP49" s="57">
        <v>0</v>
      </c>
      <c r="AQ49" s="61">
        <v>0</v>
      </c>
      <c r="AR49" s="57">
        <v>0</v>
      </c>
      <c r="AS49" s="61">
        <v>0</v>
      </c>
      <c r="AT49" s="61">
        <v>0</v>
      </c>
      <c r="AU49" s="61">
        <v>0</v>
      </c>
      <c r="AV49" s="61">
        <v>0</v>
      </c>
      <c r="AW49" s="61">
        <v>0</v>
      </c>
      <c r="AX49" s="61">
        <v>0</v>
      </c>
      <c r="AY49" s="61">
        <v>0</v>
      </c>
      <c r="AZ49" s="61">
        <v>0</v>
      </c>
      <c r="BA49" s="61"/>
      <c r="BB49" s="61">
        <v>0</v>
      </c>
      <c r="BC49" s="61">
        <v>0</v>
      </c>
      <c r="BD49" s="61">
        <v>0</v>
      </c>
      <c r="BE49" s="61">
        <v>0</v>
      </c>
      <c r="BF49" s="61">
        <v>0</v>
      </c>
      <c r="BG49" s="61">
        <v>0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0</v>
      </c>
      <c r="CA49" s="61">
        <v>0</v>
      </c>
      <c r="CB49" s="61">
        <v>0</v>
      </c>
      <c r="CC49" s="61">
        <v>0</v>
      </c>
      <c r="CD49" s="61">
        <v>0</v>
      </c>
      <c r="CE49" s="61">
        <v>0</v>
      </c>
      <c r="CF49" s="61">
        <v>0</v>
      </c>
      <c r="CG49" s="61">
        <v>0</v>
      </c>
      <c r="CH49" s="61">
        <v>0</v>
      </c>
      <c r="CI49" s="61">
        <v>0</v>
      </c>
      <c r="CJ49" s="61">
        <v>0</v>
      </c>
      <c r="CK49" s="61">
        <v>0</v>
      </c>
      <c r="CL49" s="61">
        <v>0</v>
      </c>
      <c r="CM49" s="61">
        <v>0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0</v>
      </c>
      <c r="CY49" s="61">
        <v>0</v>
      </c>
      <c r="CZ49" s="61">
        <v>0</v>
      </c>
      <c r="DA49" s="61">
        <v>0</v>
      </c>
      <c r="DB49" s="61">
        <v>0</v>
      </c>
      <c r="DC49" s="61">
        <v>0</v>
      </c>
      <c r="DD49" s="61">
        <v>0</v>
      </c>
      <c r="DE49" s="61">
        <v>0</v>
      </c>
      <c r="DF49" s="61"/>
      <c r="DG49" s="61">
        <v>0</v>
      </c>
      <c r="DH49" s="61"/>
      <c r="DI49" s="61">
        <v>0</v>
      </c>
      <c r="DJ49" s="61"/>
      <c r="DK49" s="61">
        <v>0</v>
      </c>
      <c r="DL49" s="61"/>
      <c r="DM49" s="61"/>
      <c r="DN49" s="61">
        <v>0</v>
      </c>
      <c r="DO49" s="61"/>
      <c r="DP49" s="61">
        <v>0</v>
      </c>
      <c r="DQ49" s="61"/>
      <c r="DR49" s="61">
        <v>0</v>
      </c>
      <c r="DS49" s="61">
        <v>0</v>
      </c>
      <c r="DT49" s="61">
        <v>0</v>
      </c>
      <c r="DU49" s="61">
        <v>0</v>
      </c>
      <c r="DV49" s="61">
        <v>0</v>
      </c>
      <c r="DW49" s="61">
        <v>0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0</v>
      </c>
      <c r="EE49" s="61">
        <v>0</v>
      </c>
      <c r="EF49" s="61">
        <v>0</v>
      </c>
    </row>
    <row r="50" spans="1:136" ht="16.5" customHeight="1" outlineLevel="1">
      <c r="A50" s="17"/>
      <c r="B50" s="70" t="s">
        <v>1755</v>
      </c>
      <c r="C50" s="70" t="s">
        <v>61</v>
      </c>
      <c r="D50" s="57">
        <v>0</v>
      </c>
      <c r="E50" s="57">
        <v>-2263</v>
      </c>
      <c r="F50" s="57">
        <v>-2263</v>
      </c>
      <c r="G50" s="57">
        <v>-16350</v>
      </c>
      <c r="H50" s="57">
        <v>-18613</v>
      </c>
      <c r="I50" s="57">
        <v>50</v>
      </c>
      <c r="J50" s="57">
        <v>-18563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8">
        <v>0</v>
      </c>
      <c r="AK50" s="57">
        <v>0</v>
      </c>
      <c r="AL50" s="59">
        <v>0</v>
      </c>
      <c r="AM50" s="57">
        <v>0</v>
      </c>
      <c r="AN50" s="57">
        <v>0</v>
      </c>
      <c r="AO50" s="61">
        <v>0</v>
      </c>
      <c r="AP50" s="57">
        <v>0</v>
      </c>
      <c r="AQ50" s="61">
        <v>0</v>
      </c>
      <c r="AR50" s="57">
        <v>0</v>
      </c>
      <c r="AS50" s="61">
        <v>0</v>
      </c>
      <c r="AT50" s="61">
        <v>0</v>
      </c>
      <c r="AU50" s="61">
        <v>0</v>
      </c>
      <c r="AV50" s="61">
        <v>0</v>
      </c>
      <c r="AW50" s="61">
        <v>0</v>
      </c>
      <c r="AX50" s="61">
        <v>0</v>
      </c>
      <c r="AY50" s="61">
        <v>0</v>
      </c>
      <c r="AZ50" s="61">
        <v>0</v>
      </c>
      <c r="BA50" s="61">
        <v>0</v>
      </c>
      <c r="BB50" s="61">
        <v>0</v>
      </c>
      <c r="BC50" s="61">
        <v>0</v>
      </c>
      <c r="BD50" s="61">
        <v>0</v>
      </c>
      <c r="BE50" s="61">
        <v>0</v>
      </c>
      <c r="BF50" s="61">
        <v>0</v>
      </c>
      <c r="BG50" s="61">
        <v>0</v>
      </c>
      <c r="BH50" s="61" t="s">
        <v>56</v>
      </c>
      <c r="BI50" s="61" t="s">
        <v>56</v>
      </c>
      <c r="BJ50" s="61" t="s">
        <v>56</v>
      </c>
      <c r="BK50" s="61">
        <v>0</v>
      </c>
      <c r="BL50" s="61">
        <v>0</v>
      </c>
      <c r="BM50" s="61">
        <v>0</v>
      </c>
      <c r="BN50" s="61">
        <v>0</v>
      </c>
      <c r="BO50" s="61">
        <v>0</v>
      </c>
      <c r="BP50" s="61">
        <v>0</v>
      </c>
      <c r="BQ50" s="61" t="s">
        <v>56</v>
      </c>
      <c r="BR50" s="61">
        <v>0</v>
      </c>
      <c r="BS50" s="61" t="s">
        <v>56</v>
      </c>
      <c r="BT50" s="61">
        <v>0</v>
      </c>
      <c r="BU50" s="61" t="s">
        <v>56</v>
      </c>
      <c r="BV50" s="61">
        <v>0</v>
      </c>
      <c r="BW50" s="61">
        <v>0</v>
      </c>
      <c r="BX50" s="61">
        <v>0</v>
      </c>
      <c r="BY50" s="61">
        <v>0</v>
      </c>
      <c r="BZ50" s="61" t="s">
        <v>56</v>
      </c>
      <c r="CA50" s="61">
        <v>0</v>
      </c>
      <c r="CB50" s="61" t="s">
        <v>56</v>
      </c>
      <c r="CC50" s="61">
        <v>0</v>
      </c>
      <c r="CD50" s="61">
        <v>0</v>
      </c>
      <c r="CE50" s="61">
        <v>0</v>
      </c>
      <c r="CF50" s="61">
        <v>0</v>
      </c>
      <c r="CG50" s="61">
        <v>0</v>
      </c>
      <c r="CH50" s="61">
        <v>0</v>
      </c>
      <c r="CI50" s="61">
        <v>0</v>
      </c>
      <c r="CJ50" s="61">
        <v>0</v>
      </c>
      <c r="CK50" s="61">
        <v>0</v>
      </c>
      <c r="CL50" s="61">
        <v>0</v>
      </c>
      <c r="CM50" s="61">
        <v>0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0</v>
      </c>
      <c r="CY50" s="61">
        <v>0</v>
      </c>
      <c r="CZ50" s="61" t="s">
        <v>56</v>
      </c>
      <c r="DA50" s="61">
        <v>0</v>
      </c>
      <c r="DB50" s="61">
        <v>0</v>
      </c>
      <c r="DC50" s="61">
        <v>0</v>
      </c>
      <c r="DD50" s="61">
        <v>0</v>
      </c>
      <c r="DE50" s="61">
        <v>0</v>
      </c>
      <c r="DF50" s="61">
        <v>0</v>
      </c>
      <c r="DG50" s="61">
        <v>0</v>
      </c>
      <c r="DH50" s="61">
        <v>0</v>
      </c>
      <c r="DI50" s="61">
        <v>0</v>
      </c>
      <c r="DJ50" s="61">
        <v>0</v>
      </c>
      <c r="DK50" s="61">
        <v>0</v>
      </c>
      <c r="DL50" s="61">
        <v>0</v>
      </c>
      <c r="DM50" s="61">
        <v>0</v>
      </c>
      <c r="DN50" s="61">
        <v>0</v>
      </c>
      <c r="DO50" s="61">
        <v>0</v>
      </c>
      <c r="DP50" s="61">
        <v>0</v>
      </c>
      <c r="DQ50" s="61">
        <v>0</v>
      </c>
      <c r="DR50" s="61">
        <v>0</v>
      </c>
      <c r="DS50" s="61">
        <v>0</v>
      </c>
      <c r="DT50" s="61">
        <v>0</v>
      </c>
      <c r="DU50" s="61">
        <v>0</v>
      </c>
      <c r="DV50" s="61">
        <v>0</v>
      </c>
      <c r="DW50" s="61">
        <v>0</v>
      </c>
      <c r="DX50" s="61">
        <v>0</v>
      </c>
      <c r="DY50" s="61">
        <v>0</v>
      </c>
      <c r="DZ50" s="61">
        <v>0</v>
      </c>
      <c r="EA50" s="61">
        <v>0</v>
      </c>
      <c r="EB50" s="61">
        <v>0</v>
      </c>
      <c r="EC50" s="61">
        <v>0</v>
      </c>
      <c r="ED50" s="61">
        <v>0</v>
      </c>
      <c r="EE50" s="61">
        <v>0</v>
      </c>
      <c r="EF50" s="61">
        <v>0</v>
      </c>
    </row>
    <row r="51" spans="1:136" ht="16.5" customHeight="1">
      <c r="A51" s="17"/>
      <c r="B51" s="56" t="s">
        <v>1748</v>
      </c>
      <c r="C51" s="56" t="s">
        <v>58</v>
      </c>
      <c r="D51" s="57">
        <v>-6073</v>
      </c>
      <c r="E51" s="57">
        <v>-9448</v>
      </c>
      <c r="F51" s="57">
        <v>-15521</v>
      </c>
      <c r="G51" s="57">
        <v>-8298</v>
      </c>
      <c r="H51" s="57">
        <v>-23819</v>
      </c>
      <c r="I51" s="57">
        <v>-15100</v>
      </c>
      <c r="J51" s="57">
        <v>-38918</v>
      </c>
      <c r="K51" s="57">
        <v>-8250</v>
      </c>
      <c r="L51" s="57">
        <v>-12081</v>
      </c>
      <c r="M51" s="57">
        <v>-20331</v>
      </c>
      <c r="N51" s="57">
        <v>-11360</v>
      </c>
      <c r="O51" s="57">
        <v>-31691</v>
      </c>
      <c r="P51" s="57">
        <v>-20307</v>
      </c>
      <c r="Q51" s="57">
        <v>-51998</v>
      </c>
      <c r="R51" s="57">
        <v>-16190</v>
      </c>
      <c r="S51" s="57">
        <v>-27243</v>
      </c>
      <c r="T51" s="57">
        <v>-43433</v>
      </c>
      <c r="U51" s="57">
        <v>-23773</v>
      </c>
      <c r="V51" s="57">
        <v>-67206</v>
      </c>
      <c r="W51" s="57">
        <v>-32999</v>
      </c>
      <c r="X51" s="57">
        <v>-100206</v>
      </c>
      <c r="Y51" s="57">
        <v>-22079</v>
      </c>
      <c r="Z51" s="57">
        <v>-29959</v>
      </c>
      <c r="AA51" s="57">
        <v>-52037</v>
      </c>
      <c r="AB51" s="57">
        <v>-26464</v>
      </c>
      <c r="AC51" s="57">
        <v>-78502</v>
      </c>
      <c r="AD51" s="57">
        <v>-32625</v>
      </c>
      <c r="AE51" s="57">
        <v>-111127</v>
      </c>
      <c r="AF51" s="57">
        <v>-22262</v>
      </c>
      <c r="AG51" s="57">
        <v>-32035</v>
      </c>
      <c r="AH51" s="57">
        <v>-54297</v>
      </c>
      <c r="AI51" s="57">
        <v>-28487</v>
      </c>
      <c r="AJ51" s="58">
        <v>-82784</v>
      </c>
      <c r="AK51" s="57">
        <v>-29635</v>
      </c>
      <c r="AL51" s="59">
        <v>-112419</v>
      </c>
      <c r="AM51" s="57">
        <v>-23584</v>
      </c>
      <c r="AN51" s="57">
        <v>-28568</v>
      </c>
      <c r="AO51" s="61">
        <v>-52152</v>
      </c>
      <c r="AP51" s="57">
        <v>-18758</v>
      </c>
      <c r="AQ51" s="61">
        <v>-70910</v>
      </c>
      <c r="AR51" s="57">
        <v>-17262</v>
      </c>
      <c r="AS51" s="61">
        <v>-88172</v>
      </c>
      <c r="AT51" s="61">
        <v>-18809</v>
      </c>
      <c r="AU51" s="61">
        <v>-28926</v>
      </c>
      <c r="AV51" s="61">
        <v>-47735</v>
      </c>
      <c r="AW51" s="61">
        <v>-24384</v>
      </c>
      <c r="AX51" s="61">
        <v>-72119</v>
      </c>
      <c r="AY51" s="61">
        <v>-37307</v>
      </c>
      <c r="AZ51" s="61">
        <v>-109427</v>
      </c>
      <c r="BA51" s="61">
        <v>-20227</v>
      </c>
      <c r="BB51" s="61">
        <v>-33397</v>
      </c>
      <c r="BC51" s="61">
        <v>-53625</v>
      </c>
      <c r="BD51" s="61">
        <v>-29018</v>
      </c>
      <c r="BE51" s="61">
        <v>-82643</v>
      </c>
      <c r="BF51" s="61">
        <v>-43438</v>
      </c>
      <c r="BG51" s="61">
        <v>-126081</v>
      </c>
      <c r="BH51" s="61">
        <v>-28825</v>
      </c>
      <c r="BI51" s="61">
        <v>-37145</v>
      </c>
      <c r="BJ51" s="61">
        <v>-65970</v>
      </c>
      <c r="BK51" s="61">
        <v>-33115</v>
      </c>
      <c r="BL51" s="61">
        <v>-99085</v>
      </c>
      <c r="BM51" s="61">
        <v>-43403</v>
      </c>
      <c r="BN51" s="61">
        <v>-142489</v>
      </c>
      <c r="BO51" s="61">
        <v>-29171</v>
      </c>
      <c r="BP51" s="61">
        <v>-54043</v>
      </c>
      <c r="BQ51" s="61">
        <v>-83214</v>
      </c>
      <c r="BR51" s="61">
        <v>-51852</v>
      </c>
      <c r="BS51" s="61">
        <v>-135066</v>
      </c>
      <c r="BT51" s="61">
        <v>-53392</v>
      </c>
      <c r="BU51" s="61">
        <v>-188458</v>
      </c>
      <c r="BV51" s="61">
        <v>-45737</v>
      </c>
      <c r="BW51" s="61">
        <v>-74136</v>
      </c>
      <c r="BX51" s="61">
        <v>-119873</v>
      </c>
      <c r="BY51" s="61">
        <v>-76307</v>
      </c>
      <c r="BZ51" s="61">
        <v>-196180</v>
      </c>
      <c r="CA51" s="61">
        <v>-84963</v>
      </c>
      <c r="CB51" s="61">
        <v>-281143</v>
      </c>
      <c r="CC51" s="61">
        <v>-50177</v>
      </c>
      <c r="CD51" s="61">
        <v>-77523</v>
      </c>
      <c r="CE51" s="61">
        <v>-127700</v>
      </c>
      <c r="CF51" s="61">
        <v>-68811</v>
      </c>
      <c r="CG51" s="61">
        <v>-196511</v>
      </c>
      <c r="CH51" s="61">
        <v>-65692</v>
      </c>
      <c r="CI51" s="61">
        <v>-262203</v>
      </c>
      <c r="CJ51" s="61">
        <v>-46366</v>
      </c>
      <c r="CK51" s="61">
        <v>-59277</v>
      </c>
      <c r="CL51" s="61">
        <v>-105643</v>
      </c>
      <c r="CM51" s="61">
        <v>-71408</v>
      </c>
      <c r="CN51" s="61">
        <v>-177051</v>
      </c>
      <c r="CO51" s="61">
        <v>-78784</v>
      </c>
      <c r="CP51" s="61">
        <v>-255835</v>
      </c>
      <c r="CQ51" s="61">
        <v>-57423</v>
      </c>
      <c r="CR51" s="61">
        <v>-79119</v>
      </c>
      <c r="CS51" s="61">
        <v>-136542</v>
      </c>
      <c r="CT51" s="61">
        <v>-68260</v>
      </c>
      <c r="CU51" s="61">
        <v>-204802</v>
      </c>
      <c r="CV51" s="61">
        <v>-75871</v>
      </c>
      <c r="CW51" s="61">
        <v>-280673</v>
      </c>
      <c r="CX51" s="61">
        <v>-72516</v>
      </c>
      <c r="CY51" s="61">
        <v>-98455</v>
      </c>
      <c r="CZ51" s="61">
        <v>-170971</v>
      </c>
      <c r="DA51" s="61">
        <v>-101371</v>
      </c>
      <c r="DB51" s="61">
        <v>-272342</v>
      </c>
      <c r="DC51" s="61">
        <v>-108707</v>
      </c>
      <c r="DD51" s="61">
        <v>-381049</v>
      </c>
      <c r="DE51" s="61">
        <v>-199325</v>
      </c>
      <c r="DF51" s="61">
        <v>-133866</v>
      </c>
      <c r="DG51" s="61">
        <v>-333191</v>
      </c>
      <c r="DH51" s="61">
        <v>-91399</v>
      </c>
      <c r="DI51" s="61">
        <v>-424590</v>
      </c>
      <c r="DJ51" s="61">
        <v>11954</v>
      </c>
      <c r="DK51" s="61">
        <v>-412636</v>
      </c>
      <c r="DL51" s="61">
        <v>-52105</v>
      </c>
      <c r="DM51" s="61">
        <v>-77434</v>
      </c>
      <c r="DN51" s="61">
        <v>-129539</v>
      </c>
      <c r="DO51" s="57">
        <v>-74765</v>
      </c>
      <c r="DP51" s="57">
        <v>-204304</v>
      </c>
      <c r="DQ51" s="57">
        <v>-135497</v>
      </c>
      <c r="DR51" s="61">
        <v>-339801</v>
      </c>
      <c r="DS51" s="57">
        <v>-167454</v>
      </c>
      <c r="DT51" s="57">
        <v>-281521</v>
      </c>
      <c r="DU51" s="57">
        <v>-448975</v>
      </c>
      <c r="DV51" s="57">
        <v>-236888</v>
      </c>
      <c r="DW51" s="57">
        <v>-685863</v>
      </c>
      <c r="DX51" s="57">
        <v>-305880</v>
      </c>
      <c r="DY51" s="57">
        <v>-991742</v>
      </c>
      <c r="DZ51" s="274">
        <v>-346812</v>
      </c>
      <c r="EA51" s="274">
        <v>-396108</v>
      </c>
      <c r="EB51" s="274">
        <v>-742920</v>
      </c>
      <c r="EC51" s="274">
        <v>-329561</v>
      </c>
      <c r="ED51" s="274">
        <v>-1072481</v>
      </c>
      <c r="EE51" s="274">
        <v>-270796</v>
      </c>
      <c r="EF51" s="274">
        <v>-1343277</v>
      </c>
    </row>
    <row r="52" spans="1:136" ht="16.5" customHeight="1">
      <c r="A52" s="17"/>
      <c r="B52" s="52" t="s">
        <v>1753</v>
      </c>
      <c r="C52" s="52" t="s">
        <v>60</v>
      </c>
      <c r="D52" s="53">
        <v>0</v>
      </c>
      <c r="E52" s="53">
        <v>0</v>
      </c>
      <c r="F52" s="53">
        <v>0</v>
      </c>
      <c r="G52" s="53">
        <v>10</v>
      </c>
      <c r="H52" s="53">
        <v>10</v>
      </c>
      <c r="I52" s="53">
        <v>0</v>
      </c>
      <c r="J52" s="53">
        <v>10</v>
      </c>
      <c r="K52" s="53">
        <v>0</v>
      </c>
      <c r="L52" s="53">
        <v>0</v>
      </c>
      <c r="M52" s="53">
        <v>0</v>
      </c>
      <c r="N52" s="53">
        <v>0</v>
      </c>
      <c r="O52" s="53">
        <v>0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0</v>
      </c>
      <c r="AJ52" s="54">
        <v>0</v>
      </c>
      <c r="AK52" s="53">
        <v>0</v>
      </c>
      <c r="AL52" s="55">
        <v>0</v>
      </c>
      <c r="AM52" s="53">
        <v>0</v>
      </c>
      <c r="AN52" s="53">
        <v>0</v>
      </c>
      <c r="AO52" s="62">
        <v>0</v>
      </c>
      <c r="AP52" s="53">
        <v>0</v>
      </c>
      <c r="AQ52" s="62">
        <v>0</v>
      </c>
      <c r="AR52" s="53">
        <v>0</v>
      </c>
      <c r="AS52" s="62">
        <v>0</v>
      </c>
      <c r="AT52" s="42">
        <v>0</v>
      </c>
      <c r="AU52" s="42">
        <v>0</v>
      </c>
      <c r="AV52" s="62">
        <v>0</v>
      </c>
      <c r="AW52" s="42">
        <v>0</v>
      </c>
      <c r="AX52" s="62">
        <v>0</v>
      </c>
      <c r="AY52" s="62">
        <v>0</v>
      </c>
      <c r="AZ52" s="62">
        <v>0</v>
      </c>
      <c r="BA52" s="62">
        <v>0</v>
      </c>
      <c r="BB52" s="42">
        <v>0</v>
      </c>
      <c r="BC52" s="62">
        <v>0</v>
      </c>
      <c r="BD52" s="42">
        <v>0</v>
      </c>
      <c r="BE52" s="62">
        <v>0</v>
      </c>
      <c r="BF52" s="42">
        <v>0</v>
      </c>
      <c r="BG52" s="62">
        <v>0</v>
      </c>
      <c r="BH52" s="42" t="s">
        <v>56</v>
      </c>
      <c r="BI52" s="42" t="s">
        <v>56</v>
      </c>
      <c r="BJ52" s="42" t="s">
        <v>56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 t="s">
        <v>56</v>
      </c>
      <c r="BR52" s="42">
        <v>0</v>
      </c>
      <c r="BS52" s="42" t="s">
        <v>56</v>
      </c>
      <c r="BT52" s="42">
        <v>0</v>
      </c>
      <c r="BU52" s="42" t="s">
        <v>56</v>
      </c>
      <c r="BV52" s="53" t="s">
        <v>56</v>
      </c>
      <c r="BW52" s="42">
        <v>0</v>
      </c>
      <c r="BX52" s="42">
        <v>0</v>
      </c>
      <c r="BY52" s="42">
        <v>0</v>
      </c>
      <c r="BZ52" s="42" t="s">
        <v>56</v>
      </c>
      <c r="CA52" s="42">
        <v>0</v>
      </c>
      <c r="CB52" s="42" t="s">
        <v>56</v>
      </c>
      <c r="CC52" s="53">
        <v>0</v>
      </c>
      <c r="CD52" s="42">
        <v>0</v>
      </c>
      <c r="CE52" s="42">
        <v>0</v>
      </c>
      <c r="CF52" s="42">
        <v>0</v>
      </c>
      <c r="CG52" s="42">
        <v>0</v>
      </c>
      <c r="CH52" s="42">
        <v>0</v>
      </c>
      <c r="CI52" s="62">
        <v>0</v>
      </c>
      <c r="CJ52" s="53">
        <v>0</v>
      </c>
      <c r="CK52" s="42">
        <v>0</v>
      </c>
      <c r="CL52" s="42">
        <v>0</v>
      </c>
      <c r="CM52" s="42">
        <v>0</v>
      </c>
      <c r="CN52" s="42">
        <v>0</v>
      </c>
      <c r="CO52" s="42">
        <v>0</v>
      </c>
      <c r="CP52" s="42">
        <v>0</v>
      </c>
      <c r="CQ52" s="42">
        <v>0</v>
      </c>
      <c r="CR52" s="42">
        <v>0</v>
      </c>
      <c r="CS52" s="42">
        <v>0</v>
      </c>
      <c r="CT52" s="42">
        <v>0</v>
      </c>
      <c r="CU52" s="42">
        <v>0</v>
      </c>
      <c r="CV52" s="42">
        <v>0</v>
      </c>
      <c r="CW52" s="42">
        <v>0</v>
      </c>
      <c r="CX52" s="42">
        <v>0</v>
      </c>
      <c r="CY52" s="42">
        <v>0</v>
      </c>
      <c r="CZ52" s="42" t="s">
        <v>56</v>
      </c>
      <c r="DA52" s="42">
        <v>0</v>
      </c>
      <c r="DB52" s="42">
        <v>0</v>
      </c>
      <c r="DC52" s="42">
        <v>0</v>
      </c>
      <c r="DD52" s="62">
        <v>0</v>
      </c>
      <c r="DE52" s="42">
        <v>0</v>
      </c>
      <c r="DF52" s="42">
        <v>0</v>
      </c>
      <c r="DG52" s="42">
        <v>0</v>
      </c>
      <c r="DH52" s="42">
        <v>0</v>
      </c>
      <c r="DI52" s="42">
        <v>0</v>
      </c>
      <c r="DJ52" s="42">
        <v>0</v>
      </c>
      <c r="DK52" s="42">
        <v>0</v>
      </c>
      <c r="DL52" s="42">
        <v>0</v>
      </c>
      <c r="DM52" s="42">
        <v>0</v>
      </c>
      <c r="DN52" s="42">
        <v>0</v>
      </c>
      <c r="DO52" s="42">
        <v>0</v>
      </c>
      <c r="DP52" s="42">
        <v>0</v>
      </c>
      <c r="DQ52" s="42">
        <v>0</v>
      </c>
      <c r="DR52" s="42">
        <v>0</v>
      </c>
      <c r="DS52" s="42">
        <v>0</v>
      </c>
      <c r="DT52" s="42">
        <v>0</v>
      </c>
      <c r="DU52" s="42">
        <v>0</v>
      </c>
      <c r="DV52" s="42">
        <v>0</v>
      </c>
      <c r="DW52" s="42">
        <v>0</v>
      </c>
      <c r="DX52" s="42">
        <v>0</v>
      </c>
      <c r="DY52" s="42">
        <v>0</v>
      </c>
      <c r="DZ52" s="42">
        <v>0</v>
      </c>
      <c r="EA52" s="42">
        <v>0</v>
      </c>
      <c r="EB52" s="42">
        <v>0</v>
      </c>
      <c r="EC52" s="42">
        <v>0</v>
      </c>
      <c r="ED52" s="42">
        <v>0</v>
      </c>
      <c r="EE52" s="42">
        <v>0</v>
      </c>
      <c r="EF52" s="42">
        <v>0</v>
      </c>
    </row>
    <row r="53" spans="1:136" ht="16.5" customHeight="1">
      <c r="A53" s="17"/>
      <c r="B53" s="35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3"/>
      <c r="AK53" s="32"/>
      <c r="AL53" s="34"/>
      <c r="AM53" s="32"/>
      <c r="AN53" s="32"/>
      <c r="AO53" s="36"/>
      <c r="AP53" s="32"/>
      <c r="AQ53" s="32"/>
      <c r="AR53" s="32"/>
      <c r="AS53" s="32"/>
      <c r="AT53" s="8"/>
      <c r="AU53" s="8"/>
      <c r="AV53" s="36"/>
      <c r="AW53" s="8"/>
      <c r="AX53" s="36"/>
      <c r="AY53" s="36"/>
      <c r="AZ53" s="36"/>
      <c r="BA53" s="36"/>
      <c r="BB53" s="8"/>
      <c r="BC53" s="36"/>
      <c r="BD53" s="8"/>
      <c r="BE53" s="36"/>
      <c r="BF53" s="8"/>
      <c r="BG53" s="36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36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36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</row>
    <row r="54" spans="1:136" ht="16.5" customHeight="1">
      <c r="A54" s="29"/>
      <c r="B54" s="16" t="s">
        <v>1758</v>
      </c>
      <c r="C54" s="16" t="s">
        <v>1759</v>
      </c>
      <c r="D54" s="38">
        <v>11571</v>
      </c>
      <c r="E54" s="38">
        <v>29439</v>
      </c>
      <c r="F54" s="38">
        <v>41010</v>
      </c>
      <c r="G54" s="38">
        <v>-1559</v>
      </c>
      <c r="H54" s="38">
        <v>39451</v>
      </c>
      <c r="I54" s="38">
        <v>49564</v>
      </c>
      <c r="J54" s="38">
        <v>89015</v>
      </c>
      <c r="K54" s="38">
        <v>20794</v>
      </c>
      <c r="L54" s="38">
        <v>35606</v>
      </c>
      <c r="M54" s="38">
        <v>56400</v>
      </c>
      <c r="N54" s="38">
        <v>22880</v>
      </c>
      <c r="O54" s="38">
        <v>79280</v>
      </c>
      <c r="P54" s="38">
        <v>53396</v>
      </c>
      <c r="Q54" s="38">
        <v>132675</v>
      </c>
      <c r="R54" s="38">
        <v>27217</v>
      </c>
      <c r="S54" s="38">
        <v>62614</v>
      </c>
      <c r="T54" s="38">
        <v>89828</v>
      </c>
      <c r="U54" s="38">
        <v>55019</v>
      </c>
      <c r="V54" s="38">
        <v>144849</v>
      </c>
      <c r="W54" s="38">
        <v>76134</v>
      </c>
      <c r="X54" s="38">
        <v>220984</v>
      </c>
      <c r="Y54" s="38">
        <v>37791</v>
      </c>
      <c r="Z54" s="38">
        <v>67267</v>
      </c>
      <c r="AA54" s="38">
        <v>105060</v>
      </c>
      <c r="AB54" s="38">
        <v>42457</v>
      </c>
      <c r="AC54" s="38">
        <v>147517</v>
      </c>
      <c r="AD54" s="38">
        <v>73515</v>
      </c>
      <c r="AE54" s="38">
        <v>221030</v>
      </c>
      <c r="AF54" s="38">
        <v>16459.279695342848</v>
      </c>
      <c r="AG54" s="38">
        <v>70169.940966587921</v>
      </c>
      <c r="AH54" s="38">
        <v>86633.22066193074</v>
      </c>
      <c r="AI54" s="38">
        <v>44891.640550408512</v>
      </c>
      <c r="AJ54" s="38">
        <v>131525.86121233925</v>
      </c>
      <c r="AK54" s="38">
        <v>126722.23646145535</v>
      </c>
      <c r="AL54" s="38">
        <v>258242</v>
      </c>
      <c r="AM54" s="38">
        <v>50110</v>
      </c>
      <c r="AN54" s="38">
        <v>129543</v>
      </c>
      <c r="AO54" s="38">
        <v>179653</v>
      </c>
      <c r="AP54" s="38">
        <v>78152</v>
      </c>
      <c r="AQ54" s="38">
        <v>257805</v>
      </c>
      <c r="AR54" s="38">
        <v>146668</v>
      </c>
      <c r="AS54" s="38">
        <v>404474</v>
      </c>
      <c r="AT54" s="38">
        <v>59059</v>
      </c>
      <c r="AU54" s="38">
        <v>151492</v>
      </c>
      <c r="AV54" s="38">
        <v>210551</v>
      </c>
      <c r="AW54" s="38">
        <v>76629.558239999984</v>
      </c>
      <c r="AX54" s="38">
        <v>287180.55824000004</v>
      </c>
      <c r="AY54" s="38">
        <v>185452</v>
      </c>
      <c r="AZ54" s="38">
        <v>472633</v>
      </c>
      <c r="BA54" s="38">
        <v>49228</v>
      </c>
      <c r="BB54" s="38">
        <v>154475</v>
      </c>
      <c r="BC54" s="38">
        <v>203702</v>
      </c>
      <c r="BD54" s="38">
        <v>110317</v>
      </c>
      <c r="BE54" s="38">
        <v>314019</v>
      </c>
      <c r="BF54" s="38">
        <v>245231</v>
      </c>
      <c r="BG54" s="38">
        <v>559251</v>
      </c>
      <c r="BH54" s="38">
        <v>46177</v>
      </c>
      <c r="BI54" s="38">
        <v>157421</v>
      </c>
      <c r="BJ54" s="38">
        <v>203598</v>
      </c>
      <c r="BK54" s="38">
        <v>110689</v>
      </c>
      <c r="BL54" s="38">
        <v>314284</v>
      </c>
      <c r="BM54" s="38">
        <v>336149</v>
      </c>
      <c r="BN54" s="38">
        <v>650438</v>
      </c>
      <c r="BO54" s="38">
        <v>83736.450000000012</v>
      </c>
      <c r="BP54" s="38">
        <v>189408</v>
      </c>
      <c r="BQ54" s="38">
        <v>273144.44999999995</v>
      </c>
      <c r="BR54" s="38">
        <v>141901</v>
      </c>
      <c r="BS54" s="38">
        <v>415045.44999999995</v>
      </c>
      <c r="BT54" s="38">
        <v>387005.91899999999</v>
      </c>
      <c r="BU54" s="38">
        <v>802051.36899999995</v>
      </c>
      <c r="BV54" s="38">
        <v>130573.27951000014</v>
      </c>
      <c r="BW54" s="38">
        <v>253873.64064000011</v>
      </c>
      <c r="BX54" s="38">
        <v>384446.92015000037</v>
      </c>
      <c r="BY54" s="38">
        <v>156656</v>
      </c>
      <c r="BZ54" s="38">
        <v>541104.60565000027</v>
      </c>
      <c r="CA54" s="38">
        <v>392149.30340999993</v>
      </c>
      <c r="CB54" s="38">
        <v>933251.63773000007</v>
      </c>
      <c r="CC54" s="38">
        <v>105543</v>
      </c>
      <c r="CD54" s="38">
        <v>272459</v>
      </c>
      <c r="CE54" s="38">
        <v>378002</v>
      </c>
      <c r="CF54" s="38">
        <v>132895</v>
      </c>
      <c r="CG54" s="38">
        <v>510897</v>
      </c>
      <c r="CH54" s="38">
        <v>464795</v>
      </c>
      <c r="CI54" s="38">
        <v>975691</v>
      </c>
      <c r="CJ54" s="38">
        <v>104036</v>
      </c>
      <c r="CK54" s="38">
        <v>294708</v>
      </c>
      <c r="CL54" s="38">
        <v>398744</v>
      </c>
      <c r="CM54" s="38">
        <v>205928</v>
      </c>
      <c r="CN54" s="38">
        <v>604672</v>
      </c>
      <c r="CO54" s="38">
        <v>482567</v>
      </c>
      <c r="CP54" s="38">
        <v>1087239</v>
      </c>
      <c r="CQ54" s="38">
        <v>170055</v>
      </c>
      <c r="CR54" s="38">
        <v>351973.96485999995</v>
      </c>
      <c r="CS54" s="38">
        <v>522028.96485999995</v>
      </c>
      <c r="CT54" s="38">
        <v>258488.43174999999</v>
      </c>
      <c r="CU54" s="38">
        <v>780518</v>
      </c>
      <c r="CV54" s="38">
        <v>643303.25080000004</v>
      </c>
      <c r="CW54" s="38">
        <v>1423821.2508</v>
      </c>
      <c r="CX54" s="38">
        <v>247876</v>
      </c>
      <c r="CY54" s="38">
        <v>373865</v>
      </c>
      <c r="CZ54" s="38">
        <v>621741</v>
      </c>
      <c r="DA54" s="38">
        <v>290042</v>
      </c>
      <c r="DB54" s="38">
        <v>911783</v>
      </c>
      <c r="DC54" s="38">
        <v>764595</v>
      </c>
      <c r="DD54" s="38">
        <v>1676378</v>
      </c>
      <c r="DE54" s="38">
        <v>32335</v>
      </c>
      <c r="DF54" s="38">
        <v>420256</v>
      </c>
      <c r="DG54" s="38">
        <v>452591</v>
      </c>
      <c r="DH54" s="38">
        <v>-126613</v>
      </c>
      <c r="DI54" s="38">
        <v>325978</v>
      </c>
      <c r="DJ54" s="38">
        <v>530901</v>
      </c>
      <c r="DK54" s="38">
        <v>856879</v>
      </c>
      <c r="DL54" s="38">
        <v>-173363</v>
      </c>
      <c r="DM54" s="38">
        <v>260594</v>
      </c>
      <c r="DN54" s="38">
        <v>87231</v>
      </c>
      <c r="DO54" s="38">
        <v>207753</v>
      </c>
      <c r="DP54" s="38">
        <v>294984</v>
      </c>
      <c r="DQ54" s="38">
        <v>518970</v>
      </c>
      <c r="DR54" s="38">
        <v>813954</v>
      </c>
      <c r="DS54" s="38">
        <v>143842</v>
      </c>
      <c r="DT54" s="38">
        <v>434640</v>
      </c>
      <c r="DU54" s="38">
        <v>578482</v>
      </c>
      <c r="DV54" s="38">
        <v>200995</v>
      </c>
      <c r="DW54" s="38">
        <v>779477</v>
      </c>
      <c r="DX54" s="38">
        <v>627924</v>
      </c>
      <c r="DY54" s="38">
        <v>1407401</v>
      </c>
      <c r="DZ54" s="38">
        <v>-26661</v>
      </c>
      <c r="EA54" s="38">
        <v>224430</v>
      </c>
      <c r="EB54" s="38">
        <v>197769</v>
      </c>
      <c r="EC54" s="38">
        <v>91828</v>
      </c>
      <c r="ED54" s="38">
        <v>289597</v>
      </c>
      <c r="EE54" s="38">
        <v>599480</v>
      </c>
      <c r="EF54" s="38">
        <v>889077</v>
      </c>
    </row>
    <row r="55" spans="1:136" ht="16.5" customHeight="1">
      <c r="A55" s="17"/>
      <c r="B55" s="69" t="s">
        <v>1754</v>
      </c>
      <c r="C55" s="69" t="s">
        <v>70</v>
      </c>
      <c r="D55" s="64">
        <v>-7665</v>
      </c>
      <c r="E55" s="64">
        <v>19938</v>
      </c>
      <c r="F55" s="64">
        <v>12273</v>
      </c>
      <c r="G55" s="64">
        <v>1234</v>
      </c>
      <c r="H55" s="64">
        <v>13507</v>
      </c>
      <c r="I55" s="64">
        <v>3820</v>
      </c>
      <c r="J55" s="64">
        <v>17327</v>
      </c>
      <c r="K55" s="64">
        <v>-388</v>
      </c>
      <c r="L55" s="64">
        <v>-1397</v>
      </c>
      <c r="M55" s="64">
        <v>-1785</v>
      </c>
      <c r="N55" s="64">
        <v>-452</v>
      </c>
      <c r="O55" s="64">
        <v>-2237</v>
      </c>
      <c r="P55" s="64">
        <v>-1097</v>
      </c>
      <c r="Q55" s="64">
        <v>-3334</v>
      </c>
      <c r="R55" s="64">
        <v>-3098</v>
      </c>
      <c r="S55" s="64">
        <v>-3754</v>
      </c>
      <c r="T55" s="64">
        <v>-6852</v>
      </c>
      <c r="U55" s="64">
        <v>-2734</v>
      </c>
      <c r="V55" s="64">
        <v>-9586</v>
      </c>
      <c r="W55" s="64">
        <v>-3671</v>
      </c>
      <c r="X55" s="64">
        <v>-13257</v>
      </c>
      <c r="Y55" s="64">
        <v>-579</v>
      </c>
      <c r="Z55" s="64">
        <v>-2342</v>
      </c>
      <c r="AA55" s="64">
        <v>-2922</v>
      </c>
      <c r="AB55" s="64">
        <v>167</v>
      </c>
      <c r="AC55" s="64">
        <v>-2754</v>
      </c>
      <c r="AD55" s="64">
        <v>6924</v>
      </c>
      <c r="AE55" s="64">
        <v>4170</v>
      </c>
      <c r="AF55" s="64">
        <v>-33</v>
      </c>
      <c r="AG55" s="64">
        <v>2305</v>
      </c>
      <c r="AH55" s="64">
        <v>2272</v>
      </c>
      <c r="AI55" s="64">
        <v>1571</v>
      </c>
      <c r="AJ55" s="65">
        <v>3843</v>
      </c>
      <c r="AK55" s="64">
        <v>3775</v>
      </c>
      <c r="AL55" s="66">
        <v>7617</v>
      </c>
      <c r="AM55" s="64">
        <v>5452</v>
      </c>
      <c r="AN55" s="64">
        <v>7078</v>
      </c>
      <c r="AO55" s="67">
        <v>12530</v>
      </c>
      <c r="AP55" s="64">
        <v>8586</v>
      </c>
      <c r="AQ55" s="67">
        <v>21116</v>
      </c>
      <c r="AR55" s="64">
        <v>6181</v>
      </c>
      <c r="AS55" s="67">
        <v>27297</v>
      </c>
      <c r="AT55" s="67">
        <v>5770</v>
      </c>
      <c r="AU55" s="67">
        <v>1380</v>
      </c>
      <c r="AV55" s="67">
        <v>7150</v>
      </c>
      <c r="AW55" s="67">
        <v>1667</v>
      </c>
      <c r="AX55" s="67">
        <v>8817</v>
      </c>
      <c r="AY55" s="67">
        <v>-6057</v>
      </c>
      <c r="AZ55" s="67">
        <v>2760</v>
      </c>
      <c r="BA55" s="67">
        <v>-4007</v>
      </c>
      <c r="BB55" s="67">
        <v>-6518</v>
      </c>
      <c r="BC55" s="67">
        <v>-10525</v>
      </c>
      <c r="BD55" s="67">
        <v>-14867</v>
      </c>
      <c r="BE55" s="67">
        <v>-25392</v>
      </c>
      <c r="BF55" s="67">
        <v>-25038</v>
      </c>
      <c r="BG55" s="67">
        <v>-50430</v>
      </c>
      <c r="BH55" s="67">
        <v>-17730</v>
      </c>
      <c r="BI55" s="67">
        <v>-19426</v>
      </c>
      <c r="BJ55" s="67">
        <v>-37156</v>
      </c>
      <c r="BK55" s="67">
        <v>-9933</v>
      </c>
      <c r="BL55" s="67">
        <v>-47088</v>
      </c>
      <c r="BM55" s="67">
        <v>-20635</v>
      </c>
      <c r="BN55" s="67">
        <v>-67724</v>
      </c>
      <c r="BO55" s="67">
        <v>-15246</v>
      </c>
      <c r="BP55" s="67">
        <v>-21291</v>
      </c>
      <c r="BQ55" s="67">
        <v>-36537</v>
      </c>
      <c r="BR55" s="67">
        <v>-22374</v>
      </c>
      <c r="BS55" s="67">
        <v>-58911</v>
      </c>
      <c r="BT55" s="67">
        <v>-34963</v>
      </c>
      <c r="BU55" s="67">
        <v>-93874</v>
      </c>
      <c r="BV55" s="67">
        <v>-27985</v>
      </c>
      <c r="BW55" s="67">
        <v>-25785</v>
      </c>
      <c r="BX55" s="67">
        <v>-53770</v>
      </c>
      <c r="BY55" s="67">
        <v>-26923</v>
      </c>
      <c r="BZ55" s="67">
        <v>-80693</v>
      </c>
      <c r="CA55" s="67">
        <v>-23893</v>
      </c>
      <c r="CB55" s="67">
        <v>-104586</v>
      </c>
      <c r="CC55" s="67">
        <v>-24080</v>
      </c>
      <c r="CD55" s="67">
        <v>-27109</v>
      </c>
      <c r="CE55" s="67">
        <v>-51189</v>
      </c>
      <c r="CF55" s="67">
        <v>-26239</v>
      </c>
      <c r="CG55" s="67">
        <v>-77428</v>
      </c>
      <c r="CH55" s="67">
        <v>-25885</v>
      </c>
      <c r="CI55" s="67">
        <v>-103310</v>
      </c>
      <c r="CJ55" s="67">
        <v>-24934</v>
      </c>
      <c r="CK55" s="67">
        <v>-22443</v>
      </c>
      <c r="CL55" s="67">
        <v>-47377</v>
      </c>
      <c r="CM55" s="67">
        <v>-21305</v>
      </c>
      <c r="CN55" s="67">
        <v>-68682</v>
      </c>
      <c r="CO55" s="67">
        <v>-14419</v>
      </c>
      <c r="CP55" s="67">
        <v>-83101</v>
      </c>
      <c r="CQ55" s="67">
        <v>-13881</v>
      </c>
      <c r="CR55" s="67">
        <v>-13318.022140000099</v>
      </c>
      <c r="CS55" s="67">
        <v>-27199.022140000099</v>
      </c>
      <c r="CT55" s="67">
        <v>-17462</v>
      </c>
      <c r="CU55" s="67">
        <v>-44661.022140000103</v>
      </c>
      <c r="CV55" s="67">
        <v>-8967</v>
      </c>
      <c r="CW55" s="67">
        <v>-53628.022140000103</v>
      </c>
      <c r="CX55" s="67">
        <v>-45121</v>
      </c>
      <c r="CY55" s="67">
        <v>-53581</v>
      </c>
      <c r="CZ55" s="67">
        <v>-98702</v>
      </c>
      <c r="DA55" s="67">
        <v>-40636</v>
      </c>
      <c r="DB55" s="67">
        <v>-139338</v>
      </c>
      <c r="DC55" s="67">
        <v>-45057</v>
      </c>
      <c r="DD55" s="67">
        <v>-184395</v>
      </c>
      <c r="DE55" s="67">
        <v>-49767</v>
      </c>
      <c r="DF55" s="67">
        <v>493605</v>
      </c>
      <c r="DG55" s="67">
        <v>443838</v>
      </c>
      <c r="DH55" s="67">
        <v>-57386</v>
      </c>
      <c r="DI55" s="67">
        <v>386452</v>
      </c>
      <c r="DJ55" s="67">
        <v>-42570</v>
      </c>
      <c r="DK55" s="67">
        <v>343882</v>
      </c>
      <c r="DL55" s="67">
        <v>-78216</v>
      </c>
      <c r="DM55" s="67">
        <v>-51250</v>
      </c>
      <c r="DN55" s="67">
        <v>-129466</v>
      </c>
      <c r="DO55" s="64">
        <v>-18470</v>
      </c>
      <c r="DP55" s="64">
        <v>-147936</v>
      </c>
      <c r="DQ55" s="64">
        <v>-26155</v>
      </c>
      <c r="DR55" s="67">
        <v>-174091</v>
      </c>
      <c r="DS55" s="64">
        <v>16985</v>
      </c>
      <c r="DT55" s="64">
        <v>-3473</v>
      </c>
      <c r="DU55" s="64">
        <v>13512</v>
      </c>
      <c r="DV55" s="64">
        <v>-130</v>
      </c>
      <c r="DW55" s="64">
        <v>13382</v>
      </c>
      <c r="DX55" s="64">
        <v>-36498</v>
      </c>
      <c r="DY55" s="64">
        <v>-23116</v>
      </c>
      <c r="DZ55" s="276">
        <v>-15034</v>
      </c>
      <c r="EA55" s="276">
        <v>-28662</v>
      </c>
      <c r="EB55" s="276">
        <v>-43696</v>
      </c>
      <c r="EC55" s="276">
        <v>-15452</v>
      </c>
      <c r="ED55" s="276">
        <v>-59148</v>
      </c>
      <c r="EE55" s="276">
        <v>10738</v>
      </c>
      <c r="EF55" s="276">
        <v>-48410</v>
      </c>
    </row>
    <row r="56" spans="1:136" ht="16.5" customHeight="1">
      <c r="A56" s="29"/>
      <c r="B56" s="60"/>
      <c r="C56" s="60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</row>
    <row r="57" spans="1:136" ht="16.5" customHeight="1">
      <c r="A57" s="29"/>
      <c r="B57" s="16" t="s">
        <v>1756</v>
      </c>
      <c r="C57" s="16" t="s">
        <v>1757</v>
      </c>
      <c r="D57" s="38">
        <v>3906</v>
      </c>
      <c r="E57" s="38">
        <v>49377</v>
      </c>
      <c r="F57" s="38">
        <v>53283</v>
      </c>
      <c r="G57" s="38">
        <v>-325</v>
      </c>
      <c r="H57" s="38">
        <v>52958</v>
      </c>
      <c r="I57" s="38">
        <v>53384</v>
      </c>
      <c r="J57" s="38">
        <v>106342</v>
      </c>
      <c r="K57" s="38">
        <v>20406</v>
      </c>
      <c r="L57" s="38">
        <v>34209</v>
      </c>
      <c r="M57" s="38">
        <v>54615</v>
      </c>
      <c r="N57" s="38">
        <v>22428</v>
      </c>
      <c r="O57" s="38">
        <v>77043</v>
      </c>
      <c r="P57" s="38">
        <v>52299</v>
      </c>
      <c r="Q57" s="38">
        <v>129341</v>
      </c>
      <c r="R57" s="38">
        <v>24119</v>
      </c>
      <c r="S57" s="38">
        <v>58860</v>
      </c>
      <c r="T57" s="38">
        <v>82976</v>
      </c>
      <c r="U57" s="38">
        <v>52285</v>
      </c>
      <c r="V57" s="38">
        <v>135263</v>
      </c>
      <c r="W57" s="38">
        <v>72463</v>
      </c>
      <c r="X57" s="38">
        <v>207727</v>
      </c>
      <c r="Y57" s="38">
        <v>37212</v>
      </c>
      <c r="Z57" s="38">
        <v>64925</v>
      </c>
      <c r="AA57" s="38">
        <v>102138</v>
      </c>
      <c r="AB57" s="38">
        <v>42624</v>
      </c>
      <c r="AC57" s="38">
        <v>144763</v>
      </c>
      <c r="AD57" s="38">
        <v>80439</v>
      </c>
      <c r="AE57" s="38">
        <v>225200</v>
      </c>
      <c r="AF57" s="38">
        <v>16426.279695342848</v>
      </c>
      <c r="AG57" s="38">
        <v>72474.940966587921</v>
      </c>
      <c r="AH57" s="38">
        <v>88905.22066193074</v>
      </c>
      <c r="AI57" s="38">
        <v>46462.640550408512</v>
      </c>
      <c r="AJ57" s="38">
        <v>135368.86121233925</v>
      </c>
      <c r="AK57" s="38">
        <v>130497.23646145535</v>
      </c>
      <c r="AL57" s="38">
        <v>265859</v>
      </c>
      <c r="AM57" s="38">
        <v>55562</v>
      </c>
      <c r="AN57" s="38">
        <v>136621</v>
      </c>
      <c r="AO57" s="38">
        <v>192183</v>
      </c>
      <c r="AP57" s="38">
        <v>86738</v>
      </c>
      <c r="AQ57" s="38">
        <v>278921</v>
      </c>
      <c r="AR57" s="38">
        <v>152849</v>
      </c>
      <c r="AS57" s="38">
        <v>431771</v>
      </c>
      <c r="AT57" s="38">
        <v>64829</v>
      </c>
      <c r="AU57" s="38">
        <v>152872</v>
      </c>
      <c r="AV57" s="38">
        <v>217701</v>
      </c>
      <c r="AW57" s="38">
        <v>78296.558239999984</v>
      </c>
      <c r="AX57" s="38">
        <v>295997.55824000004</v>
      </c>
      <c r="AY57" s="38">
        <v>179395</v>
      </c>
      <c r="AZ57" s="38">
        <v>475393</v>
      </c>
      <c r="BA57" s="38">
        <v>45221</v>
      </c>
      <c r="BB57" s="38">
        <v>147957</v>
      </c>
      <c r="BC57" s="38">
        <v>193177</v>
      </c>
      <c r="BD57" s="38">
        <v>95450</v>
      </c>
      <c r="BE57" s="38">
        <v>288627</v>
      </c>
      <c r="BF57" s="38">
        <v>220193</v>
      </c>
      <c r="BG57" s="38">
        <v>508821</v>
      </c>
      <c r="BH57" s="38">
        <v>28447</v>
      </c>
      <c r="BI57" s="38">
        <v>137995</v>
      </c>
      <c r="BJ57" s="38">
        <v>166442</v>
      </c>
      <c r="BK57" s="38">
        <v>100756</v>
      </c>
      <c r="BL57" s="38">
        <v>267196</v>
      </c>
      <c r="BM57" s="38">
        <v>315514</v>
      </c>
      <c r="BN57" s="38">
        <v>582714</v>
      </c>
      <c r="BO57" s="38">
        <v>68490.450000000012</v>
      </c>
      <c r="BP57" s="38">
        <v>168117</v>
      </c>
      <c r="BQ57" s="38">
        <v>236607.44999999995</v>
      </c>
      <c r="BR57" s="38">
        <v>119527</v>
      </c>
      <c r="BS57" s="38">
        <v>356134.44999999995</v>
      </c>
      <c r="BT57" s="38">
        <v>352042.91899999999</v>
      </c>
      <c r="BU57" s="38">
        <v>708177.36899999995</v>
      </c>
      <c r="BV57" s="38">
        <v>102588.27951000014</v>
      </c>
      <c r="BW57" s="38">
        <v>228088.64064000011</v>
      </c>
      <c r="BX57" s="38">
        <v>330676.92015000037</v>
      </c>
      <c r="BY57" s="38">
        <v>129733</v>
      </c>
      <c r="BZ57" s="38">
        <v>460411.60565000027</v>
      </c>
      <c r="CA57" s="38">
        <v>368256.30340999993</v>
      </c>
      <c r="CB57" s="38">
        <v>828665.63773000007</v>
      </c>
      <c r="CC57" s="38">
        <v>81463</v>
      </c>
      <c r="CD57" s="38">
        <v>245350</v>
      </c>
      <c r="CE57" s="38">
        <v>326813</v>
      </c>
      <c r="CF57" s="38">
        <v>106656</v>
      </c>
      <c r="CG57" s="38">
        <v>433469</v>
      </c>
      <c r="CH57" s="38">
        <v>438910</v>
      </c>
      <c r="CI57" s="38">
        <v>872381</v>
      </c>
      <c r="CJ57" s="38">
        <v>79102</v>
      </c>
      <c r="CK57" s="38">
        <v>272265</v>
      </c>
      <c r="CL57" s="38">
        <v>351367</v>
      </c>
      <c r="CM57" s="38">
        <v>184623</v>
      </c>
      <c r="CN57" s="38">
        <v>535990</v>
      </c>
      <c r="CO57" s="38">
        <v>468148</v>
      </c>
      <c r="CP57" s="38">
        <v>1004138</v>
      </c>
      <c r="CQ57" s="38">
        <v>156174</v>
      </c>
      <c r="CR57" s="38">
        <v>338655.94271999988</v>
      </c>
      <c r="CS57" s="38">
        <v>494829.94271999988</v>
      </c>
      <c r="CT57" s="38">
        <v>241026.43174999999</v>
      </c>
      <c r="CU57" s="38">
        <v>735856.97785999987</v>
      </c>
      <c r="CV57" s="38">
        <v>634336.25080000004</v>
      </c>
      <c r="CW57" s="38">
        <v>1370193.22866</v>
      </c>
      <c r="CX57" s="38">
        <v>202755</v>
      </c>
      <c r="CY57" s="38">
        <v>320284</v>
      </c>
      <c r="CZ57" s="38">
        <v>523039</v>
      </c>
      <c r="DA57" s="38">
        <v>249406</v>
      </c>
      <c r="DB57" s="38">
        <v>772445</v>
      </c>
      <c r="DC57" s="38">
        <v>719538</v>
      </c>
      <c r="DD57" s="38">
        <v>1491983</v>
      </c>
      <c r="DE57" s="38">
        <v>-17432</v>
      </c>
      <c r="DF57" s="38">
        <v>913861</v>
      </c>
      <c r="DG57" s="38">
        <v>896429</v>
      </c>
      <c r="DH57" s="38">
        <v>-183999</v>
      </c>
      <c r="DI57" s="38">
        <v>712430</v>
      </c>
      <c r="DJ57" s="38">
        <v>488331</v>
      </c>
      <c r="DK57" s="38">
        <v>1200761</v>
      </c>
      <c r="DL57" s="38">
        <v>-251579</v>
      </c>
      <c r="DM57" s="38">
        <v>209344</v>
      </c>
      <c r="DN57" s="38">
        <v>-42235</v>
      </c>
      <c r="DO57" s="38">
        <v>189283</v>
      </c>
      <c r="DP57" s="38">
        <v>147048</v>
      </c>
      <c r="DQ57" s="38">
        <v>492815</v>
      </c>
      <c r="DR57" s="38">
        <v>639863</v>
      </c>
      <c r="DS57" s="38">
        <v>160827</v>
      </c>
      <c r="DT57" s="38">
        <v>431167</v>
      </c>
      <c r="DU57" s="38">
        <v>591994</v>
      </c>
      <c r="DV57" s="38">
        <v>200865</v>
      </c>
      <c r="DW57" s="38">
        <v>792859</v>
      </c>
      <c r="DX57" s="38">
        <v>591426</v>
      </c>
      <c r="DY57" s="38">
        <v>1384285</v>
      </c>
      <c r="DZ57" s="38">
        <v>-41695</v>
      </c>
      <c r="EA57" s="38">
        <v>195768</v>
      </c>
      <c r="EB57" s="38">
        <v>154073</v>
      </c>
      <c r="EC57" s="38">
        <v>76376</v>
      </c>
      <c r="ED57" s="38">
        <v>230449</v>
      </c>
      <c r="EE57" s="38">
        <v>610218</v>
      </c>
      <c r="EF57" s="38">
        <v>840667</v>
      </c>
    </row>
    <row r="58" spans="1:136" ht="16.5" customHeight="1">
      <c r="A58" s="17"/>
      <c r="B58" s="63" t="s">
        <v>62</v>
      </c>
      <c r="C58" s="63" t="s">
        <v>63</v>
      </c>
      <c r="D58" s="64">
        <v>-1401</v>
      </c>
      <c r="E58" s="64">
        <v>-16676</v>
      </c>
      <c r="F58" s="64">
        <v>-18077</v>
      </c>
      <c r="G58" s="64">
        <v>-302</v>
      </c>
      <c r="H58" s="64">
        <v>-18379</v>
      </c>
      <c r="I58" s="64">
        <v>-7672</v>
      </c>
      <c r="J58" s="64">
        <v>-26051</v>
      </c>
      <c r="K58" s="64">
        <v>-6937</v>
      </c>
      <c r="L58" s="64">
        <v>-11336</v>
      </c>
      <c r="M58" s="64">
        <v>-18273</v>
      </c>
      <c r="N58" s="64">
        <v>-32</v>
      </c>
      <c r="O58" s="64">
        <v>-18305</v>
      </c>
      <c r="P58" s="64">
        <v>-12214</v>
      </c>
      <c r="Q58" s="64">
        <v>-30519</v>
      </c>
      <c r="R58" s="64">
        <v>-7342</v>
      </c>
      <c r="S58" s="64">
        <v>-18414</v>
      </c>
      <c r="T58" s="64">
        <v>-25756</v>
      </c>
      <c r="U58" s="64">
        <v>-16454</v>
      </c>
      <c r="V58" s="64">
        <v>-42210</v>
      </c>
      <c r="W58" s="64">
        <v>-14845</v>
      </c>
      <c r="X58" s="64">
        <v>-57055</v>
      </c>
      <c r="Y58" s="64">
        <v>-12117</v>
      </c>
      <c r="Z58" s="64">
        <v>-21387</v>
      </c>
      <c r="AA58" s="64">
        <v>-33504</v>
      </c>
      <c r="AB58" s="64">
        <v>-14213</v>
      </c>
      <c r="AC58" s="64">
        <v>-47717</v>
      </c>
      <c r="AD58" s="64">
        <v>-15033</v>
      </c>
      <c r="AE58" s="64">
        <v>-62750</v>
      </c>
      <c r="AF58" s="64">
        <v>-5568</v>
      </c>
      <c r="AG58" s="64">
        <v>-24651</v>
      </c>
      <c r="AH58" s="64">
        <v>-30219</v>
      </c>
      <c r="AI58" s="64">
        <v>-15866</v>
      </c>
      <c r="AJ58" s="65">
        <v>-46085</v>
      </c>
      <c r="AK58" s="64">
        <v>-30187</v>
      </c>
      <c r="AL58" s="66">
        <v>-76270</v>
      </c>
      <c r="AM58" s="64">
        <v>-18660</v>
      </c>
      <c r="AN58" s="64">
        <v>-45663</v>
      </c>
      <c r="AO58" s="67">
        <v>-64323</v>
      </c>
      <c r="AP58" s="64">
        <v>-29740</v>
      </c>
      <c r="AQ58" s="67">
        <v>-94063</v>
      </c>
      <c r="AR58" s="64">
        <v>-29680</v>
      </c>
      <c r="AS58" s="64">
        <v>-123743</v>
      </c>
      <c r="AT58" s="64">
        <v>-17242</v>
      </c>
      <c r="AU58" s="64">
        <v>-39328</v>
      </c>
      <c r="AV58" s="64">
        <v>-56570</v>
      </c>
      <c r="AW58" s="64">
        <v>-21601</v>
      </c>
      <c r="AX58" s="64">
        <v>-78171</v>
      </c>
      <c r="AY58" s="64">
        <v>-60315</v>
      </c>
      <c r="AZ58" s="64">
        <v>-138486</v>
      </c>
      <c r="BA58" s="64">
        <v>-9490</v>
      </c>
      <c r="BB58" s="64">
        <v>-44485</v>
      </c>
      <c r="BC58" s="64">
        <v>-53975</v>
      </c>
      <c r="BD58" s="68">
        <v>-26927</v>
      </c>
      <c r="BE58" s="64">
        <v>-80902</v>
      </c>
      <c r="BF58" s="68">
        <v>-72518</v>
      </c>
      <c r="BG58" s="64">
        <v>-153420</v>
      </c>
      <c r="BH58" s="64">
        <v>-6841</v>
      </c>
      <c r="BI58" s="64">
        <v>-39995</v>
      </c>
      <c r="BJ58" s="64">
        <v>-46836</v>
      </c>
      <c r="BK58" s="64">
        <v>-29114</v>
      </c>
      <c r="BL58" s="64">
        <v>-75950</v>
      </c>
      <c r="BM58" s="64">
        <v>-99360</v>
      </c>
      <c r="BN58" s="64">
        <v>-175310</v>
      </c>
      <c r="BO58" s="64">
        <v>-17583</v>
      </c>
      <c r="BP58" s="64">
        <v>-49639</v>
      </c>
      <c r="BQ58" s="64">
        <v>-67222</v>
      </c>
      <c r="BR58" s="64">
        <v>-36137</v>
      </c>
      <c r="BS58" s="64">
        <v>-103359</v>
      </c>
      <c r="BT58" s="64">
        <v>-133396</v>
      </c>
      <c r="BU58" s="64">
        <v>-236755</v>
      </c>
      <c r="BV58" s="64">
        <v>-29399.782200000001</v>
      </c>
      <c r="BW58" s="64">
        <v>-69920</v>
      </c>
      <c r="BX58" s="64">
        <v>-99319.782200000001</v>
      </c>
      <c r="BY58" s="64">
        <v>-33767</v>
      </c>
      <c r="BZ58" s="64">
        <v>-133086.78220000002</v>
      </c>
      <c r="CA58" s="64">
        <v>-116742</v>
      </c>
      <c r="CB58" s="64">
        <v>-249828.78220000002</v>
      </c>
      <c r="CC58" s="64">
        <v>-15948</v>
      </c>
      <c r="CD58" s="64">
        <v>-70542</v>
      </c>
      <c r="CE58" s="64">
        <v>-86490</v>
      </c>
      <c r="CF58" s="64">
        <v>-21752</v>
      </c>
      <c r="CG58" s="64">
        <v>-108242</v>
      </c>
      <c r="CH58" s="64">
        <v>-139079</v>
      </c>
      <c r="CI58" s="64">
        <v>-247322</v>
      </c>
      <c r="CJ58" s="64">
        <v>-12126</v>
      </c>
      <c r="CK58" s="64">
        <v>-78682</v>
      </c>
      <c r="CL58" s="64">
        <v>-90808</v>
      </c>
      <c r="CM58" s="64">
        <v>-44304</v>
      </c>
      <c r="CN58" s="64">
        <v>-135112</v>
      </c>
      <c r="CO58" s="64">
        <v>-136346</v>
      </c>
      <c r="CP58" s="64">
        <v>-271458</v>
      </c>
      <c r="CQ58" s="64">
        <v>-44732</v>
      </c>
      <c r="CR58" s="64">
        <v>-63946.505109999998</v>
      </c>
      <c r="CS58" s="64">
        <v>-108678.50511</v>
      </c>
      <c r="CT58" s="64">
        <v>-46815.47496</v>
      </c>
      <c r="CU58" s="64">
        <v>-155493.98006999999</v>
      </c>
      <c r="CV58" s="64">
        <v>-194563</v>
      </c>
      <c r="CW58" s="64">
        <v>-350056.98006999999</v>
      </c>
      <c r="CX58" s="64">
        <v>-46776</v>
      </c>
      <c r="CY58" s="64">
        <v>-89547</v>
      </c>
      <c r="CZ58" s="64">
        <v>-136323</v>
      </c>
      <c r="DA58" s="64">
        <v>-62674</v>
      </c>
      <c r="DB58" s="64">
        <v>-198997</v>
      </c>
      <c r="DC58" s="64">
        <v>-206784</v>
      </c>
      <c r="DD58" s="64">
        <v>-405781</v>
      </c>
      <c r="DE58" s="64">
        <v>24569</v>
      </c>
      <c r="DF58" s="64">
        <v>-95810</v>
      </c>
      <c r="DG58" s="64">
        <v>-71241</v>
      </c>
      <c r="DH58" s="64">
        <v>101126</v>
      </c>
      <c r="DI58" s="64">
        <v>29885</v>
      </c>
      <c r="DJ58" s="64">
        <v>-134377</v>
      </c>
      <c r="DK58" s="64">
        <v>-104492</v>
      </c>
      <c r="DL58" s="64">
        <v>103876</v>
      </c>
      <c r="DM58" s="64">
        <v>-16271</v>
      </c>
      <c r="DN58" s="64">
        <v>87605</v>
      </c>
      <c r="DO58" s="64">
        <v>-17327</v>
      </c>
      <c r="DP58" s="64">
        <v>70278</v>
      </c>
      <c r="DQ58" s="64">
        <v>-77019</v>
      </c>
      <c r="DR58" s="64">
        <v>-6741</v>
      </c>
      <c r="DS58" s="64">
        <v>30803</v>
      </c>
      <c r="DT58" s="64">
        <v>-70778</v>
      </c>
      <c r="DU58" s="64">
        <v>-39975</v>
      </c>
      <c r="DV58" s="64">
        <v>56997</v>
      </c>
      <c r="DW58" s="64">
        <v>17022</v>
      </c>
      <c r="DX58" s="64">
        <v>-109603</v>
      </c>
      <c r="DY58" s="64">
        <v>-92581</v>
      </c>
      <c r="DZ58" s="64">
        <v>88461</v>
      </c>
      <c r="EA58" s="64">
        <v>33932</v>
      </c>
      <c r="EB58" s="64">
        <v>122393</v>
      </c>
      <c r="EC58" s="64">
        <v>96526</v>
      </c>
      <c r="ED58" s="64">
        <v>218919</v>
      </c>
      <c r="EE58" s="64">
        <v>-83327</v>
      </c>
      <c r="EF58" s="64">
        <v>135592</v>
      </c>
    </row>
    <row r="59" spans="1:136" ht="16.5" customHeight="1">
      <c r="A59" s="29"/>
      <c r="B59" s="30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3"/>
      <c r="AK59" s="32"/>
      <c r="AL59" s="34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8"/>
      <c r="BC59" s="32"/>
      <c r="BD59" s="8"/>
      <c r="BE59" s="32"/>
      <c r="BF59" s="8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</row>
    <row r="60" spans="1:136" ht="16.5" customHeight="1">
      <c r="A60" s="29"/>
      <c r="B60" s="16" t="s">
        <v>1775</v>
      </c>
      <c r="C60" s="16" t="s">
        <v>1716</v>
      </c>
      <c r="D60" s="38">
        <v>2505</v>
      </c>
      <c r="E60" s="38">
        <v>32701</v>
      </c>
      <c r="F60" s="38">
        <v>35206</v>
      </c>
      <c r="G60" s="38">
        <v>-627</v>
      </c>
      <c r="H60" s="38">
        <v>34579</v>
      </c>
      <c r="I60" s="38">
        <v>45712</v>
      </c>
      <c r="J60" s="38">
        <v>80291</v>
      </c>
      <c r="K60" s="38">
        <v>13469</v>
      </c>
      <c r="L60" s="38">
        <v>22873</v>
      </c>
      <c r="M60" s="38">
        <v>36342</v>
      </c>
      <c r="N60" s="38">
        <v>22396</v>
      </c>
      <c r="O60" s="38">
        <v>58738</v>
      </c>
      <c r="P60" s="38">
        <v>40085</v>
      </c>
      <c r="Q60" s="38">
        <v>98822</v>
      </c>
      <c r="R60" s="38">
        <v>16777</v>
      </c>
      <c r="S60" s="38">
        <v>40446</v>
      </c>
      <c r="T60" s="38">
        <v>57220</v>
      </c>
      <c r="U60" s="38">
        <v>35831</v>
      </c>
      <c r="V60" s="38">
        <v>93053</v>
      </c>
      <c r="W60" s="38">
        <v>57618</v>
      </c>
      <c r="X60" s="38">
        <v>150672</v>
      </c>
      <c r="Y60" s="38">
        <v>25095</v>
      </c>
      <c r="Z60" s="38">
        <v>43538</v>
      </c>
      <c r="AA60" s="38">
        <v>68634</v>
      </c>
      <c r="AB60" s="38">
        <v>28411</v>
      </c>
      <c r="AC60" s="38">
        <v>97046</v>
      </c>
      <c r="AD60" s="38">
        <v>65406</v>
      </c>
      <c r="AE60" s="38">
        <v>162450</v>
      </c>
      <c r="AF60" s="38">
        <v>10858.279695342848</v>
      </c>
      <c r="AG60" s="38">
        <v>47823.940966587921</v>
      </c>
      <c r="AH60" s="38">
        <v>58686.22066193074</v>
      </c>
      <c r="AI60" s="38">
        <v>30596.640550408512</v>
      </c>
      <c r="AJ60" s="38">
        <v>89283.861212339252</v>
      </c>
      <c r="AK60" s="38">
        <v>100310.23646145535</v>
      </c>
      <c r="AL60" s="38">
        <v>189589</v>
      </c>
      <c r="AM60" s="38">
        <v>36902</v>
      </c>
      <c r="AN60" s="38">
        <v>90958</v>
      </c>
      <c r="AO60" s="38">
        <v>127860</v>
      </c>
      <c r="AP60" s="38">
        <v>56998</v>
      </c>
      <c r="AQ60" s="38">
        <v>184858</v>
      </c>
      <c r="AR60" s="38">
        <v>123169</v>
      </c>
      <c r="AS60" s="38">
        <v>308028</v>
      </c>
      <c r="AT60" s="38">
        <v>47587</v>
      </c>
      <c r="AU60" s="38">
        <v>113544</v>
      </c>
      <c r="AV60" s="38">
        <v>161131</v>
      </c>
      <c r="AW60" s="38">
        <v>56695.558239999984</v>
      </c>
      <c r="AX60" s="38">
        <v>217826.55824000004</v>
      </c>
      <c r="AY60" s="38">
        <v>119080</v>
      </c>
      <c r="AZ60" s="38">
        <v>336907</v>
      </c>
      <c r="BA60" s="38">
        <v>35731</v>
      </c>
      <c r="BB60" s="38">
        <v>103472</v>
      </c>
      <c r="BC60" s="38">
        <v>139202</v>
      </c>
      <c r="BD60" s="38">
        <v>68523</v>
      </c>
      <c r="BE60" s="38">
        <v>207725</v>
      </c>
      <c r="BF60" s="38">
        <v>147675</v>
      </c>
      <c r="BG60" s="38">
        <v>355401</v>
      </c>
      <c r="BH60" s="38">
        <v>21606</v>
      </c>
      <c r="BI60" s="38">
        <v>98000</v>
      </c>
      <c r="BJ60" s="38">
        <v>119606</v>
      </c>
      <c r="BK60" s="38">
        <v>71642</v>
      </c>
      <c r="BL60" s="38">
        <v>191246</v>
      </c>
      <c r="BM60" s="38">
        <v>216154</v>
      </c>
      <c r="BN60" s="38">
        <v>407404</v>
      </c>
      <c r="BO60" s="38">
        <v>50907.450000000012</v>
      </c>
      <c r="BP60" s="38">
        <v>118478</v>
      </c>
      <c r="BQ60" s="38">
        <v>169385.44999999995</v>
      </c>
      <c r="BR60" s="38">
        <v>83390</v>
      </c>
      <c r="BS60" s="38">
        <v>252775.44999999995</v>
      </c>
      <c r="BT60" s="38">
        <v>218646.91899999999</v>
      </c>
      <c r="BU60" s="38">
        <v>471422.36899999995</v>
      </c>
      <c r="BV60" s="38">
        <v>73188.497310000137</v>
      </c>
      <c r="BW60" s="38">
        <v>158168.64064000011</v>
      </c>
      <c r="BX60" s="38">
        <v>231357.13795000035</v>
      </c>
      <c r="BY60" s="38">
        <v>95966</v>
      </c>
      <c r="BZ60" s="38">
        <v>327324.82345000026</v>
      </c>
      <c r="CA60" s="38">
        <v>251514.30340999993</v>
      </c>
      <c r="CB60" s="38">
        <v>578836.85553000006</v>
      </c>
      <c r="CC60" s="38">
        <v>65515</v>
      </c>
      <c r="CD60" s="38">
        <v>174808</v>
      </c>
      <c r="CE60" s="38">
        <v>240323</v>
      </c>
      <c r="CF60" s="38">
        <v>84904</v>
      </c>
      <c r="CG60" s="38">
        <v>325227</v>
      </c>
      <c r="CH60" s="38">
        <v>299831</v>
      </c>
      <c r="CI60" s="38">
        <v>625059</v>
      </c>
      <c r="CJ60" s="38">
        <v>66976</v>
      </c>
      <c r="CK60" s="38">
        <v>193583</v>
      </c>
      <c r="CL60" s="38">
        <v>260559</v>
      </c>
      <c r="CM60" s="38">
        <v>140319</v>
      </c>
      <c r="CN60" s="38">
        <v>400878</v>
      </c>
      <c r="CO60" s="38">
        <v>331802</v>
      </c>
      <c r="CP60" s="38">
        <v>732680</v>
      </c>
      <c r="CQ60" s="38">
        <v>111442</v>
      </c>
      <c r="CR60" s="38">
        <v>274709.43760999991</v>
      </c>
      <c r="CS60" s="38">
        <v>386151.43760999991</v>
      </c>
      <c r="CT60" s="38">
        <v>194210.95679</v>
      </c>
      <c r="CU60" s="38">
        <v>580362.99778999994</v>
      </c>
      <c r="CV60" s="38">
        <v>439773.25080000004</v>
      </c>
      <c r="CW60" s="38">
        <v>1020136.24859</v>
      </c>
      <c r="CX60" s="38">
        <v>155979</v>
      </c>
      <c r="CY60" s="38">
        <v>230737</v>
      </c>
      <c r="CZ60" s="38">
        <v>386716</v>
      </c>
      <c r="DA60" s="38">
        <v>186732</v>
      </c>
      <c r="DB60" s="38">
        <v>573448</v>
      </c>
      <c r="DC60" s="38">
        <v>512754</v>
      </c>
      <c r="DD60" s="38">
        <v>1086202</v>
      </c>
      <c r="DE60" s="38">
        <v>7137</v>
      </c>
      <c r="DF60" s="38">
        <v>818051</v>
      </c>
      <c r="DG60" s="38">
        <v>825188</v>
      </c>
      <c r="DH60" s="38">
        <v>-82873</v>
      </c>
      <c r="DI60" s="38">
        <v>742315</v>
      </c>
      <c r="DJ60" s="38">
        <v>353954</v>
      </c>
      <c r="DK60" s="38">
        <v>1096269</v>
      </c>
      <c r="DL60" s="38">
        <v>-147703</v>
      </c>
      <c r="DM60" s="38">
        <v>193073</v>
      </c>
      <c r="DN60" s="38">
        <v>45370</v>
      </c>
      <c r="DO60" s="38">
        <v>171956</v>
      </c>
      <c r="DP60" s="38">
        <v>217326</v>
      </c>
      <c r="DQ60" s="38">
        <v>415796</v>
      </c>
      <c r="DR60" s="38">
        <v>633122</v>
      </c>
      <c r="DS60" s="38">
        <v>191630</v>
      </c>
      <c r="DT60" s="38">
        <v>360389</v>
      </c>
      <c r="DU60" s="38">
        <v>552019</v>
      </c>
      <c r="DV60" s="38">
        <v>257862</v>
      </c>
      <c r="DW60" s="38">
        <v>809881</v>
      </c>
      <c r="DX60" s="38">
        <v>481823</v>
      </c>
      <c r="DY60" s="38">
        <v>1291704</v>
      </c>
      <c r="DZ60" s="38">
        <v>46766</v>
      </c>
      <c r="EA60" s="38">
        <v>229700</v>
      </c>
      <c r="EB60" s="38">
        <v>276466</v>
      </c>
      <c r="EC60" s="38">
        <v>172902</v>
      </c>
      <c r="ED60" s="38">
        <v>449368</v>
      </c>
      <c r="EE60" s="38">
        <v>526891</v>
      </c>
      <c r="EF60" s="38">
        <v>976259</v>
      </c>
    </row>
    <row r="61" spans="1:136" ht="15.75" customHeight="1">
      <c r="A61" s="17"/>
      <c r="B61" s="136"/>
      <c r="C61" s="136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8"/>
      <c r="Y61" s="137"/>
      <c r="Z61" s="137"/>
      <c r="AA61" s="137"/>
      <c r="AB61" s="137"/>
      <c r="AC61" s="137"/>
      <c r="AD61" s="137"/>
      <c r="AE61" s="138"/>
      <c r="AF61" s="137"/>
      <c r="AG61" s="137"/>
      <c r="AH61" s="137"/>
      <c r="AI61" s="137"/>
      <c r="AJ61" s="137"/>
      <c r="AK61" s="137"/>
      <c r="AL61" s="138"/>
      <c r="AM61" s="137"/>
      <c r="AN61" s="137"/>
      <c r="AO61" s="137"/>
      <c r="AP61" s="137"/>
      <c r="AQ61" s="137"/>
      <c r="AR61" s="137"/>
      <c r="AS61" s="138"/>
      <c r="AT61" s="139"/>
      <c r="AU61" s="137"/>
      <c r="AV61" s="137"/>
      <c r="AW61" s="137"/>
      <c r="AX61" s="137"/>
      <c r="AY61" s="137"/>
      <c r="AZ61" s="251"/>
      <c r="BA61" s="137"/>
      <c r="BB61" s="137"/>
      <c r="BC61" s="137"/>
      <c r="BD61" s="137"/>
      <c r="BE61" s="137"/>
      <c r="BF61" s="137"/>
      <c r="BG61" s="138"/>
      <c r="BH61" s="137"/>
      <c r="BI61" s="137"/>
      <c r="BJ61" s="140"/>
      <c r="BK61" s="140"/>
      <c r="BL61" s="140"/>
      <c r="BM61" s="140"/>
      <c r="BN61" s="138"/>
      <c r="BO61" s="137"/>
      <c r="BP61" s="137"/>
      <c r="BQ61" s="140"/>
      <c r="BR61" s="137"/>
      <c r="BS61" s="140"/>
      <c r="BT61" s="137"/>
      <c r="BU61" s="138"/>
      <c r="BV61" s="137"/>
      <c r="BW61" s="137"/>
      <c r="BX61" s="140"/>
      <c r="BY61" s="137"/>
      <c r="BZ61" s="140"/>
      <c r="CA61" s="137"/>
      <c r="CB61" s="138"/>
      <c r="CC61" s="137"/>
      <c r="CD61" s="137"/>
      <c r="CE61" s="140"/>
      <c r="CF61" s="137"/>
      <c r="CG61" s="140"/>
      <c r="CH61" s="137"/>
      <c r="CI61" s="140"/>
      <c r="CJ61" s="137"/>
      <c r="CK61" s="137"/>
      <c r="CL61" s="140"/>
      <c r="CM61" s="137"/>
      <c r="CN61" s="140"/>
      <c r="CO61" s="137"/>
      <c r="CP61" s="140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37"/>
      <c r="DL61" s="137"/>
      <c r="DM61" s="137"/>
      <c r="DN61" s="137"/>
      <c r="DO61" s="137"/>
      <c r="DP61" s="137"/>
      <c r="DQ61" s="137"/>
      <c r="DR61" s="137"/>
      <c r="DS61" s="137"/>
      <c r="DT61" s="137"/>
      <c r="DU61" s="137"/>
      <c r="DV61" s="137"/>
      <c r="DW61" s="137"/>
      <c r="DX61" s="137"/>
      <c r="DY61" s="137"/>
      <c r="DZ61" s="137"/>
      <c r="EA61" s="137"/>
      <c r="EB61" s="137"/>
      <c r="EC61" s="137"/>
      <c r="ED61" s="137"/>
      <c r="EE61" s="137"/>
      <c r="EF61" s="137"/>
    </row>
    <row r="62" spans="1:136" ht="15.75" customHeight="1">
      <c r="A62" s="17"/>
      <c r="B62" s="19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1"/>
      <c r="Y62" s="20"/>
      <c r="Z62" s="20"/>
      <c r="AA62" s="20"/>
      <c r="AB62" s="20"/>
      <c r="AC62" s="20"/>
      <c r="AD62" s="20"/>
      <c r="AE62" s="21"/>
      <c r="AF62" s="20"/>
      <c r="AG62" s="20"/>
      <c r="AH62" s="20"/>
      <c r="AI62" s="20"/>
      <c r="AJ62" s="20"/>
      <c r="AK62" s="20"/>
      <c r="AL62" s="21"/>
      <c r="AM62" s="20"/>
      <c r="AN62" s="20"/>
      <c r="AO62" s="20"/>
      <c r="AP62" s="20"/>
      <c r="AQ62" s="20"/>
      <c r="AR62" s="20"/>
      <c r="AS62" s="21"/>
      <c r="AT62" s="22"/>
      <c r="AU62" s="20"/>
      <c r="AV62" s="20"/>
      <c r="AW62" s="20"/>
      <c r="AX62" s="20"/>
      <c r="AY62" s="20"/>
      <c r="AZ62" s="250"/>
      <c r="BA62" s="20"/>
      <c r="BB62" s="20"/>
      <c r="BC62" s="20"/>
      <c r="BD62" s="20"/>
      <c r="BE62" s="20"/>
      <c r="BF62" s="20"/>
      <c r="BG62" s="21"/>
      <c r="BH62" s="20"/>
      <c r="BI62" s="20"/>
      <c r="BJ62" s="17"/>
      <c r="BK62" s="17"/>
      <c r="BL62" s="17"/>
      <c r="BM62" s="17"/>
      <c r="BN62" s="21"/>
      <c r="BO62" s="20"/>
      <c r="BP62" s="20"/>
      <c r="BQ62" s="17"/>
      <c r="BR62" s="20"/>
      <c r="BS62" s="17"/>
      <c r="BT62" s="20"/>
      <c r="BU62" s="21"/>
      <c r="BV62" s="20"/>
      <c r="BW62" s="20"/>
      <c r="BX62" s="17"/>
      <c r="BY62" s="20"/>
      <c r="BZ62" s="17"/>
      <c r="CA62" s="20"/>
      <c r="CB62" s="21"/>
      <c r="CC62" s="20"/>
      <c r="CD62" s="20"/>
      <c r="CE62" s="17"/>
      <c r="CF62" s="20"/>
      <c r="CG62" s="17"/>
      <c r="CH62" s="20"/>
      <c r="CI62" s="17"/>
      <c r="CJ62" s="20"/>
      <c r="CK62" s="20"/>
      <c r="CL62" s="17"/>
      <c r="CM62" s="20"/>
      <c r="CN62" s="17"/>
      <c r="CO62" s="20"/>
      <c r="CP62" s="17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</row>
    <row r="63" spans="1:136" ht="22.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23"/>
      <c r="DT63" s="23"/>
      <c r="DU63" s="23"/>
      <c r="DV63" s="23"/>
      <c r="DW63" s="23"/>
      <c r="DX63" s="23"/>
      <c r="DY63" s="23"/>
      <c r="DZ63" s="17"/>
    </row>
  </sheetData>
  <dataConsolidate/>
  <customSheetViews>
    <customSheetView guid="{EAB4FDA2-937E-4CE5-8DA8-79E156FA8C1F}" showGridLines="0" fitToPage="1">
      <pane xSplit="3" ySplit="3" topLeftCell="MI31" activePane="bottomRight" state="frozen"/>
      <selection pane="bottomRight" activeCell="MR39" sqref="MR39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>
      <pane xSplit="3" ySplit="3" topLeftCell="MB31" activePane="bottomRight" state="frozen"/>
      <selection pane="bottomRight" activeCell="MD42" sqref="MD42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88E1926-5DA8-417A-8DB1-2CA24C2C419E}" scale="110" showGridLines="0" fitToPage="1">
      <pane xSplit="3" ySplit="3" topLeftCell="MB31" activePane="bottomRight" state="frozen"/>
      <selection pane="bottomRight" activeCell="MG39" sqref="MG39"/>
      <colBreaks count="5" manualBreakCount="5">
        <brk id="17" max="1048575" man="1"/>
        <brk id="38" max="1048575" man="1"/>
        <brk id="59" max="1048575" man="1"/>
        <brk id="80" max="1048575" man="1"/>
        <brk id="101" max="1048575" man="1"/>
      </colBreaks>
      <pageMargins left="0.25" right="0.25" top="0.75" bottom="0.75" header="0.3" footer="0.3"/>
      <printOptions horizontalCentered="1"/>
      <pageSetup paperSize="9" scale="26" orientation="landscape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DK22">
    <cfRule type="cellIs" dxfId="159" priority="83" operator="notEqual">
      <formula>0</formula>
    </cfRule>
    <cfRule type="cellIs" dxfId="158" priority="84" operator="equal">
      <formula>0</formula>
    </cfRule>
  </conditionalFormatting>
  <conditionalFormatting sqref="DL22">
    <cfRule type="cellIs" dxfId="157" priority="65" operator="notEqual">
      <formula>0</formula>
    </cfRule>
    <cfRule type="cellIs" dxfId="156" priority="66" operator="equal">
      <formula>0</formula>
    </cfRule>
  </conditionalFormatting>
  <conditionalFormatting sqref="DS26:EF26">
    <cfRule type="cellIs" dxfId="155" priority="63" operator="notEqual">
      <formula>0</formula>
    </cfRule>
    <cfRule type="cellIs" dxfId="154" priority="64" operator="equal">
      <formula>0</formula>
    </cfRule>
  </conditionalFormatting>
  <conditionalFormatting sqref="DL26:DR26">
    <cfRule type="cellIs" dxfId="153" priority="61" operator="notEqual">
      <formula>0</formula>
    </cfRule>
    <cfRule type="cellIs" dxfId="152" priority="62" operator="equal">
      <formula>0</formula>
    </cfRule>
  </conditionalFormatting>
  <conditionalFormatting sqref="DL59:DS59">
    <cfRule type="cellIs" dxfId="151" priority="59" operator="notEqual">
      <formula>0</formula>
    </cfRule>
    <cfRule type="cellIs" dxfId="150" priority="60" operator="equal">
      <formula>0</formula>
    </cfRule>
  </conditionalFormatting>
  <conditionalFormatting sqref="DT59">
    <cfRule type="cellIs" dxfId="149" priority="53" operator="notEqual">
      <formula>0</formula>
    </cfRule>
    <cfRule type="cellIs" dxfId="148" priority="54" operator="equal">
      <formula>0</formula>
    </cfRule>
  </conditionalFormatting>
  <conditionalFormatting sqref="DU59">
    <cfRule type="cellIs" dxfId="147" priority="47" operator="notEqual">
      <formula>0</formula>
    </cfRule>
    <cfRule type="cellIs" dxfId="146" priority="48" operator="equal">
      <formula>0</formula>
    </cfRule>
  </conditionalFormatting>
  <conditionalFormatting sqref="DV59">
    <cfRule type="cellIs" dxfId="145" priority="41" operator="notEqual">
      <formula>0</formula>
    </cfRule>
    <cfRule type="cellIs" dxfId="144" priority="42" operator="equal">
      <formula>0</formula>
    </cfRule>
  </conditionalFormatting>
  <conditionalFormatting sqref="DW59">
    <cfRule type="cellIs" dxfId="143" priority="35" operator="notEqual">
      <formula>0</formula>
    </cfRule>
    <cfRule type="cellIs" dxfId="142" priority="36" operator="equal">
      <formula>0</formula>
    </cfRule>
  </conditionalFormatting>
  <conditionalFormatting sqref="DX59">
    <cfRule type="cellIs" dxfId="141" priority="29" operator="notEqual">
      <formula>0</formula>
    </cfRule>
    <cfRule type="cellIs" dxfId="140" priority="30" operator="equal">
      <formula>0</formula>
    </cfRule>
  </conditionalFormatting>
  <conditionalFormatting sqref="DY59">
    <cfRule type="cellIs" dxfId="139" priority="23" operator="notEqual">
      <formula>0</formula>
    </cfRule>
    <cfRule type="cellIs" dxfId="138" priority="24" operator="equal">
      <formula>0</formula>
    </cfRule>
  </conditionalFormatting>
  <conditionalFormatting sqref="DL18">
    <cfRule type="cellIs" dxfId="137" priority="21" operator="notEqual">
      <formula>0</formula>
    </cfRule>
    <cfRule type="cellIs" dxfId="136" priority="22" operator="equal">
      <formula>0</formula>
    </cfRule>
  </conditionalFormatting>
  <conditionalFormatting sqref="DM18:EF18">
    <cfRule type="cellIs" dxfId="135" priority="19" operator="notEqual">
      <formula>0</formula>
    </cfRule>
    <cfRule type="cellIs" dxfId="134" priority="20" operator="equal">
      <formula>0</formula>
    </cfRule>
  </conditionalFormatting>
  <conditionalFormatting sqref="DM22:EF22">
    <cfRule type="cellIs" dxfId="133" priority="17" operator="notEqual">
      <formula>0</formula>
    </cfRule>
    <cfRule type="cellIs" dxfId="132" priority="18" operator="equal">
      <formula>0</formula>
    </cfRule>
  </conditionalFormatting>
  <conditionalFormatting sqref="DZ59:EA59">
    <cfRule type="cellIs" dxfId="131" priority="13" operator="notEqual">
      <formula>0</formula>
    </cfRule>
    <cfRule type="cellIs" dxfId="130" priority="14" operator="equal">
      <formula>0</formula>
    </cfRule>
  </conditionalFormatting>
  <conditionalFormatting sqref="DZ22:EA22">
    <cfRule type="cellIs" dxfId="129" priority="9" operator="notEqual">
      <formula>0</formula>
    </cfRule>
    <cfRule type="cellIs" dxfId="128" priority="10" operator="equal">
      <formula>0</formula>
    </cfRule>
  </conditionalFormatting>
  <conditionalFormatting sqref="EB59:EF59">
    <cfRule type="cellIs" dxfId="127" priority="5" operator="notEqual">
      <formula>0</formula>
    </cfRule>
    <cfRule type="cellIs" dxfId="126" priority="6" operator="equal">
      <formula>0</formula>
    </cfRule>
  </conditionalFormatting>
  <conditionalFormatting sqref="EB22">
    <cfRule type="cellIs" dxfId="125" priority="1" operator="notEqual">
      <formula>0</formula>
    </cfRule>
    <cfRule type="cellIs" dxfId="124" priority="2" operator="equal">
      <formula>0</formula>
    </cfRule>
  </conditionalFormatting>
  <printOptions horizontalCentered="1"/>
  <pageMargins left="0.25" right="0.25" top="0.75" bottom="0.75" header="0.3" footer="0.3"/>
  <pageSetup paperSize="9" scale="35" orientation="landscape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10" max="1048575" man="1"/>
    <brk id="17" max="1048575" man="1"/>
    <brk id="24" max="1048575" man="1"/>
    <brk id="31" max="1048575" man="1"/>
    <brk id="38" max="1048575" man="1"/>
  </colBrea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6665-8DCE-4FE1-AE80-7311AFF274BD}">
  <sheetPr codeName="Planilha6">
    <outlinePr summaryBelow="0"/>
    <pageSetUpPr fitToPage="1"/>
  </sheetPr>
  <dimension ref="A1:Q156"/>
  <sheetViews>
    <sheetView showGridLines="0" zoomScaleNormal="100" zoomScaleSheetLayoutView="100" workbookViewId="0">
      <pane xSplit="3" ySplit="7" topLeftCell="P8" activePane="bottomRight" state="frozen"/>
      <selection activeCell="D6" sqref="D6"/>
      <selection pane="topRight" activeCell="D6" sqref="D6"/>
      <selection pane="bottomLeft" activeCell="D6" sqref="D6"/>
      <selection pane="bottomRight" sqref="A1:XFD1048576"/>
    </sheetView>
  </sheetViews>
  <sheetFormatPr defaultRowHeight="16.5" outlineLevelCol="1"/>
  <cols>
    <col min="1" max="1" width="3.54296875" style="3" customWidth="1"/>
    <col min="2" max="2" width="49.453125" style="3" customWidth="1"/>
    <col min="3" max="3" width="50.54296875" style="3" customWidth="1"/>
    <col min="4" max="9" width="9.54296875" style="3" hidden="1" customWidth="1" outlineLevel="1"/>
    <col min="10" max="10" width="9.54296875" style="3" customWidth="1" collapsed="1"/>
    <col min="11" max="11" width="9.453125" style="3" customWidth="1" outlineLevel="1"/>
    <col min="12" max="12" width="9.54296875" customWidth="1" outlineLevel="1"/>
    <col min="13" max="14" width="9.453125" customWidth="1" outlineLevel="1"/>
    <col min="15" max="16" width="9.54296875" customWidth="1" outlineLevel="1"/>
    <col min="17" max="17" width="10.453125" style="3" bestFit="1" customWidth="1"/>
  </cols>
  <sheetData>
    <row r="1" spans="1:17" ht="7.5" customHeight="1"/>
    <row r="3" spans="1:17" ht="9" customHeight="1"/>
    <row r="4" spans="1:17" ht="42.5">
      <c r="B4" s="348" t="s">
        <v>1735</v>
      </c>
    </row>
    <row r="5" spans="1:17" ht="6.75" customHeight="1">
      <c r="A5" s="17"/>
      <c r="B5" s="25"/>
      <c r="C5" s="25"/>
    </row>
    <row r="6" spans="1:17" ht="18" customHeight="1">
      <c r="A6" s="28"/>
      <c r="B6" s="9" t="s">
        <v>2125</v>
      </c>
      <c r="C6" s="9" t="s">
        <v>2124</v>
      </c>
      <c r="D6" s="37" t="s">
        <v>1730</v>
      </c>
      <c r="E6" s="37" t="s">
        <v>1907</v>
      </c>
      <c r="F6" s="37" t="s">
        <v>1910</v>
      </c>
      <c r="G6" s="37" t="s">
        <v>1985</v>
      </c>
      <c r="H6" s="37" t="s">
        <v>2037</v>
      </c>
      <c r="I6" s="37" t="s">
        <v>2065</v>
      </c>
      <c r="J6" s="37">
        <v>2022</v>
      </c>
      <c r="K6" s="37" t="s">
        <v>2101</v>
      </c>
      <c r="L6" s="293" t="s">
        <v>2223</v>
      </c>
      <c r="M6" s="293" t="s">
        <v>2224</v>
      </c>
      <c r="N6" s="293" t="s">
        <v>2256</v>
      </c>
      <c r="O6" s="37" t="s">
        <v>2257</v>
      </c>
      <c r="P6" s="293" t="s">
        <v>2342</v>
      </c>
      <c r="Q6" s="293">
        <v>2023</v>
      </c>
    </row>
    <row r="7" spans="1:17" ht="16.5" customHeight="1">
      <c r="A7" s="29"/>
      <c r="B7" s="289" t="s">
        <v>2168</v>
      </c>
      <c r="C7" s="289" t="s">
        <v>2126</v>
      </c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</row>
    <row r="8" spans="1:17" ht="16.5" customHeight="1">
      <c r="A8" s="29"/>
      <c r="B8" s="279" t="s">
        <v>2169</v>
      </c>
      <c r="C8" s="279" t="s">
        <v>2127</v>
      </c>
      <c r="D8" s="280">
        <v>191630</v>
      </c>
      <c r="E8" s="280">
        <v>360389</v>
      </c>
      <c r="F8" s="280">
        <v>552019</v>
      </c>
      <c r="G8" s="280">
        <v>257862</v>
      </c>
      <c r="H8" s="280">
        <v>809881</v>
      </c>
      <c r="I8" s="280">
        <v>481823</v>
      </c>
      <c r="J8" s="280">
        <v>1291704</v>
      </c>
      <c r="K8" s="280">
        <v>46766</v>
      </c>
      <c r="L8" s="280">
        <v>229700</v>
      </c>
      <c r="M8" s="280">
        <v>276466</v>
      </c>
      <c r="N8" s="280">
        <v>172902</v>
      </c>
      <c r="O8" s="280">
        <v>449368</v>
      </c>
      <c r="P8" s="280">
        <v>526891</v>
      </c>
      <c r="Q8" s="280">
        <v>976259</v>
      </c>
    </row>
    <row r="9" spans="1:17">
      <c r="A9" s="29"/>
      <c r="B9" s="132" t="s">
        <v>2170</v>
      </c>
      <c r="C9" s="132" t="s">
        <v>2132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302"/>
      <c r="O9" s="302"/>
      <c r="P9" s="302"/>
      <c r="Q9" s="57"/>
    </row>
    <row r="10" spans="1:17" ht="16.5" customHeight="1">
      <c r="A10" s="29"/>
      <c r="B10" s="70" t="s">
        <v>2171</v>
      </c>
      <c r="C10" s="70" t="s">
        <v>59</v>
      </c>
      <c r="D10" s="57">
        <v>246360</v>
      </c>
      <c r="E10" s="57">
        <v>262964</v>
      </c>
      <c r="F10" s="57">
        <v>509324</v>
      </c>
      <c r="G10" s="57">
        <v>262914</v>
      </c>
      <c r="H10" s="57">
        <v>772238</v>
      </c>
      <c r="I10" s="57">
        <v>268788</v>
      </c>
      <c r="J10" s="57">
        <v>1041025</v>
      </c>
      <c r="K10" s="57">
        <v>268681</v>
      </c>
      <c r="L10" s="57">
        <v>260103</v>
      </c>
      <c r="M10" s="57">
        <v>528782</v>
      </c>
      <c r="N10" s="274">
        <v>276070</v>
      </c>
      <c r="O10" s="274">
        <v>804852</v>
      </c>
      <c r="P10" s="274">
        <v>293511</v>
      </c>
      <c r="Q10" s="274">
        <v>1098363</v>
      </c>
    </row>
    <row r="11" spans="1:17" ht="16.5" customHeight="1">
      <c r="A11" s="29"/>
      <c r="B11" s="70" t="s">
        <v>2172</v>
      </c>
      <c r="C11" s="70" t="s">
        <v>2128</v>
      </c>
      <c r="D11" s="57">
        <v>161077</v>
      </c>
      <c r="E11" s="57">
        <v>177685</v>
      </c>
      <c r="F11" s="57">
        <v>338762</v>
      </c>
      <c r="G11" s="57">
        <v>191643</v>
      </c>
      <c r="H11" s="57">
        <v>530405</v>
      </c>
      <c r="I11" s="57">
        <v>169961</v>
      </c>
      <c r="J11" s="57">
        <v>700366</v>
      </c>
      <c r="K11" s="57">
        <v>148925</v>
      </c>
      <c r="L11" s="57">
        <v>149329</v>
      </c>
      <c r="M11" s="57">
        <v>298254</v>
      </c>
      <c r="N11" s="57">
        <v>144628</v>
      </c>
      <c r="O11" s="57">
        <v>442882</v>
      </c>
      <c r="P11" s="274">
        <v>137865</v>
      </c>
      <c r="Q11" s="274">
        <v>580747</v>
      </c>
    </row>
    <row r="12" spans="1:17" ht="16.5" customHeight="1">
      <c r="A12" s="29"/>
      <c r="B12" s="70" t="s">
        <v>2173</v>
      </c>
      <c r="C12" s="70" t="s">
        <v>2129</v>
      </c>
      <c r="D12" s="57">
        <v>-30803</v>
      </c>
      <c r="E12" s="57">
        <v>70778</v>
      </c>
      <c r="F12" s="57">
        <v>39975</v>
      </c>
      <c r="G12" s="57">
        <v>-56997</v>
      </c>
      <c r="H12" s="57">
        <v>-17022</v>
      </c>
      <c r="I12" s="57">
        <v>109603</v>
      </c>
      <c r="J12" s="57">
        <v>92581</v>
      </c>
      <c r="K12" s="57">
        <v>-88461</v>
      </c>
      <c r="L12" s="57">
        <v>-33932</v>
      </c>
      <c r="M12" s="57">
        <v>-122393</v>
      </c>
      <c r="N12" s="57">
        <v>-96526</v>
      </c>
      <c r="O12" s="57">
        <v>-218919</v>
      </c>
      <c r="P12" s="274">
        <v>83327</v>
      </c>
      <c r="Q12" s="274">
        <v>-135592</v>
      </c>
    </row>
    <row r="13" spans="1:17" ht="16.5" customHeight="1">
      <c r="A13" s="29"/>
      <c r="B13" s="70" t="s">
        <v>2174</v>
      </c>
      <c r="C13" s="70" t="s">
        <v>2343</v>
      </c>
      <c r="D13" s="57">
        <v>36724</v>
      </c>
      <c r="E13" s="57">
        <v>198516</v>
      </c>
      <c r="F13" s="57">
        <v>235240</v>
      </c>
      <c r="G13" s="57">
        <v>168458</v>
      </c>
      <c r="H13" s="57">
        <v>403698</v>
      </c>
      <c r="I13" s="57">
        <v>174840</v>
      </c>
      <c r="J13" s="57">
        <v>578538</v>
      </c>
      <c r="K13" s="57">
        <v>20840</v>
      </c>
      <c r="L13" s="57">
        <v>63934</v>
      </c>
      <c r="M13" s="57">
        <v>84774</v>
      </c>
      <c r="N13" s="57">
        <v>-18452</v>
      </c>
      <c r="O13" s="57">
        <v>66322</v>
      </c>
      <c r="P13" s="274">
        <v>78029</v>
      </c>
      <c r="Q13" s="274">
        <v>144351</v>
      </c>
    </row>
    <row r="14" spans="1:17" ht="16.5" customHeight="1">
      <c r="A14" s="29"/>
      <c r="B14" s="70" t="s">
        <v>2176</v>
      </c>
      <c r="C14" s="70" t="s">
        <v>2131</v>
      </c>
      <c r="D14" s="57">
        <v>33151</v>
      </c>
      <c r="E14" s="57">
        <v>58733</v>
      </c>
      <c r="F14" s="57">
        <v>91884</v>
      </c>
      <c r="G14" s="57">
        <v>28022</v>
      </c>
      <c r="H14" s="57">
        <v>119906</v>
      </c>
      <c r="I14" s="57">
        <v>59492</v>
      </c>
      <c r="J14" s="57">
        <v>186878</v>
      </c>
      <c r="K14" s="57">
        <v>1423</v>
      </c>
      <c r="L14" s="57">
        <v>59450</v>
      </c>
      <c r="M14" s="57">
        <v>60873</v>
      </c>
      <c r="N14" s="57">
        <v>43690</v>
      </c>
      <c r="O14" s="57">
        <v>104563</v>
      </c>
      <c r="P14" s="274">
        <v>89223</v>
      </c>
      <c r="Q14" s="274">
        <v>193786</v>
      </c>
    </row>
    <row r="15" spans="1:17" ht="16.5" customHeight="1">
      <c r="A15" s="29"/>
      <c r="B15" s="70" t="s">
        <v>2175</v>
      </c>
      <c r="C15" s="70" t="s">
        <v>2130</v>
      </c>
      <c r="D15" s="57">
        <v>-13850</v>
      </c>
      <c r="E15" s="57">
        <v>-12055</v>
      </c>
      <c r="F15" s="57">
        <v>-25905</v>
      </c>
      <c r="G15" s="57">
        <v>0</v>
      </c>
      <c r="H15" s="57">
        <v>-25905</v>
      </c>
      <c r="I15" s="57">
        <v>0</v>
      </c>
      <c r="J15" s="57">
        <v>-25905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274">
        <v>0</v>
      </c>
      <c r="Q15" s="274">
        <v>0</v>
      </c>
    </row>
    <row r="16" spans="1:17" ht="16.5" customHeight="1">
      <c r="A16" s="29"/>
      <c r="B16" s="279" t="s">
        <v>2177</v>
      </c>
      <c r="C16" s="279" t="s">
        <v>2133</v>
      </c>
      <c r="D16" s="280">
        <v>624289</v>
      </c>
      <c r="E16" s="280">
        <v>1117010</v>
      </c>
      <c r="F16" s="280">
        <v>1741299</v>
      </c>
      <c r="G16" s="280">
        <v>851902</v>
      </c>
      <c r="H16" s="280">
        <v>2593201</v>
      </c>
      <c r="I16" s="280">
        <v>1264507</v>
      </c>
      <c r="J16" s="280">
        <v>3865187</v>
      </c>
      <c r="K16" s="280">
        <v>398174</v>
      </c>
      <c r="L16" s="280">
        <v>728584</v>
      </c>
      <c r="M16" s="280">
        <v>1126756</v>
      </c>
      <c r="N16" s="280">
        <v>522312</v>
      </c>
      <c r="O16" s="280">
        <v>1649068</v>
      </c>
      <c r="P16" s="280">
        <v>1208846</v>
      </c>
      <c r="Q16" s="280">
        <v>2857914</v>
      </c>
    </row>
    <row r="17" spans="1:17" ht="16.5" customHeight="1">
      <c r="A17" s="29"/>
      <c r="B17" s="278" t="s">
        <v>2178</v>
      </c>
      <c r="C17" s="278" t="s">
        <v>2134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1:17" ht="16.5" customHeight="1">
      <c r="A18" s="29"/>
      <c r="B18" s="70" t="s">
        <v>2179</v>
      </c>
      <c r="C18" s="70" t="s">
        <v>2135</v>
      </c>
      <c r="D18" s="57">
        <v>333141</v>
      </c>
      <c r="E18" s="57">
        <v>-876194</v>
      </c>
      <c r="F18" s="57">
        <v>-543053</v>
      </c>
      <c r="G18" s="57">
        <v>60720</v>
      </c>
      <c r="H18" s="57">
        <v>-482333</v>
      </c>
      <c r="I18" s="57">
        <v>-1205779</v>
      </c>
      <c r="J18" s="57">
        <v>-1688112</v>
      </c>
      <c r="K18" s="57">
        <v>731926</v>
      </c>
      <c r="L18" s="57">
        <v>-428077</v>
      </c>
      <c r="M18" s="57">
        <v>303849</v>
      </c>
      <c r="N18" s="57">
        <v>461561</v>
      </c>
      <c r="O18" s="57">
        <v>765410</v>
      </c>
      <c r="P18" s="57">
        <v>-918391</v>
      </c>
      <c r="Q18" s="57">
        <v>-152981</v>
      </c>
    </row>
    <row r="19" spans="1:17" ht="16.5" customHeight="1">
      <c r="A19" s="29"/>
      <c r="B19" s="70" t="s">
        <v>2180</v>
      </c>
      <c r="C19" s="70" t="s">
        <v>6</v>
      </c>
      <c r="D19" s="57">
        <v>-361666</v>
      </c>
      <c r="E19" s="57">
        <v>99254</v>
      </c>
      <c r="F19" s="57">
        <v>-262412</v>
      </c>
      <c r="G19" s="57">
        <v>-191598</v>
      </c>
      <c r="H19" s="57">
        <v>-454010</v>
      </c>
      <c r="I19" s="57">
        <v>193578</v>
      </c>
      <c r="J19" s="57">
        <v>-260432</v>
      </c>
      <c r="K19" s="57">
        <v>-320934</v>
      </c>
      <c r="L19" s="57">
        <v>231722</v>
      </c>
      <c r="M19" s="57">
        <v>-89212</v>
      </c>
      <c r="N19" s="57">
        <v>-42271</v>
      </c>
      <c r="O19" s="57">
        <v>-131483</v>
      </c>
      <c r="P19" s="57">
        <v>194019</v>
      </c>
      <c r="Q19" s="57">
        <v>62536</v>
      </c>
    </row>
    <row r="20" spans="1:17" ht="16.5" customHeight="1">
      <c r="A20" s="29"/>
      <c r="B20" s="70" t="s">
        <v>2181</v>
      </c>
      <c r="C20" s="70" t="s">
        <v>1956</v>
      </c>
      <c r="D20" s="57">
        <v>117028</v>
      </c>
      <c r="E20" s="57">
        <v>84788</v>
      </c>
      <c r="F20" s="57">
        <v>201816</v>
      </c>
      <c r="G20" s="57">
        <v>-70491</v>
      </c>
      <c r="H20" s="57">
        <v>131325</v>
      </c>
      <c r="I20" s="57">
        <v>-34008</v>
      </c>
      <c r="J20" s="57">
        <v>97317</v>
      </c>
      <c r="K20" s="57">
        <v>192701</v>
      </c>
      <c r="L20" s="57">
        <v>68972</v>
      </c>
      <c r="M20" s="57">
        <v>261673</v>
      </c>
      <c r="N20" s="57">
        <v>18655</v>
      </c>
      <c r="O20" s="57">
        <v>280328</v>
      </c>
      <c r="P20" s="57">
        <v>-42705</v>
      </c>
      <c r="Q20" s="57">
        <v>237623</v>
      </c>
    </row>
    <row r="21" spans="1:17" ht="16.5" customHeight="1">
      <c r="A21" s="29"/>
      <c r="B21" s="70" t="s">
        <v>2182</v>
      </c>
      <c r="C21" s="70" t="s">
        <v>1921</v>
      </c>
      <c r="D21" s="57">
        <v>-84333</v>
      </c>
      <c r="E21" s="57">
        <v>-74567</v>
      </c>
      <c r="F21" s="57">
        <v>-158900</v>
      </c>
      <c r="G21" s="57">
        <v>-56090</v>
      </c>
      <c r="H21" s="57">
        <v>-214990</v>
      </c>
      <c r="I21" s="57">
        <v>-217</v>
      </c>
      <c r="J21" s="57">
        <v>-215207</v>
      </c>
      <c r="K21" s="57">
        <v>20729</v>
      </c>
      <c r="L21" s="57">
        <v>21029</v>
      </c>
      <c r="M21" s="57">
        <v>41760</v>
      </c>
      <c r="N21" s="57">
        <v>16298</v>
      </c>
      <c r="O21" s="57">
        <v>58058</v>
      </c>
      <c r="P21" s="57">
        <v>64283.600000000006</v>
      </c>
      <c r="Q21" s="57">
        <v>122343</v>
      </c>
    </row>
    <row r="22" spans="1:17" ht="16.5" customHeight="1">
      <c r="A22" s="29"/>
      <c r="B22" s="278" t="s">
        <v>2183</v>
      </c>
      <c r="C22" s="278" t="s">
        <v>2136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</row>
    <row r="23" spans="1:17" ht="16.5" customHeight="1">
      <c r="A23" s="29"/>
      <c r="B23" s="70" t="s">
        <v>2184</v>
      </c>
      <c r="C23" s="70" t="s">
        <v>18</v>
      </c>
      <c r="D23" s="57">
        <v>-315286</v>
      </c>
      <c r="E23" s="57">
        <v>138450</v>
      </c>
      <c r="F23" s="57">
        <v>-176836</v>
      </c>
      <c r="G23" s="57">
        <v>-97096</v>
      </c>
      <c r="H23" s="57">
        <v>-273932</v>
      </c>
      <c r="I23" s="57">
        <v>232015</v>
      </c>
      <c r="J23" s="57">
        <v>-55968</v>
      </c>
      <c r="K23" s="57">
        <v>-293880</v>
      </c>
      <c r="L23" s="57">
        <v>-9339</v>
      </c>
      <c r="M23" s="57">
        <v>-303219</v>
      </c>
      <c r="N23" s="57">
        <v>175965</v>
      </c>
      <c r="O23" s="57">
        <v>-127254</v>
      </c>
      <c r="P23" s="57">
        <v>283788</v>
      </c>
      <c r="Q23" s="57">
        <v>156534</v>
      </c>
    </row>
    <row r="24" spans="1:17" ht="16.5" customHeight="1">
      <c r="A24" s="29"/>
      <c r="B24" s="70" t="s">
        <v>2190</v>
      </c>
      <c r="C24" s="70" t="s">
        <v>2137</v>
      </c>
      <c r="D24" s="57">
        <v>-21721</v>
      </c>
      <c r="E24" s="57">
        <v>7262</v>
      </c>
      <c r="F24" s="57">
        <v>-14459</v>
      </c>
      <c r="G24" s="57">
        <v>23919</v>
      </c>
      <c r="H24" s="57">
        <v>9460</v>
      </c>
      <c r="I24" s="57">
        <v>0</v>
      </c>
      <c r="J24" s="57">
        <v>24104</v>
      </c>
      <c r="K24" s="57">
        <v>-50336</v>
      </c>
      <c r="L24" s="57">
        <v>-21790</v>
      </c>
      <c r="M24" s="57">
        <v>-72126</v>
      </c>
      <c r="N24" s="57">
        <v>-855</v>
      </c>
      <c r="O24" s="57">
        <v>-72981</v>
      </c>
      <c r="P24" s="57">
        <v>-6740</v>
      </c>
      <c r="Q24" s="57">
        <v>-79721</v>
      </c>
    </row>
    <row r="25" spans="1:17" ht="16.5" customHeight="1">
      <c r="A25" s="29"/>
      <c r="B25" s="70" t="s">
        <v>2185</v>
      </c>
      <c r="C25" s="70" t="s">
        <v>2138</v>
      </c>
      <c r="D25" s="57">
        <v>-328343</v>
      </c>
      <c r="E25" s="57">
        <v>81405</v>
      </c>
      <c r="F25" s="57">
        <v>-246938</v>
      </c>
      <c r="G25" s="57">
        <v>6141</v>
      </c>
      <c r="H25" s="57">
        <v>-240797</v>
      </c>
      <c r="I25" s="57">
        <v>222276</v>
      </c>
      <c r="J25" s="57">
        <v>-18521</v>
      </c>
      <c r="K25" s="57">
        <v>-425871</v>
      </c>
      <c r="L25" s="57">
        <v>138690</v>
      </c>
      <c r="M25" s="57">
        <v>-287181</v>
      </c>
      <c r="N25" s="57">
        <v>-28806</v>
      </c>
      <c r="O25" s="57">
        <v>-315987</v>
      </c>
      <c r="P25" s="57">
        <v>218927</v>
      </c>
      <c r="Q25" s="57">
        <v>61530</v>
      </c>
    </row>
    <row r="26" spans="1:17" ht="16.5" customHeight="1">
      <c r="A26" s="29"/>
      <c r="B26" s="70" t="s">
        <v>2186</v>
      </c>
      <c r="C26" s="70" t="s">
        <v>1960</v>
      </c>
      <c r="D26" s="57">
        <v>66543</v>
      </c>
      <c r="E26" s="57">
        <v>175000</v>
      </c>
      <c r="F26" s="57">
        <v>241543</v>
      </c>
      <c r="G26" s="57">
        <v>67854</v>
      </c>
      <c r="H26" s="57">
        <v>309397</v>
      </c>
      <c r="I26" s="57">
        <v>320428</v>
      </c>
      <c r="J26" s="57">
        <v>629825</v>
      </c>
      <c r="K26" s="57">
        <v>-110143</v>
      </c>
      <c r="L26" s="57">
        <v>6763</v>
      </c>
      <c r="M26" s="57">
        <v>-103380</v>
      </c>
      <c r="N26" s="57">
        <v>-54017</v>
      </c>
      <c r="O26" s="57">
        <v>-157397</v>
      </c>
      <c r="P26" s="57">
        <v>88806</v>
      </c>
      <c r="Q26" s="57">
        <v>-227181</v>
      </c>
    </row>
    <row r="27" spans="1:17" ht="16.5" customHeight="1">
      <c r="A27" s="29"/>
      <c r="B27" s="70" t="s">
        <v>2187</v>
      </c>
      <c r="C27" s="70" t="s">
        <v>2139</v>
      </c>
      <c r="D27" s="57">
        <v>18080</v>
      </c>
      <c r="E27" s="57">
        <v>-112625</v>
      </c>
      <c r="F27" s="57">
        <v>-94545</v>
      </c>
      <c r="G27" s="57">
        <v>-4017</v>
      </c>
      <c r="H27" s="57">
        <v>-98562</v>
      </c>
      <c r="I27" s="57">
        <v>-40042</v>
      </c>
      <c r="J27" s="57">
        <v>-138604</v>
      </c>
      <c r="K27" s="57">
        <v>-24453</v>
      </c>
      <c r="L27" s="57">
        <v>-51175</v>
      </c>
      <c r="M27" s="57">
        <v>-75628</v>
      </c>
      <c r="N27" s="57">
        <v>14215</v>
      </c>
      <c r="O27" s="57">
        <v>-61413</v>
      </c>
      <c r="P27" s="57">
        <v>-68408</v>
      </c>
      <c r="Q27" s="57">
        <v>-129821</v>
      </c>
    </row>
    <row r="28" spans="1:17" ht="16.5" customHeight="1">
      <c r="A28" s="29"/>
      <c r="B28" s="70" t="s">
        <v>2188</v>
      </c>
      <c r="C28" s="70" t="s">
        <v>2140</v>
      </c>
      <c r="D28" s="57">
        <v>-57318</v>
      </c>
      <c r="E28" s="57">
        <v>-27769</v>
      </c>
      <c r="F28" s="57">
        <v>-85087</v>
      </c>
      <c r="G28" s="57">
        <v>-28630</v>
      </c>
      <c r="H28" s="57">
        <v>-113717</v>
      </c>
      <c r="I28" s="57">
        <v>-1270</v>
      </c>
      <c r="J28" s="57">
        <v>-114987</v>
      </c>
      <c r="K28" s="57">
        <v>-14137</v>
      </c>
      <c r="L28" s="57">
        <v>-13556</v>
      </c>
      <c r="M28" s="57">
        <v>-27693</v>
      </c>
      <c r="N28" s="57">
        <v>-6328</v>
      </c>
      <c r="O28" s="57">
        <v>-34021</v>
      </c>
      <c r="P28" s="57">
        <v>-191</v>
      </c>
      <c r="Q28" s="57">
        <v>-34212</v>
      </c>
    </row>
    <row r="29" spans="1:17" ht="16.5" customHeight="1">
      <c r="A29" s="29"/>
      <c r="B29" s="70" t="s">
        <v>2189</v>
      </c>
      <c r="C29" s="70" t="s">
        <v>2141</v>
      </c>
      <c r="D29" s="57">
        <v>-62042</v>
      </c>
      <c r="E29" s="57">
        <v>-91741</v>
      </c>
      <c r="F29" s="57">
        <v>-153783</v>
      </c>
      <c r="G29" s="57">
        <v>-144605</v>
      </c>
      <c r="H29" s="57">
        <v>-298388</v>
      </c>
      <c r="I29" s="57">
        <v>-92931</v>
      </c>
      <c r="J29" s="57">
        <v>-391319</v>
      </c>
      <c r="K29" s="57">
        <v>-86615</v>
      </c>
      <c r="L29" s="57">
        <v>-62644</v>
      </c>
      <c r="M29" s="57">
        <v>-149259</v>
      </c>
      <c r="N29" s="57">
        <v>-100083</v>
      </c>
      <c r="O29" s="57">
        <v>-249342</v>
      </c>
      <c r="P29" s="57">
        <v>-45334</v>
      </c>
      <c r="Q29" s="57">
        <v>-294676</v>
      </c>
    </row>
    <row r="30" spans="1:17" ht="16.5" customHeight="1">
      <c r="A30" s="29"/>
      <c r="B30" s="279" t="s">
        <v>2191</v>
      </c>
      <c r="C30" s="279" t="s">
        <v>2142</v>
      </c>
      <c r="D30" s="280">
        <v>-71628</v>
      </c>
      <c r="E30" s="280">
        <v>520273</v>
      </c>
      <c r="F30" s="280">
        <v>448645</v>
      </c>
      <c r="G30" s="280">
        <v>418009</v>
      </c>
      <c r="H30" s="280">
        <v>866654</v>
      </c>
      <c r="I30" s="280">
        <v>858557</v>
      </c>
      <c r="J30" s="280">
        <v>1733283</v>
      </c>
      <c r="K30" s="280">
        <v>17161</v>
      </c>
      <c r="L30" s="280">
        <v>609179</v>
      </c>
      <c r="M30" s="280">
        <v>626340</v>
      </c>
      <c r="N30" s="280">
        <v>976646</v>
      </c>
      <c r="O30" s="280">
        <v>1602986</v>
      </c>
      <c r="P30" s="280">
        <v>976900.60000000009</v>
      </c>
      <c r="Q30" s="280">
        <v>2579888</v>
      </c>
    </row>
    <row r="31" spans="1:17" ht="16.5" customHeight="1">
      <c r="A31" s="29"/>
      <c r="B31" s="70" t="s">
        <v>2192</v>
      </c>
      <c r="C31" s="70" t="s">
        <v>1954</v>
      </c>
      <c r="D31" s="57">
        <v>113726</v>
      </c>
      <c r="E31" s="57">
        <v>-10320</v>
      </c>
      <c r="F31" s="57">
        <v>103406</v>
      </c>
      <c r="G31" s="57">
        <v>-111429</v>
      </c>
      <c r="H31" s="57">
        <v>-8023</v>
      </c>
      <c r="I31" s="57">
        <v>-189023</v>
      </c>
      <c r="J31" s="57">
        <v>-197046</v>
      </c>
      <c r="K31" s="57">
        <v>101407</v>
      </c>
      <c r="L31" s="57">
        <v>-27755</v>
      </c>
      <c r="M31" s="57">
        <v>73652</v>
      </c>
      <c r="N31" s="57">
        <v>-44456</v>
      </c>
      <c r="O31" s="57">
        <v>29196</v>
      </c>
      <c r="P31" s="57">
        <v>54281</v>
      </c>
      <c r="Q31" s="57">
        <v>83476</v>
      </c>
    </row>
    <row r="32" spans="1:17" ht="16.5" customHeight="1">
      <c r="A32" s="29"/>
      <c r="B32" s="285" t="s">
        <v>2193</v>
      </c>
      <c r="C32" s="285" t="s">
        <v>2258</v>
      </c>
      <c r="D32" s="286">
        <v>42098</v>
      </c>
      <c r="E32" s="286">
        <v>509953</v>
      </c>
      <c r="F32" s="286">
        <v>552051</v>
      </c>
      <c r="G32" s="286">
        <v>306580</v>
      </c>
      <c r="H32" s="286">
        <v>858631</v>
      </c>
      <c r="I32" s="286">
        <v>669534</v>
      </c>
      <c r="J32" s="286">
        <v>1536237</v>
      </c>
      <c r="K32" s="286">
        <v>118568</v>
      </c>
      <c r="L32" s="286">
        <v>581424</v>
      </c>
      <c r="M32" s="286">
        <v>699992</v>
      </c>
      <c r="N32" s="286">
        <v>932190</v>
      </c>
      <c r="O32" s="286">
        <v>1632182</v>
      </c>
      <c r="P32" s="286">
        <v>1031181.6000000001</v>
      </c>
      <c r="Q32" s="286">
        <v>2663364</v>
      </c>
    </row>
    <row r="33" spans="1:17" s="284" customFormat="1" ht="16.5" customHeight="1">
      <c r="A33" s="281"/>
      <c r="B33" s="282"/>
      <c r="C33" s="282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Q33" s="283"/>
    </row>
    <row r="34" spans="1:17" ht="16.5" customHeight="1">
      <c r="A34" s="29"/>
      <c r="B34" s="16" t="s">
        <v>2197</v>
      </c>
      <c r="C34" s="16" t="s">
        <v>2143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spans="1:17" ht="16.5" customHeight="1">
      <c r="A35" s="29"/>
      <c r="B35" s="70" t="s">
        <v>2194</v>
      </c>
      <c r="C35" s="70" t="s">
        <v>2144</v>
      </c>
      <c r="D35" s="57">
        <v>-132465</v>
      </c>
      <c r="E35" s="57">
        <v>-261185</v>
      </c>
      <c r="F35" s="57">
        <v>-393650</v>
      </c>
      <c r="G35" s="57">
        <v>-281221</v>
      </c>
      <c r="H35" s="57">
        <v>-674871</v>
      </c>
      <c r="I35" s="57">
        <v>-430400</v>
      </c>
      <c r="J35" s="57">
        <v>-1105271</v>
      </c>
      <c r="K35" s="57">
        <v>-92327</v>
      </c>
      <c r="L35" s="57">
        <v>-186488</v>
      </c>
      <c r="M35" s="57">
        <v>-278815</v>
      </c>
      <c r="N35" s="57">
        <v>-254954</v>
      </c>
      <c r="O35" s="57">
        <v>-533769</v>
      </c>
      <c r="P35" s="57">
        <v>-359117</v>
      </c>
      <c r="Q35" s="57">
        <v>-892886</v>
      </c>
    </row>
    <row r="36" spans="1:17" ht="16.5" customHeight="1">
      <c r="A36" s="29"/>
      <c r="B36" s="70" t="s">
        <v>2195</v>
      </c>
      <c r="C36" s="70" t="s">
        <v>2145</v>
      </c>
      <c r="D36" s="57">
        <v>0</v>
      </c>
      <c r="E36" s="57">
        <v>-86777</v>
      </c>
      <c r="F36" s="57">
        <v>-86777</v>
      </c>
      <c r="G36" s="57">
        <v>1562</v>
      </c>
      <c r="H36" s="57">
        <v>-85215</v>
      </c>
      <c r="I36" s="57">
        <v>0</v>
      </c>
      <c r="J36" s="57">
        <v>-85215</v>
      </c>
      <c r="K36" s="57">
        <v>-30</v>
      </c>
      <c r="L36" s="57">
        <v>0</v>
      </c>
      <c r="M36" s="57">
        <v>-30</v>
      </c>
      <c r="N36" s="57">
        <v>0</v>
      </c>
      <c r="O36" s="57">
        <v>-30</v>
      </c>
      <c r="P36" s="57">
        <v>0</v>
      </c>
      <c r="Q36" s="57">
        <v>-30</v>
      </c>
    </row>
    <row r="37" spans="1:17" ht="16.5" customHeight="1">
      <c r="A37" s="29"/>
      <c r="B37" s="285" t="s">
        <v>2196</v>
      </c>
      <c r="C37" s="285" t="s">
        <v>2146</v>
      </c>
      <c r="D37" s="286">
        <v>-132465</v>
      </c>
      <c r="E37" s="286">
        <v>-347962</v>
      </c>
      <c r="F37" s="286">
        <v>-480427</v>
      </c>
      <c r="G37" s="286">
        <v>-279659</v>
      </c>
      <c r="H37" s="286">
        <v>-760086</v>
      </c>
      <c r="I37" s="286">
        <v>-430400</v>
      </c>
      <c r="J37" s="286">
        <v>-1190486</v>
      </c>
      <c r="K37" s="286">
        <v>-92357</v>
      </c>
      <c r="L37" s="286">
        <v>-186488</v>
      </c>
      <c r="M37" s="286">
        <v>-278845</v>
      </c>
      <c r="N37" s="286">
        <v>-254954</v>
      </c>
      <c r="O37" s="286">
        <v>-533799</v>
      </c>
      <c r="P37" s="286">
        <v>-359117</v>
      </c>
      <c r="Q37" s="286">
        <v>-892916</v>
      </c>
    </row>
    <row r="38" spans="1:17" s="284" customFormat="1" ht="16.5" customHeight="1">
      <c r="A38" s="281"/>
      <c r="B38" s="282"/>
      <c r="C38" s="282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Q38" s="283"/>
    </row>
    <row r="39" spans="1:17" ht="16.5" customHeight="1">
      <c r="A39" s="29"/>
      <c r="B39" s="16" t="s">
        <v>2198</v>
      </c>
      <c r="C39" s="16" t="s">
        <v>2147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</row>
    <row r="40" spans="1:17" ht="16.5" customHeight="1">
      <c r="A40" s="29"/>
      <c r="B40" s="70" t="s">
        <v>2199</v>
      </c>
      <c r="C40" s="70" t="s">
        <v>2156</v>
      </c>
      <c r="D40" s="57">
        <v>0</v>
      </c>
      <c r="E40" s="57">
        <v>9411</v>
      </c>
      <c r="F40" s="57">
        <v>9411</v>
      </c>
      <c r="G40" s="57">
        <v>13628</v>
      </c>
      <c r="H40" s="57">
        <v>23039</v>
      </c>
      <c r="I40" s="57">
        <v>20889</v>
      </c>
      <c r="J40" s="57">
        <v>43928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</row>
    <row r="41" spans="1:17" ht="16.5" customHeight="1">
      <c r="A41" s="29"/>
      <c r="B41" s="70" t="s">
        <v>2200</v>
      </c>
      <c r="C41" s="70" t="s">
        <v>2148</v>
      </c>
      <c r="D41" s="57">
        <v>-119678</v>
      </c>
      <c r="E41" s="57">
        <v>-334265</v>
      </c>
      <c r="F41" s="57">
        <v>-453943</v>
      </c>
      <c r="G41" s="57">
        <v>0</v>
      </c>
      <c r="H41" s="57">
        <v>-453943</v>
      </c>
      <c r="I41" s="57">
        <v>0</v>
      </c>
      <c r="J41" s="57">
        <v>-453943</v>
      </c>
      <c r="K41" s="57">
        <v>-288180</v>
      </c>
      <c r="L41" s="57">
        <v>0</v>
      </c>
      <c r="M41" s="57">
        <v>-288180</v>
      </c>
      <c r="N41" s="57">
        <v>0</v>
      </c>
      <c r="O41" s="57">
        <v>-288180</v>
      </c>
      <c r="P41" s="57">
        <v>0</v>
      </c>
      <c r="Q41" s="57">
        <v>-288180</v>
      </c>
    </row>
    <row r="42" spans="1:17" ht="16.5" customHeight="1">
      <c r="A42" s="29"/>
      <c r="B42" s="70" t="s">
        <v>2201</v>
      </c>
      <c r="C42" s="70" t="s">
        <v>2149</v>
      </c>
      <c r="D42" s="57">
        <v>179501</v>
      </c>
      <c r="E42" s="57">
        <v>-269337</v>
      </c>
      <c r="F42" s="57">
        <v>-89836</v>
      </c>
      <c r="G42" s="57">
        <v>-20909</v>
      </c>
      <c r="H42" s="57">
        <v>-110745</v>
      </c>
      <c r="I42" s="57">
        <v>-1012772</v>
      </c>
      <c r="J42" s="57">
        <v>-1123517</v>
      </c>
      <c r="K42" s="57">
        <v>-14137</v>
      </c>
      <c r="L42" s="57">
        <v>-88023</v>
      </c>
      <c r="M42" s="57">
        <v>-102160</v>
      </c>
      <c r="N42" s="57">
        <v>-147496</v>
      </c>
      <c r="O42" s="57">
        <v>-249656</v>
      </c>
      <c r="P42" s="57">
        <v>-255016</v>
      </c>
      <c r="Q42" s="57">
        <v>-504672</v>
      </c>
    </row>
    <row r="43" spans="1:17" ht="16.5" customHeight="1">
      <c r="A43" s="29"/>
      <c r="B43" s="70" t="s">
        <v>2202</v>
      </c>
      <c r="C43" s="70" t="s">
        <v>2150</v>
      </c>
      <c r="D43" s="57">
        <v>-146911</v>
      </c>
      <c r="E43" s="57">
        <v>-170332</v>
      </c>
      <c r="F43" s="57">
        <v>-317243</v>
      </c>
      <c r="G43" s="57">
        <v>-176473</v>
      </c>
      <c r="H43" s="57">
        <v>-493716</v>
      </c>
      <c r="I43" s="57">
        <v>-184596</v>
      </c>
      <c r="J43" s="57">
        <v>-686384</v>
      </c>
      <c r="K43" s="57">
        <v>-193616</v>
      </c>
      <c r="L43" s="57">
        <v>-182139</v>
      </c>
      <c r="M43" s="57">
        <v>-375755</v>
      </c>
      <c r="N43" s="57">
        <v>-193011</v>
      </c>
      <c r="O43" s="57">
        <v>-568766</v>
      </c>
      <c r="P43" s="57">
        <v>-185386</v>
      </c>
      <c r="Q43" s="57">
        <v>-754152</v>
      </c>
    </row>
    <row r="44" spans="1:17" ht="16.5" customHeight="1">
      <c r="A44" s="29"/>
      <c r="B44" s="70" t="s">
        <v>2203</v>
      </c>
      <c r="C44" s="70" t="s">
        <v>2151</v>
      </c>
      <c r="D44" s="57">
        <v>0</v>
      </c>
      <c r="E44" s="57">
        <v>-346316</v>
      </c>
      <c r="F44" s="57">
        <v>-346316</v>
      </c>
      <c r="G44" s="57">
        <v>-267871</v>
      </c>
      <c r="H44" s="57">
        <v>-614187</v>
      </c>
      <c r="I44" s="57">
        <v>-150293</v>
      </c>
      <c r="J44" s="57">
        <v>-764480</v>
      </c>
      <c r="K44" s="57">
        <v>-157488</v>
      </c>
      <c r="L44" s="57">
        <v>-14</v>
      </c>
      <c r="M44" s="57">
        <v>-157502</v>
      </c>
      <c r="N44" s="57">
        <v>0</v>
      </c>
      <c r="O44" s="57">
        <v>-157502</v>
      </c>
      <c r="P44" s="57">
        <v>-304602</v>
      </c>
      <c r="Q44" s="57">
        <v>-462104</v>
      </c>
    </row>
    <row r="45" spans="1:17" ht="16.5" customHeight="1">
      <c r="A45" s="29"/>
      <c r="B45" s="285" t="s">
        <v>2198</v>
      </c>
      <c r="C45" s="285" t="s">
        <v>2147</v>
      </c>
      <c r="D45" s="286">
        <v>-87088</v>
      </c>
      <c r="E45" s="286">
        <v>-1110839</v>
      </c>
      <c r="F45" s="286">
        <v>-1197927</v>
      </c>
      <c r="G45" s="286">
        <v>-451625</v>
      </c>
      <c r="H45" s="286">
        <v>-1649552</v>
      </c>
      <c r="I45" s="286">
        <v>-1326772</v>
      </c>
      <c r="J45" s="286">
        <v>-2984396</v>
      </c>
      <c r="K45" s="286">
        <v>-653421</v>
      </c>
      <c r="L45" s="286">
        <v>-270176</v>
      </c>
      <c r="M45" s="286">
        <v>-923597</v>
      </c>
      <c r="N45" s="286">
        <v>-340507</v>
      </c>
      <c r="O45" s="286">
        <v>-1264104</v>
      </c>
      <c r="P45" s="286">
        <v>-745004</v>
      </c>
      <c r="Q45" s="286">
        <v>-2009108</v>
      </c>
    </row>
    <row r="46" spans="1:17" s="284" customFormat="1" ht="16.5" customHeight="1">
      <c r="A46" s="281"/>
      <c r="B46" s="282"/>
      <c r="C46" s="282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Q46" s="283"/>
    </row>
    <row r="47" spans="1:17" ht="16.5" customHeight="1">
      <c r="A47" s="29"/>
      <c r="B47" s="16" t="s">
        <v>2204</v>
      </c>
      <c r="C47" s="16" t="s">
        <v>2152</v>
      </c>
      <c r="D47" s="38">
        <v>927</v>
      </c>
      <c r="E47" s="38">
        <v>1576</v>
      </c>
      <c r="F47" s="38">
        <v>2503</v>
      </c>
      <c r="G47" s="38">
        <v>-705</v>
      </c>
      <c r="H47" s="38">
        <v>1798</v>
      </c>
      <c r="I47" s="38">
        <v>-4219</v>
      </c>
      <c r="J47" s="38">
        <v>-2421</v>
      </c>
      <c r="K47" s="38">
        <v>-11337</v>
      </c>
      <c r="L47" s="38">
        <v>-14603</v>
      </c>
      <c r="M47" s="38">
        <v>-25940</v>
      </c>
      <c r="N47" s="38">
        <v>-8816</v>
      </c>
      <c r="O47" s="38">
        <v>-34756</v>
      </c>
      <c r="P47" s="38">
        <v>-42748</v>
      </c>
      <c r="Q47" s="38">
        <v>-77504</v>
      </c>
    </row>
    <row r="48" spans="1:17" s="284" customFormat="1" ht="16.5" customHeight="1">
      <c r="A48" s="281"/>
      <c r="B48" s="282"/>
      <c r="C48" s="282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Q48" s="283"/>
    </row>
    <row r="49" spans="1:17" ht="16.5" customHeight="1">
      <c r="A49" s="29"/>
      <c r="B49" s="287" t="s">
        <v>2205</v>
      </c>
      <c r="C49" s="287" t="s">
        <v>2153</v>
      </c>
      <c r="D49" s="288">
        <v>-176528</v>
      </c>
      <c r="E49" s="288">
        <v>-947272</v>
      </c>
      <c r="F49" s="288">
        <v>-1123800</v>
      </c>
      <c r="G49" s="288">
        <v>-425409</v>
      </c>
      <c r="H49" s="288">
        <v>-1549209</v>
      </c>
      <c r="I49" s="288">
        <v>-1091857</v>
      </c>
      <c r="J49" s="288">
        <v>-2641066</v>
      </c>
      <c r="K49" s="288">
        <v>-638547</v>
      </c>
      <c r="L49" s="288">
        <v>110157</v>
      </c>
      <c r="M49" s="288">
        <v>-528390</v>
      </c>
      <c r="N49" s="288">
        <v>327913.44357</v>
      </c>
      <c r="O49" s="288">
        <v>-200477</v>
      </c>
      <c r="P49" s="288">
        <v>-115687</v>
      </c>
      <c r="Q49" s="288">
        <v>-316164</v>
      </c>
    </row>
    <row r="50" spans="1:17" ht="16.5" customHeight="1">
      <c r="A50" s="29"/>
      <c r="B50" s="70" t="s">
        <v>2206</v>
      </c>
      <c r="C50" s="70" t="s">
        <v>2154</v>
      </c>
      <c r="D50" s="57">
        <v>5489417</v>
      </c>
      <c r="E50" s="57">
        <v>5312889</v>
      </c>
      <c r="F50" s="57">
        <v>5489417</v>
      </c>
      <c r="G50" s="57">
        <v>4365617</v>
      </c>
      <c r="H50" s="57">
        <v>5489417</v>
      </c>
      <c r="I50" s="57">
        <v>3940208</v>
      </c>
      <c r="J50" s="57">
        <v>5489417</v>
      </c>
      <c r="K50" s="57">
        <v>2848351</v>
      </c>
      <c r="L50" s="57">
        <v>2209804</v>
      </c>
      <c r="M50" s="57">
        <v>2848351</v>
      </c>
      <c r="N50" s="57">
        <v>2319961</v>
      </c>
      <c r="O50" s="57">
        <v>2848351</v>
      </c>
      <c r="P50" s="57">
        <v>2647874</v>
      </c>
      <c r="Q50" s="57">
        <v>2848351</v>
      </c>
    </row>
    <row r="51" spans="1:17" ht="16.5" customHeight="1">
      <c r="A51" s="29"/>
      <c r="B51" s="285" t="s">
        <v>2207</v>
      </c>
      <c r="C51" s="285" t="s">
        <v>2155</v>
      </c>
      <c r="D51" s="286">
        <v>5312889</v>
      </c>
      <c r="E51" s="286">
        <v>4365617</v>
      </c>
      <c r="F51" s="286">
        <v>4365617</v>
      </c>
      <c r="G51" s="286">
        <v>3940208</v>
      </c>
      <c r="H51" s="286">
        <v>3940208</v>
      </c>
      <c r="I51" s="286">
        <v>2848351</v>
      </c>
      <c r="J51" s="286">
        <v>2848351</v>
      </c>
      <c r="K51" s="286">
        <v>2209804</v>
      </c>
      <c r="L51" s="286">
        <v>2319961</v>
      </c>
      <c r="M51" s="286">
        <v>2319961</v>
      </c>
      <c r="N51" s="286">
        <v>2647874.4435700001</v>
      </c>
      <c r="O51" s="286">
        <v>2647874</v>
      </c>
      <c r="P51" s="286">
        <v>2532187</v>
      </c>
      <c r="Q51" s="286">
        <v>2532187</v>
      </c>
    </row>
    <row r="52" spans="1:17" s="284" customFormat="1" ht="16.5" customHeight="1">
      <c r="A52" s="281"/>
      <c r="B52" s="282"/>
      <c r="C52" s="282"/>
      <c r="D52" s="283"/>
      <c r="E52" s="283"/>
      <c r="F52" s="283"/>
      <c r="G52" s="283"/>
      <c r="H52" s="283"/>
      <c r="I52" s="283"/>
      <c r="J52" s="283"/>
      <c r="K52" s="283"/>
      <c r="Q52" s="283"/>
    </row>
    <row r="53" spans="1:17" s="284" customFormat="1" ht="16.5" customHeight="1">
      <c r="A53" s="281"/>
      <c r="B53" s="282"/>
      <c r="C53" s="282"/>
      <c r="D53" s="283"/>
      <c r="E53" s="283"/>
      <c r="F53" s="283"/>
      <c r="G53" s="283"/>
      <c r="H53" s="283"/>
      <c r="I53" s="283"/>
      <c r="J53" s="283"/>
      <c r="K53" s="283"/>
      <c r="Q53" s="283"/>
    </row>
    <row r="54" spans="1:17" s="284" customFormat="1" ht="16.5" customHeight="1">
      <c r="A54" s="281"/>
      <c r="B54" s="282"/>
      <c r="C54" s="282"/>
      <c r="D54" s="283"/>
      <c r="E54" s="283"/>
      <c r="F54" s="283"/>
      <c r="G54" s="283"/>
      <c r="H54" s="283"/>
      <c r="I54" s="283"/>
      <c r="J54" s="283"/>
      <c r="K54" s="283"/>
      <c r="Q54" s="283"/>
    </row>
    <row r="55" spans="1:17" s="284" customFormat="1" ht="16.5" customHeight="1">
      <c r="A55" s="281"/>
      <c r="B55" s="282"/>
      <c r="C55" s="282"/>
      <c r="D55" s="283"/>
      <c r="E55" s="283"/>
      <c r="F55" s="283"/>
      <c r="G55" s="283"/>
      <c r="H55" s="283"/>
      <c r="I55" s="283"/>
      <c r="J55" s="283"/>
      <c r="K55" s="283"/>
      <c r="Q55" s="283"/>
    </row>
    <row r="56" spans="1:17" s="284" customFormat="1" ht="16.5" customHeight="1">
      <c r="A56" s="281"/>
      <c r="B56" s="282"/>
      <c r="C56" s="282"/>
      <c r="D56" s="283"/>
      <c r="E56" s="283"/>
      <c r="F56" s="283"/>
      <c r="G56" s="283"/>
      <c r="H56" s="283"/>
      <c r="I56" s="283"/>
      <c r="J56" s="283"/>
      <c r="K56" s="283"/>
      <c r="Q56" s="283"/>
    </row>
    <row r="57" spans="1:17" s="284" customFormat="1" ht="16.5" customHeight="1">
      <c r="A57" s="281"/>
      <c r="B57" s="282"/>
      <c r="C57" s="282"/>
      <c r="D57" s="283"/>
      <c r="E57" s="283"/>
      <c r="F57" s="283"/>
      <c r="G57" s="283"/>
      <c r="H57" s="283"/>
      <c r="I57" s="283"/>
      <c r="J57" s="283"/>
      <c r="K57" s="283"/>
      <c r="Q57" s="283"/>
    </row>
    <row r="58" spans="1:17" s="284" customFormat="1" ht="16.5" customHeight="1">
      <c r="A58" s="281"/>
      <c r="B58" s="282"/>
      <c r="C58" s="282"/>
      <c r="D58" s="283"/>
      <c r="E58" s="283"/>
      <c r="F58" s="283"/>
      <c r="G58" s="283"/>
      <c r="H58" s="283"/>
      <c r="I58" s="283"/>
      <c r="J58" s="283"/>
      <c r="K58" s="283"/>
      <c r="Q58" s="283"/>
    </row>
    <row r="59" spans="1:17" s="284" customFormat="1" ht="16.5" customHeight="1">
      <c r="A59" s="281"/>
      <c r="B59" s="282"/>
      <c r="C59" s="282"/>
      <c r="D59" s="283"/>
      <c r="E59" s="283"/>
      <c r="F59" s="283"/>
      <c r="G59" s="283"/>
      <c r="H59" s="283"/>
      <c r="I59" s="283"/>
      <c r="J59" s="283"/>
      <c r="K59" s="283"/>
      <c r="Q59" s="283"/>
    </row>
    <row r="60" spans="1:17" s="284" customFormat="1" ht="16.5" customHeight="1">
      <c r="A60" s="281"/>
      <c r="B60" s="282"/>
      <c r="C60" s="282"/>
      <c r="D60" s="283"/>
      <c r="E60" s="283"/>
      <c r="F60" s="283"/>
      <c r="G60" s="283"/>
      <c r="H60" s="283"/>
      <c r="I60" s="283"/>
      <c r="J60" s="283"/>
      <c r="K60" s="283"/>
      <c r="Q60" s="283"/>
    </row>
    <row r="61" spans="1:17" s="284" customFormat="1" ht="16.5" customHeight="1">
      <c r="A61" s="281"/>
      <c r="B61" s="282"/>
      <c r="C61" s="282"/>
      <c r="D61" s="283"/>
      <c r="E61" s="283"/>
      <c r="F61" s="283"/>
      <c r="G61" s="283"/>
      <c r="H61" s="283"/>
      <c r="I61" s="283"/>
      <c r="J61" s="283"/>
      <c r="K61" s="283"/>
      <c r="Q61" s="283"/>
    </row>
    <row r="62" spans="1:17" s="284" customFormat="1" ht="16.5" customHeight="1">
      <c r="A62" s="281"/>
      <c r="B62" s="282"/>
      <c r="C62" s="282"/>
      <c r="D62" s="283"/>
      <c r="E62" s="283"/>
      <c r="F62" s="283"/>
      <c r="G62" s="283"/>
      <c r="H62" s="283"/>
      <c r="I62" s="283"/>
      <c r="J62" s="283"/>
      <c r="K62" s="283"/>
      <c r="Q62" s="283"/>
    </row>
    <row r="63" spans="1:17" s="284" customFormat="1" ht="16.5" customHeight="1">
      <c r="A63" s="281"/>
      <c r="B63" s="282"/>
      <c r="C63" s="282"/>
      <c r="D63" s="283"/>
      <c r="E63" s="283"/>
      <c r="F63" s="283"/>
      <c r="G63" s="283"/>
      <c r="H63" s="283"/>
      <c r="I63" s="283"/>
      <c r="J63" s="283"/>
      <c r="K63" s="283"/>
      <c r="Q63" s="283"/>
    </row>
    <row r="64" spans="1:17" s="284" customFormat="1" ht="16.5" customHeight="1">
      <c r="A64" s="281"/>
      <c r="B64" s="282"/>
      <c r="C64" s="282"/>
      <c r="D64" s="283"/>
      <c r="E64" s="283"/>
      <c r="F64" s="283"/>
      <c r="G64" s="283"/>
      <c r="H64" s="283"/>
      <c r="I64" s="283"/>
      <c r="J64" s="283"/>
      <c r="K64" s="283"/>
      <c r="Q64" s="283"/>
    </row>
    <row r="65" spans="1:17" s="284" customFormat="1" ht="16.5" customHeight="1">
      <c r="A65" s="281"/>
      <c r="B65" s="282"/>
      <c r="C65" s="282"/>
      <c r="D65" s="283"/>
      <c r="E65" s="283"/>
      <c r="F65" s="283"/>
      <c r="G65" s="283"/>
      <c r="H65" s="283"/>
      <c r="I65" s="283"/>
      <c r="J65" s="283"/>
      <c r="K65" s="283"/>
      <c r="Q65" s="283"/>
    </row>
    <row r="66" spans="1:17" s="284" customFormat="1" ht="16.5" customHeight="1">
      <c r="A66" s="281"/>
      <c r="B66" s="282"/>
      <c r="C66" s="282"/>
      <c r="D66" s="283"/>
      <c r="E66" s="283"/>
      <c r="F66" s="283"/>
      <c r="G66" s="283"/>
      <c r="H66" s="283"/>
      <c r="I66" s="283"/>
      <c r="J66" s="283"/>
      <c r="K66" s="283"/>
      <c r="Q66" s="283"/>
    </row>
    <row r="67" spans="1:17" s="284" customFormat="1" ht="16.5" customHeight="1">
      <c r="A67" s="281"/>
      <c r="B67" s="282"/>
      <c r="C67" s="282"/>
      <c r="D67" s="283"/>
      <c r="E67" s="283"/>
      <c r="F67" s="283"/>
      <c r="G67" s="283"/>
      <c r="H67" s="283"/>
      <c r="I67" s="283"/>
      <c r="J67" s="283"/>
      <c r="K67" s="283"/>
      <c r="Q67" s="283"/>
    </row>
    <row r="68" spans="1:17" s="284" customFormat="1" ht="16.5" customHeight="1">
      <c r="A68" s="281"/>
      <c r="B68" s="282"/>
      <c r="C68" s="282"/>
      <c r="D68" s="283"/>
      <c r="E68" s="283"/>
      <c r="F68" s="283"/>
      <c r="G68" s="283"/>
      <c r="H68" s="283"/>
      <c r="I68" s="283"/>
      <c r="J68" s="283"/>
      <c r="K68" s="283"/>
      <c r="Q68" s="283"/>
    </row>
    <row r="69" spans="1:17" s="284" customFormat="1" ht="16.5" customHeight="1">
      <c r="A69" s="281"/>
      <c r="B69" s="282"/>
      <c r="C69" s="282"/>
      <c r="D69" s="283"/>
      <c r="E69" s="283"/>
      <c r="F69" s="283"/>
      <c r="G69" s="283"/>
      <c r="H69" s="283"/>
      <c r="I69" s="283"/>
      <c r="J69" s="283"/>
      <c r="K69" s="283"/>
      <c r="Q69" s="283"/>
    </row>
    <row r="70" spans="1:17" s="284" customFormat="1" ht="16.5" customHeight="1">
      <c r="A70" s="281"/>
      <c r="B70" s="282"/>
      <c r="C70" s="282"/>
      <c r="D70" s="283"/>
      <c r="E70" s="283"/>
      <c r="F70" s="283"/>
      <c r="G70" s="283"/>
      <c r="H70" s="283"/>
      <c r="I70" s="283"/>
      <c r="J70" s="283"/>
      <c r="K70" s="283"/>
      <c r="Q70" s="283"/>
    </row>
    <row r="71" spans="1:17" s="284" customFormat="1" ht="16.5" customHeight="1">
      <c r="A71" s="281"/>
      <c r="B71" s="282"/>
      <c r="C71" s="282"/>
      <c r="D71" s="283"/>
      <c r="E71" s="283"/>
      <c r="F71" s="283"/>
      <c r="G71" s="283"/>
      <c r="H71" s="283"/>
      <c r="I71" s="283"/>
      <c r="J71" s="283"/>
      <c r="K71" s="283"/>
      <c r="Q71" s="283"/>
    </row>
    <row r="72" spans="1:17" s="284" customFormat="1" ht="16.5" customHeight="1">
      <c r="A72" s="281"/>
      <c r="B72" s="282"/>
      <c r="C72" s="282"/>
      <c r="D72" s="283"/>
      <c r="E72" s="283"/>
      <c r="F72" s="283"/>
      <c r="G72" s="283"/>
      <c r="H72" s="283"/>
      <c r="I72" s="283"/>
      <c r="J72" s="283"/>
      <c r="K72" s="283"/>
      <c r="Q72" s="283"/>
    </row>
    <row r="73" spans="1:17" s="284" customFormat="1" ht="16.5" customHeight="1">
      <c r="A73" s="281"/>
      <c r="B73" s="282"/>
      <c r="C73" s="282"/>
      <c r="D73" s="283"/>
      <c r="E73" s="283"/>
      <c r="F73" s="283"/>
      <c r="G73" s="283"/>
      <c r="H73" s="283"/>
      <c r="I73" s="283"/>
      <c r="J73" s="283"/>
      <c r="K73" s="283"/>
      <c r="Q73" s="283"/>
    </row>
    <row r="74" spans="1:17" s="284" customFormat="1" ht="16.5" customHeight="1">
      <c r="A74" s="281"/>
      <c r="B74" s="282"/>
      <c r="C74" s="282"/>
      <c r="D74" s="283"/>
      <c r="E74" s="283"/>
      <c r="F74" s="283"/>
      <c r="G74" s="283"/>
      <c r="H74" s="283"/>
      <c r="I74" s="283"/>
      <c r="J74" s="283"/>
      <c r="K74" s="283"/>
      <c r="Q74" s="283"/>
    </row>
    <row r="75" spans="1:17" s="284" customFormat="1" ht="16.5" customHeight="1">
      <c r="A75" s="281"/>
      <c r="B75" s="282"/>
      <c r="C75" s="282"/>
      <c r="D75" s="283"/>
      <c r="E75" s="283"/>
      <c r="F75" s="283"/>
      <c r="G75" s="283"/>
      <c r="H75" s="283"/>
      <c r="I75" s="283"/>
      <c r="J75" s="283"/>
      <c r="K75" s="283"/>
      <c r="Q75" s="283"/>
    </row>
    <row r="76" spans="1:17" s="284" customFormat="1" ht="16.5" customHeight="1">
      <c r="A76" s="281"/>
      <c r="B76" s="282"/>
      <c r="C76" s="282"/>
      <c r="D76" s="283"/>
      <c r="E76" s="283"/>
      <c r="F76" s="283"/>
      <c r="G76" s="283"/>
      <c r="H76" s="283"/>
      <c r="I76" s="283"/>
      <c r="J76" s="283"/>
      <c r="K76" s="283"/>
      <c r="Q76" s="283"/>
    </row>
    <row r="77" spans="1:17" s="284" customFormat="1" ht="16.5" customHeight="1">
      <c r="A77" s="281"/>
      <c r="B77" s="282"/>
      <c r="C77" s="282"/>
      <c r="D77" s="283"/>
      <c r="E77" s="283"/>
      <c r="F77" s="283"/>
      <c r="G77" s="283"/>
      <c r="H77" s="283"/>
      <c r="I77" s="283"/>
      <c r="J77" s="283"/>
      <c r="K77" s="283"/>
      <c r="Q77" s="283"/>
    </row>
    <row r="78" spans="1:17" s="284" customFormat="1" ht="16.5" customHeight="1">
      <c r="A78" s="281"/>
      <c r="B78" s="282"/>
      <c r="C78" s="282"/>
      <c r="D78" s="283"/>
      <c r="E78" s="283"/>
      <c r="F78" s="283"/>
      <c r="G78" s="283"/>
      <c r="H78" s="283"/>
      <c r="I78" s="283"/>
      <c r="J78" s="283"/>
      <c r="K78" s="283"/>
      <c r="Q78" s="283"/>
    </row>
    <row r="79" spans="1:17" s="284" customFormat="1" ht="16.5" customHeight="1">
      <c r="A79" s="281"/>
      <c r="B79" s="282"/>
      <c r="C79" s="282"/>
      <c r="D79" s="283"/>
      <c r="E79" s="283"/>
      <c r="F79" s="283"/>
      <c r="G79" s="283"/>
      <c r="H79" s="283"/>
      <c r="I79" s="283"/>
      <c r="J79" s="283"/>
      <c r="K79" s="283"/>
      <c r="Q79" s="283"/>
    </row>
    <row r="80" spans="1:17" s="284" customFormat="1" ht="16.5" customHeight="1">
      <c r="A80" s="281"/>
      <c r="B80" s="282"/>
      <c r="C80" s="282"/>
      <c r="D80" s="283"/>
      <c r="E80" s="283"/>
      <c r="F80" s="283"/>
      <c r="G80" s="283"/>
      <c r="H80" s="283"/>
      <c r="I80" s="283"/>
      <c r="J80" s="283"/>
      <c r="K80" s="283"/>
      <c r="Q80" s="283"/>
    </row>
    <row r="81" spans="1:17" s="284" customFormat="1" ht="16.5" customHeight="1">
      <c r="A81" s="281"/>
      <c r="B81" s="282"/>
      <c r="C81" s="282"/>
      <c r="D81" s="283"/>
      <c r="E81" s="283"/>
      <c r="F81" s="283"/>
      <c r="G81" s="283"/>
      <c r="H81" s="283"/>
      <c r="I81" s="283"/>
      <c r="J81" s="283"/>
      <c r="K81" s="283"/>
      <c r="Q81" s="283"/>
    </row>
    <row r="82" spans="1:17" s="284" customFormat="1" ht="16.5" customHeight="1">
      <c r="A82" s="281"/>
      <c r="B82" s="282"/>
      <c r="C82" s="282"/>
      <c r="D82" s="283"/>
      <c r="E82" s="283"/>
      <c r="F82" s="283"/>
      <c r="G82" s="283"/>
      <c r="H82" s="283"/>
      <c r="I82" s="283"/>
      <c r="J82" s="283"/>
      <c r="K82" s="283"/>
      <c r="Q82" s="283"/>
    </row>
    <row r="83" spans="1:17" s="284" customFormat="1" ht="16.5" customHeight="1">
      <c r="A83" s="281"/>
      <c r="B83" s="282"/>
      <c r="C83" s="282"/>
      <c r="D83" s="283"/>
      <c r="E83" s="283"/>
      <c r="F83" s="283"/>
      <c r="G83" s="283"/>
      <c r="H83" s="283"/>
      <c r="I83" s="283"/>
      <c r="J83" s="283"/>
      <c r="K83" s="283"/>
      <c r="Q83" s="283"/>
    </row>
    <row r="84" spans="1:17" s="284" customFormat="1" ht="16.5" customHeight="1">
      <c r="A84" s="281"/>
      <c r="B84" s="282"/>
      <c r="C84" s="282"/>
      <c r="D84" s="283"/>
      <c r="E84" s="283"/>
      <c r="F84" s="283"/>
      <c r="G84" s="283"/>
      <c r="H84" s="283"/>
      <c r="I84" s="283"/>
      <c r="J84" s="283"/>
      <c r="K84" s="283"/>
      <c r="Q84" s="283"/>
    </row>
    <row r="85" spans="1:17" s="284" customFormat="1" ht="16.5" customHeight="1">
      <c r="A85" s="281"/>
      <c r="B85" s="282"/>
      <c r="C85" s="282"/>
      <c r="D85" s="283"/>
      <c r="E85" s="283"/>
      <c r="F85" s="283"/>
      <c r="G85" s="283"/>
      <c r="H85" s="283"/>
      <c r="I85" s="283"/>
      <c r="J85" s="283"/>
      <c r="K85" s="283"/>
      <c r="Q85" s="283"/>
    </row>
    <row r="86" spans="1:17" s="284" customFormat="1" ht="16.5" customHeight="1">
      <c r="A86" s="281"/>
      <c r="B86" s="282"/>
      <c r="C86" s="282"/>
      <c r="D86" s="283"/>
      <c r="E86" s="283"/>
      <c r="F86" s="283"/>
      <c r="G86" s="283"/>
      <c r="H86" s="283"/>
      <c r="I86" s="283"/>
      <c r="J86" s="283"/>
      <c r="K86" s="283"/>
      <c r="Q86" s="283"/>
    </row>
    <row r="87" spans="1:17" s="284" customFormat="1" ht="16.5" customHeight="1">
      <c r="A87" s="281"/>
      <c r="B87" s="282"/>
      <c r="C87" s="282"/>
      <c r="D87" s="283"/>
      <c r="E87" s="283"/>
      <c r="F87" s="283"/>
      <c r="G87" s="283"/>
      <c r="H87" s="283"/>
      <c r="I87" s="283"/>
      <c r="J87" s="283"/>
      <c r="K87" s="283"/>
      <c r="Q87" s="283"/>
    </row>
    <row r="88" spans="1:17" s="284" customFormat="1" ht="16.5" customHeight="1">
      <c r="A88" s="281"/>
      <c r="B88" s="282"/>
      <c r="C88" s="282"/>
      <c r="D88" s="283"/>
      <c r="E88" s="283"/>
      <c r="F88" s="283"/>
      <c r="G88" s="283"/>
      <c r="H88" s="283"/>
      <c r="I88" s="283"/>
      <c r="J88" s="283"/>
      <c r="K88" s="283"/>
      <c r="Q88" s="283"/>
    </row>
    <row r="89" spans="1:17" s="284" customFormat="1" ht="16.5" customHeight="1">
      <c r="A89" s="281"/>
      <c r="B89" s="282"/>
      <c r="C89" s="282"/>
      <c r="D89" s="283"/>
      <c r="E89" s="283"/>
      <c r="F89" s="283"/>
      <c r="G89" s="283"/>
      <c r="H89" s="283"/>
      <c r="I89" s="283"/>
      <c r="J89" s="283"/>
      <c r="K89" s="283"/>
      <c r="Q89" s="283"/>
    </row>
    <row r="90" spans="1:17" s="284" customFormat="1" ht="16.5" customHeight="1">
      <c r="A90" s="281"/>
      <c r="B90" s="282"/>
      <c r="C90" s="282"/>
      <c r="D90" s="283"/>
      <c r="E90" s="283"/>
      <c r="F90" s="283"/>
      <c r="G90" s="283"/>
      <c r="H90" s="283"/>
      <c r="I90" s="283"/>
      <c r="J90" s="283"/>
      <c r="K90" s="283"/>
      <c r="Q90" s="283"/>
    </row>
    <row r="91" spans="1:17" s="284" customFormat="1" ht="16.5" customHeight="1">
      <c r="A91" s="281"/>
      <c r="B91" s="282"/>
      <c r="C91" s="282"/>
      <c r="D91" s="283"/>
      <c r="E91" s="283"/>
      <c r="F91" s="283"/>
      <c r="G91" s="283"/>
      <c r="H91" s="283"/>
      <c r="I91" s="283"/>
      <c r="J91" s="283"/>
      <c r="K91" s="283"/>
      <c r="Q91" s="283"/>
    </row>
    <row r="92" spans="1:17" s="284" customFormat="1" ht="16.5" customHeight="1">
      <c r="A92" s="281"/>
      <c r="B92" s="282"/>
      <c r="C92" s="282"/>
      <c r="D92" s="283"/>
      <c r="E92" s="283"/>
      <c r="F92" s="283"/>
      <c r="G92" s="283"/>
      <c r="H92" s="283"/>
      <c r="I92" s="283"/>
      <c r="J92" s="283"/>
      <c r="K92" s="283"/>
      <c r="Q92" s="283"/>
    </row>
    <row r="93" spans="1:17" s="284" customFormat="1" ht="16.5" customHeight="1">
      <c r="A93" s="281"/>
      <c r="B93" s="282"/>
      <c r="C93" s="282"/>
      <c r="D93" s="283"/>
      <c r="E93" s="283"/>
      <c r="F93" s="283"/>
      <c r="G93" s="283"/>
      <c r="H93" s="283"/>
      <c r="I93" s="283"/>
      <c r="J93" s="283"/>
      <c r="K93" s="283"/>
      <c r="Q93" s="283"/>
    </row>
    <row r="94" spans="1:17" s="284" customFormat="1" ht="16.5" customHeight="1">
      <c r="A94" s="281"/>
      <c r="B94" s="282"/>
      <c r="C94" s="282"/>
      <c r="D94" s="283"/>
      <c r="E94" s="283"/>
      <c r="F94" s="283"/>
      <c r="G94" s="283"/>
      <c r="H94" s="283"/>
      <c r="I94" s="283"/>
      <c r="J94" s="283"/>
      <c r="K94" s="283"/>
      <c r="Q94" s="283"/>
    </row>
    <row r="95" spans="1:17" s="284" customFormat="1" ht="16.5" customHeight="1">
      <c r="A95" s="281"/>
      <c r="B95" s="282"/>
      <c r="C95" s="282"/>
      <c r="D95" s="283"/>
      <c r="E95" s="283"/>
      <c r="F95" s="283"/>
      <c r="G95" s="283"/>
      <c r="H95" s="283"/>
      <c r="I95" s="283"/>
      <c r="J95" s="283"/>
      <c r="K95" s="283"/>
      <c r="Q95" s="283"/>
    </row>
    <row r="96" spans="1:17" s="284" customFormat="1" ht="16.5" customHeight="1">
      <c r="A96" s="281"/>
      <c r="B96" s="282"/>
      <c r="C96" s="282"/>
      <c r="D96" s="283"/>
      <c r="E96" s="283"/>
      <c r="F96" s="283"/>
      <c r="G96" s="283"/>
      <c r="H96" s="283"/>
      <c r="I96" s="283"/>
      <c r="J96" s="283"/>
      <c r="K96" s="283"/>
      <c r="Q96" s="283"/>
    </row>
    <row r="97" spans="1:17" s="284" customFormat="1" ht="16.5" customHeight="1">
      <c r="A97" s="281"/>
      <c r="B97" s="282"/>
      <c r="C97" s="282"/>
      <c r="D97" s="283"/>
      <c r="E97" s="283"/>
      <c r="F97" s="283"/>
      <c r="G97" s="283"/>
      <c r="H97" s="283"/>
      <c r="I97" s="283"/>
      <c r="J97" s="283"/>
      <c r="K97" s="283"/>
      <c r="Q97" s="283"/>
    </row>
    <row r="98" spans="1:17" s="284" customFormat="1" ht="16.5" customHeight="1">
      <c r="A98" s="281"/>
      <c r="B98" s="282"/>
      <c r="C98" s="282"/>
      <c r="D98" s="283"/>
      <c r="E98" s="283"/>
      <c r="F98" s="283"/>
      <c r="G98" s="283"/>
      <c r="H98" s="283"/>
      <c r="I98" s="283"/>
      <c r="J98" s="283"/>
      <c r="K98" s="283"/>
      <c r="Q98" s="283"/>
    </row>
    <row r="99" spans="1:17" s="284" customFormat="1" ht="16.5" customHeight="1">
      <c r="A99" s="281"/>
      <c r="B99" s="282"/>
      <c r="C99" s="282"/>
      <c r="D99" s="283"/>
      <c r="E99" s="283"/>
      <c r="F99" s="283"/>
      <c r="G99" s="283"/>
      <c r="H99" s="283"/>
      <c r="I99" s="283"/>
      <c r="J99" s="283"/>
      <c r="K99" s="283"/>
      <c r="Q99" s="283"/>
    </row>
    <row r="100" spans="1:17" s="284" customFormat="1" ht="16.5" customHeight="1">
      <c r="A100" s="281"/>
      <c r="B100" s="282"/>
      <c r="C100" s="282"/>
      <c r="D100" s="283"/>
      <c r="E100" s="283"/>
      <c r="F100" s="283"/>
      <c r="G100" s="283"/>
      <c r="H100" s="283"/>
      <c r="I100" s="283"/>
      <c r="J100" s="283"/>
      <c r="K100" s="283"/>
      <c r="Q100" s="283"/>
    </row>
    <row r="101" spans="1:17" s="284" customFormat="1" ht="16.5" customHeight="1">
      <c r="A101" s="281"/>
      <c r="B101" s="282"/>
      <c r="C101" s="282"/>
      <c r="D101" s="283"/>
      <c r="E101" s="283"/>
      <c r="F101" s="283"/>
      <c r="G101" s="283"/>
      <c r="H101" s="283"/>
      <c r="I101" s="283"/>
      <c r="J101" s="283"/>
      <c r="K101" s="283"/>
      <c r="Q101" s="283"/>
    </row>
    <row r="102" spans="1:17" s="284" customFormat="1" ht="16.5" customHeight="1">
      <c r="A102" s="281"/>
      <c r="B102" s="282"/>
      <c r="C102" s="282"/>
      <c r="D102" s="283"/>
      <c r="E102" s="283"/>
      <c r="F102" s="283"/>
      <c r="G102" s="283"/>
      <c r="H102" s="283"/>
      <c r="I102" s="283"/>
      <c r="J102" s="283"/>
      <c r="K102" s="283"/>
      <c r="Q102" s="283"/>
    </row>
    <row r="103" spans="1:17" s="284" customFormat="1" ht="16.5" customHeight="1">
      <c r="A103" s="281"/>
      <c r="B103" s="282"/>
      <c r="C103" s="282"/>
      <c r="D103" s="283"/>
      <c r="E103" s="283"/>
      <c r="F103" s="283"/>
      <c r="G103" s="283"/>
      <c r="H103" s="283"/>
      <c r="I103" s="283"/>
      <c r="J103" s="283"/>
      <c r="K103" s="283"/>
      <c r="Q103" s="283"/>
    </row>
    <row r="104" spans="1:17" s="284" customFormat="1" ht="16.5" customHeight="1">
      <c r="A104" s="281"/>
      <c r="B104" s="282"/>
      <c r="C104" s="282"/>
      <c r="D104" s="283"/>
      <c r="E104" s="283"/>
      <c r="F104" s="283"/>
      <c r="G104" s="283"/>
      <c r="H104" s="283"/>
      <c r="I104" s="283"/>
      <c r="J104" s="283"/>
      <c r="K104" s="283"/>
      <c r="Q104" s="283"/>
    </row>
    <row r="105" spans="1:17" s="284" customFormat="1" ht="16.5" customHeight="1">
      <c r="A105" s="281"/>
      <c r="B105" s="282"/>
      <c r="C105" s="282"/>
      <c r="D105" s="283"/>
      <c r="E105" s="283"/>
      <c r="F105" s="283"/>
      <c r="G105" s="283"/>
      <c r="H105" s="283"/>
      <c r="I105" s="283"/>
      <c r="J105" s="283"/>
      <c r="K105" s="283"/>
      <c r="Q105" s="283"/>
    </row>
    <row r="106" spans="1:17" s="284" customFormat="1" ht="16.5" customHeight="1">
      <c r="A106" s="281"/>
      <c r="B106" s="282"/>
      <c r="C106" s="282"/>
      <c r="D106" s="283"/>
      <c r="E106" s="283"/>
      <c r="F106" s="283"/>
      <c r="G106" s="283"/>
      <c r="H106" s="283"/>
      <c r="I106" s="283"/>
      <c r="J106" s="283"/>
      <c r="K106" s="283"/>
      <c r="Q106" s="283"/>
    </row>
    <row r="107" spans="1:17" s="284" customFormat="1" ht="16.5" customHeight="1">
      <c r="A107" s="281"/>
      <c r="B107" s="282"/>
      <c r="C107" s="282"/>
      <c r="D107" s="283"/>
      <c r="E107" s="283"/>
      <c r="F107" s="283"/>
      <c r="G107" s="283"/>
      <c r="H107" s="283"/>
      <c r="I107" s="283"/>
      <c r="J107" s="283"/>
      <c r="K107" s="283"/>
      <c r="Q107" s="283"/>
    </row>
    <row r="108" spans="1:17" s="284" customFormat="1" ht="16.5" customHeight="1">
      <c r="A108" s="281"/>
      <c r="B108" s="282"/>
      <c r="C108" s="282"/>
      <c r="D108" s="283"/>
      <c r="E108" s="283"/>
      <c r="F108" s="283"/>
      <c r="G108" s="283"/>
      <c r="H108" s="283"/>
      <c r="I108" s="283"/>
      <c r="J108" s="283"/>
      <c r="K108" s="283"/>
      <c r="Q108" s="283"/>
    </row>
    <row r="109" spans="1:17" s="284" customFormat="1" ht="16.5" customHeight="1">
      <c r="A109" s="281"/>
      <c r="B109" s="282"/>
      <c r="C109" s="282"/>
      <c r="D109" s="283"/>
      <c r="E109" s="283"/>
      <c r="F109" s="283"/>
      <c r="G109" s="283"/>
      <c r="H109" s="283"/>
      <c r="I109" s="283"/>
      <c r="J109" s="283"/>
      <c r="K109" s="283"/>
      <c r="Q109" s="283"/>
    </row>
    <row r="110" spans="1:17" s="284" customFormat="1" ht="16.5" customHeight="1">
      <c r="A110" s="281"/>
      <c r="B110" s="282"/>
      <c r="C110" s="282"/>
      <c r="D110" s="283"/>
      <c r="E110" s="283"/>
      <c r="F110" s="283"/>
      <c r="G110" s="283"/>
      <c r="H110" s="283"/>
      <c r="I110" s="283"/>
      <c r="J110" s="283"/>
      <c r="K110" s="283"/>
      <c r="Q110" s="283"/>
    </row>
    <row r="111" spans="1:17" s="284" customFormat="1" ht="16.5" customHeight="1">
      <c r="A111" s="281"/>
      <c r="B111" s="282"/>
      <c r="C111" s="282"/>
      <c r="D111" s="283"/>
      <c r="E111" s="283"/>
      <c r="F111" s="283"/>
      <c r="G111" s="283"/>
      <c r="H111" s="283"/>
      <c r="I111" s="283"/>
      <c r="J111" s="283"/>
      <c r="K111" s="283"/>
      <c r="Q111" s="283"/>
    </row>
    <row r="112" spans="1:17" s="284" customFormat="1" ht="16.5" customHeight="1">
      <c r="A112" s="281"/>
      <c r="B112" s="282"/>
      <c r="C112" s="282"/>
      <c r="D112" s="283"/>
      <c r="E112" s="283"/>
      <c r="F112" s="283"/>
      <c r="G112" s="283"/>
      <c r="H112" s="283"/>
      <c r="I112" s="283"/>
      <c r="J112" s="283"/>
      <c r="K112" s="283"/>
      <c r="Q112" s="283"/>
    </row>
    <row r="113" spans="1:17" s="284" customFormat="1" ht="16.5" customHeight="1">
      <c r="A113" s="281"/>
      <c r="B113" s="282"/>
      <c r="C113" s="282"/>
      <c r="D113" s="283"/>
      <c r="E113" s="283"/>
      <c r="F113" s="283"/>
      <c r="G113" s="283"/>
      <c r="H113" s="283"/>
      <c r="I113" s="283"/>
      <c r="J113" s="283"/>
      <c r="K113" s="283"/>
      <c r="Q113" s="283"/>
    </row>
    <row r="114" spans="1:17" s="284" customFormat="1" ht="16.5" customHeight="1">
      <c r="A114" s="281"/>
      <c r="B114" s="282"/>
      <c r="C114" s="282"/>
      <c r="D114" s="283"/>
      <c r="E114" s="283"/>
      <c r="F114" s="283"/>
      <c r="G114" s="283"/>
      <c r="H114" s="283"/>
      <c r="I114" s="283"/>
      <c r="J114" s="283"/>
      <c r="K114" s="283"/>
      <c r="Q114" s="283"/>
    </row>
    <row r="115" spans="1:17" s="284" customFormat="1" ht="16.5" customHeight="1">
      <c r="A115" s="281"/>
      <c r="B115" s="282"/>
      <c r="C115" s="282"/>
      <c r="D115" s="283"/>
      <c r="E115" s="283"/>
      <c r="F115" s="283"/>
      <c r="G115" s="283"/>
      <c r="H115" s="283"/>
      <c r="I115" s="283"/>
      <c r="J115" s="283"/>
      <c r="K115" s="283"/>
      <c r="Q115" s="283"/>
    </row>
    <row r="116" spans="1:17" s="284" customFormat="1" ht="16.5" customHeight="1">
      <c r="A116" s="281"/>
      <c r="B116" s="282"/>
      <c r="C116" s="282"/>
      <c r="D116" s="283"/>
      <c r="E116" s="283"/>
      <c r="F116" s="283"/>
      <c r="G116" s="283"/>
      <c r="H116" s="283"/>
      <c r="I116" s="283"/>
      <c r="J116" s="283"/>
      <c r="K116" s="283"/>
      <c r="Q116" s="283"/>
    </row>
    <row r="117" spans="1:17" s="284" customFormat="1" ht="16.5" customHeight="1">
      <c r="A117" s="281"/>
      <c r="B117" s="282"/>
      <c r="C117" s="282"/>
      <c r="D117" s="283"/>
      <c r="E117" s="283"/>
      <c r="F117" s="283"/>
      <c r="G117" s="283"/>
      <c r="H117" s="283"/>
      <c r="I117" s="283"/>
      <c r="J117" s="283"/>
      <c r="K117" s="283"/>
      <c r="Q117" s="283"/>
    </row>
    <row r="118" spans="1:17" s="284" customFormat="1" ht="16.5" customHeight="1">
      <c r="A118" s="281"/>
      <c r="B118" s="282"/>
      <c r="C118" s="282"/>
      <c r="D118" s="283"/>
      <c r="E118" s="283"/>
      <c r="F118" s="283"/>
      <c r="G118" s="283"/>
      <c r="H118" s="283"/>
      <c r="I118" s="283"/>
      <c r="J118" s="283"/>
      <c r="K118" s="283"/>
      <c r="Q118" s="283"/>
    </row>
    <row r="119" spans="1:17" s="284" customFormat="1" ht="16.5" customHeight="1">
      <c r="A119" s="281"/>
      <c r="B119" s="282"/>
      <c r="C119" s="282"/>
      <c r="D119" s="283"/>
      <c r="E119" s="283"/>
      <c r="F119" s="283"/>
      <c r="G119" s="283"/>
      <c r="H119" s="283"/>
      <c r="I119" s="283"/>
      <c r="J119" s="283"/>
      <c r="K119" s="283"/>
      <c r="Q119" s="283"/>
    </row>
    <row r="120" spans="1:17" s="284" customFormat="1" ht="16.5" customHeight="1">
      <c r="A120" s="281"/>
      <c r="B120" s="282"/>
      <c r="C120" s="282"/>
      <c r="D120" s="283"/>
      <c r="E120" s="283"/>
      <c r="F120" s="283"/>
      <c r="G120" s="283"/>
      <c r="H120" s="283"/>
      <c r="I120" s="283"/>
      <c r="J120" s="283"/>
      <c r="K120" s="283"/>
      <c r="Q120" s="283"/>
    </row>
    <row r="121" spans="1:17" s="284" customFormat="1" ht="16.5" customHeight="1">
      <c r="A121" s="281"/>
      <c r="B121" s="282"/>
      <c r="C121" s="282"/>
      <c r="D121" s="283"/>
      <c r="E121" s="283"/>
      <c r="F121" s="283"/>
      <c r="G121" s="283"/>
      <c r="H121" s="283"/>
      <c r="I121" s="283"/>
      <c r="J121" s="283"/>
      <c r="K121" s="283"/>
      <c r="Q121" s="283"/>
    </row>
    <row r="122" spans="1:17" s="284" customFormat="1" ht="16.5" customHeight="1">
      <c r="A122" s="281"/>
      <c r="B122" s="282"/>
      <c r="C122" s="282"/>
      <c r="D122" s="283"/>
      <c r="E122" s="283"/>
      <c r="F122" s="283"/>
      <c r="G122" s="283"/>
      <c r="H122" s="283"/>
      <c r="I122" s="283"/>
      <c r="J122" s="283"/>
      <c r="K122" s="283"/>
      <c r="Q122" s="283"/>
    </row>
    <row r="123" spans="1:17" s="284" customFormat="1" ht="16.5" customHeight="1">
      <c r="A123" s="281"/>
      <c r="B123" s="282"/>
      <c r="C123" s="282"/>
      <c r="D123" s="283"/>
      <c r="E123" s="283"/>
      <c r="F123" s="283"/>
      <c r="G123" s="283"/>
      <c r="H123" s="283"/>
      <c r="I123" s="283"/>
      <c r="J123" s="283"/>
      <c r="K123" s="283"/>
      <c r="Q123" s="283"/>
    </row>
    <row r="124" spans="1:17" s="284" customFormat="1" ht="16.5" customHeight="1">
      <c r="A124" s="281"/>
      <c r="B124" s="282"/>
      <c r="C124" s="282"/>
      <c r="D124" s="283"/>
      <c r="E124" s="283"/>
      <c r="F124" s="283"/>
      <c r="G124" s="283"/>
      <c r="H124" s="283"/>
      <c r="I124" s="283"/>
      <c r="J124" s="283"/>
      <c r="K124" s="283"/>
      <c r="Q124" s="283"/>
    </row>
    <row r="125" spans="1:17" s="284" customFormat="1" ht="16.5" customHeight="1">
      <c r="A125" s="281"/>
      <c r="B125" s="282"/>
      <c r="C125" s="282"/>
      <c r="D125" s="283"/>
      <c r="E125" s="283"/>
      <c r="F125" s="283"/>
      <c r="G125" s="283"/>
      <c r="H125" s="283"/>
      <c r="I125" s="283"/>
      <c r="J125" s="283"/>
      <c r="K125" s="283"/>
      <c r="Q125" s="283"/>
    </row>
    <row r="126" spans="1:17" s="284" customFormat="1" ht="16.5" customHeight="1">
      <c r="A126" s="281"/>
      <c r="B126" s="282"/>
      <c r="C126" s="282"/>
      <c r="D126" s="283"/>
      <c r="E126" s="283"/>
      <c r="F126" s="283"/>
      <c r="G126" s="283"/>
      <c r="H126" s="283"/>
      <c r="I126" s="283"/>
      <c r="J126" s="283"/>
      <c r="K126" s="283"/>
      <c r="Q126" s="283"/>
    </row>
    <row r="127" spans="1:17" s="284" customFormat="1" ht="16.5" customHeight="1">
      <c r="A127" s="281"/>
      <c r="B127" s="282"/>
      <c r="C127" s="282"/>
      <c r="D127" s="283"/>
      <c r="E127" s="283"/>
      <c r="F127" s="283"/>
      <c r="G127" s="283"/>
      <c r="H127" s="283"/>
      <c r="I127" s="283"/>
      <c r="J127" s="283"/>
      <c r="K127" s="283"/>
      <c r="Q127" s="283"/>
    </row>
    <row r="128" spans="1:17" s="284" customFormat="1" ht="16.5" customHeight="1">
      <c r="A128" s="281"/>
      <c r="B128" s="282"/>
      <c r="C128" s="282"/>
      <c r="D128" s="283"/>
      <c r="E128" s="283"/>
      <c r="F128" s="283"/>
      <c r="G128" s="283"/>
      <c r="H128" s="283"/>
      <c r="I128" s="283"/>
      <c r="J128" s="283"/>
      <c r="K128" s="283"/>
      <c r="Q128" s="283"/>
    </row>
    <row r="129" spans="1:17" s="284" customFormat="1" ht="16.5" customHeight="1">
      <c r="A129" s="281"/>
      <c r="B129" s="282"/>
      <c r="C129" s="282"/>
      <c r="D129" s="283"/>
      <c r="E129" s="283"/>
      <c r="F129" s="283"/>
      <c r="G129" s="283"/>
      <c r="H129" s="283"/>
      <c r="I129" s="283"/>
      <c r="J129" s="283"/>
      <c r="K129" s="283"/>
      <c r="Q129" s="283"/>
    </row>
    <row r="130" spans="1:17" s="284" customFormat="1" ht="16.5" customHeight="1">
      <c r="A130" s="281"/>
      <c r="B130" s="282"/>
      <c r="C130" s="282"/>
      <c r="D130" s="283"/>
      <c r="E130" s="283"/>
      <c r="F130" s="283"/>
      <c r="G130" s="283"/>
      <c r="H130" s="283"/>
      <c r="I130" s="283"/>
      <c r="J130" s="283"/>
      <c r="K130" s="283"/>
      <c r="Q130" s="283"/>
    </row>
    <row r="131" spans="1:17" s="284" customFormat="1" ht="16.5" customHeight="1">
      <c r="A131" s="281"/>
      <c r="B131" s="282"/>
      <c r="C131" s="282"/>
      <c r="D131" s="283"/>
      <c r="E131" s="283"/>
      <c r="F131" s="283"/>
      <c r="G131" s="283"/>
      <c r="H131" s="283"/>
      <c r="I131" s="283"/>
      <c r="J131" s="283"/>
      <c r="K131" s="283"/>
      <c r="Q131" s="283"/>
    </row>
    <row r="132" spans="1:17" s="284" customFormat="1" ht="16.5" customHeight="1">
      <c r="A132" s="281"/>
      <c r="B132" s="282"/>
      <c r="C132" s="282"/>
      <c r="D132" s="283"/>
      <c r="E132" s="283"/>
      <c r="F132" s="283"/>
      <c r="G132" s="283"/>
      <c r="H132" s="283"/>
      <c r="I132" s="283"/>
      <c r="J132" s="283"/>
      <c r="K132" s="283"/>
      <c r="Q132" s="283"/>
    </row>
    <row r="133" spans="1:17" s="284" customFormat="1" ht="16.5" customHeight="1">
      <c r="A133" s="281"/>
      <c r="B133" s="282"/>
      <c r="C133" s="282"/>
      <c r="D133" s="283"/>
      <c r="E133" s="283"/>
      <c r="F133" s="283"/>
      <c r="G133" s="283"/>
      <c r="H133" s="283"/>
      <c r="I133" s="283"/>
      <c r="J133" s="283"/>
      <c r="K133" s="283"/>
      <c r="Q133" s="283"/>
    </row>
    <row r="134" spans="1:17" s="284" customFormat="1" ht="16.5" customHeight="1">
      <c r="A134" s="281"/>
      <c r="B134" s="282"/>
      <c r="C134" s="282"/>
      <c r="D134" s="283"/>
      <c r="E134" s="283"/>
      <c r="F134" s="283"/>
      <c r="G134" s="283"/>
      <c r="H134" s="283"/>
      <c r="I134" s="283"/>
      <c r="J134" s="283"/>
      <c r="K134" s="283"/>
      <c r="Q134" s="283"/>
    </row>
    <row r="135" spans="1:17" s="284" customFormat="1" ht="16.5" customHeight="1">
      <c r="A135" s="281"/>
      <c r="B135" s="282"/>
      <c r="C135" s="282"/>
      <c r="D135" s="283"/>
      <c r="E135" s="283"/>
      <c r="F135" s="283"/>
      <c r="G135" s="283"/>
      <c r="H135" s="283"/>
      <c r="I135" s="283"/>
      <c r="J135" s="283"/>
      <c r="K135" s="283"/>
      <c r="Q135" s="283"/>
    </row>
    <row r="136" spans="1:17" s="284" customFormat="1" ht="16.5" customHeight="1">
      <c r="A136" s="281"/>
      <c r="B136" s="282"/>
      <c r="C136" s="282"/>
      <c r="D136" s="283"/>
      <c r="E136" s="283"/>
      <c r="F136" s="283"/>
      <c r="G136" s="283"/>
      <c r="H136" s="283"/>
      <c r="I136" s="283"/>
      <c r="J136" s="283"/>
      <c r="K136" s="283"/>
      <c r="Q136" s="283"/>
    </row>
    <row r="137" spans="1:17" s="284" customFormat="1" ht="16.5" customHeight="1">
      <c r="A137" s="281"/>
      <c r="B137" s="282"/>
      <c r="C137" s="282"/>
      <c r="D137" s="283"/>
      <c r="E137" s="283"/>
      <c r="F137" s="283"/>
      <c r="G137" s="283"/>
      <c r="H137" s="283"/>
      <c r="I137" s="283"/>
      <c r="J137" s="283"/>
      <c r="K137" s="283"/>
      <c r="Q137" s="283"/>
    </row>
    <row r="138" spans="1:17" s="284" customFormat="1" ht="16.5" customHeight="1">
      <c r="A138" s="281"/>
      <c r="B138" s="282"/>
      <c r="C138" s="282"/>
      <c r="D138" s="283"/>
      <c r="E138" s="283"/>
      <c r="F138" s="283"/>
      <c r="G138" s="283"/>
      <c r="H138" s="283"/>
      <c r="I138" s="283"/>
      <c r="J138" s="283"/>
      <c r="K138" s="283"/>
      <c r="Q138" s="283"/>
    </row>
    <row r="139" spans="1:17" s="284" customFormat="1" ht="16.5" customHeight="1">
      <c r="A139" s="281"/>
      <c r="B139" s="282"/>
      <c r="C139" s="282"/>
      <c r="D139" s="283"/>
      <c r="E139" s="283"/>
      <c r="F139" s="283"/>
      <c r="G139" s="283"/>
      <c r="H139" s="283"/>
      <c r="I139" s="283"/>
      <c r="J139" s="283"/>
      <c r="K139" s="283"/>
      <c r="Q139" s="283"/>
    </row>
    <row r="140" spans="1:17" s="284" customFormat="1" ht="16.5" customHeight="1">
      <c r="A140" s="281"/>
      <c r="B140" s="282"/>
      <c r="C140" s="282"/>
      <c r="D140" s="283"/>
      <c r="E140" s="283"/>
      <c r="F140" s="283"/>
      <c r="G140" s="283"/>
      <c r="H140" s="283"/>
      <c r="I140" s="283"/>
      <c r="J140" s="283"/>
      <c r="K140" s="283"/>
      <c r="Q140" s="283"/>
    </row>
    <row r="141" spans="1:17" s="284" customFormat="1" ht="16.5" customHeight="1">
      <c r="A141" s="281"/>
      <c r="B141" s="282"/>
      <c r="C141" s="282"/>
      <c r="D141" s="283"/>
      <c r="E141" s="283"/>
      <c r="F141" s="283"/>
      <c r="G141" s="283"/>
      <c r="H141" s="283"/>
      <c r="I141" s="283"/>
      <c r="J141" s="283"/>
      <c r="K141" s="283"/>
      <c r="Q141" s="283"/>
    </row>
    <row r="142" spans="1:17" s="284" customFormat="1" ht="16.5" customHeight="1">
      <c r="A142" s="281"/>
      <c r="B142" s="282"/>
      <c r="C142" s="282"/>
      <c r="D142" s="283"/>
      <c r="E142" s="283"/>
      <c r="F142" s="283"/>
      <c r="G142" s="283"/>
      <c r="H142" s="283"/>
      <c r="I142" s="283"/>
      <c r="J142" s="283"/>
      <c r="K142" s="283"/>
      <c r="Q142" s="283"/>
    </row>
    <row r="143" spans="1:17" s="284" customFormat="1" ht="16.5" customHeight="1">
      <c r="A143" s="281"/>
      <c r="B143" s="282"/>
      <c r="C143" s="282"/>
      <c r="D143" s="283"/>
      <c r="E143" s="283"/>
      <c r="F143" s="283"/>
      <c r="G143" s="283"/>
      <c r="H143" s="283"/>
      <c r="I143" s="283"/>
      <c r="J143" s="283"/>
      <c r="K143" s="283"/>
      <c r="Q143" s="283"/>
    </row>
    <row r="144" spans="1:17" s="284" customFormat="1" ht="16.5" customHeight="1">
      <c r="A144" s="281"/>
      <c r="B144" s="282"/>
      <c r="C144" s="282"/>
      <c r="D144" s="283"/>
      <c r="E144" s="283"/>
      <c r="F144" s="283"/>
      <c r="G144" s="283"/>
      <c r="H144" s="283"/>
      <c r="I144" s="283"/>
      <c r="J144" s="283"/>
      <c r="K144" s="283"/>
      <c r="Q144" s="283"/>
    </row>
    <row r="145" spans="1:17" s="284" customFormat="1" ht="16.5" customHeight="1">
      <c r="A145" s="281"/>
      <c r="B145" s="282"/>
      <c r="C145" s="282"/>
      <c r="D145" s="283"/>
      <c r="E145" s="283"/>
      <c r="F145" s="283"/>
      <c r="G145" s="283"/>
      <c r="H145" s="283"/>
      <c r="I145" s="283"/>
      <c r="J145" s="283"/>
      <c r="K145" s="283"/>
      <c r="Q145" s="283"/>
    </row>
    <row r="146" spans="1:17" s="284" customFormat="1" ht="16.5" customHeight="1">
      <c r="A146" s="281"/>
      <c r="B146" s="282"/>
      <c r="C146" s="282"/>
      <c r="D146" s="283"/>
      <c r="E146" s="283"/>
      <c r="F146" s="283"/>
      <c r="G146" s="283"/>
      <c r="H146" s="283"/>
      <c r="I146" s="283"/>
      <c r="J146" s="283"/>
      <c r="K146" s="283"/>
      <c r="Q146" s="283"/>
    </row>
    <row r="147" spans="1:17" s="284" customFormat="1" ht="16.5" customHeight="1">
      <c r="A147" s="281"/>
      <c r="B147" s="282"/>
      <c r="C147" s="282"/>
      <c r="D147" s="283"/>
      <c r="E147" s="283"/>
      <c r="F147" s="283"/>
      <c r="G147" s="283"/>
      <c r="H147" s="283"/>
      <c r="I147" s="283"/>
      <c r="J147" s="283"/>
      <c r="K147" s="283"/>
      <c r="Q147" s="283"/>
    </row>
    <row r="148" spans="1:17" s="284" customFormat="1" ht="16.5" customHeight="1">
      <c r="A148" s="281"/>
      <c r="B148" s="282"/>
      <c r="C148" s="282"/>
      <c r="D148" s="283"/>
      <c r="E148" s="283"/>
      <c r="F148" s="283"/>
      <c r="G148" s="283"/>
      <c r="H148" s="283"/>
      <c r="I148" s="283"/>
      <c r="J148" s="283"/>
      <c r="K148" s="283"/>
      <c r="Q148" s="283"/>
    </row>
    <row r="149" spans="1:17" s="284" customFormat="1" ht="16.5" customHeight="1">
      <c r="A149" s="281"/>
      <c r="B149" s="282"/>
      <c r="C149" s="282"/>
      <c r="D149" s="283"/>
      <c r="E149" s="283"/>
      <c r="F149" s="283"/>
      <c r="G149" s="283"/>
      <c r="H149" s="283"/>
      <c r="I149" s="283"/>
      <c r="J149" s="283"/>
      <c r="K149" s="283"/>
      <c r="Q149" s="283"/>
    </row>
    <row r="150" spans="1:17" s="284" customFormat="1" ht="16.5" customHeight="1">
      <c r="A150" s="281"/>
      <c r="B150" s="282"/>
      <c r="C150" s="282"/>
      <c r="D150" s="283"/>
      <c r="E150" s="283"/>
      <c r="F150" s="283"/>
      <c r="G150" s="283"/>
      <c r="H150" s="283"/>
      <c r="I150" s="283"/>
      <c r="J150" s="283"/>
      <c r="K150" s="283"/>
      <c r="Q150" s="283"/>
    </row>
    <row r="151" spans="1:17" s="284" customFormat="1" ht="16.5" customHeight="1">
      <c r="A151" s="281"/>
      <c r="B151" s="282"/>
      <c r="C151" s="282"/>
      <c r="D151" s="283"/>
      <c r="E151" s="283"/>
      <c r="F151" s="283"/>
      <c r="G151" s="283"/>
      <c r="H151" s="283"/>
      <c r="I151" s="283"/>
      <c r="J151" s="283"/>
      <c r="K151" s="283"/>
      <c r="Q151" s="283"/>
    </row>
    <row r="152" spans="1:17" s="284" customFormat="1" ht="16.5" customHeight="1">
      <c r="A152" s="281"/>
      <c r="B152" s="282"/>
      <c r="C152" s="282"/>
      <c r="D152" s="283"/>
      <c r="E152" s="283"/>
      <c r="F152" s="283"/>
      <c r="G152" s="283"/>
      <c r="H152" s="283"/>
      <c r="I152" s="283"/>
      <c r="J152" s="283"/>
      <c r="K152" s="283"/>
      <c r="Q152" s="283"/>
    </row>
    <row r="153" spans="1:17" s="284" customFormat="1" ht="16.5" customHeight="1">
      <c r="A153" s="281"/>
      <c r="B153" s="282"/>
      <c r="C153" s="282"/>
      <c r="D153" s="283"/>
      <c r="E153" s="283"/>
      <c r="F153" s="283"/>
      <c r="G153" s="283"/>
      <c r="H153" s="283"/>
      <c r="I153" s="283"/>
      <c r="J153" s="283"/>
      <c r="K153" s="283"/>
      <c r="Q153" s="283"/>
    </row>
    <row r="154" spans="1:17" ht="15.75" customHeight="1">
      <c r="A154" s="17"/>
      <c r="B154" s="136"/>
      <c r="C154" s="136"/>
      <c r="D154" s="137"/>
      <c r="E154" s="137"/>
      <c r="F154" s="137"/>
      <c r="G154" s="137"/>
      <c r="H154" s="137"/>
      <c r="I154" s="137"/>
      <c r="J154" s="137"/>
      <c r="K154" s="137"/>
      <c r="Q154" s="137"/>
    </row>
    <row r="155" spans="1:17" ht="15.75" customHeight="1">
      <c r="A155" s="17"/>
      <c r="B155" s="19"/>
      <c r="C155" s="19"/>
      <c r="D155" s="20"/>
      <c r="E155" s="20"/>
      <c r="F155" s="20"/>
      <c r="G155" s="20"/>
      <c r="H155" s="20"/>
      <c r="I155" s="20"/>
      <c r="J155" s="20"/>
      <c r="K155" s="20"/>
      <c r="Q155" s="20"/>
    </row>
    <row r="156" spans="1:17" ht="22.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Q156" s="17"/>
    </row>
  </sheetData>
  <dataConsolidate/>
  <printOptions horizontalCentered="1"/>
  <pageMargins left="0.25" right="0.25" top="0.75" bottom="0.75" header="0.3" footer="0.3"/>
  <pageSetup paperSize="9" scale="35" orientation="landscape" horizontalDpi="300" verticalDpi="300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A1:DK41"/>
  <sheetViews>
    <sheetView showGridLines="0" zoomScaleNormal="100" workbookViewId="0">
      <pane xSplit="3" ySplit="6" topLeftCell="BN7" activePane="bottomRight" state="frozen"/>
      <selection activeCell="BY6" sqref="BY6"/>
      <selection pane="topRight" activeCell="BY6" sqref="BY6"/>
      <selection pane="bottomLeft" activeCell="BY6" sqref="BY6"/>
      <selection pane="bottomRight" activeCell="DK6" sqref="DK6"/>
    </sheetView>
  </sheetViews>
  <sheetFormatPr defaultColWidth="9.453125" defaultRowHeight="15.5" outlineLevelCol="1"/>
  <cols>
    <col min="1" max="1" width="6.54296875" style="270" customWidth="1"/>
    <col min="2" max="2" width="49.54296875" style="3" bestFit="1" customWidth="1"/>
    <col min="3" max="3" width="39.453125" style="3" bestFit="1" customWidth="1"/>
    <col min="4" max="4" width="7.54296875" style="3" hidden="1" customWidth="1" outlineLevel="1"/>
    <col min="5" max="9" width="12.54296875" style="3" hidden="1" customWidth="1" outlineLevel="1"/>
    <col min="10" max="10" width="12.54296875" style="3" customWidth="1" collapsed="1"/>
    <col min="11" max="16" width="12.54296875" style="3" hidden="1" customWidth="1" outlineLevel="1"/>
    <col min="17" max="17" width="12.54296875" style="3" customWidth="1" collapsed="1"/>
    <col min="18" max="23" width="12.54296875" style="3" hidden="1" customWidth="1" outlineLevel="1"/>
    <col min="24" max="24" width="12.54296875" style="3" customWidth="1" collapsed="1"/>
    <col min="25" max="30" width="12.54296875" style="3" hidden="1" customWidth="1" outlineLevel="1"/>
    <col min="31" max="31" width="12.54296875" style="3" customWidth="1" collapsed="1"/>
    <col min="32" max="37" width="12.54296875" style="3" hidden="1" customWidth="1" outlineLevel="1"/>
    <col min="38" max="38" width="12.54296875" style="3" customWidth="1" collapsed="1"/>
    <col min="39" max="44" width="12.54296875" style="3" hidden="1" customWidth="1" outlineLevel="1"/>
    <col min="45" max="45" width="12.54296875" style="3" customWidth="1" collapsed="1"/>
    <col min="46" max="51" width="12.54296875" style="3" hidden="1" customWidth="1" outlineLevel="1"/>
    <col min="52" max="52" width="12.54296875" style="3" customWidth="1" collapsed="1"/>
    <col min="53" max="58" width="12.54296875" style="3" hidden="1" customWidth="1" outlineLevel="1"/>
    <col min="59" max="59" width="12.54296875" style="3" customWidth="1" collapsed="1"/>
    <col min="60" max="65" width="12.54296875" style="3" hidden="1" customWidth="1" outlineLevel="1"/>
    <col min="66" max="66" width="12.54296875" style="3" customWidth="1" collapsed="1"/>
    <col min="67" max="72" width="12.54296875" style="3" hidden="1" customWidth="1" outlineLevel="1"/>
    <col min="73" max="73" width="12.54296875" style="3" customWidth="1" collapsed="1"/>
    <col min="74" max="79" width="12.54296875" style="3" hidden="1" customWidth="1" outlineLevel="1"/>
    <col min="80" max="80" width="12.54296875" style="3" customWidth="1" collapsed="1"/>
    <col min="81" max="86" width="12.54296875" style="3" hidden="1" customWidth="1" outlineLevel="1"/>
    <col min="87" max="87" width="12.54296875" style="3" customWidth="1" collapsed="1"/>
    <col min="88" max="93" width="12.54296875" style="3" hidden="1" customWidth="1" outlineLevel="1"/>
    <col min="94" max="94" width="12.54296875" style="3" customWidth="1" collapsed="1"/>
    <col min="95" max="100" width="12.54296875" style="3" hidden="1" customWidth="1" outlineLevel="1"/>
    <col min="101" max="101" width="12.54296875" style="3" customWidth="1" collapsed="1"/>
    <col min="102" max="107" width="12.54296875" style="3" hidden="1" customWidth="1" outlineLevel="1"/>
    <col min="108" max="108" width="12.54296875" style="3" customWidth="1" collapsed="1"/>
    <col min="109" max="114" width="12.54296875" style="3" hidden="1" customWidth="1" outlineLevel="1"/>
    <col min="115" max="115" width="12.54296875" style="3" customWidth="1" collapsed="1"/>
    <col min="116" max="16384" width="9.453125" style="3"/>
  </cols>
  <sheetData>
    <row r="1" spans="1:115" ht="7.5" customHeight="1"/>
    <row r="3" spans="1:115" ht="9" customHeight="1"/>
    <row r="4" spans="1:115" ht="42.5">
      <c r="B4" s="348" t="s">
        <v>1735</v>
      </c>
      <c r="CX4" s="256"/>
      <c r="CY4" s="256"/>
      <c r="CZ4" s="256"/>
      <c r="DA4" s="256"/>
      <c r="DB4" s="256"/>
      <c r="DC4" s="256"/>
      <c r="DD4" s="256"/>
      <c r="DE4" s="256"/>
    </row>
    <row r="5" spans="1:115" ht="3.75" customHeight="1"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/>
      <c r="CZ5"/>
      <c r="DA5"/>
      <c r="DB5"/>
      <c r="DC5"/>
      <c r="DD5"/>
      <c r="DE5" s="5">
        <v>0</v>
      </c>
    </row>
    <row r="6" spans="1:115">
      <c r="A6" s="271"/>
      <c r="B6" s="9" t="s">
        <v>1772</v>
      </c>
      <c r="C6" s="9" t="s">
        <v>1761</v>
      </c>
      <c r="D6" s="37" t="s">
        <v>714</v>
      </c>
      <c r="E6" s="37" t="s">
        <v>715</v>
      </c>
      <c r="F6" s="37" t="s">
        <v>1695</v>
      </c>
      <c r="G6" s="37" t="s">
        <v>716</v>
      </c>
      <c r="H6" s="37" t="s">
        <v>34</v>
      </c>
      <c r="I6" s="37" t="s">
        <v>717</v>
      </c>
      <c r="J6" s="37">
        <v>2008</v>
      </c>
      <c r="K6" s="37" t="s">
        <v>718</v>
      </c>
      <c r="L6" s="37" t="s">
        <v>719</v>
      </c>
      <c r="M6" s="37" t="s">
        <v>1696</v>
      </c>
      <c r="N6" s="37" t="s">
        <v>720</v>
      </c>
      <c r="O6" s="37" t="s">
        <v>35</v>
      </c>
      <c r="P6" s="37" t="s">
        <v>721</v>
      </c>
      <c r="Q6" s="37">
        <v>2009</v>
      </c>
      <c r="R6" s="37" t="s">
        <v>722</v>
      </c>
      <c r="S6" s="37" t="s">
        <v>723</v>
      </c>
      <c r="T6" s="37" t="s">
        <v>1697</v>
      </c>
      <c r="U6" s="37" t="s">
        <v>724</v>
      </c>
      <c r="V6" s="37" t="s">
        <v>36</v>
      </c>
      <c r="W6" s="37" t="s">
        <v>725</v>
      </c>
      <c r="X6" s="37">
        <v>2010</v>
      </c>
      <c r="Y6" s="37" t="s">
        <v>726</v>
      </c>
      <c r="Z6" s="37" t="s">
        <v>727</v>
      </c>
      <c r="AA6" s="37" t="s">
        <v>1698</v>
      </c>
      <c r="AB6" s="37" t="s">
        <v>728</v>
      </c>
      <c r="AC6" s="37" t="s">
        <v>89</v>
      </c>
      <c r="AD6" s="37" t="s">
        <v>1906</v>
      </c>
      <c r="AE6" s="37">
        <v>2011</v>
      </c>
      <c r="AF6" s="37" t="s">
        <v>729</v>
      </c>
      <c r="AG6" s="37" t="s">
        <v>730</v>
      </c>
      <c r="AH6" s="37" t="s">
        <v>1699</v>
      </c>
      <c r="AI6" s="37" t="s">
        <v>731</v>
      </c>
      <c r="AJ6" s="37" t="s">
        <v>94</v>
      </c>
      <c r="AK6" s="37" t="s">
        <v>732</v>
      </c>
      <c r="AL6" s="37">
        <v>2012</v>
      </c>
      <c r="AM6" s="37" t="s">
        <v>733</v>
      </c>
      <c r="AN6" s="37" t="s">
        <v>734</v>
      </c>
      <c r="AO6" s="37" t="s">
        <v>1700</v>
      </c>
      <c r="AP6" s="37" t="s">
        <v>735</v>
      </c>
      <c r="AQ6" s="37" t="s">
        <v>96</v>
      </c>
      <c r="AR6" s="37" t="s">
        <v>736</v>
      </c>
      <c r="AS6" s="37">
        <v>2013</v>
      </c>
      <c r="AT6" s="37" t="s">
        <v>737</v>
      </c>
      <c r="AU6" s="37" t="s">
        <v>738</v>
      </c>
      <c r="AV6" s="37" t="s">
        <v>1701</v>
      </c>
      <c r="AW6" s="37" t="s">
        <v>739</v>
      </c>
      <c r="AX6" s="37" t="s">
        <v>100</v>
      </c>
      <c r="AY6" s="37" t="s">
        <v>740</v>
      </c>
      <c r="AZ6" s="37">
        <v>2014</v>
      </c>
      <c r="BA6" s="37" t="s">
        <v>741</v>
      </c>
      <c r="BB6" s="37" t="s">
        <v>742</v>
      </c>
      <c r="BC6" s="37" t="s">
        <v>1702</v>
      </c>
      <c r="BD6" s="37" t="s">
        <v>743</v>
      </c>
      <c r="BE6" s="37" t="s">
        <v>110</v>
      </c>
      <c r="BF6" s="37" t="s">
        <v>744</v>
      </c>
      <c r="BG6" s="37">
        <v>2015</v>
      </c>
      <c r="BH6" s="37" t="s">
        <v>745</v>
      </c>
      <c r="BI6" s="37" t="s">
        <v>746</v>
      </c>
      <c r="BJ6" s="37" t="s">
        <v>1703</v>
      </c>
      <c r="BK6" s="37" t="s">
        <v>747</v>
      </c>
      <c r="BL6" s="37" t="s">
        <v>537</v>
      </c>
      <c r="BM6" s="37" t="s">
        <v>748</v>
      </c>
      <c r="BN6" s="37">
        <v>2016</v>
      </c>
      <c r="BO6" s="37" t="s">
        <v>749</v>
      </c>
      <c r="BP6" s="37" t="s">
        <v>750</v>
      </c>
      <c r="BQ6" s="37" t="s">
        <v>1704</v>
      </c>
      <c r="BR6" s="37" t="s">
        <v>701</v>
      </c>
      <c r="BS6" s="37" t="s">
        <v>591</v>
      </c>
      <c r="BT6" s="37" t="s">
        <v>751</v>
      </c>
      <c r="BU6" s="37">
        <v>2017</v>
      </c>
      <c r="BV6" s="37" t="s">
        <v>752</v>
      </c>
      <c r="BW6" s="37" t="s">
        <v>753</v>
      </c>
      <c r="BX6" s="37" t="s">
        <v>1705</v>
      </c>
      <c r="BY6" s="37" t="s">
        <v>621</v>
      </c>
      <c r="BZ6" s="37" t="s">
        <v>637</v>
      </c>
      <c r="CA6" s="37" t="s">
        <v>636</v>
      </c>
      <c r="CB6" s="37">
        <v>2018</v>
      </c>
      <c r="CC6" s="37" t="s">
        <v>653</v>
      </c>
      <c r="CD6" s="37" t="s">
        <v>655</v>
      </c>
      <c r="CE6" s="37" t="s">
        <v>1706</v>
      </c>
      <c r="CF6" s="37" t="s">
        <v>668</v>
      </c>
      <c r="CG6" s="37" t="s">
        <v>667</v>
      </c>
      <c r="CH6" s="37" t="s">
        <v>669</v>
      </c>
      <c r="CI6" s="37">
        <v>2019</v>
      </c>
      <c r="CJ6" s="37" t="s">
        <v>691</v>
      </c>
      <c r="CK6" s="37" t="s">
        <v>698</v>
      </c>
      <c r="CL6" s="37" t="s">
        <v>1707</v>
      </c>
      <c r="CM6" s="37" t="s">
        <v>694</v>
      </c>
      <c r="CN6" s="37" t="s">
        <v>700</v>
      </c>
      <c r="CO6" s="37" t="s">
        <v>754</v>
      </c>
      <c r="CP6" s="37">
        <v>2020</v>
      </c>
      <c r="CQ6" s="37" t="s">
        <v>757</v>
      </c>
      <c r="CR6" s="37" t="s">
        <v>1689</v>
      </c>
      <c r="CS6" s="37" t="s">
        <v>1708</v>
      </c>
      <c r="CT6" s="37" t="s">
        <v>1714</v>
      </c>
      <c r="CU6" s="37" t="s">
        <v>1715</v>
      </c>
      <c r="CV6" s="37" t="s">
        <v>1720</v>
      </c>
      <c r="CW6" s="37">
        <v>2021</v>
      </c>
      <c r="CX6" s="37" t="s">
        <v>1730</v>
      </c>
      <c r="CY6" s="37" t="s">
        <v>1907</v>
      </c>
      <c r="CZ6" s="37" t="s">
        <v>1910</v>
      </c>
      <c r="DA6" s="37" t="s">
        <v>1985</v>
      </c>
      <c r="DB6" s="37" t="s">
        <v>2037</v>
      </c>
      <c r="DC6" s="37" t="s">
        <v>2065</v>
      </c>
      <c r="DD6" s="37">
        <v>2022</v>
      </c>
      <c r="DE6" s="37" t="s">
        <v>2101</v>
      </c>
      <c r="DF6" s="293" t="s">
        <v>2223</v>
      </c>
      <c r="DG6" s="293" t="s">
        <v>2224</v>
      </c>
      <c r="DH6" s="293" t="s">
        <v>2256</v>
      </c>
      <c r="DI6" s="37" t="s">
        <v>2257</v>
      </c>
      <c r="DJ6" s="293" t="s">
        <v>2342</v>
      </c>
      <c r="DK6" s="293">
        <v>2023</v>
      </c>
    </row>
    <row r="7" spans="1:115">
      <c r="A7" s="271"/>
      <c r="B7" s="71" t="s">
        <v>1763</v>
      </c>
      <c r="C7" s="71" t="s">
        <v>1762</v>
      </c>
      <c r="D7" s="81">
        <v>14187.485000000001</v>
      </c>
      <c r="E7" s="81">
        <v>52110</v>
      </c>
      <c r="F7" s="81">
        <v>96752</v>
      </c>
      <c r="G7" s="81">
        <v>55181</v>
      </c>
      <c r="H7" s="81">
        <v>151933</v>
      </c>
      <c r="I7" s="81">
        <v>48950</v>
      </c>
      <c r="J7" s="81">
        <v>200883</v>
      </c>
      <c r="K7" s="81">
        <v>50117</v>
      </c>
      <c r="L7" s="81">
        <v>50744</v>
      </c>
      <c r="M7" s="81">
        <v>100861</v>
      </c>
      <c r="N7" s="81">
        <v>57306</v>
      </c>
      <c r="O7" s="81">
        <v>158167</v>
      </c>
      <c r="P7" s="81">
        <v>60328.771999999997</v>
      </c>
      <c r="Q7" s="81">
        <v>218495.772</v>
      </c>
      <c r="R7" s="81">
        <v>59476</v>
      </c>
      <c r="S7" s="81">
        <v>65178</v>
      </c>
      <c r="T7" s="81">
        <v>124655</v>
      </c>
      <c r="U7" s="81">
        <v>67612</v>
      </c>
      <c r="V7" s="81">
        <v>192267</v>
      </c>
      <c r="W7" s="81">
        <v>69295</v>
      </c>
      <c r="X7" s="81">
        <v>261561</v>
      </c>
      <c r="Y7" s="81">
        <v>74906</v>
      </c>
      <c r="Z7" s="81">
        <v>81242</v>
      </c>
      <c r="AA7" s="81">
        <v>157802</v>
      </c>
      <c r="AB7" s="81">
        <v>79558</v>
      </c>
      <c r="AC7" s="81">
        <v>235704</v>
      </c>
      <c r="AD7" s="81">
        <v>85337</v>
      </c>
      <c r="AE7" s="81">
        <v>321041</v>
      </c>
      <c r="AF7" s="81">
        <v>85866</v>
      </c>
      <c r="AG7" s="81">
        <v>94901</v>
      </c>
      <c r="AH7" s="81">
        <v>180767</v>
      </c>
      <c r="AI7" s="81">
        <v>97389</v>
      </c>
      <c r="AJ7" s="81">
        <v>278156</v>
      </c>
      <c r="AK7" s="81">
        <v>104558</v>
      </c>
      <c r="AL7" s="81">
        <v>382714</v>
      </c>
      <c r="AM7" s="81">
        <v>103936</v>
      </c>
      <c r="AN7" s="81">
        <v>108956</v>
      </c>
      <c r="AO7" s="81">
        <v>212892</v>
      </c>
      <c r="AP7" s="81">
        <v>109455.3</v>
      </c>
      <c r="AQ7" s="81">
        <v>322347.3</v>
      </c>
      <c r="AR7" s="81">
        <v>117392.99999999999</v>
      </c>
      <c r="AS7" s="81">
        <v>439740.9</v>
      </c>
      <c r="AT7" s="81">
        <v>120065.5</v>
      </c>
      <c r="AU7" s="81">
        <v>140463</v>
      </c>
      <c r="AV7" s="81">
        <v>260528.50000000003</v>
      </c>
      <c r="AW7" s="81">
        <v>150970</v>
      </c>
      <c r="AX7" s="81">
        <v>411498.5</v>
      </c>
      <c r="AY7" s="81">
        <v>139936.37</v>
      </c>
      <c r="AZ7" s="81">
        <v>551434.87</v>
      </c>
      <c r="BA7" s="81">
        <v>151460.1</v>
      </c>
      <c r="BB7" s="81">
        <v>168541</v>
      </c>
      <c r="BC7" s="81">
        <v>320001.09999999998</v>
      </c>
      <c r="BD7" s="81">
        <v>161547.37578</v>
      </c>
      <c r="BE7" s="81">
        <v>481548.47577999998</v>
      </c>
      <c r="BF7" s="81">
        <v>167626</v>
      </c>
      <c r="BG7" s="81">
        <v>649173.38789999997</v>
      </c>
      <c r="BH7" s="81">
        <v>160379</v>
      </c>
      <c r="BI7" s="81">
        <v>172594</v>
      </c>
      <c r="BJ7" s="81">
        <v>332973</v>
      </c>
      <c r="BK7" s="81">
        <v>175005</v>
      </c>
      <c r="BL7" s="81">
        <v>507978</v>
      </c>
      <c r="BM7" s="81">
        <v>183392</v>
      </c>
      <c r="BN7" s="81">
        <v>691367</v>
      </c>
      <c r="BO7" s="81">
        <v>174209</v>
      </c>
      <c r="BP7" s="81">
        <v>195348</v>
      </c>
      <c r="BQ7" s="81">
        <v>369557</v>
      </c>
      <c r="BR7" s="81">
        <v>228063.46583</v>
      </c>
      <c r="BS7" s="81">
        <v>597620.46583</v>
      </c>
      <c r="BT7" s="81">
        <v>224578.82906000002</v>
      </c>
      <c r="BU7" s="81">
        <v>822199.29489000002</v>
      </c>
      <c r="BV7" s="81">
        <v>222683</v>
      </c>
      <c r="BW7" s="81">
        <v>232840</v>
      </c>
      <c r="BX7" s="81">
        <v>455523</v>
      </c>
      <c r="BY7" s="81">
        <v>224966.28662</v>
      </c>
      <c r="BZ7" s="81">
        <v>680489.28662000003</v>
      </c>
      <c r="CA7" s="81">
        <v>233499.9290900004</v>
      </c>
      <c r="CB7" s="81">
        <v>913989.21571000037</v>
      </c>
      <c r="CC7" s="81">
        <v>236178.60819</v>
      </c>
      <c r="CD7" s="81">
        <v>266874.77643000003</v>
      </c>
      <c r="CE7" s="81">
        <v>503053.38462000003</v>
      </c>
      <c r="CF7" s="81">
        <v>286666.40789000003</v>
      </c>
      <c r="CG7" s="81">
        <v>789719.79251000006</v>
      </c>
      <c r="CH7" s="81">
        <v>300808.04796742985</v>
      </c>
      <c r="CI7" s="81">
        <v>1090527.8404774298</v>
      </c>
      <c r="CJ7" s="81">
        <v>308147.23</v>
      </c>
      <c r="CK7" s="81">
        <v>262068.17787000001</v>
      </c>
      <c r="CL7" s="81">
        <v>570215.40787</v>
      </c>
      <c r="CM7" s="81">
        <v>132473.62887000002</v>
      </c>
      <c r="CN7" s="81">
        <v>702689.03674000001</v>
      </c>
      <c r="CO7" s="81">
        <v>151658.26866999999</v>
      </c>
      <c r="CP7" s="81">
        <v>854347.30541000003</v>
      </c>
      <c r="CQ7" s="81">
        <v>213079</v>
      </c>
      <c r="CR7" s="81">
        <v>228013</v>
      </c>
      <c r="CS7" s="81">
        <v>441092</v>
      </c>
      <c r="CT7" s="81">
        <v>250925</v>
      </c>
      <c r="CU7" s="81">
        <v>692017</v>
      </c>
      <c r="CV7" s="81">
        <v>301615</v>
      </c>
      <c r="CW7" s="81">
        <v>993632</v>
      </c>
      <c r="CX7" s="81">
        <v>366743</v>
      </c>
      <c r="CY7" s="81">
        <v>423189</v>
      </c>
      <c r="CZ7" s="81">
        <v>789932</v>
      </c>
      <c r="DA7" s="81">
        <v>367887</v>
      </c>
      <c r="DB7" s="81">
        <v>1157819</v>
      </c>
      <c r="DC7" s="81">
        <v>427475</v>
      </c>
      <c r="DD7" s="81">
        <v>1585294</v>
      </c>
      <c r="DE7" s="81">
        <v>468937</v>
      </c>
      <c r="DF7" s="81">
        <v>488392</v>
      </c>
      <c r="DG7" s="81">
        <v>957329</v>
      </c>
      <c r="DH7" s="81">
        <v>434627</v>
      </c>
      <c r="DI7" s="81">
        <v>1391956</v>
      </c>
      <c r="DJ7" s="81">
        <v>443867</v>
      </c>
      <c r="DK7" s="81">
        <v>1835823</v>
      </c>
    </row>
    <row r="8" spans="1:115">
      <c r="A8" s="271" t="s">
        <v>2158</v>
      </c>
      <c r="B8" s="83" t="s">
        <v>1764</v>
      </c>
      <c r="C8" s="83" t="s">
        <v>1765</v>
      </c>
      <c r="D8" s="40">
        <v>30.484999999999999</v>
      </c>
      <c r="E8" s="40">
        <v>36268</v>
      </c>
      <c r="F8" s="82">
        <v>66753</v>
      </c>
      <c r="G8" s="40">
        <v>39500</v>
      </c>
      <c r="H8" s="82">
        <v>106253</v>
      </c>
      <c r="I8" s="40">
        <v>33420</v>
      </c>
      <c r="J8" s="40">
        <v>139673</v>
      </c>
      <c r="K8" s="40">
        <v>35520</v>
      </c>
      <c r="L8" s="40">
        <v>36139</v>
      </c>
      <c r="M8" s="82">
        <v>71659</v>
      </c>
      <c r="N8" s="40">
        <v>37140</v>
      </c>
      <c r="O8" s="82">
        <v>108799</v>
      </c>
      <c r="P8" s="40">
        <v>38433.771999999997</v>
      </c>
      <c r="Q8" s="40">
        <v>147232.772</v>
      </c>
      <c r="R8" s="40">
        <v>39714</v>
      </c>
      <c r="S8" s="40">
        <v>46602</v>
      </c>
      <c r="T8" s="82">
        <v>86316</v>
      </c>
      <c r="U8" s="40">
        <v>47313</v>
      </c>
      <c r="V8" s="82">
        <v>133629</v>
      </c>
      <c r="W8" s="40">
        <v>47389</v>
      </c>
      <c r="X8" s="40">
        <v>181019</v>
      </c>
      <c r="Y8" s="40">
        <v>53247</v>
      </c>
      <c r="Z8" s="40">
        <v>59749</v>
      </c>
      <c r="AA8" s="40">
        <v>112994</v>
      </c>
      <c r="AB8" s="40">
        <v>56935</v>
      </c>
      <c r="AC8" s="40">
        <v>169929</v>
      </c>
      <c r="AD8" s="40">
        <v>60189</v>
      </c>
      <c r="AE8" s="40">
        <v>230118</v>
      </c>
      <c r="AF8" s="40">
        <v>60657</v>
      </c>
      <c r="AG8" s="40">
        <v>67159</v>
      </c>
      <c r="AH8" s="40">
        <v>127816</v>
      </c>
      <c r="AI8" s="40">
        <v>66500</v>
      </c>
      <c r="AJ8" s="40">
        <v>194316</v>
      </c>
      <c r="AK8" s="40">
        <v>68577</v>
      </c>
      <c r="AL8" s="40">
        <v>262893</v>
      </c>
      <c r="AM8" s="40">
        <v>72971</v>
      </c>
      <c r="AN8" s="40">
        <v>78070</v>
      </c>
      <c r="AO8" s="40">
        <v>151041</v>
      </c>
      <c r="AP8" s="40">
        <v>74287.5</v>
      </c>
      <c r="AQ8" s="40">
        <v>225328.5</v>
      </c>
      <c r="AR8" s="40">
        <v>75161.899999999994</v>
      </c>
      <c r="AS8" s="40">
        <v>300490.7</v>
      </c>
      <c r="AT8" s="40">
        <v>72087.199999999997</v>
      </c>
      <c r="AU8" s="40">
        <v>86368</v>
      </c>
      <c r="AV8" s="40">
        <v>158455.20000000001</v>
      </c>
      <c r="AW8" s="40">
        <v>89171.799999999988</v>
      </c>
      <c r="AX8" s="40">
        <v>247627</v>
      </c>
      <c r="AY8" s="40">
        <v>78533.97</v>
      </c>
      <c r="AZ8" s="40">
        <v>326160.96999999997</v>
      </c>
      <c r="BA8" s="40">
        <v>81456</v>
      </c>
      <c r="BB8" s="40">
        <v>91699</v>
      </c>
      <c r="BC8" s="82">
        <v>173155</v>
      </c>
      <c r="BD8" s="40">
        <v>81566.549880000006</v>
      </c>
      <c r="BE8" s="82">
        <v>254721.54988000001</v>
      </c>
      <c r="BF8" s="40">
        <v>82411</v>
      </c>
      <c r="BG8" s="82">
        <v>337132.54988000001</v>
      </c>
      <c r="BH8" s="40">
        <v>74809</v>
      </c>
      <c r="BI8" s="40">
        <v>83309</v>
      </c>
      <c r="BJ8" s="82">
        <v>158118</v>
      </c>
      <c r="BK8" s="40">
        <v>82502</v>
      </c>
      <c r="BL8" s="82">
        <v>240620</v>
      </c>
      <c r="BM8" s="40">
        <v>88364</v>
      </c>
      <c r="BN8" s="82">
        <v>328981</v>
      </c>
      <c r="BO8" s="40">
        <v>83675</v>
      </c>
      <c r="BP8" s="40">
        <v>88836</v>
      </c>
      <c r="BQ8" s="82">
        <v>172511</v>
      </c>
      <c r="BR8" s="40">
        <v>81784</v>
      </c>
      <c r="BS8" s="82">
        <v>254295</v>
      </c>
      <c r="BT8" s="40">
        <v>87042.316049999892</v>
      </c>
      <c r="BU8" s="82">
        <v>341337.31604999991</v>
      </c>
      <c r="BV8" s="40">
        <v>73103</v>
      </c>
      <c r="BW8" s="40">
        <v>79071</v>
      </c>
      <c r="BX8" s="40">
        <v>152175</v>
      </c>
      <c r="BY8" s="40">
        <v>72816.525900000008</v>
      </c>
      <c r="BZ8" s="40">
        <v>224991.52590000001</v>
      </c>
      <c r="CA8" s="40">
        <v>74148.829770000404</v>
      </c>
      <c r="CB8" s="40">
        <v>299140.35567000043</v>
      </c>
      <c r="CC8" s="40">
        <v>91475.518850000008</v>
      </c>
      <c r="CD8" s="40">
        <v>105058.70476000001</v>
      </c>
      <c r="CE8" s="40">
        <v>196534.22361000002</v>
      </c>
      <c r="CF8" s="40">
        <v>111282.95088</v>
      </c>
      <c r="CG8" s="40">
        <v>307817.17449</v>
      </c>
      <c r="CH8" s="40">
        <v>106928.86763000001</v>
      </c>
      <c r="CI8" s="40">
        <v>414746.04212</v>
      </c>
      <c r="CJ8" s="40">
        <v>113253.93</v>
      </c>
      <c r="CK8" s="40">
        <v>85948.452720000001</v>
      </c>
      <c r="CL8" s="40">
        <v>199202.38271999999</v>
      </c>
      <c r="CM8" s="40">
        <v>18027.157809999997</v>
      </c>
      <c r="CN8" s="40">
        <v>217229.54053</v>
      </c>
      <c r="CO8" s="40">
        <v>29633.424369999997</v>
      </c>
      <c r="CP8" s="40">
        <v>246862.96489999999</v>
      </c>
      <c r="CQ8" s="40">
        <v>56506</v>
      </c>
      <c r="CR8" s="40">
        <v>42533</v>
      </c>
      <c r="CS8" s="40">
        <v>99039</v>
      </c>
      <c r="CT8" s="40">
        <v>31146</v>
      </c>
      <c r="CU8" s="40">
        <v>130185</v>
      </c>
      <c r="CV8" s="40">
        <v>41836</v>
      </c>
      <c r="CW8" s="40">
        <v>172021</v>
      </c>
      <c r="CX8" s="40">
        <v>50391</v>
      </c>
      <c r="CY8" s="40">
        <v>57095</v>
      </c>
      <c r="CZ8" s="40">
        <v>107486</v>
      </c>
      <c r="DA8" s="40">
        <v>8189</v>
      </c>
      <c r="DB8" s="40">
        <v>115675</v>
      </c>
      <c r="DC8" s="40">
        <v>13912</v>
      </c>
      <c r="DD8" s="40">
        <v>129587</v>
      </c>
      <c r="DE8" s="40">
        <v>60108</v>
      </c>
      <c r="DF8" s="40">
        <v>43162</v>
      </c>
      <c r="DG8" s="40">
        <v>103270</v>
      </c>
      <c r="DH8" s="40">
        <v>31217</v>
      </c>
      <c r="DI8" s="40">
        <v>134487</v>
      </c>
      <c r="DJ8" s="40">
        <v>15473</v>
      </c>
      <c r="DK8" s="40">
        <v>149960</v>
      </c>
    </row>
    <row r="9" spans="1:115">
      <c r="A9" s="271" t="s">
        <v>2159</v>
      </c>
      <c r="B9" s="83" t="s">
        <v>104</v>
      </c>
      <c r="C9" s="83" t="s">
        <v>1766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347</v>
      </c>
      <c r="Z9" s="40">
        <v>1309</v>
      </c>
      <c r="AA9" s="82">
        <v>1656</v>
      </c>
      <c r="AB9" s="40">
        <v>2288</v>
      </c>
      <c r="AC9" s="82">
        <v>3944</v>
      </c>
      <c r="AD9" s="82">
        <v>3018</v>
      </c>
      <c r="AE9" s="82">
        <v>6962</v>
      </c>
      <c r="AF9" s="82">
        <v>4676</v>
      </c>
      <c r="AG9" s="82">
        <v>6824</v>
      </c>
      <c r="AH9" s="82">
        <v>11500</v>
      </c>
      <c r="AI9" s="82">
        <v>10509</v>
      </c>
      <c r="AJ9" s="82">
        <v>22009</v>
      </c>
      <c r="AK9" s="82">
        <v>12409</v>
      </c>
      <c r="AL9" s="82">
        <v>34418</v>
      </c>
      <c r="AM9" s="82">
        <v>10779</v>
      </c>
      <c r="AN9" s="82">
        <v>10848</v>
      </c>
      <c r="AO9" s="82">
        <v>21627</v>
      </c>
      <c r="AP9" s="82">
        <v>13344.6</v>
      </c>
      <c r="AQ9" s="82">
        <v>34971.599999999999</v>
      </c>
      <c r="AR9" s="82">
        <v>19383.900000000001</v>
      </c>
      <c r="AS9" s="82">
        <v>54355.9</v>
      </c>
      <c r="AT9" s="82">
        <v>24344.7</v>
      </c>
      <c r="AU9" s="82">
        <v>29988</v>
      </c>
      <c r="AV9" s="82">
        <v>54332.7</v>
      </c>
      <c r="AW9" s="82">
        <v>35935.300000000003</v>
      </c>
      <c r="AX9" s="82">
        <v>90268</v>
      </c>
      <c r="AY9" s="82">
        <v>35117.379999999997</v>
      </c>
      <c r="AZ9" s="82">
        <v>125385.38</v>
      </c>
      <c r="BA9" s="82">
        <v>43546</v>
      </c>
      <c r="BB9" s="82">
        <v>48227</v>
      </c>
      <c r="BC9" s="82">
        <v>91773</v>
      </c>
      <c r="BD9" s="82">
        <v>51134.838019999996</v>
      </c>
      <c r="BE9" s="82">
        <v>142907.83802</v>
      </c>
      <c r="BF9" s="82">
        <v>51118</v>
      </c>
      <c r="BG9" s="82">
        <v>194025.83802</v>
      </c>
      <c r="BH9" s="82">
        <v>55715</v>
      </c>
      <c r="BI9" s="82">
        <v>61859</v>
      </c>
      <c r="BJ9" s="82">
        <v>117574</v>
      </c>
      <c r="BK9" s="82">
        <v>63888</v>
      </c>
      <c r="BL9" s="82">
        <v>181462</v>
      </c>
      <c r="BM9" s="82">
        <v>66103</v>
      </c>
      <c r="BN9" s="82">
        <v>247565</v>
      </c>
      <c r="BO9" s="82">
        <v>65170</v>
      </c>
      <c r="BP9" s="82">
        <v>84193</v>
      </c>
      <c r="BQ9" s="82">
        <v>149363</v>
      </c>
      <c r="BR9" s="82">
        <v>126560.7598</v>
      </c>
      <c r="BS9" s="82">
        <v>275923.7598</v>
      </c>
      <c r="BT9" s="40">
        <v>113114.26735000013</v>
      </c>
      <c r="BU9" s="82">
        <v>389038.0271500001</v>
      </c>
      <c r="BV9" s="82">
        <v>126470</v>
      </c>
      <c r="BW9" s="82">
        <v>130731</v>
      </c>
      <c r="BX9" s="82">
        <v>257201</v>
      </c>
      <c r="BY9" s="82">
        <v>131359.18132</v>
      </c>
      <c r="BZ9" s="82">
        <v>388560.18131999997</v>
      </c>
      <c r="CA9" s="82">
        <v>139689.34219</v>
      </c>
      <c r="CB9" s="82">
        <v>528249.52350999997</v>
      </c>
      <c r="CC9" s="82">
        <v>144703.08934000001</v>
      </c>
      <c r="CD9" s="82">
        <v>161816.07167</v>
      </c>
      <c r="CE9" s="40">
        <v>306519.16101000004</v>
      </c>
      <c r="CF9" s="40">
        <v>175383.45701000001</v>
      </c>
      <c r="CG9" s="82">
        <v>481902.61802000005</v>
      </c>
      <c r="CH9" s="40">
        <v>193879.18033742986</v>
      </c>
      <c r="CI9" s="82">
        <v>675781.79835742991</v>
      </c>
      <c r="CJ9" s="40">
        <v>194893.3</v>
      </c>
      <c r="CK9" s="40">
        <v>176119.72515000001</v>
      </c>
      <c r="CL9" s="40">
        <v>371013.02515</v>
      </c>
      <c r="CM9" s="40">
        <v>114446.47106000001</v>
      </c>
      <c r="CN9" s="40">
        <v>485459.49621000001</v>
      </c>
      <c r="CO9" s="40">
        <v>122024.84429999998</v>
      </c>
      <c r="CP9" s="40">
        <v>607484.34051000001</v>
      </c>
      <c r="CQ9" s="40">
        <v>156573</v>
      </c>
      <c r="CR9" s="40">
        <v>185442</v>
      </c>
      <c r="CS9" s="40">
        <v>342015</v>
      </c>
      <c r="CT9" s="40">
        <v>219522</v>
      </c>
      <c r="CU9" s="40">
        <v>561537</v>
      </c>
      <c r="CV9" s="40">
        <v>258719</v>
      </c>
      <c r="CW9" s="40">
        <v>820256</v>
      </c>
      <c r="CX9" s="40">
        <v>315016</v>
      </c>
      <c r="CY9" s="40">
        <v>363190</v>
      </c>
      <c r="CZ9" s="40">
        <v>678206</v>
      </c>
      <c r="DA9" s="40">
        <v>358061</v>
      </c>
      <c r="DB9" s="40">
        <v>1036267</v>
      </c>
      <c r="DC9" s="40">
        <v>401638</v>
      </c>
      <c r="DD9" s="40">
        <v>1437905</v>
      </c>
      <c r="DE9" s="40">
        <v>408661</v>
      </c>
      <c r="DF9" s="40">
        <v>444259</v>
      </c>
      <c r="DG9" s="40">
        <v>852920</v>
      </c>
      <c r="DH9" s="40">
        <v>402080</v>
      </c>
      <c r="DI9" s="40">
        <v>1255000</v>
      </c>
      <c r="DJ9" s="40">
        <v>423484</v>
      </c>
      <c r="DK9" s="40">
        <v>1678484</v>
      </c>
    </row>
    <row r="10" spans="1:115">
      <c r="A10" s="271"/>
      <c r="B10" s="83" t="s">
        <v>1768</v>
      </c>
      <c r="C10" s="83" t="s">
        <v>1767</v>
      </c>
      <c r="D10" s="40">
        <v>14157</v>
      </c>
      <c r="E10" s="40">
        <v>15842</v>
      </c>
      <c r="F10" s="82">
        <v>29999</v>
      </c>
      <c r="G10" s="40">
        <v>15681</v>
      </c>
      <c r="H10" s="82">
        <v>45680</v>
      </c>
      <c r="I10" s="40">
        <v>15530</v>
      </c>
      <c r="J10" s="40">
        <v>61210</v>
      </c>
      <c r="K10" s="40">
        <v>14597</v>
      </c>
      <c r="L10" s="40">
        <v>14605</v>
      </c>
      <c r="M10" s="82">
        <v>29202</v>
      </c>
      <c r="N10" s="40">
        <v>20166</v>
      </c>
      <c r="O10" s="82">
        <v>49368</v>
      </c>
      <c r="P10" s="40">
        <v>21895</v>
      </c>
      <c r="Q10" s="40">
        <v>71263</v>
      </c>
      <c r="R10" s="40">
        <v>19762</v>
      </c>
      <c r="S10" s="40">
        <v>18576</v>
      </c>
      <c r="T10" s="82">
        <v>38339</v>
      </c>
      <c r="U10" s="40">
        <v>20299</v>
      </c>
      <c r="V10" s="82">
        <v>58638</v>
      </c>
      <c r="W10" s="40">
        <v>21906</v>
      </c>
      <c r="X10" s="40">
        <v>80542</v>
      </c>
      <c r="Y10" s="40">
        <v>21312</v>
      </c>
      <c r="Z10" s="40">
        <v>20184</v>
      </c>
      <c r="AA10" s="82">
        <v>43152</v>
      </c>
      <c r="AB10" s="40">
        <v>20335</v>
      </c>
      <c r="AC10" s="82">
        <v>61831</v>
      </c>
      <c r="AD10" s="82">
        <v>22130</v>
      </c>
      <c r="AE10" s="82">
        <v>83961</v>
      </c>
      <c r="AF10" s="82">
        <v>20533</v>
      </c>
      <c r="AG10" s="82">
        <v>20918</v>
      </c>
      <c r="AH10" s="82">
        <v>41451</v>
      </c>
      <c r="AI10" s="82">
        <v>20380</v>
      </c>
      <c r="AJ10" s="82">
        <v>61831</v>
      </c>
      <c r="AK10" s="82">
        <v>23572</v>
      </c>
      <c r="AL10" s="82">
        <v>85403</v>
      </c>
      <c r="AM10" s="82">
        <v>20186</v>
      </c>
      <c r="AN10" s="82">
        <v>20038</v>
      </c>
      <c r="AO10" s="82">
        <v>40224</v>
      </c>
      <c r="AP10" s="82">
        <v>21823.200000000001</v>
      </c>
      <c r="AQ10" s="82">
        <v>62047.199999999997</v>
      </c>
      <c r="AR10" s="82">
        <v>22847.200000000001</v>
      </c>
      <c r="AS10" s="82">
        <v>84894.3</v>
      </c>
      <c r="AT10" s="82">
        <v>23633.599999999999</v>
      </c>
      <c r="AU10" s="82">
        <v>24107</v>
      </c>
      <c r="AV10" s="82">
        <v>47740.6</v>
      </c>
      <c r="AW10" s="82">
        <v>25862.9</v>
      </c>
      <c r="AX10" s="82">
        <v>73603.5</v>
      </c>
      <c r="AY10" s="82">
        <v>26285.02</v>
      </c>
      <c r="AZ10" s="82">
        <v>99888.52</v>
      </c>
      <c r="BA10" s="82">
        <v>26458.1</v>
      </c>
      <c r="BB10" s="82">
        <v>28615</v>
      </c>
      <c r="BC10" s="82">
        <v>55073.1</v>
      </c>
      <c r="BD10" s="82">
        <v>28845.987880000001</v>
      </c>
      <c r="BE10" s="82">
        <v>83919.087880000006</v>
      </c>
      <c r="BF10" s="82">
        <v>34097</v>
      </c>
      <c r="BG10" s="82">
        <v>118015</v>
      </c>
      <c r="BH10" s="82">
        <v>29855</v>
      </c>
      <c r="BI10" s="82">
        <v>27426</v>
      </c>
      <c r="BJ10" s="82">
        <v>57281</v>
      </c>
      <c r="BK10" s="82">
        <v>28615</v>
      </c>
      <c r="BL10" s="82">
        <v>85896</v>
      </c>
      <c r="BM10" s="82">
        <v>28925</v>
      </c>
      <c r="BN10" s="82">
        <v>114821</v>
      </c>
      <c r="BO10" s="82">
        <v>25364</v>
      </c>
      <c r="BP10" s="82">
        <v>22319</v>
      </c>
      <c r="BQ10" s="82">
        <v>47683</v>
      </c>
      <c r="BR10" s="82">
        <v>19718.706029999998</v>
      </c>
      <c r="BS10" s="82">
        <v>67401.706030000001</v>
      </c>
      <c r="BT10" s="40">
        <v>24422.24566</v>
      </c>
      <c r="BU10" s="82">
        <v>91823.951690000002</v>
      </c>
      <c r="BV10" s="82">
        <v>23110</v>
      </c>
      <c r="BW10" s="82">
        <v>23038</v>
      </c>
      <c r="BX10" s="82">
        <v>46147</v>
      </c>
      <c r="BY10" s="82">
        <v>20790.579399999999</v>
      </c>
      <c r="BZ10" s="82">
        <v>66937.579400000002</v>
      </c>
      <c r="CA10" s="82">
        <v>19661.757129999998</v>
      </c>
      <c r="CB10" s="82">
        <v>86599.33653</v>
      </c>
      <c r="CC10" s="82">
        <v>0</v>
      </c>
      <c r="CD10" s="82">
        <v>0</v>
      </c>
      <c r="CE10" s="40">
        <v>0</v>
      </c>
      <c r="CF10" s="40">
        <v>0</v>
      </c>
      <c r="CG10" s="82">
        <v>0</v>
      </c>
      <c r="CH10" s="40">
        <v>0</v>
      </c>
      <c r="CI10" s="82">
        <v>0</v>
      </c>
      <c r="CJ10" s="40">
        <v>0</v>
      </c>
      <c r="CK10" s="40">
        <v>0</v>
      </c>
      <c r="CL10" s="40">
        <v>0</v>
      </c>
      <c r="CM10" s="40">
        <v>0</v>
      </c>
      <c r="CN10" s="40">
        <v>0</v>
      </c>
      <c r="CO10" s="40">
        <v>0</v>
      </c>
      <c r="CP10" s="40">
        <v>0</v>
      </c>
      <c r="CQ10" s="40">
        <v>0</v>
      </c>
      <c r="CR10" s="40">
        <v>0</v>
      </c>
      <c r="CS10" s="40">
        <v>0</v>
      </c>
      <c r="CT10" s="40">
        <v>0</v>
      </c>
      <c r="CU10" s="40">
        <v>0</v>
      </c>
      <c r="CV10" s="40">
        <v>0</v>
      </c>
      <c r="CW10" s="40">
        <v>0</v>
      </c>
      <c r="CX10" s="40">
        <v>0</v>
      </c>
      <c r="CY10" s="40">
        <v>0</v>
      </c>
      <c r="CZ10" s="40">
        <v>0</v>
      </c>
      <c r="DA10" s="40">
        <v>0</v>
      </c>
      <c r="DB10" s="40">
        <v>0</v>
      </c>
      <c r="DC10" s="40">
        <v>0</v>
      </c>
      <c r="DD10" s="40">
        <v>0</v>
      </c>
      <c r="DE10" s="40">
        <v>0</v>
      </c>
      <c r="DF10" s="40">
        <v>0</v>
      </c>
      <c r="DG10" s="40">
        <v>0</v>
      </c>
      <c r="DH10" s="40">
        <v>0</v>
      </c>
      <c r="DI10" s="40">
        <v>0</v>
      </c>
      <c r="DJ10" s="40">
        <v>0</v>
      </c>
      <c r="DK10" s="40">
        <v>0</v>
      </c>
    </row>
    <row r="11" spans="1:115">
      <c r="A11" s="271"/>
      <c r="B11" s="83" t="s">
        <v>1711</v>
      </c>
      <c r="C11" s="83" t="s">
        <v>1710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82">
        <v>0</v>
      </c>
      <c r="AB11" s="40">
        <v>0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82">
        <v>0</v>
      </c>
      <c r="AI11" s="82">
        <v>0</v>
      </c>
      <c r="AJ11" s="82">
        <v>0</v>
      </c>
      <c r="AK11" s="82">
        <v>0</v>
      </c>
      <c r="AL11" s="82">
        <v>0</v>
      </c>
      <c r="AM11" s="82">
        <v>0</v>
      </c>
      <c r="AN11" s="82">
        <v>0</v>
      </c>
      <c r="AO11" s="82">
        <v>0</v>
      </c>
      <c r="AP11" s="82">
        <v>0</v>
      </c>
      <c r="AQ11" s="82">
        <v>0</v>
      </c>
      <c r="AR11" s="82">
        <v>0</v>
      </c>
      <c r="AS11" s="82">
        <v>0</v>
      </c>
      <c r="AT11" s="82">
        <v>0</v>
      </c>
      <c r="AU11" s="82">
        <v>0</v>
      </c>
      <c r="AV11" s="82">
        <v>0</v>
      </c>
      <c r="AW11" s="82">
        <v>0</v>
      </c>
      <c r="AX11" s="82">
        <v>0</v>
      </c>
      <c r="AY11" s="82">
        <v>0</v>
      </c>
      <c r="AZ11" s="82">
        <v>0</v>
      </c>
      <c r="BA11" s="82">
        <v>0</v>
      </c>
      <c r="BB11" s="82">
        <v>0</v>
      </c>
      <c r="BC11" s="82">
        <v>0</v>
      </c>
      <c r="BD11" s="82">
        <v>0</v>
      </c>
      <c r="BE11" s="82">
        <v>0</v>
      </c>
      <c r="BF11" s="82">
        <v>0</v>
      </c>
      <c r="BG11" s="82">
        <v>0</v>
      </c>
      <c r="BH11" s="82">
        <v>0</v>
      </c>
      <c r="BI11" s="82">
        <v>0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0</v>
      </c>
      <c r="BS11" s="82">
        <v>0</v>
      </c>
      <c r="BT11" s="40">
        <v>0</v>
      </c>
      <c r="BU11" s="82">
        <v>0</v>
      </c>
      <c r="BV11" s="82">
        <v>0</v>
      </c>
      <c r="BW11" s="82">
        <v>0</v>
      </c>
      <c r="BX11" s="82">
        <v>0</v>
      </c>
      <c r="BY11" s="82">
        <v>0</v>
      </c>
      <c r="BZ11" s="82">
        <v>0</v>
      </c>
      <c r="CA11" s="82">
        <v>0</v>
      </c>
      <c r="CB11" s="82">
        <v>0</v>
      </c>
      <c r="CC11" s="82">
        <v>0</v>
      </c>
      <c r="CD11" s="82">
        <v>0</v>
      </c>
      <c r="CE11" s="40">
        <v>0</v>
      </c>
      <c r="CF11" s="40">
        <v>0</v>
      </c>
      <c r="CG11" s="82">
        <v>0</v>
      </c>
      <c r="CH11" s="40">
        <v>0</v>
      </c>
      <c r="CI11" s="82">
        <v>0</v>
      </c>
      <c r="CJ11" s="40">
        <v>0</v>
      </c>
      <c r="CK11" s="40">
        <v>0</v>
      </c>
      <c r="CL11" s="40">
        <v>0</v>
      </c>
      <c r="CM11" s="40">
        <v>0</v>
      </c>
      <c r="CN11" s="40">
        <v>0</v>
      </c>
      <c r="CO11" s="40">
        <v>0</v>
      </c>
      <c r="CP11" s="40">
        <v>0</v>
      </c>
      <c r="CQ11" s="40">
        <v>0</v>
      </c>
      <c r="CR11" s="40">
        <v>38</v>
      </c>
      <c r="CS11" s="40">
        <v>38</v>
      </c>
      <c r="CT11" s="40">
        <v>257</v>
      </c>
      <c r="CU11" s="40">
        <v>295</v>
      </c>
      <c r="CV11" s="40">
        <v>1060</v>
      </c>
      <c r="CW11" s="40">
        <v>1355</v>
      </c>
      <c r="CX11" s="40">
        <v>1336</v>
      </c>
      <c r="CY11" s="40">
        <v>2904</v>
      </c>
      <c r="CZ11" s="40">
        <v>4240</v>
      </c>
      <c r="DA11" s="40">
        <v>1637</v>
      </c>
      <c r="DB11" s="40">
        <v>5877</v>
      </c>
      <c r="DC11" s="40">
        <v>11925</v>
      </c>
      <c r="DD11" s="40">
        <v>17802</v>
      </c>
      <c r="DE11" s="40">
        <v>168</v>
      </c>
      <c r="DF11" s="40">
        <v>971</v>
      </c>
      <c r="DG11" s="40">
        <v>1139</v>
      </c>
      <c r="DH11" s="40">
        <v>1330</v>
      </c>
      <c r="DI11" s="40">
        <v>2469</v>
      </c>
      <c r="DJ11" s="40">
        <v>4910</v>
      </c>
      <c r="DK11" s="40">
        <v>7379</v>
      </c>
    </row>
    <row r="12" spans="1:115">
      <c r="A12" s="271" t="s">
        <v>2080</v>
      </c>
      <c r="B12" s="84" t="s">
        <v>83</v>
      </c>
      <c r="C12" s="84" t="s">
        <v>84</v>
      </c>
      <c r="D12" s="85">
        <v>-22079</v>
      </c>
      <c r="E12" s="85">
        <v>-29959</v>
      </c>
      <c r="F12" s="85">
        <v>-52038</v>
      </c>
      <c r="G12" s="85">
        <v>-26464</v>
      </c>
      <c r="H12" s="85">
        <v>-78502</v>
      </c>
      <c r="I12" s="85">
        <v>-32625</v>
      </c>
      <c r="J12" s="85">
        <v>-111127</v>
      </c>
      <c r="K12" s="85">
        <v>-22262</v>
      </c>
      <c r="L12" s="85">
        <v>-32035</v>
      </c>
      <c r="M12" s="85">
        <v>-54297</v>
      </c>
      <c r="N12" s="85">
        <v>-28486</v>
      </c>
      <c r="O12" s="85">
        <v>-82783</v>
      </c>
      <c r="P12" s="85">
        <v>-29635</v>
      </c>
      <c r="Q12" s="85">
        <v>-112418</v>
      </c>
      <c r="R12" s="85">
        <v>-23584</v>
      </c>
      <c r="S12" s="85">
        <v>-28569</v>
      </c>
      <c r="T12" s="85">
        <v>-52153</v>
      </c>
      <c r="U12" s="85">
        <v>-18758</v>
      </c>
      <c r="V12" s="85">
        <v>-70911</v>
      </c>
      <c r="W12" s="85">
        <v>-17262</v>
      </c>
      <c r="X12" s="85">
        <v>-88170</v>
      </c>
      <c r="Y12" s="85">
        <v>-18810</v>
      </c>
      <c r="Z12" s="85">
        <v>-28926</v>
      </c>
      <c r="AA12" s="85">
        <v>-47736</v>
      </c>
      <c r="AB12" s="85">
        <v>-24384</v>
      </c>
      <c r="AC12" s="85">
        <v>-72120</v>
      </c>
      <c r="AD12" s="85">
        <v>-37308</v>
      </c>
      <c r="AE12" s="85">
        <v>-109428</v>
      </c>
      <c r="AF12" s="85">
        <v>-20227</v>
      </c>
      <c r="AG12" s="85">
        <v>-33398</v>
      </c>
      <c r="AH12" s="85">
        <v>-53625</v>
      </c>
      <c r="AI12" s="85">
        <v>-29018</v>
      </c>
      <c r="AJ12" s="85">
        <v>-82643</v>
      </c>
      <c r="AK12" s="85">
        <v>-43440</v>
      </c>
      <c r="AL12" s="85">
        <v>-126085</v>
      </c>
      <c r="AM12" s="85">
        <v>-28825</v>
      </c>
      <c r="AN12" s="85">
        <v>-37145</v>
      </c>
      <c r="AO12" s="85">
        <v>-65970</v>
      </c>
      <c r="AP12" s="85">
        <v>-33115</v>
      </c>
      <c r="AQ12" s="85">
        <v>-99085</v>
      </c>
      <c r="AR12" s="85">
        <v>-43403.4</v>
      </c>
      <c r="AS12" s="85">
        <v>-142489.29999999999</v>
      </c>
      <c r="AT12" s="85">
        <v>-29171.200000000001</v>
      </c>
      <c r="AU12" s="85">
        <v>-54043</v>
      </c>
      <c r="AV12" s="85">
        <v>-83214.2</v>
      </c>
      <c r="AW12" s="85">
        <v>-51852.619999999995</v>
      </c>
      <c r="AX12" s="85">
        <v>-135066.82</v>
      </c>
      <c r="AY12" s="85">
        <v>-53392.459999999992</v>
      </c>
      <c r="AZ12" s="85">
        <v>-188459.28</v>
      </c>
      <c r="BA12" s="85">
        <v>-45736.72</v>
      </c>
      <c r="BB12" s="85">
        <v>-74136</v>
      </c>
      <c r="BC12" s="85">
        <v>-119872.72</v>
      </c>
      <c r="BD12" s="85">
        <v>-76307.037290000007</v>
      </c>
      <c r="BE12" s="85">
        <v>-196179.75728999998</v>
      </c>
      <c r="BF12" s="85">
        <v>-84962.580940378</v>
      </c>
      <c r="BG12" s="85">
        <v>-281143.33235320012</v>
      </c>
      <c r="BH12" s="85">
        <v>-50177</v>
      </c>
      <c r="BI12" s="85">
        <v>-77523</v>
      </c>
      <c r="BJ12" s="85">
        <v>-127700</v>
      </c>
      <c r="BK12" s="85">
        <v>-68812</v>
      </c>
      <c r="BL12" s="85">
        <v>-196512</v>
      </c>
      <c r="BM12" s="85">
        <v>-65692</v>
      </c>
      <c r="BN12" s="85">
        <v>-262204</v>
      </c>
      <c r="BO12" s="85">
        <v>-46366</v>
      </c>
      <c r="BP12" s="85">
        <v>-59277</v>
      </c>
      <c r="BQ12" s="85">
        <v>-105643</v>
      </c>
      <c r="BR12" s="85">
        <v>-71408</v>
      </c>
      <c r="BS12" s="85">
        <v>-177051</v>
      </c>
      <c r="BT12" s="85">
        <v>-78784</v>
      </c>
      <c r="BU12" s="85">
        <v>-255835</v>
      </c>
      <c r="BV12" s="85">
        <v>-57423</v>
      </c>
      <c r="BW12" s="85">
        <v>-79119</v>
      </c>
      <c r="BX12" s="85">
        <v>-136542</v>
      </c>
      <c r="BY12" s="85">
        <v>-68260.352049999899</v>
      </c>
      <c r="BZ12" s="85">
        <v>-204802.3520499999</v>
      </c>
      <c r="CA12" s="85">
        <v>-75870.733059999897</v>
      </c>
      <c r="CB12" s="85">
        <v>-280673.08510999981</v>
      </c>
      <c r="CC12" s="85">
        <v>-72515.700909999985</v>
      </c>
      <c r="CD12" s="85">
        <v>-98455.720109999995</v>
      </c>
      <c r="CE12" s="85">
        <v>-170971.42102000001</v>
      </c>
      <c r="CF12" s="85">
        <v>-101370.70172</v>
      </c>
      <c r="CG12" s="85">
        <v>-272342.12274000002</v>
      </c>
      <c r="CH12" s="85">
        <v>-108706.75409999999</v>
      </c>
      <c r="CI12" s="85">
        <v>-381048.87684000004</v>
      </c>
      <c r="CJ12" s="85">
        <v>-199324.56</v>
      </c>
      <c r="CK12" s="85">
        <v>-133865.55582000001</v>
      </c>
      <c r="CL12" s="85">
        <v>-333190.11582000001</v>
      </c>
      <c r="CM12" s="85">
        <v>-91399.251179999992</v>
      </c>
      <c r="CN12" s="85">
        <v>-424589.36699999997</v>
      </c>
      <c r="CO12" s="85">
        <v>11953.581200000001</v>
      </c>
      <c r="CP12" s="85">
        <v>-412635.78580000001</v>
      </c>
      <c r="CQ12" s="85">
        <v>-52105</v>
      </c>
      <c r="CR12" s="85">
        <v>-77434</v>
      </c>
      <c r="CS12" s="85">
        <v>-129539</v>
      </c>
      <c r="CT12" s="85">
        <v>-74765</v>
      </c>
      <c r="CU12" s="85">
        <v>-204304</v>
      </c>
      <c r="CV12" s="85">
        <v>-135497</v>
      </c>
      <c r="CW12" s="85">
        <v>-339801</v>
      </c>
      <c r="CX12" s="85">
        <v>-167454</v>
      </c>
      <c r="CY12" s="85">
        <v>-281521</v>
      </c>
      <c r="CZ12" s="85">
        <v>-448975</v>
      </c>
      <c r="DA12" s="85">
        <v>-236888</v>
      </c>
      <c r="DB12" s="85">
        <v>-685863</v>
      </c>
      <c r="DC12" s="85">
        <v>-305880</v>
      </c>
      <c r="DD12" s="85">
        <v>-991743</v>
      </c>
      <c r="DE12" s="85">
        <v>-346812</v>
      </c>
      <c r="DF12" s="85">
        <v>-396108</v>
      </c>
      <c r="DG12" s="85">
        <v>-742920</v>
      </c>
      <c r="DH12" s="85">
        <v>-329561</v>
      </c>
      <c r="DI12" s="85">
        <v>-1072481</v>
      </c>
      <c r="DJ12" s="85">
        <v>-270796</v>
      </c>
      <c r="DK12" s="85">
        <v>-1343277</v>
      </c>
    </row>
    <row r="13" spans="1:115">
      <c r="A13" s="271" t="s">
        <v>2078</v>
      </c>
      <c r="B13" s="83" t="s">
        <v>1764</v>
      </c>
      <c r="C13" s="83" t="s">
        <v>1765</v>
      </c>
      <c r="D13" s="40">
        <v>-15924</v>
      </c>
      <c r="E13" s="40">
        <v>-23730</v>
      </c>
      <c r="F13" s="82">
        <v>-39654</v>
      </c>
      <c r="G13" s="40">
        <v>-21331</v>
      </c>
      <c r="H13" s="82">
        <v>-60985</v>
      </c>
      <c r="I13" s="40">
        <v>-27621</v>
      </c>
      <c r="J13" s="40">
        <v>-88606</v>
      </c>
      <c r="K13" s="40">
        <v>-17008</v>
      </c>
      <c r="L13" s="40">
        <v>-25930</v>
      </c>
      <c r="M13" s="82">
        <v>-42938</v>
      </c>
      <c r="N13" s="40">
        <v>-22949</v>
      </c>
      <c r="O13" s="82">
        <v>-65887</v>
      </c>
      <c r="P13" s="40">
        <v>-24347</v>
      </c>
      <c r="Q13" s="40">
        <v>-90234</v>
      </c>
      <c r="R13" s="40">
        <v>-18914</v>
      </c>
      <c r="S13" s="40">
        <v>-22990</v>
      </c>
      <c r="T13" s="82">
        <v>-41904</v>
      </c>
      <c r="U13" s="40">
        <v>-13343</v>
      </c>
      <c r="V13" s="82">
        <v>-55247</v>
      </c>
      <c r="W13" s="40">
        <v>-12569</v>
      </c>
      <c r="X13" s="40">
        <v>-67815</v>
      </c>
      <c r="Y13" s="40">
        <v>-13092</v>
      </c>
      <c r="Z13" s="40">
        <v>-21849</v>
      </c>
      <c r="AA13" s="40">
        <v>-34941</v>
      </c>
      <c r="AB13" s="40">
        <v>-16607</v>
      </c>
      <c r="AC13" s="40">
        <v>-51548</v>
      </c>
      <c r="AD13" s="40">
        <v>-30773</v>
      </c>
      <c r="AE13" s="40">
        <v>-82321</v>
      </c>
      <c r="AF13" s="40">
        <v>-13413</v>
      </c>
      <c r="AG13" s="40">
        <v>-26471</v>
      </c>
      <c r="AH13" s="40">
        <v>-39884</v>
      </c>
      <c r="AI13" s="40">
        <v>-19321</v>
      </c>
      <c r="AJ13" s="40">
        <v>-59205</v>
      </c>
      <c r="AK13" s="40">
        <v>-32658</v>
      </c>
      <c r="AL13" s="40">
        <v>-91863</v>
      </c>
      <c r="AM13" s="40">
        <v>-15946</v>
      </c>
      <c r="AN13" s="40">
        <v>-26288</v>
      </c>
      <c r="AO13" s="40">
        <v>-42234</v>
      </c>
      <c r="AP13" s="40">
        <v>-22273</v>
      </c>
      <c r="AQ13" s="40">
        <v>-64507</v>
      </c>
      <c r="AR13" s="40">
        <v>-32078.5</v>
      </c>
      <c r="AS13" s="40">
        <v>-96586.7</v>
      </c>
      <c r="AT13" s="40">
        <v>-15014.400000000001</v>
      </c>
      <c r="AU13" s="40">
        <v>-37942</v>
      </c>
      <c r="AV13" s="40">
        <v>-52956.4</v>
      </c>
      <c r="AW13" s="40">
        <v>-29847.1</v>
      </c>
      <c r="AX13" s="40">
        <v>-82803.5</v>
      </c>
      <c r="AY13" s="40">
        <v>-34263.949999999997</v>
      </c>
      <c r="AZ13" s="40">
        <v>-117067.45</v>
      </c>
      <c r="BA13" s="40">
        <v>-24765</v>
      </c>
      <c r="BB13" s="40">
        <v>-45151</v>
      </c>
      <c r="BC13" s="82">
        <v>-69916</v>
      </c>
      <c r="BD13" s="40">
        <v>-41657.216569999997</v>
      </c>
      <c r="BE13" s="82">
        <v>-111573.21656999999</v>
      </c>
      <c r="BF13" s="40">
        <v>-53166.789307177904</v>
      </c>
      <c r="BG13" s="82">
        <v>-164741</v>
      </c>
      <c r="BH13" s="40">
        <v>-18550</v>
      </c>
      <c r="BI13" s="40">
        <v>-41890</v>
      </c>
      <c r="BJ13" s="82">
        <v>-60440</v>
      </c>
      <c r="BK13" s="40">
        <v>-31812</v>
      </c>
      <c r="BL13" s="82">
        <v>-92252</v>
      </c>
      <c r="BM13" s="40">
        <v>-33963</v>
      </c>
      <c r="BN13" s="82">
        <v>-126215</v>
      </c>
      <c r="BO13" s="40">
        <v>-18732</v>
      </c>
      <c r="BP13" s="40">
        <v>-30931</v>
      </c>
      <c r="BQ13" s="82">
        <v>-49663</v>
      </c>
      <c r="BR13" s="40">
        <v>-25959</v>
      </c>
      <c r="BS13" s="82">
        <v>-75622</v>
      </c>
      <c r="BT13" s="40">
        <v>-33717</v>
      </c>
      <c r="BU13" s="82">
        <v>-109339</v>
      </c>
      <c r="BV13" s="40">
        <v>-19981</v>
      </c>
      <c r="BW13" s="40">
        <v>-34423</v>
      </c>
      <c r="BX13" s="40">
        <v>-54404</v>
      </c>
      <c r="BY13" s="40">
        <v>-15701.438030000005</v>
      </c>
      <c r="BZ13" s="40">
        <v>-70105.438030000005</v>
      </c>
      <c r="CA13" s="40">
        <v>-28512.460059999899</v>
      </c>
      <c r="CB13" s="40">
        <v>-98617.898089999901</v>
      </c>
      <c r="CC13" s="40">
        <v>-28701.933689999998</v>
      </c>
      <c r="CD13" s="40">
        <v>-40096.70147</v>
      </c>
      <c r="CE13" s="40">
        <v>-68798.635160000005</v>
      </c>
      <c r="CF13" s="40">
        <v>-45256.975859999999</v>
      </c>
      <c r="CG13" s="40">
        <v>-114055.61102000001</v>
      </c>
      <c r="CH13" s="40">
        <v>-54472.828580000001</v>
      </c>
      <c r="CI13" s="40">
        <v>-168528.43960000001</v>
      </c>
      <c r="CJ13" s="40">
        <v>-67445.099999999991</v>
      </c>
      <c r="CK13" s="40">
        <v>-56705.672979999996</v>
      </c>
      <c r="CL13" s="40">
        <v>-124150.77297999998</v>
      </c>
      <c r="CM13" s="40">
        <v>-13810.881690000002</v>
      </c>
      <c r="CN13" s="40">
        <v>-137961.65466999999</v>
      </c>
      <c r="CO13" s="40">
        <v>30805.645140000001</v>
      </c>
      <c r="CP13" s="40">
        <v>-107156.00952999998</v>
      </c>
      <c r="CQ13" s="40">
        <v>4502</v>
      </c>
      <c r="CR13" s="40">
        <v>-28686</v>
      </c>
      <c r="CS13" s="40">
        <v>-24184</v>
      </c>
      <c r="CT13" s="40">
        <v>-140</v>
      </c>
      <c r="CU13" s="40">
        <v>-24324</v>
      </c>
      <c r="CV13" s="40">
        <v>-17161</v>
      </c>
      <c r="CW13" s="40">
        <v>-41485</v>
      </c>
      <c r="CX13" s="40">
        <v>-19043</v>
      </c>
      <c r="CY13" s="40">
        <v>-45819</v>
      </c>
      <c r="CZ13" s="40">
        <v>-64862</v>
      </c>
      <c r="DA13" s="40">
        <v>-6865</v>
      </c>
      <c r="DB13" s="40">
        <v>-71727</v>
      </c>
      <c r="DC13" s="40">
        <v>429</v>
      </c>
      <c r="DD13" s="40">
        <v>-71298</v>
      </c>
      <c r="DE13" s="40">
        <v>-35817</v>
      </c>
      <c r="DF13" s="40">
        <v>-41692</v>
      </c>
      <c r="DG13" s="40">
        <v>-77509</v>
      </c>
      <c r="DH13" s="40">
        <v>-27416</v>
      </c>
      <c r="DI13" s="40">
        <v>-104925</v>
      </c>
      <c r="DJ13" s="40">
        <v>-542</v>
      </c>
      <c r="DK13" s="40">
        <v>-105467</v>
      </c>
    </row>
    <row r="14" spans="1:115">
      <c r="A14" s="271" t="s">
        <v>2079</v>
      </c>
      <c r="B14" s="83" t="s">
        <v>104</v>
      </c>
      <c r="C14" s="83" t="s">
        <v>1766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-1237</v>
      </c>
      <c r="AC14" s="82">
        <v>-1611</v>
      </c>
      <c r="AD14" s="82">
        <v>-1113</v>
      </c>
      <c r="AE14" s="82">
        <v>-2724</v>
      </c>
      <c r="AF14" s="82">
        <v>-2069</v>
      </c>
      <c r="AG14" s="82">
        <v>-2659</v>
      </c>
      <c r="AH14" s="82">
        <v>-4728</v>
      </c>
      <c r="AI14" s="82">
        <v>-4266</v>
      </c>
      <c r="AJ14" s="82">
        <v>-8994</v>
      </c>
      <c r="AK14" s="82">
        <v>-6470</v>
      </c>
      <c r="AL14" s="82">
        <v>-15466</v>
      </c>
      <c r="AM14" s="82">
        <v>-7454</v>
      </c>
      <c r="AN14" s="82">
        <v>-5850</v>
      </c>
      <c r="AO14" s="82">
        <v>-13304</v>
      </c>
      <c r="AP14" s="82">
        <v>-4923</v>
      </c>
      <c r="AQ14" s="82">
        <v>-18227</v>
      </c>
      <c r="AR14" s="82">
        <v>-5626.9</v>
      </c>
      <c r="AS14" s="82">
        <v>-23854.799999999999</v>
      </c>
      <c r="AT14" s="82">
        <v>-8323.7999999999993</v>
      </c>
      <c r="AU14" s="82">
        <v>-11616</v>
      </c>
      <c r="AV14" s="82">
        <v>-19939.8</v>
      </c>
      <c r="AW14" s="82">
        <v>-14356.1</v>
      </c>
      <c r="AX14" s="82">
        <v>-34295.9</v>
      </c>
      <c r="AY14" s="82">
        <v>-12773.78</v>
      </c>
      <c r="AZ14" s="82">
        <v>-47069.68</v>
      </c>
      <c r="BA14" s="82">
        <v>-13812.7</v>
      </c>
      <c r="BB14" s="82">
        <v>-18701</v>
      </c>
      <c r="BC14" s="82">
        <v>-32513.7</v>
      </c>
      <c r="BD14" s="82">
        <v>-22791.742820000003</v>
      </c>
      <c r="BE14" s="82">
        <v>-55305.442820000004</v>
      </c>
      <c r="BF14" s="82">
        <v>-21412.88219</v>
      </c>
      <c r="BG14" s="82">
        <v>-76718.32501</v>
      </c>
      <c r="BH14" s="82">
        <v>-22381</v>
      </c>
      <c r="BI14" s="82">
        <v>-24636</v>
      </c>
      <c r="BJ14" s="82">
        <v>-47017</v>
      </c>
      <c r="BK14" s="82">
        <v>-30270</v>
      </c>
      <c r="BL14" s="82">
        <v>-77287</v>
      </c>
      <c r="BM14" s="82">
        <v>-26282</v>
      </c>
      <c r="BN14" s="82">
        <v>-103569</v>
      </c>
      <c r="BO14" s="82">
        <v>-23570</v>
      </c>
      <c r="BP14" s="82">
        <v>-23752</v>
      </c>
      <c r="BQ14" s="82">
        <v>-47322</v>
      </c>
      <c r="BR14" s="82">
        <v>-46583</v>
      </c>
      <c r="BS14" s="82">
        <v>-93905</v>
      </c>
      <c r="BT14" s="82">
        <v>-45207</v>
      </c>
      <c r="BU14" s="82">
        <v>-139112</v>
      </c>
      <c r="BV14" s="82">
        <v>-37875</v>
      </c>
      <c r="BW14" s="82">
        <v>-43772</v>
      </c>
      <c r="BX14" s="82">
        <v>-81647</v>
      </c>
      <c r="BY14" s="82">
        <v>-52105.681199999999</v>
      </c>
      <c r="BZ14" s="82">
        <v>-133752.68119999999</v>
      </c>
      <c r="CA14" s="82">
        <v>-47572.139629999998</v>
      </c>
      <c r="CB14" s="82">
        <v>-181324.82082999998</v>
      </c>
      <c r="CC14" s="82">
        <v>-43813.767219999994</v>
      </c>
      <c r="CD14" s="82">
        <v>-58359.018640000002</v>
      </c>
      <c r="CE14" s="40">
        <v>-102172.78586</v>
      </c>
      <c r="CF14" s="40">
        <v>-56113.725859999999</v>
      </c>
      <c r="CG14" s="82">
        <v>-158286.51172000001</v>
      </c>
      <c r="CH14" s="40">
        <v>-54233.925519999997</v>
      </c>
      <c r="CI14" s="82">
        <v>-212520.43724</v>
      </c>
      <c r="CJ14" s="40">
        <v>-131879.46000000002</v>
      </c>
      <c r="CK14" s="40">
        <v>-77159.882840000006</v>
      </c>
      <c r="CL14" s="40">
        <v>-209039.34284000003</v>
      </c>
      <c r="CM14" s="40">
        <v>-77588.369489999997</v>
      </c>
      <c r="CN14" s="40">
        <v>-286627.71233000001</v>
      </c>
      <c r="CO14" s="40">
        <v>-18852.06394</v>
      </c>
      <c r="CP14" s="40">
        <v>-305479.77627000003</v>
      </c>
      <c r="CQ14" s="40">
        <v>-56607</v>
      </c>
      <c r="CR14" s="40">
        <v>-48748</v>
      </c>
      <c r="CS14" s="40">
        <v>-105355</v>
      </c>
      <c r="CT14" s="40">
        <v>-74625</v>
      </c>
      <c r="CU14" s="40">
        <v>-179980</v>
      </c>
      <c r="CV14" s="40">
        <v>-118336</v>
      </c>
      <c r="CW14" s="40">
        <v>-298316</v>
      </c>
      <c r="CX14" s="40">
        <v>-148411</v>
      </c>
      <c r="CY14" s="40">
        <v>-235702</v>
      </c>
      <c r="CZ14" s="40">
        <v>-384113</v>
      </c>
      <c r="DA14" s="40">
        <v>-230023</v>
      </c>
      <c r="DB14" s="40">
        <v>-614136</v>
      </c>
      <c r="DC14" s="40">
        <v>-306309</v>
      </c>
      <c r="DD14" s="40">
        <v>-920445</v>
      </c>
      <c r="DE14" s="40">
        <v>-310995</v>
      </c>
      <c r="DF14" s="40">
        <v>-354416</v>
      </c>
      <c r="DG14" s="40">
        <v>-665411</v>
      </c>
      <c r="DH14" s="40">
        <v>-302145</v>
      </c>
      <c r="DI14" s="40">
        <v>-967556</v>
      </c>
      <c r="DJ14" s="40">
        <v>-270254</v>
      </c>
      <c r="DK14" s="40">
        <v>-1237810</v>
      </c>
    </row>
    <row r="15" spans="1:115">
      <c r="A15" s="271"/>
      <c r="B15" s="83" t="s">
        <v>1768</v>
      </c>
      <c r="C15" s="83" t="s">
        <v>1767</v>
      </c>
      <c r="D15" s="40">
        <v>-6155</v>
      </c>
      <c r="E15" s="40">
        <v>-6229</v>
      </c>
      <c r="F15" s="82">
        <v>-12384</v>
      </c>
      <c r="G15" s="40">
        <v>-5133</v>
      </c>
      <c r="H15" s="82">
        <v>-17517</v>
      </c>
      <c r="I15" s="40">
        <v>-5004</v>
      </c>
      <c r="J15" s="40">
        <v>-22521</v>
      </c>
      <c r="K15" s="40">
        <v>-5254</v>
      </c>
      <c r="L15" s="40">
        <v>-6105</v>
      </c>
      <c r="M15" s="82">
        <v>-11359</v>
      </c>
      <c r="N15" s="40">
        <v>-5537</v>
      </c>
      <c r="O15" s="82">
        <v>-16896</v>
      </c>
      <c r="P15" s="40">
        <v>-5288</v>
      </c>
      <c r="Q15" s="40">
        <v>-22184</v>
      </c>
      <c r="R15" s="40">
        <v>-4670</v>
      </c>
      <c r="S15" s="40">
        <v>-5579</v>
      </c>
      <c r="T15" s="82">
        <v>-10249</v>
      </c>
      <c r="U15" s="40">
        <v>-5415</v>
      </c>
      <c r="V15" s="82">
        <v>-15664</v>
      </c>
      <c r="W15" s="40">
        <v>-4693</v>
      </c>
      <c r="X15" s="40">
        <v>-20355</v>
      </c>
      <c r="Y15" s="40">
        <v>-5718</v>
      </c>
      <c r="Z15" s="40">
        <v>-7077</v>
      </c>
      <c r="AA15" s="82">
        <v>-12795</v>
      </c>
      <c r="AB15" s="40">
        <v>-6540</v>
      </c>
      <c r="AC15" s="82">
        <v>-18961</v>
      </c>
      <c r="AD15" s="82">
        <v>-5422</v>
      </c>
      <c r="AE15" s="82">
        <v>-24383</v>
      </c>
      <c r="AF15" s="82">
        <v>-4745</v>
      </c>
      <c r="AG15" s="82">
        <v>-4268</v>
      </c>
      <c r="AH15" s="82">
        <v>-9013</v>
      </c>
      <c r="AI15" s="82">
        <v>-5431</v>
      </c>
      <c r="AJ15" s="82">
        <v>-14444</v>
      </c>
      <c r="AK15" s="82">
        <v>-4312</v>
      </c>
      <c r="AL15" s="82">
        <v>-18756</v>
      </c>
      <c r="AM15" s="82">
        <v>-5425</v>
      </c>
      <c r="AN15" s="82">
        <v>-5007</v>
      </c>
      <c r="AO15" s="82">
        <v>-10432</v>
      </c>
      <c r="AP15" s="82">
        <v>-5919</v>
      </c>
      <c r="AQ15" s="82">
        <v>-16351</v>
      </c>
      <c r="AR15" s="82">
        <v>-5698</v>
      </c>
      <c r="AS15" s="82">
        <v>-22047.8</v>
      </c>
      <c r="AT15" s="82">
        <v>-5833</v>
      </c>
      <c r="AU15" s="82">
        <v>-4485</v>
      </c>
      <c r="AV15" s="82">
        <v>-10318</v>
      </c>
      <c r="AW15" s="82">
        <v>-7649.42</v>
      </c>
      <c r="AX15" s="82">
        <v>-17967.419999999998</v>
      </c>
      <c r="AY15" s="82">
        <v>-6354.73</v>
      </c>
      <c r="AZ15" s="82">
        <v>-24322.149999999998</v>
      </c>
      <c r="BA15" s="82">
        <v>-7159.02</v>
      </c>
      <c r="BB15" s="82">
        <v>-10284</v>
      </c>
      <c r="BC15" s="82">
        <v>-17443.02</v>
      </c>
      <c r="BD15" s="82">
        <v>-11858.077899999998</v>
      </c>
      <c r="BE15" s="82">
        <v>-29301.097900000001</v>
      </c>
      <c r="BF15" s="82">
        <v>-10382.9094432001</v>
      </c>
      <c r="BG15" s="82">
        <v>-39684.007343200101</v>
      </c>
      <c r="BH15" s="82">
        <v>-9246</v>
      </c>
      <c r="BI15" s="82">
        <v>-10997</v>
      </c>
      <c r="BJ15" s="82">
        <v>-20243</v>
      </c>
      <c r="BK15" s="82">
        <v>-6730</v>
      </c>
      <c r="BL15" s="82">
        <v>-26973</v>
      </c>
      <c r="BM15" s="82">
        <v>-5447</v>
      </c>
      <c r="BN15" s="82">
        <v>-32420</v>
      </c>
      <c r="BO15" s="82">
        <v>-4064</v>
      </c>
      <c r="BP15" s="82">
        <v>-4594</v>
      </c>
      <c r="BQ15" s="82">
        <v>-8658</v>
      </c>
      <c r="BR15" s="82">
        <v>1134</v>
      </c>
      <c r="BS15" s="82">
        <v>-7524</v>
      </c>
      <c r="BT15" s="82">
        <v>140</v>
      </c>
      <c r="BU15" s="82">
        <v>-7384</v>
      </c>
      <c r="BV15" s="82">
        <v>433</v>
      </c>
      <c r="BW15" s="82">
        <v>-924</v>
      </c>
      <c r="BX15" s="82">
        <v>-491</v>
      </c>
      <c r="BY15" s="82">
        <v>-453.23281999988967</v>
      </c>
      <c r="BZ15" s="82">
        <v>-944.23281999988967</v>
      </c>
      <c r="CA15" s="82">
        <v>213.86663000000044</v>
      </c>
      <c r="CB15" s="82">
        <v>-730.36618999988923</v>
      </c>
      <c r="CC15" s="82">
        <v>0</v>
      </c>
      <c r="CD15" s="82">
        <v>0</v>
      </c>
      <c r="CE15" s="40">
        <v>0</v>
      </c>
      <c r="CF15" s="40">
        <v>0</v>
      </c>
      <c r="CG15" s="82">
        <v>0</v>
      </c>
      <c r="CH15" s="40">
        <v>0</v>
      </c>
      <c r="CI15" s="82">
        <v>0</v>
      </c>
      <c r="CJ15" s="40">
        <v>0</v>
      </c>
      <c r="CK15" s="40">
        <v>0</v>
      </c>
      <c r="CL15" s="40">
        <v>0</v>
      </c>
      <c r="CM15" s="40">
        <v>0</v>
      </c>
      <c r="CN15" s="40">
        <v>0</v>
      </c>
      <c r="CO15" s="40">
        <v>0</v>
      </c>
      <c r="CP15" s="40">
        <v>0</v>
      </c>
      <c r="CQ15" s="40">
        <v>0</v>
      </c>
      <c r="CR15" s="82">
        <v>0</v>
      </c>
      <c r="CS15" s="40">
        <v>0</v>
      </c>
      <c r="CT15" s="40">
        <v>0</v>
      </c>
      <c r="CU15" s="40">
        <v>0</v>
      </c>
      <c r="CV15" s="40">
        <v>0</v>
      </c>
      <c r="CW15" s="40">
        <v>0</v>
      </c>
      <c r="CX15" s="40">
        <v>0</v>
      </c>
      <c r="CY15" s="40">
        <v>0</v>
      </c>
      <c r="CZ15" s="40">
        <v>0</v>
      </c>
      <c r="DA15" s="40">
        <v>0</v>
      </c>
      <c r="DB15" s="40">
        <v>0</v>
      </c>
      <c r="DC15" s="40">
        <v>0</v>
      </c>
      <c r="DD15" s="40">
        <v>0</v>
      </c>
      <c r="DE15" s="40">
        <v>0</v>
      </c>
      <c r="DF15" s="40">
        <v>0</v>
      </c>
      <c r="DG15" s="40">
        <v>0</v>
      </c>
      <c r="DH15" s="40">
        <v>0</v>
      </c>
      <c r="DI15" s="40" t="s">
        <v>56</v>
      </c>
      <c r="DJ15" s="40" t="s">
        <v>56</v>
      </c>
      <c r="DK15" s="40" t="s">
        <v>56</v>
      </c>
    </row>
    <row r="16" spans="1:115">
      <c r="A16" s="271"/>
      <c r="B16" s="86" t="s">
        <v>1769</v>
      </c>
      <c r="C16" s="86" t="s">
        <v>1770</v>
      </c>
      <c r="D16" s="87">
        <v>-7831</v>
      </c>
      <c r="E16" s="87">
        <v>-10546</v>
      </c>
      <c r="F16" s="87">
        <v>-18377</v>
      </c>
      <c r="G16" s="87">
        <v>-9061</v>
      </c>
      <c r="H16" s="87">
        <v>-27438</v>
      </c>
      <c r="I16" s="87">
        <v>-10646</v>
      </c>
      <c r="J16" s="87">
        <v>-38084</v>
      </c>
      <c r="K16" s="87">
        <v>-7767</v>
      </c>
      <c r="L16" s="87">
        <v>-9637</v>
      </c>
      <c r="M16" s="87">
        <v>-17404</v>
      </c>
      <c r="N16" s="87">
        <v>-9668</v>
      </c>
      <c r="O16" s="87">
        <v>-27072</v>
      </c>
      <c r="P16" s="87">
        <v>-11429</v>
      </c>
      <c r="Q16" s="87">
        <v>-38501</v>
      </c>
      <c r="R16" s="87">
        <v>-9570</v>
      </c>
      <c r="S16" s="87">
        <v>-11871</v>
      </c>
      <c r="T16" s="87">
        <v>-21442</v>
      </c>
      <c r="U16" s="87">
        <v>-12365</v>
      </c>
      <c r="V16" s="87">
        <v>-33807</v>
      </c>
      <c r="W16" s="87">
        <v>-18540</v>
      </c>
      <c r="X16" s="87">
        <v>-52347</v>
      </c>
      <c r="Y16" s="87">
        <v>-17629</v>
      </c>
      <c r="Z16" s="87">
        <v>-20167</v>
      </c>
      <c r="AA16" s="87">
        <v>-37796</v>
      </c>
      <c r="AB16" s="87">
        <v>-21205.325000000001</v>
      </c>
      <c r="AC16" s="87">
        <v>-59001.324999999997</v>
      </c>
      <c r="AD16" s="87">
        <v>-27541</v>
      </c>
      <c r="AE16" s="87">
        <v>-86542.324999999997</v>
      </c>
      <c r="AF16" s="87">
        <v>-24735</v>
      </c>
      <c r="AG16" s="87">
        <v>-29247</v>
      </c>
      <c r="AH16" s="87">
        <v>-53982</v>
      </c>
      <c r="AI16" s="87">
        <v>-25388</v>
      </c>
      <c r="AJ16" s="87">
        <v>-79370</v>
      </c>
      <c r="AK16" s="87">
        <v>-28405</v>
      </c>
      <c r="AL16" s="87">
        <v>-107775</v>
      </c>
      <c r="AM16" s="87">
        <v>-27545</v>
      </c>
      <c r="AN16" s="87">
        <v>-30667</v>
      </c>
      <c r="AO16" s="87">
        <v>-58212</v>
      </c>
      <c r="AP16" s="87">
        <v>-31322</v>
      </c>
      <c r="AQ16" s="87">
        <v>-89534</v>
      </c>
      <c r="AR16" s="87">
        <v>-33864.199999999997</v>
      </c>
      <c r="AS16" s="87">
        <v>-123398.5</v>
      </c>
      <c r="AT16" s="87">
        <v>-29477.5</v>
      </c>
      <c r="AU16" s="87">
        <v>-34028</v>
      </c>
      <c r="AV16" s="87">
        <v>-63505.5</v>
      </c>
      <c r="AW16" s="87">
        <v>-37434.800000000003</v>
      </c>
      <c r="AX16" s="87">
        <v>-100940.3</v>
      </c>
      <c r="AY16" s="87">
        <v>-44477.5</v>
      </c>
      <c r="AZ16" s="87">
        <v>-145417.79999999999</v>
      </c>
      <c r="BA16" s="87">
        <v>-37620.699999999997</v>
      </c>
      <c r="BB16" s="87">
        <v>-40433</v>
      </c>
      <c r="BC16" s="87">
        <v>-78053.7</v>
      </c>
      <c r="BD16" s="87">
        <v>-37366</v>
      </c>
      <c r="BE16" s="87">
        <v>-115419.7</v>
      </c>
      <c r="BF16" s="87">
        <v>-44221</v>
      </c>
      <c r="BG16" s="87">
        <v>-159640.70000000001</v>
      </c>
      <c r="BH16" s="87">
        <v>-41367</v>
      </c>
      <c r="BI16" s="87">
        <v>-40828</v>
      </c>
      <c r="BJ16" s="87">
        <v>-82195</v>
      </c>
      <c r="BK16" s="87">
        <v>-40858</v>
      </c>
      <c r="BL16" s="87">
        <v>-123053</v>
      </c>
      <c r="BM16" s="87">
        <v>-54845</v>
      </c>
      <c r="BN16" s="87">
        <v>-177898</v>
      </c>
      <c r="BO16" s="87">
        <v>-48785</v>
      </c>
      <c r="BP16" s="87">
        <v>-57083</v>
      </c>
      <c r="BQ16" s="87">
        <v>-105868</v>
      </c>
      <c r="BR16" s="87">
        <v>-58835</v>
      </c>
      <c r="BS16" s="87">
        <v>-164703</v>
      </c>
      <c r="BT16" s="87">
        <v>-70069</v>
      </c>
      <c r="BU16" s="87">
        <v>-234772</v>
      </c>
      <c r="BV16" s="87">
        <v>-62474</v>
      </c>
      <c r="BW16" s="87">
        <v>-72410</v>
      </c>
      <c r="BX16" s="87">
        <v>-134884</v>
      </c>
      <c r="BY16" s="87">
        <v>-70086.577829999995</v>
      </c>
      <c r="BZ16" s="87">
        <v>-204970.57782999999</v>
      </c>
      <c r="CA16" s="87">
        <v>-78915.414560000005</v>
      </c>
      <c r="CB16" s="87">
        <v>-283885.99239000003</v>
      </c>
      <c r="CC16" s="87">
        <v>-65827.757279999991</v>
      </c>
      <c r="CD16" s="87">
        <v>-77003.518039999995</v>
      </c>
      <c r="CE16" s="87">
        <v>-142831.27531999999</v>
      </c>
      <c r="CF16" s="87">
        <v>-81792.95299999998</v>
      </c>
      <c r="CG16" s="87">
        <v>-224624.22831999997</v>
      </c>
      <c r="CH16" s="87">
        <v>-92425.946989999968</v>
      </c>
      <c r="CI16" s="87">
        <v>-317050.17530999996</v>
      </c>
      <c r="CJ16" s="87">
        <v>-87909.371989999985</v>
      </c>
      <c r="CK16" s="87">
        <v>-75149.747759999998</v>
      </c>
      <c r="CL16" s="87">
        <v>-163059.11974999995</v>
      </c>
      <c r="CM16" s="87">
        <v>-91901.933210000017</v>
      </c>
      <c r="CN16" s="87">
        <v>-254961.05296000006</v>
      </c>
      <c r="CO16" s="87">
        <v>-103768.77976999999</v>
      </c>
      <c r="CP16" s="87">
        <v>-358729.83273000002</v>
      </c>
      <c r="CQ16" s="87">
        <v>-91351</v>
      </c>
      <c r="CR16" s="87">
        <v>-98696</v>
      </c>
      <c r="CS16" s="87">
        <v>-190047</v>
      </c>
      <c r="CT16" s="87">
        <v>-101643</v>
      </c>
      <c r="CU16" s="87">
        <v>-291690</v>
      </c>
      <c r="CV16" s="87">
        <v>-114566</v>
      </c>
      <c r="CW16" s="87">
        <v>-406256</v>
      </c>
      <c r="CX16" s="87">
        <v>-114078</v>
      </c>
      <c r="CY16" s="87">
        <v>-129734</v>
      </c>
      <c r="CZ16" s="87">
        <v>-243812</v>
      </c>
      <c r="DA16" s="87">
        <v>-111975</v>
      </c>
      <c r="DB16" s="87">
        <v>-355787</v>
      </c>
      <c r="DC16" s="87">
        <v>-156244</v>
      </c>
      <c r="DD16" s="87">
        <v>-512031</v>
      </c>
      <c r="DE16" s="87">
        <v>-132446.06774000006</v>
      </c>
      <c r="DF16" s="87">
        <v>-145974.13139999998</v>
      </c>
      <c r="DG16" s="87">
        <v>-278420.19914000004</v>
      </c>
      <c r="DH16" s="87">
        <v>-140118.71333999999</v>
      </c>
      <c r="DI16" s="87">
        <v>-418538.91248000006</v>
      </c>
      <c r="DJ16" s="87">
        <v>-169878.56538000004</v>
      </c>
      <c r="DK16" s="87">
        <v>-588417.4778600001</v>
      </c>
    </row>
    <row r="17" spans="1:115">
      <c r="A17" s="271"/>
      <c r="B17" s="89" t="s">
        <v>1773</v>
      </c>
      <c r="C17" s="89" t="s">
        <v>1771</v>
      </c>
      <c r="D17" s="85">
        <v>-15722.514999999999</v>
      </c>
      <c r="E17" s="85">
        <v>11605</v>
      </c>
      <c r="F17" s="85">
        <v>26337</v>
      </c>
      <c r="G17" s="85">
        <v>19656</v>
      </c>
      <c r="H17" s="85">
        <v>45993</v>
      </c>
      <c r="I17" s="85">
        <v>5679</v>
      </c>
      <c r="J17" s="85">
        <v>51672</v>
      </c>
      <c r="K17" s="85">
        <v>20088</v>
      </c>
      <c r="L17" s="85">
        <v>9072</v>
      </c>
      <c r="M17" s="85">
        <v>29160</v>
      </c>
      <c r="N17" s="85">
        <v>19152</v>
      </c>
      <c r="O17" s="85">
        <v>48312</v>
      </c>
      <c r="P17" s="85">
        <v>19264.771999999997</v>
      </c>
      <c r="Q17" s="85">
        <v>67576.771999999997</v>
      </c>
      <c r="R17" s="85">
        <v>26322</v>
      </c>
      <c r="S17" s="85">
        <v>24738</v>
      </c>
      <c r="T17" s="85">
        <v>51060</v>
      </c>
      <c r="U17" s="85">
        <v>36489</v>
      </c>
      <c r="V17" s="85">
        <v>87549</v>
      </c>
      <c r="W17" s="85">
        <v>33493</v>
      </c>
      <c r="X17" s="85">
        <v>121044</v>
      </c>
      <c r="Y17" s="85">
        <v>38467</v>
      </c>
      <c r="Z17" s="85">
        <v>32149</v>
      </c>
      <c r="AA17" s="85">
        <v>72270</v>
      </c>
      <c r="AB17" s="85">
        <v>33968.675000000003</v>
      </c>
      <c r="AC17" s="85">
        <v>104582.675</v>
      </c>
      <c r="AD17" s="85">
        <v>20488</v>
      </c>
      <c r="AE17" s="85">
        <v>125070.675</v>
      </c>
      <c r="AF17" s="85">
        <v>40904</v>
      </c>
      <c r="AG17" s="85">
        <v>32256</v>
      </c>
      <c r="AH17" s="85">
        <v>73160</v>
      </c>
      <c r="AI17" s="85">
        <v>42983</v>
      </c>
      <c r="AJ17" s="85">
        <v>116143</v>
      </c>
      <c r="AK17" s="85">
        <v>32713</v>
      </c>
      <c r="AL17" s="85">
        <v>148854</v>
      </c>
      <c r="AM17" s="85">
        <v>47566</v>
      </c>
      <c r="AN17" s="85">
        <v>41144</v>
      </c>
      <c r="AO17" s="85">
        <v>88710</v>
      </c>
      <c r="AP17" s="85">
        <v>45018.3</v>
      </c>
      <c r="AQ17" s="85">
        <v>133728.29999999999</v>
      </c>
      <c r="AR17" s="85">
        <v>40125.39999999998</v>
      </c>
      <c r="AS17" s="85">
        <v>173853.10000000003</v>
      </c>
      <c r="AT17" s="85">
        <v>61416.800000000003</v>
      </c>
      <c r="AU17" s="85">
        <v>52392</v>
      </c>
      <c r="AV17" s="85">
        <v>113808.80000000005</v>
      </c>
      <c r="AW17" s="85">
        <v>61682.58</v>
      </c>
      <c r="AX17" s="85">
        <v>175491.38</v>
      </c>
      <c r="AY17" s="85">
        <v>42066.41</v>
      </c>
      <c r="AZ17" s="85">
        <v>217557.78999999998</v>
      </c>
      <c r="BA17" s="85">
        <v>68102.680000000008</v>
      </c>
      <c r="BB17" s="85">
        <v>53972</v>
      </c>
      <c r="BC17" s="85">
        <v>122074.67999999998</v>
      </c>
      <c r="BD17" s="85">
        <v>47874.338489999995</v>
      </c>
      <c r="BE17" s="85">
        <v>169949.01848999999</v>
      </c>
      <c r="BF17" s="85">
        <v>38442.419059622</v>
      </c>
      <c r="BG17" s="85">
        <v>208389.35554679984</v>
      </c>
      <c r="BH17" s="85">
        <v>68835</v>
      </c>
      <c r="BI17" s="85">
        <v>54243</v>
      </c>
      <c r="BJ17" s="85">
        <v>123078</v>
      </c>
      <c r="BK17" s="85">
        <v>65335</v>
      </c>
      <c r="BL17" s="85">
        <v>188413</v>
      </c>
      <c r="BM17" s="85">
        <v>62855</v>
      </c>
      <c r="BN17" s="85">
        <v>251265</v>
      </c>
      <c r="BO17" s="85">
        <v>79058</v>
      </c>
      <c r="BP17" s="85">
        <v>78988</v>
      </c>
      <c r="BQ17" s="85">
        <v>158046</v>
      </c>
      <c r="BR17" s="85">
        <v>97820.465830000001</v>
      </c>
      <c r="BS17" s="85">
        <v>255866.46583</v>
      </c>
      <c r="BT17" s="85">
        <v>75725.829060000018</v>
      </c>
      <c r="BU17" s="85">
        <v>331592.29489000002</v>
      </c>
      <c r="BV17" s="85">
        <v>102786</v>
      </c>
      <c r="BW17" s="85">
        <v>81311</v>
      </c>
      <c r="BX17" s="85">
        <v>184097</v>
      </c>
      <c r="BY17" s="85">
        <v>86619.356740000105</v>
      </c>
      <c r="BZ17" s="85">
        <v>270716.35674000019</v>
      </c>
      <c r="CA17" s="85">
        <v>78713.781470000511</v>
      </c>
      <c r="CB17" s="85">
        <v>349430.13821000047</v>
      </c>
      <c r="CC17" s="85">
        <v>97835.150000000023</v>
      </c>
      <c r="CD17" s="85">
        <v>91415.538280000037</v>
      </c>
      <c r="CE17" s="85">
        <v>189250.68828000003</v>
      </c>
      <c r="CF17" s="85">
        <v>103502.75317000004</v>
      </c>
      <c r="CG17" s="85">
        <v>292753.44145000004</v>
      </c>
      <c r="CH17" s="85">
        <v>99675.346877429896</v>
      </c>
      <c r="CI17" s="85">
        <v>392428.78832742979</v>
      </c>
      <c r="CJ17" s="85">
        <v>20913.298009999999</v>
      </c>
      <c r="CK17" s="85">
        <v>53052.874290000007</v>
      </c>
      <c r="CL17" s="85">
        <v>73966.172300000035</v>
      </c>
      <c r="CM17" s="85">
        <v>-50827.555519999994</v>
      </c>
      <c r="CN17" s="85">
        <v>23138.616779999982</v>
      </c>
      <c r="CO17" s="85">
        <v>59843.070099999983</v>
      </c>
      <c r="CP17" s="85">
        <v>82981.686879999994</v>
      </c>
      <c r="CQ17" s="85">
        <v>69623</v>
      </c>
      <c r="CR17" s="85">
        <v>51883</v>
      </c>
      <c r="CS17" s="85">
        <v>121506</v>
      </c>
      <c r="CT17" s="85">
        <v>74517</v>
      </c>
      <c r="CU17" s="85">
        <v>196023</v>
      </c>
      <c r="CV17" s="85">
        <v>51552</v>
      </c>
      <c r="CW17" s="85">
        <v>247575</v>
      </c>
      <c r="CX17" s="85">
        <v>85211</v>
      </c>
      <c r="CY17" s="85">
        <v>11934</v>
      </c>
      <c r="CZ17" s="85">
        <v>97145</v>
      </c>
      <c r="DA17" s="85">
        <v>19024</v>
      </c>
      <c r="DB17" s="85">
        <v>116169</v>
      </c>
      <c r="DC17" s="85">
        <v>-34649</v>
      </c>
      <c r="DD17" s="85">
        <v>81520</v>
      </c>
      <c r="DE17" s="85">
        <v>-10321.067740000057</v>
      </c>
      <c r="DF17" s="85">
        <v>-53690.131399999984</v>
      </c>
      <c r="DG17" s="85">
        <v>-64011.199140000041</v>
      </c>
      <c r="DH17" s="85">
        <v>-35052.713339999988</v>
      </c>
      <c r="DI17" s="85">
        <v>-99063.912480000057</v>
      </c>
      <c r="DJ17" s="85">
        <v>3192.4346199999563</v>
      </c>
      <c r="DK17" s="85">
        <v>-95871.477860000101</v>
      </c>
    </row>
    <row r="18" spans="1:115" ht="16.5">
      <c r="A18" s="79"/>
      <c r="B18" s="88"/>
      <c r="C18" s="79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/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</row>
    <row r="19" spans="1:115">
      <c r="A19" s="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</row>
    <row r="20" spans="1:115" ht="16.5">
      <c r="A20" s="3"/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304"/>
      <c r="CY20" s="304"/>
      <c r="CZ20" s="304"/>
      <c r="DA20" s="304"/>
      <c r="DB20" s="304"/>
      <c r="DC20" s="5">
        <v>0</v>
      </c>
      <c r="DD20" s="5">
        <v>0</v>
      </c>
      <c r="DE20" s="304"/>
    </row>
    <row r="21" spans="1:115">
      <c r="A21" s="7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220"/>
      <c r="BO21" s="220"/>
      <c r="BP21" s="220"/>
      <c r="BQ21" s="220"/>
      <c r="BR21" s="220"/>
      <c r="BS21" s="220"/>
      <c r="BT21" s="220"/>
      <c r="BU21" s="220"/>
      <c r="BV21" s="220"/>
      <c r="BW21" s="220"/>
      <c r="BX21" s="220"/>
      <c r="BY21" s="220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0"/>
      <c r="CT21" s="220"/>
      <c r="CU21" s="220"/>
      <c r="CV21" s="220"/>
      <c r="CW21" s="220"/>
      <c r="CX21" s="220"/>
      <c r="CY21" s="220"/>
      <c r="CZ21" s="220"/>
      <c r="DA21" s="220"/>
      <c r="DB21" s="220"/>
      <c r="DC21" s="220"/>
      <c r="DD21" s="220"/>
      <c r="DE21" s="220"/>
      <c r="DF21" s="220"/>
      <c r="DG21" s="220"/>
      <c r="DH21" s="220"/>
      <c r="DI21" s="220"/>
      <c r="DJ21" s="220"/>
      <c r="DK21" s="220"/>
    </row>
    <row r="22" spans="1:115">
      <c r="A22" s="3"/>
      <c r="CX22" s="220"/>
      <c r="CY22" s="220"/>
      <c r="DA22" s="220"/>
      <c r="DE22" s="220"/>
    </row>
    <row r="23" spans="1:115">
      <c r="A23" s="3"/>
      <c r="CX23" s="220"/>
      <c r="CY23" s="220"/>
      <c r="DA23" s="220"/>
      <c r="DE23" s="220"/>
    </row>
    <row r="24" spans="1:115">
      <c r="A24" s="3"/>
    </row>
    <row r="25" spans="1:115">
      <c r="A25" s="3"/>
    </row>
    <row r="26" spans="1:115">
      <c r="A26" s="3"/>
    </row>
    <row r="27" spans="1:115">
      <c r="A27" s="3"/>
    </row>
    <row r="28" spans="1:115">
      <c r="A28" s="3"/>
    </row>
    <row r="29" spans="1:115">
      <c r="A29" s="3"/>
    </row>
    <row r="30" spans="1:115">
      <c r="A30" s="3"/>
    </row>
    <row r="31" spans="1:115">
      <c r="A31" s="3"/>
    </row>
    <row r="32" spans="1:115">
      <c r="A32" s="3"/>
    </row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</sheetData>
  <customSheetViews>
    <customSheetView guid="{EAB4FDA2-937E-4CE5-8DA8-79E156FA8C1F}" scale="110" showPageBreaks="1" showGridLines="0" fitToPage="1" hiddenColumns="1">
      <pane xSplit="14" ySplit="3" topLeftCell="IV4" activePane="bottomRight" state="frozen"/>
      <selection pane="bottomRight" activeCell="GH10" sqref="GH10"/>
      <pageMargins left="0.25" right="0.25" top="0.75" bottom="0.75" header="0.3" footer="0.3"/>
      <printOptions horizontalCentered="1"/>
      <pageSetup paperSize="9" scale="21" orientation="landscape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Columns="1">
      <pane xSplit="14" ySplit="3" topLeftCell="KL4" activePane="bottomRight" state="frozen"/>
      <selection pane="bottomRight" activeCell="KY14" sqref="KY14"/>
      <pageMargins left="0.25" right="0.25" top="0.75" bottom="0.75" header="0.3" footer="0.3"/>
      <printOptions horizontalCentered="1"/>
      <pageSetup paperSize="9" scale="70" orientation="landscape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88E1926-5DA8-417A-8DB1-2CA24C2C419E}" scale="115" showGridLines="0" fitToPage="1" hiddenColumns="1">
      <pane xSplit="3" ySplit="3" topLeftCell="KR7" activePane="bottomRight" state="frozen"/>
      <selection pane="bottomRight" activeCell="KS12" sqref="KS12"/>
      <pageMargins left="0.25" right="0.25" top="0.75" bottom="0.75" header="0.3" footer="0.3"/>
      <printOptions horizontalCentered="1"/>
      <pageSetup paperSize="9" scale="70" orientation="landscape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conditionalFormatting sqref="CQ5:CX5">
    <cfRule type="cellIs" dxfId="123" priority="63" operator="notEqual">
      <formula>0</formula>
    </cfRule>
    <cfRule type="cellIs" dxfId="122" priority="64" operator="equal">
      <formula>0</formula>
    </cfRule>
  </conditionalFormatting>
  <conditionalFormatting sqref="CQ20">
    <cfRule type="cellIs" dxfId="121" priority="45" operator="notEqual">
      <formula>0</formula>
    </cfRule>
    <cfRule type="cellIs" dxfId="120" priority="46" operator="equal">
      <formula>0</formula>
    </cfRule>
  </conditionalFormatting>
  <conditionalFormatting sqref="CR20">
    <cfRule type="cellIs" dxfId="119" priority="43" operator="notEqual">
      <formula>0</formula>
    </cfRule>
    <cfRule type="cellIs" dxfId="118" priority="44" operator="equal">
      <formula>0</formula>
    </cfRule>
  </conditionalFormatting>
  <conditionalFormatting sqref="CS20">
    <cfRule type="cellIs" dxfId="117" priority="41" operator="notEqual">
      <formula>0</formula>
    </cfRule>
    <cfRule type="cellIs" dxfId="116" priority="42" operator="equal">
      <formula>0</formula>
    </cfRule>
  </conditionalFormatting>
  <conditionalFormatting sqref="CT20">
    <cfRule type="cellIs" dxfId="115" priority="39" operator="notEqual">
      <formula>0</formula>
    </cfRule>
    <cfRule type="cellIs" dxfId="114" priority="40" operator="equal">
      <formula>0</formula>
    </cfRule>
  </conditionalFormatting>
  <conditionalFormatting sqref="CU20">
    <cfRule type="cellIs" dxfId="113" priority="37" operator="notEqual">
      <formula>0</formula>
    </cfRule>
    <cfRule type="cellIs" dxfId="112" priority="38" operator="equal">
      <formula>0</formula>
    </cfRule>
  </conditionalFormatting>
  <conditionalFormatting sqref="CV20">
    <cfRule type="cellIs" dxfId="111" priority="35" operator="notEqual">
      <formula>0</formula>
    </cfRule>
    <cfRule type="cellIs" dxfId="110" priority="36" operator="equal">
      <formula>0</formula>
    </cfRule>
  </conditionalFormatting>
  <conditionalFormatting sqref="CW20">
    <cfRule type="cellIs" dxfId="109" priority="33" operator="notEqual">
      <formula>0</formula>
    </cfRule>
    <cfRule type="cellIs" dxfId="108" priority="34" operator="equal">
      <formula>0</formula>
    </cfRule>
  </conditionalFormatting>
  <conditionalFormatting sqref="DC20:DD20">
    <cfRule type="cellIs" dxfId="107" priority="29" operator="notEqual">
      <formula>0</formula>
    </cfRule>
    <cfRule type="cellIs" dxfId="106" priority="30" operator="equal">
      <formula>0</formula>
    </cfRule>
  </conditionalFormatting>
  <conditionalFormatting sqref="DE5">
    <cfRule type="cellIs" dxfId="105" priority="27" operator="notEqual">
      <formula>0</formula>
    </cfRule>
    <cfRule type="cellIs" dxfId="104" priority="28" operator="equal">
      <formula>0</formula>
    </cfRule>
  </conditionalFormatting>
  <conditionalFormatting sqref="D18:DC18 DE18:DK18">
    <cfRule type="cellIs" dxfId="103" priority="25" operator="notEqual">
      <formula>0</formula>
    </cfRule>
    <cfRule type="cellIs" dxfId="102" priority="26" operator="equal">
      <formula>0</formula>
    </cfRule>
  </conditionalFormatting>
  <conditionalFormatting sqref="D19:DK19 DE18:DG18">
    <cfRule type="cellIs" dxfId="101" priority="21" operator="notEqual">
      <formula>0</formula>
    </cfRule>
    <cfRule type="cellIs" dxfId="100" priority="22" operator="equal">
      <formula>0</formula>
    </cfRule>
  </conditionalFormatting>
  <conditionalFormatting sqref="DH18">
    <cfRule type="cellIs" dxfId="99" priority="17" operator="notEqual">
      <formula>0</formula>
    </cfRule>
    <cfRule type="cellIs" dxfId="98" priority="18" operator="equal">
      <formula>0</formula>
    </cfRule>
  </conditionalFormatting>
  <conditionalFormatting sqref="DI18:DK18">
    <cfRule type="cellIs" dxfId="97" priority="15" operator="notEqual">
      <formula>0</formula>
    </cfRule>
    <cfRule type="cellIs" dxfId="96" priority="16" operator="equal">
      <formula>0</formula>
    </cfRule>
  </conditionalFormatting>
  <conditionalFormatting sqref="DG18">
    <cfRule type="cellIs" dxfId="95" priority="13" operator="notEqual">
      <formula>0</formula>
    </cfRule>
    <cfRule type="cellIs" dxfId="94" priority="14" operator="equal">
      <formula>0</formula>
    </cfRule>
  </conditionalFormatting>
  <conditionalFormatting sqref="DF18">
    <cfRule type="cellIs" dxfId="93" priority="11" operator="notEqual">
      <formula>0</formula>
    </cfRule>
    <cfRule type="cellIs" dxfId="92" priority="12" operator="equal">
      <formula>0</formula>
    </cfRule>
  </conditionalFormatting>
  <conditionalFormatting sqref="DE18">
    <cfRule type="cellIs" dxfId="91" priority="9" operator="notEqual">
      <formula>0</formula>
    </cfRule>
    <cfRule type="cellIs" dxfId="90" priority="10" operator="equal">
      <formula>0</formula>
    </cfRule>
  </conditionalFormatting>
  <conditionalFormatting sqref="DC18">
    <cfRule type="cellIs" dxfId="89" priority="5" operator="notEqual">
      <formula>0</formula>
    </cfRule>
    <cfRule type="cellIs" dxfId="88" priority="6" operator="equal">
      <formula>0</formula>
    </cfRule>
  </conditionalFormatting>
  <conditionalFormatting sqref="DB18">
    <cfRule type="cellIs" dxfId="87" priority="3" operator="notEqual">
      <formula>0</formula>
    </cfRule>
    <cfRule type="cellIs" dxfId="86" priority="4" operator="equal">
      <formula>0</formula>
    </cfRule>
  </conditionalFormatting>
  <conditionalFormatting sqref="DA18">
    <cfRule type="cellIs" dxfId="85" priority="1" operator="notEqual">
      <formula>0</formula>
    </cfRule>
    <cfRule type="cellIs" dxfId="84" priority="2" operator="equal">
      <formula>0</formula>
    </cfRule>
  </conditionalFormatting>
  <printOptions horizontalCentered="1"/>
  <pageMargins left="0.25" right="0.25" top="0.75" bottom="0.75" header="0.3" footer="0.3"/>
  <pageSetup paperSize="9" scale="63" orientation="landscape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outlinePr summaryBelow="0"/>
    <pageSetUpPr fitToPage="1"/>
  </sheetPr>
  <dimension ref="A1:CA100"/>
  <sheetViews>
    <sheetView showGridLines="0" zoomScaleNormal="100" workbookViewId="0">
      <pane xSplit="5" ySplit="6" topLeftCell="AX7" activePane="bottomRight" state="frozen"/>
      <selection activeCell="BY6" sqref="BY6"/>
      <selection pane="topRight" activeCell="BY6" sqref="BY6"/>
      <selection pane="bottomLeft" activeCell="BY6" sqref="BY6"/>
      <selection pane="bottomRight" activeCell="BZ6" sqref="BZ6"/>
    </sheetView>
  </sheetViews>
  <sheetFormatPr defaultColWidth="9.453125" defaultRowHeight="15.75" customHeight="1" outlineLevelCol="1"/>
  <cols>
    <col min="1" max="1" width="3.54296875" customWidth="1"/>
    <col min="2" max="2" width="13.54296875" customWidth="1"/>
    <col min="3" max="3" width="1.54296875" customWidth="1"/>
    <col min="4" max="4" width="37.54296875" customWidth="1"/>
    <col min="5" max="5" width="47.453125" bestFit="1" customWidth="1"/>
    <col min="6" max="6" width="12.54296875" customWidth="1" collapsed="1"/>
    <col min="7" max="9" width="12.54296875" hidden="1" customWidth="1" outlineLevel="1"/>
    <col min="10" max="10" width="12.54296875" customWidth="1" collapsed="1"/>
    <col min="11" max="13" width="12.54296875" hidden="1" customWidth="1" outlineLevel="1"/>
    <col min="14" max="14" width="12.54296875" customWidth="1" collapsed="1"/>
    <col min="15" max="17" width="12.54296875" hidden="1" customWidth="1" outlineLevel="1"/>
    <col min="18" max="18" width="12.54296875" customWidth="1" collapsed="1"/>
    <col min="19" max="21" width="12.54296875" hidden="1" customWidth="1" outlineLevel="1"/>
    <col min="22" max="22" width="12.54296875" customWidth="1" collapsed="1"/>
    <col min="23" max="25" width="12.54296875" hidden="1" customWidth="1" outlineLevel="1"/>
    <col min="26" max="26" width="12.54296875" customWidth="1" collapsed="1"/>
    <col min="27" max="29" width="12.54296875" hidden="1" customWidth="1" outlineLevel="1"/>
    <col min="30" max="30" width="12.54296875" customWidth="1" collapsed="1"/>
    <col min="31" max="33" width="12.54296875" hidden="1" customWidth="1" outlineLevel="1"/>
    <col min="34" max="34" width="12.54296875" customWidth="1" collapsed="1"/>
    <col min="35" max="37" width="12.54296875" hidden="1" customWidth="1" outlineLevel="1"/>
    <col min="38" max="38" width="12.54296875" customWidth="1" collapsed="1"/>
    <col min="39" max="41" width="12.54296875" hidden="1" customWidth="1" outlineLevel="1"/>
    <col min="42" max="42" width="12.54296875" customWidth="1" collapsed="1"/>
    <col min="43" max="45" width="12.54296875" hidden="1" customWidth="1" outlineLevel="1"/>
    <col min="46" max="46" width="12.54296875" customWidth="1" collapsed="1"/>
    <col min="47" max="49" width="12.54296875" hidden="1" customWidth="1" outlineLevel="1"/>
    <col min="50" max="50" width="12.54296875" customWidth="1" collapsed="1"/>
    <col min="51" max="53" width="12.54296875" hidden="1" customWidth="1" outlineLevel="1"/>
    <col min="54" max="54" width="12.54296875" customWidth="1" collapsed="1"/>
    <col min="55" max="57" width="12.54296875" hidden="1" customWidth="1" outlineLevel="1"/>
    <col min="58" max="58" width="12.54296875" customWidth="1" collapsed="1"/>
    <col min="59" max="61" width="12.54296875" hidden="1" customWidth="1" outlineLevel="1"/>
    <col min="62" max="62" width="12.54296875" customWidth="1" collapsed="1"/>
    <col min="63" max="65" width="12.54296875" hidden="1" customWidth="1" outlineLevel="1"/>
    <col min="66" max="66" width="12.54296875" customWidth="1" collapsed="1"/>
    <col min="67" max="69" width="12.54296875" hidden="1" customWidth="1" outlineLevel="1"/>
    <col min="70" max="70" width="12.54296875" customWidth="1" collapsed="1"/>
    <col min="71" max="73" width="12.54296875" hidden="1" customWidth="1" outlineLevel="1"/>
    <col min="74" max="74" width="12.54296875" customWidth="1" collapsed="1"/>
    <col min="75" max="77" width="12.54296875" hidden="1" customWidth="1" outlineLevel="1"/>
    <col min="78" max="78" width="12.54296875" customWidth="1" collapsed="1"/>
  </cols>
  <sheetData>
    <row r="1" spans="1:78" ht="6" customHeight="1"/>
    <row r="2" spans="1:78" ht="12.5"/>
    <row r="3" spans="1:78" ht="12.5"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</row>
    <row r="4" spans="1:78" ht="33" customHeight="1">
      <c r="A4" s="90"/>
      <c r="B4" s="348" t="s">
        <v>1735</v>
      </c>
      <c r="C4" s="90"/>
      <c r="E4" s="91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</row>
    <row r="5" spans="1:78" ht="5.25" customHeight="1">
      <c r="A5" s="90"/>
      <c r="B5" s="90"/>
      <c r="C5" s="90"/>
      <c r="D5" s="91"/>
      <c r="E5" s="91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42"/>
      <c r="BI5" s="242"/>
      <c r="BJ5" s="242"/>
      <c r="BK5" s="242"/>
      <c r="BL5" s="242"/>
      <c r="BM5" s="242"/>
      <c r="BN5" s="242"/>
      <c r="BO5" s="242"/>
      <c r="BP5" s="242"/>
      <c r="BQ5" s="242"/>
      <c r="BR5" s="242"/>
      <c r="BS5" s="242"/>
      <c r="BT5" s="242"/>
      <c r="BU5" s="242"/>
      <c r="BV5" s="242"/>
      <c r="BW5" s="242"/>
    </row>
    <row r="6" spans="1:78" ht="15.5">
      <c r="A6" s="95"/>
      <c r="B6" s="95"/>
      <c r="C6" s="95"/>
      <c r="D6" s="9" t="s">
        <v>1805</v>
      </c>
      <c r="E6" s="9" t="s">
        <v>1806</v>
      </c>
      <c r="F6" s="10">
        <v>38717</v>
      </c>
      <c r="G6" s="10">
        <v>38807</v>
      </c>
      <c r="H6" s="10">
        <v>38898</v>
      </c>
      <c r="I6" s="10">
        <v>38990</v>
      </c>
      <c r="J6" s="10">
        <v>39082</v>
      </c>
      <c r="K6" s="10">
        <v>39172</v>
      </c>
      <c r="L6" s="10">
        <v>39263</v>
      </c>
      <c r="M6" s="10">
        <v>39355</v>
      </c>
      <c r="N6" s="10">
        <v>39447</v>
      </c>
      <c r="O6" s="10">
        <v>39538</v>
      </c>
      <c r="P6" s="10">
        <v>39629</v>
      </c>
      <c r="Q6" s="10">
        <v>39721</v>
      </c>
      <c r="R6" s="10">
        <v>39813</v>
      </c>
      <c r="S6" s="10">
        <v>39903</v>
      </c>
      <c r="T6" s="10">
        <v>39994</v>
      </c>
      <c r="U6" s="10">
        <v>40086</v>
      </c>
      <c r="V6" s="10">
        <v>40178</v>
      </c>
      <c r="W6" s="10">
        <v>40268</v>
      </c>
      <c r="X6" s="10">
        <v>40359</v>
      </c>
      <c r="Y6" s="10">
        <v>40451</v>
      </c>
      <c r="Z6" s="10">
        <v>40543</v>
      </c>
      <c r="AA6" s="10">
        <v>40633</v>
      </c>
      <c r="AB6" s="10">
        <v>40724</v>
      </c>
      <c r="AC6" s="10">
        <v>40816</v>
      </c>
      <c r="AD6" s="10">
        <v>40908</v>
      </c>
      <c r="AE6" s="10">
        <v>40999</v>
      </c>
      <c r="AF6" s="10">
        <v>41090</v>
      </c>
      <c r="AG6" s="10">
        <v>41182</v>
      </c>
      <c r="AH6" s="10">
        <v>41274</v>
      </c>
      <c r="AI6" s="10">
        <v>41364</v>
      </c>
      <c r="AJ6" s="10">
        <v>41455</v>
      </c>
      <c r="AK6" s="10">
        <v>41547</v>
      </c>
      <c r="AL6" s="10">
        <v>41639</v>
      </c>
      <c r="AM6" s="10">
        <v>41729</v>
      </c>
      <c r="AN6" s="10">
        <v>41820</v>
      </c>
      <c r="AO6" s="10">
        <v>41912</v>
      </c>
      <c r="AP6" s="10">
        <v>42004</v>
      </c>
      <c r="AQ6" s="10">
        <v>42094</v>
      </c>
      <c r="AR6" s="10">
        <v>42185</v>
      </c>
      <c r="AS6" s="10">
        <v>42277</v>
      </c>
      <c r="AT6" s="10">
        <v>42369</v>
      </c>
      <c r="AU6" s="10">
        <v>42460</v>
      </c>
      <c r="AV6" s="10">
        <v>42551</v>
      </c>
      <c r="AW6" s="10">
        <v>42643</v>
      </c>
      <c r="AX6" s="10">
        <v>42735</v>
      </c>
      <c r="AY6" s="10">
        <v>42825</v>
      </c>
      <c r="AZ6" s="10">
        <v>42916</v>
      </c>
      <c r="BA6" s="10">
        <v>43008</v>
      </c>
      <c r="BB6" s="10">
        <v>43100</v>
      </c>
      <c r="BC6" s="10">
        <v>43190</v>
      </c>
      <c r="BD6" s="10">
        <v>43281</v>
      </c>
      <c r="BE6" s="10">
        <v>43373</v>
      </c>
      <c r="BF6" s="10">
        <v>43465</v>
      </c>
      <c r="BG6" s="10">
        <v>43555</v>
      </c>
      <c r="BH6" s="10">
        <v>43646</v>
      </c>
      <c r="BI6" s="10">
        <v>43738</v>
      </c>
      <c r="BJ6" s="10">
        <v>43830</v>
      </c>
      <c r="BK6" s="10">
        <v>43921</v>
      </c>
      <c r="BL6" s="10">
        <v>44012</v>
      </c>
      <c r="BM6" s="10">
        <v>44104</v>
      </c>
      <c r="BN6" s="10">
        <v>44196</v>
      </c>
      <c r="BO6" s="10">
        <v>44286</v>
      </c>
      <c r="BP6" s="10">
        <v>44377</v>
      </c>
      <c r="BQ6" s="10">
        <v>44469</v>
      </c>
      <c r="BR6" s="10">
        <v>44561</v>
      </c>
      <c r="BS6" s="10">
        <v>44651</v>
      </c>
      <c r="BT6" s="10">
        <v>44742</v>
      </c>
      <c r="BU6" s="10">
        <v>44834</v>
      </c>
      <c r="BV6" s="10">
        <v>44926</v>
      </c>
      <c r="BW6" s="10">
        <v>45016</v>
      </c>
      <c r="BX6" s="292">
        <v>45107</v>
      </c>
      <c r="BY6" s="292">
        <v>45199</v>
      </c>
      <c r="BZ6" s="292">
        <v>45291</v>
      </c>
    </row>
    <row r="7" spans="1:78" ht="16.5">
      <c r="A7" s="97"/>
      <c r="B7" s="361" t="s">
        <v>1901</v>
      </c>
      <c r="C7" s="233"/>
      <c r="D7" s="73" t="s">
        <v>1808</v>
      </c>
      <c r="E7" s="73" t="s">
        <v>1809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</row>
    <row r="8" spans="1:78" ht="16.5">
      <c r="A8" s="149"/>
      <c r="B8" s="362"/>
      <c r="C8" s="234"/>
      <c r="D8" s="83" t="s">
        <v>2261</v>
      </c>
      <c r="E8" s="83" t="s">
        <v>107</v>
      </c>
      <c r="F8" s="82">
        <v>400149</v>
      </c>
      <c r="G8" s="82">
        <v>303242</v>
      </c>
      <c r="H8" s="82">
        <v>330999</v>
      </c>
      <c r="I8" s="82">
        <v>322507</v>
      </c>
      <c r="J8" s="82">
        <v>526961</v>
      </c>
      <c r="K8" s="82">
        <v>391654</v>
      </c>
      <c r="L8" s="82">
        <v>422183</v>
      </c>
      <c r="M8" s="82">
        <v>382243</v>
      </c>
      <c r="N8" s="82">
        <v>586019</v>
      </c>
      <c r="O8" s="82">
        <v>452495</v>
      </c>
      <c r="P8" s="82">
        <v>467379</v>
      </c>
      <c r="Q8" s="82">
        <v>408670</v>
      </c>
      <c r="R8" s="82">
        <v>563390</v>
      </c>
      <c r="S8" s="82">
        <v>409653</v>
      </c>
      <c r="T8" s="82">
        <v>452210</v>
      </c>
      <c r="U8" s="82">
        <v>411474</v>
      </c>
      <c r="V8" s="82">
        <v>617742</v>
      </c>
      <c r="W8" s="82">
        <v>466022</v>
      </c>
      <c r="X8" s="82">
        <v>501286</v>
      </c>
      <c r="Y8" s="82">
        <v>459199</v>
      </c>
      <c r="Z8" s="82">
        <v>668844</v>
      </c>
      <c r="AA8" s="82">
        <v>527709</v>
      </c>
      <c r="AB8" s="82">
        <v>564831</v>
      </c>
      <c r="AC8" s="82">
        <v>492888</v>
      </c>
      <c r="AD8" s="82">
        <v>730301</v>
      </c>
      <c r="AE8" s="82">
        <v>573185</v>
      </c>
      <c r="AF8" s="82">
        <v>609367</v>
      </c>
      <c r="AG8" s="82">
        <v>573034</v>
      </c>
      <c r="AH8" s="82">
        <v>846003</v>
      </c>
      <c r="AI8" s="82">
        <v>682134</v>
      </c>
      <c r="AJ8" s="82">
        <v>685508</v>
      </c>
      <c r="AK8" s="82">
        <v>649297</v>
      </c>
      <c r="AL8" s="82">
        <v>962205</v>
      </c>
      <c r="AM8" s="82">
        <v>751806</v>
      </c>
      <c r="AN8" s="82">
        <v>754344</v>
      </c>
      <c r="AO8" s="82">
        <v>712816</v>
      </c>
      <c r="AP8" s="82">
        <v>1093959</v>
      </c>
      <c r="AQ8" s="82">
        <v>843665</v>
      </c>
      <c r="AR8" s="82">
        <v>865661</v>
      </c>
      <c r="AS8" s="82">
        <v>803961</v>
      </c>
      <c r="AT8" s="82">
        <v>1145202</v>
      </c>
      <c r="AU8" s="82">
        <v>844712</v>
      </c>
      <c r="AV8" s="82">
        <v>882444</v>
      </c>
      <c r="AW8" s="82">
        <v>781502</v>
      </c>
      <c r="AX8" s="82">
        <v>1148901</v>
      </c>
      <c r="AY8" s="82">
        <v>876059</v>
      </c>
      <c r="AZ8" s="82">
        <v>827329</v>
      </c>
      <c r="BA8" s="82">
        <v>746257</v>
      </c>
      <c r="BB8" s="82">
        <v>1068644.8819900001</v>
      </c>
      <c r="BC8" s="82">
        <v>815639.35074000002</v>
      </c>
      <c r="BD8" s="82">
        <v>831342.23376999993</v>
      </c>
      <c r="BE8" s="82">
        <v>793044</v>
      </c>
      <c r="BF8" s="82">
        <v>1159662</v>
      </c>
      <c r="BG8" s="82">
        <v>909106.39190579031</v>
      </c>
      <c r="BH8" s="82">
        <v>859195.34141754499</v>
      </c>
      <c r="BI8" s="82">
        <v>844577.55452049104</v>
      </c>
      <c r="BJ8" s="82">
        <v>1191363.3265114273</v>
      </c>
      <c r="BK8" s="82">
        <v>827531.09335561388</v>
      </c>
      <c r="BL8" s="82">
        <v>419006.3373721487</v>
      </c>
      <c r="BM8" s="82">
        <v>586101.60315305926</v>
      </c>
      <c r="BN8" s="82">
        <v>947498.55889773357</v>
      </c>
      <c r="BO8" s="82">
        <v>597657.27634624485</v>
      </c>
      <c r="BP8" s="82">
        <v>676839.69340999995</v>
      </c>
      <c r="BQ8" s="82">
        <v>652228.77215999982</v>
      </c>
      <c r="BR8" s="82">
        <v>890619.4702499999</v>
      </c>
      <c r="BS8" s="82">
        <v>698144.74671999994</v>
      </c>
      <c r="BT8" s="82">
        <v>722299.41112000006</v>
      </c>
      <c r="BU8" s="82">
        <v>594576.3926100001</v>
      </c>
      <c r="BV8" s="82">
        <v>705519.17946000013</v>
      </c>
      <c r="BW8" s="82">
        <v>547374</v>
      </c>
      <c r="BX8" s="82">
        <v>541020.89394000033</v>
      </c>
      <c r="BY8" s="82">
        <v>491227.03230000014</v>
      </c>
      <c r="BZ8" s="82">
        <v>620795.00150000036</v>
      </c>
    </row>
    <row r="9" spans="1:78" ht="16.5">
      <c r="A9" s="90"/>
      <c r="B9" s="362"/>
      <c r="C9" s="234"/>
      <c r="D9" s="83" t="s">
        <v>1977</v>
      </c>
      <c r="E9" s="83" t="s">
        <v>528</v>
      </c>
      <c r="F9" s="82">
        <v>44405</v>
      </c>
      <c r="G9" s="82">
        <v>74613</v>
      </c>
      <c r="H9" s="82">
        <v>83972</v>
      </c>
      <c r="I9" s="82">
        <v>77015</v>
      </c>
      <c r="J9" s="82">
        <v>56432</v>
      </c>
      <c r="K9" s="82">
        <v>88508</v>
      </c>
      <c r="L9" s="82">
        <v>98408</v>
      </c>
      <c r="M9" s="82">
        <v>98172</v>
      </c>
      <c r="N9" s="82">
        <v>74472</v>
      </c>
      <c r="O9" s="82">
        <v>103084</v>
      </c>
      <c r="P9" s="82">
        <v>110212</v>
      </c>
      <c r="Q9" s="82">
        <v>112886</v>
      </c>
      <c r="R9" s="82">
        <v>84431</v>
      </c>
      <c r="S9" s="82">
        <v>106692</v>
      </c>
      <c r="T9" s="82">
        <v>107472</v>
      </c>
      <c r="U9" s="82">
        <v>100551</v>
      </c>
      <c r="V9" s="82">
        <v>68503</v>
      </c>
      <c r="W9" s="82">
        <v>99602</v>
      </c>
      <c r="X9" s="82">
        <v>105782</v>
      </c>
      <c r="Y9" s="82">
        <v>104039</v>
      </c>
      <c r="Z9" s="82">
        <v>77442</v>
      </c>
      <c r="AA9" s="82">
        <v>113995</v>
      </c>
      <c r="AB9" s="82">
        <v>124144</v>
      </c>
      <c r="AC9" s="82">
        <v>130559</v>
      </c>
      <c r="AD9" s="82">
        <v>98076</v>
      </c>
      <c r="AE9" s="82">
        <v>126715</v>
      </c>
      <c r="AF9" s="82">
        <v>134847</v>
      </c>
      <c r="AG9" s="82">
        <v>141705</v>
      </c>
      <c r="AH9" s="82">
        <v>111185</v>
      </c>
      <c r="AI9" s="82">
        <v>147506</v>
      </c>
      <c r="AJ9" s="82">
        <v>156029</v>
      </c>
      <c r="AK9" s="82">
        <v>161133</v>
      </c>
      <c r="AL9" s="82">
        <v>126741</v>
      </c>
      <c r="AM9" s="82">
        <v>170065</v>
      </c>
      <c r="AN9" s="82">
        <v>195408</v>
      </c>
      <c r="AO9" s="82">
        <v>185433</v>
      </c>
      <c r="AP9" s="82">
        <v>144408</v>
      </c>
      <c r="AQ9" s="82">
        <v>200366</v>
      </c>
      <c r="AR9" s="82">
        <v>216985.42827999988</v>
      </c>
      <c r="AS9" s="82">
        <v>210900</v>
      </c>
      <c r="AT9" s="82">
        <v>162231</v>
      </c>
      <c r="AU9" s="82">
        <v>199965</v>
      </c>
      <c r="AV9" s="82">
        <v>209007</v>
      </c>
      <c r="AW9" s="82">
        <v>205413</v>
      </c>
      <c r="AX9" s="82">
        <v>147040</v>
      </c>
      <c r="AY9" s="82">
        <v>185775</v>
      </c>
      <c r="AZ9" s="82">
        <v>192181</v>
      </c>
      <c r="BA9" s="82">
        <v>185159.75777000003</v>
      </c>
      <c r="BB9" s="82">
        <v>146874.14247000002</v>
      </c>
      <c r="BC9" s="82">
        <v>195292.56005999999</v>
      </c>
      <c r="BD9" s="82">
        <v>199042.62208999999</v>
      </c>
      <c r="BE9" s="82">
        <v>179845.19798</v>
      </c>
      <c r="BF9" s="82">
        <v>144122.77977000002</v>
      </c>
      <c r="BG9" s="82">
        <v>195355.91183</v>
      </c>
      <c r="BH9" s="82">
        <v>216834.4011916513</v>
      </c>
      <c r="BI9" s="82">
        <v>229668.89427003701</v>
      </c>
      <c r="BJ9" s="82">
        <v>203450.94803351763</v>
      </c>
      <c r="BK9" s="82">
        <v>341385.30487438617</v>
      </c>
      <c r="BL9" s="82">
        <v>370594.31555785157</v>
      </c>
      <c r="BM9" s="82">
        <v>272604.66257694061</v>
      </c>
      <c r="BN9" s="82">
        <v>232421.44110226637</v>
      </c>
      <c r="BO9" s="82">
        <v>248070.72365375503</v>
      </c>
      <c r="BP9" s="82">
        <v>214565.48980000007</v>
      </c>
      <c r="BQ9" s="82">
        <v>232259.15663999994</v>
      </c>
      <c r="BR9" s="82">
        <v>227302.10295000003</v>
      </c>
      <c r="BS9" s="82">
        <v>258064.25328</v>
      </c>
      <c r="BT9" s="82">
        <v>285567.32111000002</v>
      </c>
      <c r="BU9" s="82">
        <v>297714.81804000004</v>
      </c>
      <c r="BV9" s="82">
        <v>277073.3823</v>
      </c>
      <c r="BW9" s="82">
        <v>275763</v>
      </c>
      <c r="BX9" s="82">
        <v>249509.90341999999</v>
      </c>
      <c r="BY9" s="82">
        <v>211017.88986000005</v>
      </c>
      <c r="BZ9" s="82">
        <v>178216.09386000005</v>
      </c>
    </row>
    <row r="10" spans="1:78" ht="16.5">
      <c r="A10" s="90"/>
      <c r="B10" s="362"/>
      <c r="C10" s="234"/>
      <c r="D10" s="156" t="s">
        <v>1978</v>
      </c>
      <c r="E10" s="156" t="s">
        <v>1807</v>
      </c>
      <c r="F10" s="151">
        <v>0</v>
      </c>
      <c r="G10" s="151">
        <v>0</v>
      </c>
      <c r="H10" s="151">
        <v>0</v>
      </c>
      <c r="I10" s="151">
        <v>0</v>
      </c>
      <c r="J10" s="151">
        <v>0</v>
      </c>
      <c r="K10" s="151">
        <v>0</v>
      </c>
      <c r="L10" s="151">
        <v>0</v>
      </c>
      <c r="M10" s="151">
        <v>0</v>
      </c>
      <c r="N10" s="151">
        <v>0</v>
      </c>
      <c r="O10" s="151">
        <v>0</v>
      </c>
      <c r="P10" s="151">
        <v>0</v>
      </c>
      <c r="Q10" s="151">
        <v>0</v>
      </c>
      <c r="R10" s="151">
        <v>0</v>
      </c>
      <c r="S10" s="151">
        <v>0</v>
      </c>
      <c r="T10" s="151">
        <v>0</v>
      </c>
      <c r="U10" s="151">
        <v>0</v>
      </c>
      <c r="V10" s="151">
        <v>43830</v>
      </c>
      <c r="W10" s="151">
        <v>80847</v>
      </c>
      <c r="X10" s="151">
        <v>76875</v>
      </c>
      <c r="Y10" s="151">
        <v>74230</v>
      </c>
      <c r="Z10" s="151">
        <v>50900</v>
      </c>
      <c r="AA10" s="151">
        <v>90968</v>
      </c>
      <c r="AB10" s="151">
        <v>89201</v>
      </c>
      <c r="AC10" s="151">
        <v>91800</v>
      </c>
      <c r="AD10" s="151">
        <v>60470</v>
      </c>
      <c r="AE10" s="151">
        <v>95996</v>
      </c>
      <c r="AF10" s="151">
        <v>95697</v>
      </c>
      <c r="AG10" s="151">
        <v>100742</v>
      </c>
      <c r="AH10" s="151">
        <v>71933</v>
      </c>
      <c r="AI10" s="151">
        <v>113363</v>
      </c>
      <c r="AJ10" s="151">
        <v>113833</v>
      </c>
      <c r="AK10" s="151">
        <v>117078</v>
      </c>
      <c r="AL10" s="151">
        <v>81826</v>
      </c>
      <c r="AM10" s="151">
        <v>131596</v>
      </c>
      <c r="AN10" s="151">
        <v>141665</v>
      </c>
      <c r="AO10" s="151">
        <v>126283</v>
      </c>
      <c r="AP10" s="151">
        <v>92590</v>
      </c>
      <c r="AQ10" s="151">
        <v>155564</v>
      </c>
      <c r="AR10" s="151">
        <v>149682</v>
      </c>
      <c r="AS10" s="151">
        <v>141762</v>
      </c>
      <c r="AT10" s="151">
        <v>99159</v>
      </c>
      <c r="AU10" s="151">
        <v>147294</v>
      </c>
      <c r="AV10" s="151">
        <v>143797</v>
      </c>
      <c r="AW10" s="151">
        <v>139376</v>
      </c>
      <c r="AX10" s="151">
        <v>92205</v>
      </c>
      <c r="AY10" s="151">
        <v>144213</v>
      </c>
      <c r="AZ10" s="151">
        <v>153944</v>
      </c>
      <c r="BA10" s="151">
        <v>125524</v>
      </c>
      <c r="BB10" s="151">
        <v>93867.926680000004</v>
      </c>
      <c r="BC10" s="151">
        <v>148240.33773</v>
      </c>
      <c r="BD10" s="151">
        <v>133592</v>
      </c>
      <c r="BE10" s="151">
        <v>116900.65892</v>
      </c>
      <c r="BF10" s="151">
        <v>92172.762830000021</v>
      </c>
      <c r="BG10" s="151">
        <v>149915.60245999999</v>
      </c>
      <c r="BH10" s="151">
        <v>150910.031121651</v>
      </c>
      <c r="BI10" s="151">
        <v>128835.47719003698</v>
      </c>
      <c r="BJ10" s="151">
        <v>77116.184033499318</v>
      </c>
      <c r="BK10" s="151">
        <v>185973.53201000011</v>
      </c>
      <c r="BL10" s="151">
        <v>73211.656763192354</v>
      </c>
      <c r="BM10" s="151">
        <v>37926.660813959286</v>
      </c>
      <c r="BN10" s="151">
        <v>49324.477860855535</v>
      </c>
      <c r="BO10" s="151">
        <v>123371.24454999981</v>
      </c>
      <c r="BP10" s="151">
        <v>55895.404689999996</v>
      </c>
      <c r="BQ10" s="151">
        <v>69432.101849999992</v>
      </c>
      <c r="BR10" s="151">
        <v>54026.837079999998</v>
      </c>
      <c r="BS10" s="151">
        <v>98786.376040000003</v>
      </c>
      <c r="BT10" s="151">
        <v>80185.641409999997</v>
      </c>
      <c r="BU10" s="151">
        <v>70005.495670000004</v>
      </c>
      <c r="BV10" s="151">
        <v>43874.226920000001</v>
      </c>
      <c r="BW10" s="151">
        <v>75936</v>
      </c>
      <c r="BX10" s="151">
        <v>56433.247340000002</v>
      </c>
      <c r="BY10" s="151">
        <v>45286.83961000001</v>
      </c>
      <c r="BZ10" s="151">
        <v>31360.393680000001</v>
      </c>
    </row>
    <row r="11" spans="1:78" ht="16.5">
      <c r="A11" s="90"/>
      <c r="B11" s="362"/>
      <c r="C11" s="234"/>
      <c r="D11" s="156" t="s">
        <v>1980</v>
      </c>
      <c r="E11" s="156" t="s">
        <v>1814</v>
      </c>
      <c r="F11" s="151">
        <v>0</v>
      </c>
      <c r="G11" s="151">
        <v>0</v>
      </c>
      <c r="H11" s="151">
        <v>0</v>
      </c>
      <c r="I11" s="151">
        <v>0</v>
      </c>
      <c r="J11" s="151">
        <v>0</v>
      </c>
      <c r="K11" s="151">
        <v>0</v>
      </c>
      <c r="L11" s="151">
        <v>0</v>
      </c>
      <c r="M11" s="151">
        <v>0</v>
      </c>
      <c r="N11" s="151">
        <v>0</v>
      </c>
      <c r="O11" s="151">
        <v>0</v>
      </c>
      <c r="P11" s="151">
        <v>0</v>
      </c>
      <c r="Q11" s="151">
        <v>0</v>
      </c>
      <c r="R11" s="151">
        <v>0</v>
      </c>
      <c r="S11" s="151">
        <v>0</v>
      </c>
      <c r="T11" s="151">
        <v>0</v>
      </c>
      <c r="U11" s="151">
        <v>0</v>
      </c>
      <c r="V11" s="151">
        <v>0</v>
      </c>
      <c r="W11" s="151">
        <v>0</v>
      </c>
      <c r="X11" s="151">
        <v>0</v>
      </c>
      <c r="Y11" s="151">
        <v>0</v>
      </c>
      <c r="Z11" s="151">
        <v>0</v>
      </c>
      <c r="AA11" s="151">
        <v>0</v>
      </c>
      <c r="AB11" s="151">
        <v>0</v>
      </c>
      <c r="AC11" s="151">
        <v>0</v>
      </c>
      <c r="AD11" s="151">
        <v>0</v>
      </c>
      <c r="AE11" s="151">
        <v>0</v>
      </c>
      <c r="AF11" s="151">
        <v>0</v>
      </c>
      <c r="AG11" s="151">
        <v>0</v>
      </c>
      <c r="AH11" s="151">
        <v>0</v>
      </c>
      <c r="AI11" s="151">
        <v>0</v>
      </c>
      <c r="AJ11" s="151">
        <v>0</v>
      </c>
      <c r="AK11" s="151">
        <v>0</v>
      </c>
      <c r="AL11" s="151">
        <v>0</v>
      </c>
      <c r="AM11" s="151">
        <v>0</v>
      </c>
      <c r="AN11" s="151">
        <v>0</v>
      </c>
      <c r="AO11" s="151">
        <v>0</v>
      </c>
      <c r="AP11" s="151">
        <v>0</v>
      </c>
      <c r="AQ11" s="151">
        <v>0</v>
      </c>
      <c r="AR11" s="151">
        <v>0</v>
      </c>
      <c r="AS11" s="151">
        <v>0</v>
      </c>
      <c r="AT11" s="151">
        <v>0</v>
      </c>
      <c r="AU11" s="151">
        <v>0</v>
      </c>
      <c r="AV11" s="151">
        <v>0</v>
      </c>
      <c r="AW11" s="151">
        <v>0</v>
      </c>
      <c r="AX11" s="151">
        <v>0</v>
      </c>
      <c r="AY11" s="151">
        <v>0</v>
      </c>
      <c r="AZ11" s="151">
        <v>0</v>
      </c>
      <c r="BA11" s="151">
        <v>0</v>
      </c>
      <c r="BB11" s="151">
        <v>0</v>
      </c>
      <c r="BC11" s="151">
        <v>0</v>
      </c>
      <c r="BD11" s="151">
        <v>0</v>
      </c>
      <c r="BE11" s="151">
        <v>0</v>
      </c>
      <c r="BF11" s="151">
        <v>0</v>
      </c>
      <c r="BG11" s="151">
        <v>0</v>
      </c>
      <c r="BH11" s="151">
        <v>0</v>
      </c>
      <c r="BI11" s="151">
        <v>0</v>
      </c>
      <c r="BJ11" s="151">
        <v>0</v>
      </c>
      <c r="BK11" s="151">
        <v>61095.289054367575</v>
      </c>
      <c r="BL11" s="151">
        <v>172084.59352999995</v>
      </c>
      <c r="BM11" s="151">
        <v>33878.46026997648</v>
      </c>
      <c r="BN11" s="151">
        <v>26008.345273571584</v>
      </c>
      <c r="BO11" s="151">
        <v>38011.859583755271</v>
      </c>
      <c r="BP11" s="151">
        <v>85231.633430000016</v>
      </c>
      <c r="BQ11" s="151">
        <v>35787.567130000214</v>
      </c>
      <c r="BR11" s="151">
        <v>51097.502549999772</v>
      </c>
      <c r="BS11" s="151">
        <v>49822.286130000197</v>
      </c>
      <c r="BT11" s="151">
        <v>88699.413540000009</v>
      </c>
      <c r="BU11" s="151">
        <v>68619.767619999999</v>
      </c>
      <c r="BV11" s="151">
        <v>56670.422380000004</v>
      </c>
      <c r="BW11" s="151">
        <v>40132</v>
      </c>
      <c r="BX11" s="151">
        <v>64807.705220000003</v>
      </c>
      <c r="BY11" s="151">
        <v>38798.017530000012</v>
      </c>
      <c r="BZ11" s="151">
        <v>33892.53674000001</v>
      </c>
    </row>
    <row r="12" spans="1:78" ht="16.5" collapsed="1">
      <c r="A12" s="90"/>
      <c r="B12" s="362"/>
      <c r="C12" s="234"/>
      <c r="D12" s="156" t="s">
        <v>1981</v>
      </c>
      <c r="E12" s="156" t="s">
        <v>1815</v>
      </c>
      <c r="F12" s="157">
        <v>0</v>
      </c>
      <c r="G12" s="157">
        <v>0</v>
      </c>
      <c r="H12" s="157">
        <v>0</v>
      </c>
      <c r="I12" s="157">
        <v>0</v>
      </c>
      <c r="J12" s="157">
        <v>0</v>
      </c>
      <c r="K12" s="157">
        <v>0</v>
      </c>
      <c r="L12" s="157">
        <v>0</v>
      </c>
      <c r="M12" s="157">
        <v>0</v>
      </c>
      <c r="N12" s="157">
        <v>0</v>
      </c>
      <c r="O12" s="157">
        <v>0</v>
      </c>
      <c r="P12" s="157">
        <v>0</v>
      </c>
      <c r="Q12" s="157">
        <v>0</v>
      </c>
      <c r="R12" s="151">
        <v>0</v>
      </c>
      <c r="S12" s="157">
        <v>0</v>
      </c>
      <c r="T12" s="157">
        <v>0</v>
      </c>
      <c r="U12" s="157">
        <v>0</v>
      </c>
      <c r="V12" s="151">
        <v>24673</v>
      </c>
      <c r="W12" s="157">
        <v>18755</v>
      </c>
      <c r="X12" s="157">
        <v>28907</v>
      </c>
      <c r="Y12" s="157">
        <v>29809</v>
      </c>
      <c r="Z12" s="151">
        <v>26542</v>
      </c>
      <c r="AA12" s="157">
        <v>23027</v>
      </c>
      <c r="AB12" s="157">
        <v>34943</v>
      </c>
      <c r="AC12" s="157">
        <v>38759</v>
      </c>
      <c r="AD12" s="157">
        <v>37606</v>
      </c>
      <c r="AE12" s="157">
        <v>30719</v>
      </c>
      <c r="AF12" s="157">
        <v>39150</v>
      </c>
      <c r="AG12" s="157">
        <v>40963</v>
      </c>
      <c r="AH12" s="157">
        <v>39252</v>
      </c>
      <c r="AI12" s="157">
        <v>34143</v>
      </c>
      <c r="AJ12" s="157">
        <v>42196</v>
      </c>
      <c r="AK12" s="157">
        <v>44055</v>
      </c>
      <c r="AL12" s="157">
        <v>44915</v>
      </c>
      <c r="AM12" s="157">
        <v>38469</v>
      </c>
      <c r="AN12" s="157">
        <v>53743</v>
      </c>
      <c r="AO12" s="157">
        <v>59150</v>
      </c>
      <c r="AP12" s="157">
        <v>51818</v>
      </c>
      <c r="AQ12" s="157">
        <v>44802</v>
      </c>
      <c r="AR12" s="157">
        <v>67303.428279999876</v>
      </c>
      <c r="AS12" s="157">
        <v>69138</v>
      </c>
      <c r="AT12" s="157">
        <v>63072</v>
      </c>
      <c r="AU12" s="157">
        <v>52671</v>
      </c>
      <c r="AV12" s="157">
        <v>65210</v>
      </c>
      <c r="AW12" s="157">
        <v>66037</v>
      </c>
      <c r="AX12" s="157">
        <v>54835</v>
      </c>
      <c r="AY12" s="157">
        <v>41562</v>
      </c>
      <c r="AZ12" s="157">
        <v>38237</v>
      </c>
      <c r="BA12" s="157">
        <v>59635.757770000033</v>
      </c>
      <c r="BB12" s="157">
        <v>53006.215790000017</v>
      </c>
      <c r="BC12" s="157">
        <v>47052.222329999997</v>
      </c>
      <c r="BD12" s="151">
        <v>65450.622089999997</v>
      </c>
      <c r="BE12" s="151">
        <v>62944.539059999996</v>
      </c>
      <c r="BF12" s="151">
        <v>51950.016940000001</v>
      </c>
      <c r="BG12" s="151">
        <v>45440.309369999995</v>
      </c>
      <c r="BH12" s="151">
        <v>65924.370070000296</v>
      </c>
      <c r="BI12" s="151">
        <v>100833.41708000001</v>
      </c>
      <c r="BJ12" s="151">
        <v>126334.76400001833</v>
      </c>
      <c r="BK12" s="151">
        <v>94316.483810018515</v>
      </c>
      <c r="BL12" s="151">
        <v>125298.06526465924</v>
      </c>
      <c r="BM12" s="151">
        <v>200799.54149300483</v>
      </c>
      <c r="BN12" s="151">
        <v>157088.61796783924</v>
      </c>
      <c r="BO12" s="151">
        <v>86687.619519999949</v>
      </c>
      <c r="BP12" s="151">
        <v>73438.451680000057</v>
      </c>
      <c r="BQ12" s="151">
        <v>127039.48765999975</v>
      </c>
      <c r="BR12" s="151">
        <v>122177.76332000026</v>
      </c>
      <c r="BS12" s="151">
        <v>109455.5911099998</v>
      </c>
      <c r="BT12" s="151">
        <v>116682.26616</v>
      </c>
      <c r="BU12" s="151">
        <v>159089.55475000001</v>
      </c>
      <c r="BV12" s="151">
        <v>176528.73300000001</v>
      </c>
      <c r="BW12" s="151">
        <v>159695</v>
      </c>
      <c r="BX12" s="151">
        <v>128268.95085999997</v>
      </c>
      <c r="BY12" s="151">
        <v>126933.03272000002</v>
      </c>
      <c r="BZ12" s="151">
        <v>112963.16344000003</v>
      </c>
    </row>
    <row r="13" spans="1:78" ht="16.5">
      <c r="A13" s="90"/>
      <c r="B13" s="362"/>
      <c r="C13" s="234"/>
      <c r="D13" s="83" t="s">
        <v>1991</v>
      </c>
      <c r="E13" s="83" t="s">
        <v>1990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-30818</v>
      </c>
      <c r="L13" s="82">
        <v>-39166</v>
      </c>
      <c r="M13" s="82">
        <v>-35243</v>
      </c>
      <c r="N13" s="82">
        <v>-63108</v>
      </c>
      <c r="O13" s="82">
        <v>-38096.471140000001</v>
      </c>
      <c r="P13" s="82">
        <v>-45841.013149999999</v>
      </c>
      <c r="Q13" s="82">
        <v>-31614.187699999999</v>
      </c>
      <c r="R13" s="82">
        <v>-54955.870880000002</v>
      </c>
      <c r="S13" s="82">
        <v>-38298.768657422399</v>
      </c>
      <c r="T13" s="82">
        <v>-44106.120557264061</v>
      </c>
      <c r="U13" s="82">
        <v>-38567.57287470861</v>
      </c>
      <c r="V13" s="82">
        <v>-61329.201747295854</v>
      </c>
      <c r="W13" s="82">
        <v>-41799.932597448118</v>
      </c>
      <c r="X13" s="82">
        <v>-47715.013535506092</v>
      </c>
      <c r="Y13" s="82">
        <v>-42482.445350684997</v>
      </c>
      <c r="Z13" s="82">
        <v>-55647.317718422986</v>
      </c>
      <c r="AA13" s="82">
        <v>-37284.526301430524</v>
      </c>
      <c r="AB13" s="82">
        <v>-43255.4330914315</v>
      </c>
      <c r="AC13" s="82">
        <v>-36249.122169808499</v>
      </c>
      <c r="AD13" s="82">
        <v>-32010</v>
      </c>
      <c r="AE13" s="82">
        <v>-23221</v>
      </c>
      <c r="AF13" s="82">
        <v>-23658</v>
      </c>
      <c r="AG13" s="82">
        <v>-16712.759999999998</v>
      </c>
      <c r="AH13" s="82">
        <v>-24608</v>
      </c>
      <c r="AI13" s="82">
        <v>-18245.048637716682</v>
      </c>
      <c r="AJ13" s="82">
        <v>-17401.057228106576</v>
      </c>
      <c r="AK13" s="82">
        <v>-17257.685964981421</v>
      </c>
      <c r="AL13" s="82">
        <v>-27165.665890662003</v>
      </c>
      <c r="AM13" s="82">
        <v>-20626.570671578153</v>
      </c>
      <c r="AN13" s="82">
        <v>-20512</v>
      </c>
      <c r="AO13" s="82">
        <v>-20112</v>
      </c>
      <c r="AP13" s="82">
        <v>-33055</v>
      </c>
      <c r="AQ13" s="82">
        <v>-24323</v>
      </c>
      <c r="AR13" s="82">
        <v>-25217</v>
      </c>
      <c r="AS13" s="82">
        <v>-24159</v>
      </c>
      <c r="AT13" s="82">
        <v>-36917</v>
      </c>
      <c r="AU13" s="82">
        <v>-27551</v>
      </c>
      <c r="AV13" s="82">
        <v>-29119</v>
      </c>
      <c r="AW13" s="82">
        <v>-25462</v>
      </c>
      <c r="AX13" s="82">
        <v>-39177</v>
      </c>
      <c r="AY13" s="82">
        <v>-28391</v>
      </c>
      <c r="AZ13" s="82">
        <v>-26140</v>
      </c>
      <c r="BA13" s="82">
        <v>-23057</v>
      </c>
      <c r="BB13" s="82">
        <v>-34281</v>
      </c>
      <c r="BC13" s="82">
        <v>-18516</v>
      </c>
      <c r="BD13" s="82">
        <v>-14445</v>
      </c>
      <c r="BE13" s="82">
        <v>-13732.095960000001</v>
      </c>
      <c r="BF13" s="82">
        <v>-20985</v>
      </c>
      <c r="BG13" s="82">
        <v>-15999</v>
      </c>
      <c r="BH13" s="82">
        <v>-16160</v>
      </c>
      <c r="BI13" s="82">
        <v>-14640.366090000001</v>
      </c>
      <c r="BJ13" s="82">
        <v>-21587.54623</v>
      </c>
      <c r="BK13" s="82">
        <v>-13379.635699999999</v>
      </c>
      <c r="BL13" s="82">
        <v>-6033.93534</v>
      </c>
      <c r="BM13" s="82">
        <v>-7597</v>
      </c>
      <c r="BN13" s="82">
        <v>-12265</v>
      </c>
      <c r="BO13" s="82">
        <v>-5742</v>
      </c>
      <c r="BP13" s="82">
        <v>-7100</v>
      </c>
      <c r="BQ13" s="82">
        <v>-7717</v>
      </c>
      <c r="BR13" s="82">
        <v>-13572</v>
      </c>
      <c r="BS13" s="82">
        <v>-11340</v>
      </c>
      <c r="BT13" s="82">
        <v>-15146</v>
      </c>
      <c r="BU13" s="82">
        <v>-13655</v>
      </c>
      <c r="BV13" s="82">
        <v>-19383</v>
      </c>
      <c r="BW13" s="82">
        <v>-13212</v>
      </c>
      <c r="BX13" s="82">
        <v>-14273.392330000008</v>
      </c>
      <c r="BY13" s="82">
        <v>-11750.459640000008</v>
      </c>
      <c r="BZ13" s="82">
        <v>-12700.151090000007</v>
      </c>
    </row>
    <row r="14" spans="1:78" ht="16.5" collapsed="1">
      <c r="A14" s="90"/>
      <c r="B14" s="362"/>
      <c r="C14" s="234"/>
      <c r="D14" s="83" t="s">
        <v>526</v>
      </c>
      <c r="E14" s="83" t="s">
        <v>527</v>
      </c>
      <c r="F14" s="82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-19660</v>
      </c>
      <c r="AA14" s="82">
        <v>-29082</v>
      </c>
      <c r="AB14" s="82">
        <v>-30973</v>
      </c>
      <c r="AC14" s="82">
        <v>-27442</v>
      </c>
      <c r="AD14" s="82">
        <v>-42108</v>
      </c>
      <c r="AE14" s="82">
        <v>-32523</v>
      </c>
      <c r="AF14" s="82">
        <v>-34420</v>
      </c>
      <c r="AG14" s="82">
        <v>-28020</v>
      </c>
      <c r="AH14" s="82">
        <v>-37097</v>
      </c>
      <c r="AI14" s="82">
        <v>-42115</v>
      </c>
      <c r="AJ14" s="82">
        <v>-30682</v>
      </c>
      <c r="AK14" s="82">
        <v>-6752</v>
      </c>
      <c r="AL14" s="82">
        <v>-933</v>
      </c>
      <c r="AM14" s="82">
        <v>-1369</v>
      </c>
      <c r="AN14" s="82">
        <v>-43234</v>
      </c>
      <c r="AO14" s="82">
        <v>-41750</v>
      </c>
      <c r="AP14" s="82">
        <v>-58206</v>
      </c>
      <c r="AQ14" s="82">
        <v>-45124</v>
      </c>
      <c r="AR14" s="82">
        <v>-45602</v>
      </c>
      <c r="AS14" s="82">
        <v>-43753</v>
      </c>
      <c r="AT14" s="82">
        <v>-60403</v>
      </c>
      <c r="AU14" s="82">
        <v>-41947</v>
      </c>
      <c r="AV14" s="82">
        <v>-48026</v>
      </c>
      <c r="AW14" s="82">
        <v>-45484</v>
      </c>
      <c r="AX14" s="82">
        <v>-60246</v>
      </c>
      <c r="AY14" s="82">
        <v>-48409</v>
      </c>
      <c r="AZ14" s="82">
        <v>-41767</v>
      </c>
      <c r="BA14" s="82">
        <v>-39143</v>
      </c>
      <c r="BB14" s="82">
        <v>-49266</v>
      </c>
      <c r="BC14" s="82">
        <v>-38238</v>
      </c>
      <c r="BD14" s="82">
        <v>-38008</v>
      </c>
      <c r="BE14" s="82">
        <v>-33511</v>
      </c>
      <c r="BF14" s="82">
        <v>-22542</v>
      </c>
      <c r="BG14" s="82">
        <v>-2419</v>
      </c>
      <c r="BH14" s="82">
        <v>0</v>
      </c>
      <c r="BI14" s="82">
        <v>0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>
        <v>0</v>
      </c>
      <c r="BS14" s="82">
        <v>0</v>
      </c>
      <c r="BT14" s="82">
        <v>0</v>
      </c>
      <c r="BU14" s="82">
        <v>0</v>
      </c>
      <c r="BV14" s="82">
        <v>0</v>
      </c>
      <c r="BW14" s="82">
        <v>0</v>
      </c>
      <c r="BX14" s="82">
        <v>0</v>
      </c>
      <c r="BY14" s="82">
        <v>0</v>
      </c>
      <c r="BZ14" s="82">
        <v>0</v>
      </c>
    </row>
    <row r="15" spans="1:78" ht="16.5">
      <c r="A15" s="96"/>
      <c r="B15" s="362"/>
      <c r="C15" s="234"/>
      <c r="D15" s="86" t="s">
        <v>1810</v>
      </c>
      <c r="E15" s="86" t="s">
        <v>1811</v>
      </c>
      <c r="F15" s="152">
        <v>444554</v>
      </c>
      <c r="G15" s="152">
        <v>377855</v>
      </c>
      <c r="H15" s="152">
        <v>414971</v>
      </c>
      <c r="I15" s="152">
        <v>399522</v>
      </c>
      <c r="J15" s="152">
        <v>583393</v>
      </c>
      <c r="K15" s="152">
        <v>449344</v>
      </c>
      <c r="L15" s="152">
        <v>481425</v>
      </c>
      <c r="M15" s="152">
        <v>445172</v>
      </c>
      <c r="N15" s="152">
        <v>597383</v>
      </c>
      <c r="O15" s="152">
        <v>517482.52886000002</v>
      </c>
      <c r="P15" s="152">
        <v>531749.98684999999</v>
      </c>
      <c r="Q15" s="152">
        <v>489941.81229999999</v>
      </c>
      <c r="R15" s="152">
        <v>592865.12911999994</v>
      </c>
      <c r="S15" s="152">
        <v>478046.23134257761</v>
      </c>
      <c r="T15" s="152">
        <v>515575.87944273592</v>
      </c>
      <c r="U15" s="152">
        <v>473457.42712529137</v>
      </c>
      <c r="V15" s="152">
        <v>624915.79825270409</v>
      </c>
      <c r="W15" s="152">
        <v>523824.06740255188</v>
      </c>
      <c r="X15" s="152">
        <v>559352.98646449391</v>
      </c>
      <c r="Y15" s="152">
        <v>520755.55464931502</v>
      </c>
      <c r="Z15" s="152">
        <v>670978.68228157703</v>
      </c>
      <c r="AA15" s="152">
        <v>575337.47369856946</v>
      </c>
      <c r="AB15" s="152">
        <v>614746.56690856849</v>
      </c>
      <c r="AC15" s="152">
        <v>559755.87783019152</v>
      </c>
      <c r="AD15" s="152">
        <v>754259</v>
      </c>
      <c r="AE15" s="152">
        <v>644156</v>
      </c>
      <c r="AF15" s="152">
        <v>686136</v>
      </c>
      <c r="AG15" s="152">
        <v>670006.24</v>
      </c>
      <c r="AH15" s="152">
        <v>895483</v>
      </c>
      <c r="AI15" s="152">
        <v>769279.95136228332</v>
      </c>
      <c r="AJ15" s="152">
        <v>793453.94277189346</v>
      </c>
      <c r="AK15" s="152">
        <v>786420.31403501856</v>
      </c>
      <c r="AL15" s="152">
        <v>1060847.334109338</v>
      </c>
      <c r="AM15" s="152">
        <v>899875.42932842183</v>
      </c>
      <c r="AN15" s="152">
        <v>886006</v>
      </c>
      <c r="AO15" s="152">
        <v>836387</v>
      </c>
      <c r="AP15" s="152">
        <v>1147106</v>
      </c>
      <c r="AQ15" s="152">
        <v>974584</v>
      </c>
      <c r="AR15" s="152">
        <v>1011827.4282799999</v>
      </c>
      <c r="AS15" s="152">
        <v>946949</v>
      </c>
      <c r="AT15" s="152">
        <v>1210113</v>
      </c>
      <c r="AU15" s="152">
        <v>975179</v>
      </c>
      <c r="AV15" s="152">
        <v>1014306</v>
      </c>
      <c r="AW15" s="152">
        <v>915969</v>
      </c>
      <c r="AX15" s="152">
        <v>1196518</v>
      </c>
      <c r="AY15" s="152">
        <v>985034</v>
      </c>
      <c r="AZ15" s="152">
        <v>951603</v>
      </c>
      <c r="BA15" s="152">
        <v>869216.75777000003</v>
      </c>
      <c r="BB15" s="152">
        <v>1131972.0244600002</v>
      </c>
      <c r="BC15" s="152">
        <v>954177.91079999995</v>
      </c>
      <c r="BD15" s="152">
        <v>977931.85585999989</v>
      </c>
      <c r="BE15" s="152">
        <v>925646.10201999999</v>
      </c>
      <c r="BF15" s="152">
        <v>1260257.7797699999</v>
      </c>
      <c r="BG15" s="152">
        <v>1086044.3037357903</v>
      </c>
      <c r="BH15" s="152">
        <v>1059869.7426091963</v>
      </c>
      <c r="BI15" s="152">
        <v>1059606.0827005282</v>
      </c>
      <c r="BJ15" s="152">
        <v>1373226.728314945</v>
      </c>
      <c r="BK15" s="152">
        <v>1155536.7625299999</v>
      </c>
      <c r="BL15" s="152">
        <v>783566.71759000036</v>
      </c>
      <c r="BM15" s="152">
        <v>851109.26572999987</v>
      </c>
      <c r="BN15" s="152">
        <v>1167655</v>
      </c>
      <c r="BO15" s="152">
        <v>839985.99999999988</v>
      </c>
      <c r="BP15" s="152">
        <v>884305.18321000005</v>
      </c>
      <c r="BQ15" s="152">
        <v>876770.92879999976</v>
      </c>
      <c r="BR15" s="152">
        <v>1104349.5732</v>
      </c>
      <c r="BS15" s="152">
        <v>944869</v>
      </c>
      <c r="BT15" s="152">
        <v>992720.73223000008</v>
      </c>
      <c r="BU15" s="152">
        <v>878636.21065000014</v>
      </c>
      <c r="BV15" s="152">
        <v>963209.56176000019</v>
      </c>
      <c r="BW15" s="152">
        <v>809925</v>
      </c>
      <c r="BX15" s="152">
        <v>776257.40503000026</v>
      </c>
      <c r="BY15" s="152">
        <v>690494.46252000018</v>
      </c>
      <c r="BZ15" s="152">
        <v>786310.94427000033</v>
      </c>
    </row>
    <row r="16" spans="1:78" ht="16.5" collapsed="1">
      <c r="A16" s="90"/>
      <c r="B16" s="362"/>
      <c r="C16" s="234"/>
      <c r="D16" s="83" t="s">
        <v>625</v>
      </c>
      <c r="E16" s="83" t="s">
        <v>1816</v>
      </c>
      <c r="F16" s="82">
        <v>-22996</v>
      </c>
      <c r="G16" s="82">
        <v>-22115</v>
      </c>
      <c r="H16" s="82">
        <v>-27534</v>
      </c>
      <c r="I16" s="82">
        <v>-25247</v>
      </c>
      <c r="J16" s="82">
        <v>-33628</v>
      </c>
      <c r="K16" s="82">
        <v>-32238</v>
      </c>
      <c r="L16" s="82">
        <v>-45724</v>
      </c>
      <c r="M16" s="82">
        <v>-43111</v>
      </c>
      <c r="N16" s="82">
        <v>-53043</v>
      </c>
      <c r="O16" s="82">
        <v>-46037</v>
      </c>
      <c r="P16" s="82">
        <v>-56514</v>
      </c>
      <c r="Q16" s="82">
        <v>-53443</v>
      </c>
      <c r="R16" s="82">
        <v>-56530</v>
      </c>
      <c r="S16" s="82">
        <v>-30030</v>
      </c>
      <c r="T16" s="82">
        <v>-41214</v>
      </c>
      <c r="U16" s="82">
        <v>-40375</v>
      </c>
      <c r="V16" s="82">
        <v>-47882</v>
      </c>
      <c r="W16" s="82">
        <v>-46347</v>
      </c>
      <c r="X16" s="82">
        <v>-57916</v>
      </c>
      <c r="Y16" s="82">
        <v>-50853</v>
      </c>
      <c r="Z16" s="82">
        <v>-42200</v>
      </c>
      <c r="AA16" s="82">
        <v>-37763</v>
      </c>
      <c r="AB16" s="82">
        <v>-45721</v>
      </c>
      <c r="AC16" s="82">
        <v>-39233</v>
      </c>
      <c r="AD16" s="82">
        <v>-47283</v>
      </c>
      <c r="AE16" s="82">
        <v>-37491</v>
      </c>
      <c r="AF16" s="82">
        <v>-47480</v>
      </c>
      <c r="AG16" s="82">
        <v>-43211</v>
      </c>
      <c r="AH16" s="82">
        <v>-52071</v>
      </c>
      <c r="AI16" s="82">
        <v>-43029</v>
      </c>
      <c r="AJ16" s="82">
        <v>-51094</v>
      </c>
      <c r="AK16" s="82">
        <v>-49356</v>
      </c>
      <c r="AL16" s="82">
        <v>-55832</v>
      </c>
      <c r="AM16" s="82">
        <v>-43882</v>
      </c>
      <c r="AN16" s="82">
        <v>-59504</v>
      </c>
      <c r="AO16" s="82">
        <v>-57373</v>
      </c>
      <c r="AP16" s="82">
        <v>-58878</v>
      </c>
      <c r="AQ16" s="82">
        <v>-49619</v>
      </c>
      <c r="AR16" s="82">
        <v>-67586</v>
      </c>
      <c r="AS16" s="82">
        <v>-63902</v>
      </c>
      <c r="AT16" s="82">
        <v>-74969</v>
      </c>
      <c r="AU16" s="82">
        <v>-56027</v>
      </c>
      <c r="AV16" s="82">
        <v>-68200</v>
      </c>
      <c r="AW16" s="82">
        <v>-62010</v>
      </c>
      <c r="AX16" s="82">
        <v>-57860</v>
      </c>
      <c r="AY16" s="82">
        <v>-47511</v>
      </c>
      <c r="AZ16" s="82">
        <v>-57079</v>
      </c>
      <c r="BA16" s="82">
        <v>-48776</v>
      </c>
      <c r="BB16" s="82">
        <v>-53064.3</v>
      </c>
      <c r="BC16" s="82">
        <v>-66562</v>
      </c>
      <c r="BD16" s="82">
        <v>-82188</v>
      </c>
      <c r="BE16" s="82">
        <v>-65197.561172857386</v>
      </c>
      <c r="BF16" s="82">
        <v>-63993</v>
      </c>
      <c r="BG16" s="82">
        <v>-69546</v>
      </c>
      <c r="BH16" s="82">
        <v>-89023</v>
      </c>
      <c r="BI16" s="82">
        <v>-96182.288379999984</v>
      </c>
      <c r="BJ16" s="82">
        <v>-132813.24235000001</v>
      </c>
      <c r="BK16" s="82">
        <v>-197469.97429251063</v>
      </c>
      <c r="BL16" s="82">
        <v>-250867.06356000001</v>
      </c>
      <c r="BM16" s="82">
        <v>-250443</v>
      </c>
      <c r="BN16" s="82">
        <v>-206724.01314000002</v>
      </c>
      <c r="BO16" s="82">
        <v>-141637</v>
      </c>
      <c r="BP16" s="82">
        <v>-154297.63933000001</v>
      </c>
      <c r="BQ16" s="82">
        <v>-168317.40178999997</v>
      </c>
      <c r="BR16" s="82">
        <v>-177888.47336</v>
      </c>
      <c r="BS16" s="82">
        <v>-157573</v>
      </c>
      <c r="BT16" s="82">
        <v>-184365.63114000001</v>
      </c>
      <c r="BU16" s="82">
        <v>-203111</v>
      </c>
      <c r="BV16" s="82">
        <v>-210923</v>
      </c>
      <c r="BW16" s="82">
        <v>-185822</v>
      </c>
      <c r="BX16" s="82">
        <v>-170949.69116999995</v>
      </c>
      <c r="BY16" s="82">
        <v>-155454.62473999994</v>
      </c>
      <c r="BZ16" s="82">
        <v>-141413.44217999998</v>
      </c>
    </row>
    <row r="17" spans="1:78" ht="16.5">
      <c r="A17" s="96"/>
      <c r="B17" s="362"/>
      <c r="C17" s="234"/>
      <c r="D17" s="153" t="s">
        <v>1812</v>
      </c>
      <c r="E17" s="153" t="s">
        <v>1813</v>
      </c>
      <c r="F17" s="154">
        <v>421558</v>
      </c>
      <c r="G17" s="154">
        <v>355740</v>
      </c>
      <c r="H17" s="154">
        <v>387437</v>
      </c>
      <c r="I17" s="154">
        <v>374275</v>
      </c>
      <c r="J17" s="154">
        <v>549765</v>
      </c>
      <c r="K17" s="154">
        <v>417106</v>
      </c>
      <c r="L17" s="154">
        <v>435701</v>
      </c>
      <c r="M17" s="154">
        <v>402061</v>
      </c>
      <c r="N17" s="154">
        <v>544340</v>
      </c>
      <c r="O17" s="154">
        <v>471445.52886000002</v>
      </c>
      <c r="P17" s="154">
        <v>475235.98684999999</v>
      </c>
      <c r="Q17" s="154">
        <v>436498.81229999999</v>
      </c>
      <c r="R17" s="154">
        <v>536335.12911999994</v>
      </c>
      <c r="S17" s="154">
        <v>448016.23134257761</v>
      </c>
      <c r="T17" s="154">
        <v>474361.87944273592</v>
      </c>
      <c r="U17" s="154">
        <v>433082.42712529137</v>
      </c>
      <c r="V17" s="154">
        <v>577033.79825270409</v>
      </c>
      <c r="W17" s="154">
        <v>477477.06740255188</v>
      </c>
      <c r="X17" s="154">
        <v>501436.98646449391</v>
      </c>
      <c r="Y17" s="154">
        <v>469902.55464931502</v>
      </c>
      <c r="Z17" s="154">
        <v>628778.68228157703</v>
      </c>
      <c r="AA17" s="154">
        <v>537574.47369856946</v>
      </c>
      <c r="AB17" s="154">
        <v>569025.56690856849</v>
      </c>
      <c r="AC17" s="154">
        <v>520522.87783019152</v>
      </c>
      <c r="AD17" s="154">
        <v>706976</v>
      </c>
      <c r="AE17" s="154">
        <v>606665</v>
      </c>
      <c r="AF17" s="154">
        <v>638656</v>
      </c>
      <c r="AG17" s="154">
        <v>626795.24</v>
      </c>
      <c r="AH17" s="154">
        <v>843412</v>
      </c>
      <c r="AI17" s="154">
        <v>726250.95136228332</v>
      </c>
      <c r="AJ17" s="154">
        <v>742359.94277189346</v>
      </c>
      <c r="AK17" s="154">
        <v>737064.31403501856</v>
      </c>
      <c r="AL17" s="154">
        <v>1005015.334109338</v>
      </c>
      <c r="AM17" s="154">
        <v>855993.42932842183</v>
      </c>
      <c r="AN17" s="154">
        <v>826502</v>
      </c>
      <c r="AO17" s="154">
        <v>779014</v>
      </c>
      <c r="AP17" s="154">
        <v>1088228</v>
      </c>
      <c r="AQ17" s="154">
        <v>924965</v>
      </c>
      <c r="AR17" s="154">
        <v>944241.42827999988</v>
      </c>
      <c r="AS17" s="154">
        <v>883047</v>
      </c>
      <c r="AT17" s="154">
        <v>1135144</v>
      </c>
      <c r="AU17" s="154">
        <v>919152</v>
      </c>
      <c r="AV17" s="154">
        <v>946106</v>
      </c>
      <c r="AW17" s="154">
        <v>853959</v>
      </c>
      <c r="AX17" s="154">
        <v>1138658</v>
      </c>
      <c r="AY17" s="154">
        <v>937523</v>
      </c>
      <c r="AZ17" s="154">
        <v>894524</v>
      </c>
      <c r="BA17" s="154">
        <v>820440.75777000003</v>
      </c>
      <c r="BB17" s="154">
        <v>1078907.7244600002</v>
      </c>
      <c r="BC17" s="154">
        <v>887615.91079999995</v>
      </c>
      <c r="BD17" s="154">
        <v>895743.85585999989</v>
      </c>
      <c r="BE17" s="154">
        <v>860448.54084714258</v>
      </c>
      <c r="BF17" s="154">
        <v>1196264.7797699999</v>
      </c>
      <c r="BG17" s="154">
        <v>1016498.3037357903</v>
      </c>
      <c r="BH17" s="154">
        <v>970846.74260919634</v>
      </c>
      <c r="BI17" s="154">
        <v>963423.79432052816</v>
      </c>
      <c r="BJ17" s="154">
        <v>1240413.4859649451</v>
      </c>
      <c r="BK17" s="154">
        <v>958066.78823748929</v>
      </c>
      <c r="BL17" s="154">
        <v>532699.65403000033</v>
      </c>
      <c r="BM17" s="154">
        <v>600666.26572999987</v>
      </c>
      <c r="BN17" s="154">
        <v>960930.98685999995</v>
      </c>
      <c r="BO17" s="154">
        <v>698348.99999999988</v>
      </c>
      <c r="BP17" s="154">
        <v>730007.54388000001</v>
      </c>
      <c r="BQ17" s="154">
        <v>708453.52700999985</v>
      </c>
      <c r="BR17" s="154">
        <v>926461.09984000004</v>
      </c>
      <c r="BS17" s="154">
        <v>787296</v>
      </c>
      <c r="BT17" s="154">
        <v>808355.10109000001</v>
      </c>
      <c r="BU17" s="154">
        <v>675525.21065000014</v>
      </c>
      <c r="BV17" s="154">
        <v>752286.56176000019</v>
      </c>
      <c r="BW17" s="154">
        <v>624103</v>
      </c>
      <c r="BX17" s="154">
        <v>605307.71386000025</v>
      </c>
      <c r="BY17" s="154">
        <v>535039.83778000018</v>
      </c>
      <c r="BZ17" s="154">
        <v>644897.50209000031</v>
      </c>
    </row>
    <row r="18" spans="1:78" ht="16.5" collapsed="1">
      <c r="A18" s="90"/>
      <c r="B18" s="362"/>
      <c r="C18" s="234"/>
      <c r="D18" s="150"/>
      <c r="E18" s="150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</row>
    <row r="19" spans="1:78" ht="16.5">
      <c r="A19" s="97"/>
      <c r="B19" s="362"/>
      <c r="C19" s="234"/>
      <c r="D19" s="73" t="s">
        <v>1817</v>
      </c>
      <c r="E19" s="73" t="s">
        <v>1817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</row>
    <row r="20" spans="1:78" ht="16.5">
      <c r="A20" s="149"/>
      <c r="B20" s="362"/>
      <c r="C20" s="234"/>
      <c r="D20" s="83" t="s">
        <v>2261</v>
      </c>
      <c r="E20" s="83" t="s">
        <v>107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0</v>
      </c>
      <c r="Y20" s="82">
        <v>0</v>
      </c>
      <c r="Z20" s="82">
        <v>0</v>
      </c>
      <c r="AA20" s="82">
        <v>0</v>
      </c>
      <c r="AB20" s="82">
        <v>0</v>
      </c>
      <c r="AC20" s="82">
        <v>0</v>
      </c>
      <c r="AD20" s="82">
        <v>0</v>
      </c>
      <c r="AE20" s="82">
        <v>0</v>
      </c>
      <c r="AF20" s="82">
        <v>50259</v>
      </c>
      <c r="AG20" s="82">
        <v>61153</v>
      </c>
      <c r="AH20" s="82">
        <v>70405</v>
      </c>
      <c r="AI20" s="82">
        <v>64322</v>
      </c>
      <c r="AJ20" s="82">
        <v>75643</v>
      </c>
      <c r="AK20" s="82">
        <v>106558</v>
      </c>
      <c r="AL20" s="82">
        <v>146326</v>
      </c>
      <c r="AM20" s="82">
        <v>169032</v>
      </c>
      <c r="AN20" s="82">
        <v>193617</v>
      </c>
      <c r="AO20" s="82">
        <v>223460</v>
      </c>
      <c r="AP20" s="82">
        <v>281017</v>
      </c>
      <c r="AQ20" s="82">
        <v>267839</v>
      </c>
      <c r="AR20" s="82">
        <v>296882.33</v>
      </c>
      <c r="AS20" s="82">
        <v>315548</v>
      </c>
      <c r="AT20" s="82">
        <v>374417.30826820002</v>
      </c>
      <c r="AU20" s="82">
        <v>342352</v>
      </c>
      <c r="AV20" s="82">
        <v>363072</v>
      </c>
      <c r="AW20" s="82">
        <v>378020</v>
      </c>
      <c r="AX20" s="82">
        <v>433712</v>
      </c>
      <c r="AY20" s="82">
        <v>458730</v>
      </c>
      <c r="AZ20" s="82">
        <v>613136</v>
      </c>
      <c r="BA20" s="82">
        <v>706579</v>
      </c>
      <c r="BB20" s="82">
        <v>841339.56510000024</v>
      </c>
      <c r="BC20" s="82">
        <v>822166.2420919094</v>
      </c>
      <c r="BD20" s="82">
        <v>889002.05926000001</v>
      </c>
      <c r="BE20" s="82">
        <v>933964.12396</v>
      </c>
      <c r="BF20" s="82">
        <v>1187581.8284199999</v>
      </c>
      <c r="BG20" s="82">
        <v>1158429.5316440314</v>
      </c>
      <c r="BH20" s="82">
        <v>1262353.9195399999</v>
      </c>
      <c r="BI20" s="82">
        <v>1422994.6815599997</v>
      </c>
      <c r="BJ20" s="82">
        <v>1713197.3375818464</v>
      </c>
      <c r="BK20" s="82">
        <v>1647974.9540099993</v>
      </c>
      <c r="BL20" s="82">
        <v>1384345.7757899999</v>
      </c>
      <c r="BM20" s="82">
        <v>1627036.1244099999</v>
      </c>
      <c r="BN20" s="82">
        <v>2030498.7735400007</v>
      </c>
      <c r="BO20" s="82">
        <v>1870036.8525200004</v>
      </c>
      <c r="BP20" s="82">
        <v>2146634.5665099998</v>
      </c>
      <c r="BQ20" s="82">
        <v>2348127.2872299999</v>
      </c>
      <c r="BR20" s="82">
        <v>3103515.8323999997</v>
      </c>
      <c r="BS20" s="82">
        <v>3148970.78926</v>
      </c>
      <c r="BT20" s="82">
        <v>3447147.8239199994</v>
      </c>
      <c r="BU20" s="82">
        <v>3523791.4066199996</v>
      </c>
      <c r="BV20" s="82">
        <v>4032634.1418699995</v>
      </c>
      <c r="BW20" s="82">
        <v>3887350</v>
      </c>
      <c r="BX20" s="82">
        <v>3900225.6298300005</v>
      </c>
      <c r="BY20" s="82">
        <v>3648752.6684799995</v>
      </c>
      <c r="BZ20" s="82">
        <v>4026247.3371000006</v>
      </c>
    </row>
    <row r="21" spans="1:78" ht="16.5">
      <c r="A21" s="149"/>
      <c r="B21" s="362"/>
      <c r="C21" s="234"/>
      <c r="D21" s="83" t="s">
        <v>1977</v>
      </c>
      <c r="E21" s="83" t="s">
        <v>528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0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12335</v>
      </c>
      <c r="AG21" s="82">
        <v>19260</v>
      </c>
      <c r="AH21" s="82">
        <v>20308</v>
      </c>
      <c r="AI21" s="82">
        <v>19833</v>
      </c>
      <c r="AJ21" s="82">
        <v>18196</v>
      </c>
      <c r="AK21" s="82">
        <v>22109</v>
      </c>
      <c r="AL21" s="82">
        <v>28981</v>
      </c>
      <c r="AM21" s="82">
        <v>38910</v>
      </c>
      <c r="AN21" s="82">
        <v>54076</v>
      </c>
      <c r="AO21" s="82">
        <v>61490</v>
      </c>
      <c r="AP21" s="82">
        <v>56988</v>
      </c>
      <c r="AQ21" s="82">
        <v>80354.719125599993</v>
      </c>
      <c r="AR21" s="82">
        <v>92721.46924830004</v>
      </c>
      <c r="AS21" s="82">
        <v>92727.485709999994</v>
      </c>
      <c r="AT21" s="82">
        <v>80807.691731799976</v>
      </c>
      <c r="AU21" s="82">
        <v>105141.17010150007</v>
      </c>
      <c r="AV21" s="82">
        <v>115647.08144600011</v>
      </c>
      <c r="AW21" s="82">
        <v>114063.46272440003</v>
      </c>
      <c r="AX21" s="82">
        <v>95752.019859299922</v>
      </c>
      <c r="AY21" s="82">
        <v>115090.81422010003</v>
      </c>
      <c r="AZ21" s="82">
        <v>219443.04233610004</v>
      </c>
      <c r="BA21" s="82">
        <v>181551.08537999995</v>
      </c>
      <c r="BB21" s="82">
        <v>241150</v>
      </c>
      <c r="BC21" s="82">
        <v>249188.59114999999</v>
      </c>
      <c r="BD21" s="82">
        <v>266341.12306000007</v>
      </c>
      <c r="BE21" s="82">
        <v>275948.49036</v>
      </c>
      <c r="BF21" s="82">
        <v>269842.92554999993</v>
      </c>
      <c r="BG21" s="82">
        <v>297665.38063999999</v>
      </c>
      <c r="BH21" s="82">
        <v>334910.58155</v>
      </c>
      <c r="BI21" s="82">
        <v>355019.70194</v>
      </c>
      <c r="BJ21" s="82">
        <v>365180.27952999994</v>
      </c>
      <c r="BK21" s="82">
        <v>432296.19919000013</v>
      </c>
      <c r="BL21" s="82">
        <v>482065.04661000019</v>
      </c>
      <c r="BM21" s="82">
        <v>381558.77735000046</v>
      </c>
      <c r="BN21" s="82">
        <v>325417.65184999979</v>
      </c>
      <c r="BO21" s="82">
        <v>330638.76536999986</v>
      </c>
      <c r="BP21" s="82">
        <v>380232.52760999999</v>
      </c>
      <c r="BQ21" s="82">
        <v>484926.14740000007</v>
      </c>
      <c r="BR21" s="82">
        <v>590228.35837000003</v>
      </c>
      <c r="BS21" s="82">
        <v>830406.21074000001</v>
      </c>
      <c r="BT21" s="82">
        <v>1044885.1555300001</v>
      </c>
      <c r="BU21" s="82">
        <v>1235245.3700900001</v>
      </c>
      <c r="BV21" s="82">
        <v>1353299.0417700002</v>
      </c>
      <c r="BW21" s="82">
        <v>1464743</v>
      </c>
      <c r="BX21" s="82">
        <v>1518265.4734099996</v>
      </c>
      <c r="BY21" s="82">
        <v>1470047.0089100003</v>
      </c>
      <c r="BZ21" s="82">
        <v>1361600.4903299999</v>
      </c>
    </row>
    <row r="22" spans="1:78" ht="16.5">
      <c r="A22" s="90"/>
      <c r="B22" s="362"/>
      <c r="C22" s="234"/>
      <c r="D22" s="156" t="s">
        <v>1978</v>
      </c>
      <c r="E22" s="156" t="s">
        <v>1807</v>
      </c>
      <c r="F22" s="151">
        <v>0</v>
      </c>
      <c r="G22" s="151">
        <v>0</v>
      </c>
      <c r="H22" s="151">
        <v>0</v>
      </c>
      <c r="I22" s="151">
        <v>0</v>
      </c>
      <c r="J22" s="151">
        <v>0</v>
      </c>
      <c r="K22" s="151">
        <v>0</v>
      </c>
      <c r="L22" s="151">
        <v>0</v>
      </c>
      <c r="M22" s="151">
        <v>0</v>
      </c>
      <c r="N22" s="151">
        <v>0</v>
      </c>
      <c r="O22" s="151">
        <v>0</v>
      </c>
      <c r="P22" s="151">
        <v>0</v>
      </c>
      <c r="Q22" s="151">
        <v>0</v>
      </c>
      <c r="R22" s="151">
        <v>0</v>
      </c>
      <c r="S22" s="151">
        <v>0</v>
      </c>
      <c r="T22" s="151">
        <v>0</v>
      </c>
      <c r="U22" s="151">
        <v>0</v>
      </c>
      <c r="V22" s="151">
        <v>0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151">
        <v>0</v>
      </c>
      <c r="AD22" s="151">
        <v>0</v>
      </c>
      <c r="AE22" s="151">
        <v>0</v>
      </c>
      <c r="AF22" s="151">
        <v>0</v>
      </c>
      <c r="AG22" s="151">
        <v>0</v>
      </c>
      <c r="AH22" s="151">
        <v>0</v>
      </c>
      <c r="AI22" s="151">
        <v>0</v>
      </c>
      <c r="AJ22" s="151">
        <v>0</v>
      </c>
      <c r="AK22" s="151">
        <v>0</v>
      </c>
      <c r="AL22" s="151">
        <v>0</v>
      </c>
      <c r="AM22" s="151">
        <v>0</v>
      </c>
      <c r="AN22" s="151">
        <v>0</v>
      </c>
      <c r="AO22" s="151">
        <v>0</v>
      </c>
      <c r="AP22" s="151">
        <v>0</v>
      </c>
      <c r="AQ22" s="151">
        <v>63564.429465599998</v>
      </c>
      <c r="AR22" s="151">
        <v>66758.732398300053</v>
      </c>
      <c r="AS22" s="151">
        <v>67162.772229999988</v>
      </c>
      <c r="AT22" s="151">
        <v>54252.254781799988</v>
      </c>
      <c r="AU22" s="151">
        <v>79886.16372390007</v>
      </c>
      <c r="AV22" s="151">
        <v>80770.059136000142</v>
      </c>
      <c r="AW22" s="151">
        <v>81010.722194400034</v>
      </c>
      <c r="AX22" s="151">
        <v>63229.284709299929</v>
      </c>
      <c r="AY22" s="151">
        <v>89037.018169600036</v>
      </c>
      <c r="AZ22" s="151">
        <v>186962.45896000005</v>
      </c>
      <c r="BA22" s="151">
        <v>86544.897899999996</v>
      </c>
      <c r="BB22" s="151">
        <v>84010</v>
      </c>
      <c r="BC22" s="151">
        <v>100742.94423000001</v>
      </c>
      <c r="BD22" s="151">
        <v>105863.26884</v>
      </c>
      <c r="BE22" s="151">
        <v>107497.31062</v>
      </c>
      <c r="BF22" s="151">
        <v>93041.759049999993</v>
      </c>
      <c r="BG22" s="151">
        <v>129846.68956000001</v>
      </c>
      <c r="BH22" s="151">
        <v>147182.79808000001</v>
      </c>
      <c r="BI22" s="151">
        <v>144752.36992</v>
      </c>
      <c r="BJ22" s="151">
        <v>133154.67878999998</v>
      </c>
      <c r="BK22" s="151">
        <v>181356.23506000009</v>
      </c>
      <c r="BL22" s="151">
        <v>144763.82067000004</v>
      </c>
      <c r="BM22" s="151">
        <v>79670.279550000298</v>
      </c>
      <c r="BN22" s="151">
        <v>84689.074249999772</v>
      </c>
      <c r="BO22" s="151">
        <v>160017.84468999988</v>
      </c>
      <c r="BP22" s="151">
        <v>150870.6225</v>
      </c>
      <c r="BQ22" s="151">
        <v>205986.66631999999</v>
      </c>
      <c r="BR22" s="151">
        <v>233378.57809999998</v>
      </c>
      <c r="BS22" s="151">
        <v>370884.72581000003</v>
      </c>
      <c r="BT22" s="151">
        <v>394885.35392000002</v>
      </c>
      <c r="BU22" s="151">
        <v>415026.92258000001</v>
      </c>
      <c r="BV22" s="151">
        <v>390964.40756999998</v>
      </c>
      <c r="BW22" s="151">
        <v>455454</v>
      </c>
      <c r="BX22" s="151">
        <v>419725.01841999998</v>
      </c>
      <c r="BY22" s="151">
        <v>366813.22482999996</v>
      </c>
      <c r="BZ22" s="151">
        <v>303297.36576999997</v>
      </c>
    </row>
    <row r="23" spans="1:78" ht="16.5">
      <c r="A23" s="90"/>
      <c r="B23" s="362"/>
      <c r="C23" s="234"/>
      <c r="D23" s="156" t="s">
        <v>1980</v>
      </c>
      <c r="E23" s="156" t="s">
        <v>1814</v>
      </c>
      <c r="F23" s="151">
        <v>0</v>
      </c>
      <c r="G23" s="151">
        <v>0</v>
      </c>
      <c r="H23" s="151">
        <v>0</v>
      </c>
      <c r="I23" s="151">
        <v>0</v>
      </c>
      <c r="J23" s="151">
        <v>0</v>
      </c>
      <c r="K23" s="151">
        <v>0</v>
      </c>
      <c r="L23" s="151">
        <v>0</v>
      </c>
      <c r="M23" s="151">
        <v>0</v>
      </c>
      <c r="N23" s="151">
        <v>0</v>
      </c>
      <c r="O23" s="151">
        <v>0</v>
      </c>
      <c r="P23" s="151">
        <v>0</v>
      </c>
      <c r="Q23" s="151">
        <v>0</v>
      </c>
      <c r="R23" s="151">
        <v>0</v>
      </c>
      <c r="S23" s="151">
        <v>0</v>
      </c>
      <c r="T23" s="151">
        <v>0</v>
      </c>
      <c r="U23" s="151">
        <v>0</v>
      </c>
      <c r="V23" s="151">
        <v>0</v>
      </c>
      <c r="W23" s="151">
        <v>0</v>
      </c>
      <c r="X23" s="151">
        <v>0</v>
      </c>
      <c r="Y23" s="151">
        <v>0</v>
      </c>
      <c r="Z23" s="151">
        <v>0</v>
      </c>
      <c r="AA23" s="151">
        <v>0</v>
      </c>
      <c r="AB23" s="151">
        <v>0</v>
      </c>
      <c r="AC23" s="151">
        <v>0</v>
      </c>
      <c r="AD23" s="151">
        <v>0</v>
      </c>
      <c r="AE23" s="151">
        <v>0</v>
      </c>
      <c r="AF23" s="151">
        <v>0</v>
      </c>
      <c r="AG23" s="151">
        <v>0</v>
      </c>
      <c r="AH23" s="151">
        <v>0</v>
      </c>
      <c r="AI23" s="151">
        <v>0</v>
      </c>
      <c r="AJ23" s="151">
        <v>0</v>
      </c>
      <c r="AK23" s="151">
        <v>0</v>
      </c>
      <c r="AL23" s="151">
        <v>0</v>
      </c>
      <c r="AM23" s="151">
        <v>0</v>
      </c>
      <c r="AN23" s="151">
        <v>0</v>
      </c>
      <c r="AO23" s="151">
        <v>0</v>
      </c>
      <c r="AP23" s="151">
        <v>0</v>
      </c>
      <c r="AQ23" s="151">
        <v>16790.289659999991</v>
      </c>
      <c r="AR23" s="151">
        <v>25962.736849999983</v>
      </c>
      <c r="AS23" s="151">
        <v>25564.713480000009</v>
      </c>
      <c r="AT23" s="151">
        <v>26555.436949999985</v>
      </c>
      <c r="AU23" s="151">
        <v>25255.006377599999</v>
      </c>
      <c r="AV23" s="151">
        <v>34877.022309999971</v>
      </c>
      <c r="AW23" s="151">
        <v>33052.740529999995</v>
      </c>
      <c r="AX23" s="151">
        <v>32522.73514999999</v>
      </c>
      <c r="AY23" s="151">
        <v>26053.796050499997</v>
      </c>
      <c r="AZ23" s="151">
        <v>32480.583376099985</v>
      </c>
      <c r="BA23" s="151">
        <v>59048.203659999985</v>
      </c>
      <c r="BB23" s="151">
        <v>68938</v>
      </c>
      <c r="BC23" s="151">
        <v>55402.446780000006</v>
      </c>
      <c r="BD23" s="151">
        <v>73911.730990000025</v>
      </c>
      <c r="BE23" s="151">
        <v>66625.124349999998</v>
      </c>
      <c r="BF23" s="151">
        <v>64471.191619999969</v>
      </c>
      <c r="BG23" s="151">
        <v>60934.985709999994</v>
      </c>
      <c r="BH23" s="151">
        <v>82737.180959999998</v>
      </c>
      <c r="BI23" s="151">
        <v>89365.847509999992</v>
      </c>
      <c r="BJ23" s="151">
        <v>89914.89923000001</v>
      </c>
      <c r="BK23" s="151">
        <v>99072.257310000001</v>
      </c>
      <c r="BL23" s="151">
        <v>171035.98360000001</v>
      </c>
      <c r="BM23" s="151">
        <v>88914.177370000034</v>
      </c>
      <c r="BN23" s="151">
        <v>47633.082909999997</v>
      </c>
      <c r="BO23" s="151">
        <v>56812.979630000016</v>
      </c>
      <c r="BP23" s="151">
        <v>116847.83814999998</v>
      </c>
      <c r="BQ23" s="151">
        <v>113650.35908999998</v>
      </c>
      <c r="BR23" s="151">
        <v>153885.09109</v>
      </c>
      <c r="BS23" s="151">
        <v>214774.69590999998</v>
      </c>
      <c r="BT23" s="151">
        <v>316027.47348000004</v>
      </c>
      <c r="BU23" s="151">
        <v>345883.27372000006</v>
      </c>
      <c r="BV23" s="151">
        <v>374885.64369</v>
      </c>
      <c r="BW23" s="151">
        <v>372428</v>
      </c>
      <c r="BX23" s="151">
        <v>424772.72131999995</v>
      </c>
      <c r="BY23" s="151">
        <v>378456.45131999999</v>
      </c>
      <c r="BZ23" s="151">
        <v>336038.13163000002</v>
      </c>
    </row>
    <row r="24" spans="1:78" ht="16.5">
      <c r="A24" s="90"/>
      <c r="B24" s="362"/>
      <c r="C24" s="234"/>
      <c r="D24" s="156" t="s">
        <v>1981</v>
      </c>
      <c r="E24" s="156" t="s">
        <v>1815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  <c r="R24" s="151">
        <v>0</v>
      </c>
      <c r="S24" s="151">
        <v>0</v>
      </c>
      <c r="T24" s="151">
        <v>0</v>
      </c>
      <c r="U24" s="151">
        <v>0</v>
      </c>
      <c r="V24" s="151">
        <v>0</v>
      </c>
      <c r="W24" s="151">
        <v>0</v>
      </c>
      <c r="X24" s="151">
        <v>0</v>
      </c>
      <c r="Y24" s="151">
        <v>0</v>
      </c>
      <c r="Z24" s="151">
        <v>0</v>
      </c>
      <c r="AA24" s="151">
        <v>0</v>
      </c>
      <c r="AB24" s="151">
        <v>0</v>
      </c>
      <c r="AC24" s="151">
        <v>0</v>
      </c>
      <c r="AD24" s="151">
        <v>0</v>
      </c>
      <c r="AE24" s="151">
        <v>0</v>
      </c>
      <c r="AF24" s="151">
        <v>0</v>
      </c>
      <c r="AG24" s="151">
        <v>0</v>
      </c>
      <c r="AH24" s="151">
        <v>0</v>
      </c>
      <c r="AI24" s="151">
        <v>0</v>
      </c>
      <c r="AJ24" s="151">
        <v>0</v>
      </c>
      <c r="AK24" s="151">
        <v>0</v>
      </c>
      <c r="AL24" s="151">
        <v>0</v>
      </c>
      <c r="AM24" s="151">
        <v>0</v>
      </c>
      <c r="AN24" s="151">
        <v>0</v>
      </c>
      <c r="AO24" s="151">
        <v>0</v>
      </c>
      <c r="AP24" s="151">
        <v>0</v>
      </c>
      <c r="AQ24" s="151">
        <v>0</v>
      </c>
      <c r="AR24" s="151">
        <v>0</v>
      </c>
      <c r="AS24" s="151">
        <v>0</v>
      </c>
      <c r="AT24" s="151">
        <v>0</v>
      </c>
      <c r="AU24" s="151">
        <v>0</v>
      </c>
      <c r="AV24" s="151">
        <v>0</v>
      </c>
      <c r="AW24" s="151">
        <v>0</v>
      </c>
      <c r="AX24" s="151">
        <v>0</v>
      </c>
      <c r="AY24" s="151">
        <v>0</v>
      </c>
      <c r="AZ24" s="151">
        <v>0</v>
      </c>
      <c r="BA24" s="151">
        <v>35957.983819999979</v>
      </c>
      <c r="BB24" s="151">
        <v>88202</v>
      </c>
      <c r="BC24" s="151">
        <v>93043.200139999972</v>
      </c>
      <c r="BD24" s="151">
        <v>86566.123230000012</v>
      </c>
      <c r="BE24" s="151">
        <v>101826.05538999999</v>
      </c>
      <c r="BF24" s="151">
        <v>112329.97487999999</v>
      </c>
      <c r="BG24" s="151">
        <v>106883.70536999995</v>
      </c>
      <c r="BH24" s="151">
        <v>104990.60251</v>
      </c>
      <c r="BI24" s="151">
        <v>120901.48451000001</v>
      </c>
      <c r="BJ24" s="151">
        <v>142110.70150999998</v>
      </c>
      <c r="BK24" s="151">
        <v>151867.70682000002</v>
      </c>
      <c r="BL24" s="151">
        <v>166265.24234000008</v>
      </c>
      <c r="BM24" s="151">
        <v>212974.32043000011</v>
      </c>
      <c r="BN24" s="151">
        <v>193095.49469000002</v>
      </c>
      <c r="BO24" s="151">
        <v>113807.94104999996</v>
      </c>
      <c r="BP24" s="151">
        <v>112514.06696000005</v>
      </c>
      <c r="BQ24" s="151">
        <v>165289.12199000007</v>
      </c>
      <c r="BR24" s="151">
        <v>202964.68918000004</v>
      </c>
      <c r="BS24" s="151">
        <v>244746.78902</v>
      </c>
      <c r="BT24" s="151">
        <v>333972.32813000004</v>
      </c>
      <c r="BU24" s="151">
        <v>474335.17378999997</v>
      </c>
      <c r="BV24" s="151">
        <v>587448.99051000027</v>
      </c>
      <c r="BW24" s="151">
        <v>636861</v>
      </c>
      <c r="BX24" s="151">
        <v>673767.73366999987</v>
      </c>
      <c r="BY24" s="151">
        <v>724777.33276000025</v>
      </c>
      <c r="BZ24" s="151">
        <v>722264.99293000007</v>
      </c>
    </row>
    <row r="25" spans="1:78" ht="16.5">
      <c r="A25" s="90"/>
      <c r="B25" s="362"/>
      <c r="C25" s="234"/>
      <c r="D25" s="83" t="s">
        <v>1991</v>
      </c>
      <c r="E25" s="83" t="s">
        <v>1990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  <c r="R25" s="151">
        <v>0</v>
      </c>
      <c r="S25" s="151">
        <v>0</v>
      </c>
      <c r="T25" s="151">
        <v>0</v>
      </c>
      <c r="U25" s="151">
        <v>0</v>
      </c>
      <c r="V25" s="151">
        <v>0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151">
        <v>0</v>
      </c>
      <c r="AD25" s="151">
        <v>0</v>
      </c>
      <c r="AE25" s="151">
        <v>0</v>
      </c>
      <c r="AF25" s="151">
        <v>0</v>
      </c>
      <c r="AG25" s="151">
        <v>0</v>
      </c>
      <c r="AH25" s="151">
        <v>0</v>
      </c>
      <c r="AI25" s="151">
        <v>0</v>
      </c>
      <c r="AJ25" s="151">
        <v>0</v>
      </c>
      <c r="AK25" s="151">
        <v>0</v>
      </c>
      <c r="AL25" s="151">
        <v>0</v>
      </c>
      <c r="AM25" s="151">
        <v>0</v>
      </c>
      <c r="AN25" s="151">
        <v>0</v>
      </c>
      <c r="AO25" s="151">
        <v>0</v>
      </c>
      <c r="AP25" s="151">
        <v>0</v>
      </c>
      <c r="AQ25" s="151">
        <v>0</v>
      </c>
      <c r="AR25" s="151">
        <v>0</v>
      </c>
      <c r="AS25" s="151">
        <v>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-1952</v>
      </c>
      <c r="AZ25" s="151">
        <v>-5236</v>
      </c>
      <c r="BA25" s="151">
        <v>-5506</v>
      </c>
      <c r="BB25" s="151">
        <v>-7779.6</v>
      </c>
      <c r="BC25" s="151">
        <v>-4861</v>
      </c>
      <c r="BD25" s="151">
        <v>-3436</v>
      </c>
      <c r="BE25" s="151">
        <v>-3580</v>
      </c>
      <c r="BF25" s="151">
        <v>-5349</v>
      </c>
      <c r="BG25" s="151">
        <v>-3927</v>
      </c>
      <c r="BH25" s="151">
        <v>-4642</v>
      </c>
      <c r="BI25" s="151">
        <v>-5176.5722099999994</v>
      </c>
      <c r="BJ25" s="151">
        <v>-7826.6986900000011</v>
      </c>
      <c r="BK25" s="151">
        <v>-4785.5773899999995</v>
      </c>
      <c r="BL25" s="151">
        <v>-2717.1674600000001</v>
      </c>
      <c r="BM25" s="151">
        <v>-3421</v>
      </c>
      <c r="BN25" s="151">
        <v>-6267</v>
      </c>
      <c r="BO25" s="151">
        <v>-3385</v>
      </c>
      <c r="BP25" s="151">
        <v>-5625</v>
      </c>
      <c r="BQ25" s="151">
        <v>-6994</v>
      </c>
      <c r="BR25" s="151">
        <v>-14457</v>
      </c>
      <c r="BS25" s="151">
        <v>-9599</v>
      </c>
      <c r="BT25" s="151">
        <v>-15496</v>
      </c>
      <c r="BU25" s="151">
        <v>-16602</v>
      </c>
      <c r="BV25" s="82">
        <v>-24757</v>
      </c>
      <c r="BW25" s="82">
        <v>-14272</v>
      </c>
      <c r="BX25" s="82">
        <v>-20106.397739999997</v>
      </c>
      <c r="BY25" s="82">
        <v>-18669.91849</v>
      </c>
      <c r="BZ25" s="82">
        <v>-21453.74526</v>
      </c>
    </row>
    <row r="26" spans="1:78" ht="16.5">
      <c r="A26" s="96"/>
      <c r="B26" s="362"/>
      <c r="C26" s="234"/>
      <c r="D26" s="86" t="s">
        <v>1810</v>
      </c>
      <c r="E26" s="86" t="s">
        <v>1811</v>
      </c>
      <c r="F26" s="158">
        <v>0</v>
      </c>
      <c r="G26" s="158">
        <v>0</v>
      </c>
      <c r="H26" s="158">
        <v>0</v>
      </c>
      <c r="I26" s="158">
        <v>0</v>
      </c>
      <c r="J26" s="158">
        <v>0</v>
      </c>
      <c r="K26" s="158">
        <v>0</v>
      </c>
      <c r="L26" s="158">
        <v>0</v>
      </c>
      <c r="M26" s="158">
        <v>0</v>
      </c>
      <c r="N26" s="158">
        <v>0</v>
      </c>
      <c r="O26" s="158">
        <v>0</v>
      </c>
      <c r="P26" s="158">
        <v>0</v>
      </c>
      <c r="Q26" s="158">
        <v>0</v>
      </c>
      <c r="R26" s="158">
        <v>0</v>
      </c>
      <c r="S26" s="158">
        <v>0</v>
      </c>
      <c r="T26" s="158">
        <v>0</v>
      </c>
      <c r="U26" s="158">
        <v>0</v>
      </c>
      <c r="V26" s="158">
        <v>0</v>
      </c>
      <c r="W26" s="158">
        <v>0</v>
      </c>
      <c r="X26" s="158">
        <v>0</v>
      </c>
      <c r="Y26" s="158">
        <v>0</v>
      </c>
      <c r="Z26" s="158">
        <v>0</v>
      </c>
      <c r="AA26" s="158">
        <v>0</v>
      </c>
      <c r="AB26" s="158">
        <v>0</v>
      </c>
      <c r="AC26" s="158">
        <v>0</v>
      </c>
      <c r="AD26" s="158">
        <v>0</v>
      </c>
      <c r="AE26" s="158">
        <v>0</v>
      </c>
      <c r="AF26" s="158">
        <v>62594</v>
      </c>
      <c r="AG26" s="158">
        <v>80413</v>
      </c>
      <c r="AH26" s="158">
        <v>90713</v>
      </c>
      <c r="AI26" s="158">
        <v>84155</v>
      </c>
      <c r="AJ26" s="158">
        <v>93839</v>
      </c>
      <c r="AK26" s="158">
        <v>128667</v>
      </c>
      <c r="AL26" s="158">
        <v>175307</v>
      </c>
      <c r="AM26" s="158">
        <v>207942</v>
      </c>
      <c r="AN26" s="158">
        <v>247693</v>
      </c>
      <c r="AO26" s="158">
        <v>284950</v>
      </c>
      <c r="AP26" s="158">
        <v>338005</v>
      </c>
      <c r="AQ26" s="158">
        <v>348193.71912560001</v>
      </c>
      <c r="AR26" s="158">
        <v>389603.79924830003</v>
      </c>
      <c r="AS26" s="158">
        <v>408275.48570999998</v>
      </c>
      <c r="AT26" s="158">
        <v>455225</v>
      </c>
      <c r="AU26" s="158">
        <v>447493.17010150006</v>
      </c>
      <c r="AV26" s="158">
        <v>478719.08144600014</v>
      </c>
      <c r="AW26" s="158">
        <v>492083.46272440004</v>
      </c>
      <c r="AX26" s="158">
        <v>529464.01985929988</v>
      </c>
      <c r="AY26" s="158">
        <v>571868.81422010006</v>
      </c>
      <c r="AZ26" s="158">
        <v>827343.04233610001</v>
      </c>
      <c r="BA26" s="158">
        <v>882624.08537999995</v>
      </c>
      <c r="BB26" s="158">
        <v>1074709.9651000001</v>
      </c>
      <c r="BC26" s="158">
        <v>1066493.8332419093</v>
      </c>
      <c r="BD26" s="158">
        <v>1151907.1823200001</v>
      </c>
      <c r="BE26" s="158">
        <v>1206332.6143199999</v>
      </c>
      <c r="BF26" s="158">
        <v>1452075.75397</v>
      </c>
      <c r="BG26" s="158">
        <v>1452167.9122840315</v>
      </c>
      <c r="BH26" s="158">
        <v>1592622.5010899999</v>
      </c>
      <c r="BI26" s="158">
        <v>1772837.8112899999</v>
      </c>
      <c r="BJ26" s="158">
        <v>2070550.9184218463</v>
      </c>
      <c r="BK26" s="158">
        <v>2075485.5758099994</v>
      </c>
      <c r="BL26" s="158">
        <v>1863693.65494</v>
      </c>
      <c r="BM26" s="158">
        <v>2005173.9017600003</v>
      </c>
      <c r="BN26" s="158">
        <v>2349649.4253900005</v>
      </c>
      <c r="BO26" s="158">
        <v>2197290.6178900003</v>
      </c>
      <c r="BP26" s="158">
        <v>2521242.0941199996</v>
      </c>
      <c r="BQ26" s="158">
        <v>2826059.43463</v>
      </c>
      <c r="BR26" s="158">
        <v>3679287.1907699998</v>
      </c>
      <c r="BS26" s="158">
        <v>3969778</v>
      </c>
      <c r="BT26" s="158">
        <v>4476536.9794499995</v>
      </c>
      <c r="BU26" s="158">
        <v>4742434.7767099999</v>
      </c>
      <c r="BV26" s="158">
        <v>5361176.1836399995</v>
      </c>
      <c r="BW26" s="158">
        <v>5337821</v>
      </c>
      <c r="BX26" s="158">
        <v>5398384.7055000002</v>
      </c>
      <c r="BY26" s="158">
        <v>5100129.7588999998</v>
      </c>
      <c r="BZ26" s="158">
        <v>5366394.0821700003</v>
      </c>
    </row>
    <row r="27" spans="1:78" ht="16.5">
      <c r="A27" s="149"/>
      <c r="B27" s="362"/>
      <c r="C27" s="234"/>
      <c r="D27" s="83" t="s">
        <v>625</v>
      </c>
      <c r="E27" s="83" t="s">
        <v>1816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82">
        <v>0</v>
      </c>
      <c r="U27" s="82">
        <v>0</v>
      </c>
      <c r="V27" s="82">
        <v>0</v>
      </c>
      <c r="W27" s="82">
        <v>0</v>
      </c>
      <c r="X27" s="82">
        <v>0</v>
      </c>
      <c r="Y27" s="82">
        <v>0</v>
      </c>
      <c r="Z27" s="82">
        <v>0</v>
      </c>
      <c r="AA27" s="82">
        <v>0</v>
      </c>
      <c r="AB27" s="82">
        <v>0</v>
      </c>
      <c r="AC27" s="82">
        <v>0</v>
      </c>
      <c r="AD27" s="82">
        <v>-1290</v>
      </c>
      <c r="AE27" s="82">
        <v>-1540</v>
      </c>
      <c r="AF27" s="82">
        <v>-2522</v>
      </c>
      <c r="AG27" s="82">
        <v>-3544</v>
      </c>
      <c r="AH27" s="82">
        <v>-5242</v>
      </c>
      <c r="AI27" s="82">
        <v>-5191</v>
      </c>
      <c r="AJ27" s="82">
        <v>-4993</v>
      </c>
      <c r="AK27" s="82">
        <v>-4587</v>
      </c>
      <c r="AL27" s="82">
        <v>-6170</v>
      </c>
      <c r="AM27" s="82">
        <v>-7362</v>
      </c>
      <c r="AN27" s="82">
        <v>-11499</v>
      </c>
      <c r="AO27" s="82">
        <v>-12685</v>
      </c>
      <c r="AP27" s="82">
        <v>-11926</v>
      </c>
      <c r="AQ27" s="82">
        <v>-12697</v>
      </c>
      <c r="AR27" s="82">
        <v>-18619</v>
      </c>
      <c r="AS27" s="82">
        <v>-18861</v>
      </c>
      <c r="AT27" s="82">
        <v>-20151</v>
      </c>
      <c r="AU27" s="82">
        <v>-20458</v>
      </c>
      <c r="AV27" s="82">
        <v>-25053</v>
      </c>
      <c r="AW27" s="82">
        <v>-23836</v>
      </c>
      <c r="AX27" s="82">
        <v>-24090</v>
      </c>
      <c r="AY27" s="82">
        <v>-21029</v>
      </c>
      <c r="AZ27" s="82">
        <v>-27390</v>
      </c>
      <c r="BA27" s="82">
        <v>-85723</v>
      </c>
      <c r="BB27" s="82">
        <v>-145545.5</v>
      </c>
      <c r="BC27" s="82">
        <v>-178442.7575598947</v>
      </c>
      <c r="BD27" s="82">
        <v>-193231</v>
      </c>
      <c r="BE27" s="82">
        <v>-210462</v>
      </c>
      <c r="BF27" s="82">
        <v>-232007</v>
      </c>
      <c r="BG27" s="82">
        <v>-236753</v>
      </c>
      <c r="BH27" s="82">
        <v>-255188</v>
      </c>
      <c r="BI27" s="82">
        <v>-276112.37050000002</v>
      </c>
      <c r="BJ27" s="82">
        <v>-287892.05350000004</v>
      </c>
      <c r="BK27" s="82">
        <v>-362312.85366000008</v>
      </c>
      <c r="BL27" s="82">
        <v>-376352.9448</v>
      </c>
      <c r="BM27" s="82">
        <v>-387973</v>
      </c>
      <c r="BN27" s="82">
        <v>-341384.72759999998</v>
      </c>
      <c r="BO27" s="82">
        <v>-290840</v>
      </c>
      <c r="BP27" s="82">
        <v>-279225.63799999998</v>
      </c>
      <c r="BQ27" s="82">
        <v>-324260.30170000001</v>
      </c>
      <c r="BR27" s="82">
        <v>-405250.47570000001</v>
      </c>
      <c r="BS27" s="82">
        <v>-477519</v>
      </c>
      <c r="BT27" s="82">
        <v>-637141.20539999998</v>
      </c>
      <c r="BU27" s="82">
        <v>-785696</v>
      </c>
      <c r="BV27" s="82">
        <v>-917235</v>
      </c>
      <c r="BW27" s="82">
        <v>-980253</v>
      </c>
      <c r="BX27" s="82">
        <v>-1060517.1321899998</v>
      </c>
      <c r="BY27" s="82">
        <v>-1068253.1882899997</v>
      </c>
      <c r="BZ27" s="82">
        <v>-1039724.3027299998</v>
      </c>
    </row>
    <row r="28" spans="1:78" ht="16.5">
      <c r="A28" s="96"/>
      <c r="B28" s="362"/>
      <c r="C28" s="234"/>
      <c r="D28" s="153" t="s">
        <v>1818</v>
      </c>
      <c r="E28" s="153" t="s">
        <v>1819</v>
      </c>
      <c r="F28" s="154">
        <v>0</v>
      </c>
      <c r="G28" s="154">
        <v>0</v>
      </c>
      <c r="H28" s="154">
        <v>0</v>
      </c>
      <c r="I28" s="154">
        <v>0</v>
      </c>
      <c r="J28" s="154">
        <v>0</v>
      </c>
      <c r="K28" s="154">
        <v>0</v>
      </c>
      <c r="L28" s="154">
        <v>0</v>
      </c>
      <c r="M28" s="154">
        <v>0</v>
      </c>
      <c r="N28" s="154">
        <v>0</v>
      </c>
      <c r="O28" s="154">
        <v>0</v>
      </c>
      <c r="P28" s="154">
        <v>0</v>
      </c>
      <c r="Q28" s="154">
        <v>0</v>
      </c>
      <c r="R28" s="154">
        <v>0</v>
      </c>
      <c r="S28" s="154">
        <v>0</v>
      </c>
      <c r="T28" s="154">
        <v>0</v>
      </c>
      <c r="U28" s="154">
        <v>0</v>
      </c>
      <c r="V28" s="154">
        <v>0</v>
      </c>
      <c r="W28" s="154">
        <v>0</v>
      </c>
      <c r="X28" s="154">
        <v>0</v>
      </c>
      <c r="Y28" s="154">
        <v>0</v>
      </c>
      <c r="Z28" s="154">
        <v>0</v>
      </c>
      <c r="AA28" s="154">
        <v>0</v>
      </c>
      <c r="AB28" s="154">
        <v>0</v>
      </c>
      <c r="AC28" s="154">
        <v>0</v>
      </c>
      <c r="AD28" s="154">
        <v>-1290</v>
      </c>
      <c r="AE28" s="154">
        <v>-1540</v>
      </c>
      <c r="AF28" s="154">
        <v>60072</v>
      </c>
      <c r="AG28" s="154">
        <v>76869</v>
      </c>
      <c r="AH28" s="154">
        <v>85471</v>
      </c>
      <c r="AI28" s="154">
        <v>78964</v>
      </c>
      <c r="AJ28" s="154">
        <v>88846</v>
      </c>
      <c r="AK28" s="154">
        <v>124080</v>
      </c>
      <c r="AL28" s="154">
        <v>169137</v>
      </c>
      <c r="AM28" s="154">
        <v>200580</v>
      </c>
      <c r="AN28" s="154">
        <v>236194</v>
      </c>
      <c r="AO28" s="154">
        <v>272265</v>
      </c>
      <c r="AP28" s="154">
        <v>326079</v>
      </c>
      <c r="AQ28" s="154">
        <v>335496.71912560001</v>
      </c>
      <c r="AR28" s="154">
        <v>370984.79924830003</v>
      </c>
      <c r="AS28" s="154">
        <v>389414.48570999998</v>
      </c>
      <c r="AT28" s="154">
        <v>435074</v>
      </c>
      <c r="AU28" s="154">
        <v>427035.17010150006</v>
      </c>
      <c r="AV28" s="154">
        <v>453666.08144600014</v>
      </c>
      <c r="AW28" s="154">
        <v>468247.46272440004</v>
      </c>
      <c r="AX28" s="154">
        <v>505374.01985929988</v>
      </c>
      <c r="AY28" s="154">
        <v>550839.81422010006</v>
      </c>
      <c r="AZ28" s="154">
        <v>799953.04233610001</v>
      </c>
      <c r="BA28" s="154">
        <v>796901.08537999995</v>
      </c>
      <c r="BB28" s="154">
        <v>929164.46510000015</v>
      </c>
      <c r="BC28" s="154">
        <v>888051.07568201458</v>
      </c>
      <c r="BD28" s="154">
        <v>958676.18232000014</v>
      </c>
      <c r="BE28" s="154">
        <v>995870.61431999994</v>
      </c>
      <c r="BF28" s="154">
        <v>1220068.75397</v>
      </c>
      <c r="BG28" s="154">
        <v>1215414.9122840315</v>
      </c>
      <c r="BH28" s="154">
        <v>1337434.5010899999</v>
      </c>
      <c r="BI28" s="154">
        <v>1496725.4407899999</v>
      </c>
      <c r="BJ28" s="154">
        <v>1782658.8649218464</v>
      </c>
      <c r="BK28" s="154">
        <v>1713172.7221499993</v>
      </c>
      <c r="BL28" s="154">
        <v>1487340.7101400001</v>
      </c>
      <c r="BM28" s="154">
        <v>1617200.9017600003</v>
      </c>
      <c r="BN28" s="154">
        <v>2008264.6977900006</v>
      </c>
      <c r="BO28" s="154">
        <v>1906450.6178900003</v>
      </c>
      <c r="BP28" s="154">
        <v>2242016.4561199998</v>
      </c>
      <c r="BQ28" s="154">
        <v>2501799.1329299998</v>
      </c>
      <c r="BR28" s="154">
        <v>3274036.7150699999</v>
      </c>
      <c r="BS28" s="154">
        <v>3492259</v>
      </c>
      <c r="BT28" s="154">
        <v>3839395.7740499997</v>
      </c>
      <c r="BU28" s="154">
        <v>3956738.7767099999</v>
      </c>
      <c r="BV28" s="154">
        <v>4443941.1836399995</v>
      </c>
      <c r="BW28" s="154">
        <v>4357568</v>
      </c>
      <c r="BX28" s="154">
        <v>4337867.5733100008</v>
      </c>
      <c r="BY28" s="154">
        <v>4031876.5706099998</v>
      </c>
      <c r="BZ28" s="154">
        <v>4326669.7794400007</v>
      </c>
    </row>
    <row r="29" spans="1:78" ht="16.5">
      <c r="A29" s="90"/>
      <c r="B29" s="362"/>
      <c r="C29" s="234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8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5"/>
      <c r="BT29" s="5"/>
      <c r="BU29" s="5"/>
      <c r="BV29" s="5"/>
      <c r="BW29" s="5"/>
      <c r="BX29" s="5"/>
    </row>
    <row r="30" spans="1:78" ht="16.5">
      <c r="A30" s="97"/>
      <c r="B30" s="362"/>
      <c r="C30" s="234"/>
      <c r="D30" s="73" t="s">
        <v>1820</v>
      </c>
      <c r="E30" s="73" t="s">
        <v>1821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</row>
    <row r="31" spans="1:78" ht="16.5">
      <c r="A31" s="149"/>
      <c r="B31" s="362"/>
      <c r="C31" s="234"/>
      <c r="D31" s="83" t="s">
        <v>531</v>
      </c>
      <c r="E31" s="83" t="s">
        <v>529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82">
        <v>0</v>
      </c>
      <c r="U31" s="82">
        <v>0</v>
      </c>
      <c r="V31" s="82">
        <v>0</v>
      </c>
      <c r="W31" s="82">
        <v>0</v>
      </c>
      <c r="X31" s="82">
        <v>0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>
        <v>108016</v>
      </c>
      <c r="AE31" s="82">
        <v>112339</v>
      </c>
      <c r="AF31" s="82">
        <v>117291</v>
      </c>
      <c r="AG31" s="82">
        <v>122143</v>
      </c>
      <c r="AH31" s="82">
        <v>120726</v>
      </c>
      <c r="AI31" s="82">
        <v>130849</v>
      </c>
      <c r="AJ31" s="82">
        <v>131623</v>
      </c>
      <c r="AK31" s="82">
        <v>141295</v>
      </c>
      <c r="AL31" s="82">
        <v>142448</v>
      </c>
      <c r="AM31" s="82">
        <v>155752</v>
      </c>
      <c r="AN31" s="82">
        <v>160876</v>
      </c>
      <c r="AO31" s="82">
        <v>180568</v>
      </c>
      <c r="AP31" s="82">
        <v>168885</v>
      </c>
      <c r="AQ31" s="82">
        <v>181879</v>
      </c>
      <c r="AR31" s="82">
        <v>196806</v>
      </c>
      <c r="AS31" s="82">
        <v>194293</v>
      </c>
      <c r="AT31" s="82">
        <v>179383</v>
      </c>
      <c r="AU31" s="82">
        <v>179812</v>
      </c>
      <c r="AV31" s="82">
        <v>179789</v>
      </c>
      <c r="AW31" s="82">
        <v>167140</v>
      </c>
      <c r="AX31" s="82">
        <v>144639</v>
      </c>
      <c r="AY31" s="82">
        <v>140840</v>
      </c>
      <c r="AZ31" s="82">
        <v>115517</v>
      </c>
      <c r="BA31" s="82">
        <v>89020</v>
      </c>
      <c r="BB31" s="82">
        <v>71889.2</v>
      </c>
      <c r="BC31" s="82">
        <v>63058</v>
      </c>
      <c r="BD31" s="82">
        <v>58273</v>
      </c>
      <c r="BE31" s="82">
        <v>55364</v>
      </c>
      <c r="BF31" s="82">
        <v>50849</v>
      </c>
      <c r="BG31" s="82">
        <v>53099.677779999998</v>
      </c>
      <c r="BH31" s="82">
        <v>54755</v>
      </c>
      <c r="BI31" s="82">
        <v>53700.822370000002</v>
      </c>
      <c r="BJ31" s="82">
        <v>0</v>
      </c>
      <c r="BK31" s="82">
        <v>0</v>
      </c>
      <c r="BL31" s="82">
        <v>0</v>
      </c>
      <c r="BM31" s="82">
        <v>0</v>
      </c>
      <c r="BN31" s="82">
        <v>0</v>
      </c>
      <c r="BO31" s="82">
        <v>0</v>
      </c>
      <c r="BP31" s="82">
        <v>0</v>
      </c>
      <c r="BQ31" s="82">
        <v>0</v>
      </c>
      <c r="BR31" s="82">
        <v>0</v>
      </c>
      <c r="BS31" s="82">
        <v>0</v>
      </c>
      <c r="BT31" s="82">
        <v>0</v>
      </c>
      <c r="BU31" s="82">
        <v>0</v>
      </c>
      <c r="BV31" s="82">
        <v>0</v>
      </c>
      <c r="BW31" s="82">
        <v>0</v>
      </c>
      <c r="BX31" s="82">
        <v>0</v>
      </c>
      <c r="BY31" s="82">
        <v>0</v>
      </c>
      <c r="BZ31" s="82">
        <v>0</v>
      </c>
    </row>
    <row r="32" spans="1:78" ht="16.5">
      <c r="A32" s="149"/>
      <c r="B32" s="362"/>
      <c r="C32" s="234"/>
      <c r="D32" s="83" t="s">
        <v>625</v>
      </c>
      <c r="E32" s="83" t="s">
        <v>530</v>
      </c>
      <c r="F32" s="82">
        <v>0</v>
      </c>
      <c r="G32" s="82">
        <v>0</v>
      </c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82">
        <v>0</v>
      </c>
      <c r="U32" s="82">
        <v>0</v>
      </c>
      <c r="V32" s="82">
        <v>0</v>
      </c>
      <c r="W32" s="82">
        <v>0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>
        <v>0</v>
      </c>
      <c r="AD32" s="82">
        <v>-17718</v>
      </c>
      <c r="AE32" s="82">
        <v>-17698</v>
      </c>
      <c r="AF32" s="82">
        <v>-17680</v>
      </c>
      <c r="AG32" s="82">
        <v>-18781</v>
      </c>
      <c r="AH32" s="82">
        <v>-18517</v>
      </c>
      <c r="AI32" s="82">
        <v>-19456</v>
      </c>
      <c r="AJ32" s="82">
        <v>-20209</v>
      </c>
      <c r="AK32" s="82">
        <v>-21776</v>
      </c>
      <c r="AL32" s="82">
        <v>-22889</v>
      </c>
      <c r="AM32" s="82">
        <v>-23892</v>
      </c>
      <c r="AN32" s="82">
        <v>-23361</v>
      </c>
      <c r="AO32" s="82">
        <v>-25640</v>
      </c>
      <c r="AP32" s="82">
        <v>-27189</v>
      </c>
      <c r="AQ32" s="82">
        <v>-28240</v>
      </c>
      <c r="AR32" s="82">
        <v>-31675</v>
      </c>
      <c r="AS32" s="82">
        <v>-34756</v>
      </c>
      <c r="AT32" s="82">
        <v>-36122</v>
      </c>
      <c r="AU32" s="82">
        <v>-35970</v>
      </c>
      <c r="AV32" s="82">
        <v>-37986</v>
      </c>
      <c r="AW32" s="82">
        <v>-36496</v>
      </c>
      <c r="AX32" s="82">
        <v>-34989</v>
      </c>
      <c r="AY32" s="82">
        <v>-33604</v>
      </c>
      <c r="AZ32" s="82">
        <v>-33272</v>
      </c>
      <c r="BA32" s="82">
        <v>-14968</v>
      </c>
      <c r="BB32" s="82">
        <v>-11570.6</v>
      </c>
      <c r="BC32" s="82">
        <v>-10307</v>
      </c>
      <c r="BD32" s="82">
        <v>-9681</v>
      </c>
      <c r="BE32" s="82">
        <v>-9631</v>
      </c>
      <c r="BF32" s="82">
        <v>-9766</v>
      </c>
      <c r="BG32" s="82">
        <v>-9173</v>
      </c>
      <c r="BH32" s="82">
        <v>-9644</v>
      </c>
      <c r="BI32" s="82">
        <v>-10196.048019999998</v>
      </c>
      <c r="BJ32" s="82">
        <v>0</v>
      </c>
      <c r="BK32" s="82">
        <v>0</v>
      </c>
      <c r="BL32" s="82">
        <v>0</v>
      </c>
      <c r="BM32" s="82">
        <v>0</v>
      </c>
      <c r="BN32" s="82">
        <v>0</v>
      </c>
      <c r="BO32" s="82">
        <v>0</v>
      </c>
      <c r="BP32" s="82">
        <v>0</v>
      </c>
      <c r="BQ32" s="82">
        <v>0</v>
      </c>
      <c r="BR32" s="82">
        <v>0</v>
      </c>
      <c r="BS32" s="82">
        <v>0</v>
      </c>
      <c r="BT32" s="82">
        <v>0</v>
      </c>
      <c r="BU32" s="82">
        <v>0</v>
      </c>
      <c r="BV32" s="82">
        <v>0</v>
      </c>
      <c r="BW32" s="82">
        <v>0</v>
      </c>
      <c r="BX32" s="82">
        <v>0</v>
      </c>
      <c r="BY32" s="82">
        <v>0</v>
      </c>
      <c r="BZ32" s="82">
        <v>0</v>
      </c>
    </row>
    <row r="33" spans="1:79" ht="16.5">
      <c r="A33" s="96"/>
      <c r="B33" s="362"/>
      <c r="C33" s="234"/>
      <c r="D33" s="153" t="s">
        <v>1822</v>
      </c>
      <c r="E33" s="153" t="s">
        <v>1823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  <c r="R33" s="159">
        <v>0</v>
      </c>
      <c r="S33" s="159">
        <v>0</v>
      </c>
      <c r="T33" s="159">
        <v>0</v>
      </c>
      <c r="U33" s="159">
        <v>0</v>
      </c>
      <c r="V33" s="159">
        <v>0</v>
      </c>
      <c r="W33" s="159">
        <v>0</v>
      </c>
      <c r="X33" s="159">
        <v>0</v>
      </c>
      <c r="Y33" s="159">
        <v>0</v>
      </c>
      <c r="Z33" s="159">
        <v>0</v>
      </c>
      <c r="AA33" s="159">
        <v>0</v>
      </c>
      <c r="AB33" s="159">
        <v>0</v>
      </c>
      <c r="AC33" s="159">
        <v>0</v>
      </c>
      <c r="AD33" s="159">
        <v>90298</v>
      </c>
      <c r="AE33" s="159">
        <v>94641</v>
      </c>
      <c r="AF33" s="159">
        <v>99611</v>
      </c>
      <c r="AG33" s="159">
        <v>103362</v>
      </c>
      <c r="AH33" s="159">
        <v>102209</v>
      </c>
      <c r="AI33" s="159">
        <v>111393</v>
      </c>
      <c r="AJ33" s="159">
        <v>111414</v>
      </c>
      <c r="AK33" s="159">
        <v>119519</v>
      </c>
      <c r="AL33" s="159">
        <v>119559</v>
      </c>
      <c r="AM33" s="159">
        <v>131860</v>
      </c>
      <c r="AN33" s="159">
        <v>137515</v>
      </c>
      <c r="AO33" s="159">
        <v>154928</v>
      </c>
      <c r="AP33" s="159">
        <v>141696</v>
      </c>
      <c r="AQ33" s="159">
        <v>153639</v>
      </c>
      <c r="AR33" s="159">
        <v>165131</v>
      </c>
      <c r="AS33" s="159">
        <v>159537</v>
      </c>
      <c r="AT33" s="159">
        <v>143261</v>
      </c>
      <c r="AU33" s="159">
        <v>143842</v>
      </c>
      <c r="AV33" s="159">
        <v>141803</v>
      </c>
      <c r="AW33" s="159">
        <v>130644</v>
      </c>
      <c r="AX33" s="159">
        <v>109650</v>
      </c>
      <c r="AY33" s="159">
        <v>107236</v>
      </c>
      <c r="AZ33" s="159">
        <v>82245</v>
      </c>
      <c r="BA33" s="159">
        <v>74052</v>
      </c>
      <c r="BB33" s="159">
        <v>60318.6</v>
      </c>
      <c r="BC33" s="159">
        <v>52751</v>
      </c>
      <c r="BD33" s="159">
        <v>48592</v>
      </c>
      <c r="BE33" s="159">
        <v>45733</v>
      </c>
      <c r="BF33" s="159">
        <v>41083</v>
      </c>
      <c r="BG33" s="159">
        <v>43926.677779999998</v>
      </c>
      <c r="BH33" s="159">
        <v>45111</v>
      </c>
      <c r="BI33" s="159">
        <v>43504.774350000007</v>
      </c>
      <c r="BJ33" s="159">
        <v>0</v>
      </c>
      <c r="BK33" s="159">
        <v>0</v>
      </c>
      <c r="BL33" s="159">
        <v>0</v>
      </c>
      <c r="BM33" s="159">
        <v>0</v>
      </c>
      <c r="BN33" s="159">
        <v>0</v>
      </c>
      <c r="BO33" s="159">
        <v>0</v>
      </c>
      <c r="BP33" s="159">
        <v>0</v>
      </c>
      <c r="BQ33" s="159">
        <v>0</v>
      </c>
      <c r="BR33" s="159">
        <v>0</v>
      </c>
      <c r="BS33" s="159">
        <v>0</v>
      </c>
      <c r="BT33" s="159">
        <v>0</v>
      </c>
      <c r="BU33" s="159">
        <v>0</v>
      </c>
      <c r="BV33" s="159">
        <v>0</v>
      </c>
      <c r="BW33" s="159">
        <v>0</v>
      </c>
      <c r="BX33" s="159">
        <v>0</v>
      </c>
      <c r="BY33" s="159">
        <v>0</v>
      </c>
      <c r="BZ33" s="159">
        <v>0</v>
      </c>
    </row>
    <row r="34" spans="1:79" ht="16.5" collapsed="1">
      <c r="A34" s="90"/>
      <c r="B34" s="362"/>
      <c r="C34" s="234"/>
      <c r="D34" s="160"/>
      <c r="E34" s="160"/>
      <c r="F34" s="92"/>
      <c r="G34" s="92"/>
      <c r="H34" s="92"/>
      <c r="I34" s="92"/>
      <c r="J34" s="92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</row>
    <row r="35" spans="1:79" ht="16.5">
      <c r="A35" s="96"/>
      <c r="B35" s="362"/>
      <c r="C35" s="234"/>
      <c r="D35" s="227" t="s">
        <v>1824</v>
      </c>
      <c r="E35" s="227" t="s">
        <v>1825</v>
      </c>
      <c r="F35" s="228">
        <v>444554</v>
      </c>
      <c r="G35" s="228">
        <v>377855</v>
      </c>
      <c r="H35" s="228">
        <v>414971</v>
      </c>
      <c r="I35" s="228">
        <v>399522</v>
      </c>
      <c r="J35" s="228">
        <v>583393</v>
      </c>
      <c r="K35" s="228">
        <v>449344</v>
      </c>
      <c r="L35" s="228">
        <v>481425</v>
      </c>
      <c r="M35" s="228">
        <v>445172</v>
      </c>
      <c r="N35" s="228">
        <v>597383</v>
      </c>
      <c r="O35" s="228">
        <v>517482.52886000002</v>
      </c>
      <c r="P35" s="228">
        <v>531749.98684999999</v>
      </c>
      <c r="Q35" s="228">
        <v>489941.81229999999</v>
      </c>
      <c r="R35" s="228">
        <v>592865.12911999994</v>
      </c>
      <c r="S35" s="228">
        <v>478046.23134257761</v>
      </c>
      <c r="T35" s="228">
        <v>515575.87944273592</v>
      </c>
      <c r="U35" s="228">
        <v>473457.42712529137</v>
      </c>
      <c r="V35" s="228">
        <v>624915.79825270409</v>
      </c>
      <c r="W35" s="228">
        <v>523824.06740255188</v>
      </c>
      <c r="X35" s="228">
        <v>559352.98646449391</v>
      </c>
      <c r="Y35" s="228">
        <v>520755.55464931502</v>
      </c>
      <c r="Z35" s="228">
        <v>670978.68228157703</v>
      </c>
      <c r="AA35" s="228">
        <v>575337.47369856946</v>
      </c>
      <c r="AB35" s="228">
        <v>614746.56690856849</v>
      </c>
      <c r="AC35" s="228">
        <v>559755.87783019152</v>
      </c>
      <c r="AD35" s="228">
        <v>862275</v>
      </c>
      <c r="AE35" s="228">
        <v>756495</v>
      </c>
      <c r="AF35" s="228">
        <v>866021</v>
      </c>
      <c r="AG35" s="228">
        <v>872562.24</v>
      </c>
      <c r="AH35" s="228">
        <v>1106922</v>
      </c>
      <c r="AI35" s="228">
        <v>984283.95136228332</v>
      </c>
      <c r="AJ35" s="228">
        <v>1018915.9427718935</v>
      </c>
      <c r="AK35" s="228">
        <v>1056382.3140350184</v>
      </c>
      <c r="AL35" s="228">
        <v>1378602.334109338</v>
      </c>
      <c r="AM35" s="228">
        <v>1263569.4293284218</v>
      </c>
      <c r="AN35" s="228">
        <v>1294575</v>
      </c>
      <c r="AO35" s="228">
        <v>1301905</v>
      </c>
      <c r="AP35" s="228">
        <v>1653996</v>
      </c>
      <c r="AQ35" s="228">
        <v>1504656.7191256001</v>
      </c>
      <c r="AR35" s="228">
        <v>1598237.2275282999</v>
      </c>
      <c r="AS35" s="228">
        <v>1549517.4857099999</v>
      </c>
      <c r="AT35" s="228">
        <v>1844721</v>
      </c>
      <c r="AU35" s="228">
        <v>1602484.1701015001</v>
      </c>
      <c r="AV35" s="228">
        <v>1672814.0814460001</v>
      </c>
      <c r="AW35" s="228">
        <v>1575192.4627244</v>
      </c>
      <c r="AX35" s="228">
        <v>1870621.0198593</v>
      </c>
      <c r="AY35" s="228">
        <v>1697742.8142201002</v>
      </c>
      <c r="AZ35" s="228">
        <v>1894463.0423361</v>
      </c>
      <c r="BA35" s="228">
        <v>1840860.8431500001</v>
      </c>
      <c r="BB35" s="228">
        <v>2278571.1895600008</v>
      </c>
      <c r="BC35" s="228">
        <v>2083729.7440419092</v>
      </c>
      <c r="BD35" s="228">
        <v>2188112.0381800001</v>
      </c>
      <c r="BE35" s="228">
        <v>2187342.7163399998</v>
      </c>
      <c r="BF35" s="228">
        <v>2763182.5337399999</v>
      </c>
      <c r="BG35" s="228">
        <v>2591311.8937998218</v>
      </c>
      <c r="BH35" s="228">
        <v>2707247.2436991963</v>
      </c>
      <c r="BI35" s="228">
        <v>2886144.716360528</v>
      </c>
      <c r="BJ35" s="228">
        <v>3443777.6467367914</v>
      </c>
      <c r="BK35" s="228">
        <v>3231022.3383399993</v>
      </c>
      <c r="BL35" s="228">
        <v>2647260.3725300003</v>
      </c>
      <c r="BM35" s="228">
        <v>2856283.1674899999</v>
      </c>
      <c r="BN35" s="228">
        <v>3517304.4253900005</v>
      </c>
      <c r="BO35" s="228">
        <v>3037276.6178900003</v>
      </c>
      <c r="BP35" s="228">
        <v>3405547.2773299995</v>
      </c>
      <c r="BQ35" s="228">
        <v>3702830.3634299999</v>
      </c>
      <c r="BR35" s="228">
        <v>4783636.7639699997</v>
      </c>
      <c r="BS35" s="228">
        <v>4914647</v>
      </c>
      <c r="BT35" s="228">
        <v>5469257.7116799997</v>
      </c>
      <c r="BU35" s="228">
        <v>5621070.9873599997</v>
      </c>
      <c r="BV35" s="228">
        <v>6324385.7453999994</v>
      </c>
      <c r="BW35" s="228">
        <v>6147746</v>
      </c>
      <c r="BX35" s="228">
        <v>6174642.1105300002</v>
      </c>
      <c r="BY35" s="228">
        <v>5790624.2214200003</v>
      </c>
      <c r="BZ35" s="228">
        <v>6152705.0264400002</v>
      </c>
    </row>
    <row r="36" spans="1:79" ht="16.5">
      <c r="A36" s="96"/>
      <c r="B36" s="362"/>
      <c r="C36" s="234"/>
      <c r="D36" s="229" t="s">
        <v>535</v>
      </c>
      <c r="E36" s="229" t="s">
        <v>534</v>
      </c>
      <c r="F36" s="230">
        <v>421558</v>
      </c>
      <c r="G36" s="230">
        <v>355740</v>
      </c>
      <c r="H36" s="230">
        <v>387437</v>
      </c>
      <c r="I36" s="230">
        <v>374275</v>
      </c>
      <c r="J36" s="230">
        <v>549765</v>
      </c>
      <c r="K36" s="230">
        <v>417106</v>
      </c>
      <c r="L36" s="230">
        <v>435701</v>
      </c>
      <c r="M36" s="230">
        <v>402061</v>
      </c>
      <c r="N36" s="230">
        <v>544340</v>
      </c>
      <c r="O36" s="230">
        <v>471445.52886000002</v>
      </c>
      <c r="P36" s="230">
        <v>475235.98684999999</v>
      </c>
      <c r="Q36" s="230">
        <v>436498.81229999999</v>
      </c>
      <c r="R36" s="230">
        <v>536335.12911999994</v>
      </c>
      <c r="S36" s="230">
        <v>448016.23134257761</v>
      </c>
      <c r="T36" s="230">
        <v>474361.87944273592</v>
      </c>
      <c r="U36" s="230">
        <v>433082.42712529137</v>
      </c>
      <c r="V36" s="230">
        <v>577033.79825270409</v>
      </c>
      <c r="W36" s="230">
        <v>477477.06740255188</v>
      </c>
      <c r="X36" s="230">
        <v>501436.98646449391</v>
      </c>
      <c r="Y36" s="230">
        <v>469902.55464931502</v>
      </c>
      <c r="Z36" s="230">
        <v>628778.68228157703</v>
      </c>
      <c r="AA36" s="230">
        <v>537574.47369856946</v>
      </c>
      <c r="AB36" s="230">
        <v>569025.56690856849</v>
      </c>
      <c r="AC36" s="230">
        <v>520522.87783019152</v>
      </c>
      <c r="AD36" s="230">
        <v>795984</v>
      </c>
      <c r="AE36" s="230">
        <v>699766</v>
      </c>
      <c r="AF36" s="230">
        <v>798339</v>
      </c>
      <c r="AG36" s="230">
        <v>807026.24</v>
      </c>
      <c r="AH36" s="230">
        <v>1031092</v>
      </c>
      <c r="AI36" s="230">
        <v>916607.95136228332</v>
      </c>
      <c r="AJ36" s="230">
        <v>942619.94277189346</v>
      </c>
      <c r="AK36" s="230">
        <v>980663.31403501856</v>
      </c>
      <c r="AL36" s="230">
        <v>1293711.334109338</v>
      </c>
      <c r="AM36" s="230">
        <v>1188433.4293284218</v>
      </c>
      <c r="AN36" s="230">
        <v>1200211</v>
      </c>
      <c r="AO36" s="230">
        <v>1206207</v>
      </c>
      <c r="AP36" s="230">
        <v>1556003</v>
      </c>
      <c r="AQ36" s="230">
        <v>1414100.7191256001</v>
      </c>
      <c r="AR36" s="230">
        <v>1480357.2275282999</v>
      </c>
      <c r="AS36" s="230">
        <v>1431998.4857099999</v>
      </c>
      <c r="AT36" s="230">
        <v>1713479</v>
      </c>
      <c r="AU36" s="230">
        <v>1490029.1701015001</v>
      </c>
      <c r="AV36" s="230">
        <v>1541575.0814460001</v>
      </c>
      <c r="AW36" s="230">
        <v>1452850.4627244</v>
      </c>
      <c r="AX36" s="230">
        <v>1753682.0198593</v>
      </c>
      <c r="AY36" s="230">
        <v>1595598.8142201002</v>
      </c>
      <c r="AZ36" s="230">
        <v>1776722.0423361</v>
      </c>
      <c r="BA36" s="230">
        <v>1691393.8431500001</v>
      </c>
      <c r="BB36" s="230">
        <v>2068390.7895600004</v>
      </c>
      <c r="BC36" s="230">
        <v>1828417.9864820144</v>
      </c>
      <c r="BD36" s="230">
        <v>1903012.0381800001</v>
      </c>
      <c r="BE36" s="230">
        <v>1902052.1551671424</v>
      </c>
      <c r="BF36" s="230">
        <v>2457416.5337399999</v>
      </c>
      <c r="BG36" s="230">
        <v>2275839.8937998218</v>
      </c>
      <c r="BH36" s="230">
        <v>2353392.2436991963</v>
      </c>
      <c r="BI36" s="230">
        <v>2503654.0094605279</v>
      </c>
      <c r="BJ36" s="230">
        <v>3023072.3508867915</v>
      </c>
      <c r="BK36" s="230">
        <v>2671239.5103874886</v>
      </c>
      <c r="BL36" s="230">
        <v>2020040.3641700004</v>
      </c>
      <c r="BM36" s="230">
        <v>2217867.1674899999</v>
      </c>
      <c r="BN36" s="230">
        <v>2969195.6846500007</v>
      </c>
      <c r="BO36" s="230">
        <v>2604799.6178900003</v>
      </c>
      <c r="BP36" s="230">
        <v>2972024</v>
      </c>
      <c r="BQ36" s="230">
        <v>3210252.6599399997</v>
      </c>
      <c r="BR36" s="230">
        <v>4200497.8149100002</v>
      </c>
      <c r="BS36" s="230">
        <v>4279555</v>
      </c>
      <c r="BT36" s="230">
        <v>4647750.8751400001</v>
      </c>
      <c r="BU36" s="230">
        <v>4632263.9873599997</v>
      </c>
      <c r="BV36" s="230">
        <v>5196227.7453999994</v>
      </c>
      <c r="BW36" s="230">
        <v>4981671</v>
      </c>
      <c r="BX36" s="230">
        <v>4943175.2871700013</v>
      </c>
      <c r="BY36" s="230">
        <v>4566916.4083900005</v>
      </c>
      <c r="BZ36" s="230">
        <v>4971567.2815300012</v>
      </c>
    </row>
    <row r="37" spans="1:79" ht="16.5">
      <c r="A37" s="90"/>
      <c r="B37" s="362"/>
      <c r="C37" s="234"/>
      <c r="D37" s="226"/>
      <c r="E37" s="226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</row>
    <row r="38" spans="1:79" ht="16.5">
      <c r="A38" s="96"/>
      <c r="B38" s="362"/>
      <c r="C38" s="234"/>
      <c r="D38" s="227" t="s">
        <v>532</v>
      </c>
      <c r="E38" s="227" t="s">
        <v>533</v>
      </c>
      <c r="F38" s="228">
        <v>0</v>
      </c>
      <c r="G38" s="228">
        <v>0</v>
      </c>
      <c r="H38" s="228">
        <v>0</v>
      </c>
      <c r="I38" s="228">
        <v>0</v>
      </c>
      <c r="J38" s="228">
        <v>0</v>
      </c>
      <c r="K38" s="228">
        <v>0</v>
      </c>
      <c r="L38" s="228">
        <v>0</v>
      </c>
      <c r="M38" s="228">
        <v>0</v>
      </c>
      <c r="N38" s="228">
        <v>0</v>
      </c>
      <c r="O38" s="228">
        <v>0</v>
      </c>
      <c r="P38" s="228">
        <v>0</v>
      </c>
      <c r="Q38" s="228">
        <v>0</v>
      </c>
      <c r="R38" s="228">
        <v>0</v>
      </c>
      <c r="S38" s="228">
        <v>0</v>
      </c>
      <c r="T38" s="228">
        <v>0</v>
      </c>
      <c r="U38" s="228">
        <v>0</v>
      </c>
      <c r="V38" s="228">
        <v>0</v>
      </c>
      <c r="W38" s="228">
        <v>0</v>
      </c>
      <c r="X38" s="228">
        <v>0</v>
      </c>
      <c r="Y38" s="228">
        <v>0</v>
      </c>
      <c r="Z38" s="228">
        <v>0</v>
      </c>
      <c r="AA38" s="228">
        <v>0</v>
      </c>
      <c r="AB38" s="228">
        <v>0</v>
      </c>
      <c r="AC38" s="228">
        <v>0</v>
      </c>
      <c r="AD38" s="228">
        <v>180251</v>
      </c>
      <c r="AE38" s="228">
        <v>108970</v>
      </c>
      <c r="AF38" s="228">
        <v>160405</v>
      </c>
      <c r="AG38" s="228">
        <v>143860</v>
      </c>
      <c r="AH38" s="228">
        <v>247825</v>
      </c>
      <c r="AI38" s="228">
        <v>149898</v>
      </c>
      <c r="AJ38" s="228">
        <v>188594</v>
      </c>
      <c r="AK38" s="228">
        <v>164710</v>
      </c>
      <c r="AL38" s="228">
        <v>276901</v>
      </c>
      <c r="AM38" s="228">
        <v>158203</v>
      </c>
      <c r="AN38" s="228">
        <v>212210</v>
      </c>
      <c r="AO38" s="228">
        <v>186924</v>
      </c>
      <c r="AP38" s="228">
        <v>352023</v>
      </c>
      <c r="AQ38" s="228">
        <v>192037</v>
      </c>
      <c r="AR38" s="228">
        <v>259777</v>
      </c>
      <c r="AS38" s="228">
        <v>232630</v>
      </c>
      <c r="AT38" s="228">
        <v>404990</v>
      </c>
      <c r="AU38" s="228">
        <v>208765</v>
      </c>
      <c r="AV38" s="228">
        <v>314263</v>
      </c>
      <c r="AW38" s="228">
        <v>247785</v>
      </c>
      <c r="AX38" s="228">
        <v>454874</v>
      </c>
      <c r="AY38" s="228">
        <v>265105</v>
      </c>
      <c r="AZ38" s="228">
        <v>364461</v>
      </c>
      <c r="BA38" s="228">
        <v>331489</v>
      </c>
      <c r="BB38" s="228">
        <v>583471.69999999995</v>
      </c>
      <c r="BC38" s="228">
        <v>333953</v>
      </c>
      <c r="BD38" s="228">
        <v>451352</v>
      </c>
      <c r="BE38" s="228">
        <v>376011</v>
      </c>
      <c r="BF38" s="228">
        <v>701593</v>
      </c>
      <c r="BG38" s="228">
        <v>425173</v>
      </c>
      <c r="BH38" s="228">
        <v>540314</v>
      </c>
      <c r="BI38" s="228">
        <v>437417.24385999999</v>
      </c>
      <c r="BJ38" s="228">
        <v>797075.22594000015</v>
      </c>
      <c r="BK38" s="228">
        <v>334682.21003000002</v>
      </c>
      <c r="BL38" s="228">
        <v>200561.33981</v>
      </c>
      <c r="BM38" s="228">
        <v>454795</v>
      </c>
      <c r="BN38" s="228">
        <v>833255</v>
      </c>
      <c r="BO38" s="228">
        <v>70707</v>
      </c>
      <c r="BP38" s="228">
        <v>707928</v>
      </c>
      <c r="BQ38" s="228">
        <v>631416</v>
      </c>
      <c r="BR38" s="228">
        <v>1176174</v>
      </c>
      <c r="BS38" s="228">
        <v>728520</v>
      </c>
      <c r="BT38" s="228">
        <v>1028903</v>
      </c>
      <c r="BU38" s="228">
        <v>824537</v>
      </c>
      <c r="BV38" s="228">
        <v>1294973</v>
      </c>
      <c r="BW38" s="228">
        <v>768112</v>
      </c>
      <c r="BX38" s="228">
        <v>1134505</v>
      </c>
      <c r="BY38" s="228">
        <v>1052427</v>
      </c>
      <c r="BZ38" s="228">
        <v>1603013</v>
      </c>
    </row>
    <row r="39" spans="1:79" ht="16.5">
      <c r="A39" s="90"/>
      <c r="B39" s="362"/>
      <c r="C39" s="234"/>
      <c r="D39" s="92"/>
      <c r="E39" s="92"/>
      <c r="F39" s="92"/>
      <c r="G39" s="92"/>
      <c r="H39" s="92"/>
      <c r="I39" s="92"/>
      <c r="J39" s="92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</row>
    <row r="40" spans="1:79" ht="16.5">
      <c r="A40" s="96"/>
      <c r="B40" s="362"/>
      <c r="C40" s="234"/>
      <c r="D40" s="227" t="s">
        <v>8</v>
      </c>
      <c r="E40" s="227" t="s">
        <v>9</v>
      </c>
      <c r="F40" s="228">
        <v>0</v>
      </c>
      <c r="G40" s="228">
        <v>0</v>
      </c>
      <c r="H40" s="228">
        <v>0</v>
      </c>
      <c r="I40" s="228">
        <v>0</v>
      </c>
      <c r="J40" s="228">
        <v>0</v>
      </c>
      <c r="K40" s="228">
        <v>0</v>
      </c>
      <c r="L40" s="228">
        <v>0</v>
      </c>
      <c r="M40" s="228">
        <v>0</v>
      </c>
      <c r="N40" s="228">
        <v>0</v>
      </c>
      <c r="O40" s="228">
        <v>0</v>
      </c>
      <c r="P40" s="228">
        <v>0</v>
      </c>
      <c r="Q40" s="228">
        <v>0</v>
      </c>
      <c r="R40" s="228">
        <v>0</v>
      </c>
      <c r="S40" s="228">
        <v>0</v>
      </c>
      <c r="T40" s="228">
        <v>0</v>
      </c>
      <c r="U40" s="228">
        <v>0</v>
      </c>
      <c r="V40" s="228">
        <v>0</v>
      </c>
      <c r="W40" s="228">
        <v>0</v>
      </c>
      <c r="X40" s="228">
        <v>0</v>
      </c>
      <c r="Y40" s="228">
        <v>0</v>
      </c>
      <c r="Z40" s="228">
        <v>0</v>
      </c>
      <c r="AA40" s="228">
        <v>0</v>
      </c>
      <c r="AB40" s="228">
        <v>0</v>
      </c>
      <c r="AC40" s="228">
        <v>0</v>
      </c>
      <c r="AD40" s="228">
        <v>1444</v>
      </c>
      <c r="AE40" s="228">
        <v>3284</v>
      </c>
      <c r="AF40" s="228">
        <v>2181</v>
      </c>
      <c r="AG40" s="228">
        <v>1011</v>
      </c>
      <c r="AH40" s="228">
        <v>781</v>
      </c>
      <c r="AI40" s="228">
        <v>1730</v>
      </c>
      <c r="AJ40" s="228">
        <v>642</v>
      </c>
      <c r="AK40" s="228">
        <v>665</v>
      </c>
      <c r="AL40" s="228">
        <v>1831</v>
      </c>
      <c r="AM40" s="228">
        <v>1307</v>
      </c>
      <c r="AN40" s="228">
        <v>1937</v>
      </c>
      <c r="AO40" s="228">
        <v>2036.99999999999</v>
      </c>
      <c r="AP40" s="228">
        <v>492</v>
      </c>
      <c r="AQ40" s="228">
        <v>4367</v>
      </c>
      <c r="AR40" s="228">
        <v>5947</v>
      </c>
      <c r="AS40" s="228">
        <v>6133</v>
      </c>
      <c r="AT40" s="228">
        <v>1367</v>
      </c>
      <c r="AU40" s="228">
        <v>819</v>
      </c>
      <c r="AV40" s="228">
        <v>1431</v>
      </c>
      <c r="AW40" s="228">
        <v>1703</v>
      </c>
      <c r="AX40" s="228">
        <v>715</v>
      </c>
      <c r="AY40" s="228">
        <v>531</v>
      </c>
      <c r="AZ40" s="228">
        <v>520</v>
      </c>
      <c r="BA40" s="228">
        <v>2034.2422299999739</v>
      </c>
      <c r="BB40" s="228">
        <v>3751.8999999999996</v>
      </c>
      <c r="BC40" s="228">
        <v>5929</v>
      </c>
      <c r="BD40" s="228">
        <v>5023</v>
      </c>
      <c r="BE40" s="228">
        <v>3243</v>
      </c>
      <c r="BF40" s="228">
        <v>3659</v>
      </c>
      <c r="BG40" s="228">
        <v>2334</v>
      </c>
      <c r="BH40" s="228">
        <v>3077.7077599999998</v>
      </c>
      <c r="BI40" s="228">
        <v>4376</v>
      </c>
      <c r="BJ40" s="228">
        <v>5818.0272599999998</v>
      </c>
      <c r="BK40" s="228">
        <v>6764.8859999999995</v>
      </c>
      <c r="BL40" s="228">
        <v>11154.774930000001</v>
      </c>
      <c r="BM40" s="228">
        <v>6134</v>
      </c>
      <c r="BN40" s="228">
        <v>9218</v>
      </c>
      <c r="BO40" s="228">
        <v>10589</v>
      </c>
      <c r="BP40" s="228">
        <v>13889</v>
      </c>
      <c r="BQ40" s="228">
        <v>41929</v>
      </c>
      <c r="BR40" s="228">
        <v>36211</v>
      </c>
      <c r="BS40" s="228">
        <v>33292</v>
      </c>
      <c r="BT40" s="228">
        <v>39004</v>
      </c>
      <c r="BU40" s="228">
        <v>32767</v>
      </c>
      <c r="BV40" s="228">
        <v>33631</v>
      </c>
      <c r="BW40" s="228">
        <v>40300</v>
      </c>
      <c r="BX40" s="228">
        <v>56907</v>
      </c>
      <c r="BY40" s="228">
        <v>71747</v>
      </c>
      <c r="BZ40" s="228">
        <v>64607</v>
      </c>
    </row>
    <row r="41" spans="1:79" ht="16.5">
      <c r="B41" s="362"/>
      <c r="C41" s="234"/>
      <c r="BS41" s="5"/>
      <c r="BT41" s="5"/>
      <c r="BU41" s="5"/>
      <c r="BV41" s="5"/>
      <c r="BW41" s="5"/>
      <c r="BX41" s="5"/>
      <c r="BY41" s="5"/>
      <c r="BZ41" s="5"/>
    </row>
    <row r="42" spans="1:79" ht="15.5">
      <c r="B42" s="363"/>
      <c r="C42" s="234"/>
      <c r="D42" s="153" t="s">
        <v>1894</v>
      </c>
      <c r="E42" s="153" t="s">
        <v>1893</v>
      </c>
      <c r="F42" s="159">
        <v>421558</v>
      </c>
      <c r="G42" s="159">
        <v>355740</v>
      </c>
      <c r="H42" s="159">
        <v>387437</v>
      </c>
      <c r="I42" s="159">
        <v>374275</v>
      </c>
      <c r="J42" s="159">
        <v>549765</v>
      </c>
      <c r="K42" s="159">
        <v>417106</v>
      </c>
      <c r="L42" s="159">
        <v>435701</v>
      </c>
      <c r="M42" s="159">
        <v>402061</v>
      </c>
      <c r="N42" s="159">
        <v>544340</v>
      </c>
      <c r="O42" s="159">
        <v>471445.52886000002</v>
      </c>
      <c r="P42" s="159">
        <v>475235.98684999999</v>
      </c>
      <c r="Q42" s="159">
        <v>436498.81229999999</v>
      </c>
      <c r="R42" s="159">
        <v>536335.12911999994</v>
      </c>
      <c r="S42" s="159">
        <v>448016.23134257761</v>
      </c>
      <c r="T42" s="159">
        <v>474361.87944273592</v>
      </c>
      <c r="U42" s="159">
        <v>433082.42712529137</v>
      </c>
      <c r="V42" s="159">
        <v>577033.79825270409</v>
      </c>
      <c r="W42" s="159">
        <v>477477.06740255188</v>
      </c>
      <c r="X42" s="159">
        <v>501436.98646449391</v>
      </c>
      <c r="Y42" s="159">
        <v>469902.55464931502</v>
      </c>
      <c r="Z42" s="159">
        <v>628778.68228157703</v>
      </c>
      <c r="AA42" s="159">
        <v>537574.47369856946</v>
      </c>
      <c r="AB42" s="159">
        <v>569025.56690856849</v>
      </c>
      <c r="AC42" s="159">
        <v>520522.87783019152</v>
      </c>
      <c r="AD42" s="159">
        <v>977679</v>
      </c>
      <c r="AE42" s="159">
        <v>812020</v>
      </c>
      <c r="AF42" s="159">
        <v>960925</v>
      </c>
      <c r="AG42" s="159">
        <v>951897.24</v>
      </c>
      <c r="AH42" s="159">
        <v>1279698</v>
      </c>
      <c r="AI42" s="159">
        <v>1068235.9513622834</v>
      </c>
      <c r="AJ42" s="159">
        <v>1131855.9427718935</v>
      </c>
      <c r="AK42" s="159">
        <v>1146038.3140350184</v>
      </c>
      <c r="AL42" s="159">
        <v>1572443.334109338</v>
      </c>
      <c r="AM42" s="159">
        <v>1347943.4293284218</v>
      </c>
      <c r="AN42" s="159">
        <v>1414358</v>
      </c>
      <c r="AO42" s="159">
        <v>1395168</v>
      </c>
      <c r="AP42" s="159">
        <v>1908518</v>
      </c>
      <c r="AQ42" s="159">
        <v>1610504.7191256001</v>
      </c>
      <c r="AR42" s="159">
        <v>1746081.2275282999</v>
      </c>
      <c r="AS42" s="159">
        <v>1670761.4857099999</v>
      </c>
      <c r="AT42" s="159">
        <v>2119836</v>
      </c>
      <c r="AU42" s="159">
        <v>1699613.1701015001</v>
      </c>
      <c r="AV42" s="159">
        <v>1857269.0814460001</v>
      </c>
      <c r="AW42" s="159">
        <v>1702338.4627244</v>
      </c>
      <c r="AX42" s="159">
        <v>2209271.0198593</v>
      </c>
      <c r="AY42" s="159">
        <v>1861234.8142201002</v>
      </c>
      <c r="AZ42" s="159">
        <v>2141703.0423360998</v>
      </c>
      <c r="BA42" s="159">
        <v>2024917.0853800001</v>
      </c>
      <c r="BB42" s="159">
        <v>2655614.3895600005</v>
      </c>
      <c r="BC42" s="159">
        <v>2168299.9864820144</v>
      </c>
      <c r="BD42" s="159">
        <v>2359387.0381800001</v>
      </c>
      <c r="BE42" s="159">
        <v>2281306.1551671424</v>
      </c>
      <c r="BF42" s="159">
        <v>3162668.5337399999</v>
      </c>
      <c r="BG42" s="159">
        <v>2703346.8937998218</v>
      </c>
      <c r="BH42" s="159">
        <v>2896783.9514591964</v>
      </c>
      <c r="BI42" s="159">
        <v>2945447.2533205277</v>
      </c>
      <c r="BJ42" s="159">
        <v>3825965.6040867916</v>
      </c>
      <c r="BK42" s="159">
        <v>3012686.6064174888</v>
      </c>
      <c r="BL42" s="159">
        <v>2231756.4789100001</v>
      </c>
      <c r="BM42" s="159">
        <v>2678796.1674899999</v>
      </c>
      <c r="BN42" s="159">
        <v>3811668.6846500007</v>
      </c>
      <c r="BO42" s="159">
        <v>2686095.6178900003</v>
      </c>
      <c r="BP42" s="159">
        <v>3693841</v>
      </c>
      <c r="BQ42" s="159">
        <v>3883597.6599399997</v>
      </c>
      <c r="BR42" s="159">
        <v>5412882.8149100002</v>
      </c>
      <c r="BS42" s="159">
        <v>5041367</v>
      </c>
      <c r="BT42" s="159">
        <v>5715657.8751400001</v>
      </c>
      <c r="BU42" s="159">
        <v>5489567.9873599997</v>
      </c>
      <c r="BV42" s="159">
        <v>6524831.7453999994</v>
      </c>
      <c r="BW42" s="159">
        <v>5790083</v>
      </c>
      <c r="BX42" s="159">
        <v>6134587.2871700013</v>
      </c>
      <c r="BY42" s="159">
        <v>5691090.4083900005</v>
      </c>
      <c r="BZ42" s="159">
        <v>6639187.2815300012</v>
      </c>
    </row>
    <row r="43" spans="1:79" ht="16.5">
      <c r="BS43" s="5"/>
      <c r="BT43" s="5"/>
      <c r="BU43" s="5"/>
      <c r="BV43" s="5"/>
      <c r="BW43" s="5"/>
      <c r="BX43" s="5"/>
    </row>
    <row r="44" spans="1:79" ht="15.75" customHeight="1">
      <c r="D44" s="9" t="s">
        <v>1982</v>
      </c>
      <c r="E44" s="9" t="s">
        <v>1895</v>
      </c>
      <c r="F44" s="10">
        <v>38717</v>
      </c>
      <c r="G44" s="10">
        <v>38807</v>
      </c>
      <c r="H44" s="10">
        <v>38898</v>
      </c>
      <c r="I44" s="10">
        <v>38990</v>
      </c>
      <c r="J44" s="10">
        <v>39082</v>
      </c>
      <c r="K44" s="10">
        <v>39172</v>
      </c>
      <c r="L44" s="10">
        <v>39263</v>
      </c>
      <c r="M44" s="10">
        <v>39355</v>
      </c>
      <c r="N44" s="10">
        <v>39447</v>
      </c>
      <c r="O44" s="10">
        <v>39538</v>
      </c>
      <c r="P44" s="10">
        <v>39629</v>
      </c>
      <c r="Q44" s="10">
        <v>39721</v>
      </c>
      <c r="R44" s="10">
        <v>39813</v>
      </c>
      <c r="S44" s="10">
        <v>39903</v>
      </c>
      <c r="T44" s="10">
        <v>39994</v>
      </c>
      <c r="U44" s="10">
        <v>40086</v>
      </c>
      <c r="V44" s="10">
        <v>40178</v>
      </c>
      <c r="W44" s="10">
        <v>40268</v>
      </c>
      <c r="X44" s="10">
        <v>40359</v>
      </c>
      <c r="Y44" s="10">
        <v>40451</v>
      </c>
      <c r="Z44" s="10">
        <v>40543</v>
      </c>
      <c r="AA44" s="10">
        <v>40633</v>
      </c>
      <c r="AB44" s="10">
        <v>40724</v>
      </c>
      <c r="AC44" s="10">
        <v>40816</v>
      </c>
      <c r="AD44" s="10">
        <v>40908</v>
      </c>
      <c r="AE44" s="10">
        <v>40999</v>
      </c>
      <c r="AF44" s="10">
        <v>41090</v>
      </c>
      <c r="AG44" s="10">
        <v>41182</v>
      </c>
      <c r="AH44" s="10">
        <v>41274</v>
      </c>
      <c r="AI44" s="10">
        <v>41364</v>
      </c>
      <c r="AJ44" s="10">
        <v>41455</v>
      </c>
      <c r="AK44" s="10">
        <v>41547</v>
      </c>
      <c r="AL44" s="10">
        <v>41639</v>
      </c>
      <c r="AM44" s="10">
        <v>41729</v>
      </c>
      <c r="AN44" s="10">
        <v>41820</v>
      </c>
      <c r="AO44" s="10">
        <v>41912</v>
      </c>
      <c r="AP44" s="10">
        <v>42004</v>
      </c>
      <c r="AQ44" s="10">
        <v>42094</v>
      </c>
      <c r="AR44" s="10">
        <v>42185</v>
      </c>
      <c r="AS44" s="10">
        <v>42277</v>
      </c>
      <c r="AT44" s="10">
        <v>42369</v>
      </c>
      <c r="AU44" s="10">
        <v>42460</v>
      </c>
      <c r="AV44" s="10">
        <v>42551</v>
      </c>
      <c r="AW44" s="10">
        <v>42643</v>
      </c>
      <c r="AX44" s="10">
        <v>42735</v>
      </c>
      <c r="AY44" s="10">
        <v>42825</v>
      </c>
      <c r="AZ44" s="10">
        <v>42916</v>
      </c>
      <c r="BA44" s="10">
        <v>43008</v>
      </c>
      <c r="BB44" s="10">
        <v>43100</v>
      </c>
      <c r="BC44" s="10">
        <v>43190</v>
      </c>
      <c r="BD44" s="10">
        <v>43281</v>
      </c>
      <c r="BE44" s="10">
        <v>43373</v>
      </c>
      <c r="BF44" s="10">
        <v>43465</v>
      </c>
      <c r="BG44" s="10">
        <v>43555</v>
      </c>
      <c r="BH44" s="10">
        <v>43646</v>
      </c>
      <c r="BI44" s="10">
        <v>43738</v>
      </c>
      <c r="BJ44" s="10">
        <v>43830</v>
      </c>
      <c r="BK44" s="10">
        <v>43921</v>
      </c>
      <c r="BL44" s="10">
        <v>44012</v>
      </c>
      <c r="BM44" s="10">
        <v>44104</v>
      </c>
      <c r="BN44" s="10">
        <v>44196</v>
      </c>
      <c r="BO44" s="10">
        <v>44286</v>
      </c>
      <c r="BP44" s="10">
        <v>44377</v>
      </c>
      <c r="BQ44" s="10">
        <v>44469</v>
      </c>
      <c r="BR44" s="10">
        <v>44561</v>
      </c>
      <c r="BS44" s="10">
        <v>44651</v>
      </c>
      <c r="BT44" s="10">
        <v>44742</v>
      </c>
      <c r="BU44" s="10">
        <v>44834</v>
      </c>
      <c r="BV44" s="10">
        <v>44926</v>
      </c>
      <c r="BW44" s="10">
        <v>45016</v>
      </c>
      <c r="BX44" s="10">
        <v>45107</v>
      </c>
      <c r="BY44" s="292">
        <v>45199</v>
      </c>
      <c r="BZ44" s="292">
        <v>45291</v>
      </c>
    </row>
    <row r="45" spans="1:79" ht="15.65" customHeight="1">
      <c r="B45" s="361" t="s">
        <v>1984</v>
      </c>
      <c r="D45" s="73" t="s">
        <v>1824</v>
      </c>
      <c r="E45" s="73" t="s">
        <v>1825</v>
      </c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</row>
    <row r="46" spans="1:79" ht="15.5">
      <c r="B46" s="364"/>
      <c r="D46" s="83" t="s">
        <v>1977</v>
      </c>
      <c r="E46" s="83" t="s">
        <v>528</v>
      </c>
      <c r="F46" s="190">
        <v>9.9886627946211254E-2</v>
      </c>
      <c r="G46" s="190">
        <v>0.19746463590530758</v>
      </c>
      <c r="H46" s="190">
        <v>0.20235630923606709</v>
      </c>
      <c r="I46" s="190">
        <v>0.19276785758981985</v>
      </c>
      <c r="J46" s="190">
        <v>9.6730677262154327E-2</v>
      </c>
      <c r="K46" s="190">
        <v>0.19697158524426719</v>
      </c>
      <c r="L46" s="190">
        <v>0.20440982499870178</v>
      </c>
      <c r="M46" s="190">
        <v>0.22052599893973565</v>
      </c>
      <c r="N46" s="190">
        <v>0.12466374168665663</v>
      </c>
      <c r="O46" s="190">
        <v>0.19920286048514771</v>
      </c>
      <c r="P46" s="190">
        <v>0.20726281659709644</v>
      </c>
      <c r="Q46" s="190">
        <v>0.23040695275641818</v>
      </c>
      <c r="R46" s="190">
        <v>0.14241181653797452</v>
      </c>
      <c r="S46" s="190">
        <v>0.22318343500033233</v>
      </c>
      <c r="T46" s="190">
        <v>0.20845040329691514</v>
      </c>
      <c r="U46" s="190">
        <v>0.21237601152551169</v>
      </c>
      <c r="V46" s="190">
        <v>0.10961956825469579</v>
      </c>
      <c r="W46" s="190">
        <v>0.1901439933714561</v>
      </c>
      <c r="X46" s="190">
        <v>0.18911492842581745</v>
      </c>
      <c r="Y46" s="190">
        <v>0.19978471486504162</v>
      </c>
      <c r="Z46" s="190">
        <v>0.1154164834815145</v>
      </c>
      <c r="AA46" s="190">
        <v>0.19813588582572358</v>
      </c>
      <c r="AB46" s="190">
        <v>0.20194338070775106</v>
      </c>
      <c r="AC46" s="190">
        <v>0.23324274951089768</v>
      </c>
      <c r="AD46" s="190">
        <v>0.1300296052151847</v>
      </c>
      <c r="AE46" s="190">
        <v>0.19671477095610379</v>
      </c>
      <c r="AF46" s="190">
        <v>0.19657553457187504</v>
      </c>
      <c r="AG46" s="190">
        <v>0.21450009730560746</v>
      </c>
      <c r="AH46" s="190">
        <v>0.13333353613277685</v>
      </c>
      <c r="AI46" s="190">
        <v>0.19607704105964668</v>
      </c>
      <c r="AJ46" s="190">
        <v>0.19635566970218765</v>
      </c>
      <c r="AK46" s="190">
        <v>0.20024537242463367</v>
      </c>
      <c r="AL46" s="190">
        <v>0.12597294342878254</v>
      </c>
      <c r="AM46" s="190">
        <v>0.18863667827169345</v>
      </c>
      <c r="AN46" s="190">
        <v>0.22006193883914513</v>
      </c>
      <c r="AO46" s="190">
        <v>0.22020409564653623</v>
      </c>
      <c r="AP46" s="190">
        <v>0.13561006551025478</v>
      </c>
      <c r="AQ46" s="190">
        <v>0.21222062865646521</v>
      </c>
      <c r="AR46" s="190">
        <v>0.22099328989159822</v>
      </c>
      <c r="AS46" s="190">
        <v>0.22404220770179636</v>
      </c>
      <c r="AT46" s="190">
        <v>0.14593955805476125</v>
      </c>
      <c r="AU46" s="190">
        <v>0.2144599272506556</v>
      </c>
      <c r="AV46" s="190">
        <v>0.21744717183958592</v>
      </c>
      <c r="AW46" s="190">
        <v>0.22689244270504969</v>
      </c>
      <c r="AX46" s="190">
        <v>0.14066891605226112</v>
      </c>
      <c r="AY46" s="190">
        <v>0.19324636802767478</v>
      </c>
      <c r="AZ46" s="190">
        <v>0.23138646847071206</v>
      </c>
      <c r="BA46" s="190">
        <v>0.20932885803176848</v>
      </c>
      <c r="BB46" s="190">
        <v>0.17584053538560387</v>
      </c>
      <c r="BC46" s="190">
        <v>0.2199670245900075</v>
      </c>
      <c r="BD46" s="190">
        <v>0.21850653350202556</v>
      </c>
      <c r="BE46" s="190">
        <v>0.21378904247340139</v>
      </c>
      <c r="BF46" s="190">
        <v>0.1526234514194087</v>
      </c>
      <c r="BG46" s="190">
        <v>0.19423958696531221</v>
      </c>
      <c r="BH46" s="190">
        <v>0.20801002681620717</v>
      </c>
      <c r="BI46" s="190">
        <v>0.20642548205475322</v>
      </c>
      <c r="BJ46" s="190">
        <v>0.16511845011315804</v>
      </c>
      <c r="BK46" s="190">
        <v>0.23945408698779849</v>
      </c>
      <c r="BL46" s="190">
        <v>0.32209123477830059</v>
      </c>
      <c r="BM46" s="190">
        <v>0.22902611595817254</v>
      </c>
      <c r="BN46" s="190">
        <v>0.15859846788508011</v>
      </c>
      <c r="BO46" s="190">
        <v>0.19053565474249923</v>
      </c>
      <c r="BP46" s="190">
        <v>0.17465563358037733</v>
      </c>
      <c r="BQ46" s="190">
        <v>0.19368570354264303</v>
      </c>
      <c r="BR46" s="190">
        <v>0.17090145043569765</v>
      </c>
      <c r="BS46" s="190">
        <v>0.22147480053399565</v>
      </c>
      <c r="BT46" s="190">
        <v>0.24326015462733114</v>
      </c>
      <c r="BU46" s="190">
        <v>0.27271674589720357</v>
      </c>
      <c r="BV46" s="190">
        <v>0.25779142666239813</v>
      </c>
      <c r="BW46" s="190">
        <v>0.2831128677079372</v>
      </c>
      <c r="BX46" s="190">
        <v>0.28629600634104807</v>
      </c>
      <c r="BY46" s="190">
        <v>0.2903080625663122</v>
      </c>
      <c r="BZ46" s="190">
        <v>0.25026660266873696</v>
      </c>
    </row>
    <row r="47" spans="1:79" ht="15.5">
      <c r="B47" s="364"/>
      <c r="D47" s="156" t="s">
        <v>1978</v>
      </c>
      <c r="E47" s="156" t="s">
        <v>1807</v>
      </c>
      <c r="F47" s="231">
        <v>0</v>
      </c>
      <c r="G47" s="231">
        <v>0</v>
      </c>
      <c r="H47" s="231">
        <v>0</v>
      </c>
      <c r="I47" s="231">
        <v>0</v>
      </c>
      <c r="J47" s="231">
        <v>0</v>
      </c>
      <c r="K47" s="231">
        <v>0</v>
      </c>
      <c r="L47" s="231">
        <v>0</v>
      </c>
      <c r="M47" s="231">
        <v>0</v>
      </c>
      <c r="N47" s="231">
        <v>0</v>
      </c>
      <c r="O47" s="231">
        <v>0</v>
      </c>
      <c r="P47" s="231">
        <v>0</v>
      </c>
      <c r="Q47" s="231">
        <v>0</v>
      </c>
      <c r="R47" s="231">
        <v>0</v>
      </c>
      <c r="S47" s="231">
        <v>0</v>
      </c>
      <c r="T47" s="231">
        <v>0</v>
      </c>
      <c r="U47" s="231">
        <v>0</v>
      </c>
      <c r="V47" s="231">
        <v>7.0137449113225933E-2</v>
      </c>
      <c r="W47" s="231">
        <v>0.15433998747115632</v>
      </c>
      <c r="X47" s="231">
        <v>0.1374355762108366</v>
      </c>
      <c r="Y47" s="231">
        <v>0.14254288665242879</v>
      </c>
      <c r="Z47" s="231">
        <v>7.5859340011997206E-2</v>
      </c>
      <c r="AA47" s="231">
        <v>0.15811241950782423</v>
      </c>
      <c r="AB47" s="231">
        <v>0.1451020710023207</v>
      </c>
      <c r="AC47" s="231">
        <v>0.16400006437779399</v>
      </c>
      <c r="AD47" s="231">
        <v>8.0171400009810947E-2</v>
      </c>
      <c r="AE47" s="231">
        <v>0.14902601233241636</v>
      </c>
      <c r="AF47" s="231">
        <v>0.12781242904651877</v>
      </c>
      <c r="AG47" s="231">
        <v>0.13424762403479953</v>
      </c>
      <c r="AH47" s="231">
        <v>7.2939861853019081E-2</v>
      </c>
      <c r="AI47" s="231">
        <v>0.13283144757435342</v>
      </c>
      <c r="AJ47" s="231">
        <v>0.12829246634644353</v>
      </c>
      <c r="AK47" s="231">
        <v>0.12794188948347682</v>
      </c>
      <c r="AL47" s="231">
        <v>6.619400000644457E-2</v>
      </c>
      <c r="AM47" s="231">
        <v>0.11878852644498993</v>
      </c>
      <c r="AN47" s="231">
        <v>0.12495821201218313</v>
      </c>
      <c r="AO47" s="231">
        <v>0.11261824054677586</v>
      </c>
      <c r="AP47" s="231">
        <v>6.234550818086998E-2</v>
      </c>
      <c r="AQ47" s="231">
        <v>0.16565778686569588</v>
      </c>
      <c r="AR47" s="231">
        <v>0.15444263560477095</v>
      </c>
      <c r="AS47" s="231">
        <v>0.15416248336196836</v>
      </c>
      <c r="AT47" s="231">
        <v>9.2120191085413278E-2</v>
      </c>
      <c r="AU47" s="231">
        <v>0.15968553296975788</v>
      </c>
      <c r="AV47" s="231">
        <v>0.15041077469275074</v>
      </c>
      <c r="AW47" s="231">
        <v>0.15651882868624095</v>
      </c>
      <c r="AX47" s="231">
        <v>9.0055564264783436E-2</v>
      </c>
      <c r="AY47" s="231">
        <v>0.14981668479187768</v>
      </c>
      <c r="AZ47" s="231">
        <v>0.19163395114127463</v>
      </c>
      <c r="BA47" s="231">
        <v>0.12105488847872566</v>
      </c>
      <c r="BB47" s="231">
        <v>8.0608772592315317E-2</v>
      </c>
      <c r="BC47" s="231">
        <v>0.12321807472893331</v>
      </c>
      <c r="BD47" s="231">
        <v>0.11242881013422518</v>
      </c>
      <c r="BE47" s="231">
        <v>0.1052533816684753</v>
      </c>
      <c r="BF47" s="231">
        <v>6.8286042102134181E-2</v>
      </c>
      <c r="BG47" s="231">
        <v>0.11022021336683033</v>
      </c>
      <c r="BH47" s="231">
        <v>0.11238216809483573</v>
      </c>
      <c r="BI47" s="231">
        <v>9.659073836925644E-2</v>
      </c>
      <c r="BJ47" s="231">
        <v>6.1058199568356265E-2</v>
      </c>
      <c r="BK47" s="231">
        <v>0.11368840218502575</v>
      </c>
      <c r="BL47" s="231">
        <v>8.2340022045082076E-2</v>
      </c>
      <c r="BM47" s="231">
        <v>4.1171317221779379E-2</v>
      </c>
      <c r="BN47" s="231">
        <v>3.8101209307748733E-2</v>
      </c>
      <c r="BO47" s="231">
        <v>9.3303681189522494E-2</v>
      </c>
      <c r="BP47" s="231">
        <v>6.0714478570418694E-2</v>
      </c>
      <c r="BQ47" s="231">
        <v>7.4380606492292708E-2</v>
      </c>
      <c r="BR47" s="231">
        <v>6.0080944553465361E-2</v>
      </c>
      <c r="BS47" s="231">
        <v>9.5565582197459961E-2</v>
      </c>
      <c r="BT47" s="231">
        <v>8.6862060698922841E-2</v>
      </c>
      <c r="BU47" s="231">
        <v>8.628825704935654E-2</v>
      </c>
      <c r="BV47" s="231">
        <v>6.8755868474069129E-2</v>
      </c>
      <c r="BW47" s="231">
        <v>8.6436557398435129E-2</v>
      </c>
      <c r="BX47" s="231">
        <v>7.7115119748880301E-2</v>
      </c>
      <c r="BY47" s="231">
        <v>7.1166777307981335E-2</v>
      </c>
      <c r="BZ47" s="231">
        <v>5.4391971988235449E-2</v>
      </c>
    </row>
    <row r="48" spans="1:79" ht="15.5">
      <c r="B48" s="364"/>
      <c r="D48" s="243" t="s">
        <v>1979</v>
      </c>
      <c r="E48" s="244" t="s">
        <v>1886</v>
      </c>
      <c r="F48" s="245">
        <v>0</v>
      </c>
      <c r="G48" s="245">
        <v>0</v>
      </c>
      <c r="H48" s="245">
        <v>0</v>
      </c>
      <c r="I48" s="245">
        <v>0</v>
      </c>
      <c r="J48" s="245">
        <v>0</v>
      </c>
      <c r="K48" s="245">
        <v>0</v>
      </c>
      <c r="L48" s="245">
        <v>0</v>
      </c>
      <c r="M48" s="245">
        <v>0</v>
      </c>
      <c r="N48" s="245">
        <v>0</v>
      </c>
      <c r="O48" s="245">
        <v>0</v>
      </c>
      <c r="P48" s="245">
        <v>0</v>
      </c>
      <c r="Q48" s="245">
        <v>0</v>
      </c>
      <c r="R48" s="245">
        <v>0</v>
      </c>
      <c r="S48" s="245">
        <v>0</v>
      </c>
      <c r="T48" s="245">
        <v>0</v>
      </c>
      <c r="U48" s="245">
        <v>0</v>
      </c>
      <c r="V48" s="245">
        <v>3.9482119141469853E-2</v>
      </c>
      <c r="W48" s="245">
        <v>3.5804005900299786E-2</v>
      </c>
      <c r="X48" s="245">
        <v>5.1679352214980857E-2</v>
      </c>
      <c r="Y48" s="245">
        <v>5.7241828212612825E-2</v>
      </c>
      <c r="Z48" s="245">
        <v>3.9557143469517289E-2</v>
      </c>
      <c r="AA48" s="245">
        <v>4.0023466317899353E-2</v>
      </c>
      <c r="AB48" s="245">
        <v>5.6841309705430346E-2</v>
      </c>
      <c r="AC48" s="245">
        <v>6.9242685133103679E-2</v>
      </c>
      <c r="AD48" s="245">
        <v>4.9858205205373748E-2</v>
      </c>
      <c r="AE48" s="245">
        <v>4.7688758623687433E-2</v>
      </c>
      <c r="AF48" s="245">
        <v>5.2288541931003164E-2</v>
      </c>
      <c r="AG48" s="245">
        <v>5.4586820028761522E-2</v>
      </c>
      <c r="AH48" s="245">
        <v>3.9801418784906853E-2</v>
      </c>
      <c r="AI48" s="245">
        <v>4.0006563998228245E-2</v>
      </c>
      <c r="AJ48" s="245">
        <v>4.7555883706434265E-2</v>
      </c>
      <c r="AK48" s="245">
        <v>4.8142946934475919E-2</v>
      </c>
      <c r="AL48" s="245">
        <v>3.6334459832931557E-2</v>
      </c>
      <c r="AM48" s="245">
        <v>3.4725035896321449E-2</v>
      </c>
      <c r="AN48" s="245">
        <v>4.7404999034135163E-2</v>
      </c>
      <c r="AO48" s="245">
        <v>5.2749530248266133E-2</v>
      </c>
      <c r="AP48" s="245">
        <v>3.4891668030201106E-2</v>
      </c>
      <c r="AQ48" s="245">
        <v>4.6562841790769305E-2</v>
      </c>
      <c r="AR48" s="245">
        <v>6.6550654286827271E-2</v>
      </c>
      <c r="AS48" s="245">
        <v>6.9879724339828031E-2</v>
      </c>
      <c r="AT48" s="245">
        <v>5.3819366969347956E-2</v>
      </c>
      <c r="AU48" s="245">
        <v>5.4774394280897754E-2</v>
      </c>
      <c r="AV48" s="245">
        <v>6.7036397146835153E-2</v>
      </c>
      <c r="AW48" s="245">
        <v>7.0373614018808733E-2</v>
      </c>
      <c r="AX48" s="245">
        <v>5.0613351787477653E-2</v>
      </c>
      <c r="AY48" s="245">
        <v>4.3429683235797087E-2</v>
      </c>
      <c r="AZ48" s="245">
        <v>3.9752517329437451E-2</v>
      </c>
      <c r="BA48" s="245">
        <v>8.8273969553042828E-2</v>
      </c>
      <c r="BB48" s="245">
        <v>9.5231762793288544E-2</v>
      </c>
      <c r="BC48" s="245">
        <v>9.6748949861074171E-2</v>
      </c>
      <c r="BD48" s="245">
        <v>0.10607772336780037</v>
      </c>
      <c r="BE48" s="245">
        <v>0.1085356608049261</v>
      </c>
      <c r="BF48" s="245">
        <v>8.4337409317274514E-2</v>
      </c>
      <c r="BG48" s="245">
        <v>8.4019373598481856E-2</v>
      </c>
      <c r="BH48" s="245">
        <v>9.5627858721371445E-2</v>
      </c>
      <c r="BI48" s="245">
        <v>0.10983474368549677</v>
      </c>
      <c r="BJ48" s="245">
        <v>0.10406025054480177</v>
      </c>
      <c r="BK48" s="245">
        <v>0.12576568480277275</v>
      </c>
      <c r="BL48" s="245">
        <v>0.23975121273321851</v>
      </c>
      <c r="BM48" s="245">
        <v>0.18785479873639313</v>
      </c>
      <c r="BN48" s="245">
        <v>0.12049725857733139</v>
      </c>
      <c r="BO48" s="245">
        <v>9.7231973552976747E-2</v>
      </c>
      <c r="BP48" s="245">
        <v>0.11394115500995866</v>
      </c>
      <c r="BQ48" s="245">
        <v>0.11930509705035031</v>
      </c>
      <c r="BR48" s="245">
        <v>0.11082050588223229</v>
      </c>
      <c r="BS48" s="245">
        <v>0.12590921833653565</v>
      </c>
      <c r="BT48" s="245">
        <v>0.15639809392840831</v>
      </c>
      <c r="BU48" s="245">
        <v>0.18642848884784699</v>
      </c>
      <c r="BV48" s="245">
        <v>0.18903555818832901</v>
      </c>
      <c r="BW48" s="245">
        <v>0.19667631030950206</v>
      </c>
      <c r="BX48" s="245">
        <v>0.2091808865921678</v>
      </c>
      <c r="BY48" s="245">
        <v>0.21914128525833088</v>
      </c>
      <c r="BZ48" s="245">
        <v>0.19587463068050148</v>
      </c>
      <c r="CA48" s="353"/>
    </row>
    <row r="49" spans="2:78" ht="15.75" customHeight="1">
      <c r="B49" s="364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</row>
    <row r="50" spans="2:78" ht="15.5">
      <c r="B50" s="364"/>
      <c r="D50" s="73" t="s">
        <v>1808</v>
      </c>
      <c r="E50" s="73" t="s">
        <v>1809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</row>
    <row r="51" spans="2:78" ht="15.5">
      <c r="B51" s="364"/>
      <c r="D51" s="83" t="s">
        <v>1977</v>
      </c>
      <c r="E51" s="83" t="s">
        <v>528</v>
      </c>
      <c r="F51" s="190">
        <v>9.9886627946211254E-2</v>
      </c>
      <c r="G51" s="190">
        <v>0.19746463590530758</v>
      </c>
      <c r="H51" s="190">
        <v>0.20235630923606709</v>
      </c>
      <c r="I51" s="190">
        <v>0.19276785758981985</v>
      </c>
      <c r="J51" s="190">
        <v>9.6730677262154327E-2</v>
      </c>
      <c r="K51" s="190">
        <v>0.19697158524426719</v>
      </c>
      <c r="L51" s="190">
        <v>0.20440982499870178</v>
      </c>
      <c r="M51" s="190">
        <v>0.22052599893973565</v>
      </c>
      <c r="N51" s="190">
        <v>0.12466374168665663</v>
      </c>
      <c r="O51" s="190">
        <v>0.19920286048514771</v>
      </c>
      <c r="P51" s="190">
        <v>0.20726281659709644</v>
      </c>
      <c r="Q51" s="190">
        <v>0.23040695275641818</v>
      </c>
      <c r="R51" s="190">
        <v>0.14241181653797452</v>
      </c>
      <c r="S51" s="190">
        <v>0.22318343500033233</v>
      </c>
      <c r="T51" s="190">
        <v>0.20845040329691514</v>
      </c>
      <c r="U51" s="190">
        <v>0.21237601152551169</v>
      </c>
      <c r="V51" s="190">
        <v>0.10961956825469579</v>
      </c>
      <c r="W51" s="190">
        <v>0.1901439933714561</v>
      </c>
      <c r="X51" s="190">
        <v>0.18911492842581745</v>
      </c>
      <c r="Y51" s="190">
        <v>0.19978471486504162</v>
      </c>
      <c r="Z51" s="190">
        <v>0.1154164834815145</v>
      </c>
      <c r="AA51" s="190">
        <v>0.19813588582572358</v>
      </c>
      <c r="AB51" s="190">
        <v>0.20194338070775106</v>
      </c>
      <c r="AC51" s="190">
        <v>0.23324274951089768</v>
      </c>
      <c r="AD51" s="190">
        <v>0.1300296052151847</v>
      </c>
      <c r="AE51" s="190">
        <v>0.19671477095610379</v>
      </c>
      <c r="AF51" s="190">
        <v>0.19653100842981566</v>
      </c>
      <c r="AG51" s="190">
        <v>0.21149803022730057</v>
      </c>
      <c r="AH51" s="190">
        <v>0.12416204439391926</v>
      </c>
      <c r="AI51" s="190">
        <v>0.19174554040929864</v>
      </c>
      <c r="AJ51" s="190">
        <v>0.1966453143517318</v>
      </c>
      <c r="AK51" s="190">
        <v>0.20489424945452883</v>
      </c>
      <c r="AL51" s="190">
        <v>0.1194714790007072</v>
      </c>
      <c r="AM51" s="190">
        <v>0.18898726919004746</v>
      </c>
      <c r="AN51" s="190">
        <v>0.22054929650589275</v>
      </c>
      <c r="AO51" s="190">
        <v>0.22170717622344679</v>
      </c>
      <c r="AP51" s="190">
        <v>0.12588897625851492</v>
      </c>
      <c r="AQ51" s="190">
        <v>0.20559130870196926</v>
      </c>
      <c r="AR51" s="190">
        <v>0.21444904755038344</v>
      </c>
      <c r="AS51" s="190">
        <v>0.22271526766489008</v>
      </c>
      <c r="AT51" s="190">
        <v>0.13406268670777027</v>
      </c>
      <c r="AU51" s="190">
        <v>0.20505466175953338</v>
      </c>
      <c r="AV51" s="190">
        <v>0.20605911825425463</v>
      </c>
      <c r="AW51" s="190">
        <v>0.22425758950357491</v>
      </c>
      <c r="AX51" s="190">
        <v>0.12288991891471754</v>
      </c>
      <c r="AY51" s="190">
        <v>0.18859755094747999</v>
      </c>
      <c r="AZ51" s="190">
        <v>0.20195501695560017</v>
      </c>
      <c r="BA51" s="190">
        <v>0.21301908426734958</v>
      </c>
      <c r="BB51" s="190">
        <v>0.12975068225742184</v>
      </c>
      <c r="BC51" s="190">
        <v>0.20467101349711941</v>
      </c>
      <c r="BD51" s="190">
        <v>0.20353424514938268</v>
      </c>
      <c r="BE51" s="190">
        <v>0.19429153062658733</v>
      </c>
      <c r="BF51" s="190">
        <v>0.11435976201337379</v>
      </c>
      <c r="BG51" s="190">
        <v>0.17987840013341261</v>
      </c>
      <c r="BH51" s="190">
        <v>0.20458589624216134</v>
      </c>
      <c r="BI51" s="190">
        <v>0.21674931658064794</v>
      </c>
      <c r="BJ51" s="190">
        <v>0.1481553947636656</v>
      </c>
      <c r="BK51" s="190">
        <v>0.29543439546392031</v>
      </c>
      <c r="BL51" s="190">
        <v>0.47295821432753127</v>
      </c>
      <c r="BM51" s="190">
        <v>0.32029337895073495</v>
      </c>
      <c r="BN51" s="190">
        <v>0.19904975450990778</v>
      </c>
      <c r="BO51" s="190">
        <v>0.29532721218419722</v>
      </c>
      <c r="BP51" s="190">
        <v>0.24263737663634863</v>
      </c>
      <c r="BQ51" s="190">
        <v>0.26490289425754965</v>
      </c>
      <c r="BR51" s="190">
        <v>0.20582441327102785</v>
      </c>
      <c r="BS51" s="190">
        <v>0.27312172722356221</v>
      </c>
      <c r="BT51" s="190">
        <v>0.28766128462786844</v>
      </c>
      <c r="BU51" s="190">
        <v>0.33883741010372848</v>
      </c>
      <c r="BV51" s="190">
        <v>0.28765638683416378</v>
      </c>
      <c r="BW51" s="190">
        <v>0.34047967404389295</v>
      </c>
      <c r="BX51" s="190">
        <v>0.32142676102440154</v>
      </c>
      <c r="BY51" s="190">
        <v>0.30560402916176599</v>
      </c>
      <c r="BZ51" s="190">
        <v>0.22664837003566482</v>
      </c>
    </row>
    <row r="52" spans="2:78" ht="15.5">
      <c r="B52" s="364"/>
      <c r="D52" s="156" t="s">
        <v>1978</v>
      </c>
      <c r="E52" s="156" t="s">
        <v>1807</v>
      </c>
      <c r="F52" s="231">
        <v>0</v>
      </c>
      <c r="G52" s="231">
        <v>0</v>
      </c>
      <c r="H52" s="231">
        <v>0</v>
      </c>
      <c r="I52" s="231">
        <v>0</v>
      </c>
      <c r="J52" s="231">
        <v>0</v>
      </c>
      <c r="K52" s="231">
        <v>0</v>
      </c>
      <c r="L52" s="231">
        <v>0</v>
      </c>
      <c r="M52" s="231">
        <v>0</v>
      </c>
      <c r="N52" s="231">
        <v>0</v>
      </c>
      <c r="O52" s="231">
        <v>0</v>
      </c>
      <c r="P52" s="231">
        <v>0</v>
      </c>
      <c r="Q52" s="231">
        <v>0</v>
      </c>
      <c r="R52" s="231">
        <v>0</v>
      </c>
      <c r="S52" s="231">
        <v>0</v>
      </c>
      <c r="T52" s="231">
        <v>0</v>
      </c>
      <c r="U52" s="231">
        <v>0</v>
      </c>
      <c r="V52" s="231">
        <v>7.0137449113225933E-2</v>
      </c>
      <c r="W52" s="231">
        <v>0.15433998747115632</v>
      </c>
      <c r="X52" s="231">
        <v>0.1374355762108366</v>
      </c>
      <c r="Y52" s="231">
        <v>0.14254288665242879</v>
      </c>
      <c r="Z52" s="231">
        <v>7.5859340011997206E-2</v>
      </c>
      <c r="AA52" s="231">
        <v>0.15811241950782423</v>
      </c>
      <c r="AB52" s="231">
        <v>0.1451020710023207</v>
      </c>
      <c r="AC52" s="231">
        <v>0.16400006437779399</v>
      </c>
      <c r="AD52" s="231">
        <v>8.0171400009810947E-2</v>
      </c>
      <c r="AE52" s="231">
        <v>0.14902601233241636</v>
      </c>
      <c r="AF52" s="231">
        <v>0.13947234950505438</v>
      </c>
      <c r="AG52" s="231">
        <v>0.15035979366401125</v>
      </c>
      <c r="AH52" s="231">
        <v>8.032871645804554E-2</v>
      </c>
      <c r="AI52" s="231">
        <v>0.14736247811898717</v>
      </c>
      <c r="AJ52" s="231">
        <v>0.14346516396695924</v>
      </c>
      <c r="AK52" s="231">
        <v>0.14887458768618053</v>
      </c>
      <c r="AL52" s="231">
        <v>7.7132681931749533E-2</v>
      </c>
      <c r="AM52" s="231">
        <v>0.14623801885357651</v>
      </c>
      <c r="AN52" s="231">
        <v>0.15989169373570833</v>
      </c>
      <c r="AO52" s="231">
        <v>0.15098632570807533</v>
      </c>
      <c r="AP52" s="231">
        <v>8.071616746839437E-2</v>
      </c>
      <c r="AQ52" s="231">
        <v>0.15962092544100867</v>
      </c>
      <c r="AR52" s="231">
        <v>0.14793234084832396</v>
      </c>
      <c r="AS52" s="231">
        <v>0.14970394392939851</v>
      </c>
      <c r="AT52" s="231">
        <v>8.1941934348279871E-2</v>
      </c>
      <c r="AU52" s="231">
        <v>0.15104303927791718</v>
      </c>
      <c r="AV52" s="231">
        <v>0.14176885476374979</v>
      </c>
      <c r="AW52" s="231">
        <v>0.15216235483951968</v>
      </c>
      <c r="AX52" s="231">
        <v>7.7061105641536523E-2</v>
      </c>
      <c r="AY52" s="231">
        <v>0.14640408351386855</v>
      </c>
      <c r="AZ52" s="231">
        <v>0.16177334455650097</v>
      </c>
      <c r="BA52" s="231">
        <v>0.14441046940010147</v>
      </c>
      <c r="BB52" s="231">
        <v>8.2924246051733541E-2</v>
      </c>
      <c r="BC52" s="231">
        <v>0.1553592218517327</v>
      </c>
      <c r="BD52" s="231">
        <v>0.13660665536098965</v>
      </c>
      <c r="BE52" s="231">
        <v>0.12629087797689897</v>
      </c>
      <c r="BF52" s="231">
        <v>7.3138023275541114E-2</v>
      </c>
      <c r="BG52" s="231">
        <v>0.13803820152117019</v>
      </c>
      <c r="BH52" s="231">
        <v>0.14238545082921172</v>
      </c>
      <c r="BI52" s="231">
        <v>0.12158808758598755</v>
      </c>
      <c r="BJ52" s="231">
        <v>5.6156920371136974E-2</v>
      </c>
      <c r="BK52" s="231">
        <v>0.16094125088917011</v>
      </c>
      <c r="BL52" s="231">
        <v>9.3433852050745475E-2</v>
      </c>
      <c r="BM52" s="231">
        <v>4.4561447444035798E-2</v>
      </c>
      <c r="BN52" s="231">
        <v>4.2242338585331739E-2</v>
      </c>
      <c r="BO52" s="231">
        <v>0.1468729771091421</v>
      </c>
      <c r="BP52" s="231">
        <v>6.320827441845521E-2</v>
      </c>
      <c r="BQ52" s="231">
        <v>7.9190698013937175E-2</v>
      </c>
      <c r="BR52" s="231">
        <v>4.8921861692262932E-2</v>
      </c>
      <c r="BS52" s="231">
        <v>0.10455034088323355</v>
      </c>
      <c r="BT52" s="231">
        <v>8.0773614176340242E-2</v>
      </c>
      <c r="BU52" s="231">
        <v>7.9675177077224171E-2</v>
      </c>
      <c r="BV52" s="231">
        <v>4.5550032580482208E-2</v>
      </c>
      <c r="BW52" s="231">
        <v>9.3756829336049632E-2</v>
      </c>
      <c r="BX52" s="231">
        <v>7.269914202985156E-2</v>
      </c>
      <c r="BY52" s="231">
        <v>6.5586101074182446E-2</v>
      </c>
      <c r="BZ52" s="231">
        <v>3.9882941867373518E-2</v>
      </c>
    </row>
    <row r="53" spans="2:78" ht="15.5">
      <c r="B53" s="364"/>
      <c r="D53" s="243" t="s">
        <v>1979</v>
      </c>
      <c r="E53" s="244" t="s">
        <v>1886</v>
      </c>
      <c r="F53" s="245">
        <v>0</v>
      </c>
      <c r="G53" s="245">
        <v>0</v>
      </c>
      <c r="H53" s="245">
        <v>0</v>
      </c>
      <c r="I53" s="245">
        <v>0</v>
      </c>
      <c r="J53" s="245">
        <v>0</v>
      </c>
      <c r="K53" s="245">
        <v>0</v>
      </c>
      <c r="L53" s="245">
        <v>0</v>
      </c>
      <c r="M53" s="245">
        <v>0</v>
      </c>
      <c r="N53" s="245">
        <v>0</v>
      </c>
      <c r="O53" s="245">
        <v>0</v>
      </c>
      <c r="P53" s="245">
        <v>0</v>
      </c>
      <c r="Q53" s="245">
        <v>0</v>
      </c>
      <c r="R53" s="245">
        <v>0</v>
      </c>
      <c r="S53" s="245">
        <v>0</v>
      </c>
      <c r="T53" s="245">
        <v>0</v>
      </c>
      <c r="U53" s="245">
        <v>0</v>
      </c>
      <c r="V53" s="245">
        <v>3.9482119141469853E-2</v>
      </c>
      <c r="W53" s="245">
        <v>3.5804005900299786E-2</v>
      </c>
      <c r="X53" s="245">
        <v>5.1679352214980857E-2</v>
      </c>
      <c r="Y53" s="245">
        <v>5.7241828212612825E-2</v>
      </c>
      <c r="Z53" s="245">
        <v>3.9557143469517289E-2</v>
      </c>
      <c r="AA53" s="245">
        <v>4.0023466317899353E-2</v>
      </c>
      <c r="AB53" s="245">
        <v>5.6841309705430346E-2</v>
      </c>
      <c r="AC53" s="245">
        <v>6.9242685133103679E-2</v>
      </c>
      <c r="AD53" s="245">
        <v>4.9858205205373748E-2</v>
      </c>
      <c r="AE53" s="245">
        <v>4.7688758623687433E-2</v>
      </c>
      <c r="AF53" s="245">
        <v>5.7058658924761273E-2</v>
      </c>
      <c r="AG53" s="245">
        <v>6.1138236563289323E-2</v>
      </c>
      <c r="AH53" s="245">
        <v>4.383332793587371E-2</v>
      </c>
      <c r="AI53" s="245">
        <v>4.438306229031147E-2</v>
      </c>
      <c r="AJ53" s="245">
        <v>5.3180150384772543E-2</v>
      </c>
      <c r="AK53" s="245">
        <v>5.6019661768348307E-2</v>
      </c>
      <c r="AL53" s="245">
        <v>4.233879706895767E-2</v>
      </c>
      <c r="AM53" s="245">
        <v>4.2749250336470972E-2</v>
      </c>
      <c r="AN53" s="245">
        <v>6.06576027701844E-2</v>
      </c>
      <c r="AO53" s="245">
        <v>7.0720850515371469E-2</v>
      </c>
      <c r="AP53" s="245">
        <v>4.5172808790120526E-2</v>
      </c>
      <c r="AQ53" s="245">
        <v>4.5970383260960576E-2</v>
      </c>
      <c r="AR53" s="245">
        <v>6.6516706702059475E-2</v>
      </c>
      <c r="AS53" s="245">
        <v>7.301132373549156E-2</v>
      </c>
      <c r="AT53" s="245">
        <v>5.2120752359490395E-2</v>
      </c>
      <c r="AU53" s="245">
        <v>5.4011622481616194E-2</v>
      </c>
      <c r="AV53" s="245">
        <v>6.4290263490504831E-2</v>
      </c>
      <c r="AW53" s="245">
        <v>7.2095234664055222E-2</v>
      </c>
      <c r="AX53" s="245">
        <v>4.5828813273181015E-2</v>
      </c>
      <c r="AY53" s="245">
        <v>4.219346743361143E-2</v>
      </c>
      <c r="AZ53" s="245">
        <v>4.0181672399099207E-2</v>
      </c>
      <c r="BA53" s="245">
        <v>6.8608614867248119E-2</v>
      </c>
      <c r="BB53" s="245">
        <v>4.6826436205688285E-2</v>
      </c>
      <c r="BC53" s="245">
        <v>4.9311791645386724E-2</v>
      </c>
      <c r="BD53" s="245">
        <v>6.6927589788393055E-2</v>
      </c>
      <c r="BE53" s="245">
        <v>6.800065264968834E-2</v>
      </c>
      <c r="BF53" s="245">
        <v>4.1221738737832671E-2</v>
      </c>
      <c r="BG53" s="245">
        <v>4.1840198612242419E-2</v>
      </c>
      <c r="BH53" s="245">
        <v>6.2200445412949633E-2</v>
      </c>
      <c r="BI53" s="245">
        <v>9.5161228994660382E-2</v>
      </c>
      <c r="BJ53" s="245">
        <v>9.1998474392528631E-2</v>
      </c>
      <c r="BK53" s="245">
        <v>0.13449314457475023</v>
      </c>
      <c r="BL53" s="245">
        <v>0.37952436227678576</v>
      </c>
      <c r="BM53" s="245">
        <v>0.27573193150669911</v>
      </c>
      <c r="BN53" s="245">
        <v>0.15680741592457603</v>
      </c>
      <c r="BO53" s="245">
        <v>0.14845423507505512</v>
      </c>
      <c r="BP53" s="245">
        <v>0.17942910221789343</v>
      </c>
      <c r="BQ53" s="245">
        <v>0.18571219624361252</v>
      </c>
      <c r="BR53" s="245">
        <v>0.15690255157876493</v>
      </c>
      <c r="BS53" s="245">
        <v>0.16857138634032867</v>
      </c>
      <c r="BT53" s="245">
        <v>0.20688767045152817</v>
      </c>
      <c r="BU53" s="245">
        <v>0.25916223302650426</v>
      </c>
      <c r="BV53" s="245">
        <v>0.2421063542536816</v>
      </c>
      <c r="BW53" s="245">
        <v>0.24672284470784331</v>
      </c>
      <c r="BX53" s="245">
        <v>0.24872761899455001</v>
      </c>
      <c r="BY53" s="245">
        <v>0.24001792808758352</v>
      </c>
      <c r="BZ53" s="245">
        <v>0.18676542816829128</v>
      </c>
    </row>
    <row r="54" spans="2:78" ht="16.5">
      <c r="B54" s="364"/>
      <c r="D54" s="150"/>
      <c r="E54" s="15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4"/>
      <c r="AE54" s="90"/>
      <c r="AF54" s="94"/>
      <c r="AG54" s="94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5"/>
      <c r="BT54" s="5"/>
      <c r="BU54" s="5"/>
      <c r="BV54" s="5"/>
      <c r="BW54" s="5"/>
      <c r="BX54" s="5"/>
    </row>
    <row r="55" spans="2:78" ht="15.5">
      <c r="B55" s="364"/>
      <c r="D55" s="73" t="s">
        <v>1817</v>
      </c>
      <c r="E55" s="73" t="s">
        <v>1817</v>
      </c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</row>
    <row r="56" spans="2:78" ht="15.5">
      <c r="B56" s="364"/>
      <c r="D56" s="83" t="s">
        <v>1977</v>
      </c>
      <c r="E56" s="83" t="s">
        <v>528</v>
      </c>
      <c r="F56" s="190" t="s">
        <v>56</v>
      </c>
      <c r="G56" s="190" t="s">
        <v>56</v>
      </c>
      <c r="H56" s="190" t="s">
        <v>56</v>
      </c>
      <c r="I56" s="190" t="s">
        <v>56</v>
      </c>
      <c r="J56" s="190" t="s">
        <v>56</v>
      </c>
      <c r="K56" s="190" t="s">
        <v>56</v>
      </c>
      <c r="L56" s="190" t="s">
        <v>56</v>
      </c>
      <c r="M56" s="190" t="s">
        <v>56</v>
      </c>
      <c r="N56" s="190" t="s">
        <v>56</v>
      </c>
      <c r="O56" s="190" t="s">
        <v>56</v>
      </c>
      <c r="P56" s="190" t="s">
        <v>56</v>
      </c>
      <c r="Q56" s="190" t="s">
        <v>56</v>
      </c>
      <c r="R56" s="190" t="s">
        <v>56</v>
      </c>
      <c r="S56" s="190" t="s">
        <v>56</v>
      </c>
      <c r="T56" s="190" t="s">
        <v>56</v>
      </c>
      <c r="U56" s="190" t="s">
        <v>56</v>
      </c>
      <c r="V56" s="190" t="s">
        <v>56</v>
      </c>
      <c r="W56" s="190" t="s">
        <v>56</v>
      </c>
      <c r="X56" s="190" t="s">
        <v>56</v>
      </c>
      <c r="Y56" s="190" t="s">
        <v>56</v>
      </c>
      <c r="Z56" s="190" t="s">
        <v>56</v>
      </c>
      <c r="AA56" s="190" t="s">
        <v>56</v>
      </c>
      <c r="AB56" s="190" t="s">
        <v>56</v>
      </c>
      <c r="AC56" s="190" t="s">
        <v>56</v>
      </c>
      <c r="AD56" s="190" t="s">
        <v>56</v>
      </c>
      <c r="AE56" s="190" t="s">
        <v>56</v>
      </c>
      <c r="AF56" s="190">
        <v>0.19706361632105313</v>
      </c>
      <c r="AG56" s="190">
        <v>0.23951351149689726</v>
      </c>
      <c r="AH56" s="190">
        <v>0.22387088950867021</v>
      </c>
      <c r="AI56" s="190">
        <v>0.235672271403957</v>
      </c>
      <c r="AJ56" s="190">
        <v>0.19390658468227495</v>
      </c>
      <c r="AK56" s="190">
        <v>0.17183116105916824</v>
      </c>
      <c r="AL56" s="190">
        <v>0.16531570330905213</v>
      </c>
      <c r="AM56" s="190">
        <v>0.18711948524107683</v>
      </c>
      <c r="AN56" s="190">
        <v>0.21831864445099378</v>
      </c>
      <c r="AO56" s="190">
        <v>0.21579224425337779</v>
      </c>
      <c r="AP56" s="190">
        <v>0.16860105619739352</v>
      </c>
      <c r="AQ56" s="190">
        <v>0.23077590063195408</v>
      </c>
      <c r="AR56" s="190">
        <v>0.23798913005262387</v>
      </c>
      <c r="AS56" s="190">
        <v>0.22711989564777535</v>
      </c>
      <c r="AT56" s="190">
        <v>0.17751154205458833</v>
      </c>
      <c r="AU56" s="190">
        <v>0.23495592140021274</v>
      </c>
      <c r="AV56" s="190">
        <v>0.24157608486522211</v>
      </c>
      <c r="AW56" s="190">
        <v>0.23179698438328392</v>
      </c>
      <c r="AX56" s="190">
        <v>0.18084707603879321</v>
      </c>
      <c r="AY56" s="190">
        <v>0.20125387389249039</v>
      </c>
      <c r="AZ56" s="190">
        <v>0.26523827615263057</v>
      </c>
      <c r="BA56" s="190">
        <v>0.2056946874521739</v>
      </c>
      <c r="BB56" s="190">
        <v>0.22438612074985398</v>
      </c>
      <c r="BC56" s="190">
        <v>0.23365216317521581</v>
      </c>
      <c r="BD56" s="190">
        <v>0.23121752094953987</v>
      </c>
      <c r="BE56" s="190">
        <v>0.2287499211115584</v>
      </c>
      <c r="BF56" s="190">
        <v>0.18583253994307442</v>
      </c>
      <c r="BG56" s="190">
        <v>0.20498000136349193</v>
      </c>
      <c r="BH56" s="190">
        <v>0.21028874156982291</v>
      </c>
      <c r="BI56" s="190">
        <v>0.20025503725107885</v>
      </c>
      <c r="BJ56" s="190">
        <v>0.17636865448753938</v>
      </c>
      <c r="BK56" s="190">
        <v>0.20828677598556086</v>
      </c>
      <c r="BL56" s="190">
        <v>0.25866109772505497</v>
      </c>
      <c r="BM56" s="190">
        <v>0.19028712522893654</v>
      </c>
      <c r="BN56" s="190">
        <v>0.13849625749849306</v>
      </c>
      <c r="BO56" s="190">
        <v>0.15047566429219247</v>
      </c>
      <c r="BP56" s="190">
        <v>0.1508115894529812</v>
      </c>
      <c r="BQ56" s="190">
        <v>0.17159092319779493</v>
      </c>
      <c r="BR56" s="190">
        <v>0.16041921376800089</v>
      </c>
      <c r="BS56" s="190">
        <v>0.20918202749372888</v>
      </c>
      <c r="BT56" s="190">
        <v>0.23341372143839137</v>
      </c>
      <c r="BU56" s="190">
        <v>0.2604664962723926</v>
      </c>
      <c r="BV56" s="190">
        <v>0.25242577289283757</v>
      </c>
      <c r="BW56" s="190">
        <v>0.27440841496932922</v>
      </c>
      <c r="BX56" s="190">
        <v>0.28124440110078769</v>
      </c>
      <c r="BY56" s="190">
        <v>0.28823717795506859</v>
      </c>
      <c r="BZ56" s="190">
        <v>0.25372726443142835</v>
      </c>
    </row>
    <row r="57" spans="2:78" ht="15.5">
      <c r="B57" s="364"/>
      <c r="D57" s="156" t="s">
        <v>1978</v>
      </c>
      <c r="E57" s="156" t="s">
        <v>1807</v>
      </c>
      <c r="F57" s="231" t="s">
        <v>56</v>
      </c>
      <c r="G57" s="231" t="s">
        <v>56</v>
      </c>
      <c r="H57" s="231" t="s">
        <v>56</v>
      </c>
      <c r="I57" s="231" t="s">
        <v>56</v>
      </c>
      <c r="J57" s="231" t="s">
        <v>56</v>
      </c>
      <c r="K57" s="231" t="s">
        <v>56</v>
      </c>
      <c r="L57" s="231" t="s">
        <v>56</v>
      </c>
      <c r="M57" s="231" t="s">
        <v>56</v>
      </c>
      <c r="N57" s="231" t="s">
        <v>56</v>
      </c>
      <c r="O57" s="231" t="s">
        <v>56</v>
      </c>
      <c r="P57" s="231" t="s">
        <v>56</v>
      </c>
      <c r="Q57" s="231" t="s">
        <v>56</v>
      </c>
      <c r="R57" s="231" t="s">
        <v>56</v>
      </c>
      <c r="S57" s="231" t="s">
        <v>56</v>
      </c>
      <c r="T57" s="231" t="s">
        <v>56</v>
      </c>
      <c r="U57" s="231" t="s">
        <v>56</v>
      </c>
      <c r="V57" s="231" t="s">
        <v>56</v>
      </c>
      <c r="W57" s="231" t="s">
        <v>56</v>
      </c>
      <c r="X57" s="231" t="s">
        <v>56</v>
      </c>
      <c r="Y57" s="231" t="s">
        <v>56</v>
      </c>
      <c r="Z57" s="231" t="s">
        <v>56</v>
      </c>
      <c r="AA57" s="231" t="s">
        <v>56</v>
      </c>
      <c r="AB57" s="231" t="s">
        <v>56</v>
      </c>
      <c r="AC57" s="231" t="s">
        <v>56</v>
      </c>
      <c r="AD57" s="231" t="s">
        <v>56</v>
      </c>
      <c r="AE57" s="231" t="s">
        <v>56</v>
      </c>
      <c r="AF57" s="231">
        <v>0</v>
      </c>
      <c r="AG57" s="231">
        <v>0</v>
      </c>
      <c r="AH57" s="231">
        <v>0</v>
      </c>
      <c r="AI57" s="231">
        <v>0</v>
      </c>
      <c r="AJ57" s="231">
        <v>0</v>
      </c>
      <c r="AK57" s="231">
        <v>0</v>
      </c>
      <c r="AL57" s="231">
        <v>0</v>
      </c>
      <c r="AM57" s="231">
        <v>0</v>
      </c>
      <c r="AN57" s="231">
        <v>0</v>
      </c>
      <c r="AO57" s="231">
        <v>0</v>
      </c>
      <c r="AP57" s="231">
        <v>0</v>
      </c>
      <c r="AQ57" s="231">
        <v>0.18255478480549822</v>
      </c>
      <c r="AR57" s="231">
        <v>0.17135031159117051</v>
      </c>
      <c r="AS57" s="231">
        <v>0.1645035633555183</v>
      </c>
      <c r="AT57" s="231">
        <v>0.11917679121709042</v>
      </c>
      <c r="AU57" s="231">
        <v>0.17851929160344582</v>
      </c>
      <c r="AV57" s="231">
        <v>0.16872120261433754</v>
      </c>
      <c r="AW57" s="231">
        <v>0.16462801197562599</v>
      </c>
      <c r="AX57" s="231">
        <v>0.11942130595786758</v>
      </c>
      <c r="AY57" s="231">
        <v>0.15569483062479361</v>
      </c>
      <c r="AZ57" s="231">
        <v>0.22597936937027915</v>
      </c>
      <c r="BA57" s="231">
        <v>9.8054085916700826E-2</v>
      </c>
      <c r="BB57" s="231">
        <v>7.8169927448456286E-2</v>
      </c>
      <c r="BC57" s="231">
        <v>9.4461815989843434E-2</v>
      </c>
      <c r="BD57" s="231">
        <v>9.1902603321550577E-2</v>
      </c>
      <c r="BE57" s="231">
        <v>8.9110838374037812E-2</v>
      </c>
      <c r="BF57" s="231">
        <v>6.4075003522111179E-2</v>
      </c>
      <c r="BG57" s="231">
        <v>8.9415754515448295E-2</v>
      </c>
      <c r="BH57" s="231">
        <v>9.241537023322681E-2</v>
      </c>
      <c r="BI57" s="231">
        <v>8.1650091733248512E-2</v>
      </c>
      <c r="BJ57" s="231">
        <v>6.4308816366365512E-2</v>
      </c>
      <c r="BK57" s="231">
        <v>8.7380147168318545E-2</v>
      </c>
      <c r="BL57" s="231">
        <v>7.7675759793612964E-2</v>
      </c>
      <c r="BM57" s="231">
        <v>3.9732354126528049E-2</v>
      </c>
      <c r="BN57" s="231">
        <v>3.6043280897507878E-2</v>
      </c>
      <c r="BO57" s="231">
        <v>7.2825070742649767E-2</v>
      </c>
      <c r="BP57" s="231">
        <v>5.9839799935062978E-2</v>
      </c>
      <c r="BQ57" s="231">
        <v>7.2888299444759788E-2</v>
      </c>
      <c r="BR57" s="231">
        <v>6.3430378222570499E-2</v>
      </c>
      <c r="BS57" s="231">
        <v>9.342706967744796E-2</v>
      </c>
      <c r="BT57" s="231">
        <v>8.8212239892747804E-2</v>
      </c>
      <c r="BU57" s="231">
        <v>8.7513469793657206E-2</v>
      </c>
      <c r="BV57" s="231">
        <v>7.2925118328148769E-2</v>
      </c>
      <c r="BW57" s="231">
        <v>8.5325828648056948E-2</v>
      </c>
      <c r="BX57" s="231">
        <v>7.7750112546142613E-2</v>
      </c>
      <c r="BY57" s="231">
        <v>7.1922331817125096E-2</v>
      </c>
      <c r="BZ57" s="231">
        <v>5.6517907765610102E-2</v>
      </c>
    </row>
    <row r="58" spans="2:78" ht="15.5">
      <c r="B58" s="365"/>
      <c r="D58" s="243" t="s">
        <v>1979</v>
      </c>
      <c r="E58" s="244" t="s">
        <v>1886</v>
      </c>
      <c r="F58" s="245" t="s">
        <v>56</v>
      </c>
      <c r="G58" s="245" t="s">
        <v>56</v>
      </c>
      <c r="H58" s="245" t="s">
        <v>56</v>
      </c>
      <c r="I58" s="245" t="s">
        <v>56</v>
      </c>
      <c r="J58" s="245" t="s">
        <v>56</v>
      </c>
      <c r="K58" s="245" t="s">
        <v>56</v>
      </c>
      <c r="L58" s="245" t="s">
        <v>56</v>
      </c>
      <c r="M58" s="245" t="s">
        <v>56</v>
      </c>
      <c r="N58" s="245" t="s">
        <v>56</v>
      </c>
      <c r="O58" s="245" t="s">
        <v>56</v>
      </c>
      <c r="P58" s="245" t="s">
        <v>56</v>
      </c>
      <c r="Q58" s="245" t="s">
        <v>56</v>
      </c>
      <c r="R58" s="245" t="s">
        <v>56</v>
      </c>
      <c r="S58" s="245" t="s">
        <v>56</v>
      </c>
      <c r="T58" s="245" t="s">
        <v>56</v>
      </c>
      <c r="U58" s="245" t="s">
        <v>56</v>
      </c>
      <c r="V58" s="245" t="s">
        <v>56</v>
      </c>
      <c r="W58" s="245" t="s">
        <v>56</v>
      </c>
      <c r="X58" s="245" t="s">
        <v>56</v>
      </c>
      <c r="Y58" s="245" t="s">
        <v>56</v>
      </c>
      <c r="Z58" s="245" t="s">
        <v>56</v>
      </c>
      <c r="AA58" s="245" t="s">
        <v>56</v>
      </c>
      <c r="AB58" s="245" t="s">
        <v>56</v>
      </c>
      <c r="AC58" s="245" t="s">
        <v>56</v>
      </c>
      <c r="AD58" s="245" t="s">
        <v>56</v>
      </c>
      <c r="AE58" s="245" t="s">
        <v>56</v>
      </c>
      <c r="AF58" s="245">
        <v>0</v>
      </c>
      <c r="AG58" s="245">
        <v>0</v>
      </c>
      <c r="AH58" s="245">
        <v>0</v>
      </c>
      <c r="AI58" s="245">
        <v>0</v>
      </c>
      <c r="AJ58" s="245">
        <v>0</v>
      </c>
      <c r="AK58" s="245">
        <v>0</v>
      </c>
      <c r="AL58" s="245">
        <v>0</v>
      </c>
      <c r="AM58" s="245">
        <v>0</v>
      </c>
      <c r="AN58" s="245">
        <v>0</v>
      </c>
      <c r="AO58" s="245">
        <v>0</v>
      </c>
      <c r="AP58" s="245">
        <v>0</v>
      </c>
      <c r="AQ58" s="245">
        <v>4.8221115826455843E-2</v>
      </c>
      <c r="AR58" s="245">
        <v>6.663881846145335E-2</v>
      </c>
      <c r="AS58" s="245">
        <v>6.2616332292257063E-2</v>
      </c>
      <c r="AT58" s="245">
        <v>5.8334750837497909E-2</v>
      </c>
      <c r="AU58" s="245">
        <v>5.6436629796766904E-2</v>
      </c>
      <c r="AV58" s="245">
        <v>7.2854882250884587E-2</v>
      </c>
      <c r="AW58" s="245">
        <v>6.7168972407657929E-2</v>
      </c>
      <c r="AX58" s="245">
        <v>6.1425770080925618E-2</v>
      </c>
      <c r="AY58" s="245">
        <v>4.5559043267696796E-2</v>
      </c>
      <c r="AZ58" s="245">
        <v>3.925890678235143E-2</v>
      </c>
      <c r="BA58" s="245">
        <v>0.1076406015354731</v>
      </c>
      <c r="BB58" s="245">
        <v>0.14621619330139771</v>
      </c>
      <c r="BC58" s="245">
        <v>0.13919034718537238</v>
      </c>
      <c r="BD58" s="245">
        <v>0.13931491762798928</v>
      </c>
      <c r="BE58" s="245">
        <v>0.1396390827375206</v>
      </c>
      <c r="BF58" s="245">
        <v>0.12175753642096326</v>
      </c>
      <c r="BG58" s="245">
        <v>0.11556424684804362</v>
      </c>
      <c r="BH58" s="245">
        <v>0.1178733713365961</v>
      </c>
      <c r="BI58" s="245">
        <v>0.11860494551783032</v>
      </c>
      <c r="BJ58" s="245">
        <v>0.11205983812117387</v>
      </c>
      <c r="BK58" s="245">
        <v>0.12090662881724232</v>
      </c>
      <c r="BL58" s="245">
        <v>0.18098533793144195</v>
      </c>
      <c r="BM58" s="245">
        <v>0.15055477110240847</v>
      </c>
      <c r="BN58" s="245">
        <v>0.10245297660098519</v>
      </c>
      <c r="BO58" s="245">
        <v>7.7650593549542707E-2</v>
      </c>
      <c r="BP58" s="245">
        <v>9.0971789517918261E-2</v>
      </c>
      <c r="BQ58" s="245">
        <v>9.8702623753035124E-2</v>
      </c>
      <c r="BR58" s="245">
        <v>9.6988835545430377E-2</v>
      </c>
      <c r="BS58" s="245">
        <v>0.11575495781628091</v>
      </c>
      <c r="BT58" s="245">
        <v>0.14520148154564355</v>
      </c>
      <c r="BU58" s="245">
        <v>0.17295302647873537</v>
      </c>
      <c r="BV58" s="245">
        <v>0.17950065456468881</v>
      </c>
      <c r="BW58" s="245">
        <v>0.18908258632127228</v>
      </c>
      <c r="BX58" s="245">
        <v>0.20349428855464508</v>
      </c>
      <c r="BY58" s="245">
        <v>0.21631484613794347</v>
      </c>
      <c r="BZ58" s="245">
        <v>0.19720935666581829</v>
      </c>
    </row>
    <row r="59" spans="2:78" ht="16.5">
      <c r="B59" s="235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8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5"/>
      <c r="BT59" s="5"/>
      <c r="BU59" s="5"/>
      <c r="BV59" s="5"/>
      <c r="BW59" s="5"/>
      <c r="BX59" s="5"/>
    </row>
    <row r="60" spans="2:78" ht="15.5">
      <c r="B60" s="235"/>
      <c r="D60" s="9" t="s">
        <v>1899</v>
      </c>
      <c r="E60" s="9" t="s">
        <v>1898</v>
      </c>
      <c r="F60" s="10">
        <v>38717</v>
      </c>
      <c r="G60" s="10">
        <v>38807</v>
      </c>
      <c r="H60" s="10">
        <v>38898</v>
      </c>
      <c r="I60" s="10">
        <v>38990</v>
      </c>
      <c r="J60" s="10">
        <v>39082</v>
      </c>
      <c r="K60" s="10">
        <v>39172</v>
      </c>
      <c r="L60" s="10">
        <v>39263</v>
      </c>
      <c r="M60" s="10">
        <v>39355</v>
      </c>
      <c r="N60" s="10">
        <v>39447</v>
      </c>
      <c r="O60" s="10">
        <v>39538</v>
      </c>
      <c r="P60" s="10">
        <v>39629</v>
      </c>
      <c r="Q60" s="10">
        <v>39721</v>
      </c>
      <c r="R60" s="10">
        <v>39813</v>
      </c>
      <c r="S60" s="10">
        <v>39903</v>
      </c>
      <c r="T60" s="10">
        <v>39994</v>
      </c>
      <c r="U60" s="10">
        <v>40086</v>
      </c>
      <c r="V60" s="10">
        <v>40178</v>
      </c>
      <c r="W60" s="10">
        <v>40268</v>
      </c>
      <c r="X60" s="10">
        <v>40359</v>
      </c>
      <c r="Y60" s="10">
        <v>40451</v>
      </c>
      <c r="Z60" s="10">
        <v>40543</v>
      </c>
      <c r="AA60" s="10">
        <v>40633</v>
      </c>
      <c r="AB60" s="10">
        <v>40724</v>
      </c>
      <c r="AC60" s="10">
        <v>40816</v>
      </c>
      <c r="AD60" s="10">
        <v>40908</v>
      </c>
      <c r="AE60" s="10">
        <v>40999</v>
      </c>
      <c r="AF60" s="10">
        <v>41090</v>
      </c>
      <c r="AG60" s="10">
        <v>41182</v>
      </c>
      <c r="AH60" s="10">
        <v>41274</v>
      </c>
      <c r="AI60" s="10">
        <v>41364</v>
      </c>
      <c r="AJ60" s="10">
        <v>41455</v>
      </c>
      <c r="AK60" s="10">
        <v>41547</v>
      </c>
      <c r="AL60" s="10">
        <v>41639</v>
      </c>
      <c r="AM60" s="10">
        <v>41729</v>
      </c>
      <c r="AN60" s="10">
        <v>41820</v>
      </c>
      <c r="AO60" s="10">
        <v>41912</v>
      </c>
      <c r="AP60" s="10">
        <v>42004</v>
      </c>
      <c r="AQ60" s="10">
        <v>42094</v>
      </c>
      <c r="AR60" s="10">
        <v>42185</v>
      </c>
      <c r="AS60" s="10">
        <v>42277</v>
      </c>
      <c r="AT60" s="10">
        <v>42369</v>
      </c>
      <c r="AU60" s="10">
        <v>42460</v>
      </c>
      <c r="AV60" s="10">
        <v>42551</v>
      </c>
      <c r="AW60" s="10">
        <v>42643</v>
      </c>
      <c r="AX60" s="10">
        <v>42735</v>
      </c>
      <c r="AY60" s="10">
        <v>42825</v>
      </c>
      <c r="AZ60" s="10">
        <v>42916</v>
      </c>
      <c r="BA60" s="10">
        <v>43008</v>
      </c>
      <c r="BB60" s="10">
        <v>43100</v>
      </c>
      <c r="BC60" s="10">
        <v>43190</v>
      </c>
      <c r="BD60" s="10">
        <v>43281</v>
      </c>
      <c r="BE60" s="10">
        <v>43373</v>
      </c>
      <c r="BF60" s="10">
        <v>43465</v>
      </c>
      <c r="BG60" s="10">
        <v>43555</v>
      </c>
      <c r="BH60" s="10">
        <v>43646</v>
      </c>
      <c r="BI60" s="10">
        <v>43738</v>
      </c>
      <c r="BJ60" s="10">
        <v>43830</v>
      </c>
      <c r="BK60" s="10">
        <v>43921</v>
      </c>
      <c r="BL60" s="10">
        <v>44012</v>
      </c>
      <c r="BM60" s="10">
        <v>44104</v>
      </c>
      <c r="BN60" s="10">
        <v>44196</v>
      </c>
      <c r="BO60" s="10">
        <v>44286</v>
      </c>
      <c r="BP60" s="10">
        <v>44377</v>
      </c>
      <c r="BQ60" s="10">
        <v>44469</v>
      </c>
      <c r="BR60" s="10">
        <v>44561</v>
      </c>
      <c r="BS60" s="10">
        <v>44651</v>
      </c>
      <c r="BT60" s="10">
        <v>44742</v>
      </c>
      <c r="BU60" s="10">
        <v>44834</v>
      </c>
      <c r="BV60" s="10">
        <v>44926</v>
      </c>
      <c r="BW60" s="10">
        <v>45016</v>
      </c>
      <c r="BX60" s="10">
        <v>45107</v>
      </c>
      <c r="BY60" s="292">
        <v>45199</v>
      </c>
      <c r="BZ60" s="292">
        <v>45291</v>
      </c>
    </row>
    <row r="61" spans="2:78" ht="15.75" customHeight="1">
      <c r="B61" s="361" t="s">
        <v>1902</v>
      </c>
      <c r="D61" s="73" t="s">
        <v>1824</v>
      </c>
      <c r="E61" s="73" t="s">
        <v>1825</v>
      </c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</row>
    <row r="62" spans="2:78" ht="15.5">
      <c r="B62" s="364"/>
      <c r="D62" s="83" t="s">
        <v>53</v>
      </c>
      <c r="E62" s="83" t="s">
        <v>53</v>
      </c>
      <c r="F62" s="190">
        <v>5.17282489866248E-2</v>
      </c>
      <c r="G62" s="190">
        <v>5.8527742123301266E-2</v>
      </c>
      <c r="H62" s="190">
        <v>6.6351624571355586E-2</v>
      </c>
      <c r="I62" s="190">
        <v>6.3193015653706178E-2</v>
      </c>
      <c r="J62" s="190">
        <v>5.7642104036215724E-2</v>
      </c>
      <c r="K62" s="190">
        <v>7.1744587665574705E-2</v>
      </c>
      <c r="L62" s="190">
        <v>9.497637222828062E-2</v>
      </c>
      <c r="M62" s="190">
        <v>9.6841220921351751E-2</v>
      </c>
      <c r="N62" s="190">
        <v>8.8792282338131481E-2</v>
      </c>
      <c r="O62" s="190">
        <v>8.8963389935923565E-2</v>
      </c>
      <c r="P62" s="190">
        <v>0.10627926920088837</v>
      </c>
      <c r="Q62" s="190">
        <v>0.10908030026895502</v>
      </c>
      <c r="R62" s="190">
        <v>9.5350522780633884E-2</v>
      </c>
      <c r="S62" s="190">
        <v>6.2818192114310167E-2</v>
      </c>
      <c r="T62" s="190">
        <v>7.9937797021354964E-2</v>
      </c>
      <c r="U62" s="190">
        <v>8.527693872107224E-2</v>
      </c>
      <c r="V62" s="190">
        <v>7.6621522665742292E-2</v>
      </c>
      <c r="W62" s="190">
        <v>8.8478179763326795E-2</v>
      </c>
      <c r="X62" s="190">
        <v>0.10354105797498292</v>
      </c>
      <c r="Y62" s="190">
        <v>9.7652342919789331E-2</v>
      </c>
      <c r="Z62" s="190">
        <v>6.2893205275172545E-2</v>
      </c>
      <c r="AA62" s="190">
        <v>6.5636259980146494E-2</v>
      </c>
      <c r="AB62" s="190">
        <v>7.4373737831381986E-2</v>
      </c>
      <c r="AC62" s="190">
        <v>7.0089482851132812E-2</v>
      </c>
      <c r="AD62" s="190">
        <v>6.4398303500521697E-2</v>
      </c>
      <c r="AE62" s="190">
        <v>6.0592465179242293E-2</v>
      </c>
      <c r="AF62" s="190">
        <v>6.6782418228199747E-2</v>
      </c>
      <c r="AG62" s="190">
        <v>6.2305172239453775E-2</v>
      </c>
      <c r="AH62" s="190">
        <v>5.8115222531829373E-2</v>
      </c>
      <c r="AI62" s="190">
        <v>5.6501084145932287E-2</v>
      </c>
      <c r="AJ62" s="190">
        <v>6.3211367177997413E-2</v>
      </c>
      <c r="AK62" s="190">
        <v>5.8948473192292239E-2</v>
      </c>
      <c r="AL62" s="190">
        <v>5.0157167506655297E-2</v>
      </c>
      <c r="AM62" s="190">
        <v>4.625671942268051E-2</v>
      </c>
      <c r="AN62" s="190">
        <v>6.2629498658815078E-2</v>
      </c>
      <c r="AO62" s="190">
        <v>6.2477203552544866E-2</v>
      </c>
      <c r="AP62" s="190">
        <v>4.7675897626507376E-2</v>
      </c>
      <c r="AQ62" s="190">
        <v>4.7109955889786941E-2</v>
      </c>
      <c r="AR62" s="190">
        <v>6.1512115833211096E-2</v>
      </c>
      <c r="AS62" s="190">
        <v>6.1069587269625372E-2</v>
      </c>
      <c r="AT62" s="190">
        <v>5.711753409818307E-2</v>
      </c>
      <c r="AU62" s="190">
        <v>5.3761507118356859E-2</v>
      </c>
      <c r="AV62" s="190">
        <v>6.245909808138262E-2</v>
      </c>
      <c r="AW62" s="190">
        <v>6.0967898762734347E-2</v>
      </c>
      <c r="AX62" s="190">
        <v>4.7480216512730801E-2</v>
      </c>
      <c r="AY62" s="190">
        <v>4.402330021757573E-2</v>
      </c>
      <c r="AZ62" s="190">
        <v>4.7482609359571062E-2</v>
      </c>
      <c r="BA62" s="190">
        <v>7.6775810157591828E-2</v>
      </c>
      <c r="BB62" s="190">
        <v>9.0003816109271648E-2</v>
      </c>
      <c r="BC62" s="190">
        <v>0.12124916294905802</v>
      </c>
      <c r="BD62" s="190">
        <v>0.12931446699153018</v>
      </c>
      <c r="BE62" s="190">
        <v>0.12929752021450119</v>
      </c>
      <c r="BF62" s="190">
        <v>0.10913112134548203</v>
      </c>
      <c r="BG62" s="190">
        <v>0.12067509488245565</v>
      </c>
      <c r="BH62" s="190">
        <v>0.12976889972728417</v>
      </c>
      <c r="BI62" s="190">
        <v>0.13143937631734959</v>
      </c>
      <c r="BJ62" s="190">
        <v>0.12216389645500091</v>
      </c>
      <c r="BK62" s="190">
        <v>0.17325254032137394</v>
      </c>
      <c r="BL62" s="190">
        <v>0.23693174077945442</v>
      </c>
      <c r="BM62" s="190">
        <v>0.22351285309047886</v>
      </c>
      <c r="BN62" s="190">
        <v>0.15583204478504173</v>
      </c>
      <c r="BO62" s="190">
        <v>0.14238973080444753</v>
      </c>
      <c r="BP62" s="190">
        <v>0.12729915106916054</v>
      </c>
      <c r="BQ62" s="190">
        <v>0.13302734804024785</v>
      </c>
      <c r="BR62" s="190">
        <v>0.12190284878069332</v>
      </c>
      <c r="BS62" s="190">
        <v>0.12922433696662242</v>
      </c>
      <c r="BT62" s="190">
        <v>0.15020444818052953</v>
      </c>
      <c r="BU62" s="190">
        <v>0.17591078323392684</v>
      </c>
      <c r="BV62" s="190">
        <v>0.178382224838287</v>
      </c>
      <c r="BW62" s="190">
        <v>0.18967520779160363</v>
      </c>
      <c r="BX62" s="190">
        <v>0.19943938471509193</v>
      </c>
      <c r="BY62" s="190">
        <v>0.21132571657877622</v>
      </c>
      <c r="BZ62" s="190">
        <v>0.19197048124919042</v>
      </c>
    </row>
    <row r="63" spans="2:78" ht="15.5">
      <c r="B63" s="364"/>
      <c r="D63" s="83" t="s">
        <v>1977</v>
      </c>
      <c r="E63" s="83" t="s">
        <v>528</v>
      </c>
      <c r="F63" s="231">
        <v>0.51786960927823444</v>
      </c>
      <c r="G63" s="231">
        <v>0.29639607038987842</v>
      </c>
      <c r="H63" s="231">
        <v>0.32789501262325538</v>
      </c>
      <c r="I63" s="231">
        <v>0.32781925598909306</v>
      </c>
      <c r="J63" s="231">
        <v>0.5959030337397222</v>
      </c>
      <c r="K63" s="231">
        <v>0.36423826094816286</v>
      </c>
      <c r="L63" s="231">
        <v>0.4646370213803756</v>
      </c>
      <c r="M63" s="231">
        <v>0.43913743226174468</v>
      </c>
      <c r="N63" s="231">
        <v>0.7122542700612311</v>
      </c>
      <c r="O63" s="231">
        <v>0.4465969500601451</v>
      </c>
      <c r="P63" s="231">
        <v>0.51277537836170295</v>
      </c>
      <c r="Q63" s="231">
        <v>0.47342451676912994</v>
      </c>
      <c r="R63" s="231">
        <v>0.66954080847082231</v>
      </c>
      <c r="S63" s="231">
        <v>0.28146440220447644</v>
      </c>
      <c r="T63" s="231">
        <v>0.38348593121929431</v>
      </c>
      <c r="U63" s="231">
        <v>0.4015375282195105</v>
      </c>
      <c r="V63" s="231">
        <v>0.69897668715238748</v>
      </c>
      <c r="W63" s="231">
        <v>0.46532198148631554</v>
      </c>
      <c r="X63" s="231">
        <v>0.54750335595848065</v>
      </c>
      <c r="Y63" s="231">
        <v>0.48878785839925415</v>
      </c>
      <c r="Z63" s="231">
        <v>0.54492394307998249</v>
      </c>
      <c r="AA63" s="231">
        <v>0.33126891530330277</v>
      </c>
      <c r="AB63" s="231">
        <v>0.3682900502642093</v>
      </c>
      <c r="AC63" s="231">
        <v>0.30050015701713401</v>
      </c>
      <c r="AD63" s="231">
        <v>0.49525877890615438</v>
      </c>
      <c r="AE63" s="231">
        <v>0.30802193899696168</v>
      </c>
      <c r="AF63" s="231">
        <v>0.33972904295362205</v>
      </c>
      <c r="AG63" s="231">
        <v>0.29046687168017893</v>
      </c>
      <c r="AH63" s="231">
        <v>0.43586350604214674</v>
      </c>
      <c r="AI63" s="231">
        <v>0.2881575723531275</v>
      </c>
      <c r="AJ63" s="231">
        <v>0.32192280097574977</v>
      </c>
      <c r="AK63" s="231">
        <v>0.29438120081640673</v>
      </c>
      <c r="AL63" s="231">
        <v>0.39815825637995916</v>
      </c>
      <c r="AM63" s="231">
        <v>0.24521593492044502</v>
      </c>
      <c r="AN63" s="231">
        <v>0.2845994131888217</v>
      </c>
      <c r="AO63" s="231">
        <v>0.28372407592650339</v>
      </c>
      <c r="AP63" s="231">
        <v>0.35156606883950031</v>
      </c>
      <c r="AQ63" s="231">
        <v>0.22198575222414768</v>
      </c>
      <c r="AR63" s="231">
        <v>0.27834381697011734</v>
      </c>
      <c r="AS63" s="231">
        <v>0.27258072439149472</v>
      </c>
      <c r="AT63" s="231">
        <v>0.39137801196266969</v>
      </c>
      <c r="AU63" s="231">
        <v>0.2506832292986918</v>
      </c>
      <c r="AV63" s="231">
        <v>0.28723803373933809</v>
      </c>
      <c r="AW63" s="231">
        <v>0.26870837140217124</v>
      </c>
      <c r="AX63" s="231">
        <v>0.33753168678068879</v>
      </c>
      <c r="AY63" s="231">
        <v>0.22780919852150161</v>
      </c>
      <c r="AZ63" s="231">
        <v>0.20520910178280893</v>
      </c>
      <c r="BA63" s="231">
        <v>0.36677126545992073</v>
      </c>
      <c r="BB63" s="231">
        <v>0.51184907912103805</v>
      </c>
      <c r="BC63" s="231">
        <v>0.55121517952544075</v>
      </c>
      <c r="BD63" s="231">
        <v>0.59181052812927182</v>
      </c>
      <c r="BE63" s="231">
        <v>0.60479021150294809</v>
      </c>
      <c r="BF63" s="231">
        <v>0.71503507705110214</v>
      </c>
      <c r="BG63" s="231">
        <v>0.62126931367500338</v>
      </c>
      <c r="BH63" s="231">
        <v>0.62385886735135587</v>
      </c>
      <c r="BI63" s="231">
        <v>0.63674007205411787</v>
      </c>
      <c r="BJ63" s="231">
        <v>0.73985612371773257</v>
      </c>
      <c r="BK63" s="231">
        <v>0.72353135626456078</v>
      </c>
      <c r="BL63" s="231">
        <v>0.73560443500593087</v>
      </c>
      <c r="BM63" s="231">
        <v>0.97592736162586557</v>
      </c>
      <c r="BN63" s="231">
        <v>0.98255706289645306</v>
      </c>
      <c r="BO63" s="231">
        <v>0.74731278508939003</v>
      </c>
      <c r="BP63" s="231">
        <v>0.72885797302711608</v>
      </c>
      <c r="BQ63" s="231">
        <v>0.68682068736663227</v>
      </c>
      <c r="BR63" s="231">
        <v>0.71329323694979263</v>
      </c>
      <c r="BS63" s="231">
        <v>0.58347196455330785</v>
      </c>
      <c r="BT63" s="231">
        <v>0.61746424691145674</v>
      </c>
      <c r="BU63" s="231">
        <v>0.64503110234467864</v>
      </c>
      <c r="BV63" s="231">
        <v>0.69196337189248391</v>
      </c>
      <c r="BW63" s="231">
        <v>0.66996321759304478</v>
      </c>
      <c r="BX63" s="231">
        <v>0.69661951371236086</v>
      </c>
      <c r="BY63" s="231">
        <v>0.72793609213145827</v>
      </c>
      <c r="BZ63" s="231">
        <v>0.76706391984427247</v>
      </c>
    </row>
    <row r="64" spans="2:78" ht="15.5">
      <c r="B64" s="364"/>
      <c r="D64" s="232" t="s">
        <v>1983</v>
      </c>
      <c r="E64" s="232" t="s">
        <v>1900</v>
      </c>
      <c r="F64" s="225" t="s">
        <v>56</v>
      </c>
      <c r="G64" s="225" t="s">
        <v>56</v>
      </c>
      <c r="H64" s="225" t="s">
        <v>56</v>
      </c>
      <c r="I64" s="225" t="s">
        <v>56</v>
      </c>
      <c r="J64" s="225" t="s">
        <v>56</v>
      </c>
      <c r="K64" s="225" t="s">
        <v>56</v>
      </c>
      <c r="L64" s="225" t="s">
        <v>56</v>
      </c>
      <c r="M64" s="225" t="s">
        <v>56</v>
      </c>
      <c r="N64" s="225" t="s">
        <v>56</v>
      </c>
      <c r="O64" s="225" t="s">
        <v>56</v>
      </c>
      <c r="P64" s="225" t="s">
        <v>56</v>
      </c>
      <c r="Q64" s="225" t="s">
        <v>56</v>
      </c>
      <c r="R64" s="225" t="s">
        <v>56</v>
      </c>
      <c r="S64" s="225" t="s">
        <v>56</v>
      </c>
      <c r="T64" s="225" t="s">
        <v>56</v>
      </c>
      <c r="U64" s="225" t="s">
        <v>56</v>
      </c>
      <c r="V64" s="225">
        <v>1.9406638835974548</v>
      </c>
      <c r="W64" s="225">
        <v>2.4711810183950949</v>
      </c>
      <c r="X64" s="225">
        <v>2.0035285570968968</v>
      </c>
      <c r="Y64" s="225">
        <v>1.7059612868596732</v>
      </c>
      <c r="Z64" s="225">
        <v>1.5899329364780348</v>
      </c>
      <c r="AA64" s="225">
        <v>1.6399444130802971</v>
      </c>
      <c r="AB64" s="225">
        <v>1.3084451821537932</v>
      </c>
      <c r="AC64" s="225">
        <v>1.0122294176836348</v>
      </c>
      <c r="AD64" s="225">
        <v>1.2916289953730788</v>
      </c>
      <c r="AE64" s="225">
        <v>1.2705817246655164</v>
      </c>
      <c r="AF64" s="225">
        <v>1.2771902937420179</v>
      </c>
      <c r="AG64" s="225">
        <v>1.1413958938554305</v>
      </c>
      <c r="AH64" s="225">
        <v>1.4601294201569346</v>
      </c>
      <c r="AI64" s="225">
        <v>1.4122953460445773</v>
      </c>
      <c r="AJ64" s="225">
        <v>1.3292018200777325</v>
      </c>
      <c r="AK64" s="225">
        <v>1.2244467143343547</v>
      </c>
      <c r="AL64" s="225">
        <v>1.3804297005454749</v>
      </c>
      <c r="AM64" s="225">
        <v>1.3320855753983727</v>
      </c>
      <c r="AN64" s="225">
        <v>1.3211581043112592</v>
      </c>
      <c r="AO64" s="225">
        <v>1.1844125105663568</v>
      </c>
      <c r="AP64" s="225">
        <v>1.3663977768343047</v>
      </c>
      <c r="AQ64" s="225">
        <v>1.0117500152047441</v>
      </c>
      <c r="AR64" s="225">
        <v>0.92429017403945368</v>
      </c>
      <c r="AS64" s="225">
        <v>0.8739242726923393</v>
      </c>
      <c r="AT64" s="225">
        <v>1.0612821613214727</v>
      </c>
      <c r="AU64" s="225">
        <v>0.98150801709743174</v>
      </c>
      <c r="AV64" s="225">
        <v>0.93171919643255119</v>
      </c>
      <c r="AW64" s="225">
        <v>0.86634599647588773</v>
      </c>
      <c r="AX64" s="225">
        <v>0.9380966649293907</v>
      </c>
      <c r="AY64" s="225">
        <v>1.0136684621565315</v>
      </c>
      <c r="AZ64" s="225">
        <v>1.1944554093536446</v>
      </c>
      <c r="BA64" s="225">
        <v>0.86974462059801338</v>
      </c>
      <c r="BB64" s="225">
        <v>0.94510290967347987</v>
      </c>
      <c r="BC64" s="225">
        <v>1.2532349252696253</v>
      </c>
      <c r="BD64" s="225">
        <v>1.2190539435236716</v>
      </c>
      <c r="BE64" s="225">
        <v>1.1912906712466689</v>
      </c>
      <c r="BF64" s="225">
        <v>1.2939823766098197</v>
      </c>
      <c r="BG64" s="225">
        <v>1.4362770122418067</v>
      </c>
      <c r="BH64" s="225">
        <v>1.3570198210271407</v>
      </c>
      <c r="BI64" s="225">
        <v>1.1967012614306816</v>
      </c>
      <c r="BJ64" s="225">
        <v>1.1739727303693628</v>
      </c>
      <c r="BK64" s="225">
        <v>1.3775819739149884</v>
      </c>
      <c r="BL64" s="225">
        <v>0.98824000962655645</v>
      </c>
      <c r="BM64" s="225">
        <v>1.1898171065841274</v>
      </c>
      <c r="BN64" s="225">
        <v>1.293241411671068</v>
      </c>
      <c r="BO64" s="225">
        <v>1.4644332064993684</v>
      </c>
      <c r="BP64" s="225">
        <v>1.1172359193483195</v>
      </c>
      <c r="BQ64" s="225">
        <v>1.1150181453195276</v>
      </c>
      <c r="BR64" s="225">
        <v>1.1000026376908811</v>
      </c>
      <c r="BS64" s="225">
        <v>1.0263294353970649</v>
      </c>
      <c r="BT64" s="225">
        <v>0.96039820184308688</v>
      </c>
      <c r="BU64" s="225">
        <v>0.94358316328732272</v>
      </c>
      <c r="BV64" s="225">
        <v>0.94364375966013503</v>
      </c>
      <c r="BW64" s="225">
        <v>0.96440291915746712</v>
      </c>
      <c r="BX64" s="225">
        <v>0.95343024864375614</v>
      </c>
      <c r="BY64" s="225">
        <v>0.96433548032566552</v>
      </c>
      <c r="BZ64" s="225">
        <v>0.98006812103360508</v>
      </c>
    </row>
    <row r="65" spans="2:79" ht="15.5">
      <c r="B65" s="364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</row>
    <row r="66" spans="2:79" ht="15.5">
      <c r="B66" s="364"/>
      <c r="D66" s="73" t="s">
        <v>1808</v>
      </c>
      <c r="E66" s="73" t="s">
        <v>1809</v>
      </c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</row>
    <row r="67" spans="2:79" ht="15.5">
      <c r="B67" s="364"/>
      <c r="D67" s="83" t="s">
        <v>53</v>
      </c>
      <c r="E67" s="83" t="s">
        <v>53</v>
      </c>
      <c r="F67" s="190">
        <v>5.17282489866248E-2</v>
      </c>
      <c r="G67" s="190">
        <v>5.8527742123301266E-2</v>
      </c>
      <c r="H67" s="190">
        <v>6.6351624571355586E-2</v>
      </c>
      <c r="I67" s="190">
        <v>6.3193015653706178E-2</v>
      </c>
      <c r="J67" s="190">
        <v>5.7642104036215724E-2</v>
      </c>
      <c r="K67" s="190">
        <v>7.1744587665574705E-2</v>
      </c>
      <c r="L67" s="190">
        <v>9.497637222828062E-2</v>
      </c>
      <c r="M67" s="190">
        <v>9.6841220921351751E-2</v>
      </c>
      <c r="N67" s="190">
        <v>8.8792282338131481E-2</v>
      </c>
      <c r="O67" s="190">
        <v>8.8963389935923565E-2</v>
      </c>
      <c r="P67" s="190">
        <v>0.10627926920088837</v>
      </c>
      <c r="Q67" s="190">
        <v>0.10908030026895502</v>
      </c>
      <c r="R67" s="190">
        <v>9.5350522780633884E-2</v>
      </c>
      <c r="S67" s="190">
        <v>6.2818192114310167E-2</v>
      </c>
      <c r="T67" s="190">
        <v>7.9937797021354964E-2</v>
      </c>
      <c r="U67" s="190">
        <v>8.527693872107224E-2</v>
      </c>
      <c r="V67" s="190">
        <v>7.6621522665742292E-2</v>
      </c>
      <c r="W67" s="190">
        <v>8.8478179763326795E-2</v>
      </c>
      <c r="X67" s="190">
        <v>0.10354105797498292</v>
      </c>
      <c r="Y67" s="190">
        <v>9.7652342919789331E-2</v>
      </c>
      <c r="Z67" s="190">
        <v>6.2893205275172545E-2</v>
      </c>
      <c r="AA67" s="190">
        <v>6.5636259980146494E-2</v>
      </c>
      <c r="AB67" s="190">
        <v>7.4373737831381986E-2</v>
      </c>
      <c r="AC67" s="190">
        <v>7.0089482851132812E-2</v>
      </c>
      <c r="AD67" s="190">
        <v>6.2688015655099905E-2</v>
      </c>
      <c r="AE67" s="190">
        <v>5.8201739951191947E-2</v>
      </c>
      <c r="AF67" s="190">
        <v>6.9199109214499746E-2</v>
      </c>
      <c r="AG67" s="190">
        <v>6.4493429195525101E-2</v>
      </c>
      <c r="AH67" s="190">
        <v>5.8148507565191077E-2</v>
      </c>
      <c r="AI67" s="190">
        <v>5.593412375274031E-2</v>
      </c>
      <c r="AJ67" s="190">
        <v>6.439441188168471E-2</v>
      </c>
      <c r="AK67" s="190">
        <v>6.2760331999514224E-2</v>
      </c>
      <c r="AL67" s="190">
        <v>5.2629627473094617E-2</v>
      </c>
      <c r="AM67" s="190">
        <v>4.8764527366581385E-2</v>
      </c>
      <c r="AN67" s="190">
        <v>6.7159816073480316E-2</v>
      </c>
      <c r="AO67" s="190">
        <v>6.8596235952973927E-2</v>
      </c>
      <c r="AP67" s="190">
        <v>5.1327427456573323E-2</v>
      </c>
      <c r="AQ67" s="190">
        <v>5.0913004933386963E-2</v>
      </c>
      <c r="AR67" s="190">
        <v>6.6795975391662474E-2</v>
      </c>
      <c r="AS67" s="190">
        <v>6.7481986886305384E-2</v>
      </c>
      <c r="AT67" s="190">
        <v>6.1952065633540006E-2</v>
      </c>
      <c r="AU67" s="190">
        <v>5.7453041954348895E-2</v>
      </c>
      <c r="AV67" s="190">
        <v>6.7238091857881155E-2</v>
      </c>
      <c r="AW67" s="190">
        <v>6.7698797666733257E-2</v>
      </c>
      <c r="AX67" s="190">
        <v>4.8356982510919182E-2</v>
      </c>
      <c r="AY67" s="190">
        <v>4.8232852876144379E-2</v>
      </c>
      <c r="AZ67" s="190">
        <v>5.9981946252796597E-2</v>
      </c>
      <c r="BA67" s="190">
        <v>5.6114886838049688E-2</v>
      </c>
      <c r="BB67" s="190">
        <v>4.6877748613366993E-2</v>
      </c>
      <c r="BC67" s="190">
        <v>6.975847925906524E-2</v>
      </c>
      <c r="BD67" s="190">
        <v>8.4042665659687835E-2</v>
      </c>
      <c r="BE67" s="190">
        <v>7.0434652110109242E-2</v>
      </c>
      <c r="BF67" s="190">
        <v>5.0777706773354636E-2</v>
      </c>
      <c r="BG67" s="190">
        <v>6.4036061660444885E-2</v>
      </c>
      <c r="BH67" s="190">
        <v>8.3994283845524667E-2</v>
      </c>
      <c r="BI67" s="190">
        <v>9.0771740508386226E-2</v>
      </c>
      <c r="BJ67" s="190">
        <v>9.6716179208783754E-2</v>
      </c>
      <c r="BK67" s="190">
        <v>0.17089025697473983</v>
      </c>
      <c r="BL67" s="190">
        <v>0.32016043806912392</v>
      </c>
      <c r="BM67" s="190">
        <v>0.29425481554967448</v>
      </c>
      <c r="BN67" s="190">
        <v>0.17704203137056754</v>
      </c>
      <c r="BO67" s="190">
        <v>0.16861828649525112</v>
      </c>
      <c r="BP67" s="190">
        <v>0.17448460357306109</v>
      </c>
      <c r="BQ67" s="190">
        <v>0.19197420473369145</v>
      </c>
      <c r="BR67" s="190">
        <v>0.16107985883903089</v>
      </c>
      <c r="BS67" s="190">
        <v>0.16676703331361278</v>
      </c>
      <c r="BT67" s="190">
        <v>0.18571751868811073</v>
      </c>
      <c r="BU67" s="190">
        <v>0.23116620683063122</v>
      </c>
      <c r="BV67" s="190">
        <v>0.21897934610885331</v>
      </c>
      <c r="BW67" s="190">
        <v>0.22943112016544742</v>
      </c>
      <c r="BX67" s="190">
        <v>0.22022294417068164</v>
      </c>
      <c r="BY67" s="190">
        <v>0.22513522291353233</v>
      </c>
      <c r="BZ67" s="190">
        <v>0.17984417387358911</v>
      </c>
    </row>
    <row r="68" spans="2:79" ht="15.5">
      <c r="B68" s="364"/>
      <c r="D68" s="83" t="s">
        <v>1977</v>
      </c>
      <c r="E68" s="83" t="s">
        <v>528</v>
      </c>
      <c r="F68" s="231">
        <v>0.51786960927823444</v>
      </c>
      <c r="G68" s="231">
        <v>0.29639607038987842</v>
      </c>
      <c r="H68" s="231">
        <v>0.32789501262325538</v>
      </c>
      <c r="I68" s="231">
        <v>0.32781925598909306</v>
      </c>
      <c r="J68" s="231">
        <v>0.5959030337397222</v>
      </c>
      <c r="K68" s="231">
        <v>0.36423826094816286</v>
      </c>
      <c r="L68" s="231">
        <v>0.4646370213803756</v>
      </c>
      <c r="M68" s="231">
        <v>0.43913743226174468</v>
      </c>
      <c r="N68" s="231">
        <v>0.7122542700612311</v>
      </c>
      <c r="O68" s="231">
        <v>0.4465969500601451</v>
      </c>
      <c r="P68" s="231">
        <v>0.51277537836170295</v>
      </c>
      <c r="Q68" s="231">
        <v>0.47342451676912994</v>
      </c>
      <c r="R68" s="231">
        <v>0.66954080847082231</v>
      </c>
      <c r="S68" s="231">
        <v>0.28146440220447644</v>
      </c>
      <c r="T68" s="231">
        <v>0.38348593121929431</v>
      </c>
      <c r="U68" s="231">
        <v>0.4015375282195105</v>
      </c>
      <c r="V68" s="231">
        <v>0.69897668715238748</v>
      </c>
      <c r="W68" s="231">
        <v>0.46532198148631554</v>
      </c>
      <c r="X68" s="231">
        <v>0.54750335595848065</v>
      </c>
      <c r="Y68" s="231">
        <v>0.48878785839925415</v>
      </c>
      <c r="Z68" s="231">
        <v>0.54492394307998249</v>
      </c>
      <c r="AA68" s="231">
        <v>0.33126891530330277</v>
      </c>
      <c r="AB68" s="231">
        <v>0.3682900502642093</v>
      </c>
      <c r="AC68" s="231">
        <v>0.30050015701713401</v>
      </c>
      <c r="AD68" s="231">
        <v>0.48210571393613116</v>
      </c>
      <c r="AE68" s="231">
        <v>0.29586868168725095</v>
      </c>
      <c r="AF68" s="231">
        <v>0.35210275349099351</v>
      </c>
      <c r="AG68" s="231">
        <v>0.30493631135104621</v>
      </c>
      <c r="AH68" s="231">
        <v>0.46832756217115618</v>
      </c>
      <c r="AI68" s="231">
        <v>0.29171016772199099</v>
      </c>
      <c r="AJ68" s="231">
        <v>0.32746476616526415</v>
      </c>
      <c r="AK68" s="231">
        <v>0.30630597084396122</v>
      </c>
      <c r="AL68" s="231">
        <v>0.44052043143102865</v>
      </c>
      <c r="AM68" s="231">
        <v>0.25803075294740246</v>
      </c>
      <c r="AN68" s="231">
        <v>0.30451158601490214</v>
      </c>
      <c r="AO68" s="231">
        <v>0.30940016070494464</v>
      </c>
      <c r="AP68" s="231">
        <v>0.40771979391723451</v>
      </c>
      <c r="AQ68" s="231">
        <v>0.24764181547767586</v>
      </c>
      <c r="AR68" s="231">
        <v>0.31147713713192959</v>
      </c>
      <c r="AS68" s="231">
        <v>0.30299668089141774</v>
      </c>
      <c r="AT68" s="231">
        <v>0.46211266650640137</v>
      </c>
      <c r="AU68" s="231">
        <v>0.28018403220563598</v>
      </c>
      <c r="AV68" s="231">
        <v>0.32630486060275493</v>
      </c>
      <c r="AW68" s="231">
        <v>0.30187962787165368</v>
      </c>
      <c r="AX68" s="231">
        <v>0.39349836779107727</v>
      </c>
      <c r="AY68" s="231">
        <v>0.25574485264432784</v>
      </c>
      <c r="AZ68" s="231">
        <v>0.29700646786102686</v>
      </c>
      <c r="BA68" s="231">
        <v>0.263426570586618</v>
      </c>
      <c r="BB68" s="231">
        <v>0.36129096046187109</v>
      </c>
      <c r="BC68" s="231">
        <v>0.34083223641264199</v>
      </c>
      <c r="BD68" s="231">
        <v>0.41291658609098059</v>
      </c>
      <c r="BE68" s="231">
        <v>0.36252044483338275</v>
      </c>
      <c r="BF68" s="231">
        <v>0.44401724766982675</v>
      </c>
      <c r="BG68" s="231">
        <v>0.3559963931909027</v>
      </c>
      <c r="BH68" s="231">
        <v>0.41055754765276437</v>
      </c>
      <c r="BI68" s="231">
        <v>0.41878674378478115</v>
      </c>
      <c r="BJ68" s="231">
        <v>0.65280227806124369</v>
      </c>
      <c r="BK68" s="231">
        <v>0.57843724223914772</v>
      </c>
      <c r="BL68" s="231">
        <v>0.67693176346316208</v>
      </c>
      <c r="BM68" s="231">
        <v>0.91870402227369952</v>
      </c>
      <c r="BN68" s="231">
        <v>0.88943606992368929</v>
      </c>
      <c r="BO68" s="231">
        <v>0.57095411306047539</v>
      </c>
      <c r="BP68" s="231">
        <v>0.71911675765671035</v>
      </c>
      <c r="BQ68" s="231">
        <v>0.72469651670565027</v>
      </c>
      <c r="BR68" s="231">
        <v>0.78260812835123827</v>
      </c>
      <c r="BS68" s="231">
        <v>0.61059599691644673</v>
      </c>
      <c r="BT68" s="231">
        <v>0.64561179627756737</v>
      </c>
      <c r="BU68" s="231">
        <v>0.68223342505145523</v>
      </c>
      <c r="BV68" s="231">
        <v>0.76125320393145535</v>
      </c>
      <c r="BW68" s="231">
        <v>0.67384674521237442</v>
      </c>
      <c r="BX68" s="231">
        <v>0.68514190750272685</v>
      </c>
      <c r="BY68" s="231">
        <v>0.73668931502981294</v>
      </c>
      <c r="BZ68" s="231">
        <v>0.79349423005022846</v>
      </c>
    </row>
    <row r="69" spans="2:79" ht="15.5">
      <c r="B69" s="364"/>
      <c r="D69" s="232" t="s">
        <v>1983</v>
      </c>
      <c r="E69" s="232" t="s">
        <v>1900</v>
      </c>
      <c r="F69" s="225" t="s">
        <v>56</v>
      </c>
      <c r="G69" s="225" t="s">
        <v>56</v>
      </c>
      <c r="H69" s="225" t="s">
        <v>56</v>
      </c>
      <c r="I69" s="225" t="s">
        <v>56</v>
      </c>
      <c r="J69" s="225" t="s">
        <v>56</v>
      </c>
      <c r="K69" s="225" t="s">
        <v>56</v>
      </c>
      <c r="L69" s="225" t="s">
        <v>56</v>
      </c>
      <c r="M69" s="225" t="s">
        <v>56</v>
      </c>
      <c r="N69" s="225" t="s">
        <v>56</v>
      </c>
      <c r="O69" s="225" t="s">
        <v>56</v>
      </c>
      <c r="P69" s="225" t="s">
        <v>56</v>
      </c>
      <c r="Q69" s="225" t="s">
        <v>56</v>
      </c>
      <c r="R69" s="225" t="s">
        <v>56</v>
      </c>
      <c r="S69" s="225" t="s">
        <v>56</v>
      </c>
      <c r="T69" s="225" t="s">
        <v>56</v>
      </c>
      <c r="U69" s="225" t="s">
        <v>56</v>
      </c>
      <c r="V69" s="225">
        <v>1.9406638835974548</v>
      </c>
      <c r="W69" s="225">
        <v>2.4711810183950949</v>
      </c>
      <c r="X69" s="225">
        <v>2.0035285570968968</v>
      </c>
      <c r="Y69" s="225">
        <v>1.7059612868596732</v>
      </c>
      <c r="Z69" s="225">
        <v>1.5899329364780348</v>
      </c>
      <c r="AA69" s="225">
        <v>1.6399444130802971</v>
      </c>
      <c r="AB69" s="225">
        <v>1.3084451821537932</v>
      </c>
      <c r="AC69" s="225">
        <v>1.0122294176836348</v>
      </c>
      <c r="AD69" s="225">
        <v>1.2573259586236238</v>
      </c>
      <c r="AE69" s="225">
        <v>1.2204498844363423</v>
      </c>
      <c r="AF69" s="225">
        <v>1.2127713920817369</v>
      </c>
      <c r="AG69" s="225">
        <v>1.054878793057149</v>
      </c>
      <c r="AH69" s="225">
        <v>1.3265820849893</v>
      </c>
      <c r="AI69" s="225">
        <v>1.2602583252789736</v>
      </c>
      <c r="AJ69" s="225">
        <v>1.2108730685373021</v>
      </c>
      <c r="AK69" s="225">
        <v>1.1203268641470889</v>
      </c>
      <c r="AL69" s="225">
        <v>1.2430591116553491</v>
      </c>
      <c r="AM69" s="225">
        <v>1.1407107021237879</v>
      </c>
      <c r="AN69" s="225">
        <v>1.1071953556742273</v>
      </c>
      <c r="AO69" s="225">
        <v>0.96995773457311918</v>
      </c>
      <c r="AP69" s="225">
        <v>1.1362460920915511</v>
      </c>
      <c r="AQ69" s="225">
        <v>1.107517521539217</v>
      </c>
      <c r="AR69" s="225">
        <v>1.0041984743901091</v>
      </c>
      <c r="AS69" s="225">
        <v>0.92426740721455636</v>
      </c>
      <c r="AT69" s="225">
        <v>1.1886256976154237</v>
      </c>
      <c r="AU69" s="225">
        <v>1.0637162765088948</v>
      </c>
      <c r="AV69" s="225">
        <v>1.045851863211164</v>
      </c>
      <c r="AW69" s="225">
        <v>0.93901903478353044</v>
      </c>
      <c r="AX69" s="225">
        <v>1.0551654964894683</v>
      </c>
      <c r="AY69" s="225">
        <v>1.1431355565179731</v>
      </c>
      <c r="AZ69" s="225">
        <v>1.4927687841619375</v>
      </c>
      <c r="BA69" s="225">
        <v>0.81789855321561666</v>
      </c>
      <c r="BB69" s="225">
        <v>1.0010957999761783</v>
      </c>
      <c r="BC69" s="225">
        <v>1.4146409394474186</v>
      </c>
      <c r="BD69" s="225">
        <v>1.2557252685388496</v>
      </c>
      <c r="BE69" s="225">
        <v>1.0357937661710377</v>
      </c>
      <c r="BF69" s="225">
        <v>1.231818655110529</v>
      </c>
      <c r="BG69" s="225">
        <v>1.5304913404906251</v>
      </c>
      <c r="BH69" s="225">
        <v>1.3503807454735319</v>
      </c>
      <c r="BI69" s="225">
        <v>0.95387314211210472</v>
      </c>
      <c r="BJ69" s="225">
        <v>1.0512802505411791</v>
      </c>
      <c r="BK69" s="225">
        <v>1.2706242947554878</v>
      </c>
      <c r="BL69" s="225">
        <v>0.84358336352497976</v>
      </c>
      <c r="BM69" s="225">
        <v>1.0671771453591161</v>
      </c>
      <c r="BN69" s="225">
        <v>1.1290411893256649</v>
      </c>
      <c r="BO69" s="225">
        <v>1.1358267173045049</v>
      </c>
      <c r="BP69" s="225">
        <v>0.97244316232030248</v>
      </c>
      <c r="BQ69" s="225">
        <v>1.0337188866253275</v>
      </c>
      <c r="BR69" s="225">
        <v>1.0266235776170214</v>
      </c>
      <c r="BS69" s="225">
        <v>0.98929620817691399</v>
      </c>
      <c r="BT69" s="225">
        <v>0.89767320731480027</v>
      </c>
      <c r="BU69" s="225">
        <v>0.89197489978020872</v>
      </c>
      <c r="BV69" s="225">
        <v>0.90447583163969514</v>
      </c>
      <c r="BW69" s="225">
        <v>0.92991437593518389</v>
      </c>
      <c r="BX69" s="225">
        <v>0.88539803123153382</v>
      </c>
      <c r="BY69" s="225">
        <v>0.93799336036006276</v>
      </c>
      <c r="BZ69" s="225">
        <v>0.96294145890605864</v>
      </c>
    </row>
    <row r="70" spans="2:79" ht="16.5">
      <c r="B70" s="364"/>
      <c r="D70" s="150"/>
      <c r="E70" s="15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4"/>
      <c r="AE70" s="90"/>
      <c r="AF70" s="94"/>
      <c r="AG70" s="94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5"/>
      <c r="BT70" s="5"/>
      <c r="BU70" s="5"/>
      <c r="BV70" s="5"/>
      <c r="BW70" s="5"/>
      <c r="BX70" s="5"/>
    </row>
    <row r="71" spans="2:79" ht="15.5">
      <c r="B71" s="364"/>
      <c r="D71" s="73" t="s">
        <v>1817</v>
      </c>
      <c r="E71" s="73" t="s">
        <v>1817</v>
      </c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</row>
    <row r="72" spans="2:79" ht="15.5">
      <c r="B72" s="364"/>
      <c r="D72" s="83" t="s">
        <v>53</v>
      </c>
      <c r="E72" s="83" t="s">
        <v>53</v>
      </c>
      <c r="F72" s="190" t="s">
        <v>56</v>
      </c>
      <c r="G72" s="190" t="s">
        <v>56</v>
      </c>
      <c r="H72" s="190" t="s">
        <v>56</v>
      </c>
      <c r="I72" s="190" t="s">
        <v>56</v>
      </c>
      <c r="J72" s="190" t="s">
        <v>56</v>
      </c>
      <c r="K72" s="190" t="s">
        <v>56</v>
      </c>
      <c r="L72" s="190" t="s">
        <v>56</v>
      </c>
      <c r="M72" s="190" t="s">
        <v>56</v>
      </c>
      <c r="N72" s="190" t="s">
        <v>56</v>
      </c>
      <c r="O72" s="190" t="s">
        <v>56</v>
      </c>
      <c r="P72" s="190" t="s">
        <v>56</v>
      </c>
      <c r="Q72" s="190" t="s">
        <v>56</v>
      </c>
      <c r="R72" s="190" t="s">
        <v>56</v>
      </c>
      <c r="S72" s="190" t="s">
        <v>56</v>
      </c>
      <c r="T72" s="190" t="s">
        <v>56</v>
      </c>
      <c r="U72" s="190" t="s">
        <v>56</v>
      </c>
      <c r="V72" s="190" t="s">
        <v>56</v>
      </c>
      <c r="W72" s="190" t="s">
        <v>56</v>
      </c>
      <c r="X72" s="190" t="s">
        <v>56</v>
      </c>
      <c r="Y72" s="190" t="s">
        <v>56</v>
      </c>
      <c r="Z72" s="190" t="s">
        <v>56</v>
      </c>
      <c r="AA72" s="190" t="s">
        <v>56</v>
      </c>
      <c r="AB72" s="190" t="s">
        <v>56</v>
      </c>
      <c r="AC72" s="190" t="s">
        <v>56</v>
      </c>
      <c r="AD72" s="190" t="s">
        <v>56</v>
      </c>
      <c r="AE72" s="190" t="s">
        <v>56</v>
      </c>
      <c r="AF72" s="190">
        <v>4.0291401731795379E-2</v>
      </c>
      <c r="AG72" s="190">
        <v>4.407247584345815E-2</v>
      </c>
      <c r="AH72" s="190">
        <v>5.7786645794979774E-2</v>
      </c>
      <c r="AI72" s="190">
        <v>6.1683797754144142E-2</v>
      </c>
      <c r="AJ72" s="190">
        <v>5.3208154392097105E-2</v>
      </c>
      <c r="AK72" s="190">
        <v>3.5650166709412671E-2</v>
      </c>
      <c r="AL72" s="190">
        <v>3.5195400069592202E-2</v>
      </c>
      <c r="AM72" s="190">
        <v>3.5404103067201431E-2</v>
      </c>
      <c r="AN72" s="190">
        <v>4.6424404403838625E-2</v>
      </c>
      <c r="AO72" s="190">
        <v>4.4516581856466043E-2</v>
      </c>
      <c r="AP72" s="190">
        <v>3.5283501723347287E-2</v>
      </c>
      <c r="AQ72" s="190">
        <v>3.6465333240028819E-2</v>
      </c>
      <c r="AR72" s="190">
        <v>4.7789575039882626E-2</v>
      </c>
      <c r="AS72" s="190">
        <v>4.6196748666406724E-2</v>
      </c>
      <c r="AT72" s="190">
        <v>4.4266022296666485E-2</v>
      </c>
      <c r="AU72" s="190">
        <v>4.5716898864310559E-2</v>
      </c>
      <c r="AV72" s="190">
        <v>5.2333405897099165E-2</v>
      </c>
      <c r="AW72" s="190">
        <v>4.8438937305539505E-2</v>
      </c>
      <c r="AX72" s="190">
        <v>4.5498842407462728E-2</v>
      </c>
      <c r="AY72" s="190">
        <v>3.6772419612842167E-2</v>
      </c>
      <c r="AZ72" s="190">
        <v>3.310597732551316E-2</v>
      </c>
      <c r="BA72" s="190">
        <v>9.7122887784206913E-2</v>
      </c>
      <c r="BB72" s="190">
        <v>0.13542770117187591</v>
      </c>
      <c r="BC72" s="190">
        <v>0.16731719584113067</v>
      </c>
      <c r="BD72" s="190">
        <v>0.16774875872448583</v>
      </c>
      <c r="BE72" s="190">
        <v>0.17446432062075662</v>
      </c>
      <c r="BF72" s="190">
        <v>0.15977609939818146</v>
      </c>
      <c r="BG72" s="190">
        <v>0.16303417669353731</v>
      </c>
      <c r="BH72" s="190">
        <v>0.16023131647665903</v>
      </c>
      <c r="BI72" s="190">
        <v>0.15574598462511791</v>
      </c>
      <c r="BJ72" s="190">
        <v>0.13904128168914026</v>
      </c>
      <c r="BK72" s="190">
        <v>0.174567753147887</v>
      </c>
      <c r="BL72" s="190">
        <v>0.20193927462403491</v>
      </c>
      <c r="BM72" s="190">
        <v>0.19348596132209014</v>
      </c>
      <c r="BN72" s="190">
        <v>0.14529177157708797</v>
      </c>
      <c r="BO72" s="190">
        <v>0.13236300998694742</v>
      </c>
      <c r="BP72" s="190">
        <v>0.11074923691429932</v>
      </c>
      <c r="BQ72" s="190">
        <v>0.11473937799275392</v>
      </c>
      <c r="BR72" s="190">
        <v>0.1101437465160716</v>
      </c>
      <c r="BS72" s="190">
        <v>0.12028859044510801</v>
      </c>
      <c r="BT72" s="190">
        <v>0.14232903879156183</v>
      </c>
      <c r="BU72" s="190">
        <v>0.16567354892439154</v>
      </c>
      <c r="BV72" s="190">
        <v>0.17108838967072304</v>
      </c>
      <c r="BW72" s="190">
        <v>0.18364291346600045</v>
      </c>
      <c r="BX72" s="190">
        <v>0.19645082557927379</v>
      </c>
      <c r="BY72" s="190">
        <v>0.20945608029400442</v>
      </c>
      <c r="BZ72" s="190">
        <v>0.19374728855350259</v>
      </c>
    </row>
    <row r="73" spans="2:79" ht="15.5">
      <c r="B73" s="364"/>
      <c r="D73" s="83" t="s">
        <v>1977</v>
      </c>
      <c r="E73" s="83" t="s">
        <v>528</v>
      </c>
      <c r="F73" s="231" t="s">
        <v>56</v>
      </c>
      <c r="G73" s="231" t="s">
        <v>56</v>
      </c>
      <c r="H73" s="231" t="s">
        <v>56</v>
      </c>
      <c r="I73" s="231" t="s">
        <v>56</v>
      </c>
      <c r="J73" s="231" t="s">
        <v>56</v>
      </c>
      <c r="K73" s="231" t="s">
        <v>56</v>
      </c>
      <c r="L73" s="231" t="s">
        <v>56</v>
      </c>
      <c r="M73" s="231" t="s">
        <v>56</v>
      </c>
      <c r="N73" s="231" t="s">
        <v>56</v>
      </c>
      <c r="O73" s="231" t="s">
        <v>56</v>
      </c>
      <c r="P73" s="231" t="s">
        <v>56</v>
      </c>
      <c r="Q73" s="231" t="s">
        <v>56</v>
      </c>
      <c r="R73" s="231" t="s">
        <v>56</v>
      </c>
      <c r="S73" s="231" t="s">
        <v>56</v>
      </c>
      <c r="T73" s="231" t="s">
        <v>56</v>
      </c>
      <c r="U73" s="231" t="s">
        <v>56</v>
      </c>
      <c r="V73" s="231" t="s">
        <v>56</v>
      </c>
      <c r="W73" s="231" t="s">
        <v>56</v>
      </c>
      <c r="X73" s="231" t="s">
        <v>56</v>
      </c>
      <c r="Y73" s="231" t="s">
        <v>56</v>
      </c>
      <c r="Z73" s="231" t="s">
        <v>56</v>
      </c>
      <c r="AA73" s="231" t="s">
        <v>56</v>
      </c>
      <c r="AB73" s="231" t="s">
        <v>56</v>
      </c>
      <c r="AC73" s="231" t="s">
        <v>56</v>
      </c>
      <c r="AD73" s="231" t="s">
        <v>56</v>
      </c>
      <c r="AE73" s="231" t="s">
        <v>56</v>
      </c>
      <c r="AF73" s="231">
        <v>0.20445885691122823</v>
      </c>
      <c r="AG73" s="231">
        <v>0.18400830737279336</v>
      </c>
      <c r="AH73" s="231">
        <v>0.2581248768958046</v>
      </c>
      <c r="AI73" s="231">
        <v>0.26173549135279583</v>
      </c>
      <c r="AJ73" s="231">
        <v>0.27440096724554847</v>
      </c>
      <c r="AK73" s="231">
        <v>0.20747207019765707</v>
      </c>
      <c r="AL73" s="231">
        <v>0.21289810565542941</v>
      </c>
      <c r="AM73" s="231">
        <v>0.18920585967617579</v>
      </c>
      <c r="AN73" s="231">
        <v>0.21264516606257861</v>
      </c>
      <c r="AO73" s="231">
        <v>0.2062937062937063</v>
      </c>
      <c r="AP73" s="231">
        <v>0.20927212746543131</v>
      </c>
      <c r="AQ73" s="231">
        <v>0.15801187706416731</v>
      </c>
      <c r="AR73" s="231">
        <v>0.20080570498877595</v>
      </c>
      <c r="AS73" s="231">
        <v>0.20340247398691169</v>
      </c>
      <c r="AT73" s="231">
        <v>0.24936982567056851</v>
      </c>
      <c r="AU73" s="231">
        <v>0.19457649158983556</v>
      </c>
      <c r="AV73" s="231">
        <v>0.21663322313670466</v>
      </c>
      <c r="AW73" s="231">
        <v>0.20897138689882236</v>
      </c>
      <c r="AX73" s="231">
        <v>0.25158738202492609</v>
      </c>
      <c r="AY73" s="231">
        <v>0.18271658031529844</v>
      </c>
      <c r="AZ73" s="231">
        <v>0.12481598736700589</v>
      </c>
      <c r="BA73" s="231">
        <v>0.47217013228301763</v>
      </c>
      <c r="BB73" s="231">
        <v>0.60354758449098067</v>
      </c>
      <c r="BC73" s="231">
        <v>0.71609521421661082</v>
      </c>
      <c r="BD73" s="231">
        <v>0.72550193443642508</v>
      </c>
      <c r="BE73" s="231">
        <v>0.76268581765181287</v>
      </c>
      <c r="BF73" s="231">
        <v>0.85978537153463674</v>
      </c>
      <c r="BG73" s="231">
        <v>0.79536625821573748</v>
      </c>
      <c r="BH73" s="231">
        <v>0.76195860644045388</v>
      </c>
      <c r="BI73" s="231">
        <v>0.77773816211097013</v>
      </c>
      <c r="BJ73" s="231">
        <v>0.78835597001713065</v>
      </c>
      <c r="BK73" s="231">
        <v>0.83811251252930541</v>
      </c>
      <c r="BL73" s="231">
        <v>0.78070988022592869</v>
      </c>
      <c r="BM73" s="231">
        <v>1.0168105755410675</v>
      </c>
      <c r="BN73" s="231">
        <v>1.0490664094563626</v>
      </c>
      <c r="BO73" s="231">
        <v>0.87963067390037208</v>
      </c>
      <c r="BP73" s="231">
        <v>0.73435494789230238</v>
      </c>
      <c r="BQ73" s="231">
        <v>0.668679763792007</v>
      </c>
      <c r="BR73" s="231">
        <v>0.68659946604252819</v>
      </c>
      <c r="BS73" s="231">
        <v>0.57504266445029162</v>
      </c>
      <c r="BT73" s="231">
        <v>0.60977151606371616</v>
      </c>
      <c r="BU73" s="231">
        <v>0.63606471962955358</v>
      </c>
      <c r="BV73" s="231">
        <v>0.67777702613336255</v>
      </c>
      <c r="BW73" s="231">
        <v>0.66923207688993902</v>
      </c>
      <c r="BX73" s="231">
        <v>0.69850572957316581</v>
      </c>
      <c r="BY73" s="231">
        <v>0.72667961079835142</v>
      </c>
      <c r="BZ73" s="231">
        <v>0.76360453019373564</v>
      </c>
    </row>
    <row r="74" spans="2:79" ht="15.5">
      <c r="B74" s="365"/>
      <c r="D74" s="232" t="s">
        <v>1983</v>
      </c>
      <c r="E74" s="232" t="s">
        <v>1900</v>
      </c>
      <c r="F74" s="225" t="s">
        <v>56</v>
      </c>
      <c r="G74" s="225" t="s">
        <v>56</v>
      </c>
      <c r="H74" s="225" t="s">
        <v>56</v>
      </c>
      <c r="I74" s="225" t="s">
        <v>56</v>
      </c>
      <c r="J74" s="225" t="s">
        <v>56</v>
      </c>
      <c r="K74" s="225" t="s">
        <v>56</v>
      </c>
      <c r="L74" s="225" t="s">
        <v>56</v>
      </c>
      <c r="M74" s="225" t="s">
        <v>56</v>
      </c>
      <c r="N74" s="225" t="s">
        <v>56</v>
      </c>
      <c r="O74" s="225" t="s">
        <v>56</v>
      </c>
      <c r="P74" s="225" t="s">
        <v>56</v>
      </c>
      <c r="Q74" s="225" t="s">
        <v>56</v>
      </c>
      <c r="R74" s="225" t="s">
        <v>56</v>
      </c>
      <c r="S74" s="225" t="s">
        <v>56</v>
      </c>
      <c r="T74" s="225" t="s">
        <v>56</v>
      </c>
      <c r="U74" s="225" t="s">
        <v>56</v>
      </c>
      <c r="V74" s="225" t="s">
        <v>56</v>
      </c>
      <c r="W74" s="225" t="s">
        <v>56</v>
      </c>
      <c r="X74" s="225" t="s">
        <v>56</v>
      </c>
      <c r="Y74" s="225" t="s">
        <v>56</v>
      </c>
      <c r="Z74" s="225" t="s">
        <v>56</v>
      </c>
      <c r="AA74" s="225" t="s">
        <v>56</v>
      </c>
      <c r="AB74" s="225" t="s">
        <v>56</v>
      </c>
      <c r="AC74" s="225" t="s">
        <v>56</v>
      </c>
      <c r="AD74" s="225" t="s">
        <v>56</v>
      </c>
      <c r="AE74" s="225" t="s">
        <v>56</v>
      </c>
      <c r="AF74" s="225" t="s">
        <v>56</v>
      </c>
      <c r="AG74" s="225" t="s">
        <v>56</v>
      </c>
      <c r="AH74" s="225" t="s">
        <v>56</v>
      </c>
      <c r="AI74" s="225" t="s">
        <v>56</v>
      </c>
      <c r="AJ74" s="225" t="s">
        <v>56</v>
      </c>
      <c r="AK74" s="225" t="s">
        <v>56</v>
      </c>
      <c r="AL74" s="225" t="s">
        <v>56</v>
      </c>
      <c r="AM74" s="225" t="s">
        <v>56</v>
      </c>
      <c r="AN74" s="225" t="s">
        <v>56</v>
      </c>
      <c r="AO74" s="225" t="s">
        <v>56</v>
      </c>
      <c r="AP74" s="225" t="s">
        <v>56</v>
      </c>
      <c r="AQ74" s="225">
        <v>0.75621089672136166</v>
      </c>
      <c r="AR74" s="225">
        <v>0.71714319286027095</v>
      </c>
      <c r="AS74" s="225">
        <v>0.73777474622414552</v>
      </c>
      <c r="AT74" s="225">
        <v>0.75882765694804399</v>
      </c>
      <c r="AU74" s="225">
        <v>0.81005720981109242</v>
      </c>
      <c r="AV74" s="225">
        <v>0.71832393767219005</v>
      </c>
      <c r="AW74" s="225">
        <v>0.7211504891210303</v>
      </c>
      <c r="AX74" s="225">
        <v>0.74071260885325652</v>
      </c>
      <c r="AY74" s="225">
        <v>0.8071376608322085</v>
      </c>
      <c r="AZ74" s="225">
        <v>0.8432730312397726</v>
      </c>
      <c r="BA74" s="225">
        <v>0.90228860112975062</v>
      </c>
      <c r="BB74" s="225">
        <v>0.9262154766450299</v>
      </c>
      <c r="BC74" s="225">
        <v>1.2020747072230464</v>
      </c>
      <c r="BD74" s="225">
        <v>1.204097605487038</v>
      </c>
      <c r="BE74" s="225">
        <v>1.2493946336549415</v>
      </c>
      <c r="BF74" s="225">
        <v>1.3122481293131063</v>
      </c>
      <c r="BG74" s="225">
        <v>1.4107665747859917</v>
      </c>
      <c r="BH74" s="225">
        <v>1.3593512653431001</v>
      </c>
      <c r="BI74" s="225">
        <v>1.3131491603923382</v>
      </c>
      <c r="BJ74" s="225">
        <v>1.2407771064133655</v>
      </c>
      <c r="BK74" s="225">
        <v>1.4438228478916297</v>
      </c>
      <c r="BL74" s="225">
        <v>1.1157769846556873</v>
      </c>
      <c r="BM74" s="225">
        <v>1.2851533027171858</v>
      </c>
      <c r="BN74" s="225">
        <v>1.4181312871264187</v>
      </c>
      <c r="BO74" s="225">
        <v>1.7045975302493606</v>
      </c>
      <c r="BP74" s="225">
        <v>1.2174019825397147</v>
      </c>
      <c r="BQ74" s="225">
        <v>1.1624754604279266</v>
      </c>
      <c r="BR74" s="225">
        <v>1.1356332499164745</v>
      </c>
      <c r="BS74" s="225">
        <v>1.0391657749642362</v>
      </c>
      <c r="BT74" s="225">
        <v>0.98021753825439584</v>
      </c>
      <c r="BU74" s="225">
        <v>0.95791066682930315</v>
      </c>
      <c r="BV74" s="225">
        <v>0.95313518541552644</v>
      </c>
      <c r="BW74" s="225">
        <v>0.97123123307595738</v>
      </c>
      <c r="BX74" s="225">
        <v>0.9653874168882145</v>
      </c>
      <c r="BY74" s="225">
        <v>0.96829267169408595</v>
      </c>
      <c r="BZ74" s="225">
        <v>0.98244470662625638</v>
      </c>
    </row>
    <row r="75" spans="2:79" ht="15.75" customHeight="1">
      <c r="B75" s="236"/>
    </row>
    <row r="76" spans="2:79" ht="15.75" customHeight="1">
      <c r="B76" s="235"/>
      <c r="D76" s="9" t="s">
        <v>2161</v>
      </c>
      <c r="E76" s="9" t="s">
        <v>2164</v>
      </c>
      <c r="F76" s="10" t="s">
        <v>705</v>
      </c>
      <c r="G76" s="10" t="s">
        <v>706</v>
      </c>
      <c r="H76" s="10" t="s">
        <v>707</v>
      </c>
      <c r="I76" s="10" t="s">
        <v>708</v>
      </c>
      <c r="J76" s="10" t="s">
        <v>709</v>
      </c>
      <c r="K76" s="10" t="s">
        <v>710</v>
      </c>
      <c r="L76" s="10" t="s">
        <v>711</v>
      </c>
      <c r="M76" s="10" t="s">
        <v>712</v>
      </c>
      <c r="N76" s="10" t="s">
        <v>713</v>
      </c>
      <c r="O76" s="10" t="s">
        <v>714</v>
      </c>
      <c r="P76" s="10" t="s">
        <v>715</v>
      </c>
      <c r="Q76" s="10" t="s">
        <v>716</v>
      </c>
      <c r="R76" s="10" t="s">
        <v>717</v>
      </c>
      <c r="S76" s="10" t="s">
        <v>718</v>
      </c>
      <c r="T76" s="10" t="s">
        <v>719</v>
      </c>
      <c r="U76" s="10" t="s">
        <v>720</v>
      </c>
      <c r="V76" s="10" t="s">
        <v>721</v>
      </c>
      <c r="W76" s="10" t="s">
        <v>722</v>
      </c>
      <c r="X76" s="10" t="s">
        <v>723</v>
      </c>
      <c r="Y76" s="10" t="s">
        <v>724</v>
      </c>
      <c r="Z76" s="10" t="s">
        <v>725</v>
      </c>
      <c r="AA76" s="10" t="s">
        <v>726</v>
      </c>
      <c r="AB76" s="10" t="s">
        <v>727</v>
      </c>
      <c r="AC76" s="10" t="s">
        <v>728</v>
      </c>
      <c r="AD76" s="10" t="s">
        <v>1906</v>
      </c>
      <c r="AE76" s="10" t="s">
        <v>729</v>
      </c>
      <c r="AF76" s="10" t="s">
        <v>730</v>
      </c>
      <c r="AG76" s="10" t="s">
        <v>731</v>
      </c>
      <c r="AH76" s="10" t="s">
        <v>732</v>
      </c>
      <c r="AI76" s="10" t="s">
        <v>733</v>
      </c>
      <c r="AJ76" s="10" t="s">
        <v>734</v>
      </c>
      <c r="AK76" s="10" t="s">
        <v>735</v>
      </c>
      <c r="AL76" s="10" t="s">
        <v>736</v>
      </c>
      <c r="AM76" s="10" t="s">
        <v>737</v>
      </c>
      <c r="AN76" s="10" t="s">
        <v>738</v>
      </c>
      <c r="AO76" s="10" t="s">
        <v>739</v>
      </c>
      <c r="AP76" s="10" t="s">
        <v>740</v>
      </c>
      <c r="AQ76" s="10" t="s">
        <v>741</v>
      </c>
      <c r="AR76" s="10" t="s">
        <v>742</v>
      </c>
      <c r="AS76" s="10" t="s">
        <v>743</v>
      </c>
      <c r="AT76" s="10" t="s">
        <v>744</v>
      </c>
      <c r="AU76" s="10" t="s">
        <v>745</v>
      </c>
      <c r="AV76" s="10" t="s">
        <v>746</v>
      </c>
      <c r="AW76" s="10" t="s">
        <v>747</v>
      </c>
      <c r="AX76" s="10" t="s">
        <v>748</v>
      </c>
      <c r="AY76" s="10" t="s">
        <v>749</v>
      </c>
      <c r="AZ76" s="10" t="s">
        <v>750</v>
      </c>
      <c r="BA76" s="10" t="s">
        <v>701</v>
      </c>
      <c r="BB76" s="10" t="s">
        <v>751</v>
      </c>
      <c r="BC76" s="10" t="s">
        <v>752</v>
      </c>
      <c r="BD76" s="10" t="s">
        <v>753</v>
      </c>
      <c r="BE76" s="10" t="s">
        <v>621</v>
      </c>
      <c r="BF76" s="10" t="s">
        <v>636</v>
      </c>
      <c r="BG76" s="10" t="s">
        <v>653</v>
      </c>
      <c r="BH76" s="10" t="s">
        <v>655</v>
      </c>
      <c r="BI76" s="10" t="s">
        <v>668</v>
      </c>
      <c r="BJ76" s="10" t="s">
        <v>669</v>
      </c>
      <c r="BK76" s="10" t="s">
        <v>691</v>
      </c>
      <c r="BL76" s="10" t="s">
        <v>698</v>
      </c>
      <c r="BM76" s="10" t="s">
        <v>694</v>
      </c>
      <c r="BN76" s="10" t="s">
        <v>754</v>
      </c>
      <c r="BO76" s="10" t="s">
        <v>757</v>
      </c>
      <c r="BP76" s="10" t="s">
        <v>1689</v>
      </c>
      <c r="BQ76" s="10" t="s">
        <v>1714</v>
      </c>
      <c r="BR76" s="10" t="s">
        <v>1720</v>
      </c>
      <c r="BS76" s="10" t="s">
        <v>1730</v>
      </c>
      <c r="BT76" s="10" t="s">
        <v>1907</v>
      </c>
      <c r="BU76" s="10" t="s">
        <v>1985</v>
      </c>
      <c r="BV76" s="10" t="s">
        <v>2065</v>
      </c>
      <c r="BW76" s="10" t="s">
        <v>2101</v>
      </c>
      <c r="BX76" s="10" t="s">
        <v>2223</v>
      </c>
      <c r="BY76" s="292" t="s">
        <v>2256</v>
      </c>
      <c r="BZ76" s="292" t="s">
        <v>2342</v>
      </c>
    </row>
    <row r="77" spans="2:79" ht="15.75" customHeight="1">
      <c r="B77" s="361" t="s">
        <v>2160</v>
      </c>
      <c r="D77" s="73" t="s">
        <v>1904</v>
      </c>
      <c r="E77" s="73" t="s">
        <v>1903</v>
      </c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</row>
    <row r="78" spans="2:79" ht="15.75" customHeight="1">
      <c r="B78" s="364"/>
      <c r="D78" s="83" t="s">
        <v>1808</v>
      </c>
      <c r="E78" s="83" t="s">
        <v>1809</v>
      </c>
      <c r="F78" s="190" t="s">
        <v>56</v>
      </c>
      <c r="G78" s="190" t="s">
        <v>56</v>
      </c>
      <c r="H78" s="190" t="s">
        <v>56</v>
      </c>
      <c r="I78" s="190" t="s">
        <v>56</v>
      </c>
      <c r="J78" s="190" t="s">
        <v>56</v>
      </c>
      <c r="K78" s="190" t="s">
        <v>56</v>
      </c>
      <c r="L78" s="190" t="s">
        <v>56</v>
      </c>
      <c r="M78" s="190" t="s">
        <v>56</v>
      </c>
      <c r="N78" s="190" t="s">
        <v>56</v>
      </c>
      <c r="O78" s="190">
        <v>5.4688209852846162E-5</v>
      </c>
      <c r="P78" s="190">
        <v>6.9132436246427204E-2</v>
      </c>
      <c r="Q78" s="190">
        <v>7.7322730852615554E-2</v>
      </c>
      <c r="R78" s="190">
        <v>6.1728455408999863E-2</v>
      </c>
      <c r="S78" s="190">
        <v>6.6336022403679099E-2</v>
      </c>
      <c r="T78" s="190">
        <v>7.2741940034803346E-2</v>
      </c>
      <c r="U78" s="190">
        <v>7.5103638579931797E-2</v>
      </c>
      <c r="V78" s="190">
        <v>6.9983082456827647E-2</v>
      </c>
      <c r="W78" s="190">
        <v>6.9143591490744727E-2</v>
      </c>
      <c r="X78" s="190">
        <v>8.6046874485803407E-2</v>
      </c>
      <c r="Y78" s="190">
        <v>8.7607861986186669E-2</v>
      </c>
      <c r="Z78" s="190">
        <v>7.9529476508189062E-2</v>
      </c>
      <c r="AA78" s="190">
        <v>8.5447018791351068E-2</v>
      </c>
      <c r="AB78" s="190">
        <v>0.10041139610530062</v>
      </c>
      <c r="AC78" s="190">
        <v>9.6951692616806473E-2</v>
      </c>
      <c r="AD78" s="190">
        <v>9.161083487789573E-2</v>
      </c>
      <c r="AE78" s="190">
        <v>8.6751071749087361E-2</v>
      </c>
      <c r="AF78" s="190">
        <v>0.1009688098552799</v>
      </c>
      <c r="AG78" s="190">
        <v>9.8072308403283709E-2</v>
      </c>
      <c r="AH78" s="190">
        <v>8.7610950299473148E-2</v>
      </c>
      <c r="AI78" s="190">
        <v>8.7665333902688644E-2</v>
      </c>
      <c r="AJ78" s="190">
        <v>9.9914643552610982E-2</v>
      </c>
      <c r="AK78" s="190">
        <v>9.4042294416699548E-2</v>
      </c>
      <c r="AL78" s="190">
        <v>8.1376296581064142E-2</v>
      </c>
      <c r="AM78" s="190">
        <v>7.3531252193562144E-2</v>
      </c>
      <c r="AN78" s="190">
        <v>9.6723106676212617E-2</v>
      </c>
      <c r="AO78" s="190">
        <v>0.10354408082243714</v>
      </c>
      <c r="AP78" s="190">
        <v>7.9187544397686299E-2</v>
      </c>
      <c r="AQ78" s="190">
        <v>7.678407307382322E-2</v>
      </c>
      <c r="AR78" s="190">
        <v>9.2326291214907694E-2</v>
      </c>
      <c r="AS78" s="190">
        <v>8.3283164635203966E-2</v>
      </c>
      <c r="AT78" s="190">
        <v>7.6410413794318385E-2</v>
      </c>
      <c r="AU78" s="190">
        <v>6.8465907530892892E-2</v>
      </c>
      <c r="AV78" s="190">
        <v>8.3749312007881438E-2</v>
      </c>
      <c r="AW78" s="190">
        <v>8.5482120423255759E-2</v>
      </c>
      <c r="AX78" s="190">
        <v>8.3658739675084387E-2</v>
      </c>
      <c r="AY78" s="190">
        <v>7.6711442129273111E-2</v>
      </c>
      <c r="AZ78" s="190">
        <v>9.1742541322922158E-2</v>
      </c>
      <c r="BA78" s="190">
        <v>8.9832065640766942E-2</v>
      </c>
      <c r="BB78" s="190">
        <v>8.6990609604562494E-2</v>
      </c>
      <c r="BC78" s="190">
        <v>7.0084128436232518E-2</v>
      </c>
      <c r="BD78" s="190">
        <v>8.1849386990769671E-2</v>
      </c>
      <c r="BE78" s="190">
        <v>7.6504905510773213E-2</v>
      </c>
      <c r="BF78" s="190">
        <v>6.7842717502547431E-2</v>
      </c>
      <c r="BG78" s="190">
        <v>7.7974204168390293E-2</v>
      </c>
      <c r="BH78" s="190">
        <v>9.7915109823658156E-2</v>
      </c>
      <c r="BI78" s="190">
        <v>0.10500987984964437</v>
      </c>
      <c r="BJ78" s="190">
        <v>8.7904822021343518E-2</v>
      </c>
      <c r="BK78" s="190">
        <v>8.9572576011968635E-2</v>
      </c>
      <c r="BL78" s="190">
        <v>8.8647618449615828E-2</v>
      </c>
      <c r="BM78" s="190">
        <v>2.2055940129966471E-2</v>
      </c>
      <c r="BN78" s="190">
        <v>2.9357983864732554E-2</v>
      </c>
      <c r="BO78" s="190">
        <v>5.6290940461965061E-2</v>
      </c>
      <c r="BP78" s="190">
        <v>4.9333894894502794E-2</v>
      </c>
      <c r="BQ78" s="190">
        <v>3.5371554684767818E-2</v>
      </c>
      <c r="BR78" s="190">
        <v>4.2234684823831074E-2</v>
      </c>
      <c r="BS78" s="190">
        <v>4.9180698105142473E-2</v>
      </c>
      <c r="BT78" s="190">
        <v>5.8934044757027626E-2</v>
      </c>
      <c r="BU78" s="190">
        <v>8.75193803208618E-3</v>
      </c>
      <c r="BV78" s="190">
        <v>1.5106585153214608E-2</v>
      </c>
      <c r="BW78" s="190">
        <v>6.7798576934101656E-2</v>
      </c>
      <c r="BX78" s="190">
        <v>5.4422492473914001E-2</v>
      </c>
      <c r="BY78" s="190">
        <v>4.2566163630858078E-2</v>
      </c>
      <c r="BZ78" s="190">
        <v>2.0954690345605213E-2</v>
      </c>
      <c r="CA78" s="269"/>
    </row>
    <row r="79" spans="2:79" ht="15.75" customHeight="1">
      <c r="B79" s="364"/>
      <c r="D79" s="83" t="s">
        <v>1817</v>
      </c>
      <c r="E79" s="83" t="s">
        <v>1817</v>
      </c>
      <c r="F79" s="190" t="s">
        <v>56</v>
      </c>
      <c r="G79" s="190" t="s">
        <v>56</v>
      </c>
      <c r="H79" s="190" t="s">
        <v>56</v>
      </c>
      <c r="I79" s="190" t="s">
        <v>56</v>
      </c>
      <c r="J79" s="190" t="s">
        <v>56</v>
      </c>
      <c r="K79" s="190" t="s">
        <v>56</v>
      </c>
      <c r="L79" s="190" t="s">
        <v>56</v>
      </c>
      <c r="M79" s="190" t="s">
        <v>56</v>
      </c>
      <c r="N79" s="190" t="s">
        <v>56</v>
      </c>
      <c r="O79" s="190" t="s">
        <v>56</v>
      </c>
      <c r="P79" s="190" t="s">
        <v>56</v>
      </c>
      <c r="Q79" s="190" t="s">
        <v>56</v>
      </c>
      <c r="R79" s="190" t="s">
        <v>56</v>
      </c>
      <c r="S79" s="190" t="s">
        <v>56</v>
      </c>
      <c r="T79" s="190" t="s">
        <v>56</v>
      </c>
      <c r="U79" s="190" t="s">
        <v>56</v>
      </c>
      <c r="V79" s="190" t="s">
        <v>56</v>
      </c>
      <c r="W79" s="190" t="s">
        <v>56</v>
      </c>
      <c r="X79" s="190" t="s">
        <v>56</v>
      </c>
      <c r="Y79" s="190" t="s">
        <v>56</v>
      </c>
      <c r="Z79" s="190" t="s">
        <v>56</v>
      </c>
      <c r="AA79" s="190" t="s">
        <v>56</v>
      </c>
      <c r="AB79" s="190" t="s">
        <v>56</v>
      </c>
      <c r="AC79" s="190" t="s">
        <v>56</v>
      </c>
      <c r="AD79" s="190" t="s">
        <v>56</v>
      </c>
      <c r="AE79" s="190" t="s">
        <v>56</v>
      </c>
      <c r="AF79" s="190">
        <v>0.21804006773812187</v>
      </c>
      <c r="AG79" s="190">
        <v>0.14697182655394492</v>
      </c>
      <c r="AH79" s="190">
        <v>0.14502764045206457</v>
      </c>
      <c r="AI79" s="190">
        <v>0.12328156094882997</v>
      </c>
      <c r="AJ79" s="190">
        <v>0.12189174916008405</v>
      </c>
      <c r="AK79" s="190">
        <v>0.11994822611525083</v>
      </c>
      <c r="AL79" s="190">
        <v>0.12753656562732341</v>
      </c>
      <c r="AM79" s="190">
        <v>0.12704377571761441</v>
      </c>
      <c r="AN79" s="190">
        <v>0.13163167886575877</v>
      </c>
      <c r="AO79" s="190">
        <v>0.13493202764328077</v>
      </c>
      <c r="AP79" s="190">
        <v>0.11274451605653699</v>
      </c>
      <c r="AQ79" s="190">
        <v>0.12691950243069297</v>
      </c>
      <c r="AR79" s="190">
        <v>0.13073234539007919</v>
      </c>
      <c r="AS79" s="190">
        <v>0.12817687834237351</v>
      </c>
      <c r="AT79" s="190">
        <v>0.11839715401658174</v>
      </c>
      <c r="AU79" s="190">
        <v>0.12343830410267581</v>
      </c>
      <c r="AV79" s="190">
        <v>0.13357413464710058</v>
      </c>
      <c r="AW79" s="190">
        <v>0.13161893813246137</v>
      </c>
      <c r="AX79" s="190">
        <v>0.12941738123187804</v>
      </c>
      <c r="AY79" s="190">
        <v>0.11834751127614453</v>
      </c>
      <c r="AZ79" s="190">
        <v>0.12034346279371791</v>
      </c>
      <c r="BA79" s="190">
        <v>0.14802712607585572</v>
      </c>
      <c r="BB79" s="190">
        <v>0.11557993110298258</v>
      </c>
      <c r="BC79" s="190">
        <v>0.11812981099504397</v>
      </c>
      <c r="BD79" s="190">
        <v>0.11786056631143989</v>
      </c>
      <c r="BE79" s="190">
        <v>0.1114044309719134</v>
      </c>
      <c r="BF79" s="190">
        <v>0.10509246348773275</v>
      </c>
      <c r="BG79" s="190">
        <v>9.9649413733002498E-2</v>
      </c>
      <c r="BH79" s="190">
        <v>0.10629045004820963</v>
      </c>
      <c r="BI79" s="190">
        <v>0.10422553869664956</v>
      </c>
      <c r="BJ79" s="190">
        <v>0.10088970643985092</v>
      </c>
      <c r="BK79" s="190">
        <v>9.4014271351033407E-2</v>
      </c>
      <c r="BL79" s="190">
        <v>8.941950331946065E-2</v>
      </c>
      <c r="BM79" s="190">
        <v>5.9162775351047983E-2</v>
      </c>
      <c r="BN79" s="190">
        <v>5.604123755801535E-2</v>
      </c>
      <c r="BO79" s="190">
        <v>6.8869612754802814E-2</v>
      </c>
      <c r="BP79" s="190">
        <v>7.8601553202332447E-2</v>
      </c>
      <c r="BQ79" s="190">
        <v>8.2105712131522943E-2</v>
      </c>
      <c r="BR79" s="190">
        <v>7.9540419564988807E-2</v>
      </c>
      <c r="BS79" s="190">
        <v>8.2367189229900814E-2</v>
      </c>
      <c r="BT79" s="190">
        <v>8.5999634369224046E-2</v>
      </c>
      <c r="BU79" s="190">
        <v>7.7679161943575381E-2</v>
      </c>
      <c r="BV79" s="190">
        <v>7.9503852944489625E-2</v>
      </c>
      <c r="BW79" s="190">
        <v>7.6392393228197089E-2</v>
      </c>
      <c r="BX79" s="190">
        <v>8.2759032787982578E-2</v>
      </c>
      <c r="BY79" s="190">
        <v>7.6597503649384974E-2</v>
      </c>
      <c r="BZ79" s="190">
        <v>8.0921613790870026E-2</v>
      </c>
      <c r="CA79" s="269"/>
    </row>
    <row r="80" spans="2:79" ht="15.75" customHeight="1">
      <c r="B80" s="364"/>
      <c r="D80" s="237" t="s">
        <v>53</v>
      </c>
      <c r="E80" s="237" t="s">
        <v>53</v>
      </c>
      <c r="F80" s="238" t="s">
        <v>56</v>
      </c>
      <c r="G80" s="238" t="s">
        <v>56</v>
      </c>
      <c r="H80" s="238" t="s">
        <v>56</v>
      </c>
      <c r="I80" s="238" t="s">
        <v>56</v>
      </c>
      <c r="J80" s="238" t="s">
        <v>56</v>
      </c>
      <c r="K80" s="238" t="s">
        <v>56</v>
      </c>
      <c r="L80" s="238" t="s">
        <v>56</v>
      </c>
      <c r="M80" s="238" t="s">
        <v>56</v>
      </c>
      <c r="N80" s="238" t="s">
        <v>56</v>
      </c>
      <c r="O80" s="238">
        <v>5.4688209852846162E-5</v>
      </c>
      <c r="P80" s="238">
        <v>6.9132436246427204E-2</v>
      </c>
      <c r="Q80" s="238">
        <v>7.7322730852615554E-2</v>
      </c>
      <c r="R80" s="238">
        <v>6.1728455408999863E-2</v>
      </c>
      <c r="S80" s="238">
        <v>6.6336022403679099E-2</v>
      </c>
      <c r="T80" s="238">
        <v>7.2741940034803346E-2</v>
      </c>
      <c r="U80" s="238">
        <v>7.5103638579931797E-2</v>
      </c>
      <c r="V80" s="238">
        <v>6.9983082456827647E-2</v>
      </c>
      <c r="W80" s="238">
        <v>6.9143591490744727E-2</v>
      </c>
      <c r="X80" s="238">
        <v>8.6046874485803407E-2</v>
      </c>
      <c r="Y80" s="238">
        <v>8.7607861986186669E-2</v>
      </c>
      <c r="Z80" s="238">
        <v>7.9529476508189062E-2</v>
      </c>
      <c r="AA80" s="238">
        <v>8.6003859843815963E-2</v>
      </c>
      <c r="AB80" s="238">
        <v>0.10261124074708271</v>
      </c>
      <c r="AC80" s="238">
        <v>0.10084781051804917</v>
      </c>
      <c r="AD80" s="238">
        <v>8.8896803839371652E-2</v>
      </c>
      <c r="AE80" s="238">
        <v>8.0719311576073191E-2</v>
      </c>
      <c r="AF80" s="238">
        <v>9.1195402695566641E-2</v>
      </c>
      <c r="AG80" s="238">
        <v>8.8588223132761823E-2</v>
      </c>
      <c r="AH80" s="238">
        <v>8.1825354669153624E-2</v>
      </c>
      <c r="AI80" s="238">
        <v>8.0097323695394393E-2</v>
      </c>
      <c r="AJ80" s="238">
        <v>8.8775963158117213E-2</v>
      </c>
      <c r="AK80" s="238">
        <v>8.4452535641630813E-2</v>
      </c>
      <c r="AL80" s="238">
        <v>7.7656177481078642E-2</v>
      </c>
      <c r="AM80" s="238">
        <v>7.2994421736254825E-2</v>
      </c>
      <c r="AN80" s="238">
        <v>9.0969062314082402E-2</v>
      </c>
      <c r="AO80" s="238">
        <v>9.6366696450579242E-2</v>
      </c>
      <c r="AP80" s="238">
        <v>7.6897940763239372E-2</v>
      </c>
      <c r="AQ80" s="238">
        <v>7.9148935394584258E-2</v>
      </c>
      <c r="AR80" s="238">
        <v>9.0190642932475001E-2</v>
      </c>
      <c r="AS80" s="238">
        <v>8.4314948265763356E-2</v>
      </c>
      <c r="AT80" s="238">
        <v>7.8679798465645337E-2</v>
      </c>
      <c r="AU80" s="238">
        <v>7.5727433418856724E-2</v>
      </c>
      <c r="AV80" s="238">
        <v>8.8644140991686216E-2</v>
      </c>
      <c r="AW80" s="238">
        <v>9.014144399600689E-2</v>
      </c>
      <c r="AX80" s="238">
        <v>8.9654881658991797E-2</v>
      </c>
      <c r="AY80" s="238">
        <v>8.3424789018690645E-2</v>
      </c>
      <c r="AZ80" s="238">
        <v>9.6335793052729213E-2</v>
      </c>
      <c r="BA80" s="238">
        <v>0.11155378552823238</v>
      </c>
      <c r="BB80" s="238">
        <v>9.7176786416512576E-2</v>
      </c>
      <c r="BC80" s="238">
        <v>9.1498960313686789E-2</v>
      </c>
      <c r="BD80" s="238">
        <v>9.8225547993435219E-2</v>
      </c>
      <c r="BE80" s="238">
        <v>9.3327765306716645E-2</v>
      </c>
      <c r="BF80" s="238">
        <v>8.6390094447672927E-2</v>
      </c>
      <c r="BG80" s="238">
        <v>8.8216959186757329E-2</v>
      </c>
      <c r="BH80" s="238">
        <v>0.10073484866528</v>
      </c>
      <c r="BI80" s="238">
        <v>0.10250181283091739</v>
      </c>
      <c r="BJ80" s="238">
        <v>9.5043202969156249E-2</v>
      </c>
      <c r="BK80" s="238">
        <v>9.2331524746491672E-2</v>
      </c>
      <c r="BL80" s="238">
        <v>8.916487714528902E-2</v>
      </c>
      <c r="BM80" s="238">
        <v>4.8141212259590338E-2</v>
      </c>
      <c r="BN80" s="238">
        <v>4.7589608351635108E-2</v>
      </c>
      <c r="BO80" s="238">
        <v>6.5016817579349781E-2</v>
      </c>
      <c r="BP80" s="238">
        <v>7.076865787659882E-2</v>
      </c>
      <c r="BQ80" s="238">
        <v>7.0527485361118095E-2</v>
      </c>
      <c r="BR80" s="238">
        <v>7.0831594699661812E-2</v>
      </c>
      <c r="BS80" s="238">
        <v>7.5354982158290743E-2</v>
      </c>
      <c r="BT80" s="238">
        <v>8.0949317558212192E-2</v>
      </c>
      <c r="BU80" s="238">
        <v>6.6048538314595368E-2</v>
      </c>
      <c r="BV80" s="238">
        <v>6.957456869110222E-2</v>
      </c>
      <c r="BW80" s="238">
        <v>7.5170629940289474E-2</v>
      </c>
      <c r="BX80" s="238">
        <v>7.9111450739565367E-2</v>
      </c>
      <c r="BY80" s="238">
        <v>7.2425801144600982E-2</v>
      </c>
      <c r="BZ80" s="238">
        <v>7.3506639713319818E-2</v>
      </c>
      <c r="CA80" s="269"/>
    </row>
    <row r="81" spans="2:79" ht="15.75" customHeight="1">
      <c r="B81" s="364"/>
      <c r="BY81" s="269"/>
      <c r="BZ81" s="269"/>
    </row>
    <row r="82" spans="2:79" ht="15.75" customHeight="1">
      <c r="B82" s="364"/>
      <c r="D82" s="9" t="s">
        <v>2162</v>
      </c>
      <c r="E82" s="9" t="s">
        <v>2163</v>
      </c>
      <c r="F82" s="37">
        <v>2006</v>
      </c>
      <c r="G82" s="37" t="s">
        <v>706</v>
      </c>
      <c r="H82" s="37" t="s">
        <v>1693</v>
      </c>
      <c r="I82" s="37" t="s">
        <v>32</v>
      </c>
      <c r="J82" s="37">
        <v>2006</v>
      </c>
      <c r="K82" s="37" t="s">
        <v>710</v>
      </c>
      <c r="L82" s="37" t="s">
        <v>1694</v>
      </c>
      <c r="M82" s="37" t="s">
        <v>33</v>
      </c>
      <c r="N82" s="37">
        <v>2007</v>
      </c>
      <c r="O82" s="37" t="s">
        <v>714</v>
      </c>
      <c r="P82" s="37" t="s">
        <v>1695</v>
      </c>
      <c r="Q82" s="37" t="s">
        <v>34</v>
      </c>
      <c r="R82" s="37">
        <v>2008</v>
      </c>
      <c r="S82" s="37" t="s">
        <v>718</v>
      </c>
      <c r="T82" s="37" t="s">
        <v>1696</v>
      </c>
      <c r="U82" s="37" t="s">
        <v>35</v>
      </c>
      <c r="V82" s="37">
        <v>2009</v>
      </c>
      <c r="W82" s="37" t="s">
        <v>722</v>
      </c>
      <c r="X82" s="37" t="s">
        <v>1697</v>
      </c>
      <c r="Y82" s="37" t="s">
        <v>36</v>
      </c>
      <c r="Z82" s="37">
        <v>2010</v>
      </c>
      <c r="AA82" s="37" t="s">
        <v>726</v>
      </c>
      <c r="AB82" s="37" t="s">
        <v>1698</v>
      </c>
      <c r="AC82" s="37" t="s">
        <v>89</v>
      </c>
      <c r="AD82" s="37">
        <v>2011</v>
      </c>
      <c r="AE82" s="37" t="s">
        <v>729</v>
      </c>
      <c r="AF82" s="37" t="s">
        <v>1699</v>
      </c>
      <c r="AG82" s="37" t="s">
        <v>94</v>
      </c>
      <c r="AH82" s="37">
        <v>2012</v>
      </c>
      <c r="AI82" s="37" t="s">
        <v>733</v>
      </c>
      <c r="AJ82" s="37" t="s">
        <v>1700</v>
      </c>
      <c r="AK82" s="37" t="s">
        <v>96</v>
      </c>
      <c r="AL82" s="37">
        <v>2013</v>
      </c>
      <c r="AM82" s="37" t="s">
        <v>737</v>
      </c>
      <c r="AN82" s="37" t="s">
        <v>1701</v>
      </c>
      <c r="AO82" s="37" t="s">
        <v>100</v>
      </c>
      <c r="AP82" s="37">
        <v>2014</v>
      </c>
      <c r="AQ82" s="37" t="s">
        <v>741</v>
      </c>
      <c r="AR82" s="37" t="s">
        <v>1702</v>
      </c>
      <c r="AS82" s="37" t="s">
        <v>110</v>
      </c>
      <c r="AT82" s="37">
        <v>2015</v>
      </c>
      <c r="AU82" s="37" t="s">
        <v>745</v>
      </c>
      <c r="AV82" s="37" t="s">
        <v>1703</v>
      </c>
      <c r="AW82" s="37" t="s">
        <v>537</v>
      </c>
      <c r="AX82" s="37">
        <v>2016</v>
      </c>
      <c r="AY82" s="37" t="s">
        <v>749</v>
      </c>
      <c r="AZ82" s="37" t="s">
        <v>1704</v>
      </c>
      <c r="BA82" s="37" t="s">
        <v>591</v>
      </c>
      <c r="BB82" s="37">
        <v>2017</v>
      </c>
      <c r="BC82" s="37" t="s">
        <v>752</v>
      </c>
      <c r="BD82" s="37" t="s">
        <v>1705</v>
      </c>
      <c r="BE82" s="37" t="s">
        <v>637</v>
      </c>
      <c r="BF82" s="37">
        <v>2018</v>
      </c>
      <c r="BG82" s="37" t="s">
        <v>653</v>
      </c>
      <c r="BH82" s="37" t="s">
        <v>1706</v>
      </c>
      <c r="BI82" s="37" t="s">
        <v>667</v>
      </c>
      <c r="BJ82" s="37">
        <v>2019</v>
      </c>
      <c r="BK82" s="37" t="s">
        <v>691</v>
      </c>
      <c r="BL82" s="37" t="s">
        <v>1707</v>
      </c>
      <c r="BM82" s="37" t="s">
        <v>700</v>
      </c>
      <c r="BN82" s="37">
        <v>2020</v>
      </c>
      <c r="BO82" s="37" t="s">
        <v>757</v>
      </c>
      <c r="BP82" s="37" t="s">
        <v>1708</v>
      </c>
      <c r="BQ82" s="37" t="s">
        <v>1715</v>
      </c>
      <c r="BR82" s="37">
        <v>2021</v>
      </c>
      <c r="BS82" s="37" t="s">
        <v>1730</v>
      </c>
      <c r="BT82" s="37" t="s">
        <v>1910</v>
      </c>
      <c r="BU82" s="37" t="s">
        <v>2037</v>
      </c>
      <c r="BV82" s="37">
        <v>2022</v>
      </c>
      <c r="BW82" s="37" t="s">
        <v>2101</v>
      </c>
      <c r="BX82" s="10" t="s">
        <v>2224</v>
      </c>
      <c r="BY82" s="292" t="s">
        <v>2257</v>
      </c>
      <c r="BZ82" s="37">
        <v>2023</v>
      </c>
    </row>
    <row r="83" spans="2:79" ht="15.75" customHeight="1">
      <c r="B83" s="364"/>
      <c r="D83" s="73" t="s">
        <v>1904</v>
      </c>
      <c r="E83" s="73" t="s">
        <v>1903</v>
      </c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</row>
    <row r="84" spans="2:79" ht="15.75" customHeight="1">
      <c r="B84" s="364"/>
      <c r="D84" s="83" t="s">
        <v>1808</v>
      </c>
      <c r="E84" s="83" t="s">
        <v>1809</v>
      </c>
      <c r="F84" s="190"/>
      <c r="G84" s="190" t="s">
        <v>56</v>
      </c>
      <c r="H84" s="190" t="s">
        <v>56</v>
      </c>
      <c r="I84" s="190" t="s">
        <v>56</v>
      </c>
      <c r="J84" s="190" t="s">
        <v>56</v>
      </c>
      <c r="K84" s="190" t="s">
        <v>56</v>
      </c>
      <c r="L84" s="190" t="s">
        <v>56</v>
      </c>
      <c r="M84" s="190" t="s">
        <v>56</v>
      </c>
      <c r="N84" s="190" t="s">
        <v>56</v>
      </c>
      <c r="O84" s="190">
        <v>5.4688209852846162E-5</v>
      </c>
      <c r="P84" s="190">
        <v>0.12161855520573715</v>
      </c>
      <c r="Q84" s="190">
        <v>0.19892375197620291</v>
      </c>
      <c r="R84" s="190">
        <v>0.25586548472028542</v>
      </c>
      <c r="S84" s="190">
        <v>6.6336022403679099E-2</v>
      </c>
      <c r="T84" s="190">
        <v>0.13550502934573269</v>
      </c>
      <c r="U84" s="190">
        <v>0.21126586891643639</v>
      </c>
      <c r="V84" s="190">
        <v>0.27419073338037303</v>
      </c>
      <c r="W84" s="190">
        <v>6.9143591490744727E-2</v>
      </c>
      <c r="X84" s="190">
        <v>0.15160065782058893</v>
      </c>
      <c r="Y84" s="190">
        <v>0.23981711738522118</v>
      </c>
      <c r="Z84" s="190">
        <v>0.31212033414596252</v>
      </c>
      <c r="AA84" s="190">
        <v>8.5447018791351068E-2</v>
      </c>
      <c r="AB84" s="190">
        <v>0.18214431777658571</v>
      </c>
      <c r="AC84" s="190">
        <v>0.28077940238816151</v>
      </c>
      <c r="AD84" s="190">
        <v>0.36238169414803639</v>
      </c>
      <c r="AE84" s="190">
        <v>8.6751071749087361E-2</v>
      </c>
      <c r="AF84" s="190">
        <v>0.18394752634979905</v>
      </c>
      <c r="AG84" s="190">
        <v>0.28217384221066322</v>
      </c>
      <c r="AH84" s="190">
        <v>0.36012342702282096</v>
      </c>
      <c r="AI84" s="190">
        <v>8.7665333902688644E-2</v>
      </c>
      <c r="AJ84" s="190">
        <v>0.18432995114517636</v>
      </c>
      <c r="AK84" s="190">
        <v>0.27778575605639788</v>
      </c>
      <c r="AL84" s="190">
        <v>0.34896269751902925</v>
      </c>
      <c r="AM84" s="190">
        <v>7.3531252193562144E-2</v>
      </c>
      <c r="AN84" s="190">
        <v>0.16698661498959955</v>
      </c>
      <c r="AO84" s="190">
        <v>0.26893208457707451</v>
      </c>
      <c r="AP84" s="190">
        <v>0.33762525405030791</v>
      </c>
      <c r="AQ84" s="190">
        <v>7.678407307382322E-2</v>
      </c>
      <c r="AR84" s="190">
        <v>0.16577696211670231</v>
      </c>
      <c r="AS84" s="190">
        <v>0.24969846399385315</v>
      </c>
      <c r="AT84" s="190">
        <v>0.31861590441106363</v>
      </c>
      <c r="AU84" s="190">
        <v>6.8465907530892892E-2</v>
      </c>
      <c r="AV84" s="190">
        <v>0.14825424944008589</v>
      </c>
      <c r="AW84" s="190">
        <v>0.23386328056377165</v>
      </c>
      <c r="AX84" s="190">
        <v>0.30965336586293329</v>
      </c>
      <c r="AY84" s="190">
        <v>7.6711442129273111E-2</v>
      </c>
      <c r="AZ84" s="190">
        <v>0.16517950755707905</v>
      </c>
      <c r="BA84" s="190">
        <v>0.25414430781580916</v>
      </c>
      <c r="BB84" s="190">
        <v>0.33240598071302779</v>
      </c>
      <c r="BC84" s="190">
        <v>7.0084128436232518E-2</v>
      </c>
      <c r="BD84" s="190">
        <v>0.1489924326834397</v>
      </c>
      <c r="BE84" s="190">
        <v>0.22557079773470659</v>
      </c>
      <c r="BF84" s="190">
        <v>0.28489635430204013</v>
      </c>
      <c r="BG84" s="190">
        <v>7.7974204168390293E-2</v>
      </c>
      <c r="BH84" s="190">
        <v>0.17309833470805533</v>
      </c>
      <c r="BI84" s="190">
        <v>0.27571203116246706</v>
      </c>
      <c r="BJ84" s="190">
        <v>0.35515132106816089</v>
      </c>
      <c r="BK84" s="190">
        <v>8.9572576011968635E-2</v>
      </c>
      <c r="BL84" s="190">
        <v>0.18041895298909993</v>
      </c>
      <c r="BM84" s="190">
        <v>0.20870200407903794</v>
      </c>
      <c r="BN84" s="190">
        <v>0.23153122318158531</v>
      </c>
      <c r="BO84" s="190">
        <v>5.6290940461965061E-2</v>
      </c>
      <c r="BP84" s="190">
        <v>0.10273946373034036</v>
      </c>
      <c r="BQ84" s="190">
        <v>0.13817434010648511</v>
      </c>
      <c r="BR84" s="190">
        <v>0.17650179149209297</v>
      </c>
      <c r="BS84" s="190">
        <v>4.9180698105142473E-2</v>
      </c>
      <c r="BT84" s="190">
        <v>0.10600408740055982</v>
      </c>
      <c r="BU84" s="190">
        <v>0.11801838737763481</v>
      </c>
      <c r="BV84" s="190">
        <v>0.13267066213457709</v>
      </c>
      <c r="BW84" s="190">
        <v>6.7798576934101656E-2</v>
      </c>
      <c r="BX84" s="190">
        <v>0.12152309414785246</v>
      </c>
      <c r="BY84" s="190">
        <v>0.16603915345099518</v>
      </c>
      <c r="BZ84" s="190">
        <v>0.18623031372485729</v>
      </c>
      <c r="CA84" s="269"/>
    </row>
    <row r="85" spans="2:79" ht="15.75" customHeight="1">
      <c r="B85" s="364"/>
      <c r="D85" s="83" t="s">
        <v>1817</v>
      </c>
      <c r="E85" s="83" t="s">
        <v>1817</v>
      </c>
      <c r="F85" s="190"/>
      <c r="G85" s="190" t="s">
        <v>56</v>
      </c>
      <c r="H85" s="190" t="s">
        <v>56</v>
      </c>
      <c r="I85" s="190" t="s">
        <v>56</v>
      </c>
      <c r="J85" s="190" t="s">
        <v>56</v>
      </c>
      <c r="K85" s="190" t="s">
        <v>56</v>
      </c>
      <c r="L85" s="190" t="s">
        <v>56</v>
      </c>
      <c r="M85" s="190" t="s">
        <v>56</v>
      </c>
      <c r="N85" s="190" t="s">
        <v>56</v>
      </c>
      <c r="O85" s="190" t="s">
        <v>56</v>
      </c>
      <c r="P85" s="190" t="s">
        <v>56</v>
      </c>
      <c r="Q85" s="190" t="s">
        <v>56</v>
      </c>
      <c r="R85" s="190" t="s">
        <v>56</v>
      </c>
      <c r="S85" s="190" t="s">
        <v>56</v>
      </c>
      <c r="T85" s="190" t="s">
        <v>56</v>
      </c>
      <c r="U85" s="190" t="s">
        <v>56</v>
      </c>
      <c r="V85" s="190" t="s">
        <v>56</v>
      </c>
      <c r="W85" s="190" t="s">
        <v>56</v>
      </c>
      <c r="X85" s="190" t="s">
        <v>56</v>
      </c>
      <c r="Y85" s="190" t="s">
        <v>56</v>
      </c>
      <c r="Z85" s="190" t="s">
        <v>56</v>
      </c>
      <c r="AA85" s="190" t="s">
        <v>56</v>
      </c>
      <c r="AB85" s="190" t="s">
        <v>56</v>
      </c>
      <c r="AC85" s="190" t="s">
        <v>56</v>
      </c>
      <c r="AD85" s="190" t="s">
        <v>56</v>
      </c>
      <c r="AE85" s="190" t="s">
        <v>56</v>
      </c>
      <c r="AF85" s="190">
        <v>0.55117103875770834</v>
      </c>
      <c r="AG85" s="190">
        <v>0.61560622906571005</v>
      </c>
      <c r="AH85" s="190">
        <v>0.73630840321752522</v>
      </c>
      <c r="AI85" s="190">
        <v>0.12328156094882997</v>
      </c>
      <c r="AJ85" s="190">
        <v>0.24145630742779309</v>
      </c>
      <c r="AK85" s="190">
        <v>0.35202705763336301</v>
      </c>
      <c r="AL85" s="190">
        <v>0.47457397748484759</v>
      </c>
      <c r="AM85" s="190">
        <v>0.12704377571761441</v>
      </c>
      <c r="AN85" s="190">
        <v>0.258340861759084</v>
      </c>
      <c r="AO85" s="190">
        <v>0.39422988736663273</v>
      </c>
      <c r="AP85" s="190">
        <v>0.49998277370469824</v>
      </c>
      <c r="AQ85" s="190">
        <v>0.12691950243069297</v>
      </c>
      <c r="AR85" s="190">
        <v>0.25591964630846087</v>
      </c>
      <c r="AS85" s="190">
        <v>0.38517608273081294</v>
      </c>
      <c r="AT85" s="190">
        <v>0.5002463194544865</v>
      </c>
      <c r="AU85" s="190">
        <v>0.12343830410267581</v>
      </c>
      <c r="AV85" s="190">
        <v>0.25532972967456696</v>
      </c>
      <c r="AW85" s="190">
        <v>0.38742459289118869</v>
      </c>
      <c r="AX85" s="190">
        <v>0.51511979348780002</v>
      </c>
      <c r="AY85" s="190">
        <v>0.11834751127614453</v>
      </c>
      <c r="AZ85" s="190">
        <v>0.2323298618909396</v>
      </c>
      <c r="BA85" s="190">
        <v>0.39259241425632158</v>
      </c>
      <c r="BB85" s="190">
        <v>0.50056231773550719</v>
      </c>
      <c r="BC85" s="190">
        <v>0.11812981099504397</v>
      </c>
      <c r="BD85" s="190">
        <v>0.2343082284596765</v>
      </c>
      <c r="BE85" s="190">
        <v>0.3454295386686026</v>
      </c>
      <c r="BF85" s="190">
        <v>0.44379383862964938</v>
      </c>
      <c r="BG85" s="190">
        <v>9.9649413733002498E-2</v>
      </c>
      <c r="BH85" s="190">
        <v>0.20448851462553425</v>
      </c>
      <c r="BI85" s="190">
        <v>0.30744840245232202</v>
      </c>
      <c r="BJ85" s="190">
        <v>0.40513258089748666</v>
      </c>
      <c r="BK85" s="190">
        <v>9.4014271351033407E-2</v>
      </c>
      <c r="BL85" s="190">
        <v>0.18520616530567169</v>
      </c>
      <c r="BM85" s="190">
        <v>0.24227838193699072</v>
      </c>
      <c r="BN85" s="190">
        <v>0.29305861651339704</v>
      </c>
      <c r="BO85" s="190">
        <v>6.8869612754802814E-2</v>
      </c>
      <c r="BP85" s="190">
        <v>0.14516391627358743</v>
      </c>
      <c r="BQ85" s="190">
        <v>0.22701568216705245</v>
      </c>
      <c r="BR85" s="190">
        <v>0.30215282051341613</v>
      </c>
      <c r="BS85" s="190">
        <v>8.2367189229900814E-2</v>
      </c>
      <c r="BT85" s="190">
        <v>0.16779521309027784</v>
      </c>
      <c r="BU85" s="190">
        <v>0.24573505577686128</v>
      </c>
      <c r="BV85" s="190">
        <v>0.32342687785528679</v>
      </c>
      <c r="BW85" s="190">
        <v>7.6392393228197089E-2</v>
      </c>
      <c r="BX85" s="190">
        <v>0.1589550411130056</v>
      </c>
      <c r="BY85" s="190">
        <v>0.23682024962888362</v>
      </c>
      <c r="BZ85" s="190">
        <v>0.31593320971831557</v>
      </c>
      <c r="CA85" s="269"/>
    </row>
    <row r="86" spans="2:79" ht="15.75" customHeight="1">
      <c r="B86" s="365"/>
      <c r="D86" s="237" t="s">
        <v>53</v>
      </c>
      <c r="E86" s="237" t="s">
        <v>53</v>
      </c>
      <c r="F86" s="238"/>
      <c r="G86" s="238" t="s">
        <v>56</v>
      </c>
      <c r="H86" s="238" t="s">
        <v>56</v>
      </c>
      <c r="I86" s="238" t="s">
        <v>56</v>
      </c>
      <c r="J86" s="238" t="s">
        <v>56</v>
      </c>
      <c r="K86" s="238" t="s">
        <v>56</v>
      </c>
      <c r="L86" s="238" t="s">
        <v>56</v>
      </c>
      <c r="M86" s="238" t="s">
        <v>56</v>
      </c>
      <c r="N86" s="238" t="s">
        <v>56</v>
      </c>
      <c r="O86" s="238">
        <v>5.4688209852846162E-5</v>
      </c>
      <c r="P86" s="238">
        <v>0.12161855520573715</v>
      </c>
      <c r="Q86" s="238">
        <v>0.19892375197620291</v>
      </c>
      <c r="R86" s="238">
        <v>0.25586548472028542</v>
      </c>
      <c r="S86" s="238">
        <v>6.6336022403679099E-2</v>
      </c>
      <c r="T86" s="238">
        <v>0.13550502934573269</v>
      </c>
      <c r="U86" s="238">
        <v>0.21126586891643639</v>
      </c>
      <c r="V86" s="238">
        <v>0.27419073338037303</v>
      </c>
      <c r="W86" s="238">
        <v>6.9143591490744727E-2</v>
      </c>
      <c r="X86" s="238">
        <v>0.15160065782058893</v>
      </c>
      <c r="Y86" s="238">
        <v>0.23981711738522118</v>
      </c>
      <c r="Z86" s="238">
        <v>0.31212033414596252</v>
      </c>
      <c r="AA86" s="238">
        <v>8.6003859843815963E-2</v>
      </c>
      <c r="AB86" s="238">
        <v>0.18481376031546412</v>
      </c>
      <c r="AC86" s="238">
        <v>0.28729620624753166</v>
      </c>
      <c r="AD86" s="238">
        <v>0.36106189593267468</v>
      </c>
      <c r="AE86" s="238">
        <v>8.0719311576073191E-2</v>
      </c>
      <c r="AF86" s="238">
        <v>0.16820247658656201</v>
      </c>
      <c r="AG86" s="238">
        <v>0.25773278476946915</v>
      </c>
      <c r="AH86" s="238">
        <v>0.33298910127234893</v>
      </c>
      <c r="AI86" s="238">
        <v>8.0097323695394393E-2</v>
      </c>
      <c r="AJ86" s="238">
        <v>0.16655424373461944</v>
      </c>
      <c r="AK86" s="238">
        <v>0.24989783952660741</v>
      </c>
      <c r="AL86" s="238">
        <v>0.31996373495665098</v>
      </c>
      <c r="AM86" s="238">
        <v>7.2994421736254825E-2</v>
      </c>
      <c r="AN86" s="238">
        <v>0.1621551342668914</v>
      </c>
      <c r="AO86" s="238">
        <v>0.25800149752902313</v>
      </c>
      <c r="AP86" s="238">
        <v>0.32755652508114519</v>
      </c>
      <c r="AQ86" s="238">
        <v>7.9148935394584258E-2</v>
      </c>
      <c r="AR86" s="238">
        <v>0.16708059444576145</v>
      </c>
      <c r="AS86" s="238">
        <v>0.25220659601496898</v>
      </c>
      <c r="AT86" s="238">
        <v>0.32581892943254692</v>
      </c>
      <c r="AU86" s="238">
        <v>7.5727433418856724E-2</v>
      </c>
      <c r="AV86" s="238">
        <v>0.16153767385738255</v>
      </c>
      <c r="AW86" s="238">
        <v>0.25216947156444097</v>
      </c>
      <c r="AX86" s="238">
        <v>0.33653820819002767</v>
      </c>
      <c r="AY86" s="238">
        <v>8.3424789018690645E-2</v>
      </c>
      <c r="AZ86" s="238">
        <v>0.17676232870729458</v>
      </c>
      <c r="BA86" s="238">
        <v>0.29038413478693637</v>
      </c>
      <c r="BB86" s="238">
        <v>0.38110812394373911</v>
      </c>
      <c r="BC86" s="238">
        <v>9.1498960313686789E-2</v>
      </c>
      <c r="BD86" s="238">
        <v>0.18748863702037888</v>
      </c>
      <c r="BE86" s="238">
        <v>0.28087382120516874</v>
      </c>
      <c r="BF86" s="238">
        <v>0.35970538369088489</v>
      </c>
      <c r="BG86" s="238">
        <v>8.8216959186757329E-2</v>
      </c>
      <c r="BH86" s="238">
        <v>0.18720026210267485</v>
      </c>
      <c r="BI86" s="238">
        <v>0.28853781069723194</v>
      </c>
      <c r="BJ86" s="238">
        <v>0.37887482568923059</v>
      </c>
      <c r="BK86" s="238">
        <v>9.2331524746491672E-2</v>
      </c>
      <c r="BL86" s="238">
        <v>0.18350516495144922</v>
      </c>
      <c r="BM86" s="238">
        <v>0.23079954520642912</v>
      </c>
      <c r="BN86" s="238">
        <v>0.27216057218698736</v>
      </c>
      <c r="BO86" s="238">
        <v>6.5016817579349781E-2</v>
      </c>
      <c r="BP86" s="238">
        <v>0.13284587882889484</v>
      </c>
      <c r="BQ86" s="238">
        <v>0.20251016371966801</v>
      </c>
      <c r="BR86" s="238">
        <v>0.26895938678674874</v>
      </c>
      <c r="BS86" s="238">
        <v>7.5354982158290743E-2</v>
      </c>
      <c r="BT86" s="238">
        <v>0.1554026408158537</v>
      </c>
      <c r="BU86" s="238">
        <v>0.22164865539721731</v>
      </c>
      <c r="BV86" s="238">
        <v>0.28906651856632182</v>
      </c>
      <c r="BW86" s="238">
        <v>7.5170629940289474E-2</v>
      </c>
      <c r="BX86" s="238">
        <v>0.15383733519606901</v>
      </c>
      <c r="BY86" s="238">
        <v>0.22743616085508828</v>
      </c>
      <c r="BZ86" s="238">
        <v>0.29886201981670707</v>
      </c>
      <c r="CA86" s="269"/>
    </row>
    <row r="87" spans="2:79" ht="15.75" customHeight="1">
      <c r="B87" s="236"/>
    </row>
    <row r="88" spans="2:79" ht="15.75" customHeight="1">
      <c r="B88" s="235"/>
      <c r="D88" s="9" t="s">
        <v>2110</v>
      </c>
      <c r="E88" s="9" t="s">
        <v>2108</v>
      </c>
      <c r="F88" s="10" t="s">
        <v>705</v>
      </c>
      <c r="G88" s="10" t="s">
        <v>706</v>
      </c>
      <c r="H88" s="10" t="s">
        <v>707</v>
      </c>
      <c r="I88" s="10" t="s">
        <v>708</v>
      </c>
      <c r="J88" s="10" t="s">
        <v>709</v>
      </c>
      <c r="K88" s="10" t="s">
        <v>710</v>
      </c>
      <c r="L88" s="10" t="s">
        <v>711</v>
      </c>
      <c r="M88" s="10" t="s">
        <v>712</v>
      </c>
      <c r="N88" s="10" t="s">
        <v>713</v>
      </c>
      <c r="O88" s="10" t="s">
        <v>714</v>
      </c>
      <c r="P88" s="10" t="s">
        <v>715</v>
      </c>
      <c r="Q88" s="10" t="s">
        <v>716</v>
      </c>
      <c r="R88" s="10" t="s">
        <v>717</v>
      </c>
      <c r="S88" s="10" t="s">
        <v>718</v>
      </c>
      <c r="T88" s="10" t="s">
        <v>719</v>
      </c>
      <c r="U88" s="10" t="s">
        <v>720</v>
      </c>
      <c r="V88" s="10" t="s">
        <v>721</v>
      </c>
      <c r="W88" s="10" t="s">
        <v>722</v>
      </c>
      <c r="X88" s="10" t="s">
        <v>723</v>
      </c>
      <c r="Y88" s="10" t="s">
        <v>724</v>
      </c>
      <c r="Z88" s="10" t="s">
        <v>725</v>
      </c>
      <c r="AA88" s="10" t="s">
        <v>726</v>
      </c>
      <c r="AB88" s="10" t="s">
        <v>727</v>
      </c>
      <c r="AC88" s="10" t="s">
        <v>728</v>
      </c>
      <c r="AD88" s="10" t="s">
        <v>1906</v>
      </c>
      <c r="AE88" s="10" t="s">
        <v>729</v>
      </c>
      <c r="AF88" s="10" t="s">
        <v>730</v>
      </c>
      <c r="AG88" s="10" t="s">
        <v>731</v>
      </c>
      <c r="AH88" s="10" t="s">
        <v>732</v>
      </c>
      <c r="AI88" s="10" t="s">
        <v>733</v>
      </c>
      <c r="AJ88" s="10" t="s">
        <v>734</v>
      </c>
      <c r="AK88" s="10" t="s">
        <v>735</v>
      </c>
      <c r="AL88" s="10" t="s">
        <v>736</v>
      </c>
      <c r="AM88" s="10" t="s">
        <v>737</v>
      </c>
      <c r="AN88" s="10" t="s">
        <v>738</v>
      </c>
      <c r="AO88" s="10" t="s">
        <v>739</v>
      </c>
      <c r="AP88" s="10" t="s">
        <v>740</v>
      </c>
      <c r="AQ88" s="10" t="s">
        <v>741</v>
      </c>
      <c r="AR88" s="10" t="s">
        <v>742</v>
      </c>
      <c r="AS88" s="10" t="s">
        <v>743</v>
      </c>
      <c r="AT88" s="10" t="s">
        <v>744</v>
      </c>
      <c r="AU88" s="10" t="s">
        <v>745</v>
      </c>
      <c r="AV88" s="10" t="s">
        <v>746</v>
      </c>
      <c r="AW88" s="10" t="s">
        <v>747</v>
      </c>
      <c r="AX88" s="10" t="s">
        <v>748</v>
      </c>
      <c r="AY88" s="10" t="s">
        <v>749</v>
      </c>
      <c r="AZ88" s="10" t="s">
        <v>750</v>
      </c>
      <c r="BA88" s="10" t="s">
        <v>701</v>
      </c>
      <c r="BB88" s="10" t="s">
        <v>751</v>
      </c>
      <c r="BC88" s="10" t="s">
        <v>752</v>
      </c>
      <c r="BD88" s="10" t="s">
        <v>753</v>
      </c>
      <c r="BE88" s="10" t="s">
        <v>621</v>
      </c>
      <c r="BF88" s="10" t="s">
        <v>636</v>
      </c>
      <c r="BG88" s="10" t="s">
        <v>653</v>
      </c>
      <c r="BH88" s="10" t="s">
        <v>655</v>
      </c>
      <c r="BI88" s="10" t="s">
        <v>668</v>
      </c>
      <c r="BJ88" s="10" t="s">
        <v>669</v>
      </c>
      <c r="BK88" s="10" t="s">
        <v>691</v>
      </c>
      <c r="BL88" s="10" t="s">
        <v>698</v>
      </c>
      <c r="BM88" s="10" t="s">
        <v>694</v>
      </c>
      <c r="BN88" s="10" t="s">
        <v>754</v>
      </c>
      <c r="BO88" s="10" t="s">
        <v>757</v>
      </c>
      <c r="BP88" s="10" t="s">
        <v>1689</v>
      </c>
      <c r="BQ88" s="10" t="s">
        <v>1714</v>
      </c>
      <c r="BR88" s="10" t="s">
        <v>1720</v>
      </c>
      <c r="BS88" s="10" t="s">
        <v>1730</v>
      </c>
      <c r="BT88" s="10" t="s">
        <v>1907</v>
      </c>
      <c r="BU88" s="10" t="s">
        <v>1985</v>
      </c>
      <c r="BV88" s="10" t="s">
        <v>2065</v>
      </c>
      <c r="BW88" s="10" t="s">
        <v>2101</v>
      </c>
      <c r="BX88" s="10" t="s">
        <v>2223</v>
      </c>
      <c r="BY88" s="292" t="s">
        <v>2256</v>
      </c>
      <c r="BZ88" s="292" t="s">
        <v>2342</v>
      </c>
    </row>
    <row r="89" spans="2:79" ht="15.75" customHeight="1">
      <c r="B89" s="361" t="s">
        <v>1905</v>
      </c>
      <c r="D89" s="73" t="s">
        <v>1904</v>
      </c>
      <c r="E89" s="73" t="s">
        <v>1903</v>
      </c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</row>
    <row r="90" spans="2:79" ht="15.75" customHeight="1">
      <c r="B90" s="364"/>
      <c r="D90" s="83" t="s">
        <v>1808</v>
      </c>
      <c r="E90" s="83" t="s">
        <v>1809</v>
      </c>
      <c r="F90" s="190" t="s">
        <v>56</v>
      </c>
      <c r="G90" s="190" t="s">
        <v>56</v>
      </c>
      <c r="H90" s="190" t="s">
        <v>56</v>
      </c>
      <c r="I90" s="190" t="s">
        <v>56</v>
      </c>
      <c r="J90" s="190" t="s">
        <v>56</v>
      </c>
      <c r="K90" s="190" t="s">
        <v>56</v>
      </c>
      <c r="L90" s="190" t="s">
        <v>56</v>
      </c>
      <c r="M90" s="190" t="s">
        <v>56</v>
      </c>
      <c r="N90" s="190" t="s">
        <v>56</v>
      </c>
      <c r="O90" s="190">
        <v>2.8566673895250857E-2</v>
      </c>
      <c r="P90" s="190">
        <v>4.5233062537987138E-2</v>
      </c>
      <c r="Q90" s="190">
        <v>4.1756232197902338E-2</v>
      </c>
      <c r="R90" s="190">
        <v>5.1017404753201233E-2</v>
      </c>
      <c r="S90" s="190">
        <v>3.1763599916716609E-2</v>
      </c>
      <c r="T90" s="190">
        <v>5.2192880409044261E-2</v>
      </c>
      <c r="U90" s="190">
        <v>4.6406930580798457E-2</v>
      </c>
      <c r="V90" s="190">
        <v>4.4332835938569411E-2</v>
      </c>
      <c r="W90" s="190">
        <v>3.292999671289585E-2</v>
      </c>
      <c r="X90" s="190">
        <v>4.244920055853011E-2</v>
      </c>
      <c r="Y90" s="190">
        <v>2.4706776202770668E-2</v>
      </c>
      <c r="Z90" s="190">
        <v>2.1093629117124823E-2</v>
      </c>
      <c r="AA90" s="190">
        <v>2.1009115443430957E-2</v>
      </c>
      <c r="AB90" s="190">
        <v>3.6718415262259003E-2</v>
      </c>
      <c r="AC90" s="190">
        <v>2.8279208909937736E-2</v>
      </c>
      <c r="AD90" s="190">
        <v>4.6838130251333057E-2</v>
      </c>
      <c r="AE90" s="190">
        <v>1.918314663386763E-2</v>
      </c>
      <c r="AF90" s="190">
        <v>3.9797277590183207E-2</v>
      </c>
      <c r="AG90" s="190">
        <v>2.8494061212929994E-2</v>
      </c>
      <c r="AH90" s="190">
        <v>4.1722420270355866E-2</v>
      </c>
      <c r="AI90" s="190">
        <v>1.9157081777860702E-2</v>
      </c>
      <c r="AJ90" s="190">
        <v>3.3643603813385908E-2</v>
      </c>
      <c r="AK90" s="190">
        <v>2.8195914838204935E-2</v>
      </c>
      <c r="AL90" s="190">
        <v>3.4730754942007405E-2</v>
      </c>
      <c r="AM90" s="190">
        <v>1.531516875305213E-2</v>
      </c>
      <c r="AN90" s="190">
        <v>4.2491062818507536E-2</v>
      </c>
      <c r="AO90" s="190">
        <v>3.4657711683686587E-2</v>
      </c>
      <c r="AP90" s="190">
        <v>3.4549101005145973E-2</v>
      </c>
      <c r="AQ90" s="190">
        <v>2.3344597938435869E-2</v>
      </c>
      <c r="AR90" s="190">
        <v>4.5459867333823678E-2</v>
      </c>
      <c r="AS90" s="190">
        <v>4.2533916549709727E-2</v>
      </c>
      <c r="AT90" s="190">
        <v>4.9295559707767236E-2</v>
      </c>
      <c r="AU90" s="190">
        <v>1.6977136236255842E-2</v>
      </c>
      <c r="AV90" s="190">
        <v>4.2111400689123064E-2</v>
      </c>
      <c r="AW90" s="190">
        <v>3.2961106578078256E-2</v>
      </c>
      <c r="AX90" s="190">
        <v>3.2154517400580451E-2</v>
      </c>
      <c r="AY90" s="190">
        <v>1.7173095117604349E-2</v>
      </c>
      <c r="AZ90" s="190">
        <v>3.1943002224991052E-2</v>
      </c>
      <c r="BA90" s="190">
        <v>2.8513530665761871E-2</v>
      </c>
      <c r="BB90" s="190">
        <v>3.3696970819942211E-2</v>
      </c>
      <c r="BC90" s="190">
        <v>1.9155861870023966E-2</v>
      </c>
      <c r="BD90" s="190">
        <v>3.5632551104491712E-2</v>
      </c>
      <c r="BE90" s="190">
        <v>1.6496763859870048E-2</v>
      </c>
      <c r="BF90" s="190">
        <v>2.6087569812677697E-2</v>
      </c>
      <c r="BG90" s="190">
        <v>2.4465676343869782E-2</v>
      </c>
      <c r="BH90" s="190">
        <v>3.737027728421316E-2</v>
      </c>
      <c r="BI90" s="190">
        <v>4.2705819353600294E-2</v>
      </c>
      <c r="BJ90" s="190">
        <v>4.4781399143710862E-2</v>
      </c>
      <c r="BK90" s="190">
        <v>5.3342355063394492E-2</v>
      </c>
      <c r="BL90" s="190">
        <v>5.8486484668152719E-2</v>
      </c>
      <c r="BM90" s="190">
        <v>1.6897393527432056E-2</v>
      </c>
      <c r="BN90" s="190">
        <v>-3.0519308928683118E-2</v>
      </c>
      <c r="BO90" s="190">
        <v>-4.4848655710856668E-3</v>
      </c>
      <c r="BP90" s="190">
        <v>3.3272802504965726E-2</v>
      </c>
      <c r="BQ90" s="305">
        <v>1.589936960080747E-4</v>
      </c>
      <c r="BR90" s="190">
        <v>1.7324539302556771E-2</v>
      </c>
      <c r="BS90" s="190">
        <v>1.8585621123141594E-2</v>
      </c>
      <c r="BT90" s="190">
        <v>4.7294841872707744E-2</v>
      </c>
      <c r="BU90" s="190">
        <v>7.3369220405753608E-3</v>
      </c>
      <c r="BV90" s="190">
        <v>-4.6583704936235386E-4</v>
      </c>
      <c r="BW90" s="190">
        <v>4.0399641146747836E-2</v>
      </c>
      <c r="BX90" s="190">
        <v>5.2568985594328869E-2</v>
      </c>
      <c r="BY90" s="190">
        <v>3.7383282894051482E-2</v>
      </c>
      <c r="BZ90" s="190">
        <v>7.340168142776466E-4</v>
      </c>
    </row>
    <row r="91" spans="2:79" ht="15.75" customHeight="1">
      <c r="B91" s="364"/>
      <c r="D91" s="83" t="s">
        <v>1817</v>
      </c>
      <c r="E91" s="83" t="s">
        <v>1817</v>
      </c>
      <c r="F91" s="190" t="s">
        <v>56</v>
      </c>
      <c r="G91" s="190" t="s">
        <v>56</v>
      </c>
      <c r="H91" s="190" t="s">
        <v>56</v>
      </c>
      <c r="I91" s="190" t="s">
        <v>56</v>
      </c>
      <c r="J91" s="190" t="s">
        <v>56</v>
      </c>
      <c r="K91" s="190" t="s">
        <v>56</v>
      </c>
      <c r="L91" s="190" t="s">
        <v>56</v>
      </c>
      <c r="M91" s="190" t="s">
        <v>56</v>
      </c>
      <c r="N91" s="190" t="s">
        <v>56</v>
      </c>
      <c r="O91" s="190" t="s">
        <v>56</v>
      </c>
      <c r="P91" s="190" t="s">
        <v>56</v>
      </c>
      <c r="Q91" s="190" t="s">
        <v>56</v>
      </c>
      <c r="R91" s="190" t="s">
        <v>56</v>
      </c>
      <c r="S91" s="190" t="s">
        <v>56</v>
      </c>
      <c r="T91" s="190" t="s">
        <v>56</v>
      </c>
      <c r="U91" s="190" t="s">
        <v>56</v>
      </c>
      <c r="V91" s="190" t="s">
        <v>56</v>
      </c>
      <c r="W91" s="190" t="s">
        <v>56</v>
      </c>
      <c r="X91" s="190" t="s">
        <v>56</v>
      </c>
      <c r="Y91" s="190" t="s">
        <v>56</v>
      </c>
      <c r="Z91" s="190" t="s">
        <v>56</v>
      </c>
      <c r="AA91" s="190" t="s">
        <v>56</v>
      </c>
      <c r="AB91" s="190" t="s">
        <v>56</v>
      </c>
      <c r="AC91" s="190" t="s">
        <v>56</v>
      </c>
      <c r="AD91" s="190" t="s">
        <v>56</v>
      </c>
      <c r="AE91" s="190" t="s">
        <v>56</v>
      </c>
      <c r="AF91" s="190">
        <v>8.4960219829376613E-2</v>
      </c>
      <c r="AG91" s="190">
        <v>5.9661415175480924E-2</v>
      </c>
      <c r="AH91" s="190">
        <v>7.5616796980003037E-2</v>
      </c>
      <c r="AI91" s="190">
        <v>8.5252876455383486E-2</v>
      </c>
      <c r="AJ91" s="190">
        <v>6.5732552782678061E-2</v>
      </c>
      <c r="AK91" s="190">
        <v>4.4250492121560764E-2</v>
      </c>
      <c r="AL91" s="190">
        <v>3.7022245323613201E-2</v>
      </c>
      <c r="AM91" s="190">
        <v>4.3438078116316017E-2</v>
      </c>
      <c r="AN91" s="190">
        <v>5.0988181329353538E-2</v>
      </c>
      <c r="AO91" s="190">
        <v>5.3905148476559347E-2</v>
      </c>
      <c r="AP91" s="190">
        <v>4.1010281641531095E-2</v>
      </c>
      <c r="AQ91" s="190">
        <v>4.0258600358802944E-2</v>
      </c>
      <c r="AR91" s="190">
        <v>5.0694125513506355E-2</v>
      </c>
      <c r="AS91" s="190">
        <v>5.7130804746212162E-2</v>
      </c>
      <c r="AT91" s="190">
        <v>4.9595530157446499E-2</v>
      </c>
      <c r="AU91" s="190">
        <v>4.9585797076585968E-2</v>
      </c>
      <c r="AV91" s="190">
        <v>5.3197309707010622E-2</v>
      </c>
      <c r="AW91" s="190">
        <v>6.2360776002842566E-2</v>
      </c>
      <c r="AX91" s="190">
        <v>5.1455268498195525E-2</v>
      </c>
      <c r="AY91" s="190">
        <v>4.2802682841471942E-2</v>
      </c>
      <c r="AZ91" s="190">
        <v>3.3950541354701554E-2</v>
      </c>
      <c r="BA91" s="190">
        <v>5.4484088313695375E-2</v>
      </c>
      <c r="BB91" s="190">
        <v>4.6192421767673041E-2</v>
      </c>
      <c r="BC91" s="190">
        <v>3.5377295733670357E-2</v>
      </c>
      <c r="BD91" s="190">
        <v>3.9462657736759811E-2</v>
      </c>
      <c r="BE91" s="190">
        <v>4.4190316247092194E-2</v>
      </c>
      <c r="BF91" s="190">
        <v>3.5789941227577768E-2</v>
      </c>
      <c r="BG91" s="190">
        <v>3.0172239147214616E-2</v>
      </c>
      <c r="BH91" s="190">
        <v>3.833368522421908E-2</v>
      </c>
      <c r="BI91" s="190">
        <v>3.3346835589522825E-2</v>
      </c>
      <c r="BJ91" s="190">
        <v>2.8221930870919801E-2</v>
      </c>
      <c r="BK91" s="190">
        <v>6.3617124539775138E-2</v>
      </c>
      <c r="BL91" s="190">
        <v>3.917561416737525E-2</v>
      </c>
      <c r="BM91" s="190">
        <v>4.0109085334614027E-2</v>
      </c>
      <c r="BN91" s="190">
        <v>8.6580155031628671E-3</v>
      </c>
      <c r="BO91" s="190">
        <v>2.4898942788418966E-2</v>
      </c>
      <c r="BP91" s="190">
        <v>2.0662355429230176E-2</v>
      </c>
      <c r="BQ91" s="190">
        <v>2.7911274349791362E-2</v>
      </c>
      <c r="BR91" s="190">
        <v>3.6381151324960732E-2</v>
      </c>
      <c r="BS91" s="190">
        <v>3.8805003303955386E-2</v>
      </c>
      <c r="BT91" s="190">
        <v>5.5811794983603204E-2</v>
      </c>
      <c r="BU91" s="190">
        <v>4.9902094525086614E-2</v>
      </c>
      <c r="BV91" s="190">
        <v>6.063356976076386E-2</v>
      </c>
      <c r="BW91" s="190">
        <v>5.813535505468629E-2</v>
      </c>
      <c r="BX91" s="190">
        <v>6.6022579991819264E-2</v>
      </c>
      <c r="BY91" s="190">
        <v>5.7559572075565613E-2</v>
      </c>
      <c r="BZ91" s="190">
        <v>5.1641596408454123E-2</v>
      </c>
    </row>
    <row r="92" spans="2:79" ht="15.75" customHeight="1">
      <c r="B92" s="364"/>
      <c r="D92" s="237" t="s">
        <v>53</v>
      </c>
      <c r="E92" s="237" t="s">
        <v>53</v>
      </c>
      <c r="F92" s="238" t="s">
        <v>56</v>
      </c>
      <c r="G92" s="238" t="s">
        <v>56</v>
      </c>
      <c r="H92" s="238" t="s">
        <v>56</v>
      </c>
      <c r="I92" s="238" t="s">
        <v>56</v>
      </c>
      <c r="J92" s="238" t="s">
        <v>56</v>
      </c>
      <c r="K92" s="238" t="s">
        <v>56</v>
      </c>
      <c r="L92" s="238" t="s">
        <v>56</v>
      </c>
      <c r="M92" s="238" t="s">
        <v>56</v>
      </c>
      <c r="N92" s="238" t="s">
        <v>56</v>
      </c>
      <c r="O92" s="238">
        <v>2.8566673895250857E-2</v>
      </c>
      <c r="P92" s="238">
        <v>4.5233062537987138E-2</v>
      </c>
      <c r="Q92" s="238">
        <v>4.1756232197902338E-2</v>
      </c>
      <c r="R92" s="238">
        <v>5.1017404753201233E-2</v>
      </c>
      <c r="S92" s="238">
        <v>3.1763599916716609E-2</v>
      </c>
      <c r="T92" s="238">
        <v>5.2192880409044261E-2</v>
      </c>
      <c r="U92" s="238">
        <v>4.6406930580798457E-2</v>
      </c>
      <c r="V92" s="238">
        <v>4.4332835938569411E-2</v>
      </c>
      <c r="W92" s="238">
        <v>3.292999671289585E-2</v>
      </c>
      <c r="X92" s="238">
        <v>4.244920055853011E-2</v>
      </c>
      <c r="Y92" s="238">
        <v>2.4706776202770668E-2</v>
      </c>
      <c r="Z92" s="238">
        <v>2.1093629117124823E-2</v>
      </c>
      <c r="AA92" s="238">
        <v>2.1009115443430957E-2</v>
      </c>
      <c r="AB92" s="238">
        <v>3.6718415262259003E-2</v>
      </c>
      <c r="AC92" s="238">
        <v>3.0385632792733725E-2</v>
      </c>
      <c r="AD92" s="238">
        <v>4.4845720999607708E-2</v>
      </c>
      <c r="AE92" s="238">
        <v>1.9128103436559858E-2</v>
      </c>
      <c r="AF92" s="238">
        <v>3.5907195984508013E-2</v>
      </c>
      <c r="AG92" s="238">
        <v>2.7133587230485437E-2</v>
      </c>
      <c r="AH92" s="238">
        <v>3.9533530208858851E-2</v>
      </c>
      <c r="AI92" s="238">
        <v>2.2379431336981837E-2</v>
      </c>
      <c r="AJ92" s="238">
        <v>3.2086663037580371E-2</v>
      </c>
      <c r="AK92" s="238">
        <v>2.6209244777995636E-2</v>
      </c>
      <c r="AL92" s="238">
        <v>3.0969722974421531E-2</v>
      </c>
      <c r="AM92" s="238">
        <v>1.7665921892704207E-2</v>
      </c>
      <c r="AN92" s="238">
        <v>3.8745271323879268E-2</v>
      </c>
      <c r="AO92" s="238">
        <v>3.4048558047818582E-2</v>
      </c>
      <c r="AP92" s="238">
        <v>3.1826323006081729E-2</v>
      </c>
      <c r="AQ92" s="238">
        <v>2.4426680252889174E-2</v>
      </c>
      <c r="AR92" s="238">
        <v>4.1156417910355431E-2</v>
      </c>
      <c r="AS92" s="238">
        <v>4.094916234670469E-2</v>
      </c>
      <c r="AT92" s="238">
        <v>4.3944862337260006E-2</v>
      </c>
      <c r="AU92" s="238">
        <v>2.3747353569207381E-2</v>
      </c>
      <c r="AV92" s="238">
        <v>4.0622865394666301E-2</v>
      </c>
      <c r="AW92" s="238">
        <v>3.8227755489856546E-2</v>
      </c>
      <c r="AX92" s="238">
        <v>3.4967069636530526E-2</v>
      </c>
      <c r="AY92" s="238">
        <v>2.3709465719833733E-2</v>
      </c>
      <c r="AZ92" s="238">
        <v>3.0445359861655513E-2</v>
      </c>
      <c r="BA92" s="238">
        <v>3.8841076288922492E-2</v>
      </c>
      <c r="BB92" s="238">
        <v>3.8317903717459433E-2</v>
      </c>
      <c r="BC92" s="238">
        <v>2.6525451077593975E-2</v>
      </c>
      <c r="BD92" s="238">
        <v>3.6609501936810264E-2</v>
      </c>
      <c r="BE92" s="238">
        <v>3.09943185493818E-2</v>
      </c>
      <c r="BF92" s="238">
        <v>3.0737990757150623E-2</v>
      </c>
      <c r="BG92" s="238">
        <v>2.7085918900962638E-2</v>
      </c>
      <c r="BH92" s="238">
        <v>3.7163205148814195E-2</v>
      </c>
      <c r="BI92" s="238">
        <v>3.6246593281446915E-2</v>
      </c>
      <c r="BJ92" s="238">
        <v>3.4346947044326233E-2</v>
      </c>
      <c r="BK92" s="238">
        <v>5.9724504238521194E-2</v>
      </c>
      <c r="BL92" s="238">
        <v>4.5545803903734867E-2</v>
      </c>
      <c r="BM92" s="238">
        <v>3.321469177644331E-2</v>
      </c>
      <c r="BN92" s="238">
        <v>-3.7509741651165092E-3</v>
      </c>
      <c r="BO92" s="238">
        <v>1.5898804105388239E-2</v>
      </c>
      <c r="BP92" s="238">
        <v>2.4037285904228767E-2</v>
      </c>
      <c r="BQ92" s="238">
        <v>2.1035742268753866E-2</v>
      </c>
      <c r="BR92" s="238">
        <v>3.1932486856049894E-2</v>
      </c>
      <c r="BS92" s="238">
        <v>3.4532707863654546E-2</v>
      </c>
      <c r="BT92" s="238">
        <v>5.4222569990138726E-2</v>
      </c>
      <c r="BU92" s="238">
        <v>4.271974373861534E-2</v>
      </c>
      <c r="BV92" s="238">
        <v>5.1212776010671028E-2</v>
      </c>
      <c r="BW92" s="238">
        <v>5.561390900603852E-2</v>
      </c>
      <c r="BX92" s="238">
        <v>6.4290784618528454E-2</v>
      </c>
      <c r="BY92" s="238">
        <v>5.5086279044202574E-2</v>
      </c>
      <c r="BZ92" s="238">
        <v>4.5346819865745742E-2</v>
      </c>
    </row>
    <row r="93" spans="2:79" ht="15.75" customHeight="1">
      <c r="B93" s="364"/>
    </row>
    <row r="94" spans="2:79" ht="15.75" customHeight="1">
      <c r="B94" s="364"/>
      <c r="D94" s="9" t="s">
        <v>2111</v>
      </c>
      <c r="E94" s="9" t="s">
        <v>2109</v>
      </c>
      <c r="F94" s="10" t="s">
        <v>705</v>
      </c>
      <c r="G94" s="37" t="s">
        <v>706</v>
      </c>
      <c r="H94" s="37" t="s">
        <v>1693</v>
      </c>
      <c r="I94" s="37" t="s">
        <v>32</v>
      </c>
      <c r="J94" s="37">
        <v>2006</v>
      </c>
      <c r="K94" s="37" t="s">
        <v>710</v>
      </c>
      <c r="L94" s="37" t="s">
        <v>1694</v>
      </c>
      <c r="M94" s="37" t="s">
        <v>33</v>
      </c>
      <c r="N94" s="37">
        <v>2007</v>
      </c>
      <c r="O94" s="37" t="s">
        <v>714</v>
      </c>
      <c r="P94" s="37" t="s">
        <v>1695</v>
      </c>
      <c r="Q94" s="37" t="s">
        <v>34</v>
      </c>
      <c r="R94" s="37">
        <v>2008</v>
      </c>
      <c r="S94" s="37" t="s">
        <v>718</v>
      </c>
      <c r="T94" s="37" t="s">
        <v>1696</v>
      </c>
      <c r="U94" s="37" t="s">
        <v>35</v>
      </c>
      <c r="V94" s="37">
        <v>2009</v>
      </c>
      <c r="W94" s="37" t="s">
        <v>722</v>
      </c>
      <c r="X94" s="37" t="s">
        <v>1697</v>
      </c>
      <c r="Y94" s="37" t="s">
        <v>36</v>
      </c>
      <c r="Z94" s="37">
        <v>2010</v>
      </c>
      <c r="AA94" s="37" t="s">
        <v>726</v>
      </c>
      <c r="AB94" s="37" t="s">
        <v>1698</v>
      </c>
      <c r="AC94" s="37" t="s">
        <v>89</v>
      </c>
      <c r="AD94" s="37">
        <v>2011</v>
      </c>
      <c r="AE94" s="37" t="s">
        <v>729</v>
      </c>
      <c r="AF94" s="37" t="s">
        <v>1699</v>
      </c>
      <c r="AG94" s="37" t="s">
        <v>94</v>
      </c>
      <c r="AH94" s="37">
        <v>2012</v>
      </c>
      <c r="AI94" s="37" t="s">
        <v>733</v>
      </c>
      <c r="AJ94" s="37" t="s">
        <v>1700</v>
      </c>
      <c r="AK94" s="37" t="s">
        <v>96</v>
      </c>
      <c r="AL94" s="37">
        <v>2013</v>
      </c>
      <c r="AM94" s="37" t="s">
        <v>737</v>
      </c>
      <c r="AN94" s="37" t="s">
        <v>1701</v>
      </c>
      <c r="AO94" s="37" t="s">
        <v>100</v>
      </c>
      <c r="AP94" s="37">
        <v>2014</v>
      </c>
      <c r="AQ94" s="37" t="s">
        <v>741</v>
      </c>
      <c r="AR94" s="37" t="s">
        <v>1702</v>
      </c>
      <c r="AS94" s="37" t="s">
        <v>110</v>
      </c>
      <c r="AT94" s="37">
        <v>2015</v>
      </c>
      <c r="AU94" s="37" t="s">
        <v>745</v>
      </c>
      <c r="AV94" s="37" t="s">
        <v>1703</v>
      </c>
      <c r="AW94" s="37" t="s">
        <v>537</v>
      </c>
      <c r="AX94" s="37">
        <v>2016</v>
      </c>
      <c r="AY94" s="37" t="s">
        <v>749</v>
      </c>
      <c r="AZ94" s="37" t="s">
        <v>1704</v>
      </c>
      <c r="BA94" s="37" t="s">
        <v>591</v>
      </c>
      <c r="BB94" s="37">
        <v>2017</v>
      </c>
      <c r="BC94" s="37" t="s">
        <v>752</v>
      </c>
      <c r="BD94" s="37" t="s">
        <v>1705</v>
      </c>
      <c r="BE94" s="37" t="s">
        <v>637</v>
      </c>
      <c r="BF94" s="37">
        <v>2018</v>
      </c>
      <c r="BG94" s="37" t="s">
        <v>653</v>
      </c>
      <c r="BH94" s="37" t="s">
        <v>1706</v>
      </c>
      <c r="BI94" s="37" t="s">
        <v>667</v>
      </c>
      <c r="BJ94" s="37">
        <v>2019</v>
      </c>
      <c r="BK94" s="37" t="s">
        <v>691</v>
      </c>
      <c r="BL94" s="37" t="s">
        <v>1707</v>
      </c>
      <c r="BM94" s="37" t="s">
        <v>700</v>
      </c>
      <c r="BN94" s="37">
        <v>2020</v>
      </c>
      <c r="BO94" s="37" t="s">
        <v>757</v>
      </c>
      <c r="BP94" s="37" t="s">
        <v>1708</v>
      </c>
      <c r="BQ94" s="37" t="s">
        <v>1715</v>
      </c>
      <c r="BR94" s="37">
        <v>2021</v>
      </c>
      <c r="BS94" s="37" t="s">
        <v>1730</v>
      </c>
      <c r="BT94" s="37" t="s">
        <v>1910</v>
      </c>
      <c r="BU94" s="37" t="s">
        <v>2037</v>
      </c>
      <c r="BV94" s="37">
        <v>2022</v>
      </c>
      <c r="BW94" s="37" t="s">
        <v>2101</v>
      </c>
      <c r="BX94" s="10" t="s">
        <v>2224</v>
      </c>
      <c r="BY94" s="292" t="s">
        <v>2257</v>
      </c>
      <c r="BZ94" s="338">
        <v>2023</v>
      </c>
    </row>
    <row r="95" spans="2:79" ht="15.75" customHeight="1">
      <c r="B95" s="364"/>
      <c r="D95" s="73" t="s">
        <v>1904</v>
      </c>
      <c r="E95" s="73" t="s">
        <v>1903</v>
      </c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</row>
    <row r="96" spans="2:79" ht="15.75" customHeight="1">
      <c r="B96" s="364"/>
      <c r="D96" s="83" t="s">
        <v>1808</v>
      </c>
      <c r="E96" s="83" t="s">
        <v>1809</v>
      </c>
      <c r="F96" s="190"/>
      <c r="G96" s="190" t="s">
        <v>56</v>
      </c>
      <c r="H96" s="190" t="s">
        <v>56</v>
      </c>
      <c r="I96" s="190" t="s">
        <v>56</v>
      </c>
      <c r="J96" s="190" t="s">
        <v>56</v>
      </c>
      <c r="K96" s="190" t="s">
        <v>56</v>
      </c>
      <c r="L96" s="190" t="s">
        <v>56</v>
      </c>
      <c r="M96" s="190" t="s">
        <v>56</v>
      </c>
      <c r="N96" s="190" t="s">
        <v>56</v>
      </c>
      <c r="O96" s="190">
        <v>2.8566673895250857E-2</v>
      </c>
      <c r="P96" s="190">
        <v>7.2246373767895097E-2</v>
      </c>
      <c r="Q96" s="190">
        <v>0.11417432932970113</v>
      </c>
      <c r="R96" s="190">
        <v>0.16231638999037476</v>
      </c>
      <c r="S96" s="190">
        <v>3.1763599916716609E-2</v>
      </c>
      <c r="T96" s="190">
        <v>8.1194475921336759E-2</v>
      </c>
      <c r="U96" s="190">
        <v>0.12793935886632454</v>
      </c>
      <c r="V96" s="190">
        <v>0.16804225241269369</v>
      </c>
      <c r="W96" s="190">
        <v>3.292999671289585E-2</v>
      </c>
      <c r="X96" s="190">
        <v>7.3597872530167738E-2</v>
      </c>
      <c r="Y96" s="190">
        <v>9.9148959314080881E-2</v>
      </c>
      <c r="Z96" s="190">
        <v>0.11692938564519993</v>
      </c>
      <c r="AA96" s="190">
        <v>2.1009115443430957E-2</v>
      </c>
      <c r="AB96" s="190">
        <v>5.6324270381008568E-2</v>
      </c>
      <c r="AC96" s="190">
        <v>8.5174494255276914E-2</v>
      </c>
      <c r="AD96" s="190">
        <v>0.12963620161812853</v>
      </c>
      <c r="AE96" s="190">
        <v>1.918314663386763E-2</v>
      </c>
      <c r="AF96" s="190">
        <v>5.7399411192146414E-2</v>
      </c>
      <c r="AG96" s="190">
        <v>8.5973889582341728E-2</v>
      </c>
      <c r="AH96" s="190">
        <v>0.12583833870280836</v>
      </c>
      <c r="AI96" s="190">
        <v>1.9157081777860702E-2</v>
      </c>
      <c r="AJ96" s="190">
        <v>5.1542237913317433E-2</v>
      </c>
      <c r="AK96" s="190">
        <v>7.9524453257932573E-2</v>
      </c>
      <c r="AL96" s="190">
        <v>0.11216705001672671</v>
      </c>
      <c r="AM96" s="190">
        <v>1.531516875305213E-2</v>
      </c>
      <c r="AN96" s="190">
        <v>5.5807635079411902E-2</v>
      </c>
      <c r="AO96" s="190">
        <v>8.9927664855923586E-2</v>
      </c>
      <c r="AP96" s="190">
        <v>0.12118227250572537</v>
      </c>
      <c r="AQ96" s="190">
        <v>2.3344597938435869E-2</v>
      </c>
      <c r="AR96" s="190">
        <v>6.6936918271787466E-2</v>
      </c>
      <c r="AS96" s="190">
        <v>0.10937300284764788</v>
      </c>
      <c r="AT96" s="190">
        <v>0.15569277640876317</v>
      </c>
      <c r="AU96" s="190">
        <v>1.6977136236255842E-2</v>
      </c>
      <c r="AV96" s="190">
        <v>5.6669619120902057E-2</v>
      </c>
      <c r="AW96" s="190">
        <v>8.9661521729569704E-2</v>
      </c>
      <c r="AX96" s="190">
        <v>0.11879986860150016</v>
      </c>
      <c r="AY96" s="190">
        <v>1.7173095117604349E-2</v>
      </c>
      <c r="AZ96" s="190">
        <v>4.755238729012768E-2</v>
      </c>
      <c r="BA96" s="190">
        <v>7.557718730469383E-2</v>
      </c>
      <c r="BB96" s="190">
        <v>0.10647806675745307</v>
      </c>
      <c r="BC96" s="190">
        <v>1.9155861870023966E-2</v>
      </c>
      <c r="BD96" s="190">
        <v>5.3266202120649607E-2</v>
      </c>
      <c r="BE96" s="190">
        <v>7.0285934186680124E-2</v>
      </c>
      <c r="BF96" s="190">
        <v>9.3922064015212109E-2</v>
      </c>
      <c r="BG96" s="190">
        <v>2.4465676343869782E-2</v>
      </c>
      <c r="BH96" s="190">
        <v>6.0594684007885521E-2</v>
      </c>
      <c r="BI96" s="190">
        <v>0.10215968043986468</v>
      </c>
      <c r="BJ96" s="190">
        <v>0.14431264408348049</v>
      </c>
      <c r="BK96" s="190">
        <v>5.3342355063394492E-2</v>
      </c>
      <c r="BL96" s="190">
        <v>0.11244419955218815</v>
      </c>
      <c r="BM96" s="190">
        <v>0.13254584871578637</v>
      </c>
      <c r="BN96" s="190">
        <v>0.10050094783471714</v>
      </c>
      <c r="BO96" s="190">
        <v>-4.4848655710856668E-3</v>
      </c>
      <c r="BP96" s="190">
        <v>2.5087603780879767E-2</v>
      </c>
      <c r="BQ96" s="190">
        <v>2.5816742702693424E-2</v>
      </c>
      <c r="BR96" s="190">
        <v>4.2565598502796037E-2</v>
      </c>
      <c r="BS96" s="190">
        <v>1.8585621123141594E-2</v>
      </c>
      <c r="BT96" s="190">
        <v>6.3967745724793107E-2</v>
      </c>
      <c r="BU96" s="190">
        <v>7.3180072370310018E-2</v>
      </c>
      <c r="BV96" s="190">
        <v>7.2994612645335397E-2</v>
      </c>
      <c r="BW96" s="190">
        <v>4.0399641146747836E-2</v>
      </c>
      <c r="BX96" s="190">
        <v>9.1208807052444052E-2</v>
      </c>
      <c r="BY96" s="190">
        <v>0.1295415778167828</v>
      </c>
      <c r="BZ96" s="190">
        <v>0.1309759435690819</v>
      </c>
    </row>
    <row r="97" spans="2:78" ht="15.75" customHeight="1">
      <c r="B97" s="364"/>
      <c r="D97" s="83" t="s">
        <v>1817</v>
      </c>
      <c r="E97" s="83" t="s">
        <v>1817</v>
      </c>
      <c r="F97" s="190"/>
      <c r="G97" s="190" t="s">
        <v>56</v>
      </c>
      <c r="H97" s="190" t="s">
        <v>56</v>
      </c>
      <c r="I97" s="190" t="s">
        <v>56</v>
      </c>
      <c r="J97" s="190" t="s">
        <v>56</v>
      </c>
      <c r="K97" s="190" t="s">
        <v>56</v>
      </c>
      <c r="L97" s="190" t="s">
        <v>56</v>
      </c>
      <c r="M97" s="190" t="s">
        <v>56</v>
      </c>
      <c r="N97" s="190" t="s">
        <v>56</v>
      </c>
      <c r="O97" s="190" t="s">
        <v>56</v>
      </c>
      <c r="P97" s="190" t="s">
        <v>56</v>
      </c>
      <c r="Q97" s="190" t="s">
        <v>56</v>
      </c>
      <c r="R97" s="190" t="s">
        <v>56</v>
      </c>
      <c r="S97" s="190" t="s">
        <v>56</v>
      </c>
      <c r="T97" s="190" t="s">
        <v>56</v>
      </c>
      <c r="U97" s="190" t="s">
        <v>56</v>
      </c>
      <c r="V97" s="190" t="s">
        <v>56</v>
      </c>
      <c r="W97" s="190" t="s">
        <v>56</v>
      </c>
      <c r="X97" s="190" t="s">
        <v>56</v>
      </c>
      <c r="Y97" s="190" t="s">
        <v>56</v>
      </c>
      <c r="Z97" s="190" t="s">
        <v>56</v>
      </c>
      <c r="AA97" s="190" t="s">
        <v>56</v>
      </c>
      <c r="AB97" s="190" t="s">
        <v>56</v>
      </c>
      <c r="AC97" s="190" t="s">
        <v>56</v>
      </c>
      <c r="AD97" s="190" t="s">
        <v>56</v>
      </c>
      <c r="AE97" s="190" t="s">
        <v>56</v>
      </c>
      <c r="AF97" s="190">
        <v>0.22660318880403871</v>
      </c>
      <c r="AG97" s="190">
        <v>0.25156810505779437</v>
      </c>
      <c r="AH97" s="190">
        <v>0.33086599349649154</v>
      </c>
      <c r="AI97" s="190">
        <v>8.5252876455383486E-2</v>
      </c>
      <c r="AJ97" s="190">
        <v>0.1485335328071096</v>
      </c>
      <c r="AK97" s="190">
        <v>0.18347451015919511</v>
      </c>
      <c r="AL97" s="190">
        <v>0.20827301761364528</v>
      </c>
      <c r="AM97" s="190">
        <v>4.3438078116316017E-2</v>
      </c>
      <c r="AN97" s="190">
        <v>9.4809665547704855E-2</v>
      </c>
      <c r="AO97" s="190">
        <v>0.14978141527603692</v>
      </c>
      <c r="AP97" s="190">
        <v>0.18769356653696437</v>
      </c>
      <c r="AQ97" s="190">
        <v>4.0258600358802944E-2</v>
      </c>
      <c r="AR97" s="190">
        <v>9.066822054612364E-2</v>
      </c>
      <c r="AS97" s="190">
        <v>0.14906343916643183</v>
      </c>
      <c r="AT97" s="190">
        <v>0.19779870615484527</v>
      </c>
      <c r="AU97" s="190">
        <v>4.9585797076585968E-2</v>
      </c>
      <c r="AV97" s="190">
        <v>0.10210452906347589</v>
      </c>
      <c r="AW97" s="190">
        <v>0.16500911767081428</v>
      </c>
      <c r="AX97" s="190">
        <v>0.21550074482151341</v>
      </c>
      <c r="AY97" s="190">
        <v>4.2802682841471942E-2</v>
      </c>
      <c r="AZ97" s="190">
        <v>7.3608013526797425E-2</v>
      </c>
      <c r="BA97" s="190">
        <v>0.13361078686178399</v>
      </c>
      <c r="BB97" s="190">
        <v>0.17899079340635571</v>
      </c>
      <c r="BC97" s="190">
        <v>3.5377295733670357E-2</v>
      </c>
      <c r="BD97" s="190">
        <v>7.437981939824187E-2</v>
      </c>
      <c r="BE97" s="190">
        <v>0.11890597437351606</v>
      </c>
      <c r="BF97" s="190">
        <v>0.15233489987891252</v>
      </c>
      <c r="BG97" s="190">
        <v>3.0172239147214616E-2</v>
      </c>
      <c r="BH97" s="190">
        <v>6.8162659544088205E-2</v>
      </c>
      <c r="BI97" s="190">
        <v>0.10098499850035063</v>
      </c>
      <c r="BJ97" s="190">
        <v>0.12740644012871838</v>
      </c>
      <c r="BK97" s="190">
        <v>6.3617124539775138E-2</v>
      </c>
      <c r="BL97" s="190">
        <v>0.10435044718379215</v>
      </c>
      <c r="BM97" s="190">
        <v>0.14304735802628876</v>
      </c>
      <c r="BN97" s="190">
        <v>0.14736755276909821</v>
      </c>
      <c r="BO97" s="190">
        <v>2.4898942788418966E-2</v>
      </c>
      <c r="BP97" s="190">
        <v>4.4716589620349412E-2</v>
      </c>
      <c r="BQ97" s="190">
        <v>7.2761514337302977E-2</v>
      </c>
      <c r="BR97" s="190">
        <v>0.10988888932757609</v>
      </c>
      <c r="BS97" s="190">
        <v>3.8805003303955386E-2</v>
      </c>
      <c r="BT97" s="190">
        <v>9.503354834039493E-2</v>
      </c>
      <c r="BU97" s="190">
        <v>0.14563306967661663</v>
      </c>
      <c r="BV97" s="190">
        <v>0.20703499368004802</v>
      </c>
      <c r="BW97" s="190">
        <v>5.813535505468629E-2</v>
      </c>
      <c r="BX97" s="190">
        <v>0.12400979325381765</v>
      </c>
      <c r="BY97" s="190">
        <v>0.18257916609555705</v>
      </c>
      <c r="BZ97" s="190">
        <v>0.23298719935455339</v>
      </c>
    </row>
    <row r="98" spans="2:78" ht="15.75" customHeight="1">
      <c r="B98" s="365"/>
      <c r="D98" s="237" t="s">
        <v>53</v>
      </c>
      <c r="E98" s="237" t="s">
        <v>53</v>
      </c>
      <c r="F98" s="238"/>
      <c r="G98" s="238" t="s">
        <v>56</v>
      </c>
      <c r="H98" s="238" t="s">
        <v>56</v>
      </c>
      <c r="I98" s="238" t="s">
        <v>56</v>
      </c>
      <c r="J98" s="238" t="s">
        <v>56</v>
      </c>
      <c r="K98" s="238" t="s">
        <v>56</v>
      </c>
      <c r="L98" s="238" t="s">
        <v>56</v>
      </c>
      <c r="M98" s="238" t="s">
        <v>56</v>
      </c>
      <c r="N98" s="238" t="s">
        <v>56</v>
      </c>
      <c r="O98" s="238">
        <v>2.8566673895250857E-2</v>
      </c>
      <c r="P98" s="238">
        <v>7.2246373767895097E-2</v>
      </c>
      <c r="Q98" s="238">
        <v>0.11417432932970113</v>
      </c>
      <c r="R98" s="238">
        <v>0.16231638999037476</v>
      </c>
      <c r="S98" s="238">
        <v>3.1763599916716609E-2</v>
      </c>
      <c r="T98" s="238">
        <v>8.1194475921336759E-2</v>
      </c>
      <c r="U98" s="238">
        <v>0.12793935886632454</v>
      </c>
      <c r="V98" s="238">
        <v>0.16804225241269369</v>
      </c>
      <c r="W98" s="238">
        <v>3.292999671289585E-2</v>
      </c>
      <c r="X98" s="238">
        <v>7.3597872530167738E-2</v>
      </c>
      <c r="Y98" s="238">
        <v>9.9148959314080881E-2</v>
      </c>
      <c r="Z98" s="238">
        <v>0.11692938564519993</v>
      </c>
      <c r="AA98" s="238">
        <v>2.1009115443430957E-2</v>
      </c>
      <c r="AB98" s="238">
        <v>5.6324270381008568E-2</v>
      </c>
      <c r="AC98" s="238">
        <v>8.7836403742458782E-2</v>
      </c>
      <c r="AD98" s="238">
        <v>0.12951960915975333</v>
      </c>
      <c r="AE98" s="238">
        <v>1.9128103436559858E-2</v>
      </c>
      <c r="AF98" s="238">
        <v>5.3862075321425423E-2</v>
      </c>
      <c r="AG98" s="238">
        <v>8.1253291059715835E-2</v>
      </c>
      <c r="AH98" s="238">
        <v>0.12020876203860584</v>
      </c>
      <c r="AI98" s="238">
        <v>2.2379431336981837E-2</v>
      </c>
      <c r="AJ98" s="238">
        <v>5.3571533744140747E-2</v>
      </c>
      <c r="AK98" s="238">
        <v>7.9427736890590267E-2</v>
      </c>
      <c r="AL98" s="238">
        <v>0.10860161034030331</v>
      </c>
      <c r="AM98" s="238">
        <v>1.7665921892704207E-2</v>
      </c>
      <c r="AN98" s="238">
        <v>5.5550588630961469E-2</v>
      </c>
      <c r="AO98" s="238">
        <v>8.9411860370085652E-2</v>
      </c>
      <c r="AP98" s="238">
        <v>0.11906681991691925</v>
      </c>
      <c r="AQ98" s="238">
        <v>2.4426680252889174E-2</v>
      </c>
      <c r="AR98" s="238">
        <v>6.4598740657465459E-2</v>
      </c>
      <c r="AS98" s="238">
        <v>0.10584705233828956</v>
      </c>
      <c r="AT98" s="238">
        <v>0.14811404765215722</v>
      </c>
      <c r="AU98" s="238">
        <v>2.3747353569207381E-2</v>
      </c>
      <c r="AV98" s="238">
        <v>6.2962849192913672E-2</v>
      </c>
      <c r="AW98" s="238">
        <v>0.10128970209476774</v>
      </c>
      <c r="AX98" s="238">
        <v>0.13412823197236182</v>
      </c>
      <c r="AY98" s="238">
        <v>2.3709465719833733E-2</v>
      </c>
      <c r="AZ98" s="238">
        <v>5.3260886091069687E-2</v>
      </c>
      <c r="BA98" s="238">
        <v>9.2844604812915107E-2</v>
      </c>
      <c r="BB98" s="238">
        <v>0.12964114326079831</v>
      </c>
      <c r="BC98" s="238">
        <v>2.6525451077593975E-2</v>
      </c>
      <c r="BD98" s="238">
        <v>6.2309506554511174E-2</v>
      </c>
      <c r="BE98" s="238">
        <v>9.3322874434278072E-2</v>
      </c>
      <c r="BF98" s="238">
        <v>0.12170429643203465</v>
      </c>
      <c r="BG98" s="238">
        <v>2.7085918900962638E-2</v>
      </c>
      <c r="BH98" s="238">
        <v>6.3623257104586634E-2</v>
      </c>
      <c r="BI98" s="238">
        <v>9.950491376983106E-2</v>
      </c>
      <c r="BJ98" s="238">
        <v>0.13238527384007678</v>
      </c>
      <c r="BK98" s="238">
        <v>5.9724504238521194E-2</v>
      </c>
      <c r="BL98" s="238">
        <v>0.1072263329258914</v>
      </c>
      <c r="BM98" s="238">
        <v>0.13945718188192607</v>
      </c>
      <c r="BN98" s="238">
        <v>0.13144910840944365</v>
      </c>
      <c r="BO98" s="238">
        <v>1.5898804105388239E-2</v>
      </c>
      <c r="BP98" s="238">
        <v>3.9017268401638369E-2</v>
      </c>
      <c r="BQ98" s="238">
        <v>5.9812520764964905E-2</v>
      </c>
      <c r="BR98" s="238">
        <v>9.2103987686426289E-2</v>
      </c>
      <c r="BS98" s="238">
        <v>3.4532707863654546E-2</v>
      </c>
      <c r="BT98" s="238">
        <v>8.8803119619772011E-2</v>
      </c>
      <c r="BU98" s="238">
        <v>0.1319689808486032</v>
      </c>
      <c r="BV98" s="238">
        <v>0.18289069183288956</v>
      </c>
      <c r="BW98" s="238">
        <v>5.561390900603852E-2</v>
      </c>
      <c r="BX98" s="238">
        <v>0.11952523354549159</v>
      </c>
      <c r="BY98" s="238">
        <v>0.17554749431266786</v>
      </c>
      <c r="BZ98" s="238">
        <v>0.2195607179620086</v>
      </c>
    </row>
    <row r="100" spans="2:78" ht="15.75" customHeight="1">
      <c r="BV100" s="269"/>
      <c r="BW100" s="269"/>
    </row>
  </sheetData>
  <customSheetViews>
    <customSheetView guid="{EAB4FDA2-937E-4CE5-8DA8-79E156FA8C1F}" scale="115" showGridLines="0" fitToPage="1" hiddenRows="1" hiddenColumns="1">
      <pane xSplit="11" ySplit="3" topLeftCell="GN4" activePane="bottomRight" state="frozen"/>
      <selection pane="bottomRight" activeCell="GT47" sqref="GT47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115" showGridLines="0" fitToPage="1" hiddenRows="1" hiddenColumns="1">
      <pane xSplit="11" ySplit="3" topLeftCell="GO27" activePane="bottomRight" state="frozen"/>
      <selection pane="bottomRight" activeCell="GV51" sqref="GV51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88E1926-5DA8-417A-8DB1-2CA24C2C419E}" scale="115" showGridLines="0" fitToPage="1" hiddenRows="1" hiddenColumns="1">
      <pane xSplit="11" ySplit="3" topLeftCell="GN4" activePane="bottomRight" state="frozen"/>
      <selection pane="bottomRight" activeCell="GT46" sqref="GT46"/>
      <colBreaks count="5" manualBreakCount="5">
        <brk id="15" max="1048575" man="1"/>
        <brk id="27" max="1048575" man="1"/>
        <brk id="39" max="1048575" man="1"/>
        <brk id="51" max="1048575" man="1"/>
        <brk id="63" max="1048575" man="1"/>
      </colBreaks>
      <pageMargins left="0.25" right="0.25" top="0.75" bottom="0.75" header="0.3" footer="0.3"/>
      <printOptions horizontalCentered="1"/>
      <pageSetup paperSize="9" scale="10" orientation="landscape" horizontalDpi="300" verticalDpi="300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mergeCells count="5">
    <mergeCell ref="B7:B42"/>
    <mergeCell ref="B45:B58"/>
    <mergeCell ref="B61:B74"/>
    <mergeCell ref="B77:B86"/>
    <mergeCell ref="B89:B98"/>
  </mergeCells>
  <phoneticPr fontId="29" type="noConversion"/>
  <conditionalFormatting sqref="BS29">
    <cfRule type="cellIs" dxfId="83" priority="69" operator="notEqual">
      <formula>0</formula>
    </cfRule>
    <cfRule type="cellIs" dxfId="82" priority="70" operator="equal">
      <formula>0</formula>
    </cfRule>
  </conditionalFormatting>
  <conditionalFormatting sqref="BS41 BS43">
    <cfRule type="cellIs" dxfId="81" priority="67" operator="notEqual">
      <formula>0</formula>
    </cfRule>
    <cfRule type="cellIs" dxfId="80" priority="68" operator="equal">
      <formula>0</formula>
    </cfRule>
  </conditionalFormatting>
  <conditionalFormatting sqref="BS54">
    <cfRule type="cellIs" dxfId="79" priority="63" operator="notEqual">
      <formula>0</formula>
    </cfRule>
    <cfRule type="cellIs" dxfId="78" priority="64" operator="equal">
      <formula>0</formula>
    </cfRule>
  </conditionalFormatting>
  <conditionalFormatting sqref="BS59">
    <cfRule type="cellIs" dxfId="77" priority="61" operator="notEqual">
      <formula>0</formula>
    </cfRule>
    <cfRule type="cellIs" dxfId="76" priority="62" operator="equal">
      <formula>0</formula>
    </cfRule>
  </conditionalFormatting>
  <conditionalFormatting sqref="BT29">
    <cfRule type="cellIs" dxfId="75" priority="57" operator="notEqual">
      <formula>0</formula>
    </cfRule>
    <cfRule type="cellIs" dxfId="74" priority="58" operator="equal">
      <formula>0</formula>
    </cfRule>
  </conditionalFormatting>
  <conditionalFormatting sqref="BT41 BT43">
    <cfRule type="cellIs" dxfId="73" priority="55" operator="notEqual">
      <formula>0</formula>
    </cfRule>
    <cfRule type="cellIs" dxfId="72" priority="56" operator="equal">
      <formula>0</formula>
    </cfRule>
  </conditionalFormatting>
  <conditionalFormatting sqref="BT54">
    <cfRule type="cellIs" dxfId="71" priority="53" operator="notEqual">
      <formula>0</formula>
    </cfRule>
    <cfRule type="cellIs" dxfId="70" priority="54" operator="equal">
      <formula>0</formula>
    </cfRule>
  </conditionalFormatting>
  <conditionalFormatting sqref="BT59">
    <cfRule type="cellIs" dxfId="69" priority="51" operator="notEqual">
      <formula>0</formula>
    </cfRule>
    <cfRule type="cellIs" dxfId="68" priority="52" operator="equal">
      <formula>0</formula>
    </cfRule>
  </conditionalFormatting>
  <conditionalFormatting sqref="BS70">
    <cfRule type="cellIs" dxfId="67" priority="47" operator="notEqual">
      <formula>0</formula>
    </cfRule>
    <cfRule type="cellIs" dxfId="66" priority="48" operator="equal">
      <formula>0</formula>
    </cfRule>
  </conditionalFormatting>
  <conditionalFormatting sqref="BT70">
    <cfRule type="cellIs" dxfId="65" priority="45" operator="notEqual">
      <formula>0</formula>
    </cfRule>
    <cfRule type="cellIs" dxfId="64" priority="46" operator="equal">
      <formula>0</formula>
    </cfRule>
  </conditionalFormatting>
  <conditionalFormatting sqref="BU29">
    <cfRule type="cellIs" dxfId="63" priority="39" operator="notEqual">
      <formula>0</formula>
    </cfRule>
    <cfRule type="cellIs" dxfId="62" priority="40" operator="equal">
      <formula>0</formula>
    </cfRule>
  </conditionalFormatting>
  <conditionalFormatting sqref="BU41 BU43">
    <cfRule type="cellIs" dxfId="61" priority="37" operator="notEqual">
      <formula>0</formula>
    </cfRule>
    <cfRule type="cellIs" dxfId="60" priority="38" operator="equal">
      <formula>0</formula>
    </cfRule>
  </conditionalFormatting>
  <conditionalFormatting sqref="BU54">
    <cfRule type="cellIs" dxfId="59" priority="35" operator="notEqual">
      <formula>0</formula>
    </cfRule>
    <cfRule type="cellIs" dxfId="58" priority="36" operator="equal">
      <formula>0</formula>
    </cfRule>
  </conditionalFormatting>
  <conditionalFormatting sqref="BU59">
    <cfRule type="cellIs" dxfId="57" priority="33" operator="notEqual">
      <formula>0</formula>
    </cfRule>
    <cfRule type="cellIs" dxfId="56" priority="34" operator="equal">
      <formula>0</formula>
    </cfRule>
  </conditionalFormatting>
  <conditionalFormatting sqref="BU70">
    <cfRule type="cellIs" dxfId="55" priority="31" operator="notEqual">
      <formula>0</formula>
    </cfRule>
    <cfRule type="cellIs" dxfId="54" priority="32" operator="equal">
      <formula>0</formula>
    </cfRule>
  </conditionalFormatting>
  <conditionalFormatting sqref="BV29">
    <cfRule type="cellIs" dxfId="53" priority="29" operator="notEqual">
      <formula>0</formula>
    </cfRule>
    <cfRule type="cellIs" dxfId="52" priority="30" operator="equal">
      <formula>0</formula>
    </cfRule>
  </conditionalFormatting>
  <conditionalFormatting sqref="BV41 BV43">
    <cfRule type="cellIs" dxfId="51" priority="27" operator="notEqual">
      <formula>0</formula>
    </cfRule>
    <cfRule type="cellIs" dxfId="50" priority="28" operator="equal">
      <formula>0</formula>
    </cfRule>
  </conditionalFormatting>
  <conditionalFormatting sqref="BV54">
    <cfRule type="cellIs" dxfId="49" priority="25" operator="notEqual">
      <formula>0</formula>
    </cfRule>
    <cfRule type="cellIs" dxfId="48" priority="26" operator="equal">
      <formula>0</formula>
    </cfRule>
  </conditionalFormatting>
  <conditionalFormatting sqref="BV59">
    <cfRule type="cellIs" dxfId="47" priority="23" operator="notEqual">
      <formula>0</formula>
    </cfRule>
    <cfRule type="cellIs" dxfId="46" priority="24" operator="equal">
      <formula>0</formula>
    </cfRule>
  </conditionalFormatting>
  <conditionalFormatting sqref="BV70">
    <cfRule type="cellIs" dxfId="45" priority="21" operator="notEqual">
      <formula>0</formula>
    </cfRule>
    <cfRule type="cellIs" dxfId="44" priority="22" operator="equal">
      <formula>0</formula>
    </cfRule>
  </conditionalFormatting>
  <conditionalFormatting sqref="BW29:BX29">
    <cfRule type="cellIs" dxfId="43" priority="9" operator="notEqual">
      <formula>0</formula>
    </cfRule>
    <cfRule type="cellIs" dxfId="42" priority="10" operator="equal">
      <formula>0</formula>
    </cfRule>
  </conditionalFormatting>
  <conditionalFormatting sqref="BW43:BX43 BW41:BZ41">
    <cfRule type="cellIs" dxfId="41" priority="7" operator="notEqual">
      <formula>0</formula>
    </cfRule>
    <cfRule type="cellIs" dxfId="40" priority="8" operator="equal">
      <formula>0</formula>
    </cfRule>
  </conditionalFormatting>
  <conditionalFormatting sqref="BW54:BX54">
    <cfRule type="cellIs" dxfId="39" priority="5" operator="notEqual">
      <formula>0</formula>
    </cfRule>
    <cfRule type="cellIs" dxfId="38" priority="6" operator="equal">
      <formula>0</formula>
    </cfRule>
  </conditionalFormatting>
  <conditionalFormatting sqref="BW59:BX59">
    <cfRule type="cellIs" dxfId="37" priority="3" operator="notEqual">
      <formula>0</formula>
    </cfRule>
    <cfRule type="cellIs" dxfId="36" priority="4" operator="equal">
      <formula>0</formula>
    </cfRule>
  </conditionalFormatting>
  <conditionalFormatting sqref="BW70:BX70">
    <cfRule type="cellIs" dxfId="35" priority="1" operator="notEqual">
      <formula>0</formula>
    </cfRule>
    <cfRule type="cellIs" dxfId="34" priority="2" operator="equal">
      <formula>0</formula>
    </cfRule>
  </conditionalFormatting>
  <printOptions horizontalCentered="1"/>
  <pageMargins left="0.25" right="0.25" top="0.75" bottom="0.75" header="0.3" footer="0.3"/>
  <pageSetup paperSize="9" scale="36" orientation="landscape" horizontalDpi="300" verticalDpi="300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6" max="1048575" man="1"/>
    <brk id="10" max="1048575" man="1"/>
    <brk id="14" max="1048575" man="1"/>
    <brk id="18" max="1048575" man="1"/>
    <brk id="22" max="1048575" man="1"/>
  </colBrea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4643-9C06-4DBB-895F-054C7F0EDECE}">
  <sheetPr codeName="Planilha7">
    <outlinePr summaryBelow="0"/>
    <pageSetUpPr fitToPage="1"/>
  </sheetPr>
  <dimension ref="A1:EF36"/>
  <sheetViews>
    <sheetView showGridLines="0" zoomScaleNormal="100" zoomScaleSheetLayoutView="100" workbookViewId="0">
      <pane xSplit="3" ySplit="6" topLeftCell="CI7" activePane="bottomRight" state="frozen"/>
      <selection activeCell="BY6" sqref="BY6"/>
      <selection pane="topRight" activeCell="BY6" sqref="BY6"/>
      <selection pane="bottomLeft" activeCell="BY6" sqref="BY6"/>
      <selection pane="bottomRight" activeCell="EF6" sqref="EF6"/>
    </sheetView>
  </sheetViews>
  <sheetFormatPr defaultColWidth="9.453125" defaultRowHeight="16.5" outlineLevelCol="1"/>
  <cols>
    <col min="1" max="1" width="3.54296875" style="3" customWidth="1"/>
    <col min="2" max="2" width="51.54296875" style="3" bestFit="1" customWidth="1"/>
    <col min="3" max="3" width="45.54296875" style="3" bestFit="1" customWidth="1"/>
    <col min="4" max="9" width="12.54296875" style="3" hidden="1" customWidth="1" outlineLevel="1"/>
    <col min="10" max="10" width="12.54296875" style="3" customWidth="1" collapsed="1"/>
    <col min="11" max="16" width="12.54296875" style="3" hidden="1" customWidth="1" outlineLevel="1"/>
    <col min="17" max="17" width="12.54296875" style="3" customWidth="1" collapsed="1"/>
    <col min="18" max="23" width="12.54296875" style="3" hidden="1" customWidth="1" outlineLevel="1"/>
    <col min="24" max="24" width="12.54296875" style="3" customWidth="1" collapsed="1"/>
    <col min="25" max="30" width="12.54296875" style="3" hidden="1" customWidth="1" outlineLevel="1"/>
    <col min="31" max="31" width="12.54296875" style="3" customWidth="1" collapsed="1"/>
    <col min="32" max="37" width="12.54296875" style="3" hidden="1" customWidth="1" outlineLevel="1"/>
    <col min="38" max="38" width="12.54296875" style="3" customWidth="1" collapsed="1"/>
    <col min="39" max="44" width="12.54296875" style="3" hidden="1" customWidth="1" outlineLevel="1"/>
    <col min="45" max="45" width="12.54296875" style="3" customWidth="1" collapsed="1"/>
    <col min="46" max="47" width="12.54296875" style="3" hidden="1" customWidth="1" outlineLevel="1" collapsed="1"/>
    <col min="48" max="48" width="12.54296875" style="3" hidden="1" customWidth="1" outlineLevel="1"/>
    <col min="49" max="49" width="12.54296875" style="3" hidden="1" customWidth="1" outlineLevel="1" collapsed="1"/>
    <col min="50" max="51" width="12.54296875" style="3" hidden="1" customWidth="1" outlineLevel="1"/>
    <col min="52" max="52" width="12.54296875" style="3" customWidth="1" collapsed="1"/>
    <col min="53" max="53" width="12.54296875" style="3" hidden="1" customWidth="1" outlineLevel="1"/>
    <col min="54" max="54" width="12.54296875" style="3" hidden="1" customWidth="1" outlineLevel="1" collapsed="1"/>
    <col min="55" max="55" width="12.54296875" style="3" hidden="1" customWidth="1" outlineLevel="1"/>
    <col min="56" max="56" width="12.54296875" style="3" hidden="1" customWidth="1" outlineLevel="1" collapsed="1"/>
    <col min="57" max="57" width="12.54296875" style="3" hidden="1" customWidth="1" outlineLevel="1"/>
    <col min="58" max="58" width="12.54296875" style="3" hidden="1" customWidth="1" outlineLevel="1" collapsed="1"/>
    <col min="59" max="59" width="12.54296875" style="3" customWidth="1" collapsed="1"/>
    <col min="60" max="65" width="12.54296875" style="3" hidden="1" customWidth="1" outlineLevel="1"/>
    <col min="66" max="66" width="12.54296875" style="3" customWidth="1" collapsed="1"/>
    <col min="67" max="72" width="12.54296875" style="3" hidden="1" customWidth="1" outlineLevel="1"/>
    <col min="73" max="73" width="12.54296875" style="3" customWidth="1" collapsed="1"/>
    <col min="74" max="79" width="12.54296875" style="3" hidden="1" customWidth="1" outlineLevel="1"/>
    <col min="80" max="80" width="12.54296875" style="3" customWidth="1" collapsed="1"/>
    <col min="81" max="86" width="12.54296875" style="3" hidden="1" customWidth="1" outlineLevel="1"/>
    <col min="87" max="87" width="12.54296875" style="3" customWidth="1" collapsed="1"/>
    <col min="88" max="93" width="12.54296875" style="3" hidden="1" customWidth="1" outlineLevel="1"/>
    <col min="94" max="94" width="12.54296875" style="3" customWidth="1" collapsed="1"/>
    <col min="95" max="100" width="12.54296875" style="3" hidden="1" customWidth="1" outlineLevel="1"/>
    <col min="101" max="101" width="12.54296875" style="3" customWidth="1" collapsed="1"/>
    <col min="102" max="107" width="12.54296875" style="3" hidden="1" customWidth="1" outlineLevel="1"/>
    <col min="108" max="108" width="12.54296875" style="3" customWidth="1" collapsed="1"/>
    <col min="109" max="114" width="12.54296875" style="3" hidden="1" customWidth="1" outlineLevel="1"/>
    <col min="115" max="115" width="12.54296875" style="3" customWidth="1" collapsed="1"/>
    <col min="116" max="121" width="12.54296875" style="3" hidden="1" customWidth="1" outlineLevel="1"/>
    <col min="122" max="122" width="12.54296875" style="3" customWidth="1" collapsed="1"/>
    <col min="123" max="128" width="12.54296875" style="3" hidden="1" customWidth="1" outlineLevel="1"/>
    <col min="129" max="129" width="12.54296875" style="3" customWidth="1" collapsed="1"/>
    <col min="130" max="130" width="12.54296875" style="3" hidden="1" customWidth="1" outlineLevel="1" collapsed="1"/>
    <col min="131" max="135" width="12.54296875" hidden="1" customWidth="1" outlineLevel="1"/>
    <col min="136" max="136" width="12.54296875" customWidth="1" collapsed="1"/>
  </cols>
  <sheetData>
    <row r="1" spans="1:136" ht="7.5" customHeight="1"/>
    <row r="3" spans="1:136" ht="7.5" customHeight="1"/>
    <row r="4" spans="1:136" ht="42.5">
      <c r="B4" s="348" t="s">
        <v>1735</v>
      </c>
    </row>
    <row r="5" spans="1:136" ht="3" customHeight="1">
      <c r="A5" s="17"/>
      <c r="B5" s="25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17"/>
      <c r="V5" s="2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24"/>
      <c r="AV5" s="24"/>
      <c r="AW5" s="24"/>
      <c r="AX5" s="24"/>
      <c r="AY5" s="24"/>
      <c r="AZ5" s="24"/>
      <c r="BA5" s="17"/>
      <c r="BB5" s="24"/>
      <c r="BC5" s="24"/>
      <c r="BD5" s="24"/>
      <c r="BE5" s="24"/>
      <c r="BF5" s="24"/>
      <c r="BG5" s="24"/>
      <c r="BH5" s="24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23"/>
      <c r="CD5" s="17"/>
      <c r="CE5" s="17"/>
      <c r="CF5" s="17"/>
      <c r="CG5" s="17"/>
      <c r="CH5" s="17"/>
      <c r="CI5" s="17"/>
      <c r="CJ5" s="23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5"/>
      <c r="DM5" s="5"/>
      <c r="DN5" s="5"/>
      <c r="DO5" s="5"/>
      <c r="DP5" s="5"/>
      <c r="DQ5" s="5"/>
      <c r="DR5"/>
      <c r="DS5"/>
      <c r="DT5" s="5"/>
      <c r="DU5" s="5"/>
      <c r="DV5" s="5"/>
      <c r="DW5" s="5"/>
      <c r="DX5" s="5"/>
      <c r="DY5" s="5"/>
      <c r="DZ5" s="5"/>
    </row>
    <row r="6" spans="1:136" ht="18" customHeight="1">
      <c r="A6" s="28"/>
      <c r="B6" s="9" t="s">
        <v>1777</v>
      </c>
      <c r="C6" s="9" t="s">
        <v>1778</v>
      </c>
      <c r="D6" s="37" t="s">
        <v>702</v>
      </c>
      <c r="E6" s="37" t="s">
        <v>703</v>
      </c>
      <c r="F6" s="37" t="s">
        <v>1692</v>
      </c>
      <c r="G6" s="37" t="s">
        <v>704</v>
      </c>
      <c r="H6" s="37" t="s">
        <v>31</v>
      </c>
      <c r="I6" s="37" t="s">
        <v>705</v>
      </c>
      <c r="J6" s="37">
        <v>2005</v>
      </c>
      <c r="K6" s="37" t="s">
        <v>706</v>
      </c>
      <c r="L6" s="37" t="s">
        <v>707</v>
      </c>
      <c r="M6" s="37" t="s">
        <v>1693</v>
      </c>
      <c r="N6" s="37" t="s">
        <v>708</v>
      </c>
      <c r="O6" s="37" t="s">
        <v>32</v>
      </c>
      <c r="P6" s="37" t="s">
        <v>709</v>
      </c>
      <c r="Q6" s="37">
        <v>2006</v>
      </c>
      <c r="R6" s="37" t="s">
        <v>710</v>
      </c>
      <c r="S6" s="37" t="s">
        <v>711</v>
      </c>
      <c r="T6" s="37" t="s">
        <v>1694</v>
      </c>
      <c r="U6" s="37" t="s">
        <v>712</v>
      </c>
      <c r="V6" s="37" t="s">
        <v>33</v>
      </c>
      <c r="W6" s="37" t="s">
        <v>713</v>
      </c>
      <c r="X6" s="37">
        <v>2007</v>
      </c>
      <c r="Y6" s="37" t="s">
        <v>714</v>
      </c>
      <c r="Z6" s="37" t="s">
        <v>715</v>
      </c>
      <c r="AA6" s="37" t="s">
        <v>1695</v>
      </c>
      <c r="AB6" s="37" t="s">
        <v>716</v>
      </c>
      <c r="AC6" s="37" t="s">
        <v>34</v>
      </c>
      <c r="AD6" s="37" t="s">
        <v>717</v>
      </c>
      <c r="AE6" s="37">
        <v>2008</v>
      </c>
      <c r="AF6" s="37" t="s">
        <v>718</v>
      </c>
      <c r="AG6" s="37" t="s">
        <v>719</v>
      </c>
      <c r="AH6" s="37" t="s">
        <v>1696</v>
      </c>
      <c r="AI6" s="37" t="s">
        <v>720</v>
      </c>
      <c r="AJ6" s="37" t="s">
        <v>35</v>
      </c>
      <c r="AK6" s="37" t="s">
        <v>721</v>
      </c>
      <c r="AL6" s="37">
        <v>2009</v>
      </c>
      <c r="AM6" s="37" t="s">
        <v>722</v>
      </c>
      <c r="AN6" s="37" t="s">
        <v>723</v>
      </c>
      <c r="AO6" s="37" t="s">
        <v>1697</v>
      </c>
      <c r="AP6" s="37" t="s">
        <v>724</v>
      </c>
      <c r="AQ6" s="37" t="s">
        <v>36</v>
      </c>
      <c r="AR6" s="37" t="s">
        <v>725</v>
      </c>
      <c r="AS6" s="37">
        <v>2010</v>
      </c>
      <c r="AT6" s="37" t="s">
        <v>726</v>
      </c>
      <c r="AU6" s="37" t="s">
        <v>727</v>
      </c>
      <c r="AV6" s="37" t="s">
        <v>1698</v>
      </c>
      <c r="AW6" s="37" t="s">
        <v>728</v>
      </c>
      <c r="AX6" s="37" t="s">
        <v>89</v>
      </c>
      <c r="AY6" s="37" t="s">
        <v>90</v>
      </c>
      <c r="AZ6" s="37">
        <v>2011</v>
      </c>
      <c r="BA6" s="37" t="s">
        <v>729</v>
      </c>
      <c r="BB6" s="37" t="s">
        <v>730</v>
      </c>
      <c r="BC6" s="37" t="s">
        <v>1699</v>
      </c>
      <c r="BD6" s="37" t="s">
        <v>731</v>
      </c>
      <c r="BE6" s="37" t="s">
        <v>94</v>
      </c>
      <c r="BF6" s="37" t="s">
        <v>732</v>
      </c>
      <c r="BG6" s="37">
        <v>2012</v>
      </c>
      <c r="BH6" s="37" t="s">
        <v>733</v>
      </c>
      <c r="BI6" s="37" t="s">
        <v>734</v>
      </c>
      <c r="BJ6" s="37" t="s">
        <v>1700</v>
      </c>
      <c r="BK6" s="37" t="s">
        <v>735</v>
      </c>
      <c r="BL6" s="37" t="s">
        <v>96</v>
      </c>
      <c r="BM6" s="37" t="s">
        <v>736</v>
      </c>
      <c r="BN6" s="37">
        <v>2013</v>
      </c>
      <c r="BO6" s="37" t="s">
        <v>737</v>
      </c>
      <c r="BP6" s="37" t="s">
        <v>738</v>
      </c>
      <c r="BQ6" s="37" t="s">
        <v>1701</v>
      </c>
      <c r="BR6" s="37" t="s">
        <v>739</v>
      </c>
      <c r="BS6" s="37" t="s">
        <v>100</v>
      </c>
      <c r="BT6" s="37" t="s">
        <v>740</v>
      </c>
      <c r="BU6" s="37">
        <v>2014</v>
      </c>
      <c r="BV6" s="37" t="s">
        <v>741</v>
      </c>
      <c r="BW6" s="37" t="s">
        <v>742</v>
      </c>
      <c r="BX6" s="37" t="s">
        <v>1702</v>
      </c>
      <c r="BY6" s="37" t="s">
        <v>743</v>
      </c>
      <c r="BZ6" s="37" t="s">
        <v>110</v>
      </c>
      <c r="CA6" s="37" t="s">
        <v>744</v>
      </c>
      <c r="CB6" s="37">
        <v>2015</v>
      </c>
      <c r="CC6" s="37" t="s">
        <v>745</v>
      </c>
      <c r="CD6" s="37" t="s">
        <v>746</v>
      </c>
      <c r="CE6" s="37" t="s">
        <v>1703</v>
      </c>
      <c r="CF6" s="37" t="s">
        <v>747</v>
      </c>
      <c r="CG6" s="37" t="s">
        <v>537</v>
      </c>
      <c r="CH6" s="37" t="s">
        <v>748</v>
      </c>
      <c r="CI6" s="37">
        <v>2016</v>
      </c>
      <c r="CJ6" s="37" t="s">
        <v>749</v>
      </c>
      <c r="CK6" s="37" t="s">
        <v>750</v>
      </c>
      <c r="CL6" s="37" t="s">
        <v>1704</v>
      </c>
      <c r="CM6" s="37" t="s">
        <v>701</v>
      </c>
      <c r="CN6" s="37" t="s">
        <v>591</v>
      </c>
      <c r="CO6" s="37" t="s">
        <v>751</v>
      </c>
      <c r="CP6" s="37">
        <v>2017</v>
      </c>
      <c r="CQ6" s="37" t="s">
        <v>752</v>
      </c>
      <c r="CR6" s="37" t="s">
        <v>753</v>
      </c>
      <c r="CS6" s="37" t="s">
        <v>1705</v>
      </c>
      <c r="CT6" s="37" t="s">
        <v>621</v>
      </c>
      <c r="CU6" s="37" t="s">
        <v>637</v>
      </c>
      <c r="CV6" s="37" t="s">
        <v>636</v>
      </c>
      <c r="CW6" s="37">
        <v>2018</v>
      </c>
      <c r="CX6" s="37" t="s">
        <v>653</v>
      </c>
      <c r="CY6" s="37" t="s">
        <v>655</v>
      </c>
      <c r="CZ6" s="37" t="s">
        <v>1706</v>
      </c>
      <c r="DA6" s="37" t="s">
        <v>668</v>
      </c>
      <c r="DB6" s="37" t="s">
        <v>667</v>
      </c>
      <c r="DC6" s="37" t="s">
        <v>669</v>
      </c>
      <c r="DD6" s="37">
        <v>2019</v>
      </c>
      <c r="DE6" s="37" t="s">
        <v>691</v>
      </c>
      <c r="DF6" s="37" t="s">
        <v>698</v>
      </c>
      <c r="DG6" s="37" t="s">
        <v>1707</v>
      </c>
      <c r="DH6" s="37" t="s">
        <v>694</v>
      </c>
      <c r="DI6" s="37" t="s">
        <v>700</v>
      </c>
      <c r="DJ6" s="37" t="s">
        <v>754</v>
      </c>
      <c r="DK6" s="37">
        <v>2020</v>
      </c>
      <c r="DL6" s="37" t="s">
        <v>757</v>
      </c>
      <c r="DM6" s="37" t="s">
        <v>1689</v>
      </c>
      <c r="DN6" s="37" t="s">
        <v>1708</v>
      </c>
      <c r="DO6" s="37" t="s">
        <v>1714</v>
      </c>
      <c r="DP6" s="37" t="s">
        <v>1715</v>
      </c>
      <c r="DQ6" s="37" t="s">
        <v>1720</v>
      </c>
      <c r="DR6" s="37">
        <v>2021</v>
      </c>
      <c r="DS6" s="37" t="s">
        <v>1730</v>
      </c>
      <c r="DT6" s="37" t="s">
        <v>1907</v>
      </c>
      <c r="DU6" s="37" t="s">
        <v>1910</v>
      </c>
      <c r="DV6" s="37" t="s">
        <v>1985</v>
      </c>
      <c r="DW6" s="37" t="s">
        <v>2037</v>
      </c>
      <c r="DX6" s="37" t="s">
        <v>2065</v>
      </c>
      <c r="DY6" s="37">
        <v>2022</v>
      </c>
      <c r="DZ6" s="37" t="s">
        <v>2101</v>
      </c>
      <c r="EA6" s="293" t="s">
        <v>2223</v>
      </c>
      <c r="EB6" s="293" t="s">
        <v>2224</v>
      </c>
      <c r="EC6" s="293" t="s">
        <v>2256</v>
      </c>
      <c r="ED6" s="37" t="s">
        <v>2257</v>
      </c>
      <c r="EE6" s="293" t="s">
        <v>2342</v>
      </c>
      <c r="EF6" s="293">
        <v>2023</v>
      </c>
    </row>
    <row r="7" spans="1:136" ht="16.5" customHeight="1">
      <c r="A7" s="29"/>
      <c r="B7" s="16" t="s">
        <v>1775</v>
      </c>
      <c r="C7" s="16" t="s">
        <v>1716</v>
      </c>
      <c r="D7" s="38">
        <v>2505</v>
      </c>
      <c r="E7" s="38">
        <v>32701</v>
      </c>
      <c r="F7" s="38">
        <v>35206</v>
      </c>
      <c r="G7" s="38">
        <v>-627</v>
      </c>
      <c r="H7" s="38">
        <v>34579</v>
      </c>
      <c r="I7" s="38">
        <v>45712</v>
      </c>
      <c r="J7" s="38">
        <v>80291</v>
      </c>
      <c r="K7" s="38">
        <v>13469</v>
      </c>
      <c r="L7" s="38">
        <v>22873</v>
      </c>
      <c r="M7" s="38">
        <v>36342</v>
      </c>
      <c r="N7" s="38">
        <v>22396</v>
      </c>
      <c r="O7" s="38">
        <v>58738</v>
      </c>
      <c r="P7" s="38">
        <v>40085</v>
      </c>
      <c r="Q7" s="38">
        <v>98823</v>
      </c>
      <c r="R7" s="38">
        <v>16777</v>
      </c>
      <c r="S7" s="38">
        <v>40446</v>
      </c>
      <c r="T7" s="38">
        <v>57223</v>
      </c>
      <c r="U7" s="38">
        <v>35831</v>
      </c>
      <c r="V7" s="38">
        <v>93054</v>
      </c>
      <c r="W7" s="38">
        <v>57618</v>
      </c>
      <c r="X7" s="38">
        <v>150672</v>
      </c>
      <c r="Y7" s="38">
        <v>25095</v>
      </c>
      <c r="Z7" s="38">
        <v>43538</v>
      </c>
      <c r="AA7" s="38">
        <v>68633</v>
      </c>
      <c r="AB7" s="38">
        <v>28411</v>
      </c>
      <c r="AC7" s="38">
        <v>97044</v>
      </c>
      <c r="AD7" s="38">
        <v>65406</v>
      </c>
      <c r="AE7" s="38">
        <v>162450</v>
      </c>
      <c r="AF7" s="38">
        <v>10858.279695342848</v>
      </c>
      <c r="AG7" s="38">
        <v>47823.940966587921</v>
      </c>
      <c r="AH7" s="38">
        <v>58682.220661930769</v>
      </c>
      <c r="AI7" s="38">
        <v>30596.640550408512</v>
      </c>
      <c r="AJ7" s="38">
        <v>89278.861212339281</v>
      </c>
      <c r="AK7" s="38">
        <v>100310.23646145535</v>
      </c>
      <c r="AL7" s="38">
        <v>189589.09767379463</v>
      </c>
      <c r="AM7" s="38">
        <v>36902</v>
      </c>
      <c r="AN7" s="38">
        <v>90958</v>
      </c>
      <c r="AO7" s="38">
        <v>127860</v>
      </c>
      <c r="AP7" s="38">
        <v>56998</v>
      </c>
      <c r="AQ7" s="38">
        <v>184858</v>
      </c>
      <c r="AR7" s="38">
        <v>123169</v>
      </c>
      <c r="AS7" s="38">
        <v>308027</v>
      </c>
      <c r="AT7" s="38">
        <v>47587</v>
      </c>
      <c r="AU7" s="38">
        <v>113544</v>
      </c>
      <c r="AV7" s="38">
        <v>161131</v>
      </c>
      <c r="AW7" s="38">
        <v>56695.558239999984</v>
      </c>
      <c r="AX7" s="38">
        <v>217826.55823999998</v>
      </c>
      <c r="AY7" s="38">
        <v>119080</v>
      </c>
      <c r="AZ7" s="38">
        <v>336906.55823999998</v>
      </c>
      <c r="BA7" s="38">
        <v>35731</v>
      </c>
      <c r="BB7" s="38">
        <v>103472</v>
      </c>
      <c r="BC7" s="38">
        <v>139203</v>
      </c>
      <c r="BD7" s="38">
        <v>68523</v>
      </c>
      <c r="BE7" s="38">
        <v>207726</v>
      </c>
      <c r="BF7" s="38">
        <v>147675</v>
      </c>
      <c r="BG7" s="38">
        <v>355401</v>
      </c>
      <c r="BH7" s="38">
        <v>21606</v>
      </c>
      <c r="BI7" s="38">
        <v>98000</v>
      </c>
      <c r="BJ7" s="38">
        <v>119606</v>
      </c>
      <c r="BK7" s="38">
        <v>71642</v>
      </c>
      <c r="BL7" s="38">
        <v>191248</v>
      </c>
      <c r="BM7" s="38">
        <v>216154</v>
      </c>
      <c r="BN7" s="38">
        <v>407402</v>
      </c>
      <c r="BO7" s="38">
        <v>50907.450000000012</v>
      </c>
      <c r="BP7" s="38">
        <v>118478</v>
      </c>
      <c r="BQ7" s="38">
        <v>169385.45</v>
      </c>
      <c r="BR7" s="38">
        <v>83390</v>
      </c>
      <c r="BS7" s="38">
        <v>252775.45</v>
      </c>
      <c r="BT7" s="38">
        <v>218646.91899999999</v>
      </c>
      <c r="BU7" s="38">
        <v>471422.36900000001</v>
      </c>
      <c r="BV7" s="38">
        <v>73188.497310000137</v>
      </c>
      <c r="BW7" s="38">
        <v>158168.64064000011</v>
      </c>
      <c r="BX7" s="38">
        <v>231357.13795000024</v>
      </c>
      <c r="BY7" s="38">
        <v>95966</v>
      </c>
      <c r="BZ7" s="38">
        <v>327323.13795000024</v>
      </c>
      <c r="CA7" s="38">
        <v>251514.30340999993</v>
      </c>
      <c r="CB7" s="38">
        <v>578837.44136000017</v>
      </c>
      <c r="CC7" s="38">
        <v>65515</v>
      </c>
      <c r="CD7" s="38">
        <v>174808</v>
      </c>
      <c r="CE7" s="38">
        <v>240323</v>
      </c>
      <c r="CF7" s="38">
        <v>84904</v>
      </c>
      <c r="CG7" s="38">
        <v>325227</v>
      </c>
      <c r="CH7" s="38">
        <v>299831</v>
      </c>
      <c r="CI7" s="38">
        <v>625058</v>
      </c>
      <c r="CJ7" s="38">
        <v>66976</v>
      </c>
      <c r="CK7" s="38">
        <v>193583</v>
      </c>
      <c r="CL7" s="38">
        <v>260559</v>
      </c>
      <c r="CM7" s="38">
        <v>140319</v>
      </c>
      <c r="CN7" s="38">
        <v>400878</v>
      </c>
      <c r="CO7" s="38">
        <v>331802</v>
      </c>
      <c r="CP7" s="38">
        <v>732680</v>
      </c>
      <c r="CQ7" s="38">
        <v>111442</v>
      </c>
      <c r="CR7" s="38">
        <v>274709.43760999991</v>
      </c>
      <c r="CS7" s="38">
        <v>386151.43760999991</v>
      </c>
      <c r="CT7" s="38">
        <v>194210.95679</v>
      </c>
      <c r="CU7" s="38">
        <v>580362.39439999987</v>
      </c>
      <c r="CV7" s="38">
        <v>439773.25080000004</v>
      </c>
      <c r="CW7" s="38">
        <v>1020135.6451999999</v>
      </c>
      <c r="CX7" s="38">
        <v>155979</v>
      </c>
      <c r="CY7" s="38">
        <v>230737</v>
      </c>
      <c r="CZ7" s="38">
        <v>386716</v>
      </c>
      <c r="DA7" s="38">
        <v>186732</v>
      </c>
      <c r="DB7" s="38">
        <v>573448</v>
      </c>
      <c r="DC7" s="38">
        <v>512754</v>
      </c>
      <c r="DD7" s="38">
        <v>1086202</v>
      </c>
      <c r="DE7" s="38">
        <v>7137</v>
      </c>
      <c r="DF7" s="38">
        <v>818051</v>
      </c>
      <c r="DG7" s="38">
        <v>825188</v>
      </c>
      <c r="DH7" s="38">
        <v>-82873</v>
      </c>
      <c r="DI7" s="38">
        <v>742315</v>
      </c>
      <c r="DJ7" s="38">
        <v>353954</v>
      </c>
      <c r="DK7" s="38">
        <v>1096269</v>
      </c>
      <c r="DL7" s="38">
        <v>-147703</v>
      </c>
      <c r="DM7" s="38">
        <v>193073</v>
      </c>
      <c r="DN7" s="38">
        <v>45370</v>
      </c>
      <c r="DO7" s="38">
        <v>171956</v>
      </c>
      <c r="DP7" s="38">
        <v>217326</v>
      </c>
      <c r="DQ7" s="38">
        <v>415796</v>
      </c>
      <c r="DR7" s="38">
        <v>633122</v>
      </c>
      <c r="DS7" s="38">
        <v>191630.09</v>
      </c>
      <c r="DT7" s="38">
        <v>360389</v>
      </c>
      <c r="DU7" s="38">
        <v>552019.09</v>
      </c>
      <c r="DV7" s="38">
        <v>257862</v>
      </c>
      <c r="DW7" s="38">
        <v>809881.09</v>
      </c>
      <c r="DX7" s="38">
        <v>481823</v>
      </c>
      <c r="DY7" s="38">
        <v>1291704.0899999999</v>
      </c>
      <c r="DZ7" s="38">
        <v>46766</v>
      </c>
      <c r="EA7" s="38">
        <v>229700</v>
      </c>
      <c r="EB7" s="38">
        <v>276466</v>
      </c>
      <c r="EC7" s="38">
        <v>172902</v>
      </c>
      <c r="ED7" s="38">
        <v>449368</v>
      </c>
      <c r="EE7" s="38">
        <v>526891</v>
      </c>
      <c r="EF7" s="38">
        <v>976259</v>
      </c>
    </row>
    <row r="8" spans="1:136" ht="16.5" customHeight="1">
      <c r="A8" s="29"/>
      <c r="B8" s="116" t="s">
        <v>62</v>
      </c>
      <c r="C8" s="116" t="s">
        <v>63</v>
      </c>
      <c r="D8" s="49">
        <v>1401</v>
      </c>
      <c r="E8" s="49">
        <v>16676</v>
      </c>
      <c r="F8" s="49">
        <v>18077</v>
      </c>
      <c r="G8" s="49">
        <v>302</v>
      </c>
      <c r="H8" s="49">
        <v>18379</v>
      </c>
      <c r="I8" s="49">
        <v>7672</v>
      </c>
      <c r="J8" s="49">
        <v>26051</v>
      </c>
      <c r="K8" s="49">
        <v>6937</v>
      </c>
      <c r="L8" s="49">
        <v>11336</v>
      </c>
      <c r="M8" s="49">
        <v>18273</v>
      </c>
      <c r="N8" s="49">
        <v>32</v>
      </c>
      <c r="O8" s="49">
        <v>18305</v>
      </c>
      <c r="P8" s="49">
        <v>12214</v>
      </c>
      <c r="Q8" s="49">
        <v>30519</v>
      </c>
      <c r="R8" s="49">
        <v>7342</v>
      </c>
      <c r="S8" s="49">
        <v>18414</v>
      </c>
      <c r="T8" s="49">
        <v>25756</v>
      </c>
      <c r="U8" s="49">
        <v>16454</v>
      </c>
      <c r="V8" s="49">
        <v>42210</v>
      </c>
      <c r="W8" s="49">
        <v>14845</v>
      </c>
      <c r="X8" s="49">
        <v>57055</v>
      </c>
      <c r="Y8" s="49">
        <v>12117</v>
      </c>
      <c r="Z8" s="49">
        <v>21387</v>
      </c>
      <c r="AA8" s="49">
        <v>33504</v>
      </c>
      <c r="AB8" s="49">
        <v>14213</v>
      </c>
      <c r="AC8" s="49">
        <v>47717</v>
      </c>
      <c r="AD8" s="49">
        <v>15033</v>
      </c>
      <c r="AE8" s="49">
        <v>62750</v>
      </c>
      <c r="AF8" s="49">
        <v>5568</v>
      </c>
      <c r="AG8" s="49">
        <v>24651</v>
      </c>
      <c r="AH8" s="49">
        <v>30219</v>
      </c>
      <c r="AI8" s="49">
        <v>15866</v>
      </c>
      <c r="AJ8" s="49">
        <v>46085</v>
      </c>
      <c r="AK8" s="49">
        <v>30187</v>
      </c>
      <c r="AL8" s="49">
        <v>76272</v>
      </c>
      <c r="AM8" s="49">
        <v>18660</v>
      </c>
      <c r="AN8" s="49">
        <v>45663</v>
      </c>
      <c r="AO8" s="49">
        <v>64323</v>
      </c>
      <c r="AP8" s="49">
        <v>29740</v>
      </c>
      <c r="AQ8" s="49">
        <v>94063</v>
      </c>
      <c r="AR8" s="49">
        <v>29680</v>
      </c>
      <c r="AS8" s="49">
        <v>123743</v>
      </c>
      <c r="AT8" s="49">
        <v>17242</v>
      </c>
      <c r="AU8" s="49">
        <v>39328</v>
      </c>
      <c r="AV8" s="49">
        <v>56570</v>
      </c>
      <c r="AW8" s="49">
        <v>21601</v>
      </c>
      <c r="AX8" s="49">
        <v>78171</v>
      </c>
      <c r="AY8" s="49">
        <v>60315</v>
      </c>
      <c r="AZ8" s="49">
        <v>138486</v>
      </c>
      <c r="BA8" s="49">
        <v>9490</v>
      </c>
      <c r="BB8" s="49">
        <v>44485</v>
      </c>
      <c r="BC8" s="49">
        <v>53975</v>
      </c>
      <c r="BD8" s="49">
        <v>26927</v>
      </c>
      <c r="BE8" s="49">
        <v>80902</v>
      </c>
      <c r="BF8" s="49">
        <v>72518</v>
      </c>
      <c r="BG8" s="49">
        <v>153420</v>
      </c>
      <c r="BH8" s="49">
        <v>6841</v>
      </c>
      <c r="BI8" s="49">
        <v>39995</v>
      </c>
      <c r="BJ8" s="49">
        <v>46836</v>
      </c>
      <c r="BK8" s="49">
        <v>29114</v>
      </c>
      <c r="BL8" s="49">
        <v>75950</v>
      </c>
      <c r="BM8" s="49">
        <v>99360</v>
      </c>
      <c r="BN8" s="49">
        <v>175310</v>
      </c>
      <c r="BO8" s="49">
        <v>17583</v>
      </c>
      <c r="BP8" s="49">
        <v>49639</v>
      </c>
      <c r="BQ8" s="49">
        <v>67222</v>
      </c>
      <c r="BR8" s="49">
        <v>36137</v>
      </c>
      <c r="BS8" s="49">
        <v>103359</v>
      </c>
      <c r="BT8" s="49">
        <v>133396</v>
      </c>
      <c r="BU8" s="49">
        <v>236755</v>
      </c>
      <c r="BV8" s="49">
        <v>29399.782200000001</v>
      </c>
      <c r="BW8" s="49">
        <v>69920</v>
      </c>
      <c r="BX8" s="49">
        <v>99319.782200000001</v>
      </c>
      <c r="BY8" s="49">
        <v>33767</v>
      </c>
      <c r="BZ8" s="49">
        <v>133086.78220000002</v>
      </c>
      <c r="CA8" s="49">
        <v>116742</v>
      </c>
      <c r="CB8" s="49">
        <v>249828.78220000002</v>
      </c>
      <c r="CC8" s="49">
        <v>15948</v>
      </c>
      <c r="CD8" s="49">
        <v>70542</v>
      </c>
      <c r="CE8" s="49">
        <v>86490</v>
      </c>
      <c r="CF8" s="49">
        <v>21752</v>
      </c>
      <c r="CG8" s="49">
        <v>108242</v>
      </c>
      <c r="CH8" s="49">
        <v>139079</v>
      </c>
      <c r="CI8" s="49">
        <v>247321</v>
      </c>
      <c r="CJ8" s="49">
        <v>12126</v>
      </c>
      <c r="CK8" s="49">
        <v>78682</v>
      </c>
      <c r="CL8" s="49">
        <v>90808</v>
      </c>
      <c r="CM8" s="49">
        <v>44304</v>
      </c>
      <c r="CN8" s="49">
        <v>135112</v>
      </c>
      <c r="CO8" s="49">
        <v>136346</v>
      </c>
      <c r="CP8" s="49">
        <v>271458</v>
      </c>
      <c r="CQ8" s="49">
        <v>44732</v>
      </c>
      <c r="CR8" s="49">
        <v>63946.505109999998</v>
      </c>
      <c r="CS8" s="49">
        <v>108678.50511</v>
      </c>
      <c r="CT8" s="49">
        <v>46815.47496</v>
      </c>
      <c r="CU8" s="49">
        <v>155493.98006999999</v>
      </c>
      <c r="CV8" s="49">
        <v>194563</v>
      </c>
      <c r="CW8" s="49">
        <v>350056.98006999999</v>
      </c>
      <c r="CX8" s="49">
        <v>46776</v>
      </c>
      <c r="CY8" s="49">
        <v>89547</v>
      </c>
      <c r="CZ8" s="49">
        <v>136323</v>
      </c>
      <c r="DA8" s="49">
        <v>62674</v>
      </c>
      <c r="DB8" s="49">
        <v>198997</v>
      </c>
      <c r="DC8" s="49">
        <v>206784</v>
      </c>
      <c r="DD8" s="49">
        <v>405781</v>
      </c>
      <c r="DE8" s="49">
        <v>-24569</v>
      </c>
      <c r="DF8" s="49">
        <v>95810</v>
      </c>
      <c r="DG8" s="49">
        <v>71241</v>
      </c>
      <c r="DH8" s="49">
        <v>-101126</v>
      </c>
      <c r="DI8" s="49">
        <v>-29885</v>
      </c>
      <c r="DJ8" s="49">
        <v>134377</v>
      </c>
      <c r="DK8" s="49">
        <v>104492</v>
      </c>
      <c r="DL8" s="49">
        <v>-103876</v>
      </c>
      <c r="DM8" s="49">
        <v>16271</v>
      </c>
      <c r="DN8" s="49">
        <v>-87605</v>
      </c>
      <c r="DO8" s="49">
        <v>17327</v>
      </c>
      <c r="DP8" s="49">
        <v>-70278</v>
      </c>
      <c r="DQ8" s="49">
        <v>77019</v>
      </c>
      <c r="DR8" s="49">
        <v>6741</v>
      </c>
      <c r="DS8" s="49">
        <v>-30803</v>
      </c>
      <c r="DT8" s="49">
        <v>70778</v>
      </c>
      <c r="DU8" s="49">
        <v>39975</v>
      </c>
      <c r="DV8" s="49">
        <v>-56997</v>
      </c>
      <c r="DW8" s="49">
        <v>-17022</v>
      </c>
      <c r="DX8" s="49">
        <v>109603</v>
      </c>
      <c r="DY8" s="49">
        <v>92581</v>
      </c>
      <c r="DZ8" s="49">
        <v>-88461</v>
      </c>
      <c r="EA8" s="49">
        <v>-33932</v>
      </c>
      <c r="EB8" s="49">
        <v>-122393</v>
      </c>
      <c r="EC8" s="49">
        <v>-96526</v>
      </c>
      <c r="ED8" s="49">
        <v>-218919</v>
      </c>
      <c r="EE8" s="49">
        <v>83327</v>
      </c>
      <c r="EF8" s="49">
        <v>-135592</v>
      </c>
    </row>
    <row r="9" spans="1:136" ht="16.5" customHeight="1">
      <c r="A9" s="29"/>
      <c r="B9" s="56" t="s">
        <v>1754</v>
      </c>
      <c r="C9" s="56" t="s">
        <v>70</v>
      </c>
      <c r="D9" s="57">
        <v>7665</v>
      </c>
      <c r="E9" s="57">
        <v>-19938</v>
      </c>
      <c r="F9" s="57">
        <v>-12273</v>
      </c>
      <c r="G9" s="57">
        <v>-1234</v>
      </c>
      <c r="H9" s="57">
        <v>-13507</v>
      </c>
      <c r="I9" s="57">
        <v>-3820</v>
      </c>
      <c r="J9" s="57">
        <v>-17327</v>
      </c>
      <c r="K9" s="57">
        <v>388</v>
      </c>
      <c r="L9" s="57">
        <v>1397</v>
      </c>
      <c r="M9" s="57">
        <v>1785</v>
      </c>
      <c r="N9" s="57">
        <v>452</v>
      </c>
      <c r="O9" s="57">
        <v>2237</v>
      </c>
      <c r="P9" s="57">
        <v>1097</v>
      </c>
      <c r="Q9" s="57">
        <v>3334</v>
      </c>
      <c r="R9" s="57">
        <v>3098</v>
      </c>
      <c r="S9" s="57">
        <v>3754</v>
      </c>
      <c r="T9" s="57">
        <v>6852</v>
      </c>
      <c r="U9" s="57">
        <v>2734</v>
      </c>
      <c r="V9" s="57">
        <v>9586</v>
      </c>
      <c r="W9" s="57">
        <v>3671</v>
      </c>
      <c r="X9" s="57">
        <v>13257</v>
      </c>
      <c r="Y9" s="57">
        <v>579</v>
      </c>
      <c r="Z9" s="57">
        <v>2342</v>
      </c>
      <c r="AA9" s="57">
        <v>2921</v>
      </c>
      <c r="AB9" s="57">
        <v>-167</v>
      </c>
      <c r="AC9" s="57">
        <v>2754</v>
      </c>
      <c r="AD9" s="57">
        <v>-6924</v>
      </c>
      <c r="AE9" s="57">
        <v>-4170</v>
      </c>
      <c r="AF9" s="57">
        <v>33</v>
      </c>
      <c r="AG9" s="57">
        <v>-2305</v>
      </c>
      <c r="AH9" s="57">
        <v>-2272</v>
      </c>
      <c r="AI9" s="57">
        <v>-1571</v>
      </c>
      <c r="AJ9" s="57">
        <v>-3843</v>
      </c>
      <c r="AK9" s="57">
        <v>-3775</v>
      </c>
      <c r="AL9" s="57">
        <v>-7618</v>
      </c>
      <c r="AM9" s="57">
        <v>-5452</v>
      </c>
      <c r="AN9" s="57">
        <v>-7078</v>
      </c>
      <c r="AO9" s="57">
        <v>-12530</v>
      </c>
      <c r="AP9" s="57">
        <v>-8586</v>
      </c>
      <c r="AQ9" s="57">
        <v>-21116</v>
      </c>
      <c r="AR9" s="57">
        <v>-6181</v>
      </c>
      <c r="AS9" s="57">
        <v>-27297</v>
      </c>
      <c r="AT9" s="57">
        <v>-5770</v>
      </c>
      <c r="AU9" s="57">
        <v>-1380</v>
      </c>
      <c r="AV9" s="57">
        <v>-7150</v>
      </c>
      <c r="AW9" s="57">
        <v>-1667</v>
      </c>
      <c r="AX9" s="57">
        <v>-8817</v>
      </c>
      <c r="AY9" s="57">
        <v>6057</v>
      </c>
      <c r="AZ9" s="57">
        <v>-2760</v>
      </c>
      <c r="BA9" s="57">
        <v>4007</v>
      </c>
      <c r="BB9" s="57">
        <v>6518</v>
      </c>
      <c r="BC9" s="57">
        <v>10525</v>
      </c>
      <c r="BD9" s="57">
        <v>14867</v>
      </c>
      <c r="BE9" s="57">
        <v>25392</v>
      </c>
      <c r="BF9" s="57">
        <v>25038</v>
      </c>
      <c r="BG9" s="57">
        <v>50430</v>
      </c>
      <c r="BH9" s="57">
        <v>17730</v>
      </c>
      <c r="BI9" s="57">
        <v>19426</v>
      </c>
      <c r="BJ9" s="57">
        <v>37156</v>
      </c>
      <c r="BK9" s="57">
        <v>9933</v>
      </c>
      <c r="BL9" s="57">
        <v>47089</v>
      </c>
      <c r="BM9" s="57">
        <v>20635</v>
      </c>
      <c r="BN9" s="57">
        <v>67724</v>
      </c>
      <c r="BO9" s="57">
        <v>15246</v>
      </c>
      <c r="BP9" s="57">
        <v>21291</v>
      </c>
      <c r="BQ9" s="57">
        <v>36537</v>
      </c>
      <c r="BR9" s="57">
        <v>22374</v>
      </c>
      <c r="BS9" s="57">
        <v>58911</v>
      </c>
      <c r="BT9" s="57">
        <v>34963</v>
      </c>
      <c r="BU9" s="57">
        <v>93874</v>
      </c>
      <c r="BV9" s="57">
        <v>27985</v>
      </c>
      <c r="BW9" s="57">
        <v>25785</v>
      </c>
      <c r="BX9" s="57">
        <v>53770</v>
      </c>
      <c r="BY9" s="57">
        <v>26923</v>
      </c>
      <c r="BZ9" s="57">
        <v>80693</v>
      </c>
      <c r="CA9" s="57">
        <v>23893</v>
      </c>
      <c r="CB9" s="57">
        <v>104586</v>
      </c>
      <c r="CC9" s="57">
        <v>24080</v>
      </c>
      <c r="CD9" s="57">
        <v>27109</v>
      </c>
      <c r="CE9" s="57">
        <v>51189</v>
      </c>
      <c r="CF9" s="57">
        <v>26239</v>
      </c>
      <c r="CG9" s="57">
        <v>77428</v>
      </c>
      <c r="CH9" s="57">
        <v>25885</v>
      </c>
      <c r="CI9" s="57">
        <v>103313</v>
      </c>
      <c r="CJ9" s="57">
        <v>24934</v>
      </c>
      <c r="CK9" s="57">
        <v>22443</v>
      </c>
      <c r="CL9" s="57">
        <v>47377</v>
      </c>
      <c r="CM9" s="57">
        <v>21305</v>
      </c>
      <c r="CN9" s="57">
        <v>68682</v>
      </c>
      <c r="CO9" s="57">
        <v>14419</v>
      </c>
      <c r="CP9" s="57">
        <v>83101</v>
      </c>
      <c r="CQ9" s="57">
        <v>13881</v>
      </c>
      <c r="CR9" s="57">
        <v>13318.022140000099</v>
      </c>
      <c r="CS9" s="57">
        <v>27199.022140000099</v>
      </c>
      <c r="CT9" s="57">
        <v>17462</v>
      </c>
      <c r="CU9" s="57">
        <v>44661.022140000103</v>
      </c>
      <c r="CV9" s="57">
        <v>8967</v>
      </c>
      <c r="CW9" s="57">
        <v>53628.022140000103</v>
      </c>
      <c r="CX9" s="57">
        <v>45121</v>
      </c>
      <c r="CY9" s="57">
        <v>53581</v>
      </c>
      <c r="CZ9" s="57">
        <v>98702</v>
      </c>
      <c r="DA9" s="57">
        <v>40636</v>
      </c>
      <c r="DB9" s="57">
        <v>139338</v>
      </c>
      <c r="DC9" s="57">
        <v>45057</v>
      </c>
      <c r="DD9" s="57">
        <v>184395</v>
      </c>
      <c r="DE9" s="57">
        <v>49767</v>
      </c>
      <c r="DF9" s="57">
        <v>-493605</v>
      </c>
      <c r="DG9" s="57">
        <v>-443838</v>
      </c>
      <c r="DH9" s="57">
        <v>57386</v>
      </c>
      <c r="DI9" s="57">
        <v>-386452</v>
      </c>
      <c r="DJ9" s="57">
        <v>42570</v>
      </c>
      <c r="DK9" s="57">
        <v>-343882</v>
      </c>
      <c r="DL9" s="57">
        <v>78216</v>
      </c>
      <c r="DM9" s="57">
        <v>51250</v>
      </c>
      <c r="DN9" s="57">
        <v>129466</v>
      </c>
      <c r="DO9" s="57">
        <v>18470</v>
      </c>
      <c r="DP9" s="57">
        <v>147936</v>
      </c>
      <c r="DQ9" s="57">
        <v>26155</v>
      </c>
      <c r="DR9" s="57">
        <v>174091</v>
      </c>
      <c r="DS9" s="57">
        <v>-16985</v>
      </c>
      <c r="DT9" s="57">
        <v>3473</v>
      </c>
      <c r="DU9" s="57">
        <v>-13512</v>
      </c>
      <c r="DV9" s="57">
        <v>130</v>
      </c>
      <c r="DW9" s="57">
        <v>-13382</v>
      </c>
      <c r="DX9" s="57">
        <v>36498</v>
      </c>
      <c r="DY9" s="57">
        <v>23116</v>
      </c>
      <c r="DZ9" s="57">
        <v>15034</v>
      </c>
      <c r="EA9" s="57">
        <v>28662</v>
      </c>
      <c r="EB9" s="57">
        <v>43696</v>
      </c>
      <c r="EC9" s="57">
        <v>15452</v>
      </c>
      <c r="ED9" s="57">
        <v>59148</v>
      </c>
      <c r="EE9" s="57">
        <v>-10738</v>
      </c>
      <c r="EF9" s="57">
        <v>48410</v>
      </c>
    </row>
    <row r="10" spans="1:136">
      <c r="B10" s="56" t="s">
        <v>1750</v>
      </c>
      <c r="C10" s="56" t="s">
        <v>59</v>
      </c>
      <c r="D10" s="72">
        <v>9771</v>
      </c>
      <c r="E10" s="72">
        <v>8075</v>
      </c>
      <c r="F10" s="72">
        <v>17846</v>
      </c>
      <c r="G10" s="72">
        <v>8020</v>
      </c>
      <c r="H10" s="72">
        <v>25866</v>
      </c>
      <c r="I10" s="72">
        <v>8159</v>
      </c>
      <c r="J10" s="72">
        <v>34025</v>
      </c>
      <c r="K10" s="72">
        <v>8642</v>
      </c>
      <c r="L10" s="72">
        <v>9384</v>
      </c>
      <c r="M10" s="72">
        <v>18026</v>
      </c>
      <c r="N10" s="72">
        <v>10072</v>
      </c>
      <c r="O10" s="72">
        <v>28098</v>
      </c>
      <c r="P10" s="72">
        <v>10721</v>
      </c>
      <c r="Q10" s="72">
        <v>38819</v>
      </c>
      <c r="R10" s="72">
        <v>11703</v>
      </c>
      <c r="S10" s="72">
        <v>12100</v>
      </c>
      <c r="T10" s="72">
        <v>23803</v>
      </c>
      <c r="U10" s="72">
        <v>12625</v>
      </c>
      <c r="V10" s="72">
        <v>36428</v>
      </c>
      <c r="W10" s="72">
        <v>13279</v>
      </c>
      <c r="X10" s="72">
        <v>49707</v>
      </c>
      <c r="Y10" s="72">
        <v>14580</v>
      </c>
      <c r="Z10" s="72">
        <v>15314</v>
      </c>
      <c r="AA10" s="72">
        <v>29894</v>
      </c>
      <c r="AB10" s="72">
        <v>15975</v>
      </c>
      <c r="AC10" s="72">
        <v>45869</v>
      </c>
      <c r="AD10" s="72">
        <v>16157</v>
      </c>
      <c r="AE10" s="72">
        <v>62026</v>
      </c>
      <c r="AF10" s="72">
        <v>18139</v>
      </c>
      <c r="AG10" s="72">
        <v>18342</v>
      </c>
      <c r="AH10" s="72">
        <v>36481</v>
      </c>
      <c r="AI10" s="72">
        <v>18799</v>
      </c>
      <c r="AJ10" s="72">
        <v>55280</v>
      </c>
      <c r="AK10" s="72">
        <v>18793</v>
      </c>
      <c r="AL10" s="72">
        <v>74073</v>
      </c>
      <c r="AM10" s="72">
        <v>18795</v>
      </c>
      <c r="AN10" s="72">
        <v>17923</v>
      </c>
      <c r="AO10" s="72">
        <v>36718</v>
      </c>
      <c r="AP10" s="72">
        <v>18294</v>
      </c>
      <c r="AQ10" s="72">
        <v>55012</v>
      </c>
      <c r="AR10" s="72">
        <v>20775</v>
      </c>
      <c r="AS10" s="72">
        <v>75787</v>
      </c>
      <c r="AT10" s="72">
        <v>21515</v>
      </c>
      <c r="AU10" s="72">
        <v>22579</v>
      </c>
      <c r="AV10" s="72">
        <v>44094</v>
      </c>
      <c r="AW10" s="72">
        <v>24173</v>
      </c>
      <c r="AX10" s="72">
        <v>68267</v>
      </c>
      <c r="AY10" s="72">
        <v>29371</v>
      </c>
      <c r="AZ10" s="72">
        <v>97638</v>
      </c>
      <c r="BA10" s="72">
        <v>30147</v>
      </c>
      <c r="BB10" s="72">
        <v>31930</v>
      </c>
      <c r="BC10" s="72">
        <v>62077</v>
      </c>
      <c r="BD10" s="72">
        <v>33749</v>
      </c>
      <c r="BE10" s="72">
        <v>95826</v>
      </c>
      <c r="BF10" s="72">
        <v>37124</v>
      </c>
      <c r="BG10" s="72">
        <v>132950</v>
      </c>
      <c r="BH10" s="72">
        <v>39291</v>
      </c>
      <c r="BI10" s="72">
        <v>40586</v>
      </c>
      <c r="BJ10" s="72">
        <v>79877</v>
      </c>
      <c r="BK10" s="72">
        <v>42276</v>
      </c>
      <c r="BL10" s="72">
        <v>122153</v>
      </c>
      <c r="BM10" s="72">
        <v>45284</v>
      </c>
      <c r="BN10" s="72">
        <v>167437</v>
      </c>
      <c r="BO10" s="72">
        <v>48304.26</v>
      </c>
      <c r="BP10" s="72">
        <v>51633</v>
      </c>
      <c r="BQ10" s="72">
        <v>99937.260000000009</v>
      </c>
      <c r="BR10" s="72">
        <v>55024</v>
      </c>
      <c r="BS10" s="72">
        <v>154961.26</v>
      </c>
      <c r="BT10" s="72">
        <v>57769.084999999999</v>
      </c>
      <c r="BU10" s="72">
        <v>212730.345</v>
      </c>
      <c r="BV10" s="72">
        <v>61385.209040000002</v>
      </c>
      <c r="BW10" s="72">
        <v>63684.935679999799</v>
      </c>
      <c r="BX10" s="72">
        <v>125070.14471999981</v>
      </c>
      <c r="BY10" s="72">
        <v>68235</v>
      </c>
      <c r="BZ10" s="72">
        <v>193305.14471999981</v>
      </c>
      <c r="CA10" s="72">
        <v>71475</v>
      </c>
      <c r="CB10" s="72">
        <v>264780.14471999981</v>
      </c>
      <c r="CC10" s="72">
        <v>73366</v>
      </c>
      <c r="CD10" s="72">
        <v>76912</v>
      </c>
      <c r="CE10" s="72">
        <v>150278</v>
      </c>
      <c r="CF10" s="72">
        <v>78601</v>
      </c>
      <c r="CG10" s="72">
        <v>228879</v>
      </c>
      <c r="CH10" s="72">
        <v>82382</v>
      </c>
      <c r="CI10" s="72">
        <v>311261</v>
      </c>
      <c r="CJ10" s="72">
        <v>79114</v>
      </c>
      <c r="CK10" s="72">
        <v>79710</v>
      </c>
      <c r="CL10" s="72">
        <v>158824</v>
      </c>
      <c r="CM10" s="72">
        <v>82769</v>
      </c>
      <c r="CN10" s="72">
        <v>241593</v>
      </c>
      <c r="CO10" s="72">
        <v>87459</v>
      </c>
      <c r="CP10" s="72">
        <v>329052</v>
      </c>
      <c r="CQ10" s="72">
        <v>73848</v>
      </c>
      <c r="CR10" s="72">
        <v>76281</v>
      </c>
      <c r="CS10" s="72">
        <v>150129</v>
      </c>
      <c r="CT10" s="72">
        <v>81285</v>
      </c>
      <c r="CU10" s="72">
        <v>231414</v>
      </c>
      <c r="CV10" s="72">
        <v>83160</v>
      </c>
      <c r="CW10" s="72">
        <v>314574</v>
      </c>
      <c r="CX10" s="72">
        <v>162480</v>
      </c>
      <c r="CY10" s="72">
        <v>164860</v>
      </c>
      <c r="CZ10" s="72">
        <v>327340</v>
      </c>
      <c r="DA10" s="72">
        <v>167151</v>
      </c>
      <c r="DB10" s="72">
        <v>494491</v>
      </c>
      <c r="DC10" s="72">
        <v>167262</v>
      </c>
      <c r="DD10" s="72">
        <v>661753</v>
      </c>
      <c r="DE10" s="72">
        <v>181578</v>
      </c>
      <c r="DF10" s="72">
        <v>183013</v>
      </c>
      <c r="DG10" s="72">
        <v>364591</v>
      </c>
      <c r="DH10" s="72">
        <v>198282</v>
      </c>
      <c r="DI10" s="72">
        <v>562873</v>
      </c>
      <c r="DJ10" s="72">
        <v>196768</v>
      </c>
      <c r="DK10" s="72">
        <v>759641</v>
      </c>
      <c r="DL10" s="72">
        <v>201481</v>
      </c>
      <c r="DM10" s="72">
        <v>212132</v>
      </c>
      <c r="DN10" s="72">
        <v>413613</v>
      </c>
      <c r="DO10" s="72">
        <v>226397</v>
      </c>
      <c r="DP10" s="72">
        <v>640010</v>
      </c>
      <c r="DQ10" s="72">
        <v>237007</v>
      </c>
      <c r="DR10" s="72">
        <v>877017</v>
      </c>
      <c r="DS10" s="72">
        <v>235030</v>
      </c>
      <c r="DT10" s="72">
        <v>251053</v>
      </c>
      <c r="DU10" s="72">
        <v>486083</v>
      </c>
      <c r="DV10" s="72">
        <v>251178</v>
      </c>
      <c r="DW10" s="72">
        <v>737261</v>
      </c>
      <c r="DX10" s="72">
        <v>256589</v>
      </c>
      <c r="DY10" s="72">
        <v>993850</v>
      </c>
      <c r="DZ10" s="72">
        <v>256590</v>
      </c>
      <c r="EA10" s="72">
        <v>247648</v>
      </c>
      <c r="EB10" s="72">
        <v>504238</v>
      </c>
      <c r="EC10" s="72">
        <v>264253</v>
      </c>
      <c r="ED10" s="72">
        <v>768491</v>
      </c>
      <c r="EE10" s="72">
        <v>281753</v>
      </c>
      <c r="EF10" s="72">
        <v>1050244</v>
      </c>
    </row>
    <row r="11" spans="1:136">
      <c r="B11" s="117" t="s">
        <v>1776</v>
      </c>
      <c r="C11" s="117" t="s">
        <v>1776</v>
      </c>
      <c r="D11" s="118">
        <v>21342</v>
      </c>
      <c r="E11" s="118">
        <v>37514</v>
      </c>
      <c r="F11" s="118">
        <v>58856</v>
      </c>
      <c r="G11" s="118">
        <v>6461</v>
      </c>
      <c r="H11" s="118">
        <v>65317</v>
      </c>
      <c r="I11" s="118">
        <v>57723</v>
      </c>
      <c r="J11" s="118">
        <v>123040</v>
      </c>
      <c r="K11" s="118">
        <v>29436</v>
      </c>
      <c r="L11" s="118">
        <v>44990</v>
      </c>
      <c r="M11" s="118">
        <v>74426</v>
      </c>
      <c r="N11" s="118">
        <v>32952</v>
      </c>
      <c r="O11" s="118">
        <v>107378</v>
      </c>
      <c r="P11" s="118">
        <v>64117</v>
      </c>
      <c r="Q11" s="118">
        <v>171495</v>
      </c>
      <c r="R11" s="118">
        <v>38920</v>
      </c>
      <c r="S11" s="118">
        <v>74714</v>
      </c>
      <c r="T11" s="118">
        <v>113634</v>
      </c>
      <c r="U11" s="118">
        <v>67644</v>
      </c>
      <c r="V11" s="118">
        <v>181278</v>
      </c>
      <c r="W11" s="118">
        <v>89413</v>
      </c>
      <c r="X11" s="118">
        <v>270691</v>
      </c>
      <c r="Y11" s="118">
        <v>52371</v>
      </c>
      <c r="Z11" s="118">
        <v>82581</v>
      </c>
      <c r="AA11" s="118">
        <v>134952</v>
      </c>
      <c r="AB11" s="118">
        <v>58432</v>
      </c>
      <c r="AC11" s="118">
        <v>193384</v>
      </c>
      <c r="AD11" s="118">
        <v>89672</v>
      </c>
      <c r="AE11" s="118">
        <v>283056</v>
      </c>
      <c r="AF11" s="118">
        <v>34598.279695342848</v>
      </c>
      <c r="AG11" s="118">
        <v>88511.940966587921</v>
      </c>
      <c r="AH11" s="118">
        <v>123110.22066193077</v>
      </c>
      <c r="AI11" s="118">
        <v>63690.640550408512</v>
      </c>
      <c r="AJ11" s="118">
        <v>186800.86121233928</v>
      </c>
      <c r="AK11" s="118">
        <v>145515.23646145535</v>
      </c>
      <c r="AL11" s="118">
        <v>332316.0976737946</v>
      </c>
      <c r="AM11" s="118">
        <v>68905</v>
      </c>
      <c r="AN11" s="118">
        <v>147466</v>
      </c>
      <c r="AO11" s="118">
        <v>216371</v>
      </c>
      <c r="AP11" s="118">
        <v>96446</v>
      </c>
      <c r="AQ11" s="118">
        <v>312817</v>
      </c>
      <c r="AR11" s="118">
        <v>167443</v>
      </c>
      <c r="AS11" s="118">
        <v>480260</v>
      </c>
      <c r="AT11" s="118">
        <v>80574</v>
      </c>
      <c r="AU11" s="118">
        <v>174071</v>
      </c>
      <c r="AV11" s="118">
        <v>254645</v>
      </c>
      <c r="AW11" s="118">
        <v>100802.55823999998</v>
      </c>
      <c r="AX11" s="118">
        <v>355447.55823999998</v>
      </c>
      <c r="AY11" s="118">
        <v>214823</v>
      </c>
      <c r="AZ11" s="118">
        <v>570270.55823999993</v>
      </c>
      <c r="BA11" s="118">
        <v>79375</v>
      </c>
      <c r="BB11" s="118">
        <v>186405</v>
      </c>
      <c r="BC11" s="118">
        <v>265780</v>
      </c>
      <c r="BD11" s="118">
        <v>144066</v>
      </c>
      <c r="BE11" s="118">
        <v>409846</v>
      </c>
      <c r="BF11" s="118">
        <v>282355</v>
      </c>
      <c r="BG11" s="118">
        <v>692201</v>
      </c>
      <c r="BH11" s="118">
        <v>85468</v>
      </c>
      <c r="BI11" s="118">
        <v>198007</v>
      </c>
      <c r="BJ11" s="118">
        <v>283475</v>
      </c>
      <c r="BK11" s="118">
        <v>152965</v>
      </c>
      <c r="BL11" s="118">
        <v>436440</v>
      </c>
      <c r="BM11" s="118">
        <v>381433</v>
      </c>
      <c r="BN11" s="118">
        <v>817873</v>
      </c>
      <c r="BO11" s="118">
        <v>132040.71000000002</v>
      </c>
      <c r="BP11" s="118">
        <v>241041</v>
      </c>
      <c r="BQ11" s="118">
        <v>373081.71</v>
      </c>
      <c r="BR11" s="118">
        <v>196925</v>
      </c>
      <c r="BS11" s="118">
        <v>570006.71</v>
      </c>
      <c r="BT11" s="118">
        <v>444775.00400000002</v>
      </c>
      <c r="BU11" s="118">
        <v>1014781.7139999999</v>
      </c>
      <c r="BV11" s="118">
        <v>191958.48855000013</v>
      </c>
      <c r="BW11" s="118">
        <v>317558.57631999993</v>
      </c>
      <c r="BX11" s="118">
        <v>509517.06487000006</v>
      </c>
      <c r="BY11" s="118">
        <v>224891</v>
      </c>
      <c r="BZ11" s="118">
        <v>734408.06487000012</v>
      </c>
      <c r="CA11" s="118">
        <v>463624.30340999993</v>
      </c>
      <c r="CB11" s="118">
        <v>1198032.3682800001</v>
      </c>
      <c r="CC11" s="118">
        <v>178909</v>
      </c>
      <c r="CD11" s="118">
        <v>349371</v>
      </c>
      <c r="CE11" s="118">
        <v>528280</v>
      </c>
      <c r="CF11" s="118">
        <v>211496</v>
      </c>
      <c r="CG11" s="118">
        <v>739776</v>
      </c>
      <c r="CH11" s="118">
        <v>547177</v>
      </c>
      <c r="CI11" s="118">
        <v>1286953</v>
      </c>
      <c r="CJ11" s="118">
        <v>183150</v>
      </c>
      <c r="CK11" s="118">
        <v>374418</v>
      </c>
      <c r="CL11" s="118">
        <v>557568</v>
      </c>
      <c r="CM11" s="118">
        <v>288697</v>
      </c>
      <c r="CN11" s="118">
        <v>846265</v>
      </c>
      <c r="CO11" s="118">
        <v>570026</v>
      </c>
      <c r="CP11" s="118">
        <v>1416291</v>
      </c>
      <c r="CQ11" s="118">
        <v>243903</v>
      </c>
      <c r="CR11" s="118">
        <v>428254.96486000001</v>
      </c>
      <c r="CS11" s="118">
        <v>672157.96485999995</v>
      </c>
      <c r="CT11" s="118">
        <v>339773.43174999999</v>
      </c>
      <c r="CU11" s="118">
        <v>1011931.3966100001</v>
      </c>
      <c r="CV11" s="118">
        <v>726463.25080000004</v>
      </c>
      <c r="CW11" s="118">
        <v>1738394.64741</v>
      </c>
      <c r="CX11" s="118">
        <v>410356</v>
      </c>
      <c r="CY11" s="118">
        <v>538725</v>
      </c>
      <c r="CZ11" s="118">
        <v>949081</v>
      </c>
      <c r="DA11" s="118">
        <v>457193</v>
      </c>
      <c r="DB11" s="118">
        <v>1406274</v>
      </c>
      <c r="DC11" s="118">
        <v>931857</v>
      </c>
      <c r="DD11" s="118">
        <v>2338131</v>
      </c>
      <c r="DE11" s="118">
        <v>213913</v>
      </c>
      <c r="DF11" s="118">
        <v>603269</v>
      </c>
      <c r="DG11" s="118">
        <v>817182</v>
      </c>
      <c r="DH11" s="118">
        <v>71669</v>
      </c>
      <c r="DI11" s="118">
        <v>888851</v>
      </c>
      <c r="DJ11" s="118">
        <v>727669</v>
      </c>
      <c r="DK11" s="118">
        <v>1616520</v>
      </c>
      <c r="DL11" s="118">
        <v>28118</v>
      </c>
      <c r="DM11" s="118">
        <v>472726</v>
      </c>
      <c r="DN11" s="118">
        <v>500844</v>
      </c>
      <c r="DO11" s="118">
        <v>434150</v>
      </c>
      <c r="DP11" s="118">
        <v>934994</v>
      </c>
      <c r="DQ11" s="118">
        <v>755977</v>
      </c>
      <c r="DR11" s="118">
        <v>1690971</v>
      </c>
      <c r="DS11" s="118">
        <v>378872.08999999997</v>
      </c>
      <c r="DT11" s="118">
        <v>685693</v>
      </c>
      <c r="DU11" s="118">
        <v>1064565.0899999999</v>
      </c>
      <c r="DV11" s="118">
        <v>452173</v>
      </c>
      <c r="DW11" s="118">
        <v>1516738.0899999999</v>
      </c>
      <c r="DX11" s="118">
        <v>884513</v>
      </c>
      <c r="DY11" s="118">
        <v>2401251.09</v>
      </c>
      <c r="DZ11" s="118">
        <v>229929</v>
      </c>
      <c r="EA11" s="118">
        <v>472078</v>
      </c>
      <c r="EB11" s="118">
        <v>702007</v>
      </c>
      <c r="EC11" s="118">
        <v>356081</v>
      </c>
      <c r="ED11" s="118">
        <v>1058088</v>
      </c>
      <c r="EE11" s="118">
        <v>881233</v>
      </c>
      <c r="EF11" s="118">
        <v>1939321</v>
      </c>
    </row>
    <row r="12" spans="1:136" ht="16.5" customHeight="1">
      <c r="A12" s="29"/>
      <c r="B12" s="56" t="s">
        <v>1747</v>
      </c>
      <c r="C12" s="56" t="s">
        <v>57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5190</v>
      </c>
      <c r="X12" s="72">
        <v>5190</v>
      </c>
      <c r="Y12" s="72">
        <v>2077</v>
      </c>
      <c r="Z12" s="72">
        <v>3029</v>
      </c>
      <c r="AA12" s="72">
        <v>5106</v>
      </c>
      <c r="AB12" s="72">
        <v>3096</v>
      </c>
      <c r="AC12" s="72">
        <v>8202</v>
      </c>
      <c r="AD12" s="72">
        <v>2858</v>
      </c>
      <c r="AE12" s="72">
        <v>11060</v>
      </c>
      <c r="AF12" s="72">
        <v>3585</v>
      </c>
      <c r="AG12" s="72">
        <v>4835</v>
      </c>
      <c r="AH12" s="72">
        <v>8420</v>
      </c>
      <c r="AI12" s="72">
        <v>4431</v>
      </c>
      <c r="AJ12" s="72">
        <v>12851</v>
      </c>
      <c r="AK12" s="72">
        <v>4392</v>
      </c>
      <c r="AL12" s="72">
        <v>17243</v>
      </c>
      <c r="AM12" s="72">
        <v>3829</v>
      </c>
      <c r="AN12" s="72">
        <v>4629</v>
      </c>
      <c r="AO12" s="72">
        <v>8458</v>
      </c>
      <c r="AP12" s="72">
        <v>4459</v>
      </c>
      <c r="AQ12" s="72">
        <v>12917</v>
      </c>
      <c r="AR12" s="72">
        <v>4468</v>
      </c>
      <c r="AS12" s="72">
        <v>17385</v>
      </c>
      <c r="AT12" s="72">
        <v>4727</v>
      </c>
      <c r="AU12" s="72">
        <v>5549</v>
      </c>
      <c r="AV12" s="72">
        <v>10276</v>
      </c>
      <c r="AW12" s="72">
        <v>4259.549</v>
      </c>
      <c r="AX12" s="72">
        <v>14535.548999999999</v>
      </c>
      <c r="AY12" s="72">
        <v>3538</v>
      </c>
      <c r="AZ12" s="72">
        <v>18073.548999999999</v>
      </c>
      <c r="BA12" s="72">
        <v>4075</v>
      </c>
      <c r="BB12" s="72">
        <v>4006</v>
      </c>
      <c r="BC12" s="72">
        <v>8081</v>
      </c>
      <c r="BD12" s="72">
        <v>4001</v>
      </c>
      <c r="BE12" s="72">
        <v>12082</v>
      </c>
      <c r="BF12" s="72">
        <v>4045</v>
      </c>
      <c r="BG12" s="72">
        <v>16127</v>
      </c>
      <c r="BH12" s="72">
        <v>4479</v>
      </c>
      <c r="BI12" s="72">
        <v>3360</v>
      </c>
      <c r="BJ12" s="72">
        <v>7839</v>
      </c>
      <c r="BK12" s="72">
        <v>1687</v>
      </c>
      <c r="BL12" s="72">
        <v>9526</v>
      </c>
      <c r="BM12" s="72">
        <v>3613</v>
      </c>
      <c r="BN12" s="72">
        <v>13139</v>
      </c>
      <c r="BO12" s="72">
        <v>2883</v>
      </c>
      <c r="BP12" s="72">
        <v>7003</v>
      </c>
      <c r="BQ12" s="72">
        <v>9886</v>
      </c>
      <c r="BR12" s="72">
        <v>7319</v>
      </c>
      <c r="BS12" s="72">
        <v>17205</v>
      </c>
      <c r="BT12" s="72">
        <v>7747.7449999999999</v>
      </c>
      <c r="BU12" s="72">
        <v>24952.744999999999</v>
      </c>
      <c r="BV12" s="72">
        <v>6467.0164500000001</v>
      </c>
      <c r="BW12" s="72">
        <v>7543.4621100000004</v>
      </c>
      <c r="BX12" s="72">
        <v>14010.47856</v>
      </c>
      <c r="BY12" s="72">
        <v>5498</v>
      </c>
      <c r="BZ12" s="72">
        <v>19508.47856</v>
      </c>
      <c r="CA12" s="72">
        <v>6923</v>
      </c>
      <c r="CB12" s="72">
        <v>26431.47856</v>
      </c>
      <c r="CC12" s="72">
        <v>6736</v>
      </c>
      <c r="CD12" s="72">
        <v>5739</v>
      </c>
      <c r="CE12" s="72">
        <v>12475</v>
      </c>
      <c r="CF12" s="72">
        <v>5786</v>
      </c>
      <c r="CG12" s="72">
        <v>18261</v>
      </c>
      <c r="CH12" s="72">
        <v>5783</v>
      </c>
      <c r="CI12" s="72">
        <v>24044</v>
      </c>
      <c r="CJ12" s="72">
        <v>6861</v>
      </c>
      <c r="CK12" s="72">
        <v>7591</v>
      </c>
      <c r="CL12" s="72">
        <v>14452</v>
      </c>
      <c r="CM12" s="72">
        <v>7129</v>
      </c>
      <c r="CN12" s="72">
        <v>21581</v>
      </c>
      <c r="CO12" s="72">
        <v>6057</v>
      </c>
      <c r="CP12" s="72">
        <v>27638</v>
      </c>
      <c r="CQ12" s="72">
        <v>5084</v>
      </c>
      <c r="CR12" s="72">
        <v>4716</v>
      </c>
      <c r="CS12" s="72">
        <v>9800</v>
      </c>
      <c r="CT12" s="72">
        <v>5920</v>
      </c>
      <c r="CU12" s="72">
        <v>15720</v>
      </c>
      <c r="CV12" s="72">
        <v>4778</v>
      </c>
      <c r="CW12" s="72">
        <v>20498</v>
      </c>
      <c r="CX12" s="72">
        <v>4805</v>
      </c>
      <c r="CY12" s="72">
        <v>5160</v>
      </c>
      <c r="CZ12" s="72">
        <v>9965</v>
      </c>
      <c r="DA12" s="72">
        <v>5247</v>
      </c>
      <c r="DB12" s="72">
        <v>15212</v>
      </c>
      <c r="DC12" s="72">
        <v>5863</v>
      </c>
      <c r="DD12" s="72">
        <v>21075</v>
      </c>
      <c r="DE12" s="72">
        <v>4982</v>
      </c>
      <c r="DF12" s="72">
        <v>5392</v>
      </c>
      <c r="DG12" s="72">
        <v>10374</v>
      </c>
      <c r="DH12" s="72">
        <v>5440</v>
      </c>
      <c r="DI12" s="72">
        <v>15814</v>
      </c>
      <c r="DJ12" s="72">
        <v>7018</v>
      </c>
      <c r="DK12" s="72">
        <v>22832</v>
      </c>
      <c r="DL12" s="72">
        <v>3734</v>
      </c>
      <c r="DM12" s="72">
        <v>4239</v>
      </c>
      <c r="DN12" s="72">
        <v>7973</v>
      </c>
      <c r="DO12" s="72">
        <v>3430</v>
      </c>
      <c r="DP12" s="72">
        <v>11403</v>
      </c>
      <c r="DQ12" s="72">
        <v>3948</v>
      </c>
      <c r="DR12" s="72">
        <v>15351</v>
      </c>
      <c r="DS12" s="72">
        <v>4381</v>
      </c>
      <c r="DT12" s="72">
        <v>6429</v>
      </c>
      <c r="DU12" s="72">
        <v>10810</v>
      </c>
      <c r="DV12" s="72">
        <v>6511</v>
      </c>
      <c r="DW12" s="72">
        <v>17321</v>
      </c>
      <c r="DX12" s="72">
        <v>4478</v>
      </c>
      <c r="DY12" s="72">
        <v>21799</v>
      </c>
      <c r="DZ12" s="72">
        <v>5811</v>
      </c>
      <c r="EA12" s="72">
        <v>6447</v>
      </c>
      <c r="EB12" s="72">
        <v>12258</v>
      </c>
      <c r="EC12" s="72">
        <v>6523</v>
      </c>
      <c r="ED12" s="72">
        <v>18781</v>
      </c>
      <c r="EE12" s="72">
        <v>4677</v>
      </c>
      <c r="EF12" s="72">
        <v>23458</v>
      </c>
    </row>
    <row r="13" spans="1:136" ht="16.5" customHeight="1">
      <c r="A13" s="29"/>
      <c r="B13" s="56" t="s">
        <v>67</v>
      </c>
      <c r="C13" s="56" t="s">
        <v>64</v>
      </c>
      <c r="D13" s="72">
        <v>0</v>
      </c>
      <c r="E13" s="72">
        <v>0</v>
      </c>
      <c r="F13" s="72">
        <v>0</v>
      </c>
      <c r="G13" s="72">
        <v>0</v>
      </c>
      <c r="H13" s="72">
        <v>0</v>
      </c>
      <c r="I13" s="72">
        <v>3078</v>
      </c>
      <c r="J13" s="72">
        <v>3078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4329</v>
      </c>
      <c r="Q13" s="72">
        <v>4329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5368</v>
      </c>
      <c r="X13" s="72">
        <v>5368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2701</v>
      </c>
      <c r="AE13" s="72">
        <v>2701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6007</v>
      </c>
      <c r="AL13" s="72">
        <v>6007</v>
      </c>
      <c r="AM13" s="72">
        <v>0</v>
      </c>
      <c r="AN13" s="72">
        <v>0</v>
      </c>
      <c r="AO13" s="72">
        <v>0</v>
      </c>
      <c r="AP13" s="72">
        <v>0</v>
      </c>
      <c r="AQ13" s="72">
        <v>0</v>
      </c>
      <c r="AR13" s="72">
        <v>7054</v>
      </c>
      <c r="AS13" s="72">
        <v>7054</v>
      </c>
      <c r="AT13" s="72">
        <v>0</v>
      </c>
      <c r="AU13" s="72">
        <v>0</v>
      </c>
      <c r="AV13" s="72">
        <v>0</v>
      </c>
      <c r="AW13" s="72">
        <v>0</v>
      </c>
      <c r="AX13" s="72">
        <v>0</v>
      </c>
      <c r="AY13" s="72">
        <v>3622</v>
      </c>
      <c r="AZ13" s="72">
        <v>3622</v>
      </c>
      <c r="BA13" s="72">
        <v>0</v>
      </c>
      <c r="BB13" s="72">
        <v>0</v>
      </c>
      <c r="BC13" s="72">
        <v>0</v>
      </c>
      <c r="BD13" s="72">
        <v>0</v>
      </c>
      <c r="BE13" s="72">
        <v>0</v>
      </c>
      <c r="BF13" s="72">
        <v>5837</v>
      </c>
      <c r="BG13" s="72">
        <v>5837</v>
      </c>
      <c r="BH13" s="72">
        <v>0</v>
      </c>
      <c r="BI13" s="72">
        <v>-17</v>
      </c>
      <c r="BJ13" s="72">
        <v>-17</v>
      </c>
      <c r="BK13" s="72">
        <v>0</v>
      </c>
      <c r="BL13" s="72">
        <v>-17</v>
      </c>
      <c r="BM13" s="72">
        <v>5616</v>
      </c>
      <c r="BN13" s="72">
        <v>5599</v>
      </c>
      <c r="BO13" s="72">
        <v>0</v>
      </c>
      <c r="BP13" s="72">
        <v>0</v>
      </c>
      <c r="BQ13" s="72">
        <v>0</v>
      </c>
      <c r="BR13" s="72">
        <v>0</v>
      </c>
      <c r="BS13" s="72">
        <v>0</v>
      </c>
      <c r="BT13" s="72">
        <v>11657.135</v>
      </c>
      <c r="BU13" s="72">
        <v>11657.135</v>
      </c>
      <c r="BV13" s="72">
        <v>0</v>
      </c>
      <c r="BW13" s="72">
        <v>0</v>
      </c>
      <c r="BX13" s="72">
        <v>0</v>
      </c>
      <c r="BY13" s="72">
        <v>0</v>
      </c>
      <c r="BZ13" s="72">
        <v>0</v>
      </c>
      <c r="CA13" s="72">
        <v>9943.6965899999996</v>
      </c>
      <c r="CB13" s="72">
        <v>9943.6965899999996</v>
      </c>
      <c r="CC13" s="72">
        <v>0</v>
      </c>
      <c r="CD13" s="72">
        <v>0</v>
      </c>
      <c r="CE13" s="72">
        <v>0</v>
      </c>
      <c r="CF13" s="72">
        <v>0</v>
      </c>
      <c r="CG13" s="72">
        <v>0</v>
      </c>
      <c r="CH13" s="72">
        <v>6734</v>
      </c>
      <c r="CI13" s="72">
        <v>6734</v>
      </c>
      <c r="CJ13" s="72">
        <v>0</v>
      </c>
      <c r="CK13" s="72">
        <v>0</v>
      </c>
      <c r="CL13" s="72">
        <v>0</v>
      </c>
      <c r="CM13" s="72">
        <v>0</v>
      </c>
      <c r="CN13" s="72">
        <v>0</v>
      </c>
      <c r="CO13" s="72">
        <v>10551</v>
      </c>
      <c r="CP13" s="72">
        <v>10551</v>
      </c>
      <c r="CQ13" s="72">
        <v>0</v>
      </c>
      <c r="CR13" s="72">
        <v>0</v>
      </c>
      <c r="CS13" s="72">
        <v>0</v>
      </c>
      <c r="CT13" s="72">
        <v>0</v>
      </c>
      <c r="CU13" s="72">
        <v>0</v>
      </c>
      <c r="CV13" s="72">
        <v>8294.7492000000002</v>
      </c>
      <c r="CW13" s="72">
        <v>8294.7492000000002</v>
      </c>
      <c r="CX13" s="72">
        <v>0</v>
      </c>
      <c r="CY13" s="72">
        <v>0</v>
      </c>
      <c r="CZ13" s="72">
        <v>0</v>
      </c>
      <c r="DA13" s="72">
        <v>0</v>
      </c>
      <c r="DB13" s="72">
        <v>0</v>
      </c>
      <c r="DC13" s="72">
        <v>5855</v>
      </c>
      <c r="DD13" s="72">
        <v>5855</v>
      </c>
      <c r="DE13" s="72">
        <v>0</v>
      </c>
      <c r="DF13" s="72">
        <v>-517</v>
      </c>
      <c r="DG13" s="72">
        <v>-517</v>
      </c>
      <c r="DH13" s="72">
        <v>0</v>
      </c>
      <c r="DI13" s="72">
        <v>-517</v>
      </c>
      <c r="DJ13" s="72">
        <v>1880</v>
      </c>
      <c r="DK13" s="72">
        <v>1363</v>
      </c>
      <c r="DL13" s="72">
        <v>0</v>
      </c>
      <c r="DM13" s="72">
        <v>0</v>
      </c>
      <c r="DN13" s="72">
        <v>0</v>
      </c>
      <c r="DO13" s="72">
        <v>0</v>
      </c>
      <c r="DP13" s="72">
        <v>0</v>
      </c>
      <c r="DQ13" s="72">
        <v>6754</v>
      </c>
      <c r="DR13" s="72">
        <v>6754</v>
      </c>
      <c r="DS13" s="72">
        <v>0</v>
      </c>
      <c r="DT13" s="72">
        <v>0</v>
      </c>
      <c r="DU13" s="72">
        <v>0</v>
      </c>
      <c r="DV13" s="72">
        <v>0</v>
      </c>
      <c r="DW13" s="72">
        <v>0</v>
      </c>
      <c r="DX13" s="72">
        <v>2282</v>
      </c>
      <c r="DY13" s="72">
        <v>2282</v>
      </c>
      <c r="DZ13" s="72">
        <v>0</v>
      </c>
      <c r="EA13" s="72">
        <v>0</v>
      </c>
      <c r="EB13" s="72">
        <v>0</v>
      </c>
      <c r="EC13" s="72">
        <v>0</v>
      </c>
      <c r="ED13" s="72">
        <v>0</v>
      </c>
      <c r="EE13" s="72">
        <v>0</v>
      </c>
      <c r="EF13" s="72">
        <v>0</v>
      </c>
    </row>
    <row r="14" spans="1:136" ht="16.5" customHeight="1">
      <c r="A14" s="29"/>
      <c r="B14" s="56" t="s">
        <v>603</v>
      </c>
      <c r="C14" s="56" t="s">
        <v>2347</v>
      </c>
      <c r="D14" s="72">
        <v>59</v>
      </c>
      <c r="E14" s="72">
        <v>250</v>
      </c>
      <c r="F14" s="72">
        <v>309</v>
      </c>
      <c r="G14" s="72">
        <v>225</v>
      </c>
      <c r="H14" s="72">
        <v>534</v>
      </c>
      <c r="I14" s="72">
        <v>58</v>
      </c>
      <c r="J14" s="72">
        <v>592</v>
      </c>
      <c r="K14" s="72">
        <v>316</v>
      </c>
      <c r="L14" s="72">
        <v>29</v>
      </c>
      <c r="M14" s="72">
        <v>345</v>
      </c>
      <c r="N14" s="72">
        <v>127</v>
      </c>
      <c r="O14" s="72">
        <v>472</v>
      </c>
      <c r="P14" s="72">
        <v>479</v>
      </c>
      <c r="Q14" s="72">
        <v>951</v>
      </c>
      <c r="R14" s="72">
        <v>-62</v>
      </c>
      <c r="S14" s="72">
        <v>520</v>
      </c>
      <c r="T14" s="72">
        <v>458</v>
      </c>
      <c r="U14" s="72">
        <v>2085</v>
      </c>
      <c r="V14" s="72">
        <v>2543</v>
      </c>
      <c r="W14" s="72">
        <v>1433</v>
      </c>
      <c r="X14" s="72">
        <v>3976</v>
      </c>
      <c r="Y14" s="72">
        <v>-3</v>
      </c>
      <c r="Z14" s="72">
        <v>67</v>
      </c>
      <c r="AA14" s="72">
        <v>64</v>
      </c>
      <c r="AB14" s="72">
        <v>194</v>
      </c>
      <c r="AC14" s="72">
        <v>258</v>
      </c>
      <c r="AD14" s="72">
        <v>33</v>
      </c>
      <c r="AE14" s="72">
        <v>291</v>
      </c>
      <c r="AF14" s="72">
        <v>-59</v>
      </c>
      <c r="AG14" s="72">
        <v>152</v>
      </c>
      <c r="AH14" s="72">
        <v>93</v>
      </c>
      <c r="AI14" s="72">
        <v>50</v>
      </c>
      <c r="AJ14" s="72">
        <v>143</v>
      </c>
      <c r="AK14" s="72">
        <v>200</v>
      </c>
      <c r="AL14" s="72">
        <v>343</v>
      </c>
      <c r="AM14" s="72">
        <v>377</v>
      </c>
      <c r="AN14" s="72">
        <v>410</v>
      </c>
      <c r="AO14" s="72">
        <v>787</v>
      </c>
      <c r="AP14" s="72">
        <v>338</v>
      </c>
      <c r="AQ14" s="72">
        <v>1125</v>
      </c>
      <c r="AR14" s="72">
        <v>-705</v>
      </c>
      <c r="AS14" s="72">
        <v>420</v>
      </c>
      <c r="AT14" s="72">
        <v>-142</v>
      </c>
      <c r="AU14" s="72">
        <v>49</v>
      </c>
      <c r="AV14" s="72">
        <v>-93</v>
      </c>
      <c r="AW14" s="72">
        <v>180.07400000000001</v>
      </c>
      <c r="AX14" s="72">
        <v>87.074000000000012</v>
      </c>
      <c r="AY14" s="72">
        <v>574</v>
      </c>
      <c r="AZ14" s="72">
        <v>661.07400000000007</v>
      </c>
      <c r="BA14" s="72">
        <v>138</v>
      </c>
      <c r="BB14" s="72">
        <v>-16</v>
      </c>
      <c r="BC14" s="72">
        <v>122</v>
      </c>
      <c r="BD14" s="72">
        <v>117</v>
      </c>
      <c r="BE14" s="72">
        <v>239</v>
      </c>
      <c r="BF14" s="72">
        <v>46</v>
      </c>
      <c r="BG14" s="72">
        <v>285</v>
      </c>
      <c r="BH14" s="72">
        <v>21</v>
      </c>
      <c r="BI14" s="72">
        <v>471</v>
      </c>
      <c r="BJ14" s="72">
        <v>492</v>
      </c>
      <c r="BK14" s="72">
        <v>-26</v>
      </c>
      <c r="BL14" s="72">
        <v>466</v>
      </c>
      <c r="BM14" s="72">
        <v>56</v>
      </c>
      <c r="BN14" s="72">
        <v>522</v>
      </c>
      <c r="BO14" s="72">
        <v>136.77000000000001</v>
      </c>
      <c r="BP14" s="72">
        <v>61</v>
      </c>
      <c r="BQ14" s="72">
        <v>197.77</v>
      </c>
      <c r="BR14" s="72">
        <v>98</v>
      </c>
      <c r="BS14" s="72">
        <v>295.77</v>
      </c>
      <c r="BT14" s="72">
        <v>1444.5619999999999</v>
      </c>
      <c r="BU14" s="72">
        <v>1740.3319999999999</v>
      </c>
      <c r="BV14" s="72">
        <v>378.03440999999998</v>
      </c>
      <c r="BW14" s="72">
        <v>1057</v>
      </c>
      <c r="BX14" s="72">
        <v>1435.03441</v>
      </c>
      <c r="BY14" s="72">
        <v>144</v>
      </c>
      <c r="BZ14" s="72">
        <v>1579.03441</v>
      </c>
      <c r="CA14" s="72">
        <v>11178</v>
      </c>
      <c r="CB14" s="72">
        <v>12757.03441</v>
      </c>
      <c r="CC14" s="72">
        <v>153</v>
      </c>
      <c r="CD14" s="72">
        <v>962</v>
      </c>
      <c r="CE14" s="72">
        <v>1115</v>
      </c>
      <c r="CF14" s="72">
        <v>12228</v>
      </c>
      <c r="CG14" s="72">
        <v>13343</v>
      </c>
      <c r="CH14" s="72">
        <v>8035</v>
      </c>
      <c r="CI14" s="72">
        <v>21378</v>
      </c>
      <c r="CJ14" s="72">
        <v>431</v>
      </c>
      <c r="CK14" s="72">
        <v>725</v>
      </c>
      <c r="CL14" s="72">
        <v>1156</v>
      </c>
      <c r="CM14" s="72">
        <v>3411</v>
      </c>
      <c r="CN14" s="72">
        <v>4567</v>
      </c>
      <c r="CO14" s="72">
        <v>16783</v>
      </c>
      <c r="CP14" s="72">
        <v>21350</v>
      </c>
      <c r="CQ14" s="72">
        <v>523</v>
      </c>
      <c r="CR14" s="72">
        <v>1220.03514</v>
      </c>
      <c r="CS14" s="72">
        <v>1743.03514</v>
      </c>
      <c r="CT14" s="72">
        <v>1268.56825</v>
      </c>
      <c r="CU14" s="72">
        <v>3011.6033900000002</v>
      </c>
      <c r="CV14" s="72">
        <v>3119</v>
      </c>
      <c r="CW14" s="72">
        <v>6130.6033900000002</v>
      </c>
      <c r="CX14" s="72">
        <v>500</v>
      </c>
      <c r="CY14" s="72">
        <v>289</v>
      </c>
      <c r="CZ14" s="72">
        <v>789</v>
      </c>
      <c r="DA14" s="72">
        <v>1926</v>
      </c>
      <c r="DB14" s="72">
        <v>2715</v>
      </c>
      <c r="DC14" s="72">
        <v>21053</v>
      </c>
      <c r="DD14" s="72">
        <v>23768</v>
      </c>
      <c r="DE14" s="72">
        <v>-168</v>
      </c>
      <c r="DF14" s="72">
        <v>9905</v>
      </c>
      <c r="DG14" s="72">
        <v>9737</v>
      </c>
      <c r="DH14" s="72">
        <v>10240</v>
      </c>
      <c r="DI14" s="72">
        <v>19977</v>
      </c>
      <c r="DJ14" s="72">
        <v>556</v>
      </c>
      <c r="DK14" s="72">
        <v>20533</v>
      </c>
      <c r="DL14" s="72">
        <v>-67</v>
      </c>
      <c r="DM14" s="72">
        <v>228</v>
      </c>
      <c r="DN14" s="72">
        <v>161</v>
      </c>
      <c r="DO14" s="72">
        <v>-84</v>
      </c>
      <c r="DP14" s="72">
        <v>77</v>
      </c>
      <c r="DQ14" s="72">
        <v>8917</v>
      </c>
      <c r="DR14" s="72">
        <v>8994</v>
      </c>
      <c r="DS14" s="72">
        <v>-7</v>
      </c>
      <c r="DT14" s="72">
        <v>9510</v>
      </c>
      <c r="DU14" s="72">
        <v>9503</v>
      </c>
      <c r="DV14" s="72">
        <v>845</v>
      </c>
      <c r="DW14" s="72">
        <v>10348</v>
      </c>
      <c r="DX14" s="72">
        <v>27356</v>
      </c>
      <c r="DY14" s="72">
        <v>37704</v>
      </c>
      <c r="DZ14" s="72">
        <v>16040</v>
      </c>
      <c r="EA14" s="72">
        <v>3076</v>
      </c>
      <c r="EB14" s="72">
        <v>19116</v>
      </c>
      <c r="EC14" s="72">
        <v>-27</v>
      </c>
      <c r="ED14" s="72">
        <v>19089</v>
      </c>
      <c r="EE14" s="72">
        <v>121753</v>
      </c>
      <c r="EF14" s="72">
        <v>140842</v>
      </c>
    </row>
    <row r="15" spans="1:136">
      <c r="B15" s="117" t="s">
        <v>1945</v>
      </c>
      <c r="C15" s="117" t="s">
        <v>1944</v>
      </c>
      <c r="D15" s="118">
        <v>21401</v>
      </c>
      <c r="E15" s="118">
        <v>37764</v>
      </c>
      <c r="F15" s="118">
        <v>59165</v>
      </c>
      <c r="G15" s="118">
        <v>6686</v>
      </c>
      <c r="H15" s="118">
        <v>65851</v>
      </c>
      <c r="I15" s="118">
        <v>60859</v>
      </c>
      <c r="J15" s="118">
        <v>126710</v>
      </c>
      <c r="K15" s="118">
        <v>29752</v>
      </c>
      <c r="L15" s="118">
        <v>45019</v>
      </c>
      <c r="M15" s="118">
        <v>74771</v>
      </c>
      <c r="N15" s="118">
        <v>33079</v>
      </c>
      <c r="O15" s="118">
        <v>107850</v>
      </c>
      <c r="P15" s="118">
        <v>68925</v>
      </c>
      <c r="Q15" s="118">
        <v>176775</v>
      </c>
      <c r="R15" s="118">
        <v>38858</v>
      </c>
      <c r="S15" s="118">
        <v>75234</v>
      </c>
      <c r="T15" s="118">
        <v>114092</v>
      </c>
      <c r="U15" s="118">
        <v>69729</v>
      </c>
      <c r="V15" s="118">
        <v>183821</v>
      </c>
      <c r="W15" s="118">
        <v>101404</v>
      </c>
      <c r="X15" s="118">
        <v>285225</v>
      </c>
      <c r="Y15" s="118">
        <v>54445</v>
      </c>
      <c r="Z15" s="118">
        <v>85677</v>
      </c>
      <c r="AA15" s="118">
        <v>140122</v>
      </c>
      <c r="AB15" s="118">
        <v>61722</v>
      </c>
      <c r="AC15" s="118">
        <v>201844</v>
      </c>
      <c r="AD15" s="118">
        <v>95264</v>
      </c>
      <c r="AE15" s="118">
        <v>297108</v>
      </c>
      <c r="AF15" s="118">
        <v>38124.279695342848</v>
      </c>
      <c r="AG15" s="118">
        <v>93498.940966587921</v>
      </c>
      <c r="AH15" s="118">
        <v>131623.22066193077</v>
      </c>
      <c r="AI15" s="118">
        <v>68171.640550408512</v>
      </c>
      <c r="AJ15" s="118">
        <v>199794.86121233928</v>
      </c>
      <c r="AK15" s="118">
        <v>156114.23646145535</v>
      </c>
      <c r="AL15" s="118">
        <v>355909.0976737946</v>
      </c>
      <c r="AM15" s="118">
        <v>73111</v>
      </c>
      <c r="AN15" s="118">
        <v>152505</v>
      </c>
      <c r="AO15" s="118">
        <v>225616</v>
      </c>
      <c r="AP15" s="118">
        <v>101243</v>
      </c>
      <c r="AQ15" s="118">
        <v>326859</v>
      </c>
      <c r="AR15" s="118">
        <v>178260</v>
      </c>
      <c r="AS15" s="118">
        <v>505119</v>
      </c>
      <c r="AT15" s="118">
        <v>85159</v>
      </c>
      <c r="AU15" s="118">
        <v>179669</v>
      </c>
      <c r="AV15" s="118">
        <v>264828</v>
      </c>
      <c r="AW15" s="118">
        <v>105242.18123999998</v>
      </c>
      <c r="AX15" s="118">
        <v>370070.18124000001</v>
      </c>
      <c r="AY15" s="118">
        <v>222557</v>
      </c>
      <c r="AZ15" s="118">
        <v>592627.18123999995</v>
      </c>
      <c r="BA15" s="118">
        <v>83588</v>
      </c>
      <c r="BB15" s="118">
        <v>190395</v>
      </c>
      <c r="BC15" s="118">
        <v>273983</v>
      </c>
      <c r="BD15" s="118">
        <v>148184</v>
      </c>
      <c r="BE15" s="118">
        <v>422167</v>
      </c>
      <c r="BF15" s="118">
        <v>292283</v>
      </c>
      <c r="BG15" s="118">
        <v>714450</v>
      </c>
      <c r="BH15" s="118">
        <v>89968</v>
      </c>
      <c r="BI15" s="118">
        <v>201821</v>
      </c>
      <c r="BJ15" s="118">
        <v>291789</v>
      </c>
      <c r="BK15" s="118">
        <v>154626</v>
      </c>
      <c r="BL15" s="118">
        <v>446415</v>
      </c>
      <c r="BM15" s="118">
        <v>390718</v>
      </c>
      <c r="BN15" s="118">
        <v>837133</v>
      </c>
      <c r="BO15" s="118">
        <v>135060.48000000001</v>
      </c>
      <c r="BP15" s="118">
        <v>248105</v>
      </c>
      <c r="BQ15" s="118">
        <v>383165.48000000004</v>
      </c>
      <c r="BR15" s="118">
        <v>204342</v>
      </c>
      <c r="BS15" s="118">
        <v>587507.48</v>
      </c>
      <c r="BT15" s="118">
        <v>465624.446</v>
      </c>
      <c r="BU15" s="118">
        <v>1053131.9259999997</v>
      </c>
      <c r="BV15" s="118">
        <v>198803.53941000011</v>
      </c>
      <c r="BW15" s="118">
        <v>326159.03842999996</v>
      </c>
      <c r="BX15" s="118">
        <v>524962.57784000004</v>
      </c>
      <c r="BY15" s="118">
        <v>230533</v>
      </c>
      <c r="BZ15" s="118">
        <v>755495.57784000004</v>
      </c>
      <c r="CA15" s="118">
        <v>491668.99999999994</v>
      </c>
      <c r="CB15" s="118">
        <v>1247164.5778400002</v>
      </c>
      <c r="CC15" s="118">
        <v>185798</v>
      </c>
      <c r="CD15" s="118">
        <v>356072</v>
      </c>
      <c r="CE15" s="118">
        <v>541870</v>
      </c>
      <c r="CF15" s="118">
        <v>229510</v>
      </c>
      <c r="CG15" s="118">
        <v>771380</v>
      </c>
      <c r="CH15" s="118">
        <v>567729</v>
      </c>
      <c r="CI15" s="118">
        <v>1339109</v>
      </c>
      <c r="CJ15" s="118">
        <v>190442</v>
      </c>
      <c r="CK15" s="118">
        <v>382734</v>
      </c>
      <c r="CL15" s="118">
        <v>573176</v>
      </c>
      <c r="CM15" s="118">
        <v>299237</v>
      </c>
      <c r="CN15" s="118">
        <v>872413</v>
      </c>
      <c r="CO15" s="118">
        <v>603417</v>
      </c>
      <c r="CP15" s="118">
        <v>1475830</v>
      </c>
      <c r="CQ15" s="118">
        <v>249510</v>
      </c>
      <c r="CR15" s="118">
        <v>434191</v>
      </c>
      <c r="CS15" s="118">
        <v>683701</v>
      </c>
      <c r="CT15" s="118">
        <v>346962</v>
      </c>
      <c r="CU15" s="118">
        <v>1030663</v>
      </c>
      <c r="CV15" s="118">
        <v>742655</v>
      </c>
      <c r="CW15" s="118">
        <v>1773318</v>
      </c>
      <c r="CX15" s="118">
        <v>415661</v>
      </c>
      <c r="CY15" s="118">
        <v>544174</v>
      </c>
      <c r="CZ15" s="118">
        <v>959835</v>
      </c>
      <c r="DA15" s="118">
        <v>464366</v>
      </c>
      <c r="DB15" s="118">
        <v>1424201</v>
      </c>
      <c r="DC15" s="118">
        <v>964628</v>
      </c>
      <c r="DD15" s="118">
        <v>2388829</v>
      </c>
      <c r="DE15" s="118">
        <v>218727</v>
      </c>
      <c r="DF15" s="118">
        <v>618049</v>
      </c>
      <c r="DG15" s="118">
        <v>836776</v>
      </c>
      <c r="DH15" s="118">
        <v>87349</v>
      </c>
      <c r="DI15" s="118">
        <v>924125</v>
      </c>
      <c r="DJ15" s="118">
        <v>737123</v>
      </c>
      <c r="DK15" s="118">
        <v>1661248</v>
      </c>
      <c r="DL15" s="118">
        <v>31785</v>
      </c>
      <c r="DM15" s="118">
        <v>477193</v>
      </c>
      <c r="DN15" s="118">
        <v>508978</v>
      </c>
      <c r="DO15" s="118">
        <v>437496</v>
      </c>
      <c r="DP15" s="118">
        <v>946474</v>
      </c>
      <c r="DQ15" s="118">
        <v>775596</v>
      </c>
      <c r="DR15" s="118">
        <v>1722070</v>
      </c>
      <c r="DS15" s="118">
        <v>383246.08999999997</v>
      </c>
      <c r="DT15" s="118">
        <v>701632</v>
      </c>
      <c r="DU15" s="118">
        <v>1084878.0899999999</v>
      </c>
      <c r="DV15" s="118">
        <v>459529</v>
      </c>
      <c r="DW15" s="118">
        <v>1544407.0899999999</v>
      </c>
      <c r="DX15" s="118">
        <v>918629</v>
      </c>
      <c r="DY15" s="118">
        <v>2463036.09</v>
      </c>
      <c r="DZ15" s="118">
        <v>251780</v>
      </c>
      <c r="EA15" s="118">
        <v>481601</v>
      </c>
      <c r="EB15" s="118">
        <v>733381</v>
      </c>
      <c r="EC15" s="118">
        <v>362577</v>
      </c>
      <c r="ED15" s="118">
        <v>1095958</v>
      </c>
      <c r="EE15" s="118">
        <v>1007663</v>
      </c>
      <c r="EF15" s="118">
        <v>2103621</v>
      </c>
    </row>
    <row r="16" spans="1:136" ht="16.5" customHeight="1">
      <c r="A16" s="29"/>
      <c r="B16" s="127" t="s">
        <v>1792</v>
      </c>
      <c r="C16" s="127" t="s">
        <v>1793</v>
      </c>
      <c r="D16" s="122">
        <v>0.10807930832474799</v>
      </c>
      <c r="E16" s="122">
        <v>0.13528307564446101</v>
      </c>
      <c r="F16" s="122">
        <v>0.12399404811803169</v>
      </c>
      <c r="G16" s="122">
        <v>2.6177211026846715E-2</v>
      </c>
      <c r="H16" s="122">
        <v>8.9890017786623311E-2</v>
      </c>
      <c r="I16" s="122">
        <v>0.15069293643109882</v>
      </c>
      <c r="J16" s="122">
        <v>0.11149789605027657</v>
      </c>
      <c r="K16" s="122">
        <v>0.11853622582123149</v>
      </c>
      <c r="L16" s="122">
        <v>0.12585369671995952</v>
      </c>
      <c r="M16" s="122">
        <v>0.12283638681526653</v>
      </c>
      <c r="N16" s="122">
        <v>0.10320320226629602</v>
      </c>
      <c r="O16" s="122">
        <v>0.11606421251212029</v>
      </c>
      <c r="P16" s="122">
        <v>0.13597919819128432</v>
      </c>
      <c r="Q16" s="122">
        <v>0.12309336712844812</v>
      </c>
      <c r="R16" s="122">
        <v>0.12523002452520682</v>
      </c>
      <c r="S16" s="122">
        <v>0.16931057375296779</v>
      </c>
      <c r="T16" s="122">
        <v>0.15118571837465944</v>
      </c>
      <c r="U16" s="122">
        <v>0.17636926532408601</v>
      </c>
      <c r="V16" s="122">
        <v>0.15984351385992768</v>
      </c>
      <c r="W16" s="122">
        <v>0.16852300564047851</v>
      </c>
      <c r="X16" s="122">
        <v>0.16282493629147904</v>
      </c>
      <c r="Y16" s="122">
        <v>0.14201203496242662</v>
      </c>
      <c r="Z16" s="122">
        <v>0.16791312425771099</v>
      </c>
      <c r="AA16" s="122">
        <v>0.15680108859493144</v>
      </c>
      <c r="AB16" s="122">
        <v>0.13745507021740003</v>
      </c>
      <c r="AC16" s="122">
        <v>0.15033098377553877</v>
      </c>
      <c r="AD16" s="122">
        <v>0.15521427011949335</v>
      </c>
      <c r="AE16" s="122">
        <v>0.15186294163529138</v>
      </c>
      <c r="AF16" s="122">
        <v>0.10512721583498878</v>
      </c>
      <c r="AG16" s="122">
        <v>0.16854794921978167</v>
      </c>
      <c r="AH16" s="122">
        <v>0.14347731655576834</v>
      </c>
      <c r="AI16" s="122">
        <v>0.14006048641014221</v>
      </c>
      <c r="AJ16" s="122">
        <v>0.14229278255945527</v>
      </c>
      <c r="AK16" s="122">
        <v>0.21930530591979769</v>
      </c>
      <c r="AL16" s="122">
        <v>0.16820155015283531</v>
      </c>
      <c r="AM16" s="122">
        <v>0.16606851623864838</v>
      </c>
      <c r="AN16" s="122">
        <v>0.24207565528921934</v>
      </c>
      <c r="AO16" s="122">
        <v>0.21080977542315474</v>
      </c>
      <c r="AP16" s="122">
        <v>0.17801280022505891</v>
      </c>
      <c r="AQ16" s="122">
        <v>0.19942891136228436</v>
      </c>
      <c r="AR16" s="122">
        <v>0.21641137829014859</v>
      </c>
      <c r="AS16" s="122">
        <v>0.20510922437033105</v>
      </c>
      <c r="AT16" s="122">
        <v>0.1644926570434628</v>
      </c>
      <c r="AU16" s="122">
        <v>0.23966955378021565</v>
      </c>
      <c r="AV16" s="122">
        <v>0.20896035854058831</v>
      </c>
      <c r="AW16" s="122">
        <v>0.16016744066135422</v>
      </c>
      <c r="AX16" s="122">
        <v>0.19230059157072513</v>
      </c>
      <c r="AY16" s="122">
        <v>0.22892571334526529</v>
      </c>
      <c r="AZ16" s="122">
        <v>0.20459286859118755</v>
      </c>
      <c r="BA16" s="122">
        <v>0.13499375806485475</v>
      </c>
      <c r="BB16" s="122">
        <v>0.22264020328145664</v>
      </c>
      <c r="BC16" s="122">
        <v>0.18583081021834441</v>
      </c>
      <c r="BD16" s="122">
        <v>0.18447825112665886</v>
      </c>
      <c r="BE16" s="122">
        <v>0.18535371651836186</v>
      </c>
      <c r="BF16" s="122">
        <v>0.24679144023804137</v>
      </c>
      <c r="BG16" s="122">
        <v>0.20637153519971346</v>
      </c>
      <c r="BH16" s="122">
        <v>0.12379821419479835</v>
      </c>
      <c r="BI16" s="122">
        <v>0.21307048225142869</v>
      </c>
      <c r="BJ16" s="122">
        <v>0.17431332418124013</v>
      </c>
      <c r="BK16" s="122">
        <v>0.17049611982560717</v>
      </c>
      <c r="BL16" s="122">
        <v>0.17297194879830383</v>
      </c>
      <c r="BM16" s="122">
        <v>0.29312189317860932</v>
      </c>
      <c r="BN16" s="122">
        <v>0.21389214445569521</v>
      </c>
      <c r="BO16" s="122">
        <v>0.16581685319870942</v>
      </c>
      <c r="BP16" s="122">
        <v>0.22327703973549268</v>
      </c>
      <c r="BQ16" s="122">
        <v>0.19897320162807147</v>
      </c>
      <c r="BR16" s="122">
        <v>0.19515209279804716</v>
      </c>
      <c r="BS16" s="122">
        <v>0.19762731830712071</v>
      </c>
      <c r="BT16" s="122">
        <v>0.27884925982463843</v>
      </c>
      <c r="BU16" s="122">
        <v>0.22684039200346695</v>
      </c>
      <c r="BV16" s="122">
        <v>0.19666091870075539</v>
      </c>
      <c r="BW16" s="122">
        <v>0.2408453525703981</v>
      </c>
      <c r="BX16" s="122">
        <v>0.22196013558714334</v>
      </c>
      <c r="BY16" s="122">
        <v>0.1846679456729402</v>
      </c>
      <c r="BZ16" s="122">
        <v>0.20907665834045019</v>
      </c>
      <c r="CA16" s="122">
        <v>0.26759448035938399</v>
      </c>
      <c r="CB16" s="122">
        <v>0.22880176857489437</v>
      </c>
      <c r="CC16" s="122">
        <v>0.17265097365789836</v>
      </c>
      <c r="CD16" s="122">
        <v>0.24310433348262564</v>
      </c>
      <c r="CE16" s="122">
        <v>0.21326445311700559</v>
      </c>
      <c r="CF16" s="122">
        <v>0.18209038588785625</v>
      </c>
      <c r="CG16" s="122">
        <v>0.20292777067778159</v>
      </c>
      <c r="CH16" s="122">
        <v>0.29561458867047402</v>
      </c>
      <c r="CI16" s="122">
        <v>0.23403807606649496</v>
      </c>
      <c r="CJ16" s="122">
        <v>0.15424351493985505</v>
      </c>
      <c r="CK16" s="122">
        <v>0.23474046524407896</v>
      </c>
      <c r="CL16" s="122">
        <v>0.20005165541648925</v>
      </c>
      <c r="CM16" s="122">
        <v>0.19783244235999731</v>
      </c>
      <c r="CN16" s="122">
        <v>0.19928487856001689</v>
      </c>
      <c r="CO16" s="122">
        <v>0.27152142659476097</v>
      </c>
      <c r="CP16" s="122">
        <v>0.223608132819137</v>
      </c>
      <c r="CQ16" s="122">
        <v>0.17837189800824838</v>
      </c>
      <c r="CR16" s="122">
        <v>0.24392327998782043</v>
      </c>
      <c r="CS16" s="122">
        <v>0.21507809427937777</v>
      </c>
      <c r="CT16" s="122">
        <v>0.20272854596160825</v>
      </c>
      <c r="CU16" s="122">
        <v>0.21075612573515262</v>
      </c>
      <c r="CV16" s="122">
        <v>0.28617344386892024</v>
      </c>
      <c r="CW16" s="122">
        <v>0.23690252788315652</v>
      </c>
      <c r="CX16" s="122">
        <v>0.25186431619723731</v>
      </c>
      <c r="CY16" s="122">
        <v>0.26947658036599459</v>
      </c>
      <c r="CZ16" s="122">
        <v>0.26155601898896125</v>
      </c>
      <c r="DA16" s="122">
        <v>0.24036452779715972</v>
      </c>
      <c r="DB16" s="122">
        <v>0.25424737598933167</v>
      </c>
      <c r="DC16" s="122">
        <v>0.33574957414712825</v>
      </c>
      <c r="DD16" s="122">
        <v>0.2818779394132625</v>
      </c>
      <c r="DE16" s="122">
        <v>0.14109780799649074</v>
      </c>
      <c r="DF16" s="122">
        <v>1.1453072070803283</v>
      </c>
      <c r="DG16" s="122">
        <v>0.40040654296837619</v>
      </c>
      <c r="DH16" s="122">
        <v>5.2900411035146019E-2</v>
      </c>
      <c r="DI16" s="122">
        <v>0.24702533778952385</v>
      </c>
      <c r="DJ16" s="122">
        <v>0.25247760106153055</v>
      </c>
      <c r="DK16" s="122">
        <v>0.24941525283643098</v>
      </c>
      <c r="DL16" s="122">
        <v>2.3295664008877053E-2</v>
      </c>
      <c r="DM16" s="122">
        <v>0.21126662664406984</v>
      </c>
      <c r="DN16" s="122">
        <v>0.14047976603725884</v>
      </c>
      <c r="DO16" s="122">
        <v>0.18445488550622471</v>
      </c>
      <c r="DP16" s="122">
        <v>0.15787794206913025</v>
      </c>
      <c r="DQ16" s="122">
        <v>0.21783589760873595</v>
      </c>
      <c r="DR16" s="122">
        <v>0.18021893931965197</v>
      </c>
      <c r="DS16" s="122">
        <v>0.17188505448127855</v>
      </c>
      <c r="DT16" s="122">
        <v>0.22093454577286722</v>
      </c>
      <c r="DU16" s="122">
        <v>0.20070223892318267</v>
      </c>
      <c r="DV16" s="122">
        <v>0.17569310282731432</v>
      </c>
      <c r="DW16" s="122">
        <v>0.19254711080297285</v>
      </c>
      <c r="DX16" s="122">
        <v>0.25841466790290712</v>
      </c>
      <c r="DY16" s="122">
        <v>0.2127746811342115</v>
      </c>
      <c r="DZ16" s="122">
        <v>0.11052682639456822</v>
      </c>
      <c r="EA16" s="122">
        <v>0.16132393886853735</v>
      </c>
      <c r="EB16" s="122">
        <v>0.13933854843621962</v>
      </c>
      <c r="EC16" s="122">
        <v>0.1375426481332693</v>
      </c>
      <c r="ED16" s="122">
        <v>0.1387392398595895</v>
      </c>
      <c r="EE16" s="122">
        <v>0.26469168997284165</v>
      </c>
      <c r="EF16" s="122">
        <v>0.17969929115334085</v>
      </c>
    </row>
    <row r="17" spans="1:136" ht="16.5" customHeight="1">
      <c r="A17" s="29"/>
      <c r="B17" s="130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</row>
    <row r="18" spans="1:136">
      <c r="B18" s="128" t="s">
        <v>1946</v>
      </c>
      <c r="C18" s="128" t="s">
        <v>1947</v>
      </c>
      <c r="D18" s="129">
        <v>21401</v>
      </c>
      <c r="E18" s="129">
        <v>37764</v>
      </c>
      <c r="F18" s="129">
        <v>59165</v>
      </c>
      <c r="G18" s="129">
        <v>6686</v>
      </c>
      <c r="H18" s="129">
        <v>65851</v>
      </c>
      <c r="I18" s="129">
        <v>60859</v>
      </c>
      <c r="J18" s="129">
        <v>126710</v>
      </c>
      <c r="K18" s="129">
        <v>29752</v>
      </c>
      <c r="L18" s="129">
        <v>45019</v>
      </c>
      <c r="M18" s="129">
        <v>74771</v>
      </c>
      <c r="N18" s="129">
        <v>33079</v>
      </c>
      <c r="O18" s="129">
        <v>107850</v>
      </c>
      <c r="P18" s="129">
        <v>68925</v>
      </c>
      <c r="Q18" s="129">
        <v>176775</v>
      </c>
      <c r="R18" s="129">
        <v>38858</v>
      </c>
      <c r="S18" s="129">
        <v>75234</v>
      </c>
      <c r="T18" s="129">
        <v>114092</v>
      </c>
      <c r="U18" s="129">
        <v>69729</v>
      </c>
      <c r="V18" s="129">
        <v>183821</v>
      </c>
      <c r="W18" s="129">
        <v>101404</v>
      </c>
      <c r="X18" s="129">
        <v>285225</v>
      </c>
      <c r="Y18" s="129">
        <v>70167.514999999999</v>
      </c>
      <c r="Z18" s="129">
        <v>74072</v>
      </c>
      <c r="AA18" s="129">
        <v>113785</v>
      </c>
      <c r="AB18" s="129">
        <v>42066</v>
      </c>
      <c r="AC18" s="129">
        <v>155851</v>
      </c>
      <c r="AD18" s="129">
        <v>89585</v>
      </c>
      <c r="AE18" s="129">
        <v>245436</v>
      </c>
      <c r="AF18" s="129">
        <v>18036.279695342848</v>
      </c>
      <c r="AG18" s="129">
        <v>84426.940966587921</v>
      </c>
      <c r="AH18" s="129">
        <v>102463.22066193077</v>
      </c>
      <c r="AI18" s="129">
        <v>49019.640550408512</v>
      </c>
      <c r="AJ18" s="129">
        <v>151482.86121233928</v>
      </c>
      <c r="AK18" s="129">
        <v>136849.46446145535</v>
      </c>
      <c r="AL18" s="129">
        <v>288332.32567379461</v>
      </c>
      <c r="AM18" s="129">
        <v>46789</v>
      </c>
      <c r="AN18" s="129">
        <v>127767</v>
      </c>
      <c r="AO18" s="129">
        <v>174556</v>
      </c>
      <c r="AP18" s="129">
        <v>64754</v>
      </c>
      <c r="AQ18" s="129">
        <v>239310</v>
      </c>
      <c r="AR18" s="129">
        <v>144767</v>
      </c>
      <c r="AS18" s="129">
        <v>384075</v>
      </c>
      <c r="AT18" s="129">
        <v>46692</v>
      </c>
      <c r="AU18" s="129">
        <v>147520</v>
      </c>
      <c r="AV18" s="129">
        <v>192558</v>
      </c>
      <c r="AW18" s="129">
        <v>71273.506239999973</v>
      </c>
      <c r="AX18" s="129">
        <v>265487.50624000002</v>
      </c>
      <c r="AY18" s="129">
        <v>202069</v>
      </c>
      <c r="AZ18" s="129">
        <v>467556.50623999996</v>
      </c>
      <c r="BA18" s="129">
        <v>42684</v>
      </c>
      <c r="BB18" s="129">
        <v>158139</v>
      </c>
      <c r="BC18" s="129">
        <v>200823</v>
      </c>
      <c r="BD18" s="129">
        <v>105201</v>
      </c>
      <c r="BE18" s="129">
        <v>306024</v>
      </c>
      <c r="BF18" s="129">
        <v>259570</v>
      </c>
      <c r="BG18" s="129">
        <v>565596</v>
      </c>
      <c r="BH18" s="129">
        <v>42402</v>
      </c>
      <c r="BI18" s="129">
        <v>160677</v>
      </c>
      <c r="BJ18" s="129">
        <v>203079</v>
      </c>
      <c r="BK18" s="129">
        <v>109607.7</v>
      </c>
      <c r="BL18" s="129">
        <v>312686.7</v>
      </c>
      <c r="BM18" s="129">
        <v>350592.60000000003</v>
      </c>
      <c r="BN18" s="129">
        <v>663279.89999999991</v>
      </c>
      <c r="BO18" s="129">
        <v>73643.680000000008</v>
      </c>
      <c r="BP18" s="129">
        <v>195713</v>
      </c>
      <c r="BQ18" s="129">
        <v>269356.68</v>
      </c>
      <c r="BR18" s="129">
        <v>142659.41999999998</v>
      </c>
      <c r="BS18" s="129">
        <v>412016.1</v>
      </c>
      <c r="BT18" s="129">
        <v>423558.03599999996</v>
      </c>
      <c r="BU18" s="129">
        <v>835574.13599999971</v>
      </c>
      <c r="BV18" s="129">
        <v>130700.85941000011</v>
      </c>
      <c r="BW18" s="129">
        <v>272187.03842999996</v>
      </c>
      <c r="BX18" s="129">
        <v>402887.89784000005</v>
      </c>
      <c r="BY18" s="129">
        <v>182658.66151000001</v>
      </c>
      <c r="BZ18" s="129">
        <v>585546.55935</v>
      </c>
      <c r="CA18" s="129">
        <v>453226.58094037796</v>
      </c>
      <c r="CB18" s="129">
        <v>1038775.2222932003</v>
      </c>
      <c r="CC18" s="129">
        <v>116963</v>
      </c>
      <c r="CD18" s="129">
        <v>301829</v>
      </c>
      <c r="CE18" s="129">
        <v>418792</v>
      </c>
      <c r="CF18" s="129">
        <v>164175</v>
      </c>
      <c r="CG18" s="129">
        <v>582967</v>
      </c>
      <c r="CH18" s="129">
        <v>504874</v>
      </c>
      <c r="CI18" s="129">
        <v>1087844</v>
      </c>
      <c r="CJ18" s="129">
        <v>111384</v>
      </c>
      <c r="CK18" s="129">
        <v>303746</v>
      </c>
      <c r="CL18" s="129">
        <v>415130</v>
      </c>
      <c r="CM18" s="129">
        <v>201416.53417</v>
      </c>
      <c r="CN18" s="129">
        <v>616546.53417</v>
      </c>
      <c r="CO18" s="129">
        <v>527691.17093999998</v>
      </c>
      <c r="CP18" s="129">
        <v>1144237.70511</v>
      </c>
      <c r="CQ18" s="129">
        <v>146724</v>
      </c>
      <c r="CR18" s="129">
        <v>352880</v>
      </c>
      <c r="CS18" s="129">
        <v>499604</v>
      </c>
      <c r="CT18" s="129">
        <v>260342.6432599999</v>
      </c>
      <c r="CU18" s="129">
        <v>759946.64325999981</v>
      </c>
      <c r="CV18" s="129">
        <v>663941.21852999949</v>
      </c>
      <c r="CW18" s="129">
        <v>1423887.8617899995</v>
      </c>
      <c r="CX18" s="129">
        <v>317825.84999999998</v>
      </c>
      <c r="CY18" s="129">
        <v>452758.46171999996</v>
      </c>
      <c r="CZ18" s="129">
        <v>770584.31172</v>
      </c>
      <c r="DA18" s="129">
        <v>360863.24682999996</v>
      </c>
      <c r="DB18" s="129">
        <v>1131447.55855</v>
      </c>
      <c r="DC18" s="129">
        <v>864952.65312257013</v>
      </c>
      <c r="DD18" s="129">
        <v>1996400.2116725701</v>
      </c>
      <c r="DE18" s="129">
        <v>197813.70199</v>
      </c>
      <c r="DF18" s="129">
        <v>564996.12571000005</v>
      </c>
      <c r="DG18" s="129">
        <v>762809.82770000002</v>
      </c>
      <c r="DH18" s="129">
        <v>138176.55551999999</v>
      </c>
      <c r="DI18" s="129">
        <v>900986.38321999996</v>
      </c>
      <c r="DJ18" s="129">
        <v>677279.92989999999</v>
      </c>
      <c r="DK18" s="129">
        <v>1578266.3131200001</v>
      </c>
      <c r="DL18" s="129">
        <v>-37838</v>
      </c>
      <c r="DM18" s="129">
        <v>425310</v>
      </c>
      <c r="DN18" s="129">
        <v>387472</v>
      </c>
      <c r="DO18" s="129">
        <v>362979</v>
      </c>
      <c r="DP18" s="129">
        <v>750451</v>
      </c>
      <c r="DQ18" s="129">
        <v>724044</v>
      </c>
      <c r="DR18" s="129">
        <v>1474495</v>
      </c>
      <c r="DS18" s="129">
        <v>298035.08999999997</v>
      </c>
      <c r="DT18" s="129">
        <v>689698</v>
      </c>
      <c r="DU18" s="129">
        <v>987733.09</v>
      </c>
      <c r="DV18" s="129">
        <v>440505</v>
      </c>
      <c r="DW18" s="129">
        <v>1428238.0899999999</v>
      </c>
      <c r="DX18" s="129">
        <v>953278</v>
      </c>
      <c r="DY18" s="129">
        <v>2381516.09</v>
      </c>
      <c r="DZ18" s="129">
        <v>262101.06774000006</v>
      </c>
      <c r="EA18" s="129">
        <v>535291.13139999995</v>
      </c>
      <c r="EB18" s="129">
        <v>797392.19914000004</v>
      </c>
      <c r="EC18" s="129">
        <v>397629.71334000002</v>
      </c>
      <c r="ED18" s="129">
        <v>1195021.9124799999</v>
      </c>
      <c r="EE18" s="129">
        <v>1004470.56538</v>
      </c>
      <c r="EF18" s="129">
        <v>2199492.47786</v>
      </c>
    </row>
    <row r="19" spans="1:136" ht="16.5" customHeight="1">
      <c r="A19" s="29"/>
      <c r="B19" s="119" t="s">
        <v>1792</v>
      </c>
      <c r="C19" s="119" t="s">
        <v>1793</v>
      </c>
      <c r="D19" s="121">
        <v>0.10807930832474799</v>
      </c>
      <c r="E19" s="121">
        <v>0.13528307564446101</v>
      </c>
      <c r="F19" s="121">
        <v>0.12399404811803169</v>
      </c>
      <c r="G19" s="121">
        <v>2.6177211026846715E-2</v>
      </c>
      <c r="H19" s="121">
        <v>8.9890017786623311E-2</v>
      </c>
      <c r="I19" s="121">
        <v>0.15069293643109882</v>
      </c>
      <c r="J19" s="121">
        <v>0.11149789605027657</v>
      </c>
      <c r="K19" s="121">
        <v>0.11853622582123149</v>
      </c>
      <c r="L19" s="121">
        <v>0.12585369671995952</v>
      </c>
      <c r="M19" s="121">
        <v>0.12283638681526653</v>
      </c>
      <c r="N19" s="121">
        <v>0.10320320226629602</v>
      </c>
      <c r="O19" s="121">
        <v>0.11606421251212029</v>
      </c>
      <c r="P19" s="121">
        <v>0.13597919819128432</v>
      </c>
      <c r="Q19" s="121">
        <v>0.12309336712844812</v>
      </c>
      <c r="R19" s="121">
        <v>0.12523002452520682</v>
      </c>
      <c r="S19" s="121">
        <v>0.16931057375296779</v>
      </c>
      <c r="T19" s="121">
        <v>0.15118571837465944</v>
      </c>
      <c r="U19" s="121">
        <v>0.17636926532408601</v>
      </c>
      <c r="V19" s="121">
        <v>0.15984351385992768</v>
      </c>
      <c r="W19" s="121">
        <v>0.16852300564047851</v>
      </c>
      <c r="X19" s="121">
        <v>0.16282493629147904</v>
      </c>
      <c r="Y19" s="121">
        <v>0.18302197802197803</v>
      </c>
      <c r="Z19" s="121">
        <v>0.1451691928991114</v>
      </c>
      <c r="AA19" s="121">
        <v>0.12732912651670883</v>
      </c>
      <c r="AB19" s="121">
        <v>9.3681102099172894E-2</v>
      </c>
      <c r="AC19" s="121">
        <v>0.11607595049841211</v>
      </c>
      <c r="AD19" s="121">
        <v>0.14596143756985652</v>
      </c>
      <c r="AE19" s="121">
        <v>0.12545146190341347</v>
      </c>
      <c r="AF19" s="121">
        <v>4.97348116094153E-2</v>
      </c>
      <c r="AG19" s="121">
        <v>0.15219410628301219</v>
      </c>
      <c r="AH19" s="121">
        <v>0.11169114288727765</v>
      </c>
      <c r="AI19" s="121">
        <v>0.10071218242230499</v>
      </c>
      <c r="AJ19" s="121">
        <v>0.10788524640312573</v>
      </c>
      <c r="AK19" s="121">
        <v>0.19224264454632153</v>
      </c>
      <c r="AL19" s="121">
        <v>0.13626497455244815</v>
      </c>
      <c r="AM19" s="121">
        <v>0.10627921661979893</v>
      </c>
      <c r="AN19" s="121">
        <v>0.20280830300211591</v>
      </c>
      <c r="AO19" s="121">
        <v>0.16310062743229289</v>
      </c>
      <c r="AP19" s="121">
        <v>0.1138551886626578</v>
      </c>
      <c r="AQ19" s="121">
        <v>0.14601198920056743</v>
      </c>
      <c r="AR19" s="121">
        <v>0.17575017390850409</v>
      </c>
      <c r="AS19" s="121">
        <v>0.15595795317545944</v>
      </c>
      <c r="AT19" s="121">
        <v>9.0190010952140881E-2</v>
      </c>
      <c r="AU19" s="121">
        <v>0.19678437890597383</v>
      </c>
      <c r="AV19" s="121">
        <v>0.15193630854690066</v>
      </c>
      <c r="AW19" s="121">
        <v>0.10847071912533705</v>
      </c>
      <c r="AX19" s="121">
        <v>0.13795600697555024</v>
      </c>
      <c r="AY19" s="121">
        <v>0.20785142669053056</v>
      </c>
      <c r="AZ19" s="121">
        <v>0.16141468003536538</v>
      </c>
      <c r="BA19" s="121">
        <v>6.8934219855006224E-2</v>
      </c>
      <c r="BB19" s="121">
        <v>0.18492134303278066</v>
      </c>
      <c r="BC19" s="121">
        <v>0.13620954876937102</v>
      </c>
      <c r="BD19" s="121">
        <v>0.1309675572043921</v>
      </c>
      <c r="BE19" s="121">
        <v>0.13436077605264071</v>
      </c>
      <c r="BF19" s="121">
        <v>0.21916996247673795</v>
      </c>
      <c r="BG19" s="121">
        <v>0.16337450461588232</v>
      </c>
      <c r="BH19" s="121">
        <v>5.8346210633645736E-2</v>
      </c>
      <c r="BI19" s="121">
        <v>0.16963311982753432</v>
      </c>
      <c r="BJ19" s="121">
        <v>0.12131840323453613</v>
      </c>
      <c r="BK19" s="121">
        <v>0.12085734322176866</v>
      </c>
      <c r="BL19" s="121">
        <v>0.12115638556569691</v>
      </c>
      <c r="BM19" s="121">
        <v>0.26301927898487121</v>
      </c>
      <c r="BN19" s="121">
        <v>0.16947170901799241</v>
      </c>
      <c r="BO19" s="121">
        <v>9.0414037293312849E-2</v>
      </c>
      <c r="BP19" s="121">
        <v>0.17612792679612455</v>
      </c>
      <c r="BQ19" s="121">
        <v>0.13987366763704268</v>
      </c>
      <c r="BR19" s="121">
        <v>0.13624357386320768</v>
      </c>
      <c r="BS19" s="121">
        <v>0.13859506425749418</v>
      </c>
      <c r="BT19" s="121">
        <v>0.25365688130424652</v>
      </c>
      <c r="BU19" s="121">
        <v>0.1799793168156201</v>
      </c>
      <c r="BV19" s="121">
        <v>0.12929222066584573</v>
      </c>
      <c r="BW19" s="121">
        <v>0.20099085265679434</v>
      </c>
      <c r="BX19" s="121">
        <v>0.17034557548641277</v>
      </c>
      <c r="BY19" s="121">
        <v>0.14631831356213928</v>
      </c>
      <c r="BZ19" s="121">
        <v>0.16204478427479724</v>
      </c>
      <c r="CA19" s="121">
        <v>0.24667191019120738</v>
      </c>
      <c r="CB19" s="121">
        <v>0.19057116617607675</v>
      </c>
      <c r="CC19" s="121">
        <v>0.10868672338748946</v>
      </c>
      <c r="CD19" s="121">
        <v>0.20607050784877051</v>
      </c>
      <c r="CE19" s="121">
        <v>0.16482449083687417</v>
      </c>
      <c r="CF19" s="121">
        <v>0.13025440766475885</v>
      </c>
      <c r="CG19" s="121">
        <v>0.15336175904056926</v>
      </c>
      <c r="CH19" s="121">
        <v>0.26288620070564811</v>
      </c>
      <c r="CI19" s="121">
        <v>0.19012411746951155</v>
      </c>
      <c r="CJ19" s="121">
        <v>9.0212556411195091E-2</v>
      </c>
      <c r="CK19" s="121">
        <v>0.18629512234614121</v>
      </c>
      <c r="CL19" s="121">
        <v>0.14488995302149285</v>
      </c>
      <c r="CM19" s="121">
        <v>0.13316108932564139</v>
      </c>
      <c r="CN19" s="121">
        <v>0.14083742583921577</v>
      </c>
      <c r="CO19" s="121">
        <v>0.23744683947434139</v>
      </c>
      <c r="CP19" s="121">
        <v>0.17336743171022503</v>
      </c>
      <c r="CQ19" s="121">
        <v>0.1048913404807913</v>
      </c>
      <c r="CR19" s="121">
        <v>0.19824373845174606</v>
      </c>
      <c r="CS19" s="121">
        <v>0.15716501250452208</v>
      </c>
      <c r="CT19" s="121">
        <v>0.15211719300644297</v>
      </c>
      <c r="CU19" s="121">
        <v>0.15539842829218833</v>
      </c>
      <c r="CV19" s="121">
        <v>0.2558420060906576</v>
      </c>
      <c r="CW19" s="121">
        <v>0.19022117515312736</v>
      </c>
      <c r="CX19" s="121">
        <v>0.19258239377775568</v>
      </c>
      <c r="CY19" s="121">
        <v>0.22420733441155524</v>
      </c>
      <c r="CZ19" s="121">
        <v>0.20998501291246097</v>
      </c>
      <c r="DA19" s="121">
        <v>0.18678956668585306</v>
      </c>
      <c r="DB19" s="121">
        <v>0.20198523440923943</v>
      </c>
      <c r="DC19" s="121">
        <v>0.30105645382814067</v>
      </c>
      <c r="DD19" s="121">
        <v>0.23557198020890788</v>
      </c>
      <c r="DE19" s="121">
        <v>0.12760692435072057</v>
      </c>
      <c r="DF19" s="121">
        <v>1.0469948737852923</v>
      </c>
      <c r="DG19" s="121">
        <v>0.36501291391203822</v>
      </c>
      <c r="DH19" s="121">
        <v>8.3682659016458966E-2</v>
      </c>
      <c r="DI19" s="121">
        <v>0.24084021713370149</v>
      </c>
      <c r="DJ19" s="121">
        <v>0.2319802962982753</v>
      </c>
      <c r="DK19" s="121">
        <v>0.23695660824274675</v>
      </c>
      <c r="DL19" s="121">
        <v>-2.7731991026203866E-2</v>
      </c>
      <c r="DM19" s="121">
        <v>0.18829657806797112</v>
      </c>
      <c r="DN19" s="121">
        <v>0.10694367125099465</v>
      </c>
      <c r="DO19" s="121">
        <v>0.15303739893887933</v>
      </c>
      <c r="DP19" s="121">
        <v>0.12518004668244545</v>
      </c>
      <c r="DQ19" s="121">
        <v>0.2033568696179707</v>
      </c>
      <c r="DR19" s="121">
        <v>0.15430959538934552</v>
      </c>
      <c r="DS19" s="121">
        <v>0.13366810260734235</v>
      </c>
      <c r="DT19" s="121">
        <v>0.21717668856388389</v>
      </c>
      <c r="DU19" s="121">
        <v>0.18273043252400234</v>
      </c>
      <c r="DV19" s="121">
        <v>0.16841959976616513</v>
      </c>
      <c r="DW19" s="121">
        <v>0.17806387936761953</v>
      </c>
      <c r="DX19" s="121">
        <v>0.26816159493021391</v>
      </c>
      <c r="DY19" s="121">
        <v>0.20573240023687356</v>
      </c>
      <c r="DZ19" s="121">
        <v>0.11505758682949381</v>
      </c>
      <c r="EA19" s="121">
        <v>0.17930875093457818</v>
      </c>
      <c r="EB19" s="121">
        <v>0.15150034097219942</v>
      </c>
      <c r="EC19" s="121">
        <v>0.15083980437053746</v>
      </c>
      <c r="ED19" s="121">
        <v>0.15127991378595537</v>
      </c>
      <c r="EE19" s="121">
        <v>0.26385310513376786</v>
      </c>
      <c r="EF19" s="121">
        <v>0.18788899671972623</v>
      </c>
    </row>
    <row r="20" spans="1:136">
      <c r="B20" s="125" t="s">
        <v>1948</v>
      </c>
      <c r="C20" s="125" t="s">
        <v>1949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6">
        <v>0</v>
      </c>
      <c r="K20" s="126">
        <v>0</v>
      </c>
      <c r="L20" s="126">
        <v>0</v>
      </c>
      <c r="M20" s="126">
        <v>0</v>
      </c>
      <c r="N20" s="126">
        <v>0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6">
        <v>0</v>
      </c>
      <c r="U20" s="126">
        <v>0</v>
      </c>
      <c r="V20" s="126">
        <v>0</v>
      </c>
      <c r="W20" s="126">
        <v>0</v>
      </c>
      <c r="X20" s="126">
        <v>0</v>
      </c>
      <c r="Y20" s="126">
        <v>-15722.514999999999</v>
      </c>
      <c r="Z20" s="126">
        <v>11605</v>
      </c>
      <c r="AA20" s="126">
        <v>26337</v>
      </c>
      <c r="AB20" s="126">
        <v>19656</v>
      </c>
      <c r="AC20" s="126">
        <v>45993</v>
      </c>
      <c r="AD20" s="126">
        <v>5679</v>
      </c>
      <c r="AE20" s="126">
        <v>51672</v>
      </c>
      <c r="AF20" s="126">
        <v>20088</v>
      </c>
      <c r="AG20" s="126">
        <v>9072</v>
      </c>
      <c r="AH20" s="126">
        <v>29160</v>
      </c>
      <c r="AI20" s="126">
        <v>19152</v>
      </c>
      <c r="AJ20" s="126">
        <v>48312</v>
      </c>
      <c r="AK20" s="126">
        <v>19264.771999999997</v>
      </c>
      <c r="AL20" s="126">
        <v>67576.771999999997</v>
      </c>
      <c r="AM20" s="126">
        <v>26322</v>
      </c>
      <c r="AN20" s="126">
        <v>24738</v>
      </c>
      <c r="AO20" s="126">
        <v>51060</v>
      </c>
      <c r="AP20" s="126">
        <v>36489</v>
      </c>
      <c r="AQ20" s="126">
        <v>87549</v>
      </c>
      <c r="AR20" s="126">
        <v>33493</v>
      </c>
      <c r="AS20" s="126">
        <v>121044</v>
      </c>
      <c r="AT20" s="126">
        <v>38467</v>
      </c>
      <c r="AU20" s="126">
        <v>32149</v>
      </c>
      <c r="AV20" s="126">
        <v>72270</v>
      </c>
      <c r="AW20" s="126">
        <v>33968.675000000003</v>
      </c>
      <c r="AX20" s="126">
        <v>104582.675</v>
      </c>
      <c r="AY20" s="126">
        <v>20488</v>
      </c>
      <c r="AZ20" s="126">
        <v>125070.675</v>
      </c>
      <c r="BA20" s="126">
        <v>40904</v>
      </c>
      <c r="BB20" s="126">
        <v>32256</v>
      </c>
      <c r="BC20" s="126">
        <v>73160</v>
      </c>
      <c r="BD20" s="126">
        <v>42983</v>
      </c>
      <c r="BE20" s="126">
        <v>116143</v>
      </c>
      <c r="BF20" s="126">
        <v>32713</v>
      </c>
      <c r="BG20" s="126">
        <v>148854</v>
      </c>
      <c r="BH20" s="126">
        <v>47566</v>
      </c>
      <c r="BI20" s="126">
        <v>41144</v>
      </c>
      <c r="BJ20" s="126">
        <v>88710</v>
      </c>
      <c r="BK20" s="126">
        <v>45018.3</v>
      </c>
      <c r="BL20" s="126">
        <v>133728.29999999999</v>
      </c>
      <c r="BM20" s="126">
        <v>40125.39999999998</v>
      </c>
      <c r="BN20" s="126">
        <v>173853.10000000003</v>
      </c>
      <c r="BO20" s="126">
        <v>61416.800000000003</v>
      </c>
      <c r="BP20" s="126">
        <v>52392</v>
      </c>
      <c r="BQ20" s="126">
        <v>113808.80000000005</v>
      </c>
      <c r="BR20" s="126">
        <v>61682.58</v>
      </c>
      <c r="BS20" s="126">
        <v>175491.38</v>
      </c>
      <c r="BT20" s="126">
        <v>42066.41</v>
      </c>
      <c r="BU20" s="126">
        <v>217557.78999999998</v>
      </c>
      <c r="BV20" s="126">
        <v>68102.680000000008</v>
      </c>
      <c r="BW20" s="126">
        <v>53972</v>
      </c>
      <c r="BX20" s="126">
        <v>122074.67999999998</v>
      </c>
      <c r="BY20" s="126">
        <v>47874.338489999995</v>
      </c>
      <c r="BZ20" s="126">
        <v>169949.01848999999</v>
      </c>
      <c r="CA20" s="126">
        <v>38442.419059622</v>
      </c>
      <c r="CB20" s="126">
        <v>208389.35554679984</v>
      </c>
      <c r="CC20" s="126">
        <v>68835</v>
      </c>
      <c r="CD20" s="126">
        <v>54243</v>
      </c>
      <c r="CE20" s="126">
        <v>123078</v>
      </c>
      <c r="CF20" s="126">
        <v>65335</v>
      </c>
      <c r="CG20" s="126">
        <v>188413</v>
      </c>
      <c r="CH20" s="126">
        <v>62855</v>
      </c>
      <c r="CI20" s="126">
        <v>251265</v>
      </c>
      <c r="CJ20" s="126">
        <v>79058</v>
      </c>
      <c r="CK20" s="126">
        <v>78988</v>
      </c>
      <c r="CL20" s="126">
        <v>158046</v>
      </c>
      <c r="CM20" s="126">
        <v>97820.465830000001</v>
      </c>
      <c r="CN20" s="126">
        <v>255866.46583</v>
      </c>
      <c r="CO20" s="126">
        <v>75725.829060000018</v>
      </c>
      <c r="CP20" s="126">
        <v>331592.29489000002</v>
      </c>
      <c r="CQ20" s="126">
        <v>102786</v>
      </c>
      <c r="CR20" s="126">
        <v>81311</v>
      </c>
      <c r="CS20" s="126">
        <v>184097</v>
      </c>
      <c r="CT20" s="126">
        <v>86619.356740000105</v>
      </c>
      <c r="CU20" s="126">
        <v>270716.35674000019</v>
      </c>
      <c r="CV20" s="126">
        <v>78713.781470000511</v>
      </c>
      <c r="CW20" s="126">
        <v>349430.13821000047</v>
      </c>
      <c r="CX20" s="126">
        <v>97835.150000000023</v>
      </c>
      <c r="CY20" s="126">
        <v>91415.538280000037</v>
      </c>
      <c r="CZ20" s="126">
        <v>189250.68828000003</v>
      </c>
      <c r="DA20" s="126">
        <v>103502.75317000004</v>
      </c>
      <c r="DB20" s="126">
        <v>292753.44145000004</v>
      </c>
      <c r="DC20" s="126">
        <v>99675.346877429896</v>
      </c>
      <c r="DD20" s="126">
        <v>392428.78832742979</v>
      </c>
      <c r="DE20" s="126">
        <v>20913.298009999999</v>
      </c>
      <c r="DF20" s="126">
        <v>53052.874290000007</v>
      </c>
      <c r="DG20" s="126">
        <v>73966.172300000035</v>
      </c>
      <c r="DH20" s="126">
        <v>-50827.555519999994</v>
      </c>
      <c r="DI20" s="126">
        <v>23138.616779999982</v>
      </c>
      <c r="DJ20" s="126">
        <v>59843.070099999983</v>
      </c>
      <c r="DK20" s="126">
        <v>82981.686879999994</v>
      </c>
      <c r="DL20" s="126">
        <v>69623</v>
      </c>
      <c r="DM20" s="126">
        <v>51883</v>
      </c>
      <c r="DN20" s="126">
        <v>121506</v>
      </c>
      <c r="DO20" s="126">
        <v>74517</v>
      </c>
      <c r="DP20" s="126">
        <v>196023</v>
      </c>
      <c r="DQ20" s="126">
        <v>51552</v>
      </c>
      <c r="DR20" s="126">
        <v>247575</v>
      </c>
      <c r="DS20" s="126">
        <v>85211</v>
      </c>
      <c r="DT20" s="126">
        <v>11934</v>
      </c>
      <c r="DU20" s="126">
        <v>97145</v>
      </c>
      <c r="DV20" s="126">
        <v>19024</v>
      </c>
      <c r="DW20" s="126">
        <v>116169</v>
      </c>
      <c r="DX20" s="126">
        <v>-34649</v>
      </c>
      <c r="DY20" s="126">
        <v>81520</v>
      </c>
      <c r="DZ20" s="126">
        <v>-10321.067740000057</v>
      </c>
      <c r="EA20" s="126">
        <v>-53690.131399999984</v>
      </c>
      <c r="EB20" s="126">
        <v>-64011.199140000041</v>
      </c>
      <c r="EC20" s="126">
        <v>-35052.713339999988</v>
      </c>
      <c r="ED20" s="126">
        <v>-99063.912480000028</v>
      </c>
      <c r="EE20" s="126">
        <v>3192.4346199999563</v>
      </c>
      <c r="EF20" s="126">
        <v>-95871.477860000072</v>
      </c>
    </row>
    <row r="21" spans="1:136">
      <c r="B21" s="120" t="s">
        <v>1794</v>
      </c>
      <c r="C21" s="120" t="s">
        <v>1950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122">
        <v>0</v>
      </c>
      <c r="S21" s="122">
        <v>0</v>
      </c>
      <c r="T21" s="122">
        <v>0</v>
      </c>
      <c r="U21" s="122">
        <v>0</v>
      </c>
      <c r="V21" s="122">
        <v>0</v>
      </c>
      <c r="W21" s="122">
        <v>0</v>
      </c>
      <c r="X21" s="122">
        <v>0</v>
      </c>
      <c r="Y21" s="122">
        <v>-0.28877794104141791</v>
      </c>
      <c r="Z21" s="122">
        <v>0.13545058767230411</v>
      </c>
      <c r="AA21" s="122">
        <v>0.18795763691640141</v>
      </c>
      <c r="AB21" s="122">
        <v>0.31846019247594048</v>
      </c>
      <c r="AC21" s="122">
        <v>0.22786409306196864</v>
      </c>
      <c r="AD21" s="122">
        <v>5.9613285186429291E-2</v>
      </c>
      <c r="AE21" s="122">
        <v>0.1739165555959449</v>
      </c>
      <c r="AF21" s="122">
        <v>0.52690831565937468</v>
      </c>
      <c r="AG21" s="122">
        <v>9.7027836959585473E-2</v>
      </c>
      <c r="AH21" s="122">
        <v>0.22154145638858322</v>
      </c>
      <c r="AI21" s="122">
        <v>0.28093793614719215</v>
      </c>
      <c r="AJ21" s="122">
        <v>0.24180802102139484</v>
      </c>
      <c r="AK21" s="122">
        <v>0.1234017629439995</v>
      </c>
      <c r="AL21" s="122">
        <v>0.18987087557378737</v>
      </c>
      <c r="AM21" s="122">
        <v>0.36002790277796776</v>
      </c>
      <c r="AN21" s="122">
        <v>0.16221107504671978</v>
      </c>
      <c r="AO21" s="122">
        <v>0.2263137366144245</v>
      </c>
      <c r="AP21" s="122">
        <v>0.36041010242683447</v>
      </c>
      <c r="AQ21" s="122">
        <v>0.26784943966664526</v>
      </c>
      <c r="AR21" s="122">
        <v>0.18788847750476831</v>
      </c>
      <c r="AS21" s="122">
        <v>0.23963462075273351</v>
      </c>
      <c r="AT21" s="122">
        <v>0.45170798154041264</v>
      </c>
      <c r="AU21" s="122">
        <v>0.17893459639670728</v>
      </c>
      <c r="AV21" s="122">
        <v>0.27289410485296117</v>
      </c>
      <c r="AW21" s="122">
        <v>0.32276673288000363</v>
      </c>
      <c r="AX21" s="122">
        <v>0.28260227465388643</v>
      </c>
      <c r="AY21" s="122">
        <v>9.2057315653967298E-2</v>
      </c>
      <c r="AZ21" s="122">
        <v>0.21104444574800788</v>
      </c>
      <c r="BA21" s="122">
        <v>0.48935253864191031</v>
      </c>
      <c r="BB21" s="122">
        <v>0.16941621366107304</v>
      </c>
      <c r="BC21" s="122">
        <v>0.26702386644426845</v>
      </c>
      <c r="BD21" s="122">
        <v>0.29006505425686985</v>
      </c>
      <c r="BE21" s="122">
        <v>0.27511150800512596</v>
      </c>
      <c r="BF21" s="122">
        <v>0.11192234923002706</v>
      </c>
      <c r="BG21" s="122">
        <v>0.20834768003359228</v>
      </c>
      <c r="BH21" s="122">
        <v>0.52869909301084828</v>
      </c>
      <c r="BI21" s="122">
        <v>0.20386381991963176</v>
      </c>
      <c r="BJ21" s="122">
        <v>0.3040210563112386</v>
      </c>
      <c r="BK21" s="122">
        <v>0.29114314539598773</v>
      </c>
      <c r="BL21" s="122">
        <v>0.29956049863915862</v>
      </c>
      <c r="BM21" s="122">
        <v>0.1026965739996621</v>
      </c>
      <c r="BN21" s="122">
        <v>0.20767679687695986</v>
      </c>
      <c r="BO21" s="122">
        <v>0.45473553773835246</v>
      </c>
      <c r="BP21" s="122">
        <v>0.21116865843090626</v>
      </c>
      <c r="BQ21" s="122">
        <v>0.29702258147054383</v>
      </c>
      <c r="BR21" s="122">
        <v>0.30185952961212087</v>
      </c>
      <c r="BS21" s="122">
        <v>0.2987049288291615</v>
      </c>
      <c r="BT21" s="122">
        <v>9.0344075276494407E-2</v>
      </c>
      <c r="BU21" s="122">
        <v>0.20658170607962373</v>
      </c>
      <c r="BV21" s="122">
        <v>0.34256271393412796</v>
      </c>
      <c r="BW21" s="122">
        <v>0.16547755432380401</v>
      </c>
      <c r="BX21" s="122">
        <v>0.23253977550606728</v>
      </c>
      <c r="BY21" s="122">
        <v>0.20766804965015853</v>
      </c>
      <c r="BZ21" s="122">
        <v>0.22495038154411545</v>
      </c>
      <c r="CA21" s="122">
        <v>7.8187599908926542E-2</v>
      </c>
      <c r="CB21" s="122">
        <v>0.16709050212740592</v>
      </c>
      <c r="CC21" s="122">
        <v>0.37048299766412984</v>
      </c>
      <c r="CD21" s="122">
        <v>0.15233716776382306</v>
      </c>
      <c r="CE21" s="122">
        <v>0.22713565984461218</v>
      </c>
      <c r="CF21" s="122">
        <v>0.28467169186527819</v>
      </c>
      <c r="CG21" s="122">
        <v>0.24425445305815552</v>
      </c>
      <c r="CH21" s="122">
        <v>0.11071303385946464</v>
      </c>
      <c r="CI21" s="122">
        <v>0.18763595793919688</v>
      </c>
      <c r="CJ21" s="122">
        <v>0.41512901565831067</v>
      </c>
      <c r="CK21" s="122">
        <v>0.20637832019104652</v>
      </c>
      <c r="CL21" s="122">
        <v>0.2757372953508172</v>
      </c>
      <c r="CM21" s="122">
        <v>0.3268996341695713</v>
      </c>
      <c r="CN21" s="122">
        <v>0.29328593891883775</v>
      </c>
      <c r="CO21" s="122">
        <v>0.12549502095565757</v>
      </c>
      <c r="CP21" s="122">
        <v>0.22468190434535143</v>
      </c>
      <c r="CQ21" s="122">
        <v>0.4119514247925935</v>
      </c>
      <c r="CR21" s="122">
        <v>0.18727011845017516</v>
      </c>
      <c r="CS21" s="122">
        <v>0.26926536600063478</v>
      </c>
      <c r="CT21" s="122">
        <v>0.24965084574103247</v>
      </c>
      <c r="CU21" s="122">
        <v>0.26266234136667388</v>
      </c>
      <c r="CV21" s="122">
        <v>0.10598970109943448</v>
      </c>
      <c r="CW21" s="122">
        <v>0.19704877422436387</v>
      </c>
      <c r="CX21" s="122">
        <v>0.23537245495728495</v>
      </c>
      <c r="CY21" s="122">
        <v>0.16798953694957869</v>
      </c>
      <c r="CZ21" s="122">
        <v>0.19717002222256955</v>
      </c>
      <c r="DA21" s="122">
        <v>0.22289046392285405</v>
      </c>
      <c r="DB21" s="122">
        <v>0.20555626730356183</v>
      </c>
      <c r="DC21" s="122">
        <v>0.10333034794493826</v>
      </c>
      <c r="DD21" s="122">
        <v>0.16427663442106144</v>
      </c>
      <c r="DE21" s="122">
        <v>9.561370114343451E-2</v>
      </c>
      <c r="DF21" s="122">
        <v>8.5839268876739552E-2</v>
      </c>
      <c r="DG21" s="122">
        <v>8.8394232506668488E-2</v>
      </c>
      <c r="DH21" s="122">
        <v>-0.58189052559273713</v>
      </c>
      <c r="DI21" s="122">
        <v>2.5038405821723231E-2</v>
      </c>
      <c r="DJ21" s="122">
        <v>8.1184646388730214E-2</v>
      </c>
      <c r="DK21" s="122">
        <v>4.9951414165735633E-2</v>
      </c>
      <c r="DL21" s="122">
        <v>2.1904357401289918</v>
      </c>
      <c r="DM21" s="122">
        <v>0.10872540041450733</v>
      </c>
      <c r="DN21" s="122">
        <v>0.23872544589353567</v>
      </c>
      <c r="DO21" s="122">
        <v>0.17032612869603378</v>
      </c>
      <c r="DP21" s="122">
        <v>0.20710870029181996</v>
      </c>
      <c r="DQ21" s="122">
        <v>6.6467593953553145E-2</v>
      </c>
      <c r="DR21" s="122">
        <v>0.14376593285987213</v>
      </c>
      <c r="DS21" s="122">
        <v>0.22234016790621403</v>
      </c>
      <c r="DT21" s="122">
        <v>1.7008916355012314E-2</v>
      </c>
      <c r="DU21" s="122">
        <v>8.9544623396348624E-2</v>
      </c>
      <c r="DV21" s="122">
        <v>4.1398910623703836E-2</v>
      </c>
      <c r="DW21" s="122">
        <v>7.521915740493007E-2</v>
      </c>
      <c r="DX21" s="122">
        <v>-3.7718164786872614E-2</v>
      </c>
      <c r="DY21" s="122">
        <v>3.3097363181552084E-2</v>
      </c>
      <c r="DZ21" s="122">
        <v>-4.099240503614289E-2</v>
      </c>
      <c r="EA21" s="122">
        <v>-0.11148259949626348</v>
      </c>
      <c r="EB21" s="122">
        <v>-8.7282325476116834E-2</v>
      </c>
      <c r="EC21" s="122">
        <v>-9.6676604803945063E-2</v>
      </c>
      <c r="ED21" s="122">
        <v>-9.0390245319619936E-2</v>
      </c>
      <c r="EE21" s="122">
        <v>3.1681570326586926E-3</v>
      </c>
      <c r="EF21" s="122">
        <v>-4.5574501233824949E-2</v>
      </c>
    </row>
    <row r="22" spans="1:136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142"/>
      <c r="CS22" s="142"/>
      <c r="CT22" s="142"/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2"/>
      <c r="DH22" s="142"/>
      <c r="DI22" s="142"/>
      <c r="DJ22" s="142"/>
      <c r="DK22" s="142"/>
      <c r="DL22" s="142"/>
      <c r="DM22" s="142"/>
      <c r="DN22" s="142"/>
      <c r="DO22" s="142"/>
      <c r="DP22" s="142"/>
      <c r="DQ22" s="142"/>
      <c r="DR22" s="142"/>
      <c r="DS22" s="142"/>
      <c r="DT22" s="142"/>
      <c r="DU22" s="142"/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</row>
    <row r="23" spans="1:136">
      <c r="B23" s="141"/>
      <c r="C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</row>
    <row r="24" spans="1:136">
      <c r="B24" s="128" t="s">
        <v>1945</v>
      </c>
      <c r="C24" s="128" t="s">
        <v>1944</v>
      </c>
      <c r="D24" s="16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168"/>
      <c r="CX24" s="133">
        <v>415661</v>
      </c>
      <c r="CY24" s="133">
        <v>544174</v>
      </c>
      <c r="CZ24" s="133">
        <v>959835</v>
      </c>
      <c r="DA24" s="133">
        <v>464366</v>
      </c>
      <c r="DB24" s="133">
        <v>1424201</v>
      </c>
      <c r="DC24" s="133">
        <v>964628</v>
      </c>
      <c r="DD24" s="133">
        <v>2388829</v>
      </c>
      <c r="DE24" s="133">
        <v>218727</v>
      </c>
      <c r="DF24" s="133">
        <v>618049</v>
      </c>
      <c r="DG24" s="133">
        <v>836776</v>
      </c>
      <c r="DH24" s="133">
        <v>87349</v>
      </c>
      <c r="DI24" s="133">
        <v>924125</v>
      </c>
      <c r="DJ24" s="133">
        <v>737123</v>
      </c>
      <c r="DK24" s="133">
        <v>1661248</v>
      </c>
      <c r="DL24" s="133">
        <v>31785</v>
      </c>
      <c r="DM24" s="133">
        <v>477193</v>
      </c>
      <c r="DN24" s="133">
        <v>508978</v>
      </c>
      <c r="DO24" s="133">
        <v>437496</v>
      </c>
      <c r="DP24" s="133">
        <v>946474</v>
      </c>
      <c r="DQ24" s="133">
        <v>775596</v>
      </c>
      <c r="DR24" s="133">
        <v>1722070</v>
      </c>
      <c r="DS24" s="133">
        <v>383246.08999999997</v>
      </c>
      <c r="DT24" s="133">
        <v>701632</v>
      </c>
      <c r="DU24" s="133">
        <v>1084878.0899999999</v>
      </c>
      <c r="DV24" s="133">
        <v>459529</v>
      </c>
      <c r="DW24" s="133">
        <v>1544407.0899999999</v>
      </c>
      <c r="DX24" s="133">
        <v>918629</v>
      </c>
      <c r="DY24" s="133">
        <v>2463036.09</v>
      </c>
      <c r="DZ24" s="133">
        <v>251780</v>
      </c>
      <c r="EA24" s="133">
        <v>481601</v>
      </c>
      <c r="EB24" s="133">
        <v>733381</v>
      </c>
      <c r="EC24" s="133">
        <v>362577</v>
      </c>
      <c r="ED24" s="133">
        <v>1095958</v>
      </c>
      <c r="EE24" s="133">
        <v>1007663</v>
      </c>
      <c r="EF24" s="133">
        <v>2103621</v>
      </c>
    </row>
    <row r="25" spans="1:136">
      <c r="B25" s="132" t="s">
        <v>1795</v>
      </c>
      <c r="C25" s="132" t="s">
        <v>2038</v>
      </c>
      <c r="D25" s="14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145"/>
      <c r="CX25" s="57">
        <v>-74103.165889999989</v>
      </c>
      <c r="CY25" s="57">
        <v>-75763.632910000015</v>
      </c>
      <c r="CZ25" s="57">
        <v>-149866.79879999999</v>
      </c>
      <c r="DA25" s="57">
        <v>-75995.115479999993</v>
      </c>
      <c r="DB25" s="57">
        <v>-225861.91427999997</v>
      </c>
      <c r="DC25" s="57">
        <v>-74960.325799999977</v>
      </c>
      <c r="DD25" s="57">
        <v>-300822.24007999996</v>
      </c>
      <c r="DE25" s="57">
        <v>-81911.143890000007</v>
      </c>
      <c r="DF25" s="57">
        <v>-78396.136810000011</v>
      </c>
      <c r="DG25" s="57">
        <v>-160307.2807</v>
      </c>
      <c r="DH25" s="57">
        <v>-88468.738169999997</v>
      </c>
      <c r="DI25" s="57">
        <v>-248776.01887</v>
      </c>
      <c r="DJ25" s="57">
        <v>-86237.840260000012</v>
      </c>
      <c r="DK25" s="57">
        <v>-335013.85913</v>
      </c>
      <c r="DL25" s="57">
        <v>-90834</v>
      </c>
      <c r="DM25" s="57">
        <v>-98492</v>
      </c>
      <c r="DN25" s="57">
        <v>-189326</v>
      </c>
      <c r="DO25" s="57">
        <v>-110414</v>
      </c>
      <c r="DP25" s="57">
        <v>-299740</v>
      </c>
      <c r="DQ25" s="57">
        <v>-119706</v>
      </c>
      <c r="DR25" s="57">
        <v>-419446</v>
      </c>
      <c r="DS25" s="57">
        <v>-120542</v>
      </c>
      <c r="DT25" s="57">
        <v>-127049</v>
      </c>
      <c r="DU25" s="57">
        <v>-247591</v>
      </c>
      <c r="DV25" s="57">
        <v>-124403</v>
      </c>
      <c r="DW25" s="57">
        <v>-371994</v>
      </c>
      <c r="DX25" s="57">
        <v>-122462</v>
      </c>
      <c r="DY25" s="57">
        <v>-494456</v>
      </c>
      <c r="DZ25" s="298">
        <v>-119066</v>
      </c>
      <c r="EA25" s="57">
        <v>-105162</v>
      </c>
      <c r="EB25" s="57">
        <v>-224228</v>
      </c>
      <c r="EC25" s="57">
        <v>-118116</v>
      </c>
      <c r="ED25" s="57">
        <v>-342344</v>
      </c>
      <c r="EE25" s="57">
        <v>-122492</v>
      </c>
      <c r="EF25" s="57">
        <v>-464836</v>
      </c>
    </row>
    <row r="26" spans="1:136">
      <c r="B26" s="56" t="s">
        <v>1796</v>
      </c>
      <c r="C26" s="56" t="s">
        <v>2039</v>
      </c>
      <c r="D26" s="144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145"/>
      <c r="CX26" s="57">
        <v>-34781.285900000003</v>
      </c>
      <c r="CY26" s="57">
        <v>-34070.703299999994</v>
      </c>
      <c r="CZ26" s="57">
        <v>-68851.989199999996</v>
      </c>
      <c r="DA26" s="57">
        <v>-33585.419399999992</v>
      </c>
      <c r="DB26" s="57">
        <v>-102437.4086</v>
      </c>
      <c r="DC26" s="57">
        <v>-32361.522619999996</v>
      </c>
      <c r="DD26" s="57">
        <v>-134798.93122</v>
      </c>
      <c r="DE26" s="57">
        <v>-31786.470379999999</v>
      </c>
      <c r="DF26" s="57">
        <v>-32658.08905000001</v>
      </c>
      <c r="DG26" s="57">
        <v>-64444.559430000008</v>
      </c>
      <c r="DH26" s="57">
        <v>-37129.264700000007</v>
      </c>
      <c r="DI26" s="57">
        <v>-101573.82413000002</v>
      </c>
      <c r="DJ26" s="57">
        <v>-34223.731449999992</v>
      </c>
      <c r="DK26" s="57">
        <v>-135797.55558000001</v>
      </c>
      <c r="DL26" s="57">
        <v>-42909</v>
      </c>
      <c r="DM26" s="57">
        <v>-49769</v>
      </c>
      <c r="DN26" s="57">
        <v>-92678</v>
      </c>
      <c r="DO26" s="57">
        <v>-52591</v>
      </c>
      <c r="DP26" s="57">
        <v>-145269</v>
      </c>
      <c r="DQ26" s="57">
        <v>-56525</v>
      </c>
      <c r="DR26" s="57">
        <v>-201794</v>
      </c>
      <c r="DS26" s="57">
        <v>-50142</v>
      </c>
      <c r="DT26" s="57">
        <v>-58430</v>
      </c>
      <c r="DU26" s="57">
        <v>-108572</v>
      </c>
      <c r="DV26" s="57">
        <v>-56685</v>
      </c>
      <c r="DW26" s="57">
        <v>-165257</v>
      </c>
      <c r="DX26" s="57">
        <v>-61850</v>
      </c>
      <c r="DY26" s="57">
        <v>-227107</v>
      </c>
      <c r="DZ26" s="298">
        <v>-52238.416329999993</v>
      </c>
      <c r="EA26" s="57">
        <v>-59876.674330000009</v>
      </c>
      <c r="EB26" s="57">
        <v>-112115.09066</v>
      </c>
      <c r="EC26" s="57">
        <v>-58766.387230000015</v>
      </c>
      <c r="ED26" s="57">
        <v>-170881.47789000001</v>
      </c>
      <c r="EE26" s="57">
        <v>-68447.582960000014</v>
      </c>
      <c r="EF26" s="57">
        <v>-239329.06085000001</v>
      </c>
    </row>
    <row r="27" spans="1:136">
      <c r="B27" s="56" t="s">
        <v>1864</v>
      </c>
      <c r="C27" s="56" t="s">
        <v>1863</v>
      </c>
      <c r="D27" s="144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145"/>
      <c r="CX27" s="57">
        <v>0</v>
      </c>
      <c r="CY27" s="57">
        <v>0</v>
      </c>
      <c r="CZ27" s="57">
        <v>0</v>
      </c>
      <c r="DA27" s="57">
        <v>0</v>
      </c>
      <c r="DB27" s="57">
        <v>0</v>
      </c>
      <c r="DC27" s="57">
        <v>0</v>
      </c>
      <c r="DD27" s="57">
        <v>0</v>
      </c>
      <c r="DE27" s="57">
        <v>0</v>
      </c>
      <c r="DF27" s="57">
        <v>0</v>
      </c>
      <c r="DG27" s="57">
        <v>0</v>
      </c>
      <c r="DH27" s="57">
        <v>0</v>
      </c>
      <c r="DI27" s="57">
        <v>0</v>
      </c>
      <c r="DJ27" s="57">
        <v>0</v>
      </c>
      <c r="DK27" s="57">
        <v>0</v>
      </c>
      <c r="DL27" s="57">
        <v>0</v>
      </c>
      <c r="DM27" s="57">
        <v>1029</v>
      </c>
      <c r="DN27" s="57">
        <v>1029</v>
      </c>
      <c r="DO27" s="57">
        <v>3336</v>
      </c>
      <c r="DP27" s="57">
        <v>4365</v>
      </c>
      <c r="DQ27" s="57">
        <v>3168</v>
      </c>
      <c r="DR27" s="57">
        <v>7533</v>
      </c>
      <c r="DS27" s="57">
        <v>3067</v>
      </c>
      <c r="DT27" s="57">
        <v>3011</v>
      </c>
      <c r="DU27" s="57">
        <v>6078</v>
      </c>
      <c r="DV27" s="57">
        <v>2938</v>
      </c>
      <c r="DW27" s="57">
        <v>9016</v>
      </c>
      <c r="DX27" s="57">
        <v>2854</v>
      </c>
      <c r="DY27" s="57">
        <v>11870</v>
      </c>
      <c r="DZ27" s="298">
        <v>4153.8343599999998</v>
      </c>
      <c r="EA27" s="57">
        <v>6909.9844299999995</v>
      </c>
      <c r="EB27" s="57">
        <v>11063.818789999999</v>
      </c>
      <c r="EC27" s="57">
        <v>9846.9373399999986</v>
      </c>
      <c r="ED27" s="57">
        <v>20910.756129999998</v>
      </c>
      <c r="EE27" s="57">
        <v>9380.3191499999994</v>
      </c>
      <c r="EF27" s="57">
        <v>30291.075279999997</v>
      </c>
    </row>
    <row r="28" spans="1:136" s="124" customFormat="1">
      <c r="A28" s="123"/>
      <c r="B28" s="117" t="s">
        <v>1797</v>
      </c>
      <c r="C28" s="117" t="s">
        <v>1798</v>
      </c>
      <c r="D28" s="169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1"/>
      <c r="CX28" s="118">
        <v>306776.54820999998</v>
      </c>
      <c r="CY28" s="118">
        <v>434339.66378999996</v>
      </c>
      <c r="CZ28" s="118">
        <v>741116.21200000006</v>
      </c>
      <c r="DA28" s="118">
        <v>354785.46512000001</v>
      </c>
      <c r="DB28" s="118">
        <v>1095901.6771200001</v>
      </c>
      <c r="DC28" s="118">
        <v>857306.15158000006</v>
      </c>
      <c r="DD28" s="118">
        <v>1953207.8287000002</v>
      </c>
      <c r="DE28" s="118">
        <v>105029.38572999999</v>
      </c>
      <c r="DF28" s="118">
        <v>506994.77413999994</v>
      </c>
      <c r="DG28" s="118">
        <v>612024.15986999997</v>
      </c>
      <c r="DH28" s="118">
        <v>-38249.002870000004</v>
      </c>
      <c r="DI28" s="118">
        <v>573775.15699999989</v>
      </c>
      <c r="DJ28" s="118">
        <v>616661.42829000007</v>
      </c>
      <c r="DK28" s="118">
        <v>1190436.5852900001</v>
      </c>
      <c r="DL28" s="118">
        <v>-101958</v>
      </c>
      <c r="DM28" s="118">
        <v>329961</v>
      </c>
      <c r="DN28" s="118">
        <v>228003</v>
      </c>
      <c r="DO28" s="118">
        <v>277827</v>
      </c>
      <c r="DP28" s="118">
        <v>505830</v>
      </c>
      <c r="DQ28" s="118">
        <v>602533</v>
      </c>
      <c r="DR28" s="118">
        <v>1108363</v>
      </c>
      <c r="DS28" s="118">
        <v>215629.08999999997</v>
      </c>
      <c r="DT28" s="118">
        <v>519164</v>
      </c>
      <c r="DU28" s="118">
        <v>734793.08999999985</v>
      </c>
      <c r="DV28" s="118">
        <v>281379</v>
      </c>
      <c r="DW28" s="118">
        <v>1016172.0899999999</v>
      </c>
      <c r="DX28" s="118">
        <v>737171</v>
      </c>
      <c r="DY28" s="118">
        <v>1753343.0899999999</v>
      </c>
      <c r="DZ28" s="118">
        <v>84629.418030000001</v>
      </c>
      <c r="EA28" s="118">
        <v>323472.3101</v>
      </c>
      <c r="EB28" s="118">
        <v>408101.72813</v>
      </c>
      <c r="EC28" s="118">
        <v>195541.55010999998</v>
      </c>
      <c r="ED28" s="118">
        <v>603643.27824000001</v>
      </c>
      <c r="EE28" s="118">
        <v>826103.73618999997</v>
      </c>
      <c r="EF28" s="118">
        <v>1429747.01443</v>
      </c>
    </row>
    <row r="29" spans="1:136" ht="16.5" customHeight="1">
      <c r="A29" s="29"/>
      <c r="B29" s="127" t="s">
        <v>1792</v>
      </c>
      <c r="C29" s="127" t="s">
        <v>1793</v>
      </c>
      <c r="D29" s="146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  <c r="CT29" s="147"/>
      <c r="CU29" s="147"/>
      <c r="CV29" s="147"/>
      <c r="CW29" s="148"/>
      <c r="CX29" s="122">
        <v>0.18588721467797181</v>
      </c>
      <c r="CY29" s="122">
        <v>0.21508629099413976</v>
      </c>
      <c r="CZ29" s="122">
        <v>0.20195492560585834</v>
      </c>
      <c r="DA29" s="122">
        <v>0.18364359318482509</v>
      </c>
      <c r="DB29" s="122">
        <v>0.19563960827865437</v>
      </c>
      <c r="DC29" s="122">
        <v>0.29839500336575175</v>
      </c>
      <c r="DD29" s="122">
        <v>0.23047534921913987</v>
      </c>
      <c r="DE29" s="122">
        <v>6.775302592602149E-2</v>
      </c>
      <c r="DF29" s="122">
        <v>0.93951251239724543</v>
      </c>
      <c r="DG29" s="122">
        <v>0.2928603091707595</v>
      </c>
      <c r="DH29" s="122">
        <v>-2.3164409134706521E-2</v>
      </c>
      <c r="DI29" s="122">
        <v>0.1533742750960769</v>
      </c>
      <c r="DJ29" s="122">
        <v>0.21121739259504352</v>
      </c>
      <c r="DK29" s="122">
        <v>0.17872890857105195</v>
      </c>
      <c r="DL29" s="122">
        <v>-7.4726421614506419E-2</v>
      </c>
      <c r="DM29" s="122">
        <v>0.14608292115371332</v>
      </c>
      <c r="DN29" s="122">
        <v>6.2929651371558551E-2</v>
      </c>
      <c r="DO29" s="122">
        <v>0.1171360366164214</v>
      </c>
      <c r="DP29" s="122">
        <v>8.437569276792406E-2</v>
      </c>
      <c r="DQ29" s="122">
        <v>0.16922897603118697</v>
      </c>
      <c r="DR29" s="122">
        <v>0.11599296442139252</v>
      </c>
      <c r="DS29" s="122">
        <v>9.6709187254587561E-2</v>
      </c>
      <c r="DT29" s="122">
        <v>0.16347780962331371</v>
      </c>
      <c r="DU29" s="122">
        <v>0.13593658095563868</v>
      </c>
      <c r="DV29" s="122">
        <v>0.1075804782297676</v>
      </c>
      <c r="DW29" s="122">
        <v>0.12669004258981906</v>
      </c>
      <c r="DX29" s="122">
        <v>0.20736967715220611</v>
      </c>
      <c r="DY29" s="122">
        <v>0.15146632175155139</v>
      </c>
      <c r="DZ29" s="122">
        <v>3.7082544812355053E-2</v>
      </c>
      <c r="EA29" s="122">
        <v>0.1083548978931459</v>
      </c>
      <c r="EB29" s="122">
        <v>7.7537190644353937E-2</v>
      </c>
      <c r="EC29" s="122">
        <v>7.417818179921444E-2</v>
      </c>
      <c r="ED29" s="122">
        <v>7.6416258259320413E-2</v>
      </c>
      <c r="EE29" s="122">
        <v>0.21699992361038326</v>
      </c>
      <c r="EF29" s="122">
        <v>0.12213441728413833</v>
      </c>
    </row>
    <row r="30" spans="1:136" ht="16.5" customHeight="1">
      <c r="A30" s="29"/>
      <c r="B30" s="130"/>
      <c r="C30" s="130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</row>
    <row r="31" spans="1:136">
      <c r="B31" s="128" t="s">
        <v>1799</v>
      </c>
      <c r="C31" s="128" t="s">
        <v>1802</v>
      </c>
      <c r="D31" s="129">
        <v>21401</v>
      </c>
      <c r="E31" s="129">
        <v>37764</v>
      </c>
      <c r="F31" s="129">
        <v>59165</v>
      </c>
      <c r="G31" s="129">
        <v>6686</v>
      </c>
      <c r="H31" s="129">
        <v>65851</v>
      </c>
      <c r="I31" s="129">
        <v>60859</v>
      </c>
      <c r="J31" s="129">
        <v>126710</v>
      </c>
      <c r="K31" s="129">
        <v>29752</v>
      </c>
      <c r="L31" s="129">
        <v>45019</v>
      </c>
      <c r="M31" s="129">
        <v>74771</v>
      </c>
      <c r="N31" s="129">
        <v>33079</v>
      </c>
      <c r="O31" s="129">
        <v>107850</v>
      </c>
      <c r="P31" s="129">
        <v>68925</v>
      </c>
      <c r="Q31" s="129">
        <v>176775</v>
      </c>
      <c r="R31" s="129">
        <v>38858</v>
      </c>
      <c r="S31" s="129">
        <v>75234</v>
      </c>
      <c r="T31" s="129">
        <v>114092</v>
      </c>
      <c r="U31" s="129">
        <v>69729</v>
      </c>
      <c r="V31" s="129">
        <v>183821</v>
      </c>
      <c r="W31" s="129">
        <v>101404</v>
      </c>
      <c r="X31" s="129">
        <v>285225</v>
      </c>
      <c r="Y31" s="129">
        <v>70167.514999999999</v>
      </c>
      <c r="Z31" s="129">
        <v>74072</v>
      </c>
      <c r="AA31" s="129">
        <v>113785</v>
      </c>
      <c r="AB31" s="129">
        <v>42066</v>
      </c>
      <c r="AC31" s="129">
        <v>155851</v>
      </c>
      <c r="AD31" s="129">
        <v>89585</v>
      </c>
      <c r="AE31" s="129">
        <v>245436</v>
      </c>
      <c r="AF31" s="129">
        <v>18036.279695342848</v>
      </c>
      <c r="AG31" s="129">
        <v>84426.940966587921</v>
      </c>
      <c r="AH31" s="129">
        <v>102463.22066193077</v>
      </c>
      <c r="AI31" s="129">
        <v>49019.640550408512</v>
      </c>
      <c r="AJ31" s="129">
        <v>151482.86121233928</v>
      </c>
      <c r="AK31" s="129">
        <v>136849.46446145535</v>
      </c>
      <c r="AL31" s="129">
        <v>288332.32567379461</v>
      </c>
      <c r="AM31" s="129">
        <v>46789</v>
      </c>
      <c r="AN31" s="129">
        <v>127767</v>
      </c>
      <c r="AO31" s="129">
        <v>174556</v>
      </c>
      <c r="AP31" s="129">
        <v>64754</v>
      </c>
      <c r="AQ31" s="129">
        <v>239310</v>
      </c>
      <c r="AR31" s="129">
        <v>144767</v>
      </c>
      <c r="AS31" s="129">
        <v>384075</v>
      </c>
      <c r="AT31" s="129">
        <v>46692</v>
      </c>
      <c r="AU31" s="129">
        <v>147520</v>
      </c>
      <c r="AV31" s="129">
        <v>192558</v>
      </c>
      <c r="AW31" s="129">
        <v>71273.506239999973</v>
      </c>
      <c r="AX31" s="129">
        <v>265487.50624000002</v>
      </c>
      <c r="AY31" s="129">
        <v>202069</v>
      </c>
      <c r="AZ31" s="129">
        <v>467556.50623999996</v>
      </c>
      <c r="BA31" s="129">
        <v>42684</v>
      </c>
      <c r="BB31" s="129">
        <v>158139</v>
      </c>
      <c r="BC31" s="129">
        <v>200823</v>
      </c>
      <c r="BD31" s="129">
        <v>105201</v>
      </c>
      <c r="BE31" s="129">
        <v>306024</v>
      </c>
      <c r="BF31" s="129">
        <v>259570</v>
      </c>
      <c r="BG31" s="129">
        <v>565596</v>
      </c>
      <c r="BH31" s="129">
        <v>42402</v>
      </c>
      <c r="BI31" s="129">
        <v>160677</v>
      </c>
      <c r="BJ31" s="129">
        <v>203079</v>
      </c>
      <c r="BK31" s="129">
        <v>109607.7</v>
      </c>
      <c r="BL31" s="129">
        <v>312686.7</v>
      </c>
      <c r="BM31" s="129">
        <v>350592.60000000003</v>
      </c>
      <c r="BN31" s="129">
        <v>663279.89999999991</v>
      </c>
      <c r="BO31" s="129">
        <v>73643.680000000008</v>
      </c>
      <c r="BP31" s="129">
        <v>195713</v>
      </c>
      <c r="BQ31" s="129">
        <v>269356.68</v>
      </c>
      <c r="BR31" s="129">
        <v>142659.41999999998</v>
      </c>
      <c r="BS31" s="129">
        <v>412016.1</v>
      </c>
      <c r="BT31" s="129">
        <v>423558.03599999996</v>
      </c>
      <c r="BU31" s="129">
        <v>835574.13599999971</v>
      </c>
      <c r="BV31" s="129">
        <v>130700.85941000011</v>
      </c>
      <c r="BW31" s="129">
        <v>272187.03842999996</v>
      </c>
      <c r="BX31" s="129">
        <v>402887.89784000005</v>
      </c>
      <c r="BY31" s="129">
        <v>182658.66151000001</v>
      </c>
      <c r="BZ31" s="129">
        <v>585546.55935</v>
      </c>
      <c r="CA31" s="129">
        <v>453226.58094037796</v>
      </c>
      <c r="CB31" s="129">
        <v>1038775.2222932003</v>
      </c>
      <c r="CC31" s="129">
        <v>116963</v>
      </c>
      <c r="CD31" s="129">
        <v>301829</v>
      </c>
      <c r="CE31" s="129">
        <v>418792</v>
      </c>
      <c r="CF31" s="129">
        <v>164175</v>
      </c>
      <c r="CG31" s="129">
        <v>582967</v>
      </c>
      <c r="CH31" s="129">
        <v>504874</v>
      </c>
      <c r="CI31" s="129">
        <v>1087844</v>
      </c>
      <c r="CJ31" s="129">
        <v>111384</v>
      </c>
      <c r="CK31" s="129">
        <v>303746</v>
      </c>
      <c r="CL31" s="129">
        <v>415130</v>
      </c>
      <c r="CM31" s="129">
        <v>201416.53417</v>
      </c>
      <c r="CN31" s="129">
        <v>616546.53417</v>
      </c>
      <c r="CO31" s="129">
        <v>527691.17093999998</v>
      </c>
      <c r="CP31" s="129">
        <v>1144237.70511</v>
      </c>
      <c r="CQ31" s="129">
        <v>146724</v>
      </c>
      <c r="CR31" s="129">
        <v>352880</v>
      </c>
      <c r="CS31" s="129">
        <v>499604</v>
      </c>
      <c r="CT31" s="129">
        <v>260342.6432599999</v>
      </c>
      <c r="CU31" s="129">
        <v>759946.64325999981</v>
      </c>
      <c r="CV31" s="129">
        <v>663941.21852999949</v>
      </c>
      <c r="CW31" s="129">
        <v>1423887.8617899995</v>
      </c>
      <c r="CX31" s="129">
        <v>209061.01402999996</v>
      </c>
      <c r="CY31" s="129">
        <v>343284.73408999993</v>
      </c>
      <c r="CZ31" s="129">
        <v>552345.74811999989</v>
      </c>
      <c r="DA31" s="129">
        <v>251550.05848999997</v>
      </c>
      <c r="DB31" s="129">
        <v>803895.80660999985</v>
      </c>
      <c r="DC31" s="129">
        <v>757897.34762257012</v>
      </c>
      <c r="DD31" s="129">
        <v>1561793.15423257</v>
      </c>
      <c r="DE31" s="129">
        <v>84364.875729999985</v>
      </c>
      <c r="DF31" s="129">
        <v>454187.72283999994</v>
      </c>
      <c r="DG31" s="129">
        <v>538552.59856999991</v>
      </c>
      <c r="DH31" s="129">
        <v>12908.010860000002</v>
      </c>
      <c r="DI31" s="129">
        <v>551460.60942999995</v>
      </c>
      <c r="DJ31" s="129">
        <v>557062.61280000012</v>
      </c>
      <c r="DK31" s="129">
        <v>1108523.22223</v>
      </c>
      <c r="DL31" s="129">
        <v>-171289.44769</v>
      </c>
      <c r="DM31" s="129">
        <v>278427.94003</v>
      </c>
      <c r="DN31" s="129">
        <v>107138.49234</v>
      </c>
      <c r="DO31" s="129">
        <v>203665.46990000005</v>
      </c>
      <c r="DP31" s="129">
        <v>310803.96224000002</v>
      </c>
      <c r="DQ31" s="129">
        <v>551344.50520000001</v>
      </c>
      <c r="DR31" s="129">
        <v>862148.46744000004</v>
      </c>
      <c r="DS31" s="129">
        <v>130818.29829999997</v>
      </c>
      <c r="DT31" s="129">
        <v>507639.12863000005</v>
      </c>
      <c r="DU31" s="129">
        <v>638457.42693000007</v>
      </c>
      <c r="DV31" s="129">
        <v>262753.36527999997</v>
      </c>
      <c r="DW31" s="129">
        <v>901210.7922100001</v>
      </c>
      <c r="DX31" s="129">
        <v>772218.31787000003</v>
      </c>
      <c r="DY31" s="129">
        <v>1673429.11008</v>
      </c>
      <c r="DZ31" s="129">
        <v>95346.205000000075</v>
      </c>
      <c r="EA31" s="129">
        <v>377560.90905999998</v>
      </c>
      <c r="EB31" s="129">
        <v>472907.11406000005</v>
      </c>
      <c r="EC31" s="129">
        <v>230333.55010999998</v>
      </c>
      <c r="ED31" s="129">
        <v>703240.66417</v>
      </c>
      <c r="EE31" s="129">
        <v>823246.72993999987</v>
      </c>
      <c r="EF31" s="129">
        <v>1526487.3941099998</v>
      </c>
    </row>
    <row r="32" spans="1:136">
      <c r="B32" s="119" t="s">
        <v>1792</v>
      </c>
      <c r="C32" s="119" t="s">
        <v>1793</v>
      </c>
      <c r="D32" s="121">
        <v>0.10807930832474799</v>
      </c>
      <c r="E32" s="121">
        <v>0.13528307564446101</v>
      </c>
      <c r="F32" s="121">
        <v>0.12399404811803169</v>
      </c>
      <c r="G32" s="121">
        <v>2.6177211026846715E-2</v>
      </c>
      <c r="H32" s="121">
        <v>8.9890017786623311E-2</v>
      </c>
      <c r="I32" s="121">
        <v>0.15069293643109882</v>
      </c>
      <c r="J32" s="121">
        <v>0.11149789605027657</v>
      </c>
      <c r="K32" s="121">
        <v>0.11853622582123149</v>
      </c>
      <c r="L32" s="121">
        <v>0.12585369671995952</v>
      </c>
      <c r="M32" s="121">
        <v>0.12283638681526653</v>
      </c>
      <c r="N32" s="121">
        <v>0.10320320226629602</v>
      </c>
      <c r="O32" s="121">
        <v>0.11606421251212029</v>
      </c>
      <c r="P32" s="121">
        <v>0.13597919819128432</v>
      </c>
      <c r="Q32" s="121">
        <v>0.12309336712844812</v>
      </c>
      <c r="R32" s="121">
        <v>0.12523002452520682</v>
      </c>
      <c r="S32" s="121">
        <v>0.16931057375296779</v>
      </c>
      <c r="T32" s="121">
        <v>0.15118571837465944</v>
      </c>
      <c r="U32" s="121">
        <v>0.17636926532408601</v>
      </c>
      <c r="V32" s="121">
        <v>0.15984351385992768</v>
      </c>
      <c r="W32" s="121">
        <v>0.16852300564047851</v>
      </c>
      <c r="X32" s="121">
        <v>0.16282493629147904</v>
      </c>
      <c r="Y32" s="121">
        <v>0.18302197802197803</v>
      </c>
      <c r="Z32" s="121">
        <v>0.1451691928991114</v>
      </c>
      <c r="AA32" s="121">
        <v>0.12732912651670883</v>
      </c>
      <c r="AB32" s="121">
        <v>9.3681102099172894E-2</v>
      </c>
      <c r="AC32" s="121">
        <v>0.11607595049841211</v>
      </c>
      <c r="AD32" s="121">
        <v>0.14596143756985652</v>
      </c>
      <c r="AE32" s="121">
        <v>0.12545146190341347</v>
      </c>
      <c r="AF32" s="121">
        <v>4.97348116094153E-2</v>
      </c>
      <c r="AG32" s="121">
        <v>0.15219410628301219</v>
      </c>
      <c r="AH32" s="121">
        <v>0.11169114288727765</v>
      </c>
      <c r="AI32" s="121">
        <v>0.10071218242230499</v>
      </c>
      <c r="AJ32" s="121">
        <v>0.10788524640312573</v>
      </c>
      <c r="AK32" s="121">
        <v>0.19224264454632153</v>
      </c>
      <c r="AL32" s="121">
        <v>0.13626497455244815</v>
      </c>
      <c r="AM32" s="121">
        <v>0.10627921661979893</v>
      </c>
      <c r="AN32" s="121">
        <v>0.20280830300211591</v>
      </c>
      <c r="AO32" s="121">
        <v>0.16310062743229289</v>
      </c>
      <c r="AP32" s="121">
        <v>0.1138551886626578</v>
      </c>
      <c r="AQ32" s="121">
        <v>0.14601198920056743</v>
      </c>
      <c r="AR32" s="121">
        <v>0.17575017390850409</v>
      </c>
      <c r="AS32" s="121">
        <v>0.15595795317545944</v>
      </c>
      <c r="AT32" s="121">
        <v>9.0190010952140881E-2</v>
      </c>
      <c r="AU32" s="121">
        <v>0.19678437890597383</v>
      </c>
      <c r="AV32" s="121">
        <v>0.15193630854690066</v>
      </c>
      <c r="AW32" s="121">
        <v>0.10847071912533705</v>
      </c>
      <c r="AX32" s="121">
        <v>0.13795600697555024</v>
      </c>
      <c r="AY32" s="121">
        <v>0.20785142669053056</v>
      </c>
      <c r="AZ32" s="121">
        <v>0.16141468003536538</v>
      </c>
      <c r="BA32" s="121">
        <v>6.8934219855006224E-2</v>
      </c>
      <c r="BB32" s="121">
        <v>0.18492134303278066</v>
      </c>
      <c r="BC32" s="121">
        <v>0.13620954876937102</v>
      </c>
      <c r="BD32" s="121">
        <v>0.1309675572043921</v>
      </c>
      <c r="BE32" s="121">
        <v>0.13436077605264071</v>
      </c>
      <c r="BF32" s="121">
        <v>0.21916996247673795</v>
      </c>
      <c r="BG32" s="121">
        <v>0.16337450461588232</v>
      </c>
      <c r="BH32" s="121">
        <v>5.8346210633645736E-2</v>
      </c>
      <c r="BI32" s="121">
        <v>0.16963311982753432</v>
      </c>
      <c r="BJ32" s="121">
        <v>0.12131840323453613</v>
      </c>
      <c r="BK32" s="121">
        <v>0.12085734322176866</v>
      </c>
      <c r="BL32" s="121">
        <v>0.12115638556569691</v>
      </c>
      <c r="BM32" s="121">
        <v>0.26301927898487121</v>
      </c>
      <c r="BN32" s="121">
        <v>0.16947170901799241</v>
      </c>
      <c r="BO32" s="121">
        <v>9.0414037293312849E-2</v>
      </c>
      <c r="BP32" s="121">
        <v>0.17612792679612455</v>
      </c>
      <c r="BQ32" s="121">
        <v>0.13987366763704268</v>
      </c>
      <c r="BR32" s="121">
        <v>0.13624357386320768</v>
      </c>
      <c r="BS32" s="121">
        <v>0.13859506425749418</v>
      </c>
      <c r="BT32" s="121">
        <v>0.25365688130424652</v>
      </c>
      <c r="BU32" s="121">
        <v>0.1799793168156201</v>
      </c>
      <c r="BV32" s="121">
        <v>0.12929222066584573</v>
      </c>
      <c r="BW32" s="121">
        <v>0.20099085265679434</v>
      </c>
      <c r="BX32" s="121">
        <v>0.17034557548641277</v>
      </c>
      <c r="BY32" s="121">
        <v>0.14631831356213928</v>
      </c>
      <c r="BZ32" s="121">
        <v>0.16204478427479724</v>
      </c>
      <c r="CA32" s="121">
        <v>0.24667191019120738</v>
      </c>
      <c r="CB32" s="121">
        <v>0.19057116617607675</v>
      </c>
      <c r="CC32" s="121">
        <v>0.10868672338748946</v>
      </c>
      <c r="CD32" s="121">
        <v>0.20607050784877051</v>
      </c>
      <c r="CE32" s="121">
        <v>0.16482449083687417</v>
      </c>
      <c r="CF32" s="121">
        <v>0.13025440766475885</v>
      </c>
      <c r="CG32" s="121">
        <v>0.15336175904056926</v>
      </c>
      <c r="CH32" s="121">
        <v>0.26288620070564811</v>
      </c>
      <c r="CI32" s="121">
        <v>0.19012411746951155</v>
      </c>
      <c r="CJ32" s="121">
        <v>9.0212556411195091E-2</v>
      </c>
      <c r="CK32" s="121">
        <v>0.18629512234614121</v>
      </c>
      <c r="CL32" s="121">
        <v>0.14488995302149285</v>
      </c>
      <c r="CM32" s="121">
        <v>0.13316108932564139</v>
      </c>
      <c r="CN32" s="121">
        <v>0.14083742583921577</v>
      </c>
      <c r="CO32" s="121">
        <v>0.23744683947434139</v>
      </c>
      <c r="CP32" s="121">
        <v>0.17336743171022503</v>
      </c>
      <c r="CQ32" s="121">
        <v>0.1048913404807913</v>
      </c>
      <c r="CR32" s="121">
        <v>0.19824373845174606</v>
      </c>
      <c r="CS32" s="121">
        <v>0.15716501250452208</v>
      </c>
      <c r="CT32" s="121">
        <v>0.15211719300644297</v>
      </c>
      <c r="CU32" s="121">
        <v>0.15539842829218833</v>
      </c>
      <c r="CV32" s="121">
        <v>0.2558420060906576</v>
      </c>
      <c r="CW32" s="121">
        <v>0.19022117515312736</v>
      </c>
      <c r="CX32" s="121">
        <v>0.12667777189143792</v>
      </c>
      <c r="CY32" s="121">
        <v>0.16999561947910585</v>
      </c>
      <c r="CZ32" s="121">
        <v>0.1505147811694163</v>
      </c>
      <c r="DA32" s="121">
        <v>0.13020701564347251</v>
      </c>
      <c r="DB32" s="121">
        <v>0.14351092254493553</v>
      </c>
      <c r="DC32" s="121">
        <v>0.26379465629394538</v>
      </c>
      <c r="DD32" s="121">
        <v>0.18428905380201618</v>
      </c>
      <c r="DE32" s="121">
        <v>5.4422632036279651E-2</v>
      </c>
      <c r="DF32" s="121">
        <v>0.84165571392568317</v>
      </c>
      <c r="DG32" s="121">
        <v>0.25770335693190211</v>
      </c>
      <c r="DH32" s="121">
        <v>7.8173657413379526E-3</v>
      </c>
      <c r="DI32" s="121">
        <v>0.14740943413722432</v>
      </c>
      <c r="DJ32" s="121">
        <v>0.1908037493346596</v>
      </c>
      <c r="DK32" s="121">
        <v>0.16643065920774661</v>
      </c>
      <c r="DL32" s="121">
        <v>-0.12554039394847763</v>
      </c>
      <c r="DM32" s="121">
        <v>0.12326780077158608</v>
      </c>
      <c r="DN32" s="121">
        <v>2.9570610787711546E-2</v>
      </c>
      <c r="DO32" s="121">
        <v>8.5868421498655909E-2</v>
      </c>
      <c r="DP32" s="121">
        <v>5.1844097086008567E-2</v>
      </c>
      <c r="DQ32" s="121">
        <v>0.15485204305061706</v>
      </c>
      <c r="DR32" s="121">
        <v>9.0225996816680101E-2</v>
      </c>
      <c r="DS32" s="121">
        <v>5.86717279501629E-2</v>
      </c>
      <c r="DT32" s="121">
        <v>0.15984878155557783</v>
      </c>
      <c r="DU32" s="121">
        <v>0.11811450173354072</v>
      </c>
      <c r="DV32" s="121">
        <v>0.10045928336266463</v>
      </c>
      <c r="DW32" s="121">
        <v>0.11235737998618865</v>
      </c>
      <c r="DX32" s="121">
        <v>0.21722865287392149</v>
      </c>
      <c r="DY32" s="121">
        <v>0.1445627803602258</v>
      </c>
      <c r="DZ32" s="121">
        <v>4.185524444918548E-2</v>
      </c>
      <c r="EA32" s="121">
        <v>0.12647318633546198</v>
      </c>
      <c r="EB32" s="121">
        <v>8.9849874510359765E-2</v>
      </c>
      <c r="EC32" s="121">
        <v>8.7376437104577737E-2</v>
      </c>
      <c r="ED32" s="121">
        <v>8.9024465522673915E-2</v>
      </c>
      <c r="EE32" s="121">
        <v>0.21624944868714455</v>
      </c>
      <c r="EF32" s="121">
        <v>0.13039834774233447</v>
      </c>
    </row>
    <row r="33" spans="2:136">
      <c r="B33" s="125" t="s">
        <v>1800</v>
      </c>
      <c r="C33" s="125" t="s">
        <v>1803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6">
        <v>0</v>
      </c>
      <c r="M33" s="126">
        <v>0</v>
      </c>
      <c r="N33" s="126">
        <v>0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6">
        <v>0</v>
      </c>
      <c r="U33" s="126">
        <v>0</v>
      </c>
      <c r="V33" s="126">
        <v>0</v>
      </c>
      <c r="W33" s="126">
        <v>0</v>
      </c>
      <c r="X33" s="126">
        <v>0</v>
      </c>
      <c r="Y33" s="126">
        <v>-15722.514999999999</v>
      </c>
      <c r="Z33" s="126">
        <v>11605</v>
      </c>
      <c r="AA33" s="126">
        <v>26337</v>
      </c>
      <c r="AB33" s="126">
        <v>19656</v>
      </c>
      <c r="AC33" s="126">
        <v>45993</v>
      </c>
      <c r="AD33" s="126">
        <v>5679</v>
      </c>
      <c r="AE33" s="126">
        <v>51672</v>
      </c>
      <c r="AF33" s="126">
        <v>20088</v>
      </c>
      <c r="AG33" s="126">
        <v>9072</v>
      </c>
      <c r="AH33" s="126">
        <v>29160</v>
      </c>
      <c r="AI33" s="126">
        <v>19152</v>
      </c>
      <c r="AJ33" s="126">
        <v>48312</v>
      </c>
      <c r="AK33" s="126">
        <v>19264.771999999997</v>
      </c>
      <c r="AL33" s="126">
        <v>67576.771999999997</v>
      </c>
      <c r="AM33" s="126">
        <v>26322</v>
      </c>
      <c r="AN33" s="126">
        <v>24738</v>
      </c>
      <c r="AO33" s="126">
        <v>51060</v>
      </c>
      <c r="AP33" s="126">
        <v>36489</v>
      </c>
      <c r="AQ33" s="126">
        <v>87549</v>
      </c>
      <c r="AR33" s="126">
        <v>33493</v>
      </c>
      <c r="AS33" s="126">
        <v>121044</v>
      </c>
      <c r="AT33" s="126">
        <v>38467</v>
      </c>
      <c r="AU33" s="126">
        <v>32149</v>
      </c>
      <c r="AV33" s="126">
        <v>72270</v>
      </c>
      <c r="AW33" s="126">
        <v>33968.675000000003</v>
      </c>
      <c r="AX33" s="126">
        <v>104582.675</v>
      </c>
      <c r="AY33" s="126">
        <v>20488</v>
      </c>
      <c r="AZ33" s="126">
        <v>125070.675</v>
      </c>
      <c r="BA33" s="126">
        <v>40904</v>
      </c>
      <c r="BB33" s="126">
        <v>32256</v>
      </c>
      <c r="BC33" s="126">
        <v>73160</v>
      </c>
      <c r="BD33" s="126">
        <v>42983</v>
      </c>
      <c r="BE33" s="126">
        <v>116143</v>
      </c>
      <c r="BF33" s="126">
        <v>32713</v>
      </c>
      <c r="BG33" s="126">
        <v>148854</v>
      </c>
      <c r="BH33" s="126">
        <v>47566</v>
      </c>
      <c r="BI33" s="126">
        <v>41144</v>
      </c>
      <c r="BJ33" s="126">
        <v>88710</v>
      </c>
      <c r="BK33" s="126">
        <v>45018.3</v>
      </c>
      <c r="BL33" s="126">
        <v>133728.29999999999</v>
      </c>
      <c r="BM33" s="126">
        <v>40125.39999999998</v>
      </c>
      <c r="BN33" s="126">
        <v>173853.10000000003</v>
      </c>
      <c r="BO33" s="126">
        <v>61416.800000000003</v>
      </c>
      <c r="BP33" s="126">
        <v>52392</v>
      </c>
      <c r="BQ33" s="126">
        <v>113808.80000000005</v>
      </c>
      <c r="BR33" s="126">
        <v>61682.58</v>
      </c>
      <c r="BS33" s="126">
        <v>175491.38</v>
      </c>
      <c r="BT33" s="126">
        <v>42066.41</v>
      </c>
      <c r="BU33" s="126">
        <v>217557.78999999998</v>
      </c>
      <c r="BV33" s="126">
        <v>68102.680000000008</v>
      </c>
      <c r="BW33" s="126">
        <v>53972</v>
      </c>
      <c r="BX33" s="126">
        <v>122074.67999999998</v>
      </c>
      <c r="BY33" s="126">
        <v>47874.338489999995</v>
      </c>
      <c r="BZ33" s="126">
        <v>169949.01848999999</v>
      </c>
      <c r="CA33" s="126">
        <v>38442.419059622</v>
      </c>
      <c r="CB33" s="126">
        <v>208389.35554679984</v>
      </c>
      <c r="CC33" s="126">
        <v>68835</v>
      </c>
      <c r="CD33" s="126">
        <v>54243</v>
      </c>
      <c r="CE33" s="126">
        <v>123078</v>
      </c>
      <c r="CF33" s="126">
        <v>65335</v>
      </c>
      <c r="CG33" s="126">
        <v>188413</v>
      </c>
      <c r="CH33" s="126">
        <v>62855</v>
      </c>
      <c r="CI33" s="126">
        <v>251265</v>
      </c>
      <c r="CJ33" s="126">
        <v>79058</v>
      </c>
      <c r="CK33" s="126">
        <v>78988</v>
      </c>
      <c r="CL33" s="126">
        <v>158046</v>
      </c>
      <c r="CM33" s="126">
        <v>97820.465830000001</v>
      </c>
      <c r="CN33" s="126">
        <v>255866.46583</v>
      </c>
      <c r="CO33" s="126">
        <v>75725.829060000018</v>
      </c>
      <c r="CP33" s="126">
        <v>331592.29489000002</v>
      </c>
      <c r="CQ33" s="126">
        <v>102786</v>
      </c>
      <c r="CR33" s="126">
        <v>81311</v>
      </c>
      <c r="CS33" s="126">
        <v>184097</v>
      </c>
      <c r="CT33" s="126">
        <v>86619.356740000105</v>
      </c>
      <c r="CU33" s="126">
        <v>270716.35674000019</v>
      </c>
      <c r="CV33" s="126">
        <v>78713.781470000511</v>
      </c>
      <c r="CW33" s="126">
        <v>349430.13821000047</v>
      </c>
      <c r="CX33" s="126">
        <v>97715.534180000017</v>
      </c>
      <c r="CY33" s="126">
        <v>91054.929700000037</v>
      </c>
      <c r="CZ33" s="126">
        <v>188770.46388000005</v>
      </c>
      <c r="DA33" s="126">
        <v>103235.40663000004</v>
      </c>
      <c r="DB33" s="126">
        <v>292005.8705100001</v>
      </c>
      <c r="DC33" s="126">
        <v>99408.803957429889</v>
      </c>
      <c r="DD33" s="126">
        <v>391414.67446742998</v>
      </c>
      <c r="DE33" s="126">
        <v>20664.510000000009</v>
      </c>
      <c r="DF33" s="126">
        <v>52807.051299999992</v>
      </c>
      <c r="DG33" s="126">
        <v>73471.561300000001</v>
      </c>
      <c r="DH33" s="126">
        <v>-51157.013730000006</v>
      </c>
      <c r="DI33" s="126">
        <v>22314.547569999995</v>
      </c>
      <c r="DJ33" s="126">
        <v>59598.815489999994</v>
      </c>
      <c r="DK33" s="126">
        <v>81913.363059999989</v>
      </c>
      <c r="DL33" s="253">
        <v>69331.447690000015</v>
      </c>
      <c r="DM33" s="253">
        <v>51533.059969999995</v>
      </c>
      <c r="DN33" s="126">
        <v>120864.50766</v>
      </c>
      <c r="DO33" s="253">
        <v>74161.530099999945</v>
      </c>
      <c r="DP33" s="126">
        <v>195026.03775999995</v>
      </c>
      <c r="DQ33" s="253">
        <v>51188.494800000022</v>
      </c>
      <c r="DR33" s="126">
        <v>246214.53255999996</v>
      </c>
      <c r="DS33" s="253">
        <v>84810.791700000002</v>
      </c>
      <c r="DT33" s="253">
        <v>11524.871369999972</v>
      </c>
      <c r="DU33" s="253">
        <v>96335.663069999981</v>
      </c>
      <c r="DV33" s="253">
        <v>18625.634720000009</v>
      </c>
      <c r="DW33" s="253">
        <v>114961.29778999998</v>
      </c>
      <c r="DX33" s="253">
        <v>-35047.317870000072</v>
      </c>
      <c r="DY33" s="253">
        <v>79913.979919999911</v>
      </c>
      <c r="DZ33" s="253">
        <v>-10716.786970000076</v>
      </c>
      <c r="EA33" s="253">
        <v>-54088.598959999996</v>
      </c>
      <c r="EB33" s="253">
        <v>-64805.385930000069</v>
      </c>
      <c r="EC33" s="253">
        <v>-34792</v>
      </c>
      <c r="ED33" s="253">
        <v>-99597.385930000077</v>
      </c>
      <c r="EE33" s="253">
        <v>2857.0062500000568</v>
      </c>
      <c r="EF33" s="253">
        <v>-96740.379680000013</v>
      </c>
    </row>
    <row r="34" spans="2:136">
      <c r="B34" s="120" t="s">
        <v>1801</v>
      </c>
      <c r="C34" s="120" t="s">
        <v>1804</v>
      </c>
      <c r="D34" s="122">
        <v>0</v>
      </c>
      <c r="E34" s="122">
        <v>0</v>
      </c>
      <c r="F34" s="122">
        <v>0</v>
      </c>
      <c r="G34" s="122">
        <v>0</v>
      </c>
      <c r="H34" s="122">
        <v>0</v>
      </c>
      <c r="I34" s="122">
        <v>0</v>
      </c>
      <c r="J34" s="122">
        <v>0</v>
      </c>
      <c r="K34" s="122">
        <v>0</v>
      </c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2">
        <v>0</v>
      </c>
      <c r="S34" s="122">
        <v>0</v>
      </c>
      <c r="T34" s="122">
        <v>0</v>
      </c>
      <c r="U34" s="122">
        <v>0</v>
      </c>
      <c r="V34" s="122">
        <v>0</v>
      </c>
      <c r="W34" s="122">
        <v>0</v>
      </c>
      <c r="X34" s="122">
        <v>0</v>
      </c>
      <c r="Y34" s="122">
        <v>-0.28877794104141791</v>
      </c>
      <c r="Z34" s="122">
        <v>0.13545058767230411</v>
      </c>
      <c r="AA34" s="122">
        <v>0.18795763691640141</v>
      </c>
      <c r="AB34" s="122">
        <v>0.31846019247594048</v>
      </c>
      <c r="AC34" s="122">
        <v>0.22786409306196864</v>
      </c>
      <c r="AD34" s="122">
        <v>5.9613285186429291E-2</v>
      </c>
      <c r="AE34" s="122">
        <v>0.1739165555959449</v>
      </c>
      <c r="AF34" s="122">
        <v>0.52690831565937468</v>
      </c>
      <c r="AG34" s="122">
        <v>9.7027836959585473E-2</v>
      </c>
      <c r="AH34" s="122">
        <v>0.22154145638858322</v>
      </c>
      <c r="AI34" s="122">
        <v>0.28093793614719215</v>
      </c>
      <c r="AJ34" s="122">
        <v>0.24180802102139484</v>
      </c>
      <c r="AK34" s="122">
        <v>0.1234017629439995</v>
      </c>
      <c r="AL34" s="122">
        <v>0.18987087557378737</v>
      </c>
      <c r="AM34" s="122">
        <v>0.36002790277796776</v>
      </c>
      <c r="AN34" s="122">
        <v>0.16221107504671978</v>
      </c>
      <c r="AO34" s="122">
        <v>0.2263137366144245</v>
      </c>
      <c r="AP34" s="122">
        <v>0.36041010242683447</v>
      </c>
      <c r="AQ34" s="122">
        <v>0.26784943966664526</v>
      </c>
      <c r="AR34" s="122">
        <v>0.18788847750476831</v>
      </c>
      <c r="AS34" s="122">
        <v>0.23963462075273351</v>
      </c>
      <c r="AT34" s="122">
        <v>0.45170798154041264</v>
      </c>
      <c r="AU34" s="122">
        <v>0.17893459639670728</v>
      </c>
      <c r="AV34" s="122">
        <v>0.27289410485296117</v>
      </c>
      <c r="AW34" s="122">
        <v>0.32276673288000363</v>
      </c>
      <c r="AX34" s="122">
        <v>0.28260227465388643</v>
      </c>
      <c r="AY34" s="122">
        <v>9.2057315653967298E-2</v>
      </c>
      <c r="AZ34" s="122">
        <v>0.21104444574800788</v>
      </c>
      <c r="BA34" s="122">
        <v>0.48935253864191031</v>
      </c>
      <c r="BB34" s="122">
        <v>0.16941621366107304</v>
      </c>
      <c r="BC34" s="122">
        <v>0.26702386644426845</v>
      </c>
      <c r="BD34" s="122">
        <v>0.29006505425686985</v>
      </c>
      <c r="BE34" s="122">
        <v>0.27511150800512596</v>
      </c>
      <c r="BF34" s="122">
        <v>0.11192234923002706</v>
      </c>
      <c r="BG34" s="122">
        <v>0.20834768003359228</v>
      </c>
      <c r="BH34" s="122">
        <v>0.52869909301084828</v>
      </c>
      <c r="BI34" s="122">
        <v>0.20386381991963176</v>
      </c>
      <c r="BJ34" s="122">
        <v>0.3040210563112386</v>
      </c>
      <c r="BK34" s="122">
        <v>0.29114314539598773</v>
      </c>
      <c r="BL34" s="122">
        <v>0.29956049863915862</v>
      </c>
      <c r="BM34" s="122">
        <v>0.1026965739996621</v>
      </c>
      <c r="BN34" s="122">
        <v>0.20767679687695986</v>
      </c>
      <c r="BO34" s="122">
        <v>0.45473553773835246</v>
      </c>
      <c r="BP34" s="122">
        <v>0.21116865843090626</v>
      </c>
      <c r="BQ34" s="122">
        <v>0.29702258147054383</v>
      </c>
      <c r="BR34" s="122">
        <v>0.30185952961212087</v>
      </c>
      <c r="BS34" s="122">
        <v>0.2987049288291615</v>
      </c>
      <c r="BT34" s="122">
        <v>9.0344075276494407E-2</v>
      </c>
      <c r="BU34" s="122">
        <v>0.20658170607962373</v>
      </c>
      <c r="BV34" s="122">
        <v>0.34256271393412796</v>
      </c>
      <c r="BW34" s="122">
        <v>0.16547755432380401</v>
      </c>
      <c r="BX34" s="122">
        <v>0.23253977550606728</v>
      </c>
      <c r="BY34" s="122">
        <v>0.20766804965015853</v>
      </c>
      <c r="BZ34" s="122">
        <v>0.22495038154411545</v>
      </c>
      <c r="CA34" s="122">
        <v>7.8187599908926542E-2</v>
      </c>
      <c r="CB34" s="122">
        <v>0.16709050212740592</v>
      </c>
      <c r="CC34" s="122">
        <v>0.37048299766412984</v>
      </c>
      <c r="CD34" s="122">
        <v>0.15233716776382306</v>
      </c>
      <c r="CE34" s="122">
        <v>0.22713565984461218</v>
      </c>
      <c r="CF34" s="122">
        <v>0.28467169186527819</v>
      </c>
      <c r="CG34" s="122">
        <v>0.24425445305815552</v>
      </c>
      <c r="CH34" s="122">
        <v>0.11071303385946464</v>
      </c>
      <c r="CI34" s="122">
        <v>0.18763595793919688</v>
      </c>
      <c r="CJ34" s="122">
        <v>0.41512901565831067</v>
      </c>
      <c r="CK34" s="122">
        <v>0.20637832019104652</v>
      </c>
      <c r="CL34" s="122">
        <v>0.2757372953508172</v>
      </c>
      <c r="CM34" s="122">
        <v>0.3268996341695713</v>
      </c>
      <c r="CN34" s="122">
        <v>0.29328593891883775</v>
      </c>
      <c r="CO34" s="122">
        <v>0.12549502095565757</v>
      </c>
      <c r="CP34" s="122">
        <v>0.22468190434535143</v>
      </c>
      <c r="CQ34" s="122">
        <v>0.4119514247925935</v>
      </c>
      <c r="CR34" s="122">
        <v>0.18727011845017516</v>
      </c>
      <c r="CS34" s="122">
        <v>0.26926536600063478</v>
      </c>
      <c r="CT34" s="122">
        <v>0.24965084574103247</v>
      </c>
      <c r="CU34" s="122">
        <v>0.26266234136667388</v>
      </c>
      <c r="CV34" s="122">
        <v>0.10598970109943448</v>
      </c>
      <c r="CW34" s="122">
        <v>0.19704877422436387</v>
      </c>
      <c r="CX34" s="122">
        <v>0.31852348150520976</v>
      </c>
      <c r="CY34" s="122">
        <v>0.20963991385328426</v>
      </c>
      <c r="CZ34" s="122">
        <v>0.25471101673862728</v>
      </c>
      <c r="DA34" s="122">
        <v>0.29097980830494974</v>
      </c>
      <c r="DB34" s="122">
        <v>0.26645261760834565</v>
      </c>
      <c r="DC34" s="122">
        <v>0.1159548473718767</v>
      </c>
      <c r="DD34" s="122">
        <v>0.20039581488261007</v>
      </c>
      <c r="DE34" s="122">
        <v>0.196749793939788</v>
      </c>
      <c r="DF34" s="122">
        <v>0.10415699331334334</v>
      </c>
      <c r="DG34" s="122">
        <v>0.12004683167345238</v>
      </c>
      <c r="DH34" s="122">
        <v>1.3374731337146619</v>
      </c>
      <c r="DI34" s="122">
        <v>3.8890752410181466E-2</v>
      </c>
      <c r="DJ34" s="122">
        <v>9.6647548810158759E-2</v>
      </c>
      <c r="DK34" s="122">
        <v>6.8809514149840434E-2</v>
      </c>
      <c r="DL34" s="122">
        <v>-0.68000007542321361</v>
      </c>
      <c r="DM34" s="122">
        <v>0.15617924533505473</v>
      </c>
      <c r="DN34" s="122">
        <v>0.53010051473006936</v>
      </c>
      <c r="DO34" s="122">
        <v>0.2669342076184098</v>
      </c>
      <c r="DP34" s="122">
        <v>0.38555648688294475</v>
      </c>
      <c r="DQ34" s="122">
        <v>8.4955504179854091E-2</v>
      </c>
      <c r="DR34" s="122">
        <v>0.22214250436003363</v>
      </c>
      <c r="DS34" s="122">
        <v>0.39331795028212574</v>
      </c>
      <c r="DT34" s="122">
        <v>2.2198903178956883E-2</v>
      </c>
      <c r="DU34" s="122">
        <v>0.13110583697786271</v>
      </c>
      <c r="DV34" s="122">
        <v>6.6194117969002694E-2</v>
      </c>
      <c r="DW34" s="122">
        <v>0.11313172140951047</v>
      </c>
      <c r="DX34" s="122">
        <v>-4.7542995953449164E-2</v>
      </c>
      <c r="DY34" s="122">
        <v>4.5578061918275174E-2</v>
      </c>
      <c r="DZ34" s="122">
        <v>-0.12663193508197254</v>
      </c>
      <c r="EA34" s="122">
        <v>-0.16721245457850395</v>
      </c>
      <c r="EB34" s="122">
        <v>-0.15879713675056148</v>
      </c>
      <c r="EC34" s="122">
        <v>-0.17792637922951976</v>
      </c>
      <c r="ED34" s="122">
        <v>-0.16499377947252081</v>
      </c>
      <c r="EE34" s="122">
        <v>3.4584110019603626E-3</v>
      </c>
      <c r="EF34" s="122">
        <v>-6.76625855508904E-2</v>
      </c>
    </row>
    <row r="35" spans="2:136"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42"/>
      <c r="CS35" s="142"/>
      <c r="CT35" s="142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142"/>
      <c r="DQ35" s="142"/>
      <c r="DR35" s="142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</row>
    <row r="36" spans="2:136">
      <c r="DV36" s="256"/>
      <c r="DX36" s="256"/>
    </row>
  </sheetData>
  <dataConsolidate/>
  <conditionalFormatting sqref="DL5">
    <cfRule type="cellIs" dxfId="33" priority="29" operator="notEqual">
      <formula>0</formula>
    </cfRule>
    <cfRule type="cellIs" dxfId="32" priority="30" operator="equal">
      <formula>0</formula>
    </cfRule>
  </conditionalFormatting>
  <conditionalFormatting sqref="DM5">
    <cfRule type="cellIs" dxfId="31" priority="27" operator="notEqual">
      <formula>0</formula>
    </cfRule>
    <cfRule type="cellIs" dxfId="30" priority="28" operator="equal">
      <formula>0</formula>
    </cfRule>
  </conditionalFormatting>
  <conditionalFormatting sqref="DN5">
    <cfRule type="cellIs" dxfId="29" priority="25" operator="notEqual">
      <formula>0</formula>
    </cfRule>
    <cfRule type="cellIs" dxfId="28" priority="26" operator="equal">
      <formula>0</formula>
    </cfRule>
  </conditionalFormatting>
  <conditionalFormatting sqref="DO5">
    <cfRule type="cellIs" dxfId="27" priority="23" operator="notEqual">
      <formula>0</formula>
    </cfRule>
    <cfRule type="cellIs" dxfId="26" priority="24" operator="equal">
      <formula>0</formula>
    </cfRule>
  </conditionalFormatting>
  <conditionalFormatting sqref="DP5">
    <cfRule type="cellIs" dxfId="25" priority="21" operator="notEqual">
      <formula>0</formula>
    </cfRule>
    <cfRule type="cellIs" dxfId="24" priority="22" operator="equal">
      <formula>0</formula>
    </cfRule>
  </conditionalFormatting>
  <conditionalFormatting sqref="DQ5">
    <cfRule type="cellIs" dxfId="23" priority="19" operator="notEqual">
      <formula>0</formula>
    </cfRule>
    <cfRule type="cellIs" dxfId="22" priority="20" operator="equal">
      <formula>0</formula>
    </cfRule>
  </conditionalFormatting>
  <conditionalFormatting sqref="DT5">
    <cfRule type="cellIs" dxfId="21" priority="13" operator="notEqual">
      <formula>0</formula>
    </cfRule>
    <cfRule type="cellIs" dxfId="20" priority="14" operator="equal">
      <formula>0</formula>
    </cfRule>
  </conditionalFormatting>
  <conditionalFormatting sqref="DU5">
    <cfRule type="cellIs" dxfId="19" priority="11" operator="notEqual">
      <formula>0</formula>
    </cfRule>
    <cfRule type="cellIs" dxfId="18" priority="12" operator="equal">
      <formula>0</formula>
    </cfRule>
  </conditionalFormatting>
  <conditionalFormatting sqref="DV5">
    <cfRule type="cellIs" dxfId="17" priority="9" operator="notEqual">
      <formula>0</formula>
    </cfRule>
    <cfRule type="cellIs" dxfId="16" priority="10" operator="equal">
      <formula>0</formula>
    </cfRule>
  </conditionalFormatting>
  <conditionalFormatting sqref="DW5">
    <cfRule type="cellIs" dxfId="15" priority="7" operator="notEqual">
      <formula>0</formula>
    </cfRule>
    <cfRule type="cellIs" dxfId="14" priority="8" operator="equal">
      <formula>0</formula>
    </cfRule>
  </conditionalFormatting>
  <conditionalFormatting sqref="DX5">
    <cfRule type="cellIs" dxfId="13" priority="5" operator="notEqual">
      <formula>0</formula>
    </cfRule>
    <cfRule type="cellIs" dxfId="12" priority="6" operator="equal">
      <formula>0</formula>
    </cfRule>
  </conditionalFormatting>
  <conditionalFormatting sqref="DY5">
    <cfRule type="cellIs" dxfId="11" priority="3" operator="notEqual">
      <formula>0</formula>
    </cfRule>
    <cfRule type="cellIs" dxfId="10" priority="4" operator="equal">
      <formula>0</formula>
    </cfRule>
  </conditionalFormatting>
  <conditionalFormatting sqref="DZ5">
    <cfRule type="cellIs" dxfId="9" priority="1" operator="notEqual">
      <formula>0</formula>
    </cfRule>
    <cfRule type="cellIs" dxfId="8" priority="2" operator="equal">
      <formula>0</formula>
    </cfRule>
  </conditionalFormatting>
  <printOptions horizontalCentered="1"/>
  <pageMargins left="0.25" right="0.25" top="0.75" bottom="0.75" header="0.3" footer="0.3"/>
  <pageSetup paperSize="9" scale="49" orientation="landscape" horizontalDpi="300" verticalDpi="300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colBreaks count="5" manualBreakCount="5">
    <brk id="10" max="1048575" man="1"/>
    <brk id="17" max="1048575" man="1"/>
    <brk id="24" max="1048575" man="1"/>
    <brk id="31" max="1048575" man="1"/>
    <brk id="38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A1:EL76"/>
  <sheetViews>
    <sheetView showGridLines="0" zoomScaleNormal="100" workbookViewId="0">
      <pane xSplit="3" ySplit="6" topLeftCell="AS7" activePane="bottomRight" state="frozen"/>
      <selection activeCell="BY6" sqref="BY6"/>
      <selection pane="topRight" activeCell="BY6" sqref="BY6"/>
      <selection pane="bottomLeft" activeCell="BY6" sqref="BY6"/>
      <selection pane="bottomRight" activeCell="A2" sqref="A2"/>
    </sheetView>
  </sheetViews>
  <sheetFormatPr defaultColWidth="9.453125" defaultRowHeight="12.5" outlineLevelCol="1"/>
  <cols>
    <col min="1" max="1" width="3.54296875" customWidth="1"/>
    <col min="2" max="2" width="36.54296875" customWidth="1"/>
    <col min="3" max="3" width="53.54296875" bestFit="1" customWidth="1"/>
    <col min="4" max="4" width="6.453125" hidden="1" customWidth="1" outlineLevel="1"/>
    <col min="5" max="7" width="6.54296875" hidden="1" customWidth="1" outlineLevel="1"/>
    <col min="8" max="8" width="6.453125" hidden="1" customWidth="1" outlineLevel="1"/>
    <col min="9" max="9" width="6.54296875" hidden="1" customWidth="1" outlineLevel="1"/>
    <col min="10" max="10" width="7" bestFit="1" customWidth="1" collapsed="1"/>
    <col min="11" max="12" width="6.453125" hidden="1" customWidth="1" outlineLevel="1"/>
    <col min="13" max="13" width="6.54296875" hidden="1" customWidth="1" outlineLevel="1"/>
    <col min="14" max="14" width="6.453125" hidden="1" customWidth="1" outlineLevel="1"/>
    <col min="15" max="15" width="7.54296875" hidden="1" customWidth="1" outlineLevel="1"/>
    <col min="16" max="16" width="6.54296875" hidden="1" customWidth="1" outlineLevel="1"/>
    <col min="17" max="17" width="7.54296875" bestFit="1" customWidth="1" collapsed="1"/>
    <col min="18" max="21" width="6.54296875" hidden="1" customWidth="1" outlineLevel="1"/>
    <col min="22" max="22" width="7.54296875" hidden="1" customWidth="1" outlineLevel="1"/>
    <col min="23" max="23" width="6.54296875" hidden="1" customWidth="1" outlineLevel="1"/>
    <col min="24" max="24" width="7.453125" bestFit="1" customWidth="1" collapsed="1"/>
    <col min="25" max="28" width="6.54296875" hidden="1" customWidth="1" outlineLevel="1"/>
    <col min="29" max="29" width="7.08984375" hidden="1" customWidth="1" outlineLevel="1"/>
    <col min="30" max="30" width="6.54296875" hidden="1" customWidth="1" outlineLevel="1"/>
    <col min="31" max="31" width="7.54296875" bestFit="1" customWidth="1" collapsed="1"/>
    <col min="32" max="35" width="6.54296875" hidden="1" customWidth="1" outlineLevel="1"/>
    <col min="36" max="36" width="7.54296875" hidden="1" customWidth="1" outlineLevel="1"/>
    <col min="37" max="37" width="6.54296875" hidden="1" customWidth="1" outlineLevel="1"/>
    <col min="38" max="38" width="7.54296875" bestFit="1" customWidth="1" collapsed="1"/>
    <col min="39" max="39" width="6.54296875" hidden="1" customWidth="1" outlineLevel="1"/>
    <col min="40" max="40" width="7.08984375" hidden="1" customWidth="1" outlineLevel="1"/>
    <col min="41" max="41" width="7.453125" hidden="1" customWidth="1" outlineLevel="1"/>
    <col min="42" max="42" width="6.54296875" hidden="1" customWidth="1" outlineLevel="1"/>
    <col min="43" max="43" width="7.453125" hidden="1" customWidth="1" outlineLevel="1"/>
    <col min="44" max="44" width="7.08984375" hidden="1" customWidth="1" outlineLevel="1"/>
    <col min="45" max="45" width="7.54296875" bestFit="1" customWidth="1" collapsed="1"/>
    <col min="46" max="46" width="6.453125" hidden="1" customWidth="1" outlineLevel="1"/>
    <col min="47" max="47" width="6.54296875" hidden="1" customWidth="1" outlineLevel="1"/>
    <col min="48" max="48" width="7.453125" hidden="1" customWidth="1" outlineLevel="1"/>
    <col min="49" max="49" width="7.08984375" hidden="1" customWidth="1" outlineLevel="1"/>
    <col min="50" max="50" width="7.453125" hidden="1" customWidth="1" outlineLevel="1"/>
    <col min="51" max="51" width="6.54296875" hidden="1" customWidth="1" outlineLevel="1"/>
    <col min="52" max="52" width="7.90625" bestFit="1" customWidth="1" collapsed="1"/>
    <col min="53" max="53" width="6.453125" hidden="1" customWidth="1" outlineLevel="1"/>
    <col min="54" max="54" width="6.90625" hidden="1" customWidth="1" outlineLevel="1"/>
    <col min="55" max="55" width="7.453125" hidden="1" customWidth="1" outlineLevel="1"/>
    <col min="56" max="56" width="6.90625" hidden="1" customWidth="1" outlineLevel="1"/>
    <col min="57" max="57" width="7.453125" hidden="1" customWidth="1" outlineLevel="1"/>
    <col min="58" max="58" width="7" hidden="1" customWidth="1" outlineLevel="1"/>
    <col min="59" max="59" width="7.54296875" bestFit="1" customWidth="1" collapsed="1"/>
    <col min="60" max="60" width="6.90625" hidden="1" customWidth="1" outlineLevel="1"/>
    <col min="61" max="61" width="7.08984375" hidden="1" customWidth="1" outlineLevel="1"/>
    <col min="62" max="62" width="7.453125" hidden="1" customWidth="1" outlineLevel="1"/>
    <col min="63" max="63" width="6.54296875" hidden="1" customWidth="1" outlineLevel="1"/>
    <col min="64" max="64" width="7.90625" hidden="1" customWidth="1" outlineLevel="1"/>
    <col min="65" max="65" width="7.08984375" hidden="1" customWidth="1" outlineLevel="1"/>
    <col min="66" max="66" width="7.453125" bestFit="1" customWidth="1" collapsed="1"/>
    <col min="67" max="67" width="6.54296875" hidden="1" customWidth="1" outlineLevel="1"/>
    <col min="68" max="68" width="7.08984375" hidden="1" customWidth="1" outlineLevel="1"/>
    <col min="69" max="69" width="7.453125" hidden="1" customWidth="1" outlineLevel="1"/>
    <col min="70" max="70" width="7" hidden="1" customWidth="1" outlineLevel="1"/>
    <col min="71" max="71" width="7.54296875" hidden="1" customWidth="1" outlineLevel="1"/>
    <col min="72" max="72" width="7.54296875" hidden="1" customWidth="1" outlineLevel="1" collapsed="1"/>
    <col min="73" max="73" width="7.90625" bestFit="1" customWidth="1" collapsed="1"/>
    <col min="74" max="74" width="7.08984375" hidden="1" customWidth="1" outlineLevel="1"/>
    <col min="75" max="75" width="7.453125" hidden="1" customWidth="1" outlineLevel="1"/>
    <col min="76" max="76" width="7.54296875" hidden="1" customWidth="1" outlineLevel="1"/>
    <col min="77" max="77" width="7.453125" hidden="1" customWidth="1" outlineLevel="1"/>
    <col min="78" max="78" width="7.54296875" hidden="1" customWidth="1" outlineLevel="1"/>
    <col min="79" max="79" width="7.453125" hidden="1" customWidth="1" outlineLevel="1"/>
    <col min="80" max="80" width="8" bestFit="1" customWidth="1" collapsed="1"/>
    <col min="81" max="81" width="7" hidden="1" customWidth="1" outlineLevel="1"/>
    <col min="82" max="82" width="7.453125" hidden="1" customWidth="1" outlineLevel="1"/>
    <col min="83" max="83" width="7.90625" hidden="1" customWidth="1" outlineLevel="1"/>
    <col min="84" max="84" width="7.453125" hidden="1" customWidth="1" outlineLevel="1"/>
    <col min="85" max="85" width="7.54296875" hidden="1" customWidth="1" outlineLevel="1"/>
    <col min="86" max="86" width="7.453125" hidden="1" customWidth="1" outlineLevel="1"/>
    <col min="87" max="87" width="7.453125" bestFit="1" customWidth="1" collapsed="1"/>
    <col min="88" max="88" width="7.08984375" hidden="1" customWidth="1" outlineLevel="1"/>
    <col min="89" max="90" width="7.54296875" hidden="1" customWidth="1" outlineLevel="1"/>
    <col min="91" max="91" width="7.08984375" hidden="1" customWidth="1" outlineLevel="1"/>
    <col min="92" max="93" width="7.54296875" hidden="1" customWidth="1" outlineLevel="1"/>
    <col min="94" max="94" width="7.54296875" bestFit="1" customWidth="1" collapsed="1"/>
    <col min="95" max="96" width="7.453125" hidden="1" customWidth="1" outlineLevel="1"/>
    <col min="97" max="97" width="7.90625" hidden="1" customWidth="1" outlineLevel="1"/>
    <col min="98" max="98" width="7.08984375" hidden="1" customWidth="1" outlineLevel="1"/>
    <col min="99" max="99" width="7.90625" hidden="1" customWidth="1" outlineLevel="1"/>
    <col min="100" max="100" width="7.54296875" hidden="1" customWidth="1" outlineLevel="1"/>
    <col min="101" max="101" width="8" bestFit="1" customWidth="1" collapsed="1"/>
    <col min="102" max="103" width="7.453125" hidden="1" customWidth="1" outlineLevel="1"/>
    <col min="104" max="104" width="7.54296875" hidden="1" customWidth="1" outlineLevel="1"/>
    <col min="105" max="105" width="7.453125" hidden="1" customWidth="1" outlineLevel="1"/>
    <col min="106" max="106" width="7.54296875" hidden="1" customWidth="1" outlineLevel="1"/>
    <col min="107" max="107" width="7.90625" hidden="1" customWidth="1" outlineLevel="1"/>
    <col min="108" max="108" width="7.54296875" bestFit="1" customWidth="1" collapsed="1"/>
    <col min="109" max="109" width="7.54296875" hidden="1" customWidth="1" outlineLevel="1"/>
    <col min="110" max="110" width="6.54296875" hidden="1" customWidth="1" outlineLevel="1"/>
    <col min="111" max="111" width="7.90625" hidden="1" customWidth="1" outlineLevel="1"/>
    <col min="112" max="112" width="7" hidden="1" customWidth="1" outlineLevel="1"/>
    <col min="113" max="114" width="7.54296875" hidden="1" customWidth="1" outlineLevel="1"/>
    <col min="115" max="115" width="8" bestFit="1" customWidth="1" collapsed="1"/>
    <col min="116" max="116" width="7.453125" hidden="1" customWidth="1" outlineLevel="1"/>
    <col min="117" max="118" width="7.54296875" hidden="1" customWidth="1" outlineLevel="1"/>
    <col min="119" max="119" width="7.08984375" hidden="1" customWidth="1" outlineLevel="1"/>
    <col min="120" max="120" width="8" hidden="1" customWidth="1" outlineLevel="1"/>
    <col min="121" max="121" width="7.90625" hidden="1" customWidth="1" outlineLevel="1"/>
    <col min="122" max="122" width="8" bestFit="1" customWidth="1" collapsed="1"/>
    <col min="123" max="124" width="7.453125" hidden="1" customWidth="1" outlineLevel="1"/>
    <col min="125" max="125" width="8" hidden="1" customWidth="1" outlineLevel="1"/>
    <col min="126" max="126" width="7.54296875" hidden="1" customWidth="1" outlineLevel="1"/>
    <col min="127" max="127" width="7.90625" hidden="1" customWidth="1" outlineLevel="1"/>
    <col min="128" max="128" width="8.54296875" hidden="1" customWidth="1" outlineLevel="1"/>
    <col min="129" max="129" width="8.453125" bestFit="1" customWidth="1" collapsed="1"/>
    <col min="130" max="131" width="7.54296875" hidden="1" customWidth="1" outlineLevel="1"/>
    <col min="132" max="132" width="7.90625" hidden="1" customWidth="1" outlineLevel="1"/>
    <col min="133" max="133" width="7.54296875" hidden="1" customWidth="1" outlineLevel="1"/>
    <col min="134" max="135" width="7.90625" hidden="1" customWidth="1" outlineLevel="1"/>
    <col min="136" max="136" width="8.453125" bestFit="1" customWidth="1" collapsed="1"/>
    <col min="140" max="141" width="9.54296875" bestFit="1" customWidth="1"/>
  </cols>
  <sheetData>
    <row r="1" spans="1:136" ht="7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</row>
    <row r="2" spans="1:13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</row>
    <row r="3" spans="1:136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</row>
    <row r="4" spans="1:136" ht="42.5">
      <c r="A4" s="3"/>
      <c r="B4" s="348" t="s">
        <v>1735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06"/>
      <c r="DM4" s="306"/>
      <c r="DN4" s="306"/>
      <c r="DO4" s="306"/>
      <c r="DP4" s="306"/>
      <c r="DQ4" s="306"/>
      <c r="DR4" s="3"/>
      <c r="DS4" s="222"/>
      <c r="DT4" s="222"/>
      <c r="DU4" s="222"/>
      <c r="DV4" s="222"/>
      <c r="DW4" s="222"/>
      <c r="DX4" s="222"/>
      <c r="DY4" s="222"/>
      <c r="DZ4" s="222"/>
    </row>
    <row r="5" spans="1:136" ht="3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</row>
    <row r="6" spans="1:136" ht="16.5">
      <c r="A6" s="90"/>
      <c r="B6" s="9" t="s">
        <v>1826</v>
      </c>
      <c r="C6" s="9" t="s">
        <v>1827</v>
      </c>
      <c r="D6" s="37" t="s">
        <v>702</v>
      </c>
      <c r="E6" s="37" t="s">
        <v>703</v>
      </c>
      <c r="F6" s="37" t="s">
        <v>1692</v>
      </c>
      <c r="G6" s="37" t="s">
        <v>704</v>
      </c>
      <c r="H6" s="37" t="s">
        <v>31</v>
      </c>
      <c r="I6" s="37" t="s">
        <v>705</v>
      </c>
      <c r="J6" s="37">
        <v>2005</v>
      </c>
      <c r="K6" s="37" t="s">
        <v>706</v>
      </c>
      <c r="L6" s="37" t="s">
        <v>707</v>
      </c>
      <c r="M6" s="37" t="s">
        <v>1693</v>
      </c>
      <c r="N6" s="37" t="s">
        <v>708</v>
      </c>
      <c r="O6" s="37" t="s">
        <v>32</v>
      </c>
      <c r="P6" s="37" t="s">
        <v>709</v>
      </c>
      <c r="Q6" s="37">
        <v>2006</v>
      </c>
      <c r="R6" s="37" t="s">
        <v>710</v>
      </c>
      <c r="S6" s="37" t="s">
        <v>711</v>
      </c>
      <c r="T6" s="37" t="s">
        <v>1694</v>
      </c>
      <c r="U6" s="37" t="s">
        <v>712</v>
      </c>
      <c r="V6" s="37" t="s">
        <v>33</v>
      </c>
      <c r="W6" s="37" t="s">
        <v>713</v>
      </c>
      <c r="X6" s="37">
        <v>2007</v>
      </c>
      <c r="Y6" s="37" t="s">
        <v>714</v>
      </c>
      <c r="Z6" s="37" t="s">
        <v>715</v>
      </c>
      <c r="AA6" s="37" t="s">
        <v>1695</v>
      </c>
      <c r="AB6" s="37" t="s">
        <v>716</v>
      </c>
      <c r="AC6" s="37" t="s">
        <v>34</v>
      </c>
      <c r="AD6" s="37" t="s">
        <v>717</v>
      </c>
      <c r="AE6" s="37">
        <v>2008</v>
      </c>
      <c r="AF6" s="37" t="s">
        <v>718</v>
      </c>
      <c r="AG6" s="37" t="s">
        <v>719</v>
      </c>
      <c r="AH6" s="37" t="s">
        <v>1696</v>
      </c>
      <c r="AI6" s="37" t="s">
        <v>720</v>
      </c>
      <c r="AJ6" s="37" t="s">
        <v>35</v>
      </c>
      <c r="AK6" s="37" t="s">
        <v>721</v>
      </c>
      <c r="AL6" s="37">
        <v>2009</v>
      </c>
      <c r="AM6" s="37" t="s">
        <v>722</v>
      </c>
      <c r="AN6" s="37" t="s">
        <v>723</v>
      </c>
      <c r="AO6" s="37" t="s">
        <v>1697</v>
      </c>
      <c r="AP6" s="37" t="s">
        <v>724</v>
      </c>
      <c r="AQ6" s="37" t="s">
        <v>36</v>
      </c>
      <c r="AR6" s="37" t="s">
        <v>725</v>
      </c>
      <c r="AS6" s="37">
        <v>2010</v>
      </c>
      <c r="AT6" s="37" t="s">
        <v>726</v>
      </c>
      <c r="AU6" s="37" t="s">
        <v>727</v>
      </c>
      <c r="AV6" s="37" t="s">
        <v>1698</v>
      </c>
      <c r="AW6" s="37" t="s">
        <v>728</v>
      </c>
      <c r="AX6" s="37" t="s">
        <v>89</v>
      </c>
      <c r="AY6" s="37" t="s">
        <v>90</v>
      </c>
      <c r="AZ6" s="37">
        <v>2011</v>
      </c>
      <c r="BA6" s="37" t="s">
        <v>729</v>
      </c>
      <c r="BB6" s="37" t="s">
        <v>730</v>
      </c>
      <c r="BC6" s="37" t="s">
        <v>1699</v>
      </c>
      <c r="BD6" s="37" t="s">
        <v>731</v>
      </c>
      <c r="BE6" s="37" t="s">
        <v>94</v>
      </c>
      <c r="BF6" s="37" t="s">
        <v>732</v>
      </c>
      <c r="BG6" s="37">
        <v>2012</v>
      </c>
      <c r="BH6" s="37" t="s">
        <v>733</v>
      </c>
      <c r="BI6" s="37" t="s">
        <v>734</v>
      </c>
      <c r="BJ6" s="37" t="s">
        <v>1700</v>
      </c>
      <c r="BK6" s="37" t="s">
        <v>735</v>
      </c>
      <c r="BL6" s="37" t="s">
        <v>96</v>
      </c>
      <c r="BM6" s="37" t="s">
        <v>736</v>
      </c>
      <c r="BN6" s="37">
        <v>2013</v>
      </c>
      <c r="BO6" s="37" t="s">
        <v>737</v>
      </c>
      <c r="BP6" s="37" t="s">
        <v>738</v>
      </c>
      <c r="BQ6" s="37" t="s">
        <v>1701</v>
      </c>
      <c r="BR6" s="37" t="s">
        <v>739</v>
      </c>
      <c r="BS6" s="37" t="s">
        <v>100</v>
      </c>
      <c r="BT6" s="37" t="s">
        <v>740</v>
      </c>
      <c r="BU6" s="37">
        <v>2014</v>
      </c>
      <c r="BV6" s="37" t="s">
        <v>741</v>
      </c>
      <c r="BW6" s="37" t="s">
        <v>742</v>
      </c>
      <c r="BX6" s="37" t="s">
        <v>1702</v>
      </c>
      <c r="BY6" s="37" t="s">
        <v>743</v>
      </c>
      <c r="BZ6" s="37" t="s">
        <v>110</v>
      </c>
      <c r="CA6" s="37" t="s">
        <v>744</v>
      </c>
      <c r="CB6" s="37">
        <v>2015</v>
      </c>
      <c r="CC6" s="37" t="s">
        <v>745</v>
      </c>
      <c r="CD6" s="37" t="s">
        <v>746</v>
      </c>
      <c r="CE6" s="37" t="s">
        <v>1703</v>
      </c>
      <c r="CF6" s="37" t="s">
        <v>747</v>
      </c>
      <c r="CG6" s="37" t="s">
        <v>537</v>
      </c>
      <c r="CH6" s="37" t="s">
        <v>748</v>
      </c>
      <c r="CI6" s="37">
        <v>2016</v>
      </c>
      <c r="CJ6" s="37" t="s">
        <v>749</v>
      </c>
      <c r="CK6" s="37" t="s">
        <v>750</v>
      </c>
      <c r="CL6" s="37" t="s">
        <v>1704</v>
      </c>
      <c r="CM6" s="37" t="s">
        <v>701</v>
      </c>
      <c r="CN6" s="37" t="s">
        <v>591</v>
      </c>
      <c r="CO6" s="37" t="s">
        <v>751</v>
      </c>
      <c r="CP6" s="37">
        <v>2017</v>
      </c>
      <c r="CQ6" s="37" t="s">
        <v>752</v>
      </c>
      <c r="CR6" s="37" t="s">
        <v>753</v>
      </c>
      <c r="CS6" s="37" t="s">
        <v>1705</v>
      </c>
      <c r="CT6" s="37" t="s">
        <v>621</v>
      </c>
      <c r="CU6" s="37" t="s">
        <v>637</v>
      </c>
      <c r="CV6" s="37" t="s">
        <v>636</v>
      </c>
      <c r="CW6" s="37">
        <v>2018</v>
      </c>
      <c r="CX6" s="37" t="s">
        <v>653</v>
      </c>
      <c r="CY6" s="37" t="s">
        <v>655</v>
      </c>
      <c r="CZ6" s="37" t="s">
        <v>1706</v>
      </c>
      <c r="DA6" s="37" t="s">
        <v>668</v>
      </c>
      <c r="DB6" s="37" t="s">
        <v>667</v>
      </c>
      <c r="DC6" s="37" t="s">
        <v>669</v>
      </c>
      <c r="DD6" s="37">
        <v>2019</v>
      </c>
      <c r="DE6" s="37" t="s">
        <v>691</v>
      </c>
      <c r="DF6" s="37" t="s">
        <v>698</v>
      </c>
      <c r="DG6" s="37" t="s">
        <v>1707</v>
      </c>
      <c r="DH6" s="37" t="s">
        <v>694</v>
      </c>
      <c r="DI6" s="37" t="s">
        <v>700</v>
      </c>
      <c r="DJ6" s="37" t="s">
        <v>754</v>
      </c>
      <c r="DK6" s="37">
        <v>2020</v>
      </c>
      <c r="DL6" s="37" t="s">
        <v>757</v>
      </c>
      <c r="DM6" s="37" t="s">
        <v>1689</v>
      </c>
      <c r="DN6" s="37" t="s">
        <v>1708</v>
      </c>
      <c r="DO6" s="37" t="s">
        <v>1714</v>
      </c>
      <c r="DP6" s="37" t="s">
        <v>1715</v>
      </c>
      <c r="DQ6" s="37" t="s">
        <v>1720</v>
      </c>
      <c r="DR6" s="37">
        <v>2021</v>
      </c>
      <c r="DS6" s="37" t="s">
        <v>1730</v>
      </c>
      <c r="DT6" s="37" t="s">
        <v>1907</v>
      </c>
      <c r="DU6" s="37" t="s">
        <v>1910</v>
      </c>
      <c r="DV6" s="37" t="s">
        <v>1985</v>
      </c>
      <c r="DW6" s="37" t="s">
        <v>2037</v>
      </c>
      <c r="DX6" s="37" t="s">
        <v>2065</v>
      </c>
      <c r="DY6" s="37">
        <v>2022</v>
      </c>
      <c r="DZ6" s="37" t="s">
        <v>2101</v>
      </c>
      <c r="EA6" s="293" t="s">
        <v>2223</v>
      </c>
      <c r="EB6" s="293" t="s">
        <v>2224</v>
      </c>
      <c r="EC6" s="293" t="s">
        <v>2256</v>
      </c>
      <c r="ED6" s="37" t="s">
        <v>2257</v>
      </c>
      <c r="EE6" s="293" t="s">
        <v>2342</v>
      </c>
      <c r="EF6" s="293">
        <v>2023</v>
      </c>
    </row>
    <row r="7" spans="1:136" ht="16.5">
      <c r="A7" s="90"/>
      <c r="B7" s="71" t="s">
        <v>1833</v>
      </c>
      <c r="C7" s="71" t="s">
        <v>1832</v>
      </c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80"/>
      <c r="BZ7" s="180"/>
      <c r="CA7" s="180"/>
      <c r="CB7" s="180"/>
      <c r="CC7" s="180"/>
      <c r="CD7" s="180"/>
      <c r="CE7" s="180"/>
      <c r="CF7" s="180"/>
      <c r="CG7" s="180"/>
      <c r="CH7" s="180"/>
      <c r="CI7" s="180"/>
      <c r="CJ7" s="180"/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0"/>
      <c r="DC7" s="180"/>
      <c r="DD7" s="180"/>
      <c r="DE7" s="180"/>
      <c r="DF7" s="180"/>
      <c r="DG7" s="180"/>
      <c r="DH7" s="180"/>
      <c r="DI7" s="180"/>
      <c r="DJ7" s="180"/>
      <c r="DK7" s="180"/>
      <c r="DL7" s="180"/>
      <c r="DM7" s="180"/>
      <c r="DN7" s="180"/>
      <c r="DO7" s="180"/>
      <c r="DP7" s="180"/>
      <c r="DQ7" s="180"/>
      <c r="DR7" s="180"/>
      <c r="DS7" s="180"/>
      <c r="DT7" s="180"/>
      <c r="DU7" s="180"/>
      <c r="DV7" s="180"/>
      <c r="DW7" s="180"/>
      <c r="DX7" s="180"/>
      <c r="DY7" s="180"/>
      <c r="DZ7" s="180"/>
      <c r="EA7" s="180"/>
      <c r="EB7" s="180"/>
      <c r="EC7" s="180"/>
      <c r="ED7" s="180"/>
      <c r="EE7" s="180"/>
      <c r="EF7" s="180"/>
    </row>
    <row r="8" spans="1:136" ht="16.5">
      <c r="A8" s="90"/>
      <c r="B8" s="83" t="s">
        <v>2074</v>
      </c>
      <c r="C8" s="83" t="s">
        <v>2075</v>
      </c>
      <c r="D8" s="177">
        <v>0.70799999999999996</v>
      </c>
      <c r="E8" s="177">
        <v>0.74399999999999999</v>
      </c>
      <c r="F8" s="177">
        <v>0.72899999999999998</v>
      </c>
      <c r="G8" s="177">
        <v>0.747</v>
      </c>
      <c r="H8" s="177">
        <v>0.73599999999999999</v>
      </c>
      <c r="I8" s="177">
        <v>0.74199999999999999</v>
      </c>
      <c r="J8" s="177">
        <v>0.73799999999999999</v>
      </c>
      <c r="K8" s="177">
        <v>0.70499999999999996</v>
      </c>
      <c r="L8" s="177">
        <v>0.72799999999999998</v>
      </c>
      <c r="M8" s="177">
        <v>0.71899999999999997</v>
      </c>
      <c r="N8" s="177">
        <v>0.72399999999999998</v>
      </c>
      <c r="O8" s="177">
        <v>0.72099999999999997</v>
      </c>
      <c r="P8" s="177">
        <v>0.69900000000000007</v>
      </c>
      <c r="Q8" s="177">
        <v>0.71299999999999997</v>
      </c>
      <c r="R8" s="177">
        <v>0.66500000000000004</v>
      </c>
      <c r="S8" s="177">
        <v>0.69</v>
      </c>
      <c r="T8" s="177">
        <v>0.68</v>
      </c>
      <c r="U8" s="177">
        <v>0.67800000000000005</v>
      </c>
      <c r="V8" s="177">
        <v>0.68</v>
      </c>
      <c r="W8" s="177">
        <v>0.65700000000000003</v>
      </c>
      <c r="X8" s="177">
        <v>0.67200000000000004</v>
      </c>
      <c r="Y8" s="177">
        <v>0.622</v>
      </c>
      <c r="Z8" s="177">
        <v>0.64600000000000002</v>
      </c>
      <c r="AA8" s="177">
        <v>0.63600000000000001</v>
      </c>
      <c r="AB8" s="177">
        <v>0.63600000000000001</v>
      </c>
      <c r="AC8" s="177">
        <v>0.63600000000000001</v>
      </c>
      <c r="AD8" s="177">
        <v>0.61899999999999999</v>
      </c>
      <c r="AE8" s="177">
        <v>0.63100000000000001</v>
      </c>
      <c r="AF8" s="177">
        <v>0.59299999999999997</v>
      </c>
      <c r="AG8" s="177">
        <v>0.61499999999999999</v>
      </c>
      <c r="AH8" s="177">
        <v>0.60699999999999998</v>
      </c>
      <c r="AI8" s="177">
        <v>0.60599999999999998</v>
      </c>
      <c r="AJ8" s="177">
        <v>0.60599999999999998</v>
      </c>
      <c r="AK8" s="177">
        <v>0.59599999999999997</v>
      </c>
      <c r="AL8" s="177">
        <v>0.60199999999999998</v>
      </c>
      <c r="AM8" s="177">
        <v>0.55900000000000005</v>
      </c>
      <c r="AN8" s="177">
        <v>0.57799999999999996</v>
      </c>
      <c r="AO8" s="177">
        <v>0.56999999999999995</v>
      </c>
      <c r="AP8" s="177">
        <v>0.56999999999999995</v>
      </c>
      <c r="AQ8" s="177">
        <v>0.56999999999999995</v>
      </c>
      <c r="AR8" s="177">
        <v>0.55900000000000005</v>
      </c>
      <c r="AS8" s="177">
        <v>0.56599999999999995</v>
      </c>
      <c r="AT8" s="177">
        <v>0.53900000000000003</v>
      </c>
      <c r="AU8" s="177">
        <v>0.55200000000000005</v>
      </c>
      <c r="AV8" s="177">
        <v>0.54700000000000004</v>
      </c>
      <c r="AW8" s="177">
        <v>0.55300000000000005</v>
      </c>
      <c r="AX8" s="177">
        <v>0.54900000000000004</v>
      </c>
      <c r="AY8" s="177">
        <v>0.54200000000000004</v>
      </c>
      <c r="AZ8" s="177">
        <v>0.54700000000000004</v>
      </c>
      <c r="BA8" s="177">
        <v>0.51100000000000001</v>
      </c>
      <c r="BB8" s="177">
        <v>0.53400000000000003</v>
      </c>
      <c r="BC8" s="177">
        <v>0.52500000000000002</v>
      </c>
      <c r="BD8" s="177">
        <v>0.52900000000000003</v>
      </c>
      <c r="BE8" s="177">
        <v>0.52600000000000002</v>
      </c>
      <c r="BF8" s="177">
        <v>0.51200000000000001</v>
      </c>
      <c r="BG8" s="177">
        <v>0.52100000000000002</v>
      </c>
      <c r="BH8" s="177">
        <v>0.499</v>
      </c>
      <c r="BI8" s="177">
        <v>0.52300000000000002</v>
      </c>
      <c r="BJ8" s="177">
        <v>0.51300000000000001</v>
      </c>
      <c r="BK8" s="177">
        <v>0.52400000000000002</v>
      </c>
      <c r="BL8" s="177">
        <v>0.51700000000000002</v>
      </c>
      <c r="BM8" s="177">
        <v>0.50700000000000001</v>
      </c>
      <c r="BN8" s="177">
        <v>0.51400000000000001</v>
      </c>
      <c r="BO8" s="177">
        <v>0.49</v>
      </c>
      <c r="BP8" s="177">
        <v>0.51</v>
      </c>
      <c r="BQ8" s="177">
        <v>0.502</v>
      </c>
      <c r="BR8" s="177">
        <v>0.50900000000000001</v>
      </c>
      <c r="BS8" s="177">
        <v>0.505</v>
      </c>
      <c r="BT8" s="177">
        <v>0.48399999999999999</v>
      </c>
      <c r="BU8" s="177">
        <v>0.497</v>
      </c>
      <c r="BV8" s="177">
        <v>0.47699999999999998</v>
      </c>
      <c r="BW8" s="177">
        <v>0.5</v>
      </c>
      <c r="BX8" s="177">
        <v>0.49</v>
      </c>
      <c r="BY8" s="177">
        <v>0.498</v>
      </c>
      <c r="BZ8" s="177">
        <v>0.49299999999999999</v>
      </c>
      <c r="CA8" s="177">
        <v>0.47899999999999998</v>
      </c>
      <c r="CB8" s="177">
        <v>0.48799999999999999</v>
      </c>
      <c r="CC8" s="177">
        <v>0.46600000000000003</v>
      </c>
      <c r="CD8" s="177">
        <v>0.496</v>
      </c>
      <c r="CE8" s="177">
        <v>0.48399999999999999</v>
      </c>
      <c r="CF8" s="177">
        <v>0.495</v>
      </c>
      <c r="CG8" s="177">
        <v>0.48699999999999999</v>
      </c>
      <c r="CH8" s="177">
        <v>0.47321806337954964</v>
      </c>
      <c r="CI8" s="177">
        <v>0.48253308794022576</v>
      </c>
      <c r="CJ8" s="177">
        <v>0.44900000000000001</v>
      </c>
      <c r="CK8" s="177">
        <v>0.46200000000000002</v>
      </c>
      <c r="CL8" s="177">
        <v>0.45700000000000002</v>
      </c>
      <c r="CM8" s="177">
        <v>0.45700000000000002</v>
      </c>
      <c r="CN8" s="177">
        <v>0.45700000000000002</v>
      </c>
      <c r="CO8" s="177">
        <v>0.443</v>
      </c>
      <c r="CP8" s="177">
        <v>0.45200000000000001</v>
      </c>
      <c r="CQ8" s="177">
        <v>0.42899999999999999</v>
      </c>
      <c r="CR8" s="177">
        <v>0.45469999999999999</v>
      </c>
      <c r="CS8" s="177">
        <v>0.44400000000000001</v>
      </c>
      <c r="CT8" s="177">
        <v>0.45229999999999998</v>
      </c>
      <c r="CU8" s="177">
        <v>0.44700000000000001</v>
      </c>
      <c r="CV8" s="177">
        <v>0.436</v>
      </c>
      <c r="CW8" s="177">
        <v>0.442</v>
      </c>
      <c r="CX8" s="177">
        <v>0.41899999999999998</v>
      </c>
      <c r="CY8" s="177">
        <v>0.44800000000000001</v>
      </c>
      <c r="CZ8" s="177">
        <v>0.435</v>
      </c>
      <c r="DA8" s="177">
        <v>0.44400000000000001</v>
      </c>
      <c r="DB8" s="177">
        <v>0.438</v>
      </c>
      <c r="DC8" s="177">
        <v>0.434</v>
      </c>
      <c r="DD8" s="177">
        <v>0.437</v>
      </c>
      <c r="DE8" s="177">
        <v>0.41699999999999998</v>
      </c>
      <c r="DF8" s="177">
        <v>0.49300000000000005</v>
      </c>
      <c r="DG8" s="177">
        <v>0.436</v>
      </c>
      <c r="DH8" s="177">
        <v>0.40799999999999997</v>
      </c>
      <c r="DI8" s="177">
        <v>0.42399999999999999</v>
      </c>
      <c r="DJ8" s="177">
        <v>0.40099999999999997</v>
      </c>
      <c r="DK8" s="177">
        <v>0.41399999999999998</v>
      </c>
      <c r="DL8" s="177">
        <v>0.35573777217174885</v>
      </c>
      <c r="DM8" s="177">
        <v>0.38</v>
      </c>
      <c r="DN8" s="177">
        <v>0.372</v>
      </c>
      <c r="DO8" s="177">
        <v>0.36</v>
      </c>
      <c r="DP8" s="177">
        <v>0.36699999999999999</v>
      </c>
      <c r="DQ8" s="177">
        <v>0.36599999999999999</v>
      </c>
      <c r="DR8" s="177">
        <v>0.36699999999999999</v>
      </c>
      <c r="DS8" s="177">
        <v>0.34700000000000003</v>
      </c>
      <c r="DT8" s="177">
        <v>0.35126944928622372</v>
      </c>
      <c r="DU8" s="177">
        <v>0.36969999999999997</v>
      </c>
      <c r="DV8" s="177">
        <v>0.34326847858265103</v>
      </c>
      <c r="DW8" s="177">
        <v>0.34762886622271616</v>
      </c>
      <c r="DX8" s="177">
        <v>0.34300000000000003</v>
      </c>
      <c r="DY8" s="177">
        <v>0.34500000000000003</v>
      </c>
      <c r="DZ8" s="177">
        <v>0.30105363104868571</v>
      </c>
      <c r="EA8" s="177">
        <v>0.3055296636756839</v>
      </c>
      <c r="EB8" s="177">
        <v>0.30362817715617557</v>
      </c>
      <c r="EC8" s="177">
        <v>0.28999443421486065</v>
      </c>
      <c r="ED8" s="177">
        <v>0.29908141882216738</v>
      </c>
      <c r="EE8" s="177">
        <v>0.28647087320029513</v>
      </c>
      <c r="EF8" s="177">
        <v>0.29497919404051726</v>
      </c>
    </row>
    <row r="9" spans="1:136" ht="16.5">
      <c r="A9" s="90"/>
      <c r="B9" s="156" t="s">
        <v>2070</v>
      </c>
      <c r="C9" s="156" t="s">
        <v>2066</v>
      </c>
      <c r="D9" s="240" t="s">
        <v>38</v>
      </c>
      <c r="E9" s="240" t="s">
        <v>38</v>
      </c>
      <c r="F9" s="240" t="s">
        <v>38</v>
      </c>
      <c r="G9" s="240">
        <v>0.73699999999999999</v>
      </c>
      <c r="H9" s="240">
        <v>0.73299999999999998</v>
      </c>
      <c r="I9" s="240">
        <v>0.68700000000000006</v>
      </c>
      <c r="J9" s="240">
        <v>0.71499999999999997</v>
      </c>
      <c r="K9" s="240">
        <v>0.63300000000000001</v>
      </c>
      <c r="L9" s="240">
        <v>0.60099999999999998</v>
      </c>
      <c r="M9" s="240">
        <v>0.61299999999999999</v>
      </c>
      <c r="N9" s="240">
        <v>0.57499999999999996</v>
      </c>
      <c r="O9" s="240">
        <v>0.6</v>
      </c>
      <c r="P9" s="240">
        <v>0.53700000000000003</v>
      </c>
      <c r="Q9" s="240">
        <v>0.57699999999999996</v>
      </c>
      <c r="R9" s="240">
        <v>0.53300000000000003</v>
      </c>
      <c r="S9" s="240">
        <v>0.55700000000000005</v>
      </c>
      <c r="T9" s="240">
        <v>0.54700000000000004</v>
      </c>
      <c r="U9" s="240">
        <v>0.54200000000000004</v>
      </c>
      <c r="V9" s="240">
        <v>0.54600000000000004</v>
      </c>
      <c r="W9" s="240">
        <v>0.499</v>
      </c>
      <c r="X9" s="240">
        <v>0.52900000000000003</v>
      </c>
      <c r="Y9" s="240">
        <v>0.48599999999999999</v>
      </c>
      <c r="Z9" s="240">
        <v>0.48699999999999999</v>
      </c>
      <c r="AA9" s="240">
        <v>0.48599999999999999</v>
      </c>
      <c r="AB9" s="240">
        <v>0.48799999999999999</v>
      </c>
      <c r="AC9" s="240">
        <v>0.48699999999999999</v>
      </c>
      <c r="AD9" s="240">
        <v>0.503</v>
      </c>
      <c r="AE9" s="240">
        <v>0.49299999999999999</v>
      </c>
      <c r="AF9" s="240">
        <v>0.50600000000000001</v>
      </c>
      <c r="AG9" s="240">
        <v>0.49399999999999999</v>
      </c>
      <c r="AH9" s="240">
        <v>0.499</v>
      </c>
      <c r="AI9" s="240">
        <v>0.47599999999999998</v>
      </c>
      <c r="AJ9" s="240">
        <v>0.49099999999999999</v>
      </c>
      <c r="AK9" s="240">
        <v>0.46300000000000002</v>
      </c>
      <c r="AL9" s="240">
        <v>0.48099999999999998</v>
      </c>
      <c r="AM9" s="240">
        <v>0.435</v>
      </c>
      <c r="AN9" s="240">
        <v>0.44400000000000001</v>
      </c>
      <c r="AO9" s="240">
        <v>0.44</v>
      </c>
      <c r="AP9" s="240">
        <v>0.44</v>
      </c>
      <c r="AQ9" s="240">
        <v>0.44</v>
      </c>
      <c r="AR9" s="240">
        <v>0.42899999999999999</v>
      </c>
      <c r="AS9" s="240">
        <v>0.436</v>
      </c>
      <c r="AT9" s="240">
        <v>0.41799999999999998</v>
      </c>
      <c r="AU9" s="240">
        <v>0.43</v>
      </c>
      <c r="AV9" s="240">
        <v>0.42499999999999999</v>
      </c>
      <c r="AW9" s="240">
        <v>0.436</v>
      </c>
      <c r="AX9" s="240">
        <v>0.42899999999999999</v>
      </c>
      <c r="AY9" s="240">
        <v>0.42399999999999999</v>
      </c>
      <c r="AZ9" s="240">
        <v>0.42799999999999999</v>
      </c>
      <c r="BA9" s="240">
        <v>0.39500000000000002</v>
      </c>
      <c r="BB9" s="240">
        <v>0.40600000000000003</v>
      </c>
      <c r="BC9" s="240">
        <v>0.40200000000000002</v>
      </c>
      <c r="BD9" s="240">
        <v>0.41199999999999998</v>
      </c>
      <c r="BE9" s="240">
        <v>0.40500000000000003</v>
      </c>
      <c r="BF9" s="240">
        <v>0.39700000000000002</v>
      </c>
      <c r="BG9" s="240">
        <v>0.40200000000000002</v>
      </c>
      <c r="BH9" s="240">
        <v>0.38300000000000001</v>
      </c>
      <c r="BI9" s="240">
        <v>0.4</v>
      </c>
      <c r="BJ9" s="240">
        <v>0.39300000000000002</v>
      </c>
      <c r="BK9" s="240">
        <v>0.40400000000000003</v>
      </c>
      <c r="BL9" s="240">
        <v>0.39700000000000002</v>
      </c>
      <c r="BM9" s="240">
        <v>0.39200000000000002</v>
      </c>
      <c r="BN9" s="240">
        <v>0.39500000000000002</v>
      </c>
      <c r="BO9" s="240">
        <v>0.38400000000000001</v>
      </c>
      <c r="BP9" s="240">
        <v>0.39700000000000002</v>
      </c>
      <c r="BQ9" s="240">
        <v>0.39200000000000002</v>
      </c>
      <c r="BR9" s="240">
        <v>0.4</v>
      </c>
      <c r="BS9" s="240">
        <v>0.39500000000000002</v>
      </c>
      <c r="BT9" s="240">
        <v>0.38500000000000001</v>
      </c>
      <c r="BU9" s="240">
        <v>0.39100000000000001</v>
      </c>
      <c r="BV9" s="240">
        <v>0.38200000000000001</v>
      </c>
      <c r="BW9" s="240">
        <v>0.39800000000000002</v>
      </c>
      <c r="BX9" s="240">
        <v>0.39100000000000001</v>
      </c>
      <c r="BY9" s="240">
        <v>0.39700000000000002</v>
      </c>
      <c r="BZ9" s="240">
        <v>0.39300000000000002</v>
      </c>
      <c r="CA9" s="240">
        <v>0.38700000000000001</v>
      </c>
      <c r="CB9" s="240">
        <v>0.39100000000000001</v>
      </c>
      <c r="CC9" s="240">
        <v>0.38300000000000001</v>
      </c>
      <c r="CD9" s="240">
        <v>0.40699999999999997</v>
      </c>
      <c r="CE9" s="240">
        <v>0.39700000000000002</v>
      </c>
      <c r="CF9" s="240">
        <v>0.40356099956269031</v>
      </c>
      <c r="CG9" s="240">
        <v>0.39900000000000002</v>
      </c>
      <c r="CH9" s="240">
        <v>0.38807254872445468</v>
      </c>
      <c r="CI9" s="240">
        <v>0.39537386126025015</v>
      </c>
      <c r="CJ9" s="240">
        <v>0.371</v>
      </c>
      <c r="CK9" s="240">
        <v>0.38800000000000001</v>
      </c>
      <c r="CL9" s="240">
        <v>0.38200000000000001</v>
      </c>
      <c r="CM9" s="240">
        <v>0.38300000000000001</v>
      </c>
      <c r="CN9" s="240">
        <v>0.38400000000000001</v>
      </c>
      <c r="CO9" s="240">
        <v>0.371</v>
      </c>
      <c r="CP9" s="240">
        <v>0.376</v>
      </c>
      <c r="CQ9" s="240">
        <v>0.35899999999999999</v>
      </c>
      <c r="CR9" s="240">
        <v>0.3836</v>
      </c>
      <c r="CS9" s="240">
        <v>0.373</v>
      </c>
      <c r="CT9" s="240">
        <v>0.3861</v>
      </c>
      <c r="CU9" s="240">
        <v>0.378</v>
      </c>
      <c r="CV9" s="240">
        <v>0.374</v>
      </c>
      <c r="CW9" s="240">
        <v>0.376</v>
      </c>
      <c r="CX9" s="240">
        <v>0.35799999999999998</v>
      </c>
      <c r="CY9" s="240">
        <v>0.38</v>
      </c>
      <c r="CZ9" s="240">
        <v>0.37</v>
      </c>
      <c r="DA9" s="240">
        <v>0.38100000000000001</v>
      </c>
      <c r="DB9" s="240">
        <v>0.374</v>
      </c>
      <c r="DC9" s="240">
        <v>0.377</v>
      </c>
      <c r="DD9" s="240">
        <v>0.375</v>
      </c>
      <c r="DE9" s="240">
        <v>0.36399999999999999</v>
      </c>
      <c r="DF9" s="240">
        <v>0.46400000000000002</v>
      </c>
      <c r="DG9" s="240">
        <v>0.38900000000000001</v>
      </c>
      <c r="DH9" s="240">
        <v>0.36599999999999999</v>
      </c>
      <c r="DI9" s="240">
        <v>0.379</v>
      </c>
      <c r="DJ9" s="240">
        <v>0.36199999999999999</v>
      </c>
      <c r="DK9" s="240">
        <v>0.372</v>
      </c>
      <c r="DL9" s="240">
        <v>0.32401347316780887</v>
      </c>
      <c r="DM9" s="240">
        <v>0.34</v>
      </c>
      <c r="DN9" s="240">
        <v>0.33400000000000002</v>
      </c>
      <c r="DO9" s="240">
        <v>0.318</v>
      </c>
      <c r="DP9" s="240">
        <v>0.32800000000000001</v>
      </c>
      <c r="DQ9" s="240">
        <v>0.32800000000000001</v>
      </c>
      <c r="DR9" s="240">
        <v>0.32800000000000001</v>
      </c>
      <c r="DS9" s="240">
        <v>0.32400000000000001</v>
      </c>
      <c r="DT9" s="240">
        <v>0.32979993429548571</v>
      </c>
      <c r="DU9" s="240">
        <v>0.34739999999999999</v>
      </c>
      <c r="DV9" s="240">
        <v>0.32722512403016429</v>
      </c>
      <c r="DW9" s="240">
        <v>0.32735694092807244</v>
      </c>
      <c r="DX9" s="240">
        <v>0.32700000000000001</v>
      </c>
      <c r="DY9" s="263">
        <v>0.32700000000000001</v>
      </c>
      <c r="DZ9" s="240">
        <v>0.28982132649895637</v>
      </c>
      <c r="EA9" s="240">
        <v>0.29572617150627301</v>
      </c>
      <c r="EB9" s="240">
        <v>0.29321770382588241</v>
      </c>
      <c r="EC9" s="240">
        <v>0.2741878307334048</v>
      </c>
      <c r="ED9" s="240">
        <v>0.2868712467071356</v>
      </c>
      <c r="EE9" s="240">
        <v>0.27003582073765642</v>
      </c>
      <c r="EF9" s="240">
        <v>0.28139466356057857</v>
      </c>
    </row>
    <row r="10" spans="1:136" ht="16.5">
      <c r="A10" s="90"/>
      <c r="B10" s="156" t="s">
        <v>2071</v>
      </c>
      <c r="C10" s="156" t="s">
        <v>2067</v>
      </c>
      <c r="D10" s="240">
        <v>0</v>
      </c>
      <c r="E10" s="240">
        <v>0</v>
      </c>
      <c r="F10" s="240">
        <v>0</v>
      </c>
      <c r="G10" s="240">
        <v>0.01</v>
      </c>
      <c r="H10" s="240">
        <v>3.0000000000000001E-3</v>
      </c>
      <c r="I10" s="240">
        <v>5.5E-2</v>
      </c>
      <c r="J10" s="240">
        <v>2.3E-2</v>
      </c>
      <c r="K10" s="240">
        <v>7.1999999999999995E-2</v>
      </c>
      <c r="L10" s="240">
        <v>0.127</v>
      </c>
      <c r="M10" s="240">
        <v>0.106</v>
      </c>
      <c r="N10" s="240">
        <v>0.14899999999999999</v>
      </c>
      <c r="O10" s="240">
        <v>0.121</v>
      </c>
      <c r="P10" s="240">
        <v>0.16200000000000001</v>
      </c>
      <c r="Q10" s="240">
        <v>0.13600000000000001</v>
      </c>
      <c r="R10" s="240">
        <v>0.13200000000000001</v>
      </c>
      <c r="S10" s="240">
        <v>0.13300000000000001</v>
      </c>
      <c r="T10" s="240">
        <v>0.13300000000000001</v>
      </c>
      <c r="U10" s="240">
        <v>0.13600000000000001</v>
      </c>
      <c r="V10" s="240">
        <v>0.13400000000000001</v>
      </c>
      <c r="W10" s="240">
        <v>0.158</v>
      </c>
      <c r="X10" s="240">
        <v>0.14299999999999999</v>
      </c>
      <c r="Y10" s="240">
        <v>0.13600000000000001</v>
      </c>
      <c r="Z10" s="240">
        <v>0.159</v>
      </c>
      <c r="AA10" s="240">
        <v>0.15</v>
      </c>
      <c r="AB10" s="240">
        <v>0.14799999999999999</v>
      </c>
      <c r="AC10" s="240">
        <v>0.14899999999999999</v>
      </c>
      <c r="AD10" s="240">
        <v>0.11600000000000001</v>
      </c>
      <c r="AE10" s="240">
        <v>0.13800000000000001</v>
      </c>
      <c r="AF10" s="240">
        <v>8.6999999999999994E-2</v>
      </c>
      <c r="AG10" s="240">
        <v>0.121</v>
      </c>
      <c r="AH10" s="240">
        <v>0.108</v>
      </c>
      <c r="AI10" s="240">
        <v>0.13</v>
      </c>
      <c r="AJ10" s="240">
        <v>0.115</v>
      </c>
      <c r="AK10" s="240">
        <v>0.13300000000000001</v>
      </c>
      <c r="AL10" s="240">
        <v>0.121</v>
      </c>
      <c r="AM10" s="240">
        <v>0.124</v>
      </c>
      <c r="AN10" s="240">
        <v>0.13400000000000001</v>
      </c>
      <c r="AO10" s="240">
        <v>0.13</v>
      </c>
      <c r="AP10" s="240">
        <v>0.13</v>
      </c>
      <c r="AQ10" s="240">
        <v>0.13</v>
      </c>
      <c r="AR10" s="240">
        <v>0.13</v>
      </c>
      <c r="AS10" s="240">
        <v>0.13</v>
      </c>
      <c r="AT10" s="240">
        <v>0.121</v>
      </c>
      <c r="AU10" s="240">
        <v>0.122</v>
      </c>
      <c r="AV10" s="240">
        <v>0.122</v>
      </c>
      <c r="AW10" s="240">
        <v>0.11700000000000001</v>
      </c>
      <c r="AX10" s="240">
        <v>0.12</v>
      </c>
      <c r="AY10" s="240">
        <v>0.11799999999999999</v>
      </c>
      <c r="AZ10" s="240">
        <v>0.11899999999999999</v>
      </c>
      <c r="BA10" s="240">
        <v>0.11600000000000001</v>
      </c>
      <c r="BB10" s="240">
        <v>0.128</v>
      </c>
      <c r="BC10" s="240">
        <v>0.123</v>
      </c>
      <c r="BD10" s="240">
        <v>0.11700000000000001</v>
      </c>
      <c r="BE10" s="240">
        <v>0.121</v>
      </c>
      <c r="BF10" s="240">
        <v>0.115</v>
      </c>
      <c r="BG10" s="240">
        <v>0.11899999999999999</v>
      </c>
      <c r="BH10" s="240">
        <v>0.11600000000000001</v>
      </c>
      <c r="BI10" s="240">
        <v>0.123</v>
      </c>
      <c r="BJ10" s="240">
        <v>0.12</v>
      </c>
      <c r="BK10" s="240">
        <v>0.12</v>
      </c>
      <c r="BL10" s="240">
        <v>0.12</v>
      </c>
      <c r="BM10" s="240">
        <v>0.115</v>
      </c>
      <c r="BN10" s="240">
        <v>0.11899999999999999</v>
      </c>
      <c r="BO10" s="240">
        <v>0.106</v>
      </c>
      <c r="BP10" s="240">
        <v>0.113</v>
      </c>
      <c r="BQ10" s="240">
        <v>0.11</v>
      </c>
      <c r="BR10" s="240">
        <v>0.109</v>
      </c>
      <c r="BS10" s="240">
        <v>0.11</v>
      </c>
      <c r="BT10" s="240">
        <v>9.9000000000000005E-2</v>
      </c>
      <c r="BU10" s="240">
        <v>0.106</v>
      </c>
      <c r="BV10" s="240">
        <v>9.5000000000000001E-2</v>
      </c>
      <c r="BW10" s="240">
        <v>0.10199999999999999</v>
      </c>
      <c r="BX10" s="240">
        <v>9.9000000000000005E-2</v>
      </c>
      <c r="BY10" s="240">
        <v>0.10100000000000001</v>
      </c>
      <c r="BZ10" s="240">
        <v>0.1</v>
      </c>
      <c r="CA10" s="240">
        <v>9.1999999999999998E-2</v>
      </c>
      <c r="CB10" s="240">
        <v>9.7000000000000003E-2</v>
      </c>
      <c r="CC10" s="240">
        <v>8.3000000000000004E-2</v>
      </c>
      <c r="CD10" s="240">
        <v>8.8999999999999996E-2</v>
      </c>
      <c r="CE10" s="240">
        <v>8.6999999999999994E-2</v>
      </c>
      <c r="CF10" s="240">
        <v>9.1056120665919796E-2</v>
      </c>
      <c r="CG10" s="240">
        <v>8.7999999999999995E-2</v>
      </c>
      <c r="CH10" s="240">
        <v>8.5145514655094984E-2</v>
      </c>
      <c r="CI10" s="240">
        <v>8.7159226679975624E-2</v>
      </c>
      <c r="CJ10" s="240">
        <v>7.8E-2</v>
      </c>
      <c r="CK10" s="240">
        <v>7.3999999999999996E-2</v>
      </c>
      <c r="CL10" s="240">
        <v>7.4999999999999997E-2</v>
      </c>
      <c r="CM10" s="240">
        <v>7.3999999999999996E-2</v>
      </c>
      <c r="CN10" s="240">
        <v>7.2999999999999995E-2</v>
      </c>
      <c r="CO10" s="240">
        <v>7.1999999999999995E-2</v>
      </c>
      <c r="CP10" s="240">
        <v>7.5999999999999998E-2</v>
      </c>
      <c r="CQ10" s="240">
        <v>7.0000000000000007E-2</v>
      </c>
      <c r="CR10" s="240">
        <v>7.1099999999999997E-2</v>
      </c>
      <c r="CS10" s="240">
        <v>7.0999999999999994E-2</v>
      </c>
      <c r="CT10" s="240">
        <v>6.6199999999999995E-2</v>
      </c>
      <c r="CU10" s="240">
        <v>6.9000000000000006E-2</v>
      </c>
      <c r="CV10" s="240">
        <v>6.2E-2</v>
      </c>
      <c r="CW10" s="240">
        <v>6.6000000000000003E-2</v>
      </c>
      <c r="CX10" s="240">
        <v>6.0999999999999999E-2</v>
      </c>
      <c r="CY10" s="240">
        <v>6.8000000000000005E-2</v>
      </c>
      <c r="CZ10" s="240">
        <v>6.5000000000000002E-2</v>
      </c>
      <c r="DA10" s="240">
        <v>6.3E-2</v>
      </c>
      <c r="DB10" s="240">
        <v>6.4000000000000001E-2</v>
      </c>
      <c r="DC10" s="240">
        <v>5.7000000000000002E-2</v>
      </c>
      <c r="DD10" s="240">
        <v>6.2E-2</v>
      </c>
      <c r="DE10" s="240">
        <v>5.2999999999999999E-2</v>
      </c>
      <c r="DF10" s="240">
        <v>2.9000000000000001E-2</v>
      </c>
      <c r="DG10" s="240">
        <v>4.7E-2</v>
      </c>
      <c r="DH10" s="240">
        <v>4.1999999999999996E-2</v>
      </c>
      <c r="DI10" s="240">
        <v>4.4999999999999998E-2</v>
      </c>
      <c r="DJ10" s="240">
        <v>3.9E-2</v>
      </c>
      <c r="DK10" s="240">
        <v>4.1999999999999996E-2</v>
      </c>
      <c r="DL10" s="240">
        <v>3.172429900393995E-2</v>
      </c>
      <c r="DM10" s="240">
        <v>0.04</v>
      </c>
      <c r="DN10" s="240">
        <v>3.7999999999999999E-2</v>
      </c>
      <c r="DO10" s="240">
        <v>4.2000000000000003E-2</v>
      </c>
      <c r="DP10" s="240">
        <v>3.9E-2</v>
      </c>
      <c r="DQ10" s="240">
        <v>3.7999999999999999E-2</v>
      </c>
      <c r="DR10" s="240">
        <v>3.9E-2</v>
      </c>
      <c r="DS10" s="240">
        <v>2.3E-2</v>
      </c>
      <c r="DT10" s="240">
        <v>2.1469514990738032E-2</v>
      </c>
      <c r="DU10" s="240">
        <v>2.23E-2</v>
      </c>
      <c r="DV10" s="240">
        <v>1.6043354552486754E-2</v>
      </c>
      <c r="DW10" s="240">
        <v>2.0271925294643708E-2</v>
      </c>
      <c r="DX10" s="240">
        <v>1.6E-2</v>
      </c>
      <c r="DY10" s="263">
        <v>1.7999999999999999E-2</v>
      </c>
      <c r="DZ10" s="240">
        <v>1.1232304549729351E-2</v>
      </c>
      <c r="EA10" s="240">
        <v>9.803492169410918E-3</v>
      </c>
      <c r="EB10" s="240">
        <v>1.0410473330293159E-2</v>
      </c>
      <c r="EC10" s="240">
        <v>1.580660348145585E-2</v>
      </c>
      <c r="ED10" s="240">
        <v>1.2210172115031772E-2</v>
      </c>
      <c r="EE10" s="240">
        <v>1.6435052462638711E-2</v>
      </c>
      <c r="EF10" s="240">
        <v>1.3584530479938657E-2</v>
      </c>
    </row>
    <row r="11" spans="1:136" ht="16.5">
      <c r="A11" s="90"/>
      <c r="B11" s="83" t="s">
        <v>2072</v>
      </c>
      <c r="C11" s="83" t="s">
        <v>2068</v>
      </c>
      <c r="D11" s="177">
        <v>0.191</v>
      </c>
      <c r="E11" s="177">
        <v>0.153</v>
      </c>
      <c r="F11" s="177">
        <v>0.16800000000000001</v>
      </c>
      <c r="G11" s="177">
        <v>0.155</v>
      </c>
      <c r="H11" s="177">
        <v>0.16300000000000001</v>
      </c>
      <c r="I11" s="177">
        <v>0.16500000000000001</v>
      </c>
      <c r="J11" s="177">
        <v>0.16400000000000001</v>
      </c>
      <c r="K11" s="177">
        <v>0.186</v>
      </c>
      <c r="L11" s="177">
        <v>0.158</v>
      </c>
      <c r="M11" s="177">
        <v>0.16900000000000001</v>
      </c>
      <c r="N11" s="177">
        <v>0.16900000000000001</v>
      </c>
      <c r="O11" s="177">
        <v>0.16900000000000001</v>
      </c>
      <c r="P11" s="177">
        <v>0.187</v>
      </c>
      <c r="Q11" s="177">
        <v>0.17499999999999999</v>
      </c>
      <c r="R11" s="177">
        <v>0.20799999999999999</v>
      </c>
      <c r="S11" s="177">
        <v>0.17499999999999999</v>
      </c>
      <c r="T11" s="177">
        <v>0.188</v>
      </c>
      <c r="U11" s="177">
        <v>0.191</v>
      </c>
      <c r="V11" s="177">
        <v>0.188</v>
      </c>
      <c r="W11" s="177">
        <v>0.20499999999999999</v>
      </c>
      <c r="X11" s="177">
        <v>0.19400000000000001</v>
      </c>
      <c r="Y11" s="177">
        <v>0.223</v>
      </c>
      <c r="Z11" s="177">
        <v>0.19500000000000001</v>
      </c>
      <c r="AA11" s="177">
        <v>0.20699999999999999</v>
      </c>
      <c r="AB11" s="177">
        <v>0.20699999999999999</v>
      </c>
      <c r="AC11" s="177">
        <v>0.20699999999999999</v>
      </c>
      <c r="AD11" s="177">
        <v>0.221</v>
      </c>
      <c r="AE11" s="177">
        <v>0.21099999999999999</v>
      </c>
      <c r="AF11" s="177">
        <v>0.23599999999999999</v>
      </c>
      <c r="AG11" s="177">
        <v>0.19900000000000001</v>
      </c>
      <c r="AH11" s="177">
        <v>0.21199999999999999</v>
      </c>
      <c r="AI11" s="177">
        <v>0.214</v>
      </c>
      <c r="AJ11" s="177">
        <v>0.21299999999999999</v>
      </c>
      <c r="AK11" s="177">
        <v>0.22700000000000001</v>
      </c>
      <c r="AL11" s="177">
        <v>0.219</v>
      </c>
      <c r="AM11" s="177">
        <v>0.246</v>
      </c>
      <c r="AN11" s="177">
        <v>0.214</v>
      </c>
      <c r="AO11" s="177">
        <v>0.22700000000000001</v>
      </c>
      <c r="AP11" s="177">
        <v>0.23100000000000001</v>
      </c>
      <c r="AQ11" s="177">
        <v>0.22800000000000001</v>
      </c>
      <c r="AR11" s="177">
        <v>0.24399999999999999</v>
      </c>
      <c r="AS11" s="177">
        <v>0.23400000000000001</v>
      </c>
      <c r="AT11" s="177">
        <v>0.249</v>
      </c>
      <c r="AU11" s="177">
        <v>0.22</v>
      </c>
      <c r="AV11" s="177">
        <v>0.23100000000000001</v>
      </c>
      <c r="AW11" s="177">
        <v>0.23400000000000001</v>
      </c>
      <c r="AX11" s="177">
        <v>0.23200000000000001</v>
      </c>
      <c r="AY11" s="177">
        <v>0.25</v>
      </c>
      <c r="AZ11" s="177">
        <v>0.23799999999999999</v>
      </c>
      <c r="BA11" s="177">
        <v>0.25800000000000001</v>
      </c>
      <c r="BB11" s="177">
        <v>0.22700000000000001</v>
      </c>
      <c r="BC11" s="177">
        <v>0.24</v>
      </c>
      <c r="BD11" s="177">
        <v>0.24299999999999999</v>
      </c>
      <c r="BE11" s="177">
        <v>0.24199999999999999</v>
      </c>
      <c r="BF11" s="177">
        <v>0.26200000000000001</v>
      </c>
      <c r="BG11" s="177">
        <v>0.249</v>
      </c>
      <c r="BH11" s="177">
        <v>0.26600000000000001</v>
      </c>
      <c r="BI11" s="177">
        <v>0.23699999999999999</v>
      </c>
      <c r="BJ11" s="177">
        <v>0.249</v>
      </c>
      <c r="BK11" s="177">
        <v>0.246</v>
      </c>
      <c r="BL11" s="177">
        <v>0.248</v>
      </c>
      <c r="BM11" s="177">
        <v>0.26500000000000001</v>
      </c>
      <c r="BN11" s="177">
        <v>0.254</v>
      </c>
      <c r="BO11" s="177">
        <v>0.27100000000000002</v>
      </c>
      <c r="BP11" s="177">
        <v>0.24199999999999999</v>
      </c>
      <c r="BQ11" s="177">
        <v>0.254</v>
      </c>
      <c r="BR11" s="177">
        <v>0.253</v>
      </c>
      <c r="BS11" s="177">
        <v>0.253</v>
      </c>
      <c r="BT11" s="177">
        <v>0.27800000000000002</v>
      </c>
      <c r="BU11" s="177">
        <v>0.26300000000000001</v>
      </c>
      <c r="BV11" s="177">
        <v>0.27800000000000002</v>
      </c>
      <c r="BW11" s="177">
        <v>0.247</v>
      </c>
      <c r="BX11" s="177">
        <v>0.26</v>
      </c>
      <c r="BY11" s="177">
        <v>0.254</v>
      </c>
      <c r="BZ11" s="177">
        <v>0.25800000000000001</v>
      </c>
      <c r="CA11" s="177">
        <v>0.27800000000000002</v>
      </c>
      <c r="CB11" s="177">
        <v>0.26500000000000001</v>
      </c>
      <c r="CC11" s="177">
        <v>0.28199999999999997</v>
      </c>
      <c r="CD11" s="177">
        <v>0.23997304856188809</v>
      </c>
      <c r="CE11" s="177">
        <v>0.25700000000000001</v>
      </c>
      <c r="CF11" s="177">
        <v>0.25344622780976489</v>
      </c>
      <c r="CG11" s="177">
        <v>0.25600000000000001</v>
      </c>
      <c r="CH11" s="177">
        <v>0.27663584191152252</v>
      </c>
      <c r="CI11" s="177">
        <v>0.26301737747349541</v>
      </c>
      <c r="CJ11" s="177">
        <v>0.28399999999999997</v>
      </c>
      <c r="CK11" s="177">
        <v>0.25900000000000001</v>
      </c>
      <c r="CL11" s="177">
        <v>0.27</v>
      </c>
      <c r="CM11" s="177">
        <v>0.26700000000000002</v>
      </c>
      <c r="CN11" s="177">
        <v>0.26900000000000002</v>
      </c>
      <c r="CO11" s="177">
        <v>0.28399999999999997</v>
      </c>
      <c r="CP11" s="177">
        <v>0.27400000000000002</v>
      </c>
      <c r="CQ11" s="177">
        <v>0.28599999999999998</v>
      </c>
      <c r="CR11" s="177">
        <v>0.24790000000000001</v>
      </c>
      <c r="CS11" s="177">
        <v>0.26400000000000001</v>
      </c>
      <c r="CT11" s="177">
        <v>0.25740000000000002</v>
      </c>
      <c r="CU11" s="177">
        <v>0.26200000000000001</v>
      </c>
      <c r="CV11" s="177">
        <v>0.27500000000000002</v>
      </c>
      <c r="CW11" s="177">
        <v>0.26700000000000002</v>
      </c>
      <c r="CX11" s="177">
        <v>0.27900000000000003</v>
      </c>
      <c r="CY11" s="177">
        <v>0.24199999999999999</v>
      </c>
      <c r="CZ11" s="177">
        <v>0.25900000000000001</v>
      </c>
      <c r="DA11" s="177">
        <v>0.249</v>
      </c>
      <c r="DB11" s="177">
        <v>0.255</v>
      </c>
      <c r="DC11" s="177">
        <v>0.26700000000000002</v>
      </c>
      <c r="DD11" s="177">
        <v>0.25900000000000001</v>
      </c>
      <c r="DE11" s="177">
        <v>0.27400000000000002</v>
      </c>
      <c r="DF11" s="177">
        <v>0.219</v>
      </c>
      <c r="DG11" s="177">
        <v>0.26</v>
      </c>
      <c r="DH11" s="177">
        <v>0.29399999999999998</v>
      </c>
      <c r="DI11" s="177">
        <v>0.27500000000000002</v>
      </c>
      <c r="DJ11" s="177">
        <v>0.311</v>
      </c>
      <c r="DK11" s="177">
        <v>0.29099999999999998</v>
      </c>
      <c r="DL11" s="177">
        <v>0.32526222782825126</v>
      </c>
      <c r="DM11" s="177">
        <v>0.28599999999999998</v>
      </c>
      <c r="DN11" s="177">
        <v>0.3</v>
      </c>
      <c r="DO11" s="177">
        <v>0.28899999999999998</v>
      </c>
      <c r="DP11" s="177">
        <v>0.29499999999999998</v>
      </c>
      <c r="DQ11" s="177">
        <v>0.27900000000000003</v>
      </c>
      <c r="DR11" s="177">
        <v>0.28899999999999998</v>
      </c>
      <c r="DS11" s="177">
        <v>0.28000000000000003</v>
      </c>
      <c r="DT11" s="177">
        <v>0.2523658013929776</v>
      </c>
      <c r="DU11" s="177">
        <v>0.23930000000000007</v>
      </c>
      <c r="DV11" s="177">
        <v>0.26599994096945528</v>
      </c>
      <c r="DW11" s="177">
        <v>0.25918113985644903</v>
      </c>
      <c r="DX11" s="177">
        <v>0.26100000000000001</v>
      </c>
      <c r="DY11" s="264">
        <v>0.26100000000000001</v>
      </c>
      <c r="DZ11" s="177">
        <v>0.30487405899928893</v>
      </c>
      <c r="EA11" s="177">
        <v>0.2606062573068384</v>
      </c>
      <c r="EB11" s="177">
        <v>0.26862708197468649</v>
      </c>
      <c r="EC11" s="177">
        <v>0.28226082491600141</v>
      </c>
      <c r="ED11" s="177">
        <v>0.27317384030869468</v>
      </c>
      <c r="EE11" s="177">
        <v>0.28473438670034817</v>
      </c>
      <c r="EF11" s="177">
        <v>0.27476264218288887</v>
      </c>
    </row>
    <row r="12" spans="1:136" ht="16.5">
      <c r="A12" s="90"/>
      <c r="B12" s="178" t="s">
        <v>2073</v>
      </c>
      <c r="C12" s="178" t="s">
        <v>2069</v>
      </c>
      <c r="D12" s="179">
        <v>0.10100000000000001</v>
      </c>
      <c r="E12" s="179">
        <v>0.10299999999999999</v>
      </c>
      <c r="F12" s="179">
        <v>0.10299999999999999</v>
      </c>
      <c r="G12" s="179">
        <v>9.8000000000000004E-2</v>
      </c>
      <c r="H12" s="179">
        <v>0.10100000000000001</v>
      </c>
      <c r="I12" s="179">
        <v>9.2999999999999999E-2</v>
      </c>
      <c r="J12" s="179">
        <v>9.8000000000000004E-2</v>
      </c>
      <c r="K12" s="179">
        <v>0.109</v>
      </c>
      <c r="L12" s="179">
        <v>0.114</v>
      </c>
      <c r="M12" s="179">
        <v>0.112</v>
      </c>
      <c r="N12" s="179">
        <v>0.107</v>
      </c>
      <c r="O12" s="179">
        <v>0.11</v>
      </c>
      <c r="P12" s="179">
        <v>0.114</v>
      </c>
      <c r="Q12" s="179">
        <v>0.112</v>
      </c>
      <c r="R12" s="179">
        <v>0.127</v>
      </c>
      <c r="S12" s="179">
        <v>0.13500000000000001</v>
      </c>
      <c r="T12" s="179">
        <v>0.13200000000000001</v>
      </c>
      <c r="U12" s="179">
        <v>0.13100000000000001</v>
      </c>
      <c r="V12" s="179">
        <v>0.13200000000000001</v>
      </c>
      <c r="W12" s="179">
        <v>0.13800000000000001</v>
      </c>
      <c r="X12" s="179">
        <v>0.13400000000000001</v>
      </c>
      <c r="Y12" s="179">
        <v>0.155</v>
      </c>
      <c r="Z12" s="179">
        <v>0.159</v>
      </c>
      <c r="AA12" s="179">
        <v>0.157</v>
      </c>
      <c r="AB12" s="179">
        <v>0.157</v>
      </c>
      <c r="AC12" s="179">
        <v>0.157</v>
      </c>
      <c r="AD12" s="179">
        <v>0.16</v>
      </c>
      <c r="AE12" s="179">
        <v>0.158</v>
      </c>
      <c r="AF12" s="179">
        <v>0.17100000000000001</v>
      </c>
      <c r="AG12" s="179">
        <v>0.186</v>
      </c>
      <c r="AH12" s="179">
        <v>0.18099999999999999</v>
      </c>
      <c r="AI12" s="179">
        <v>0.18</v>
      </c>
      <c r="AJ12" s="179">
        <v>0.18099999999999999</v>
      </c>
      <c r="AK12" s="179">
        <v>0.17699999999999999</v>
      </c>
      <c r="AL12" s="179">
        <v>0.17899999999999999</v>
      </c>
      <c r="AM12" s="179">
        <v>0.19500000000000001</v>
      </c>
      <c r="AN12" s="179">
        <v>0.20799999999999999</v>
      </c>
      <c r="AO12" s="179">
        <v>0.20300000000000001</v>
      </c>
      <c r="AP12" s="179">
        <v>0.19900000000000001</v>
      </c>
      <c r="AQ12" s="179">
        <v>0.20200000000000001</v>
      </c>
      <c r="AR12" s="179">
        <v>0.19700000000000001</v>
      </c>
      <c r="AS12" s="179">
        <v>0.2</v>
      </c>
      <c r="AT12" s="179">
        <v>0.21199999999999999</v>
      </c>
      <c r="AU12" s="179">
        <v>0.22800000000000001</v>
      </c>
      <c r="AV12" s="179">
        <v>0.222</v>
      </c>
      <c r="AW12" s="179">
        <v>0.21299999999999999</v>
      </c>
      <c r="AX12" s="179">
        <v>0.219</v>
      </c>
      <c r="AY12" s="179">
        <v>0.20799999999999999</v>
      </c>
      <c r="AZ12" s="179">
        <v>0.215</v>
      </c>
      <c r="BA12" s="179">
        <v>0.23</v>
      </c>
      <c r="BB12" s="179">
        <v>0.23899999999999999</v>
      </c>
      <c r="BC12" s="179">
        <v>0.23499999999999999</v>
      </c>
      <c r="BD12" s="179">
        <v>0.22800000000000001</v>
      </c>
      <c r="BE12" s="179">
        <v>0.23200000000000001</v>
      </c>
      <c r="BF12" s="179">
        <v>0.22600000000000001</v>
      </c>
      <c r="BG12" s="179">
        <v>0.23</v>
      </c>
      <c r="BH12" s="179">
        <v>0.23499999999999999</v>
      </c>
      <c r="BI12" s="179">
        <v>0.24</v>
      </c>
      <c r="BJ12" s="179">
        <v>0.23799999999999999</v>
      </c>
      <c r="BK12" s="179">
        <v>0.23</v>
      </c>
      <c r="BL12" s="179">
        <v>0.23499999999999999</v>
      </c>
      <c r="BM12" s="179">
        <v>0.22800000000000001</v>
      </c>
      <c r="BN12" s="179">
        <v>0.23200000000000001</v>
      </c>
      <c r="BO12" s="179">
        <v>0.23899999999999999</v>
      </c>
      <c r="BP12" s="179">
        <v>0.248</v>
      </c>
      <c r="BQ12" s="179">
        <v>0.24399999999999999</v>
      </c>
      <c r="BR12" s="179">
        <v>0.23799999999999999</v>
      </c>
      <c r="BS12" s="179">
        <v>0.24199999999999999</v>
      </c>
      <c r="BT12" s="179">
        <v>0.23799999999999999</v>
      </c>
      <c r="BU12" s="179">
        <v>0.24</v>
      </c>
      <c r="BV12" s="179">
        <v>0.245</v>
      </c>
      <c r="BW12" s="179">
        <v>0.253</v>
      </c>
      <c r="BX12" s="179">
        <v>0.25</v>
      </c>
      <c r="BY12" s="179">
        <v>0.248</v>
      </c>
      <c r="BZ12" s="179">
        <v>0.249</v>
      </c>
      <c r="CA12" s="179">
        <v>0.24299999999999999</v>
      </c>
      <c r="CB12" s="179">
        <v>0.247</v>
      </c>
      <c r="CC12" s="179">
        <v>0.252</v>
      </c>
      <c r="CD12" s="179">
        <v>0.26357927055397817</v>
      </c>
      <c r="CE12" s="179">
        <v>0.25900000000000001</v>
      </c>
      <c r="CF12" s="179">
        <v>0.25203665196162506</v>
      </c>
      <c r="CG12" s="179">
        <v>0.25700000000000001</v>
      </c>
      <c r="CH12" s="179">
        <v>0.25014609470892774</v>
      </c>
      <c r="CI12" s="179">
        <v>0.25454953458627894</v>
      </c>
      <c r="CJ12" s="179">
        <v>0.26700000000000002</v>
      </c>
      <c r="CK12" s="179">
        <v>0.27900000000000003</v>
      </c>
      <c r="CL12" s="179">
        <v>0.27400000000000002</v>
      </c>
      <c r="CM12" s="179">
        <v>0.27600000000000002</v>
      </c>
      <c r="CN12" s="179">
        <v>0.27400000000000002</v>
      </c>
      <c r="CO12" s="179">
        <v>0.27300000000000002</v>
      </c>
      <c r="CP12" s="179">
        <v>0.27400000000000002</v>
      </c>
      <c r="CQ12" s="179">
        <v>0.28499999999999998</v>
      </c>
      <c r="CR12" s="179">
        <v>0.2974</v>
      </c>
      <c r="CS12" s="179">
        <v>0.29199999999999998</v>
      </c>
      <c r="CT12" s="179">
        <v>0.2903</v>
      </c>
      <c r="CU12" s="179">
        <v>0.29099999999999998</v>
      </c>
      <c r="CV12" s="179">
        <v>0.28899999999999998</v>
      </c>
      <c r="CW12" s="179">
        <v>0.29099999999999998</v>
      </c>
      <c r="CX12" s="179">
        <v>0.30199999999999999</v>
      </c>
      <c r="CY12" s="179">
        <v>0.31030000000000002</v>
      </c>
      <c r="CZ12" s="179">
        <v>0.307</v>
      </c>
      <c r="DA12" s="179">
        <v>0.308</v>
      </c>
      <c r="DB12" s="179">
        <v>0.307</v>
      </c>
      <c r="DC12" s="179">
        <v>0.29899999999999999</v>
      </c>
      <c r="DD12" s="179">
        <v>0.30399999999999999</v>
      </c>
      <c r="DE12" s="179">
        <v>0.309</v>
      </c>
      <c r="DF12" s="179">
        <v>0.28799999999999998</v>
      </c>
      <c r="DG12" s="179">
        <v>0.30399999999999999</v>
      </c>
      <c r="DH12" s="179">
        <v>0.29799999999999999</v>
      </c>
      <c r="DI12" s="179">
        <v>0.30099999999999999</v>
      </c>
      <c r="DJ12" s="179">
        <v>0.28799999999999998</v>
      </c>
      <c r="DK12" s="179">
        <v>0.29499999999999998</v>
      </c>
      <c r="DL12" s="179">
        <v>0.31900000000000001</v>
      </c>
      <c r="DM12" s="179">
        <v>0.33400000000000002</v>
      </c>
      <c r="DN12" s="179">
        <v>0.32800000000000001</v>
      </c>
      <c r="DO12" s="179">
        <v>0.35099999999999998</v>
      </c>
      <c r="DP12" s="179">
        <v>0.33700000000000002</v>
      </c>
      <c r="DQ12" s="179">
        <v>0.35499999999999998</v>
      </c>
      <c r="DR12" s="179">
        <v>0.34399999999999997</v>
      </c>
      <c r="DS12" s="179">
        <v>0.373</v>
      </c>
      <c r="DT12" s="179">
        <v>0.39636474932079863</v>
      </c>
      <c r="DU12" s="179">
        <v>0.39100000000000001</v>
      </c>
      <c r="DV12" s="179">
        <v>0.39073158044789363</v>
      </c>
      <c r="DW12" s="179">
        <v>0.39318999392083492</v>
      </c>
      <c r="DX12" s="179">
        <v>0.39600000000000002</v>
      </c>
      <c r="DY12" s="265">
        <v>0.39400000000000002</v>
      </c>
      <c r="DZ12" s="179">
        <v>0.3940723099520253</v>
      </c>
      <c r="EA12" s="179">
        <v>0.4338640790174777</v>
      </c>
      <c r="EB12" s="179">
        <v>0.42774474086913794</v>
      </c>
      <c r="EC12" s="179">
        <v>0.42774474086913794</v>
      </c>
      <c r="ED12" s="179">
        <v>0.42774474086913794</v>
      </c>
      <c r="EE12" s="179">
        <v>0.4287947400993567</v>
      </c>
      <c r="EF12" s="179">
        <v>0.43025816377659387</v>
      </c>
    </row>
    <row r="13" spans="1:136" ht="16.5">
      <c r="A13" s="90"/>
      <c r="B13" s="174"/>
      <c r="C13" s="174"/>
      <c r="D13" s="175"/>
      <c r="E13" s="175"/>
      <c r="F13" s="176"/>
      <c r="G13" s="175"/>
      <c r="H13" s="176"/>
      <c r="I13" s="175"/>
      <c r="J13" s="175"/>
      <c r="K13" s="175"/>
      <c r="L13" s="175"/>
      <c r="M13" s="176"/>
      <c r="N13" s="175"/>
      <c r="O13" s="176"/>
      <c r="P13" s="175"/>
      <c r="Q13" s="175"/>
      <c r="R13" s="175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6"/>
      <c r="BN13" s="176"/>
      <c r="BO13" s="176"/>
      <c r="BP13" s="176"/>
      <c r="BQ13" s="176"/>
      <c r="BR13" s="176"/>
      <c r="BS13" s="176"/>
      <c r="BT13" s="176"/>
      <c r="BU13" s="176"/>
      <c r="BV13" s="176"/>
      <c r="BW13" s="176"/>
      <c r="BX13" s="176"/>
      <c r="BY13" s="176"/>
      <c r="BZ13" s="176"/>
      <c r="CA13" s="176"/>
      <c r="CB13" s="176"/>
      <c r="CC13" s="176"/>
      <c r="CD13" s="176"/>
      <c r="CE13" s="176"/>
      <c r="CF13" s="176"/>
      <c r="CG13" s="176"/>
      <c r="CH13" s="176"/>
      <c r="CI13" s="176"/>
      <c r="CJ13" s="176"/>
      <c r="CK13" s="176"/>
      <c r="CL13" s="176"/>
      <c r="CM13" s="176"/>
      <c r="CN13" s="176"/>
      <c r="CO13" s="176"/>
      <c r="CP13" s="176"/>
      <c r="CQ13" s="176"/>
      <c r="CR13" s="176"/>
      <c r="CS13" s="176"/>
      <c r="CT13" s="176"/>
      <c r="CU13" s="176"/>
      <c r="CV13" s="176"/>
      <c r="CW13" s="176"/>
      <c r="CX13" s="176"/>
      <c r="CY13" s="176"/>
      <c r="CZ13" s="176"/>
      <c r="DA13" s="176"/>
      <c r="DB13" s="176"/>
      <c r="DC13" s="176"/>
      <c r="DD13" s="176"/>
      <c r="DE13" s="176"/>
      <c r="DF13" s="176"/>
      <c r="DG13" s="176"/>
      <c r="DH13" s="176"/>
      <c r="DI13" s="176"/>
      <c r="DJ13" s="176"/>
      <c r="DK13" s="176"/>
      <c r="DL13" s="176"/>
      <c r="DM13" s="176"/>
      <c r="DN13" s="176"/>
      <c r="DO13" s="176"/>
      <c r="DP13" s="176"/>
      <c r="DQ13" s="176"/>
      <c r="DR13" s="176"/>
      <c r="DS13" s="176"/>
      <c r="DT13" s="176"/>
      <c r="DU13" s="176"/>
      <c r="DV13" s="176"/>
      <c r="DW13" s="176"/>
      <c r="DX13" s="176"/>
      <c r="DY13" s="176"/>
      <c r="DZ13" s="176"/>
      <c r="EA13" s="176"/>
      <c r="EB13" s="176"/>
    </row>
    <row r="14" spans="1:136" ht="16.5">
      <c r="A14" s="90"/>
      <c r="B14" s="71" t="s">
        <v>1834</v>
      </c>
      <c r="C14" s="71" t="s">
        <v>1835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80"/>
      <c r="BY14" s="180"/>
      <c r="BZ14" s="180"/>
      <c r="CA14" s="180"/>
      <c r="CB14" s="180"/>
      <c r="CC14" s="180"/>
      <c r="CD14" s="180"/>
      <c r="CE14" s="180"/>
      <c r="CF14" s="180"/>
      <c r="CG14" s="180"/>
      <c r="CH14" s="180"/>
      <c r="CI14" s="180"/>
      <c r="CJ14" s="180"/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0"/>
      <c r="DC14" s="180"/>
      <c r="DD14" s="180"/>
      <c r="DE14" s="180"/>
      <c r="DF14" s="180"/>
      <c r="DG14" s="180"/>
      <c r="DH14" s="180"/>
      <c r="DI14" s="180"/>
      <c r="DJ14" s="180"/>
      <c r="DK14" s="180"/>
      <c r="DL14" s="180"/>
      <c r="DM14" s="180"/>
      <c r="DN14" s="180"/>
      <c r="DO14" s="180"/>
      <c r="DP14" s="180"/>
      <c r="DQ14" s="180"/>
      <c r="DR14" s="180"/>
      <c r="DS14" s="180"/>
      <c r="DT14" s="180"/>
      <c r="DU14" s="180"/>
      <c r="DV14" s="180"/>
      <c r="DW14" s="180"/>
      <c r="DX14" s="180"/>
      <c r="DY14" s="180"/>
      <c r="DZ14" s="180"/>
      <c r="EA14" s="180"/>
      <c r="EB14" s="180"/>
      <c r="EC14" s="180"/>
      <c r="ED14" s="180"/>
      <c r="EE14" s="180"/>
      <c r="EF14" s="180"/>
    </row>
    <row r="15" spans="1:136" ht="16.5">
      <c r="A15" s="90"/>
      <c r="B15" s="83" t="s">
        <v>1837</v>
      </c>
      <c r="C15" s="83" t="s">
        <v>1836</v>
      </c>
      <c r="D15" s="161">
        <v>83.22</v>
      </c>
      <c r="E15" s="161">
        <v>99.94</v>
      </c>
      <c r="F15" s="161">
        <v>92.86</v>
      </c>
      <c r="G15" s="161">
        <v>92.42</v>
      </c>
      <c r="H15" s="161">
        <v>92.7</v>
      </c>
      <c r="I15" s="161">
        <v>106.06</v>
      </c>
      <c r="J15" s="161">
        <v>97.7</v>
      </c>
      <c r="K15" s="161">
        <v>89.56</v>
      </c>
      <c r="L15" s="161">
        <v>108.01</v>
      </c>
      <c r="M15" s="161">
        <v>100.13</v>
      </c>
      <c r="N15" s="161">
        <v>98.22</v>
      </c>
      <c r="O15" s="161">
        <v>99.45</v>
      </c>
      <c r="P15" s="161">
        <v>112.69</v>
      </c>
      <c r="Q15" s="161">
        <v>103.84</v>
      </c>
      <c r="R15" s="161">
        <v>93.57</v>
      </c>
      <c r="S15" s="161">
        <v>111.13</v>
      </c>
      <c r="T15" s="161">
        <v>103.71</v>
      </c>
      <c r="U15" s="161">
        <v>100.78</v>
      </c>
      <c r="V15" s="161">
        <v>102.68</v>
      </c>
      <c r="W15" s="161">
        <v>116.48</v>
      </c>
      <c r="X15" s="161">
        <v>107.12</v>
      </c>
      <c r="Y15" s="161">
        <v>101.35</v>
      </c>
      <c r="Z15" s="161">
        <v>117.3</v>
      </c>
      <c r="AA15" s="161">
        <v>107.84</v>
      </c>
      <c r="AB15" s="161">
        <v>107.3</v>
      </c>
      <c r="AC15" s="161">
        <v>109.51</v>
      </c>
      <c r="AD15" s="161">
        <v>121.09</v>
      </c>
      <c r="AE15" s="161">
        <v>112.97</v>
      </c>
      <c r="AF15" s="161">
        <v>102.93</v>
      </c>
      <c r="AG15" s="161">
        <v>128.53</v>
      </c>
      <c r="AH15" s="161">
        <v>117.63</v>
      </c>
      <c r="AI15" s="161">
        <v>116.96</v>
      </c>
      <c r="AJ15" s="161">
        <v>117.4</v>
      </c>
      <c r="AK15" s="161">
        <v>132.86000000000001</v>
      </c>
      <c r="AL15" s="161">
        <v>122.26</v>
      </c>
      <c r="AM15" s="161">
        <v>115.53</v>
      </c>
      <c r="AN15" s="161">
        <v>138.08000000000001</v>
      </c>
      <c r="AO15" s="161">
        <v>128.31</v>
      </c>
      <c r="AP15" s="161">
        <v>125.67</v>
      </c>
      <c r="AQ15" s="161">
        <v>127.38</v>
      </c>
      <c r="AR15" s="161">
        <v>142.74</v>
      </c>
      <c r="AS15" s="161">
        <v>132.16</v>
      </c>
      <c r="AT15" s="161">
        <v>128.19999999999999</v>
      </c>
      <c r="AU15" s="161">
        <v>155.47</v>
      </c>
      <c r="AV15" s="161">
        <v>143.32</v>
      </c>
      <c r="AW15" s="161">
        <v>136.34</v>
      </c>
      <c r="AX15" s="161">
        <v>140.9</v>
      </c>
      <c r="AY15" s="161">
        <v>155.78</v>
      </c>
      <c r="AZ15" s="161">
        <v>145.53</v>
      </c>
      <c r="BA15" s="161">
        <v>138.72</v>
      </c>
      <c r="BB15" s="161">
        <v>161.46</v>
      </c>
      <c r="BC15" s="161">
        <v>151.5</v>
      </c>
      <c r="BD15" s="161">
        <v>147.66</v>
      </c>
      <c r="BE15" s="161">
        <v>150.13</v>
      </c>
      <c r="BF15" s="161">
        <v>165.27</v>
      </c>
      <c r="BG15" s="161">
        <v>154.94999999999999</v>
      </c>
      <c r="BH15" s="161">
        <v>146.91</v>
      </c>
      <c r="BI15" s="161">
        <v>164.51369373976576</v>
      </c>
      <c r="BJ15" s="161">
        <v>156.78</v>
      </c>
      <c r="BK15" s="161">
        <v>156.96</v>
      </c>
      <c r="BL15" s="161">
        <v>156.84</v>
      </c>
      <c r="BM15" s="161">
        <v>178.51</v>
      </c>
      <c r="BN15" s="161">
        <v>163.68</v>
      </c>
      <c r="BO15" s="161">
        <v>155.62</v>
      </c>
      <c r="BP15" s="161">
        <v>180.39</v>
      </c>
      <c r="BQ15" s="161">
        <v>169.45</v>
      </c>
      <c r="BR15" s="161">
        <v>169.24</v>
      </c>
      <c r="BS15" s="161">
        <v>169.37</v>
      </c>
      <c r="BT15" s="161">
        <v>190.4</v>
      </c>
      <c r="BU15" s="161">
        <v>176.28</v>
      </c>
      <c r="BV15" s="161">
        <v>165.81</v>
      </c>
      <c r="BW15" s="161">
        <v>189.45</v>
      </c>
      <c r="BX15" s="161">
        <v>179.04</v>
      </c>
      <c r="BY15" s="161">
        <v>177.97</v>
      </c>
      <c r="BZ15" s="161">
        <v>178.67</v>
      </c>
      <c r="CA15" s="161">
        <v>197.43532572253767</v>
      </c>
      <c r="CB15" s="161">
        <v>184.4782844533562</v>
      </c>
      <c r="CC15" s="161">
        <v>170.82</v>
      </c>
      <c r="CD15" s="161">
        <v>200.60506327734862</v>
      </c>
      <c r="CE15" s="161">
        <v>187.51617876432178</v>
      </c>
      <c r="CF15" s="161">
        <v>182.02850332063497</v>
      </c>
      <c r="CG15" s="161">
        <v>185.65183123381024</v>
      </c>
      <c r="CH15" s="161">
        <v>204.28455966586452</v>
      </c>
      <c r="CI15" s="161">
        <v>191.4603833343017</v>
      </c>
      <c r="CJ15" s="161">
        <v>177.45723560951512</v>
      </c>
      <c r="CK15" s="161">
        <v>205.30062318697244</v>
      </c>
      <c r="CL15" s="161">
        <v>192.56211040891446</v>
      </c>
      <c r="CM15" s="161">
        <v>185.31255534216839</v>
      </c>
      <c r="CN15" s="161">
        <v>190.02146365236973</v>
      </c>
      <c r="CO15" s="161">
        <v>206.93391365890034</v>
      </c>
      <c r="CP15" s="161">
        <v>195.29190181805768</v>
      </c>
      <c r="CQ15" s="161">
        <v>180.11377850887143</v>
      </c>
      <c r="CR15" s="161">
        <v>207.77512643845563</v>
      </c>
      <c r="CS15" s="161">
        <v>195.21748185898176</v>
      </c>
      <c r="CT15" s="161">
        <v>192.06185320842073</v>
      </c>
      <c r="CU15" s="161">
        <v>194.08640003109772</v>
      </c>
      <c r="CV15" s="161">
        <v>217.05131744738847</v>
      </c>
      <c r="CW15" s="161">
        <v>201.40674371793489</v>
      </c>
      <c r="CX15" s="161">
        <v>185.43025245020934</v>
      </c>
      <c r="CY15" s="161">
        <v>213.86929599561523</v>
      </c>
      <c r="CZ15" s="161">
        <v>200.69112101095769</v>
      </c>
      <c r="DA15" s="161">
        <v>200.19885629559258</v>
      </c>
      <c r="DB15" s="161">
        <v>200.51840517035191</v>
      </c>
      <c r="DC15" s="161">
        <v>224.06785923154706</v>
      </c>
      <c r="DD15" s="161">
        <v>207.86185969238826</v>
      </c>
      <c r="DE15" s="161">
        <v>186.22044668715111</v>
      </c>
      <c r="DF15" s="161">
        <v>204.04178865394584</v>
      </c>
      <c r="DG15" s="161">
        <v>190.91694536467242</v>
      </c>
      <c r="DH15" s="161">
        <v>205.91840132651191</v>
      </c>
      <c r="DI15" s="161">
        <v>197.04099326455548</v>
      </c>
      <c r="DJ15" s="161">
        <v>234.20476261527722</v>
      </c>
      <c r="DK15" s="161">
        <v>211.49215146524429</v>
      </c>
      <c r="DL15" s="161">
        <v>199.08797950054526</v>
      </c>
      <c r="DM15" s="161">
        <v>252.57307833460303</v>
      </c>
      <c r="DN15" s="161">
        <v>230.63407330268106</v>
      </c>
      <c r="DO15" s="161">
        <v>218.9177268536063</v>
      </c>
      <c r="DP15" s="161">
        <v>217.08627156643357</v>
      </c>
      <c r="DQ15" s="161">
        <v>253.1222756611879</v>
      </c>
      <c r="DR15" s="161">
        <v>229.30078613271488</v>
      </c>
      <c r="DS15" s="161">
        <v>247.18801317537975</v>
      </c>
      <c r="DT15" s="161">
        <v>294.3679749544267</v>
      </c>
      <c r="DU15" s="161">
        <v>273.20831043642926</v>
      </c>
      <c r="DV15" s="161">
        <v>269.8212965360301</v>
      </c>
      <c r="DW15" s="161">
        <v>272.11671301633822</v>
      </c>
      <c r="DX15" s="161">
        <v>299.07593008821129</v>
      </c>
      <c r="DY15" s="161">
        <v>279.71941930901238</v>
      </c>
      <c r="DZ15" s="161">
        <v>258.9536560732106</v>
      </c>
      <c r="EA15" s="161">
        <v>293.92262363452181</v>
      </c>
      <c r="EB15" s="161">
        <v>278.1039617439634</v>
      </c>
      <c r="EC15" s="161">
        <v>273.97399494665422</v>
      </c>
      <c r="ED15" s="161">
        <v>276.7551386581444</v>
      </c>
      <c r="EE15" s="161">
        <v>295.97048771890508</v>
      </c>
      <c r="EF15" s="161">
        <v>282.55036504559286</v>
      </c>
    </row>
    <row r="16" spans="1:136" ht="16.5">
      <c r="A16" s="90"/>
      <c r="B16" s="178" t="s">
        <v>1839</v>
      </c>
      <c r="C16" s="178" t="s">
        <v>1838</v>
      </c>
      <c r="D16" s="179" t="s">
        <v>38</v>
      </c>
      <c r="E16" s="179" t="s">
        <v>38</v>
      </c>
      <c r="F16" s="179" t="s">
        <v>38</v>
      </c>
      <c r="G16" s="179" t="s">
        <v>38</v>
      </c>
      <c r="H16" s="179" t="s">
        <v>38</v>
      </c>
      <c r="I16" s="179" t="s">
        <v>38</v>
      </c>
      <c r="J16" s="179" t="s">
        <v>38</v>
      </c>
      <c r="K16" s="179" t="s">
        <v>38</v>
      </c>
      <c r="L16" s="179" t="s">
        <v>38</v>
      </c>
      <c r="M16" s="179" t="s">
        <v>38</v>
      </c>
      <c r="N16" s="179" t="s">
        <v>38</v>
      </c>
      <c r="O16" s="179" t="s">
        <v>38</v>
      </c>
      <c r="P16" s="179" t="s">
        <v>38</v>
      </c>
      <c r="Q16" s="179" t="s">
        <v>38</v>
      </c>
      <c r="R16" s="181">
        <v>69.331023868122912</v>
      </c>
      <c r="S16" s="181">
        <v>85.390695867100348</v>
      </c>
      <c r="T16" s="181">
        <v>78.316622637138238</v>
      </c>
      <c r="U16" s="181">
        <v>77.098507482044354</v>
      </c>
      <c r="V16" s="181">
        <v>77.891987802942666</v>
      </c>
      <c r="W16" s="181">
        <v>86.696629710478007</v>
      </c>
      <c r="X16" s="181">
        <v>80.826518455252113</v>
      </c>
      <c r="Y16" s="181">
        <v>74.906983436297082</v>
      </c>
      <c r="Z16" s="181">
        <v>89.100046264349814</v>
      </c>
      <c r="AA16" s="181">
        <v>82.689481424994284</v>
      </c>
      <c r="AB16" s="181">
        <v>81.596006378137005</v>
      </c>
      <c r="AC16" s="181">
        <v>82.324844285818529</v>
      </c>
      <c r="AD16" s="181">
        <v>89.68125790012644</v>
      </c>
      <c r="AE16" s="181">
        <v>84.587569834935806</v>
      </c>
      <c r="AF16" s="181">
        <v>76.041396507494156</v>
      </c>
      <c r="AG16" s="181">
        <v>98.072986163514429</v>
      </c>
      <c r="AH16" s="181">
        <v>88.313999955867899</v>
      </c>
      <c r="AI16" s="181">
        <v>87.733101187758948</v>
      </c>
      <c r="AJ16" s="181">
        <v>88.111875336805099</v>
      </c>
      <c r="AK16" s="181">
        <v>97.226801382527341</v>
      </c>
      <c r="AL16" s="181">
        <v>91.06092976523118</v>
      </c>
      <c r="AM16" s="181">
        <v>85.067764104122418</v>
      </c>
      <c r="AN16" s="181">
        <v>104.26230616766367</v>
      </c>
      <c r="AO16" s="181">
        <v>95.679522762078676</v>
      </c>
      <c r="AP16" s="181">
        <v>93.484897141319834</v>
      </c>
      <c r="AQ16" s="181">
        <v>94.905170743794983</v>
      </c>
      <c r="AR16" s="181">
        <v>103.45536695990764</v>
      </c>
      <c r="AS16" s="181">
        <v>97.652102348624908</v>
      </c>
      <c r="AT16" s="181">
        <v>93.26542887035589</v>
      </c>
      <c r="AU16" s="181">
        <v>112.3088021063563</v>
      </c>
      <c r="AV16" s="181">
        <v>103.74493797574235</v>
      </c>
      <c r="AW16" s="181">
        <v>100.07</v>
      </c>
      <c r="AX16" s="181">
        <v>102.49</v>
      </c>
      <c r="AY16" s="181">
        <v>110.37</v>
      </c>
      <c r="AZ16" s="181">
        <v>105.01</v>
      </c>
      <c r="BA16" s="181">
        <v>99.21</v>
      </c>
      <c r="BB16" s="181">
        <v>118.94</v>
      </c>
      <c r="BC16" s="181">
        <v>109.97</v>
      </c>
      <c r="BD16" s="181">
        <v>108.16</v>
      </c>
      <c r="BE16" s="181">
        <v>109.33</v>
      </c>
      <c r="BF16" s="181">
        <v>117.09</v>
      </c>
      <c r="BG16" s="181">
        <v>111.9</v>
      </c>
      <c r="BH16" s="181">
        <v>105.41</v>
      </c>
      <c r="BI16" s="181">
        <v>120.98169739761998</v>
      </c>
      <c r="BJ16" s="181">
        <v>113.86</v>
      </c>
      <c r="BK16" s="181">
        <v>113.11</v>
      </c>
      <c r="BL16" s="181">
        <v>113.59</v>
      </c>
      <c r="BM16" s="181">
        <v>125.04</v>
      </c>
      <c r="BN16" s="181">
        <v>117.31</v>
      </c>
      <c r="BO16" s="181">
        <v>111.13</v>
      </c>
      <c r="BP16" s="181">
        <v>130.94999999999999</v>
      </c>
      <c r="BQ16" s="181">
        <v>121.92</v>
      </c>
      <c r="BR16" s="181">
        <v>122.96</v>
      </c>
      <c r="BS16" s="181">
        <v>122.28</v>
      </c>
      <c r="BT16" s="181">
        <v>134.79</v>
      </c>
      <c r="BU16" s="181">
        <v>126.56</v>
      </c>
      <c r="BV16" s="181">
        <v>119.44</v>
      </c>
      <c r="BW16" s="181">
        <v>139.77000000000001</v>
      </c>
      <c r="BX16" s="181">
        <v>130.44999999999999</v>
      </c>
      <c r="BY16" s="181">
        <v>130.62</v>
      </c>
      <c r="BZ16" s="181">
        <v>130.53</v>
      </c>
      <c r="CA16" s="181">
        <v>141.57426111621808</v>
      </c>
      <c r="CB16" s="181">
        <v>134.04259402294394</v>
      </c>
      <c r="CC16" s="181">
        <v>125.52</v>
      </c>
      <c r="CD16" s="181">
        <v>149.87078828439815</v>
      </c>
      <c r="CE16" s="181">
        <v>138.68278229320353</v>
      </c>
      <c r="CF16" s="181">
        <v>134.69651401421376</v>
      </c>
      <c r="CG16" s="181">
        <v>137.34723429385028</v>
      </c>
      <c r="CH16" s="181">
        <v>146.78480715810664</v>
      </c>
      <c r="CI16" s="181">
        <v>140.4048894519496</v>
      </c>
      <c r="CJ16" s="181">
        <v>129.40066812678808</v>
      </c>
      <c r="CK16" s="181">
        <v>153.30634346916466</v>
      </c>
      <c r="CL16" s="181">
        <v>142.05600994390525</v>
      </c>
      <c r="CM16" s="181">
        <v>139.30885082815092</v>
      </c>
      <c r="CN16" s="181">
        <v>141.10548461913632</v>
      </c>
      <c r="CO16" s="181">
        <v>150.26712261568767</v>
      </c>
      <c r="CP16" s="181">
        <v>144.06400711389867</v>
      </c>
      <c r="CQ16" s="181">
        <v>131.98921178505418</v>
      </c>
      <c r="CR16" s="181">
        <v>155.67411869665219</v>
      </c>
      <c r="CS16" s="181">
        <v>144.4533292608518</v>
      </c>
      <c r="CT16" s="181">
        <v>144.2920469620758</v>
      </c>
      <c r="CU16" s="181">
        <v>144.39679359236237</v>
      </c>
      <c r="CV16" s="181">
        <v>158.47793032747353</v>
      </c>
      <c r="CW16" s="182">
        <v>149.02214200544336</v>
      </c>
      <c r="CX16" s="181">
        <v>136.78946767695822</v>
      </c>
      <c r="CY16" s="181">
        <v>161.30292472794213</v>
      </c>
      <c r="CZ16" s="181">
        <v>149.40879063764945</v>
      </c>
      <c r="DA16" s="181">
        <v>150.73863979965392</v>
      </c>
      <c r="DB16" s="181">
        <v>149.86580712519816</v>
      </c>
      <c r="DC16" s="181">
        <v>164.57982734162505</v>
      </c>
      <c r="DD16" s="181">
        <v>154.53543554275558</v>
      </c>
      <c r="DE16" s="181">
        <v>141.21460206786799</v>
      </c>
      <c r="DF16" s="181">
        <v>147.61023140520234</v>
      </c>
      <c r="DG16" s="181">
        <v>142.75516010556967</v>
      </c>
      <c r="DH16" s="181">
        <v>142.71754477261777</v>
      </c>
      <c r="DI16" s="181">
        <v>142.73849673794732</v>
      </c>
      <c r="DJ16" s="181">
        <v>162.9716539662374</v>
      </c>
      <c r="DK16" s="181">
        <v>151.06251337628771</v>
      </c>
      <c r="DL16" s="181">
        <v>138.27926173562923</v>
      </c>
      <c r="DM16" s="181">
        <v>184.77595313612764</v>
      </c>
      <c r="DN16" s="181">
        <v>162.4242434236333</v>
      </c>
      <c r="DO16" s="181">
        <v>167.03855703889081</v>
      </c>
      <c r="DP16" s="181">
        <v>164.21427033553744</v>
      </c>
      <c r="DQ16" s="183">
        <v>189.00234112206735</v>
      </c>
      <c r="DR16" s="183">
        <v>172.70299507078903</v>
      </c>
      <c r="DS16" s="183">
        <v>175.7791514663557</v>
      </c>
      <c r="DT16" s="183">
        <v>215.64038568039476</v>
      </c>
      <c r="DU16" s="183">
        <v>197.35389249787863</v>
      </c>
      <c r="DV16" s="183">
        <v>195.61242425969724</v>
      </c>
      <c r="DW16" s="183">
        <v>196.78603134811647</v>
      </c>
      <c r="DX16" s="183">
        <v>210.95196935903388</v>
      </c>
      <c r="DY16" s="183">
        <v>200.95167834493824</v>
      </c>
      <c r="DZ16" s="183">
        <v>189.17222299844585</v>
      </c>
      <c r="EA16" s="183">
        <v>221.39646915703523</v>
      </c>
      <c r="EB16" s="183">
        <v>202.96962212732359</v>
      </c>
      <c r="EC16" s="183">
        <v>199.9450185384577</v>
      </c>
      <c r="ED16" s="183">
        <v>201.79689328971807</v>
      </c>
      <c r="EE16" s="183">
        <v>208.13708433590045</v>
      </c>
      <c r="EF16" s="183">
        <v>204.0329616645964</v>
      </c>
    </row>
    <row r="17" spans="1:137" ht="16.5">
      <c r="A17" s="90"/>
      <c r="B17" s="174"/>
      <c r="C17" s="174"/>
      <c r="D17" s="175"/>
      <c r="E17" s="175"/>
      <c r="F17" s="176"/>
      <c r="G17" s="175"/>
      <c r="H17" s="176"/>
      <c r="I17" s="175"/>
      <c r="J17" s="175"/>
      <c r="K17" s="175"/>
      <c r="L17" s="175"/>
      <c r="M17" s="176"/>
      <c r="N17" s="175"/>
      <c r="O17" s="176"/>
      <c r="P17" s="175"/>
      <c r="Q17" s="175"/>
      <c r="R17" s="175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76"/>
      <c r="CA17" s="176"/>
      <c r="CB17" s="176"/>
      <c r="CC17" s="176"/>
      <c r="CD17" s="176"/>
      <c r="CE17" s="176"/>
      <c r="CF17" s="176"/>
      <c r="CG17" s="176"/>
      <c r="CH17" s="176"/>
      <c r="CI17" s="176"/>
      <c r="CJ17" s="176"/>
      <c r="CK17" s="176"/>
      <c r="CL17" s="176"/>
      <c r="CM17" s="176"/>
      <c r="CN17" s="176"/>
      <c r="CO17" s="176"/>
      <c r="CP17" s="176"/>
      <c r="CQ17" s="176"/>
      <c r="CR17" s="176"/>
      <c r="CS17" s="176"/>
      <c r="CT17" s="176"/>
      <c r="CU17" s="176"/>
      <c r="CV17" s="176"/>
      <c r="CW17" s="176"/>
      <c r="CX17" s="176"/>
      <c r="CY17" s="176"/>
      <c r="CZ17" s="176"/>
      <c r="DA17" s="176"/>
      <c r="DB17" s="176"/>
      <c r="DC17" s="176"/>
      <c r="DD17" s="176"/>
      <c r="DE17" s="176"/>
      <c r="DF17" s="176"/>
      <c r="DG17" s="176"/>
      <c r="DH17" s="176"/>
      <c r="DI17" s="176"/>
      <c r="DJ17" s="176"/>
      <c r="DK17" s="176"/>
      <c r="DL17" s="176"/>
      <c r="DM17" s="176"/>
      <c r="DN17" s="176"/>
      <c r="DO17" s="176"/>
      <c r="DP17" s="176"/>
      <c r="DQ17" s="176"/>
      <c r="DR17" s="176"/>
      <c r="DS17" s="176"/>
      <c r="DT17" s="176"/>
      <c r="DU17" s="176"/>
      <c r="DV17" s="176"/>
      <c r="DW17" s="176"/>
      <c r="DX17" s="176"/>
      <c r="DY17" s="176"/>
      <c r="DZ17" s="176"/>
      <c r="EA17" s="176"/>
      <c r="EB17" s="176"/>
    </row>
    <row r="18" spans="1:137" ht="16.5">
      <c r="A18" s="90"/>
      <c r="B18" s="71" t="s">
        <v>1840</v>
      </c>
      <c r="C18" s="71" t="s">
        <v>1841</v>
      </c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0"/>
      <c r="DC18" s="180"/>
      <c r="DD18" s="180"/>
      <c r="DE18" s="180"/>
      <c r="DF18" s="180"/>
      <c r="DG18" s="180"/>
      <c r="DH18" s="180"/>
      <c r="DI18" s="180"/>
      <c r="DJ18" s="180"/>
      <c r="DK18" s="180"/>
      <c r="DL18" s="180"/>
      <c r="DM18" s="180"/>
      <c r="DN18" s="180"/>
      <c r="DO18" s="180"/>
      <c r="DP18" s="180"/>
      <c r="DQ18" s="180"/>
      <c r="DR18" s="180"/>
      <c r="DS18" s="180"/>
      <c r="DT18" s="180"/>
      <c r="DU18" s="180"/>
      <c r="DV18" s="180"/>
      <c r="DW18" s="180"/>
      <c r="DX18" s="180"/>
      <c r="DY18" s="180"/>
      <c r="DZ18" s="180"/>
      <c r="EA18" s="180"/>
      <c r="EB18" s="180"/>
      <c r="EC18" s="180"/>
      <c r="ED18" s="180"/>
      <c r="EE18" s="180"/>
      <c r="EF18" s="180"/>
    </row>
    <row r="19" spans="1:137" ht="16.5">
      <c r="A19" s="90"/>
      <c r="B19" s="83" t="s">
        <v>1842</v>
      </c>
      <c r="C19" s="83" t="s">
        <v>37</v>
      </c>
      <c r="D19" s="161">
        <v>182.3</v>
      </c>
      <c r="E19" s="161">
        <v>298.5</v>
      </c>
      <c r="F19" s="161">
        <v>480.8</v>
      </c>
      <c r="G19" s="161">
        <v>240.4</v>
      </c>
      <c r="H19" s="161">
        <v>721.2</v>
      </c>
      <c r="I19" s="161">
        <v>386</v>
      </c>
      <c r="J19" s="161">
        <v>1107.2</v>
      </c>
      <c r="K19" s="161">
        <v>230</v>
      </c>
      <c r="L19" s="161">
        <v>422.6</v>
      </c>
      <c r="M19" s="161">
        <v>700</v>
      </c>
      <c r="N19" s="161">
        <v>323</v>
      </c>
      <c r="O19" s="161">
        <v>1000</v>
      </c>
      <c r="P19" s="161">
        <v>580</v>
      </c>
      <c r="Q19" s="161">
        <v>1600</v>
      </c>
      <c r="R19" s="161">
        <v>355</v>
      </c>
      <c r="S19" s="161">
        <v>375.8</v>
      </c>
      <c r="T19" s="161">
        <v>730.8</v>
      </c>
      <c r="U19" s="161">
        <v>324.05</v>
      </c>
      <c r="V19" s="161">
        <v>1540.605</v>
      </c>
      <c r="W19" s="161">
        <v>500</v>
      </c>
      <c r="X19" s="161">
        <v>1734</v>
      </c>
      <c r="Y19" s="161">
        <v>400</v>
      </c>
      <c r="Z19" s="161">
        <v>300</v>
      </c>
      <c r="AA19" s="161">
        <v>700</v>
      </c>
      <c r="AB19" s="161">
        <v>387.5</v>
      </c>
      <c r="AC19" s="161">
        <v>1100</v>
      </c>
      <c r="AD19" s="161">
        <v>467.9</v>
      </c>
      <c r="AE19" s="161">
        <v>1600</v>
      </c>
      <c r="AF19" s="161">
        <v>243.8</v>
      </c>
      <c r="AG19" s="161">
        <v>485.9</v>
      </c>
      <c r="AH19" s="161">
        <v>729.7</v>
      </c>
      <c r="AI19" s="161">
        <v>369.7</v>
      </c>
      <c r="AJ19" s="161">
        <v>1099.4000000000001</v>
      </c>
      <c r="AK19" s="161">
        <v>560.6</v>
      </c>
      <c r="AL19" s="161">
        <v>1660</v>
      </c>
      <c r="AM19" s="161">
        <v>321.7</v>
      </c>
      <c r="AN19" s="161">
        <v>435.8</v>
      </c>
      <c r="AO19" s="161">
        <v>757.5</v>
      </c>
      <c r="AP19" s="161">
        <v>427.1</v>
      </c>
      <c r="AQ19" s="161">
        <v>1184.5999999999999</v>
      </c>
      <c r="AR19" s="161">
        <v>693.6</v>
      </c>
      <c r="AS19" s="161">
        <v>1878</v>
      </c>
      <c r="AT19" s="161">
        <v>336.3</v>
      </c>
      <c r="AU19" s="161">
        <v>454.2</v>
      </c>
      <c r="AV19" s="161">
        <v>790.5</v>
      </c>
      <c r="AW19" s="161">
        <v>467.1</v>
      </c>
      <c r="AX19" s="161">
        <v>1257.5999999999999</v>
      </c>
      <c r="AY19" s="161">
        <v>646.29999999999995</v>
      </c>
      <c r="AZ19" s="161">
        <v>1904</v>
      </c>
      <c r="BA19" s="161">
        <v>345.3</v>
      </c>
      <c r="BB19" s="161">
        <v>444.3</v>
      </c>
      <c r="BC19" s="161">
        <v>789.6</v>
      </c>
      <c r="BD19" s="161">
        <v>402.4</v>
      </c>
      <c r="BE19" s="161">
        <v>1192</v>
      </c>
      <c r="BF19" s="161">
        <v>546.79999999999995</v>
      </c>
      <c r="BG19" s="161">
        <v>1739</v>
      </c>
      <c r="BH19" s="161">
        <v>355.9</v>
      </c>
      <c r="BI19" s="161">
        <v>461.9</v>
      </c>
      <c r="BJ19" s="161">
        <v>817.7</v>
      </c>
      <c r="BK19" s="161">
        <v>398.3</v>
      </c>
      <c r="BL19" s="161">
        <v>1216</v>
      </c>
      <c r="BM19" s="161">
        <v>519.9</v>
      </c>
      <c r="BN19" s="161">
        <v>1735.9</v>
      </c>
      <c r="BO19" s="161">
        <v>310.8</v>
      </c>
      <c r="BP19" s="161">
        <v>449.9</v>
      </c>
      <c r="BQ19" s="161">
        <v>760.7</v>
      </c>
      <c r="BR19" s="161">
        <v>429.1</v>
      </c>
      <c r="BS19" s="161">
        <v>1189.8</v>
      </c>
      <c r="BT19" s="161">
        <v>600.29999999999995</v>
      </c>
      <c r="BU19" s="161">
        <v>1790.1</v>
      </c>
      <c r="BV19" s="161">
        <v>383.1</v>
      </c>
      <c r="BW19" s="161">
        <v>495.3</v>
      </c>
      <c r="BX19" s="161">
        <v>878.40000000000009</v>
      </c>
      <c r="BY19" s="161">
        <v>396.1</v>
      </c>
      <c r="BZ19" s="161">
        <v>1274.5</v>
      </c>
      <c r="CA19" s="161">
        <v>426.3</v>
      </c>
      <c r="CB19" s="161">
        <v>1700.8</v>
      </c>
      <c r="CC19" s="161">
        <v>259.91899999999998</v>
      </c>
      <c r="CD19" s="161">
        <v>377.59100000000001</v>
      </c>
      <c r="CE19" s="161">
        <v>637.51</v>
      </c>
      <c r="CF19" s="161">
        <v>317.91199999999998</v>
      </c>
      <c r="CG19" s="161">
        <v>955.42200000000003</v>
      </c>
      <c r="CH19" s="161">
        <v>437.15100000000001</v>
      </c>
      <c r="CI19" s="161">
        <v>1392.5730000000001</v>
      </c>
      <c r="CJ19" s="161">
        <v>286.33699999999999</v>
      </c>
      <c r="CK19" s="161">
        <v>359.51400000000001</v>
      </c>
      <c r="CL19" s="161">
        <v>645.851</v>
      </c>
      <c r="CM19" s="161">
        <v>347.78500000000003</v>
      </c>
      <c r="CN19" s="161">
        <v>993.63599999999997</v>
      </c>
      <c r="CO19" s="161">
        <v>474.48099999999999</v>
      </c>
      <c r="CP19" s="161">
        <v>1468.117</v>
      </c>
      <c r="CQ19" s="161">
        <v>318.56700000000001</v>
      </c>
      <c r="CR19" s="161">
        <v>423.46499999999997</v>
      </c>
      <c r="CS19" s="161">
        <v>742.03199999999993</v>
      </c>
      <c r="CT19" s="161">
        <v>416.73599999999999</v>
      </c>
      <c r="CU19" s="161">
        <v>1158.768</v>
      </c>
      <c r="CV19" s="161">
        <v>577.20600000000002</v>
      </c>
      <c r="CW19" s="161">
        <v>1735.9740000000002</v>
      </c>
      <c r="CX19" s="161">
        <v>382.18799999999999</v>
      </c>
      <c r="CY19" s="161">
        <v>486.846</v>
      </c>
      <c r="CZ19" s="161">
        <v>869.03399999999999</v>
      </c>
      <c r="DA19" s="161">
        <v>460.53899999999999</v>
      </c>
      <c r="DB19" s="161">
        <v>1329.5729999999999</v>
      </c>
      <c r="DC19" s="161">
        <v>615.27499999999998</v>
      </c>
      <c r="DD19" s="161">
        <v>1944.848</v>
      </c>
      <c r="DE19" s="161">
        <v>344.03199999999998</v>
      </c>
      <c r="DF19" s="161">
        <v>71.992000000000004</v>
      </c>
      <c r="DG19" s="161">
        <v>416.024</v>
      </c>
      <c r="DH19" s="161">
        <v>322.78800000000001</v>
      </c>
      <c r="DI19" s="161">
        <v>738.81200000000001</v>
      </c>
      <c r="DJ19" s="161">
        <v>497.32900000000001</v>
      </c>
      <c r="DK19" s="161">
        <v>1236.1410000000001</v>
      </c>
      <c r="DL19" s="161">
        <v>189.60599999999999</v>
      </c>
      <c r="DM19" s="161">
        <v>230.61199999999999</v>
      </c>
      <c r="DN19" s="161">
        <v>420.21799999999996</v>
      </c>
      <c r="DO19" s="161">
        <v>265.24799999999999</v>
      </c>
      <c r="DP19" s="161">
        <v>685.46599999999989</v>
      </c>
      <c r="DQ19" s="161">
        <v>245.46899999999999</v>
      </c>
      <c r="DR19" s="161">
        <v>930.93499999999995</v>
      </c>
      <c r="DS19" s="161">
        <v>146.23500000000001</v>
      </c>
      <c r="DT19" s="161">
        <v>170.773</v>
      </c>
      <c r="DU19" s="161">
        <v>317.00800000000004</v>
      </c>
      <c r="DV19" s="161">
        <v>109.5</v>
      </c>
      <c r="DW19" s="161">
        <v>426.50800000000004</v>
      </c>
      <c r="DX19" s="161">
        <v>79.331000000000003</v>
      </c>
      <c r="DY19" s="161">
        <v>505.83900000000006</v>
      </c>
      <c r="DZ19" s="161">
        <v>123.952</v>
      </c>
      <c r="EA19" s="161">
        <v>152.84700000000001</v>
      </c>
      <c r="EB19" s="161">
        <v>276.79899999999998</v>
      </c>
      <c r="EC19" s="303">
        <v>113.477</v>
      </c>
      <c r="ED19" s="161">
        <v>390.27599999999995</v>
      </c>
      <c r="EE19" s="161">
        <v>178.626</v>
      </c>
      <c r="EF19" s="161">
        <v>568.90199999999993</v>
      </c>
    </row>
    <row r="20" spans="1:137" ht="16.5">
      <c r="A20" s="90"/>
      <c r="B20" s="351"/>
      <c r="C20" s="351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  <c r="AI20" s="352"/>
      <c r="AJ20" s="352"/>
      <c r="AK20" s="352"/>
      <c r="AL20" s="352"/>
      <c r="AM20" s="352"/>
      <c r="AN20" s="352"/>
      <c r="AO20" s="352"/>
      <c r="AP20" s="352"/>
      <c r="AQ20" s="352"/>
      <c r="AR20" s="352"/>
      <c r="AS20" s="352"/>
      <c r="AT20" s="352"/>
      <c r="AU20" s="352"/>
      <c r="AV20" s="352"/>
      <c r="AW20" s="352"/>
      <c r="AX20" s="352"/>
      <c r="AY20" s="352"/>
      <c r="AZ20" s="352"/>
      <c r="BA20" s="352"/>
      <c r="BB20" s="352"/>
      <c r="BC20" s="352"/>
      <c r="BD20" s="352"/>
      <c r="BE20" s="352"/>
      <c r="BF20" s="352"/>
      <c r="BG20" s="352"/>
      <c r="BH20" s="352"/>
      <c r="BI20" s="352"/>
      <c r="BJ20" s="352"/>
      <c r="BK20" s="352"/>
      <c r="BL20" s="352"/>
      <c r="BM20" s="352"/>
      <c r="BN20" s="352"/>
      <c r="BO20" s="352"/>
      <c r="BP20" s="352"/>
      <c r="BQ20" s="352"/>
      <c r="BR20" s="352"/>
      <c r="BS20" s="352"/>
      <c r="BT20" s="352"/>
      <c r="BU20" s="352"/>
      <c r="BV20" s="352"/>
      <c r="BW20" s="352"/>
      <c r="BX20" s="352"/>
      <c r="BY20" s="352"/>
      <c r="BZ20" s="352"/>
      <c r="CA20" s="352"/>
      <c r="CB20" s="352"/>
      <c r="CC20" s="352"/>
      <c r="CD20" s="352"/>
      <c r="CE20" s="352"/>
      <c r="CF20" s="352"/>
      <c r="CG20" s="352"/>
      <c r="CH20" s="352"/>
      <c r="CI20" s="352"/>
      <c r="CJ20" s="352"/>
      <c r="CK20" s="352"/>
      <c r="CL20" s="352"/>
      <c r="CM20" s="352"/>
      <c r="CN20" s="352"/>
      <c r="CO20" s="352"/>
      <c r="CP20" s="352"/>
      <c r="CQ20" s="352"/>
      <c r="CR20" s="352"/>
      <c r="CS20" s="352"/>
      <c r="CT20" s="352"/>
      <c r="CU20" s="352"/>
      <c r="CV20" s="352"/>
      <c r="CW20" s="352"/>
      <c r="CX20" s="352"/>
      <c r="CY20" s="352"/>
      <c r="CZ20" s="352"/>
      <c r="DA20" s="352"/>
      <c r="DB20" s="352"/>
      <c r="DC20" s="352"/>
      <c r="DD20" s="352"/>
      <c r="DE20" s="352"/>
      <c r="DF20" s="352"/>
      <c r="DG20" s="352"/>
      <c r="DH20" s="352"/>
      <c r="DI20" s="352"/>
      <c r="DJ20" s="352"/>
      <c r="DK20" s="352"/>
      <c r="DL20" s="352"/>
      <c r="DM20" s="352"/>
      <c r="DN20" s="352"/>
      <c r="DO20" s="352"/>
      <c r="DP20" s="352"/>
      <c r="DQ20" s="352"/>
      <c r="DR20" s="352"/>
      <c r="DS20" s="352"/>
      <c r="DT20" s="352"/>
      <c r="DU20" s="352"/>
      <c r="DV20" s="352"/>
      <c r="DW20" s="352"/>
      <c r="DX20" s="352"/>
      <c r="DY20" s="352"/>
      <c r="DZ20" s="352"/>
      <c r="EA20" s="352"/>
      <c r="EB20" s="352"/>
      <c r="EC20" s="352"/>
      <c r="ED20" s="352"/>
      <c r="EE20" s="352"/>
      <c r="EF20" s="352"/>
    </row>
    <row r="21" spans="1:137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E21" s="337"/>
      <c r="EF21" s="337"/>
    </row>
    <row r="22" spans="1:137" ht="16.5">
      <c r="A22" s="90"/>
      <c r="B22" s="71" t="s">
        <v>1844</v>
      </c>
      <c r="C22" s="71" t="s">
        <v>1843</v>
      </c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0"/>
      <c r="DC22" s="180"/>
      <c r="DD22" s="180"/>
      <c r="DE22" s="180"/>
      <c r="DF22" s="180"/>
      <c r="DG22" s="180"/>
      <c r="DH22" s="180"/>
      <c r="DI22" s="180"/>
      <c r="DJ22" s="180"/>
      <c r="DK22" s="180"/>
      <c r="DL22" s="180"/>
      <c r="DM22" s="180"/>
      <c r="DN22" s="180"/>
      <c r="DO22" s="180"/>
      <c r="DP22" s="180"/>
      <c r="DQ22" s="180"/>
      <c r="DR22" s="180"/>
      <c r="DS22" s="180"/>
      <c r="DT22" s="180"/>
      <c r="DU22" s="180"/>
      <c r="DV22" s="180"/>
      <c r="DW22" s="180"/>
      <c r="DX22" s="180"/>
      <c r="DY22" s="180"/>
      <c r="DZ22" s="180"/>
      <c r="EA22" s="180"/>
      <c r="EB22" s="180"/>
      <c r="EC22" s="180"/>
      <c r="ED22" s="180"/>
      <c r="EE22" s="180"/>
      <c r="EF22" s="180"/>
    </row>
    <row r="23" spans="1:137" ht="16.5">
      <c r="A23" s="90"/>
      <c r="B23" s="185" t="s">
        <v>1850</v>
      </c>
      <c r="C23" s="185" t="s">
        <v>1851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7"/>
      <c r="CS23" s="187"/>
      <c r="CT23" s="188"/>
      <c r="CU23" s="188"/>
      <c r="CV23" s="188"/>
      <c r="CW23" s="188"/>
      <c r="CX23" s="188"/>
      <c r="CY23" s="188"/>
      <c r="CZ23" s="187"/>
      <c r="DA23" s="186"/>
      <c r="DB23" s="186"/>
      <c r="DC23" s="186"/>
      <c r="DD23" s="186"/>
      <c r="DE23" s="186"/>
      <c r="DF23" s="188"/>
      <c r="DG23" s="187"/>
      <c r="DH23" s="188"/>
      <c r="DI23" s="187"/>
      <c r="DJ23" s="188"/>
      <c r="DK23" s="187"/>
      <c r="DL23" s="186"/>
      <c r="DM23" s="186"/>
      <c r="DN23" s="187"/>
      <c r="DO23" s="188"/>
      <c r="DP23" s="187"/>
      <c r="DQ23" s="188"/>
      <c r="DR23" s="187"/>
      <c r="DS23" s="188"/>
      <c r="DT23" s="188"/>
      <c r="DU23" s="188"/>
      <c r="DV23" s="188"/>
      <c r="DW23" s="188"/>
      <c r="DX23" s="188"/>
      <c r="DY23" s="188"/>
      <c r="DZ23" s="188"/>
      <c r="EA23" s="188"/>
      <c r="EB23" s="188"/>
      <c r="EC23" s="188"/>
      <c r="ED23" s="188"/>
      <c r="EE23" s="188"/>
      <c r="EF23" s="188"/>
    </row>
    <row r="24" spans="1:137" ht="16.5">
      <c r="A24" s="90"/>
      <c r="B24" s="155" t="s">
        <v>1848</v>
      </c>
      <c r="C24" s="155" t="s">
        <v>1847</v>
      </c>
      <c r="D24" s="39">
        <v>62</v>
      </c>
      <c r="E24" s="39">
        <v>64</v>
      </c>
      <c r="F24" s="39">
        <v>64</v>
      </c>
      <c r="G24" s="39">
        <v>64</v>
      </c>
      <c r="H24" s="39">
        <v>64</v>
      </c>
      <c r="I24" s="39">
        <v>66</v>
      </c>
      <c r="J24" s="39">
        <v>66</v>
      </c>
      <c r="K24" s="39">
        <v>68</v>
      </c>
      <c r="L24" s="39">
        <v>72</v>
      </c>
      <c r="M24" s="39">
        <v>72</v>
      </c>
      <c r="N24" s="39">
        <v>75</v>
      </c>
      <c r="O24" s="39">
        <v>75</v>
      </c>
      <c r="P24" s="39">
        <v>81</v>
      </c>
      <c r="Q24" s="39">
        <v>81</v>
      </c>
      <c r="R24" s="39">
        <v>81</v>
      </c>
      <c r="S24" s="39">
        <v>87</v>
      </c>
      <c r="T24" s="39">
        <v>87</v>
      </c>
      <c r="U24" s="39">
        <v>88</v>
      </c>
      <c r="V24" s="39">
        <v>88</v>
      </c>
      <c r="W24" s="39">
        <v>95</v>
      </c>
      <c r="X24" s="39">
        <v>95</v>
      </c>
      <c r="Y24" s="39">
        <v>96</v>
      </c>
      <c r="Z24" s="39">
        <v>101</v>
      </c>
      <c r="AA24" s="39">
        <v>101</v>
      </c>
      <c r="AB24" s="39">
        <v>103</v>
      </c>
      <c r="AC24" s="39">
        <v>103</v>
      </c>
      <c r="AD24" s="39">
        <v>110</v>
      </c>
      <c r="AE24" s="39">
        <v>110</v>
      </c>
      <c r="AF24" s="39">
        <v>110</v>
      </c>
      <c r="AG24" s="39">
        <v>115</v>
      </c>
      <c r="AH24" s="39">
        <v>115</v>
      </c>
      <c r="AI24" s="39">
        <v>116</v>
      </c>
      <c r="AJ24" s="39">
        <v>116</v>
      </c>
      <c r="AK24" s="39">
        <v>120</v>
      </c>
      <c r="AL24" s="39">
        <v>120</v>
      </c>
      <c r="AM24" s="39">
        <v>121</v>
      </c>
      <c r="AN24" s="39">
        <v>125</v>
      </c>
      <c r="AO24" s="39">
        <v>125</v>
      </c>
      <c r="AP24" s="39">
        <v>126</v>
      </c>
      <c r="AQ24" s="39">
        <v>126</v>
      </c>
      <c r="AR24" s="39">
        <v>134</v>
      </c>
      <c r="AS24" s="39">
        <v>134</v>
      </c>
      <c r="AT24" s="39">
        <v>162</v>
      </c>
      <c r="AU24" s="39">
        <v>172</v>
      </c>
      <c r="AV24" s="39">
        <v>172</v>
      </c>
      <c r="AW24" s="39">
        <v>174</v>
      </c>
      <c r="AX24" s="39">
        <v>174</v>
      </c>
      <c r="AY24" s="39">
        <v>197</v>
      </c>
      <c r="AZ24" s="39">
        <v>197</v>
      </c>
      <c r="BA24" s="39">
        <v>200</v>
      </c>
      <c r="BB24" s="39">
        <v>207</v>
      </c>
      <c r="BC24" s="39">
        <v>207</v>
      </c>
      <c r="BD24" s="39">
        <v>211</v>
      </c>
      <c r="BE24" s="39">
        <v>211</v>
      </c>
      <c r="BF24" s="39">
        <v>232</v>
      </c>
      <c r="BG24" s="39">
        <v>232</v>
      </c>
      <c r="BH24" s="39">
        <v>234</v>
      </c>
      <c r="BI24" s="39">
        <v>243</v>
      </c>
      <c r="BJ24" s="39">
        <v>243</v>
      </c>
      <c r="BK24" s="39">
        <v>260</v>
      </c>
      <c r="BL24" s="39">
        <v>260</v>
      </c>
      <c r="BM24" s="39">
        <v>278</v>
      </c>
      <c r="BN24" s="39">
        <v>278</v>
      </c>
      <c r="BO24" s="39">
        <v>281</v>
      </c>
      <c r="BP24" s="39">
        <v>303</v>
      </c>
      <c r="BQ24" s="39">
        <v>303</v>
      </c>
      <c r="BR24" s="39">
        <v>313</v>
      </c>
      <c r="BS24" s="39">
        <v>313</v>
      </c>
      <c r="BT24" s="39">
        <v>332</v>
      </c>
      <c r="BU24" s="39">
        <v>332</v>
      </c>
      <c r="BV24" s="39">
        <v>332</v>
      </c>
      <c r="BW24" s="39">
        <v>350</v>
      </c>
      <c r="BX24" s="39">
        <v>350</v>
      </c>
      <c r="BY24" s="39">
        <v>356</v>
      </c>
      <c r="BZ24" s="39">
        <v>356</v>
      </c>
      <c r="CA24" s="39">
        <v>380</v>
      </c>
      <c r="CB24" s="39">
        <v>380</v>
      </c>
      <c r="CC24" s="39">
        <v>387</v>
      </c>
      <c r="CD24" s="39">
        <v>408</v>
      </c>
      <c r="CE24" s="39">
        <v>408</v>
      </c>
      <c r="CF24" s="39">
        <v>418</v>
      </c>
      <c r="CG24" s="39">
        <v>418</v>
      </c>
      <c r="CH24" s="39">
        <v>444</v>
      </c>
      <c r="CI24" s="39">
        <v>444</v>
      </c>
      <c r="CJ24" s="39">
        <v>451</v>
      </c>
      <c r="CK24" s="39">
        <v>473</v>
      </c>
      <c r="CL24" s="39">
        <v>473</v>
      </c>
      <c r="CM24" s="39">
        <v>490</v>
      </c>
      <c r="CN24" s="39">
        <v>490</v>
      </c>
      <c r="CO24" s="39">
        <v>512</v>
      </c>
      <c r="CP24" s="39">
        <v>512</v>
      </c>
      <c r="CQ24" s="39">
        <v>509</v>
      </c>
      <c r="CR24" s="39">
        <v>527</v>
      </c>
      <c r="CS24" s="39">
        <v>527</v>
      </c>
      <c r="CT24" s="39">
        <v>537</v>
      </c>
      <c r="CU24" s="39">
        <v>537</v>
      </c>
      <c r="CV24" s="39">
        <v>556</v>
      </c>
      <c r="CW24" s="39">
        <v>556</v>
      </c>
      <c r="CX24" s="39">
        <v>558</v>
      </c>
      <c r="CY24" s="39">
        <v>570</v>
      </c>
      <c r="CZ24" s="39">
        <v>570</v>
      </c>
      <c r="DA24" s="39">
        <v>577</v>
      </c>
      <c r="DB24" s="39">
        <v>577</v>
      </c>
      <c r="DC24" s="39">
        <v>603</v>
      </c>
      <c r="DD24" s="39">
        <v>603</v>
      </c>
      <c r="DE24" s="39">
        <v>597</v>
      </c>
      <c r="DF24" s="39">
        <v>597</v>
      </c>
      <c r="DG24" s="39">
        <v>597</v>
      </c>
      <c r="DH24" s="39">
        <v>605</v>
      </c>
      <c r="DI24" s="39">
        <v>605</v>
      </c>
      <c r="DJ24" s="39">
        <v>606</v>
      </c>
      <c r="DK24" s="39">
        <v>606</v>
      </c>
      <c r="DL24" s="39">
        <v>606</v>
      </c>
      <c r="DM24" s="39">
        <v>633</v>
      </c>
      <c r="DN24" s="39">
        <v>633</v>
      </c>
      <c r="DO24" s="39">
        <v>635</v>
      </c>
      <c r="DP24" s="39">
        <v>635</v>
      </c>
      <c r="DQ24" s="39">
        <v>636</v>
      </c>
      <c r="DR24" s="39">
        <v>636</v>
      </c>
      <c r="DS24" s="39">
        <v>638</v>
      </c>
      <c r="DT24" s="39">
        <v>651</v>
      </c>
      <c r="DU24" s="39">
        <v>651</v>
      </c>
      <c r="DV24" s="39">
        <v>663</v>
      </c>
      <c r="DW24" s="39">
        <v>663</v>
      </c>
      <c r="DX24" s="39">
        <v>672</v>
      </c>
      <c r="DY24" s="39">
        <v>672</v>
      </c>
      <c r="DZ24" s="39">
        <v>652</v>
      </c>
      <c r="EA24" s="39">
        <v>655</v>
      </c>
      <c r="EB24" s="39">
        <v>655</v>
      </c>
      <c r="EC24" s="39">
        <v>663</v>
      </c>
      <c r="ED24" s="39">
        <v>663</v>
      </c>
      <c r="EE24" s="39">
        <v>673</v>
      </c>
      <c r="EF24" s="39">
        <v>673</v>
      </c>
    </row>
    <row r="25" spans="1:137" ht="16.5">
      <c r="A25" s="90"/>
      <c r="B25" s="155" t="s">
        <v>1846</v>
      </c>
      <c r="C25" s="155" t="s">
        <v>1845</v>
      </c>
      <c r="D25" s="39">
        <v>0</v>
      </c>
      <c r="E25" s="39">
        <v>2</v>
      </c>
      <c r="F25" s="39">
        <v>2</v>
      </c>
      <c r="G25" s="39">
        <v>0</v>
      </c>
      <c r="H25" s="39">
        <v>2</v>
      </c>
      <c r="I25" s="39">
        <v>2</v>
      </c>
      <c r="J25" s="39">
        <v>4</v>
      </c>
      <c r="K25" s="39">
        <v>2</v>
      </c>
      <c r="L25" s="39">
        <v>4</v>
      </c>
      <c r="M25" s="39">
        <v>6</v>
      </c>
      <c r="N25" s="39">
        <v>3</v>
      </c>
      <c r="O25" s="39">
        <v>9</v>
      </c>
      <c r="P25" s="39">
        <v>6</v>
      </c>
      <c r="Q25" s="39">
        <v>15</v>
      </c>
      <c r="R25" s="39">
        <v>0</v>
      </c>
      <c r="S25" s="39">
        <v>6</v>
      </c>
      <c r="T25" s="39">
        <v>6</v>
      </c>
      <c r="U25" s="39">
        <v>1</v>
      </c>
      <c r="V25" s="39">
        <v>7</v>
      </c>
      <c r="W25" s="39">
        <v>7</v>
      </c>
      <c r="X25" s="39">
        <v>14</v>
      </c>
      <c r="Y25" s="39">
        <v>1</v>
      </c>
      <c r="Z25" s="39">
        <v>5</v>
      </c>
      <c r="AA25" s="39">
        <v>6</v>
      </c>
      <c r="AB25" s="39">
        <v>2</v>
      </c>
      <c r="AC25" s="39">
        <v>8</v>
      </c>
      <c r="AD25" s="39">
        <v>7</v>
      </c>
      <c r="AE25" s="39">
        <v>15</v>
      </c>
      <c r="AF25" s="39">
        <v>0</v>
      </c>
      <c r="AG25" s="39">
        <v>5</v>
      </c>
      <c r="AH25" s="39">
        <v>5</v>
      </c>
      <c r="AI25" s="39">
        <v>1</v>
      </c>
      <c r="AJ25" s="39">
        <v>6</v>
      </c>
      <c r="AK25" s="39">
        <v>4</v>
      </c>
      <c r="AL25" s="39">
        <v>10</v>
      </c>
      <c r="AM25" s="39">
        <v>1</v>
      </c>
      <c r="AN25" s="39">
        <v>4</v>
      </c>
      <c r="AO25" s="39">
        <v>5</v>
      </c>
      <c r="AP25" s="39">
        <v>1</v>
      </c>
      <c r="AQ25" s="39">
        <v>6</v>
      </c>
      <c r="AR25" s="39">
        <v>8</v>
      </c>
      <c r="AS25" s="39">
        <v>14</v>
      </c>
      <c r="AT25" s="39">
        <v>28</v>
      </c>
      <c r="AU25" s="39">
        <v>10</v>
      </c>
      <c r="AV25" s="39">
        <v>38</v>
      </c>
      <c r="AW25" s="39">
        <v>2</v>
      </c>
      <c r="AX25" s="39">
        <v>40</v>
      </c>
      <c r="AY25" s="39">
        <v>23</v>
      </c>
      <c r="AZ25" s="39">
        <v>63</v>
      </c>
      <c r="BA25" s="39">
        <v>3</v>
      </c>
      <c r="BB25" s="39">
        <v>7</v>
      </c>
      <c r="BC25" s="39">
        <v>10</v>
      </c>
      <c r="BD25" s="39">
        <v>4</v>
      </c>
      <c r="BE25" s="39">
        <v>14</v>
      </c>
      <c r="BF25" s="39">
        <v>21</v>
      </c>
      <c r="BG25" s="39">
        <v>35</v>
      </c>
      <c r="BH25" s="39">
        <v>2</v>
      </c>
      <c r="BI25" s="39">
        <v>9</v>
      </c>
      <c r="BJ25" s="39">
        <v>11</v>
      </c>
      <c r="BK25" s="39">
        <v>17</v>
      </c>
      <c r="BL25" s="39">
        <v>28</v>
      </c>
      <c r="BM25" s="39">
        <v>18</v>
      </c>
      <c r="BN25" s="39">
        <v>46</v>
      </c>
      <c r="BO25" s="39">
        <v>3</v>
      </c>
      <c r="BP25" s="39">
        <v>22</v>
      </c>
      <c r="BQ25" s="39">
        <v>25</v>
      </c>
      <c r="BR25" s="39">
        <v>10</v>
      </c>
      <c r="BS25" s="39">
        <v>35</v>
      </c>
      <c r="BT25" s="39">
        <v>19</v>
      </c>
      <c r="BU25" s="39">
        <v>54</v>
      </c>
      <c r="BV25" s="39">
        <v>0</v>
      </c>
      <c r="BW25" s="39">
        <v>18</v>
      </c>
      <c r="BX25" s="39">
        <v>18</v>
      </c>
      <c r="BY25" s="39">
        <v>6</v>
      </c>
      <c r="BZ25" s="39">
        <v>24</v>
      </c>
      <c r="CA25" s="39">
        <v>24</v>
      </c>
      <c r="CB25" s="39">
        <v>48</v>
      </c>
      <c r="CC25" s="39">
        <v>7</v>
      </c>
      <c r="CD25" s="39">
        <v>21</v>
      </c>
      <c r="CE25" s="39">
        <v>28</v>
      </c>
      <c r="CF25" s="39">
        <v>10</v>
      </c>
      <c r="CG25" s="39">
        <v>38</v>
      </c>
      <c r="CH25" s="39">
        <v>26</v>
      </c>
      <c r="CI25" s="39">
        <v>64</v>
      </c>
      <c r="CJ25" s="39">
        <v>7</v>
      </c>
      <c r="CK25" s="39">
        <v>22</v>
      </c>
      <c r="CL25" s="39">
        <v>29</v>
      </c>
      <c r="CM25" s="39">
        <v>17</v>
      </c>
      <c r="CN25" s="39">
        <v>46</v>
      </c>
      <c r="CO25" s="39">
        <v>22</v>
      </c>
      <c r="CP25" s="39">
        <v>68</v>
      </c>
      <c r="CQ25" s="39">
        <v>-3</v>
      </c>
      <c r="CR25" s="39">
        <v>18</v>
      </c>
      <c r="CS25" s="39">
        <v>15</v>
      </c>
      <c r="CT25" s="39">
        <v>10</v>
      </c>
      <c r="CU25" s="39">
        <v>25</v>
      </c>
      <c r="CV25" s="39">
        <v>19</v>
      </c>
      <c r="CW25" s="39">
        <v>44</v>
      </c>
      <c r="CX25" s="39">
        <v>2</v>
      </c>
      <c r="CY25" s="39">
        <v>12</v>
      </c>
      <c r="CZ25" s="39">
        <v>14</v>
      </c>
      <c r="DA25" s="39">
        <v>7</v>
      </c>
      <c r="DB25" s="39">
        <v>21</v>
      </c>
      <c r="DC25" s="39">
        <v>26</v>
      </c>
      <c r="DD25" s="39">
        <v>47</v>
      </c>
      <c r="DE25" s="39">
        <v>-6</v>
      </c>
      <c r="DF25" s="39">
        <v>0</v>
      </c>
      <c r="DG25" s="39">
        <v>-5</v>
      </c>
      <c r="DH25" s="39">
        <v>8</v>
      </c>
      <c r="DI25" s="39">
        <v>2</v>
      </c>
      <c r="DJ25" s="39">
        <v>1</v>
      </c>
      <c r="DK25" s="39">
        <v>3</v>
      </c>
      <c r="DL25" s="39">
        <v>0</v>
      </c>
      <c r="DM25" s="39">
        <v>27</v>
      </c>
      <c r="DN25" s="39">
        <v>27</v>
      </c>
      <c r="DO25" s="39">
        <v>2</v>
      </c>
      <c r="DP25" s="39">
        <v>29</v>
      </c>
      <c r="DQ25" s="39">
        <v>1</v>
      </c>
      <c r="DR25" s="39">
        <v>30</v>
      </c>
      <c r="DS25" s="39">
        <v>2</v>
      </c>
      <c r="DT25" s="39">
        <v>13</v>
      </c>
      <c r="DU25" s="39">
        <v>15</v>
      </c>
      <c r="DV25" s="39">
        <v>12</v>
      </c>
      <c r="DW25" s="39">
        <v>27</v>
      </c>
      <c r="DX25" s="39">
        <v>9</v>
      </c>
      <c r="DY25" s="39">
        <v>36</v>
      </c>
      <c r="DZ25" s="39">
        <v>-20</v>
      </c>
      <c r="EA25" s="39">
        <v>3</v>
      </c>
      <c r="EB25" s="39">
        <v>-17</v>
      </c>
      <c r="EC25" s="39">
        <v>8</v>
      </c>
      <c r="ED25" s="39">
        <v>-9</v>
      </c>
      <c r="EE25" s="39">
        <v>10</v>
      </c>
      <c r="EF25" s="39">
        <v>1</v>
      </c>
    </row>
    <row r="26" spans="1:137" ht="16.5">
      <c r="A26" s="90"/>
      <c r="B26" s="155" t="s">
        <v>2041</v>
      </c>
      <c r="C26" s="155" t="s">
        <v>2040</v>
      </c>
      <c r="D26" s="39">
        <v>143.1</v>
      </c>
      <c r="E26" s="39">
        <v>147</v>
      </c>
      <c r="F26" s="39">
        <v>147</v>
      </c>
      <c r="G26" s="39">
        <v>147</v>
      </c>
      <c r="H26" s="39">
        <v>147</v>
      </c>
      <c r="I26" s="39">
        <v>150.69999999999999</v>
      </c>
      <c r="J26" s="39">
        <v>150.69999999999999</v>
      </c>
      <c r="K26" s="39">
        <v>154.69999999999999</v>
      </c>
      <c r="L26" s="39">
        <v>161.30000000000001</v>
      </c>
      <c r="M26" s="39">
        <v>161.30000000000001</v>
      </c>
      <c r="N26" s="39">
        <v>167.5</v>
      </c>
      <c r="O26" s="39">
        <v>167.5</v>
      </c>
      <c r="P26" s="39">
        <v>178</v>
      </c>
      <c r="Q26" s="39">
        <v>178</v>
      </c>
      <c r="R26" s="39">
        <v>178</v>
      </c>
      <c r="S26" s="39">
        <v>187.5</v>
      </c>
      <c r="T26" s="39">
        <v>187.5</v>
      </c>
      <c r="U26" s="39">
        <v>190</v>
      </c>
      <c r="V26" s="39">
        <v>190</v>
      </c>
      <c r="W26" s="39">
        <v>203.5</v>
      </c>
      <c r="X26" s="39">
        <v>203.5</v>
      </c>
      <c r="Y26" s="39">
        <v>205.4</v>
      </c>
      <c r="Z26" s="39">
        <v>214.3</v>
      </c>
      <c r="AA26" s="39">
        <v>214.3</v>
      </c>
      <c r="AB26" s="39">
        <v>217.6</v>
      </c>
      <c r="AC26" s="39">
        <v>217.6</v>
      </c>
      <c r="AD26" s="39">
        <v>229.7</v>
      </c>
      <c r="AE26" s="39">
        <v>229.7</v>
      </c>
      <c r="AF26" s="39">
        <v>229.7</v>
      </c>
      <c r="AG26" s="39">
        <v>240.6</v>
      </c>
      <c r="AH26" s="39">
        <v>240.6</v>
      </c>
      <c r="AI26" s="39">
        <v>242.5</v>
      </c>
      <c r="AJ26" s="39">
        <v>242.5</v>
      </c>
      <c r="AK26" s="39">
        <v>249.7</v>
      </c>
      <c r="AL26" s="39">
        <v>249.7</v>
      </c>
      <c r="AM26" s="39">
        <v>252.2</v>
      </c>
      <c r="AN26" s="39">
        <v>259.39999999999998</v>
      </c>
      <c r="AO26" s="39">
        <v>259.39999999999998</v>
      </c>
      <c r="AP26" s="39">
        <v>261.10000000000002</v>
      </c>
      <c r="AQ26" s="39">
        <v>261.10000000000002</v>
      </c>
      <c r="AR26" s="39">
        <v>274.7</v>
      </c>
      <c r="AS26" s="39">
        <v>274.7</v>
      </c>
      <c r="AT26" s="39">
        <v>290.358</v>
      </c>
      <c r="AU26" s="39">
        <v>304.52800000000002</v>
      </c>
      <c r="AV26" s="39">
        <v>304.52800000000002</v>
      </c>
      <c r="AW26" s="39">
        <v>306.22800000000001</v>
      </c>
      <c r="AX26" s="39">
        <v>306.12799999999999</v>
      </c>
      <c r="AY26" s="39">
        <v>334.8</v>
      </c>
      <c r="AZ26" s="39">
        <v>334.8</v>
      </c>
      <c r="BA26" s="39">
        <v>338.58</v>
      </c>
      <c r="BB26" s="39">
        <v>348.42599999999999</v>
      </c>
      <c r="BC26" s="39">
        <v>348.42599999999999</v>
      </c>
      <c r="BD26" s="39">
        <v>353.13400000000001</v>
      </c>
      <c r="BE26" s="39">
        <v>353.13400000000001</v>
      </c>
      <c r="BF26" s="39">
        <v>382.00900000000001</v>
      </c>
      <c r="BG26" s="39">
        <v>382.00900000000001</v>
      </c>
      <c r="BH26" s="39">
        <v>384.58600000000001</v>
      </c>
      <c r="BI26" s="39">
        <v>393.38600000000002</v>
      </c>
      <c r="BJ26" s="39">
        <v>393.38600000000002</v>
      </c>
      <c r="BK26" s="39">
        <v>403.57689999999997</v>
      </c>
      <c r="BL26" s="39">
        <v>404.9769</v>
      </c>
      <c r="BM26" s="39">
        <v>436.28800000000001</v>
      </c>
      <c r="BN26" s="39">
        <v>436.28800000000001</v>
      </c>
      <c r="BO26" s="39">
        <v>437.76740000000012</v>
      </c>
      <c r="BP26" s="39">
        <v>455.65085000000022</v>
      </c>
      <c r="BQ26" s="39">
        <v>455.65085000000022</v>
      </c>
      <c r="BR26" s="39">
        <v>462.66593000000012</v>
      </c>
      <c r="BS26" s="39">
        <v>462.66593000000012</v>
      </c>
      <c r="BT26" s="39">
        <v>486.57194999999996</v>
      </c>
      <c r="BU26" s="39">
        <v>486.57194999999996</v>
      </c>
      <c r="BV26" s="39">
        <v>489.64956000000024</v>
      </c>
      <c r="BW26" s="39">
        <v>505.48716000000036</v>
      </c>
      <c r="BX26" s="39">
        <v>505.48716000000036</v>
      </c>
      <c r="BY26" s="39">
        <v>513.84717000000023</v>
      </c>
      <c r="BZ26" s="39">
        <v>513.84717000000023</v>
      </c>
      <c r="CA26" s="39">
        <v>533.63846999999998</v>
      </c>
      <c r="CB26" s="39">
        <v>533.63846999999998</v>
      </c>
      <c r="CC26" s="39">
        <v>537.12637000000029</v>
      </c>
      <c r="CD26" s="39">
        <v>552.13897000000031</v>
      </c>
      <c r="CE26" s="39">
        <v>552.13897000000031</v>
      </c>
      <c r="CF26" s="39">
        <v>561.5462600000003</v>
      </c>
      <c r="CG26" s="39">
        <v>561.5462600000003</v>
      </c>
      <c r="CH26" s="39">
        <v>584.64344000000028</v>
      </c>
      <c r="CI26" s="39">
        <v>584.64344000000028</v>
      </c>
      <c r="CJ26" s="39">
        <v>588.08306000000027</v>
      </c>
      <c r="CK26" s="39">
        <v>602.85142000000042</v>
      </c>
      <c r="CL26" s="39">
        <v>602.85142000000042</v>
      </c>
      <c r="CM26" s="39">
        <v>634.77670000000001</v>
      </c>
      <c r="CN26" s="39">
        <v>634.77670000000001</v>
      </c>
      <c r="CO26" s="39">
        <v>655.02002999999991</v>
      </c>
      <c r="CP26" s="39">
        <v>655.02002999999991</v>
      </c>
      <c r="CQ26" s="39">
        <v>650.71604000000013</v>
      </c>
      <c r="CR26" s="39">
        <v>664.51052000000004</v>
      </c>
      <c r="CS26" s="39">
        <v>664.51052000000004</v>
      </c>
      <c r="CT26" s="39">
        <v>674.22220000000016</v>
      </c>
      <c r="CU26" s="39">
        <v>674.22220000000016</v>
      </c>
      <c r="CV26" s="39">
        <v>694.94020000000012</v>
      </c>
      <c r="CW26" s="39">
        <v>694.94020000000012</v>
      </c>
      <c r="CX26" s="39">
        <v>698.27448000000004</v>
      </c>
      <c r="CY26" s="39">
        <v>715.01068000000021</v>
      </c>
      <c r="CZ26" s="39">
        <v>715.01068000000021</v>
      </c>
      <c r="DA26" s="39">
        <v>723.63549000000012</v>
      </c>
      <c r="DB26" s="39">
        <v>723.63549000000012</v>
      </c>
      <c r="DC26" s="39">
        <v>749.09878000000015</v>
      </c>
      <c r="DD26" s="39">
        <v>749.09878000000015</v>
      </c>
      <c r="DE26" s="184">
        <v>747.32701000000009</v>
      </c>
      <c r="DF26" s="39">
        <v>747.32701000000009</v>
      </c>
      <c r="DG26" s="39">
        <v>747.32701000000009</v>
      </c>
      <c r="DH26" s="39">
        <v>754.21541000000013</v>
      </c>
      <c r="DI26" s="39">
        <v>754.21541000000013</v>
      </c>
      <c r="DJ26" s="39">
        <v>754.92131000000006</v>
      </c>
      <c r="DK26" s="39">
        <v>754.92131000000006</v>
      </c>
      <c r="DL26" s="184">
        <v>754.36040000000014</v>
      </c>
      <c r="DM26" s="184">
        <v>779.06297000000006</v>
      </c>
      <c r="DN26" s="39">
        <v>779.06297000000006</v>
      </c>
      <c r="DO26" s="39">
        <v>780.0806</v>
      </c>
      <c r="DP26" s="39">
        <v>780.0806</v>
      </c>
      <c r="DQ26" s="39">
        <v>781.22660000000008</v>
      </c>
      <c r="DR26" s="39">
        <v>781.22660000000008</v>
      </c>
      <c r="DS26" s="39">
        <v>782.23196999999993</v>
      </c>
      <c r="DT26" s="39">
        <v>790.46582000000001</v>
      </c>
      <c r="DU26" s="39">
        <v>790.46582000000001</v>
      </c>
      <c r="DV26" s="39">
        <v>800.69111000000021</v>
      </c>
      <c r="DW26" s="39">
        <v>800.69111000000021</v>
      </c>
      <c r="DX26" s="39">
        <v>806.82942000000003</v>
      </c>
      <c r="DY26" s="39">
        <v>806.82942000000003</v>
      </c>
      <c r="DZ26" s="39">
        <v>794.35407000000009</v>
      </c>
      <c r="EA26" s="39">
        <v>791.92768999999998</v>
      </c>
      <c r="EB26" s="39">
        <v>791.92768999999998</v>
      </c>
      <c r="EC26" s="39">
        <v>790.8398199999998</v>
      </c>
      <c r="ED26" s="39">
        <v>790.8398199999998</v>
      </c>
      <c r="EE26" s="39">
        <v>801.64275999999984</v>
      </c>
      <c r="EF26" s="39">
        <v>801.64275999999984</v>
      </c>
    </row>
    <row r="27" spans="1:137" ht="16.5">
      <c r="A27" s="90"/>
      <c r="B27" s="155" t="s">
        <v>2107</v>
      </c>
      <c r="C27" s="155" t="s">
        <v>2106</v>
      </c>
      <c r="D27" s="224">
        <v>198.012</v>
      </c>
      <c r="E27" s="224">
        <v>279.14800000000002</v>
      </c>
      <c r="F27" s="224">
        <v>477.16</v>
      </c>
      <c r="G27" s="224">
        <v>255.41300000000001</v>
      </c>
      <c r="H27" s="224">
        <v>732.57299999999998</v>
      </c>
      <c r="I27" s="224">
        <v>403.86099999999999</v>
      </c>
      <c r="J27" s="224">
        <v>1136.434</v>
      </c>
      <c r="K27" s="224">
        <v>250.995</v>
      </c>
      <c r="L27" s="224">
        <v>357.709</v>
      </c>
      <c r="M27" s="224">
        <v>608.70399999999995</v>
      </c>
      <c r="N27" s="224">
        <v>320.52300000000002</v>
      </c>
      <c r="O27" s="224">
        <v>929.22699999999998</v>
      </c>
      <c r="P27" s="224">
        <v>506.87900000000002</v>
      </c>
      <c r="Q27" s="224">
        <v>1436.105</v>
      </c>
      <c r="R27" s="224">
        <v>310.29300000000001</v>
      </c>
      <c r="S27" s="224">
        <v>444.35500000000002</v>
      </c>
      <c r="T27" s="224">
        <v>754.64800000000002</v>
      </c>
      <c r="U27" s="224">
        <v>395.358</v>
      </c>
      <c r="V27" s="224">
        <v>1150.0060000000001</v>
      </c>
      <c r="W27" s="224">
        <v>601.72199999999998</v>
      </c>
      <c r="X27" s="224">
        <v>1751.7280000000001</v>
      </c>
      <c r="Y27" s="224">
        <v>383.38299999999998</v>
      </c>
      <c r="Z27" s="224">
        <v>510.24599999999998</v>
      </c>
      <c r="AA27" s="224">
        <v>893.62900000000002</v>
      </c>
      <c r="AB27" s="224">
        <v>449.03399999999999</v>
      </c>
      <c r="AC27" s="224">
        <v>1342.664</v>
      </c>
      <c r="AD27" s="224">
        <v>613.75800000000004</v>
      </c>
      <c r="AE27" s="224">
        <v>1956.422</v>
      </c>
      <c r="AF27" s="224">
        <v>362.649</v>
      </c>
      <c r="AG27" s="224">
        <v>554.73199999999997</v>
      </c>
      <c r="AH27" s="224">
        <v>917.38</v>
      </c>
      <c r="AI27" s="224">
        <v>486.73</v>
      </c>
      <c r="AJ27" s="224">
        <v>1404.1110000000001</v>
      </c>
      <c r="AK27" s="224">
        <v>711.85799999999995</v>
      </c>
      <c r="AL27" s="224">
        <v>2115.9679999999998</v>
      </c>
      <c r="AM27" s="224">
        <v>440.24599999999998</v>
      </c>
      <c r="AN27" s="224">
        <v>629.98900000000003</v>
      </c>
      <c r="AO27" s="224">
        <v>1070.2349999999999</v>
      </c>
      <c r="AP27" s="224">
        <v>568.74</v>
      </c>
      <c r="AQ27" s="224">
        <v>1638.9749999999999</v>
      </c>
      <c r="AR27" s="224">
        <v>823.70899999999995</v>
      </c>
      <c r="AS27" s="224">
        <v>2462.683</v>
      </c>
      <c r="AT27" s="224">
        <v>517.70699999999999</v>
      </c>
      <c r="AU27" s="224">
        <v>749.65300000000002</v>
      </c>
      <c r="AV27" s="224">
        <v>1267.3599999999999</v>
      </c>
      <c r="AW27" s="224">
        <v>657.07600000000002</v>
      </c>
      <c r="AX27" s="224">
        <v>1924.4359999999999</v>
      </c>
      <c r="AY27" s="224">
        <v>972.18</v>
      </c>
      <c r="AZ27" s="224">
        <v>2896.6170000000002</v>
      </c>
      <c r="BA27" s="224">
        <v>619.19899999999996</v>
      </c>
      <c r="BB27" s="224">
        <v>855.16899999999998</v>
      </c>
      <c r="BC27" s="224">
        <v>1474.3679999999999</v>
      </c>
      <c r="BD27" s="224">
        <v>803.26</v>
      </c>
      <c r="BE27" s="224">
        <v>2277.6289999999999</v>
      </c>
      <c r="BF27" s="224">
        <v>1184.3320000000001</v>
      </c>
      <c r="BG27" s="224">
        <v>3461.96</v>
      </c>
      <c r="BH27" s="224">
        <v>726.73099999999999</v>
      </c>
      <c r="BI27" s="224">
        <v>947.20299999999997</v>
      </c>
      <c r="BJ27" s="224">
        <v>1673.934</v>
      </c>
      <c r="BK27" s="224">
        <v>906.91800000000001</v>
      </c>
      <c r="BL27" s="224">
        <v>2580.8519999999999</v>
      </c>
      <c r="BM27" s="224">
        <v>1332.954</v>
      </c>
      <c r="BN27" s="224">
        <v>3913.8090000000002</v>
      </c>
      <c r="BO27" s="224">
        <v>814.51599999999996</v>
      </c>
      <c r="BP27" s="224">
        <v>1111.1980000000001</v>
      </c>
      <c r="BQ27" s="224">
        <v>1925.7139999999999</v>
      </c>
      <c r="BR27" s="224">
        <v>1047.0909999999999</v>
      </c>
      <c r="BS27" s="224">
        <v>2972.8049999999998</v>
      </c>
      <c r="BT27" s="224">
        <v>1669.807</v>
      </c>
      <c r="BU27" s="224">
        <v>4642.6120000000001</v>
      </c>
      <c r="BV27" s="224">
        <v>1010.895</v>
      </c>
      <c r="BW27" s="224">
        <v>1354.2260000000001</v>
      </c>
      <c r="BX27" s="224">
        <v>2365.1210000000001</v>
      </c>
      <c r="BY27" s="224">
        <v>1248.365</v>
      </c>
      <c r="BZ27" s="224">
        <v>3613.4859999999999</v>
      </c>
      <c r="CA27" s="224">
        <v>1837.366</v>
      </c>
      <c r="CB27" s="224">
        <v>5450.8519999999999</v>
      </c>
      <c r="CC27" s="224">
        <v>1076.1479999999999</v>
      </c>
      <c r="CD27" s="224">
        <v>1464.6880000000001</v>
      </c>
      <c r="CE27" s="224">
        <v>2540.8359999999998</v>
      </c>
      <c r="CF27" s="224">
        <v>1260.4179999999999</v>
      </c>
      <c r="CG27" s="224">
        <v>3801.2539999999999</v>
      </c>
      <c r="CH27" s="224">
        <v>1920.5039999999999</v>
      </c>
      <c r="CI27" s="224">
        <v>5721.7569999999996</v>
      </c>
      <c r="CJ27" s="224">
        <v>1234.684</v>
      </c>
      <c r="CK27" s="224">
        <v>1630.4559999999999</v>
      </c>
      <c r="CL27" s="224">
        <v>2865.14</v>
      </c>
      <c r="CM27" s="224">
        <v>1512.578</v>
      </c>
      <c r="CN27" s="224">
        <v>4377.7179999999998</v>
      </c>
      <c r="CO27" s="224">
        <v>2222.355</v>
      </c>
      <c r="CP27" s="224">
        <v>6600.0730000000003</v>
      </c>
      <c r="CQ27" s="224">
        <v>1398.819</v>
      </c>
      <c r="CR27" s="224">
        <v>1780.0309999999999</v>
      </c>
      <c r="CS27" s="224">
        <v>3178.85</v>
      </c>
      <c r="CT27" s="224">
        <v>1711.461</v>
      </c>
      <c r="CU27" s="224">
        <v>4890.3109999999997</v>
      </c>
      <c r="CV27" s="224">
        <v>2595.1219999999998</v>
      </c>
      <c r="CW27" s="224">
        <v>7485.433</v>
      </c>
      <c r="CX27" s="224">
        <v>1650.337</v>
      </c>
      <c r="CY27" s="224">
        <v>2019.374</v>
      </c>
      <c r="CZ27" s="224">
        <v>3669.7109999999998</v>
      </c>
      <c r="DA27" s="224">
        <v>1931.924</v>
      </c>
      <c r="DB27" s="224">
        <v>5601.6350000000002</v>
      </c>
      <c r="DC27" s="224">
        <v>2873.058</v>
      </c>
      <c r="DD27" s="224">
        <v>8474.6929999999993</v>
      </c>
      <c r="DE27" s="224">
        <v>1550.18</v>
      </c>
      <c r="DF27" s="224">
        <v>539.63599999999997</v>
      </c>
      <c r="DG27" s="224">
        <v>2089.8159999999998</v>
      </c>
      <c r="DH27" s="224">
        <v>1651.1969999999999</v>
      </c>
      <c r="DI27" s="224">
        <v>3741.0129999999999</v>
      </c>
      <c r="DJ27" s="224">
        <v>2919.558</v>
      </c>
      <c r="DK27" s="224">
        <v>6660.5709999999999</v>
      </c>
      <c r="DL27" s="224">
        <v>1364.4169999999999</v>
      </c>
      <c r="DM27" s="224">
        <v>2258.7240000000002</v>
      </c>
      <c r="DN27" s="224">
        <v>3623.1410000000001</v>
      </c>
      <c r="DO27" s="224">
        <v>2371.8319999999999</v>
      </c>
      <c r="DP27" s="224">
        <v>5994.973</v>
      </c>
      <c r="DQ27" s="224">
        <v>3560.46</v>
      </c>
      <c r="DR27" s="224">
        <v>9555.4330000000009</v>
      </c>
      <c r="DS27" s="224">
        <v>2229.665</v>
      </c>
      <c r="DT27" s="224">
        <v>3175.7460000000001</v>
      </c>
      <c r="DU27" s="224">
        <v>5405.4110000000001</v>
      </c>
      <c r="DV27" s="224">
        <v>2615.5210000000002</v>
      </c>
      <c r="DW27" s="224">
        <v>8020.9309999999996</v>
      </c>
      <c r="DX27" s="224">
        <v>3554.864</v>
      </c>
      <c r="DY27" s="224">
        <v>11575.795</v>
      </c>
      <c r="DZ27" s="224">
        <v>2277.9989999999998</v>
      </c>
      <c r="EA27" s="224">
        <v>2985.3040000000001</v>
      </c>
      <c r="EB27" s="224">
        <v>5263.3029999999999</v>
      </c>
      <c r="EC27" s="224">
        <v>2636.1060000000002</v>
      </c>
      <c r="ED27" s="224">
        <v>7899.4089999999997</v>
      </c>
      <c r="EE27" s="224">
        <v>3806.931</v>
      </c>
      <c r="EF27" s="224">
        <v>11706.34</v>
      </c>
      <c r="EG27" s="350"/>
    </row>
    <row r="28" spans="1:137" ht="16.5">
      <c r="A28" s="90"/>
      <c r="B28" s="155" t="s">
        <v>2112</v>
      </c>
      <c r="C28" s="155" t="s">
        <v>2102</v>
      </c>
      <c r="D28" s="224">
        <v>1.3837316561844863</v>
      </c>
      <c r="E28" s="224">
        <v>1.898965986394558</v>
      </c>
      <c r="F28" s="224">
        <v>3.2459863945578231</v>
      </c>
      <c r="G28" s="224">
        <v>1.7375034013605444</v>
      </c>
      <c r="H28" s="224">
        <v>4.9834897959183673</v>
      </c>
      <c r="I28" s="224">
        <v>2.679900464499005</v>
      </c>
      <c r="J28" s="224">
        <v>7.5410351692103523</v>
      </c>
      <c r="K28" s="224">
        <v>1.6224628312863609</v>
      </c>
      <c r="L28" s="224">
        <v>2.2176627402355855</v>
      </c>
      <c r="M28" s="224">
        <v>3.7737383756974574</v>
      </c>
      <c r="N28" s="224">
        <v>1.9135701492537316</v>
      </c>
      <c r="O28" s="224">
        <v>5.5476238805970146</v>
      </c>
      <c r="P28" s="224">
        <v>2.8476348314606743</v>
      </c>
      <c r="Q28" s="224">
        <v>8.0680056179775281</v>
      </c>
      <c r="R28" s="224">
        <v>1.7432191011235956</v>
      </c>
      <c r="S28" s="224">
        <v>2.3698933333333336</v>
      </c>
      <c r="T28" s="224">
        <v>4.0247893333333336</v>
      </c>
      <c r="U28" s="224">
        <v>2.0808315789473686</v>
      </c>
      <c r="V28" s="224">
        <v>6.0526631578947372</v>
      </c>
      <c r="W28" s="224">
        <v>2.9568648648648646</v>
      </c>
      <c r="X28" s="224">
        <v>8.6080000000000005</v>
      </c>
      <c r="Y28" s="224">
        <v>1.866518987341772</v>
      </c>
      <c r="Z28" s="224">
        <v>2.3809892673821742</v>
      </c>
      <c r="AA28" s="224">
        <v>4.1699906672888476</v>
      </c>
      <c r="AB28" s="224">
        <v>2.0635753676470587</v>
      </c>
      <c r="AC28" s="224">
        <v>6.1703308823529417</v>
      </c>
      <c r="AD28" s="224">
        <v>2.6719982585981716</v>
      </c>
      <c r="AE28" s="224">
        <v>8.5172921201567267</v>
      </c>
      <c r="AF28" s="224">
        <v>1.5787940792337833</v>
      </c>
      <c r="AG28" s="224">
        <v>2.3056192851205322</v>
      </c>
      <c r="AH28" s="224">
        <v>3.8128844555278469</v>
      </c>
      <c r="AI28" s="224">
        <v>2.0071340206185568</v>
      </c>
      <c r="AJ28" s="224">
        <v>5.7901484536082481</v>
      </c>
      <c r="AK28" s="224">
        <v>2.8508530236283538</v>
      </c>
      <c r="AL28" s="224">
        <v>8.4740408490188219</v>
      </c>
      <c r="AM28" s="224">
        <v>1.7456225218080887</v>
      </c>
      <c r="AN28" s="224">
        <v>2.4286391673091754</v>
      </c>
      <c r="AO28" s="224">
        <v>4.1258095605242868</v>
      </c>
      <c r="AP28" s="224">
        <v>2.1782458828035236</v>
      </c>
      <c r="AQ28" s="224">
        <v>6.2771926464955943</v>
      </c>
      <c r="AR28" s="224">
        <v>2.9985766290498725</v>
      </c>
      <c r="AS28" s="224">
        <v>8.9649908991627232</v>
      </c>
      <c r="AT28" s="224">
        <v>1.7829954745521046</v>
      </c>
      <c r="AU28" s="224">
        <v>2.4616882519833974</v>
      </c>
      <c r="AV28" s="224">
        <v>4.1617191194241574</v>
      </c>
      <c r="AW28" s="224">
        <v>2.1457084264012436</v>
      </c>
      <c r="AX28" s="224">
        <v>6.2863769403648151</v>
      </c>
      <c r="AY28" s="224">
        <v>2.9037634408602147</v>
      </c>
      <c r="AZ28" s="224">
        <v>8.6517831541218637</v>
      </c>
      <c r="BA28" s="224">
        <v>1.8288115068816824</v>
      </c>
      <c r="BB28" s="224">
        <v>2.4543776870842016</v>
      </c>
      <c r="BC28" s="224">
        <v>4.2315097036386495</v>
      </c>
      <c r="BD28" s="224">
        <v>2.2746606104198404</v>
      </c>
      <c r="BE28" s="224">
        <v>6.4497584486342285</v>
      </c>
      <c r="BF28" s="224">
        <v>3.1002725066686914</v>
      </c>
      <c r="BG28" s="224">
        <v>9.0625089984790925</v>
      </c>
      <c r="BH28" s="224">
        <v>1.8896449688756221</v>
      </c>
      <c r="BI28" s="224">
        <v>2.4078208172126101</v>
      </c>
      <c r="BJ28" s="224">
        <v>4.2551946434290997</v>
      </c>
      <c r="BK28" s="224">
        <v>2.2471999760144845</v>
      </c>
      <c r="BL28" s="224">
        <v>6.3728375618461195</v>
      </c>
      <c r="BM28" s="224">
        <v>3.0552158207422617</v>
      </c>
      <c r="BN28" s="224">
        <v>8.9707005464280485</v>
      </c>
      <c r="BO28" s="224">
        <v>1.8606136500799277</v>
      </c>
      <c r="BP28" s="224">
        <v>2.4387049865044683</v>
      </c>
      <c r="BQ28" s="224">
        <v>4.2262930048303406</v>
      </c>
      <c r="BR28" s="224">
        <v>2.2631685890508506</v>
      </c>
      <c r="BS28" s="224">
        <v>6.4253812680782421</v>
      </c>
      <c r="BT28" s="224">
        <v>3.4317781779241492</v>
      </c>
      <c r="BU28" s="224">
        <v>9.5414706910252445</v>
      </c>
      <c r="BV28" s="224">
        <v>2.0645275367959068</v>
      </c>
      <c r="BW28" s="224">
        <v>2.6790512344566757</v>
      </c>
      <c r="BX28" s="224">
        <v>4.6788943165242785</v>
      </c>
      <c r="BY28" s="224">
        <v>2.4294480399687703</v>
      </c>
      <c r="BZ28" s="224">
        <v>7.0322193270033937</v>
      </c>
      <c r="CA28" s="224">
        <v>3.4430913498421507</v>
      </c>
      <c r="CB28" s="224">
        <v>10.214503463365375</v>
      </c>
      <c r="CC28" s="224">
        <v>2.0035285178793201</v>
      </c>
      <c r="CD28" s="224">
        <v>2.6527524402054055</v>
      </c>
      <c r="CE28" s="224">
        <v>4.6018052303027952</v>
      </c>
      <c r="CF28" s="224">
        <v>2.2445488284438029</v>
      </c>
      <c r="CG28" s="224">
        <v>6.7692624290650567</v>
      </c>
      <c r="CH28" s="224">
        <v>3.2849149902374668</v>
      </c>
      <c r="CI28" s="224">
        <v>9.7867462602505153</v>
      </c>
      <c r="CJ28" s="224">
        <v>2.0995061479920869</v>
      </c>
      <c r="CK28" s="224">
        <v>2.7045735415203946</v>
      </c>
      <c r="CL28" s="224">
        <v>4.7526470120946183</v>
      </c>
      <c r="CM28" s="224">
        <v>2.3828505362594434</v>
      </c>
      <c r="CN28" s="224">
        <v>6.8964692623405988</v>
      </c>
      <c r="CO28" s="224">
        <v>3.3928046444625521</v>
      </c>
      <c r="CP28" s="224">
        <v>10.076139198369249</v>
      </c>
      <c r="CQ28" s="224">
        <v>2.1496611640309338</v>
      </c>
      <c r="CR28" s="224">
        <v>2.6787100375777344</v>
      </c>
      <c r="CS28" s="224">
        <v>4.7837466892171996</v>
      </c>
      <c r="CT28" s="224">
        <v>2.5384227929605396</v>
      </c>
      <c r="CU28" s="224">
        <v>7.2532630933837519</v>
      </c>
      <c r="CV28" s="224">
        <v>3.7343098010447511</v>
      </c>
      <c r="CW28" s="224">
        <v>10.771333993917748</v>
      </c>
      <c r="CX28" s="224">
        <v>2.3634502581277208</v>
      </c>
      <c r="CY28" s="224">
        <v>2.8242571145930286</v>
      </c>
      <c r="CZ28" s="224">
        <v>5.132386274286139</v>
      </c>
      <c r="DA28" s="224">
        <v>2.6697474442553939</v>
      </c>
      <c r="DB28" s="224">
        <v>7.7409622350059131</v>
      </c>
      <c r="DC28" s="224">
        <v>3.8353526620347713</v>
      </c>
      <c r="DD28" s="224">
        <v>11.313184891317</v>
      </c>
      <c r="DE28" s="224">
        <v>2.0742994422214176</v>
      </c>
      <c r="DF28" s="224">
        <v>0.72208817930988456</v>
      </c>
      <c r="DG28" s="224">
        <v>2.7963876215313022</v>
      </c>
      <c r="DH28" s="224">
        <v>2.1892909878359545</v>
      </c>
      <c r="DI28" s="224">
        <v>4.9601386426193539</v>
      </c>
      <c r="DJ28" s="224">
        <v>3.8673673154093366</v>
      </c>
      <c r="DK28" s="224">
        <v>8.8228679092394398</v>
      </c>
      <c r="DL28" s="224">
        <v>1.8087070848363722</v>
      </c>
      <c r="DM28" s="224">
        <v>2.8992829681020522</v>
      </c>
      <c r="DN28" s="224">
        <v>4.6506394726988498</v>
      </c>
      <c r="DO28" s="224">
        <v>3.0404960718161687</v>
      </c>
      <c r="DP28" s="224">
        <v>7.6850686967474902</v>
      </c>
      <c r="DQ28" s="224">
        <v>4.5575253069979951</v>
      </c>
      <c r="DR28" s="224">
        <v>12.231320592514386</v>
      </c>
      <c r="DS28" s="224">
        <v>2.8503884851446308</v>
      </c>
      <c r="DT28" s="224">
        <v>4.0175627075184606</v>
      </c>
      <c r="DU28" s="224">
        <v>6.8382602551999021</v>
      </c>
      <c r="DV28" s="224">
        <v>3.2665792929810342</v>
      </c>
      <c r="DW28" s="224">
        <v>10.017509748547099</v>
      </c>
      <c r="DX28" s="224">
        <v>4.4059672489384436</v>
      </c>
      <c r="DY28" s="224">
        <v>14.347264382104459</v>
      </c>
      <c r="DZ28" s="224">
        <v>2.8677375568806482</v>
      </c>
      <c r="EA28" s="224">
        <v>3.7696674048611687</v>
      </c>
      <c r="EB28" s="224">
        <v>6.6461913965907673</v>
      </c>
      <c r="EC28" s="224">
        <v>3.3332995296063883</v>
      </c>
      <c r="ED28" s="224">
        <v>9.9886333492918986</v>
      </c>
      <c r="EE28" s="224">
        <v>4.748912096455534</v>
      </c>
      <c r="EF28" s="224">
        <v>14.60293859574058</v>
      </c>
    </row>
    <row r="29" spans="1:137" ht="16.5">
      <c r="A29" s="90"/>
      <c r="B29" s="83"/>
      <c r="C29" s="83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184"/>
      <c r="DF29" s="39"/>
      <c r="DG29" s="39"/>
      <c r="DH29" s="39"/>
      <c r="DI29" s="39"/>
      <c r="DJ29" s="39"/>
      <c r="DK29" s="39"/>
      <c r="DL29" s="266">
        <v>0</v>
      </c>
      <c r="DM29" s="266">
        <v>0</v>
      </c>
      <c r="DN29" s="266">
        <v>0</v>
      </c>
      <c r="DO29" s="266">
        <v>0</v>
      </c>
      <c r="DP29" s="266">
        <v>0</v>
      </c>
      <c r="DQ29" s="266">
        <v>0</v>
      </c>
      <c r="DR29" s="266">
        <v>0</v>
      </c>
      <c r="DS29" s="266">
        <v>0</v>
      </c>
      <c r="DT29" s="266">
        <v>0</v>
      </c>
      <c r="DU29" s="266">
        <v>0</v>
      </c>
      <c r="DV29" s="266">
        <v>0</v>
      </c>
      <c r="DW29" s="266">
        <v>0</v>
      </c>
      <c r="DX29" s="266">
        <v>0</v>
      </c>
      <c r="DY29" s="266">
        <v>0</v>
      </c>
      <c r="DZ29" s="266"/>
      <c r="EA29" s="266"/>
      <c r="EB29" s="266">
        <v>0</v>
      </c>
      <c r="EC29" s="266">
        <v>0</v>
      </c>
      <c r="ED29" s="266">
        <v>0</v>
      </c>
      <c r="EE29" s="266">
        <v>0</v>
      </c>
      <c r="EF29" s="266">
        <v>0</v>
      </c>
    </row>
    <row r="30" spans="1:137" ht="16.5">
      <c r="A30" s="90"/>
      <c r="B30" s="185" t="s">
        <v>125</v>
      </c>
      <c r="C30" s="185" t="s">
        <v>125</v>
      </c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7"/>
      <c r="CS30" s="187"/>
      <c r="CT30" s="188"/>
      <c r="CU30" s="188"/>
      <c r="CV30" s="188"/>
      <c r="CW30" s="188"/>
      <c r="CX30" s="188"/>
      <c r="CY30" s="188"/>
      <c r="CZ30" s="187"/>
      <c r="DA30" s="186"/>
      <c r="DB30" s="186"/>
      <c r="DC30" s="186"/>
      <c r="DD30" s="186"/>
      <c r="DE30" s="186"/>
      <c r="DF30" s="188"/>
      <c r="DG30" s="187"/>
      <c r="DH30" s="188"/>
      <c r="DI30" s="187"/>
      <c r="DJ30" s="188"/>
      <c r="DK30" s="187"/>
      <c r="DL30" s="186"/>
      <c r="DM30" s="186"/>
      <c r="DN30" s="187"/>
      <c r="DO30" s="188"/>
      <c r="DP30" s="187"/>
      <c r="DQ30" s="188"/>
      <c r="DR30" s="187"/>
      <c r="DS30" s="188"/>
      <c r="DT30" s="188"/>
      <c r="DU30" s="188"/>
      <c r="DV30" s="188"/>
      <c r="DW30" s="188"/>
      <c r="DX30" s="188"/>
      <c r="DY30" s="188"/>
      <c r="DZ30" s="188"/>
      <c r="EA30" s="188"/>
      <c r="EB30" s="188"/>
      <c r="EC30" s="188"/>
      <c r="ED30" s="188"/>
      <c r="EE30" s="188"/>
      <c r="EF30" s="188"/>
    </row>
    <row r="31" spans="1:137" ht="16.5">
      <c r="A31" s="93"/>
      <c r="B31" s="189" t="s">
        <v>2280</v>
      </c>
      <c r="C31" s="335" t="s">
        <v>2278</v>
      </c>
      <c r="D31" s="40">
        <v>62</v>
      </c>
      <c r="E31" s="40">
        <v>64</v>
      </c>
      <c r="F31" s="40">
        <v>64</v>
      </c>
      <c r="G31" s="40">
        <v>64</v>
      </c>
      <c r="H31" s="40">
        <v>64</v>
      </c>
      <c r="I31" s="40">
        <v>66</v>
      </c>
      <c r="J31" s="40">
        <v>66</v>
      </c>
      <c r="K31" s="40">
        <v>68</v>
      </c>
      <c r="L31" s="40">
        <v>72</v>
      </c>
      <c r="M31" s="40">
        <v>72</v>
      </c>
      <c r="N31" s="40">
        <v>75</v>
      </c>
      <c r="O31" s="40">
        <v>75</v>
      </c>
      <c r="P31" s="40">
        <v>81</v>
      </c>
      <c r="Q31" s="40">
        <v>81</v>
      </c>
      <c r="R31" s="40">
        <v>81</v>
      </c>
      <c r="S31" s="40">
        <v>87</v>
      </c>
      <c r="T31" s="40">
        <v>87</v>
      </c>
      <c r="U31" s="40">
        <v>88</v>
      </c>
      <c r="V31" s="40">
        <v>88</v>
      </c>
      <c r="W31" s="40">
        <v>95</v>
      </c>
      <c r="X31" s="40">
        <v>95</v>
      </c>
      <c r="Y31" s="40">
        <v>96</v>
      </c>
      <c r="Z31" s="40">
        <v>101</v>
      </c>
      <c r="AA31" s="40">
        <v>101</v>
      </c>
      <c r="AB31" s="40">
        <v>103</v>
      </c>
      <c r="AC31" s="40">
        <v>103</v>
      </c>
      <c r="AD31" s="40">
        <v>110</v>
      </c>
      <c r="AE31" s="40">
        <v>110</v>
      </c>
      <c r="AF31" s="40">
        <v>110</v>
      </c>
      <c r="AG31" s="40">
        <v>115</v>
      </c>
      <c r="AH31" s="40">
        <v>115</v>
      </c>
      <c r="AI31" s="40">
        <v>116</v>
      </c>
      <c r="AJ31" s="40">
        <v>116</v>
      </c>
      <c r="AK31" s="40">
        <v>120</v>
      </c>
      <c r="AL31" s="40">
        <v>120</v>
      </c>
      <c r="AM31" s="40">
        <v>121</v>
      </c>
      <c r="AN31" s="40">
        <v>125</v>
      </c>
      <c r="AO31" s="40">
        <v>125</v>
      </c>
      <c r="AP31" s="40">
        <v>126</v>
      </c>
      <c r="AQ31" s="40">
        <v>126</v>
      </c>
      <c r="AR31" s="40">
        <v>134</v>
      </c>
      <c r="AS31" s="40">
        <v>134</v>
      </c>
      <c r="AT31" s="40">
        <v>135</v>
      </c>
      <c r="AU31" s="40">
        <v>144</v>
      </c>
      <c r="AV31" s="40">
        <v>144</v>
      </c>
      <c r="AW31" s="40">
        <v>146</v>
      </c>
      <c r="AX31" s="40">
        <v>146</v>
      </c>
      <c r="AY31" s="40">
        <v>167</v>
      </c>
      <c r="AZ31" s="40">
        <v>167</v>
      </c>
      <c r="BA31" s="40">
        <v>169</v>
      </c>
      <c r="BB31" s="40">
        <v>174</v>
      </c>
      <c r="BC31" s="40">
        <v>174</v>
      </c>
      <c r="BD31" s="40">
        <v>176</v>
      </c>
      <c r="BE31" s="40">
        <v>176</v>
      </c>
      <c r="BF31" s="40">
        <v>192</v>
      </c>
      <c r="BG31" s="40">
        <v>192</v>
      </c>
      <c r="BH31" s="40">
        <v>193</v>
      </c>
      <c r="BI31" s="40">
        <v>202</v>
      </c>
      <c r="BJ31" s="40">
        <v>202</v>
      </c>
      <c r="BK31" s="40">
        <v>209</v>
      </c>
      <c r="BL31" s="40">
        <v>209</v>
      </c>
      <c r="BM31" s="40">
        <v>217</v>
      </c>
      <c r="BN31" s="40">
        <v>217</v>
      </c>
      <c r="BO31" s="40">
        <v>218</v>
      </c>
      <c r="BP31" s="40">
        <v>228</v>
      </c>
      <c r="BQ31" s="40">
        <v>228</v>
      </c>
      <c r="BR31" s="40">
        <v>232</v>
      </c>
      <c r="BS31" s="40">
        <v>232</v>
      </c>
      <c r="BT31" s="40">
        <v>248</v>
      </c>
      <c r="BU31" s="40">
        <v>248</v>
      </c>
      <c r="BV31" s="40">
        <v>249</v>
      </c>
      <c r="BW31" s="40">
        <v>259</v>
      </c>
      <c r="BX31" s="40">
        <v>259</v>
      </c>
      <c r="BY31" s="40">
        <v>264</v>
      </c>
      <c r="BZ31" s="40">
        <v>264</v>
      </c>
      <c r="CA31" s="40">
        <v>275</v>
      </c>
      <c r="CB31" s="40">
        <v>275</v>
      </c>
      <c r="CC31" s="40">
        <v>277</v>
      </c>
      <c r="CD31" s="40">
        <v>284</v>
      </c>
      <c r="CE31" s="40">
        <v>284</v>
      </c>
      <c r="CF31" s="40">
        <v>290</v>
      </c>
      <c r="CG31" s="40">
        <v>290</v>
      </c>
      <c r="CH31" s="40">
        <v>300</v>
      </c>
      <c r="CI31" s="40">
        <v>300</v>
      </c>
      <c r="CJ31" s="40">
        <v>303</v>
      </c>
      <c r="CK31" s="40">
        <v>310</v>
      </c>
      <c r="CL31" s="40">
        <v>310</v>
      </c>
      <c r="CM31" s="40">
        <v>318</v>
      </c>
      <c r="CN31" s="40">
        <v>318</v>
      </c>
      <c r="CO31" s="40">
        <v>330</v>
      </c>
      <c r="CP31" s="40">
        <v>330</v>
      </c>
      <c r="CQ31" s="40">
        <v>326</v>
      </c>
      <c r="CR31" s="40">
        <v>334</v>
      </c>
      <c r="CS31" s="40">
        <v>334</v>
      </c>
      <c r="CT31" s="40">
        <v>340</v>
      </c>
      <c r="CU31" s="40">
        <v>340</v>
      </c>
      <c r="CV31" s="40">
        <v>354</v>
      </c>
      <c r="CW31" s="40">
        <v>354</v>
      </c>
      <c r="CX31" s="40">
        <v>354</v>
      </c>
      <c r="CY31" s="40">
        <v>360</v>
      </c>
      <c r="CZ31" s="40">
        <v>360</v>
      </c>
      <c r="DA31" s="40">
        <v>368</v>
      </c>
      <c r="DB31" s="40">
        <v>368</v>
      </c>
      <c r="DC31" s="40">
        <v>388</v>
      </c>
      <c r="DD31" s="40">
        <v>388</v>
      </c>
      <c r="DE31" s="40">
        <v>387</v>
      </c>
      <c r="DF31" s="40">
        <v>387</v>
      </c>
      <c r="DG31" s="40">
        <v>387</v>
      </c>
      <c r="DH31" s="40">
        <v>392</v>
      </c>
      <c r="DI31" s="40">
        <v>392</v>
      </c>
      <c r="DJ31" s="40">
        <v>393</v>
      </c>
      <c r="DK31" s="40">
        <v>393</v>
      </c>
      <c r="DL31" s="40">
        <v>394</v>
      </c>
      <c r="DM31" s="40">
        <v>411</v>
      </c>
      <c r="DN31" s="40">
        <v>411</v>
      </c>
      <c r="DO31" s="40">
        <v>412</v>
      </c>
      <c r="DP31" s="40">
        <v>412</v>
      </c>
      <c r="DQ31" s="40">
        <v>413</v>
      </c>
      <c r="DR31" s="40">
        <v>413</v>
      </c>
      <c r="DS31" s="40">
        <v>414</v>
      </c>
      <c r="DT31" s="40">
        <v>419</v>
      </c>
      <c r="DU31" s="40">
        <v>419</v>
      </c>
      <c r="DV31" s="40">
        <v>427</v>
      </c>
      <c r="DW31" s="40">
        <v>427</v>
      </c>
      <c r="DX31" s="40">
        <v>435</v>
      </c>
      <c r="DY31" s="40">
        <v>435</v>
      </c>
      <c r="DZ31" s="40">
        <v>431</v>
      </c>
      <c r="EA31" s="40">
        <v>431</v>
      </c>
      <c r="EB31" s="40">
        <v>431</v>
      </c>
      <c r="EC31" s="40">
        <v>438</v>
      </c>
      <c r="ED31" s="40">
        <v>438</v>
      </c>
      <c r="EE31" s="40">
        <v>442</v>
      </c>
      <c r="EF31" s="40">
        <v>442</v>
      </c>
    </row>
    <row r="32" spans="1:137" ht="16.5">
      <c r="A32" s="90"/>
      <c r="B32" s="155" t="s">
        <v>2281</v>
      </c>
      <c r="C32" s="155" t="s">
        <v>2279</v>
      </c>
      <c r="D32" s="40">
        <v>0</v>
      </c>
      <c r="E32" s="40">
        <v>2</v>
      </c>
      <c r="F32" s="40">
        <v>2</v>
      </c>
      <c r="G32" s="40">
        <v>0</v>
      </c>
      <c r="H32" s="40">
        <v>2</v>
      </c>
      <c r="I32" s="40">
        <v>2</v>
      </c>
      <c r="J32" s="40">
        <v>4</v>
      </c>
      <c r="K32" s="40">
        <v>2</v>
      </c>
      <c r="L32" s="40">
        <v>4</v>
      </c>
      <c r="M32" s="40">
        <v>6</v>
      </c>
      <c r="N32" s="40">
        <v>3</v>
      </c>
      <c r="O32" s="40">
        <v>9</v>
      </c>
      <c r="P32" s="40">
        <v>6</v>
      </c>
      <c r="Q32" s="40">
        <v>15</v>
      </c>
      <c r="R32" s="40">
        <v>0</v>
      </c>
      <c r="S32" s="40">
        <v>6</v>
      </c>
      <c r="T32" s="40">
        <v>6</v>
      </c>
      <c r="U32" s="40">
        <v>1</v>
      </c>
      <c r="V32" s="40">
        <v>7</v>
      </c>
      <c r="W32" s="40">
        <v>7</v>
      </c>
      <c r="X32" s="40">
        <v>14</v>
      </c>
      <c r="Y32" s="40">
        <v>1</v>
      </c>
      <c r="Z32" s="40">
        <v>5</v>
      </c>
      <c r="AA32" s="40">
        <v>6</v>
      </c>
      <c r="AB32" s="40">
        <v>2</v>
      </c>
      <c r="AC32" s="40">
        <v>8</v>
      </c>
      <c r="AD32" s="40">
        <v>7</v>
      </c>
      <c r="AE32" s="40">
        <v>15</v>
      </c>
      <c r="AF32" s="40">
        <v>0</v>
      </c>
      <c r="AG32" s="40">
        <v>5</v>
      </c>
      <c r="AH32" s="40">
        <v>5</v>
      </c>
      <c r="AI32" s="40">
        <v>1</v>
      </c>
      <c r="AJ32" s="40">
        <v>6</v>
      </c>
      <c r="AK32" s="40">
        <v>4</v>
      </c>
      <c r="AL32" s="40">
        <v>10</v>
      </c>
      <c r="AM32" s="40">
        <v>1</v>
      </c>
      <c r="AN32" s="40">
        <v>4</v>
      </c>
      <c r="AO32" s="40">
        <v>5</v>
      </c>
      <c r="AP32" s="40">
        <v>1</v>
      </c>
      <c r="AQ32" s="40">
        <v>6</v>
      </c>
      <c r="AR32" s="40">
        <v>8</v>
      </c>
      <c r="AS32" s="40">
        <v>14</v>
      </c>
      <c r="AT32" s="40">
        <v>1</v>
      </c>
      <c r="AU32" s="40">
        <v>9</v>
      </c>
      <c r="AV32" s="40">
        <v>10</v>
      </c>
      <c r="AW32" s="40">
        <v>2</v>
      </c>
      <c r="AX32" s="40">
        <v>12</v>
      </c>
      <c r="AY32" s="40">
        <v>21</v>
      </c>
      <c r="AZ32" s="40">
        <v>33</v>
      </c>
      <c r="BA32" s="40">
        <v>2</v>
      </c>
      <c r="BB32" s="40">
        <v>5</v>
      </c>
      <c r="BC32" s="40">
        <v>7</v>
      </c>
      <c r="BD32" s="40">
        <v>2</v>
      </c>
      <c r="BE32" s="40">
        <v>9</v>
      </c>
      <c r="BF32" s="40">
        <v>16</v>
      </c>
      <c r="BG32" s="40">
        <v>25</v>
      </c>
      <c r="BH32" s="40">
        <v>1</v>
      </c>
      <c r="BI32" s="40">
        <v>9</v>
      </c>
      <c r="BJ32" s="40">
        <v>10</v>
      </c>
      <c r="BK32" s="40">
        <v>7</v>
      </c>
      <c r="BL32" s="40">
        <v>17</v>
      </c>
      <c r="BM32" s="40">
        <v>8</v>
      </c>
      <c r="BN32" s="40">
        <v>25</v>
      </c>
      <c r="BO32" s="40">
        <v>1</v>
      </c>
      <c r="BP32" s="40">
        <v>10</v>
      </c>
      <c r="BQ32" s="40">
        <v>11</v>
      </c>
      <c r="BR32" s="40">
        <v>4</v>
      </c>
      <c r="BS32" s="40">
        <v>15</v>
      </c>
      <c r="BT32" s="40">
        <v>16</v>
      </c>
      <c r="BU32" s="40">
        <v>31</v>
      </c>
      <c r="BV32" s="40">
        <v>1</v>
      </c>
      <c r="BW32" s="40">
        <v>10</v>
      </c>
      <c r="BX32" s="40">
        <v>11</v>
      </c>
      <c r="BY32" s="40">
        <v>5</v>
      </c>
      <c r="BZ32" s="40">
        <v>16</v>
      </c>
      <c r="CA32" s="40">
        <v>11</v>
      </c>
      <c r="CB32" s="40">
        <v>27</v>
      </c>
      <c r="CC32" s="40">
        <v>2</v>
      </c>
      <c r="CD32" s="40">
        <v>7</v>
      </c>
      <c r="CE32" s="40">
        <v>9</v>
      </c>
      <c r="CF32" s="40">
        <v>6</v>
      </c>
      <c r="CG32" s="40">
        <v>15</v>
      </c>
      <c r="CH32" s="40">
        <v>10</v>
      </c>
      <c r="CI32" s="40">
        <v>25</v>
      </c>
      <c r="CJ32" s="40">
        <v>3</v>
      </c>
      <c r="CK32" s="40">
        <v>7</v>
      </c>
      <c r="CL32" s="40">
        <v>10</v>
      </c>
      <c r="CM32" s="40">
        <v>8</v>
      </c>
      <c r="CN32" s="40">
        <v>18</v>
      </c>
      <c r="CO32" s="40">
        <v>12</v>
      </c>
      <c r="CP32" s="40">
        <v>30</v>
      </c>
      <c r="CQ32" s="40">
        <v>-4</v>
      </c>
      <c r="CR32" s="40">
        <v>8</v>
      </c>
      <c r="CS32" s="40">
        <v>4</v>
      </c>
      <c r="CT32" s="40">
        <v>6</v>
      </c>
      <c r="CU32" s="40">
        <v>10</v>
      </c>
      <c r="CV32" s="40">
        <v>14</v>
      </c>
      <c r="CW32" s="40">
        <v>24</v>
      </c>
      <c r="CX32" s="40">
        <v>0</v>
      </c>
      <c r="CY32" s="40">
        <v>6</v>
      </c>
      <c r="CZ32" s="40">
        <v>6</v>
      </c>
      <c r="DA32" s="40">
        <v>8</v>
      </c>
      <c r="DB32" s="40">
        <v>14</v>
      </c>
      <c r="DC32" s="40">
        <v>20</v>
      </c>
      <c r="DD32" s="40">
        <v>34</v>
      </c>
      <c r="DE32" s="40">
        <v>-1</v>
      </c>
      <c r="DF32" s="40">
        <v>0</v>
      </c>
      <c r="DG32" s="40">
        <v>0</v>
      </c>
      <c r="DH32" s="40">
        <v>5</v>
      </c>
      <c r="DI32" s="40">
        <v>4</v>
      </c>
      <c r="DJ32" s="40">
        <v>1</v>
      </c>
      <c r="DK32" s="40">
        <v>5</v>
      </c>
      <c r="DL32" s="40">
        <v>1</v>
      </c>
      <c r="DM32" s="40">
        <v>17</v>
      </c>
      <c r="DN32" s="40">
        <v>18</v>
      </c>
      <c r="DO32" s="40">
        <v>1</v>
      </c>
      <c r="DP32" s="40">
        <v>19</v>
      </c>
      <c r="DQ32" s="40">
        <v>1</v>
      </c>
      <c r="DR32" s="40">
        <v>20</v>
      </c>
      <c r="DS32" s="40">
        <v>1</v>
      </c>
      <c r="DT32" s="40">
        <v>5</v>
      </c>
      <c r="DU32" s="40">
        <v>6</v>
      </c>
      <c r="DV32" s="40">
        <v>8</v>
      </c>
      <c r="DW32" s="40">
        <v>14</v>
      </c>
      <c r="DX32" s="40">
        <v>8</v>
      </c>
      <c r="DY32" s="40">
        <v>22</v>
      </c>
      <c r="DZ32" s="40">
        <v>-4</v>
      </c>
      <c r="EA32" s="40">
        <v>0</v>
      </c>
      <c r="EB32" s="40">
        <v>-4</v>
      </c>
      <c r="EC32" s="40">
        <v>7</v>
      </c>
      <c r="ED32" s="40">
        <v>3</v>
      </c>
      <c r="EE32" s="40">
        <v>4</v>
      </c>
      <c r="EF32" s="40">
        <v>7</v>
      </c>
    </row>
    <row r="33" spans="1:142" ht="16.5">
      <c r="A33" s="90"/>
      <c r="B33" s="155" t="s">
        <v>2282</v>
      </c>
      <c r="C33" s="155" t="s">
        <v>2284</v>
      </c>
      <c r="D33" s="161">
        <v>143.1</v>
      </c>
      <c r="E33" s="161">
        <v>147</v>
      </c>
      <c r="F33" s="161">
        <v>147</v>
      </c>
      <c r="G33" s="161">
        <v>147</v>
      </c>
      <c r="H33" s="161">
        <v>147</v>
      </c>
      <c r="I33" s="161">
        <v>150.69999999999999</v>
      </c>
      <c r="J33" s="161">
        <v>150.69999999999999</v>
      </c>
      <c r="K33" s="161">
        <v>154.69999999999999</v>
      </c>
      <c r="L33" s="161">
        <v>161.30000000000001</v>
      </c>
      <c r="M33" s="161">
        <v>161.30000000000001</v>
      </c>
      <c r="N33" s="161">
        <v>167.5</v>
      </c>
      <c r="O33" s="161">
        <v>167.5</v>
      </c>
      <c r="P33" s="161">
        <v>178</v>
      </c>
      <c r="Q33" s="161">
        <v>178</v>
      </c>
      <c r="R33" s="161">
        <v>178</v>
      </c>
      <c r="S33" s="161">
        <v>187.5</v>
      </c>
      <c r="T33" s="161">
        <v>187.5</v>
      </c>
      <c r="U33" s="161">
        <v>190</v>
      </c>
      <c r="V33" s="161">
        <v>190</v>
      </c>
      <c r="W33" s="161">
        <v>203.5</v>
      </c>
      <c r="X33" s="161">
        <v>203.5</v>
      </c>
      <c r="Y33" s="161">
        <v>205.4</v>
      </c>
      <c r="Z33" s="161">
        <v>214.3</v>
      </c>
      <c r="AA33" s="161">
        <v>214.3</v>
      </c>
      <c r="AB33" s="161">
        <v>217.6</v>
      </c>
      <c r="AC33" s="161">
        <v>217.6</v>
      </c>
      <c r="AD33" s="161">
        <v>229.7</v>
      </c>
      <c r="AE33" s="161">
        <v>229.7</v>
      </c>
      <c r="AF33" s="161">
        <v>229.7</v>
      </c>
      <c r="AG33" s="161">
        <v>240.6</v>
      </c>
      <c r="AH33" s="161">
        <v>240.6</v>
      </c>
      <c r="AI33" s="161">
        <v>242.5</v>
      </c>
      <c r="AJ33" s="161">
        <v>242.5</v>
      </c>
      <c r="AK33" s="161">
        <v>249.7</v>
      </c>
      <c r="AL33" s="161">
        <v>249.7</v>
      </c>
      <c r="AM33" s="161">
        <v>252.2</v>
      </c>
      <c r="AN33" s="161">
        <v>259.39999999999998</v>
      </c>
      <c r="AO33" s="161">
        <v>259.39999999999998</v>
      </c>
      <c r="AP33" s="161">
        <v>261.10000000000002</v>
      </c>
      <c r="AQ33" s="161">
        <v>261.10000000000002</v>
      </c>
      <c r="AR33" s="161">
        <v>274.7</v>
      </c>
      <c r="AS33" s="161">
        <v>274.7</v>
      </c>
      <c r="AT33" s="161">
        <v>275.10000000000002</v>
      </c>
      <c r="AU33" s="161">
        <v>288.8</v>
      </c>
      <c r="AV33" s="161">
        <v>288.8</v>
      </c>
      <c r="AW33" s="161">
        <v>290.5</v>
      </c>
      <c r="AX33" s="161">
        <v>290.39999999999998</v>
      </c>
      <c r="AY33" s="161">
        <v>318</v>
      </c>
      <c r="AZ33" s="161">
        <v>318</v>
      </c>
      <c r="BA33" s="161">
        <v>321.2</v>
      </c>
      <c r="BB33" s="161">
        <v>330.2</v>
      </c>
      <c r="BC33" s="161">
        <v>330.2</v>
      </c>
      <c r="BD33" s="161">
        <v>334.1</v>
      </c>
      <c r="BE33" s="161">
        <v>334.1</v>
      </c>
      <c r="BF33" s="161">
        <v>361.3</v>
      </c>
      <c r="BG33" s="161">
        <v>361.3</v>
      </c>
      <c r="BH33" s="161">
        <v>363.5</v>
      </c>
      <c r="BI33" s="161">
        <v>372.3</v>
      </c>
      <c r="BJ33" s="161">
        <v>372.3</v>
      </c>
      <c r="BK33" s="161">
        <v>380.7</v>
      </c>
      <c r="BL33" s="161">
        <v>382.1</v>
      </c>
      <c r="BM33" s="161">
        <v>411.1</v>
      </c>
      <c r="BN33" s="161">
        <v>411.1</v>
      </c>
      <c r="BO33" s="161">
        <v>411.94510000000014</v>
      </c>
      <c r="BP33" s="161">
        <v>426.94938000000019</v>
      </c>
      <c r="BQ33" s="161">
        <v>426.94938000000019</v>
      </c>
      <c r="BR33" s="161">
        <v>432.41693000000015</v>
      </c>
      <c r="BS33" s="161">
        <v>432.41693000000015</v>
      </c>
      <c r="BT33" s="161">
        <v>455.70294999999999</v>
      </c>
      <c r="BU33" s="161">
        <v>455.70294999999999</v>
      </c>
      <c r="BV33" s="161">
        <v>459.70040000000023</v>
      </c>
      <c r="BW33" s="161">
        <v>472.75216000000034</v>
      </c>
      <c r="BX33" s="161">
        <v>472.75216000000034</v>
      </c>
      <c r="BY33" s="161">
        <v>481.09286000000026</v>
      </c>
      <c r="BZ33" s="161">
        <v>481.09286000000026</v>
      </c>
      <c r="CA33" s="161">
        <v>497.57499999999999</v>
      </c>
      <c r="CB33" s="161">
        <v>497.57499999999999</v>
      </c>
      <c r="CC33" s="161">
        <v>499.93832000000032</v>
      </c>
      <c r="CD33" s="161">
        <v>511.62744000000026</v>
      </c>
      <c r="CE33" s="161">
        <v>511.62744000000026</v>
      </c>
      <c r="CF33" s="161">
        <v>519.67007000000024</v>
      </c>
      <c r="CG33" s="161">
        <v>519.67007000000024</v>
      </c>
      <c r="CH33" s="161">
        <v>538.43799000000035</v>
      </c>
      <c r="CI33" s="161">
        <v>538.43799000000035</v>
      </c>
      <c r="CJ33" s="161">
        <v>542.05771000000027</v>
      </c>
      <c r="CK33" s="161">
        <v>552.40247000000045</v>
      </c>
      <c r="CL33" s="161">
        <v>552.40247000000045</v>
      </c>
      <c r="CM33" s="161">
        <v>581.76556000000005</v>
      </c>
      <c r="CN33" s="161">
        <v>581.76556000000005</v>
      </c>
      <c r="CO33" s="161">
        <v>599.84322999999995</v>
      </c>
      <c r="CP33" s="161">
        <v>599.84322999999995</v>
      </c>
      <c r="CQ33" s="161">
        <v>595.06790000000012</v>
      </c>
      <c r="CR33" s="161">
        <v>606.24898000000007</v>
      </c>
      <c r="CS33" s="161">
        <v>606.24898000000007</v>
      </c>
      <c r="CT33" s="161">
        <v>613.24337000000014</v>
      </c>
      <c r="CU33" s="161">
        <v>613.24337000000014</v>
      </c>
      <c r="CV33" s="161">
        <v>632.71015000000011</v>
      </c>
      <c r="CW33" s="161">
        <v>632.71015000000011</v>
      </c>
      <c r="CX33" s="161">
        <v>635.25535000000002</v>
      </c>
      <c r="CY33" s="161">
        <v>649.8562800000002</v>
      </c>
      <c r="CZ33" s="161">
        <v>649.8562800000002</v>
      </c>
      <c r="DA33" s="161">
        <v>659.40043000000014</v>
      </c>
      <c r="DB33" s="161">
        <v>659.40043000000014</v>
      </c>
      <c r="DC33" s="161">
        <v>683.66242000000011</v>
      </c>
      <c r="DD33" s="161">
        <v>683.66242000000011</v>
      </c>
      <c r="DE33" s="161">
        <v>683.10942000000011</v>
      </c>
      <c r="DF33" s="161">
        <v>683.10942000000011</v>
      </c>
      <c r="DG33" s="161">
        <v>683.10942000000011</v>
      </c>
      <c r="DH33" s="161">
        <v>689.60000000000014</v>
      </c>
      <c r="DI33" s="161">
        <v>689.60000000000014</v>
      </c>
      <c r="DJ33" s="161">
        <v>690.30590000000007</v>
      </c>
      <c r="DK33" s="161">
        <v>690.30590000000007</v>
      </c>
      <c r="DL33" s="161">
        <v>690.39508000000012</v>
      </c>
      <c r="DM33" s="161">
        <v>711.71590000000003</v>
      </c>
      <c r="DN33" s="161">
        <v>711.71590000000003</v>
      </c>
      <c r="DO33" s="161">
        <v>712.61189999999999</v>
      </c>
      <c r="DP33" s="161">
        <v>712.61189999999999</v>
      </c>
      <c r="DQ33" s="161">
        <v>713.75790000000006</v>
      </c>
      <c r="DR33" s="161">
        <v>713.75790000000006</v>
      </c>
      <c r="DS33" s="161">
        <v>714.27171999999996</v>
      </c>
      <c r="DT33" s="161">
        <v>720.92460000000005</v>
      </c>
      <c r="DU33" s="161">
        <v>720.92460000000005</v>
      </c>
      <c r="DV33" s="161">
        <v>729.60674000000017</v>
      </c>
      <c r="DW33" s="161">
        <v>729.60674000000017</v>
      </c>
      <c r="DX33" s="161">
        <v>735.6</v>
      </c>
      <c r="DY33" s="161">
        <v>735.6</v>
      </c>
      <c r="DZ33" s="161">
        <v>726.93028000000004</v>
      </c>
      <c r="EA33" s="161">
        <v>725.39915999999994</v>
      </c>
      <c r="EB33" s="161">
        <v>725.39915999999994</v>
      </c>
      <c r="EC33" s="161">
        <v>724.24578999999983</v>
      </c>
      <c r="ED33" s="161">
        <v>724.24578999999983</v>
      </c>
      <c r="EE33" s="161">
        <v>733.99634999999978</v>
      </c>
      <c r="EF33" s="161">
        <v>733.99634999999978</v>
      </c>
    </row>
    <row r="34" spans="1:142" ht="16.5">
      <c r="A34" s="90"/>
      <c r="B34" s="155" t="s">
        <v>2283</v>
      </c>
      <c r="C34" s="155" t="s">
        <v>2285</v>
      </c>
      <c r="D34" s="161" t="s">
        <v>2286</v>
      </c>
      <c r="E34" s="161" t="s">
        <v>2286</v>
      </c>
      <c r="F34" s="161" t="s">
        <v>2286</v>
      </c>
      <c r="G34" s="161" t="s">
        <v>2286</v>
      </c>
      <c r="H34" s="161" t="s">
        <v>2286</v>
      </c>
      <c r="I34" s="161" t="s">
        <v>2286</v>
      </c>
      <c r="J34" s="161" t="s">
        <v>2286</v>
      </c>
      <c r="K34" s="161" t="s">
        <v>2286</v>
      </c>
      <c r="L34" s="161" t="s">
        <v>2286</v>
      </c>
      <c r="M34" s="161" t="s">
        <v>2286</v>
      </c>
      <c r="N34" s="161" t="s">
        <v>2286</v>
      </c>
      <c r="O34" s="161" t="s">
        <v>2286</v>
      </c>
      <c r="P34" s="161" t="s">
        <v>2286</v>
      </c>
      <c r="Q34" s="161" t="s">
        <v>2286</v>
      </c>
      <c r="R34" s="161" t="s">
        <v>2286</v>
      </c>
      <c r="S34" s="161" t="s">
        <v>2286</v>
      </c>
      <c r="T34" s="161" t="s">
        <v>2286</v>
      </c>
      <c r="U34" s="161" t="s">
        <v>2286</v>
      </c>
      <c r="V34" s="161" t="s">
        <v>2286</v>
      </c>
      <c r="W34" s="161" t="s">
        <v>2286</v>
      </c>
      <c r="X34" s="161" t="s">
        <v>2286</v>
      </c>
      <c r="Y34" s="161" t="s">
        <v>2286</v>
      </c>
      <c r="Z34" s="161" t="s">
        <v>2286</v>
      </c>
      <c r="AA34" s="161" t="s">
        <v>2286</v>
      </c>
      <c r="AB34" s="161" t="s">
        <v>2286</v>
      </c>
      <c r="AC34" s="161" t="s">
        <v>2286</v>
      </c>
      <c r="AD34" s="161" t="s">
        <v>2286</v>
      </c>
      <c r="AE34" s="161" t="s">
        <v>2286</v>
      </c>
      <c r="AF34" s="161" t="s">
        <v>2286</v>
      </c>
      <c r="AG34" s="161" t="s">
        <v>2286</v>
      </c>
      <c r="AH34" s="161" t="s">
        <v>2286</v>
      </c>
      <c r="AI34" s="161" t="s">
        <v>2286</v>
      </c>
      <c r="AJ34" s="161" t="s">
        <v>2286</v>
      </c>
      <c r="AK34" s="161" t="s">
        <v>2286</v>
      </c>
      <c r="AL34" s="161" t="s">
        <v>2286</v>
      </c>
      <c r="AM34" s="161" t="s">
        <v>2286</v>
      </c>
      <c r="AN34" s="161" t="s">
        <v>2286</v>
      </c>
      <c r="AO34" s="161" t="s">
        <v>2286</v>
      </c>
      <c r="AP34" s="161" t="s">
        <v>2286</v>
      </c>
      <c r="AQ34" s="161" t="s">
        <v>2286</v>
      </c>
      <c r="AR34" s="161" t="s">
        <v>2286</v>
      </c>
      <c r="AS34" s="161" t="s">
        <v>2286</v>
      </c>
      <c r="AT34" s="161" t="s">
        <v>2286</v>
      </c>
      <c r="AU34" s="161" t="s">
        <v>2286</v>
      </c>
      <c r="AV34" s="161" t="s">
        <v>2286</v>
      </c>
      <c r="AW34" s="161" t="s">
        <v>2286</v>
      </c>
      <c r="AX34" s="161" t="s">
        <v>2286</v>
      </c>
      <c r="AY34" s="161" t="s">
        <v>2286</v>
      </c>
      <c r="AZ34" s="161" t="s">
        <v>2286</v>
      </c>
      <c r="BA34" s="161" t="s">
        <v>2286</v>
      </c>
      <c r="BB34" s="161" t="s">
        <v>2286</v>
      </c>
      <c r="BC34" s="161" t="s">
        <v>2286</v>
      </c>
      <c r="BD34" s="161" t="s">
        <v>2286</v>
      </c>
      <c r="BE34" s="161" t="s">
        <v>2286</v>
      </c>
      <c r="BF34" s="161" t="s">
        <v>2286</v>
      </c>
      <c r="BG34" s="161" t="s">
        <v>2286</v>
      </c>
      <c r="BH34" s="161" t="s">
        <v>2286</v>
      </c>
      <c r="BI34" s="161" t="s">
        <v>2286</v>
      </c>
      <c r="BJ34" s="161" t="s">
        <v>2286</v>
      </c>
      <c r="BK34" s="161" t="s">
        <v>2286</v>
      </c>
      <c r="BL34" s="161" t="s">
        <v>2286</v>
      </c>
      <c r="BM34" s="161" t="s">
        <v>2286</v>
      </c>
      <c r="BN34" s="161" t="s">
        <v>2286</v>
      </c>
      <c r="BO34" s="161">
        <v>411.37248000000017</v>
      </c>
      <c r="BP34" s="161">
        <v>423.03795000000019</v>
      </c>
      <c r="BQ34" s="161">
        <v>417.20521500000012</v>
      </c>
      <c r="BR34" s="161">
        <v>430.60675000000015</v>
      </c>
      <c r="BS34" s="161">
        <v>421.6723933333335</v>
      </c>
      <c r="BT34" s="161">
        <v>447.88428000000005</v>
      </c>
      <c r="BU34" s="161">
        <v>428.22536500000018</v>
      </c>
      <c r="BV34" s="161">
        <v>459.29470333333359</v>
      </c>
      <c r="BW34" s="161">
        <v>471.38249333333363</v>
      </c>
      <c r="BX34" s="161">
        <v>465.33859833333361</v>
      </c>
      <c r="BY34" s="161">
        <v>477.58095333333341</v>
      </c>
      <c r="BZ34" s="161">
        <v>469.41938333333354</v>
      </c>
      <c r="CA34" s="161">
        <v>491.96566666666666</v>
      </c>
      <c r="CB34" s="161">
        <v>475.05595416666682</v>
      </c>
      <c r="CC34" s="161">
        <v>498.36279333333363</v>
      </c>
      <c r="CD34" s="161">
        <v>510.48956000000021</v>
      </c>
      <c r="CE34" s="161">
        <v>504.42617666666695</v>
      </c>
      <c r="CF34" s="161">
        <v>516.13184666666689</v>
      </c>
      <c r="CG34" s="161">
        <v>508.32806666666693</v>
      </c>
      <c r="CH34" s="161">
        <v>536.48220000000026</v>
      </c>
      <c r="CI34" s="161">
        <v>515.36660000000029</v>
      </c>
      <c r="CJ34" s="161">
        <v>539.64456333333362</v>
      </c>
      <c r="CK34" s="161">
        <v>547.63004333333367</v>
      </c>
      <c r="CL34" s="161">
        <v>543.63730333333365</v>
      </c>
      <c r="CM34" s="161">
        <v>565.01152000000002</v>
      </c>
      <c r="CN34" s="161">
        <v>550.76204222222259</v>
      </c>
      <c r="CO34" s="161">
        <v>594.20533666666677</v>
      </c>
      <c r="CP34" s="161">
        <v>561.62286583333355</v>
      </c>
      <c r="CQ34" s="161">
        <v>596.04685333333339</v>
      </c>
      <c r="CR34" s="161">
        <v>604.1729600000001</v>
      </c>
      <c r="CS34" s="161">
        <v>600.10990666666669</v>
      </c>
      <c r="CT34" s="161">
        <v>610.45470333333344</v>
      </c>
      <c r="CU34" s="161">
        <v>603.55817222222231</v>
      </c>
      <c r="CV34" s="161">
        <v>624.5721400000001</v>
      </c>
      <c r="CW34" s="161">
        <v>608.81166416666679</v>
      </c>
      <c r="CX34" s="161">
        <v>634.8056866666667</v>
      </c>
      <c r="CY34" s="161">
        <v>642.24251666666692</v>
      </c>
      <c r="CZ34" s="161">
        <v>638.52410166666675</v>
      </c>
      <c r="DA34" s="161">
        <v>656.03165333333345</v>
      </c>
      <c r="DB34" s="161">
        <v>644.3599522222222</v>
      </c>
      <c r="DC34" s="161">
        <v>670.46611333333351</v>
      </c>
      <c r="DD34" s="161">
        <v>650.88649250000003</v>
      </c>
      <c r="DE34" s="161">
        <v>683.10942000000011</v>
      </c>
      <c r="DF34" s="161">
        <v>683.10942000000011</v>
      </c>
      <c r="DG34" s="161">
        <v>638.52410166666675</v>
      </c>
      <c r="DH34" s="161">
        <v>656.03165333333345</v>
      </c>
      <c r="DI34" s="161">
        <v>644.3599522222222</v>
      </c>
      <c r="DJ34" s="161">
        <v>689.86579333333339</v>
      </c>
      <c r="DK34" s="161">
        <v>650.88649250000003</v>
      </c>
      <c r="DL34" s="161">
        <v>689.06191999999999</v>
      </c>
      <c r="DM34" s="161">
        <v>706.37290000000007</v>
      </c>
      <c r="DN34" s="161">
        <v>697.71741000000009</v>
      </c>
      <c r="DO34" s="161">
        <v>712.61189999999999</v>
      </c>
      <c r="DP34" s="161">
        <v>702.68224000000009</v>
      </c>
      <c r="DQ34" s="161">
        <v>713.75790000000006</v>
      </c>
      <c r="DR34" s="161">
        <v>705.4511550000002</v>
      </c>
      <c r="DS34" s="161">
        <v>713.71995333333325</v>
      </c>
      <c r="DT34" s="161">
        <v>720.14015333333327</v>
      </c>
      <c r="DU34" s="161">
        <v>716.93005333333338</v>
      </c>
      <c r="DV34" s="161">
        <v>726.0752600000003</v>
      </c>
      <c r="DW34" s="161">
        <v>719.9784555555558</v>
      </c>
      <c r="DX34" s="161">
        <v>732.54073666666682</v>
      </c>
      <c r="DY34" s="161">
        <v>723.11902583333347</v>
      </c>
      <c r="DZ34" s="161">
        <v>728.20091333333346</v>
      </c>
      <c r="EA34" s="161">
        <v>728.10645999999997</v>
      </c>
      <c r="EB34" s="161">
        <v>728.15368666666666</v>
      </c>
      <c r="EC34" s="161">
        <v>725.54651666666643</v>
      </c>
      <c r="ED34" s="161">
        <v>727.28462999999999</v>
      </c>
      <c r="EE34" s="161">
        <v>731.68503666666629</v>
      </c>
      <c r="EF34" s="161">
        <v>728.74931833333324</v>
      </c>
    </row>
    <row r="35" spans="1:142" ht="16.5">
      <c r="A35" s="90"/>
      <c r="B35" s="155" t="s">
        <v>2291</v>
      </c>
      <c r="C35" s="155" t="s">
        <v>2287</v>
      </c>
      <c r="D35" s="161">
        <v>198.012</v>
      </c>
      <c r="E35" s="161">
        <v>279.14800000000002</v>
      </c>
      <c r="F35" s="161">
        <v>477.16</v>
      </c>
      <c r="G35" s="161">
        <v>255.41300000000001</v>
      </c>
      <c r="H35" s="161">
        <v>732.57299999999998</v>
      </c>
      <c r="I35" s="161">
        <v>403.86099999999999</v>
      </c>
      <c r="J35" s="161">
        <v>1136.434</v>
      </c>
      <c r="K35" s="161">
        <v>250.995</v>
      </c>
      <c r="L35" s="161">
        <v>357.709</v>
      </c>
      <c r="M35" s="161">
        <v>608.70399999999995</v>
      </c>
      <c r="N35" s="161">
        <v>320.52300000000002</v>
      </c>
      <c r="O35" s="161">
        <v>929.22699999999998</v>
      </c>
      <c r="P35" s="161">
        <v>506.87900000000002</v>
      </c>
      <c r="Q35" s="161">
        <v>1436.105</v>
      </c>
      <c r="R35" s="161">
        <v>310.29300000000001</v>
      </c>
      <c r="S35" s="161">
        <v>444.35500000000002</v>
      </c>
      <c r="T35" s="161">
        <v>754.64800000000002</v>
      </c>
      <c r="U35" s="161">
        <v>395.358</v>
      </c>
      <c r="V35" s="161">
        <v>1150.0060000000001</v>
      </c>
      <c r="W35" s="161">
        <v>601.72199999999998</v>
      </c>
      <c r="X35" s="161">
        <v>1751.7280000000001</v>
      </c>
      <c r="Y35" s="161">
        <v>383.38299999999998</v>
      </c>
      <c r="Z35" s="161">
        <v>510.24599999999998</v>
      </c>
      <c r="AA35" s="161">
        <v>893.62900000000002</v>
      </c>
      <c r="AB35" s="161">
        <v>449.03399999999999</v>
      </c>
      <c r="AC35" s="161">
        <v>1342.664</v>
      </c>
      <c r="AD35" s="161">
        <v>613.75800000000004</v>
      </c>
      <c r="AE35" s="161">
        <v>1956.422</v>
      </c>
      <c r="AF35" s="161">
        <v>362.649</v>
      </c>
      <c r="AG35" s="161">
        <v>554.73199999999997</v>
      </c>
      <c r="AH35" s="161">
        <v>917.38</v>
      </c>
      <c r="AI35" s="161">
        <v>486.73</v>
      </c>
      <c r="AJ35" s="161">
        <v>1404.1110000000001</v>
      </c>
      <c r="AK35" s="161">
        <v>711.85799999999995</v>
      </c>
      <c r="AL35" s="161">
        <v>2115.9679999999998</v>
      </c>
      <c r="AM35" s="161">
        <v>440.24599999999998</v>
      </c>
      <c r="AN35" s="161">
        <v>629.98900000000003</v>
      </c>
      <c r="AO35" s="161">
        <v>1070.2349999999999</v>
      </c>
      <c r="AP35" s="161">
        <v>568.74</v>
      </c>
      <c r="AQ35" s="161">
        <v>1638.9749999999999</v>
      </c>
      <c r="AR35" s="161">
        <v>823.70899999999995</v>
      </c>
      <c r="AS35" s="161">
        <v>2462.683</v>
      </c>
      <c r="AT35" s="161">
        <v>517.70699999999999</v>
      </c>
      <c r="AU35" s="161">
        <v>749.65300000000002</v>
      </c>
      <c r="AV35" s="161">
        <v>1267.3599999999999</v>
      </c>
      <c r="AW35" s="161">
        <v>657.07600000000002</v>
      </c>
      <c r="AX35" s="161">
        <v>1924.4359999999999</v>
      </c>
      <c r="AY35" s="161">
        <v>972.18</v>
      </c>
      <c r="AZ35" s="161">
        <v>2896.6170000000002</v>
      </c>
      <c r="BA35" s="161">
        <v>619.19899999999996</v>
      </c>
      <c r="BB35" s="161">
        <v>855.16899999999998</v>
      </c>
      <c r="BC35" s="161">
        <v>1474.3679999999999</v>
      </c>
      <c r="BD35" s="161">
        <v>803.26</v>
      </c>
      <c r="BE35" s="161">
        <v>2277.6289999999999</v>
      </c>
      <c r="BF35" s="161">
        <v>1184.3320000000001</v>
      </c>
      <c r="BG35" s="161">
        <v>3461.96</v>
      </c>
      <c r="BH35" s="161">
        <v>684.36936297</v>
      </c>
      <c r="BI35" s="161">
        <v>900.8672310799999</v>
      </c>
      <c r="BJ35" s="161">
        <v>1585.2365940499999</v>
      </c>
      <c r="BK35" s="161">
        <v>858.57802122999999</v>
      </c>
      <c r="BL35" s="161">
        <v>2443.81461528</v>
      </c>
      <c r="BM35" s="161">
        <v>1267.1057536999999</v>
      </c>
      <c r="BN35" s="161">
        <v>3710.9231912900004</v>
      </c>
      <c r="BO35" s="161">
        <v>766.77021142000001</v>
      </c>
      <c r="BP35" s="161">
        <v>1051.9342490900001</v>
      </c>
      <c r="BQ35" s="161">
        <v>1818.70446051</v>
      </c>
      <c r="BR35" s="161">
        <v>989.59266278999985</v>
      </c>
      <c r="BS35" s="161">
        <v>2808.2971232999998</v>
      </c>
      <c r="BT35" s="161">
        <v>1581.2135022799998</v>
      </c>
      <c r="BU35" s="161">
        <v>4390.0706255799996</v>
      </c>
      <c r="BV35" s="161">
        <v>948.61239796000007</v>
      </c>
      <c r="BW35" s="161">
        <v>1280.38805037</v>
      </c>
      <c r="BX35" s="161">
        <v>2229.0004483299999</v>
      </c>
      <c r="BY35" s="161">
        <v>1168.51343554</v>
      </c>
      <c r="BZ35" s="161">
        <v>3397.5138838699995</v>
      </c>
      <c r="CA35" s="161">
        <v>1716.86500189</v>
      </c>
      <c r="CB35" s="161">
        <v>5114.3788857599993</v>
      </c>
      <c r="CC35" s="161">
        <v>998.24199999999996</v>
      </c>
      <c r="CD35" s="161">
        <v>1364.127</v>
      </c>
      <c r="CE35" s="161">
        <v>2362.3889999999997</v>
      </c>
      <c r="CF35" s="161">
        <v>1161.0996024799997</v>
      </c>
      <c r="CG35" s="161">
        <v>3523.4979363000002</v>
      </c>
      <c r="CH35" s="161">
        <v>1767.8629028099999</v>
      </c>
      <c r="CI35" s="161">
        <v>5291.3504400900001</v>
      </c>
      <c r="CJ35" s="161">
        <v>1129.0529999999999</v>
      </c>
      <c r="CK35" s="161">
        <v>1498.4299999999998</v>
      </c>
      <c r="CL35" s="161">
        <v>2627.4819999999995</v>
      </c>
      <c r="CM35" s="161">
        <v>1376.2179999999998</v>
      </c>
      <c r="CN35" s="161">
        <v>4003.69903871</v>
      </c>
      <c r="CO35" s="161">
        <v>2027.9665420099998</v>
      </c>
      <c r="CP35" s="161">
        <v>6031.6663969800002</v>
      </c>
      <c r="CQ35" s="161">
        <v>1268.5329031799999</v>
      </c>
      <c r="CR35" s="161">
        <v>1626.8407521099998</v>
      </c>
      <c r="CS35" s="161">
        <v>2895.37365529</v>
      </c>
      <c r="CT35" s="161">
        <v>1551.91839347</v>
      </c>
      <c r="CU35" s="161">
        <v>4447.2921013499999</v>
      </c>
      <c r="CV35" s="161">
        <v>2353.5721319899999</v>
      </c>
      <c r="CW35" s="161">
        <v>6800.8642333400003</v>
      </c>
      <c r="CX35" s="161">
        <v>1497.5671409399999</v>
      </c>
      <c r="CY35" s="161">
        <v>1853.5920999500001</v>
      </c>
      <c r="CZ35" s="161">
        <v>3351.1592408899996</v>
      </c>
      <c r="DA35" s="161">
        <v>1767.55890881</v>
      </c>
      <c r="DB35" s="161">
        <v>5118.7181497000001</v>
      </c>
      <c r="DC35" s="161">
        <v>2609.6405596600002</v>
      </c>
      <c r="DD35" s="161">
        <v>7728.358709359999</v>
      </c>
      <c r="DE35" s="161">
        <v>1404.8932918</v>
      </c>
      <c r="DF35" s="161">
        <v>480.87254520999994</v>
      </c>
      <c r="DG35" s="161">
        <v>1885.7656735299997</v>
      </c>
      <c r="DH35" s="161">
        <v>1470.1046349600001</v>
      </c>
      <c r="DI35" s="161">
        <v>3355.8703084900003</v>
      </c>
      <c r="DJ35" s="161">
        <v>2625.1758276099999</v>
      </c>
      <c r="DK35" s="161">
        <v>5981.0461360999998</v>
      </c>
      <c r="DL35" s="161">
        <v>1228.8510884499999</v>
      </c>
      <c r="DM35" s="161">
        <v>2045.6939278599996</v>
      </c>
      <c r="DN35" s="161">
        <v>3274.5450163099995</v>
      </c>
      <c r="DO35" s="161">
        <v>2127.2783807199999</v>
      </c>
      <c r="DP35" s="161">
        <v>5401.8233970299998</v>
      </c>
      <c r="DQ35" s="161">
        <v>3211.8090150400003</v>
      </c>
      <c r="DR35" s="161">
        <v>8613.632412070001</v>
      </c>
      <c r="DS35" s="161">
        <v>2019.9498450799999</v>
      </c>
      <c r="DT35" s="161">
        <v>2941.9426294500004</v>
      </c>
      <c r="DU35" s="161">
        <v>4961.8924745300001</v>
      </c>
      <c r="DV35" s="161">
        <v>2400.1764013800002</v>
      </c>
      <c r="DW35" s="161">
        <v>7362.0678759100001</v>
      </c>
      <c r="DX35" s="161">
        <v>3240.7597993100003</v>
      </c>
      <c r="DY35" s="161">
        <v>10602.82767522</v>
      </c>
      <c r="DZ35" s="161">
        <v>2082.5605861200002</v>
      </c>
      <c r="EA35" s="161">
        <v>2775.2538649599996</v>
      </c>
      <c r="EB35" s="161">
        <v>4857.8151341999992</v>
      </c>
      <c r="EC35" s="161">
        <v>2425.5215631799997</v>
      </c>
      <c r="ED35" s="161">
        <v>7283.3365937399994</v>
      </c>
      <c r="EE35" s="161">
        <v>3474.4335661600003</v>
      </c>
      <c r="EF35" s="161">
        <v>10757.770159899999</v>
      </c>
      <c r="EG35" s="254"/>
    </row>
    <row r="36" spans="1:142" ht="16.5">
      <c r="A36" s="90"/>
      <c r="B36" s="155" t="s">
        <v>2292</v>
      </c>
      <c r="C36" s="155" t="s">
        <v>2288</v>
      </c>
      <c r="D36" s="190" t="s">
        <v>2286</v>
      </c>
      <c r="E36" s="190" t="s">
        <v>2286</v>
      </c>
      <c r="F36" s="190" t="s">
        <v>2286</v>
      </c>
      <c r="G36" s="190" t="s">
        <v>2286</v>
      </c>
      <c r="H36" s="190" t="s">
        <v>2286</v>
      </c>
      <c r="I36" s="190" t="s">
        <v>2286</v>
      </c>
      <c r="J36" s="190" t="s">
        <v>2286</v>
      </c>
      <c r="K36" s="190">
        <v>0.26757469244288234</v>
      </c>
      <c r="L36" s="190">
        <v>0.28143135541003339</v>
      </c>
      <c r="M36" s="190">
        <v>0.27568111325341582</v>
      </c>
      <c r="N36" s="190">
        <v>0.25492046215345354</v>
      </c>
      <c r="O36" s="190">
        <v>0.26844287190491589</v>
      </c>
      <c r="P36" s="190">
        <v>0.25508281314610737</v>
      </c>
      <c r="Q36" s="190">
        <v>0.26369415205810465</v>
      </c>
      <c r="R36" s="190">
        <v>0.23625171816171631</v>
      </c>
      <c r="S36" s="190">
        <v>0.24222482520708177</v>
      </c>
      <c r="T36" s="190">
        <v>0.23976185469456435</v>
      </c>
      <c r="U36" s="190">
        <v>0.23347778474555647</v>
      </c>
      <c r="V36" s="190">
        <v>0.23759425845353199</v>
      </c>
      <c r="W36" s="190">
        <v>0.18711171699754758</v>
      </c>
      <c r="X36" s="190">
        <v>0.21977710543449125</v>
      </c>
      <c r="Y36" s="190">
        <v>0.23555155933263072</v>
      </c>
      <c r="Z36" s="190">
        <v>0.1482845922741951</v>
      </c>
      <c r="AA36" s="190">
        <v>0.18416665783252584</v>
      </c>
      <c r="AB36" s="190">
        <v>0.13576555931586043</v>
      </c>
      <c r="AC36" s="190">
        <v>0.16752782159397417</v>
      </c>
      <c r="AD36" s="190">
        <v>2.000259255935477E-2</v>
      </c>
      <c r="AE36" s="190">
        <v>0.11685261638793243</v>
      </c>
      <c r="AF36" s="190">
        <v>-5.4081688546440465E-2</v>
      </c>
      <c r="AG36" s="190">
        <v>8.7185396847794916E-2</v>
      </c>
      <c r="AH36" s="190">
        <v>2.6578143726311509E-2</v>
      </c>
      <c r="AI36" s="190">
        <v>8.3949099622745882E-2</v>
      </c>
      <c r="AJ36" s="190">
        <v>4.5764986623608062E-2</v>
      </c>
      <c r="AK36" s="190">
        <v>0.15983498382098471</v>
      </c>
      <c r="AL36" s="190">
        <v>8.1549890565532301E-2</v>
      </c>
      <c r="AM36" s="190">
        <v>0.21397273948087547</v>
      </c>
      <c r="AN36" s="190">
        <v>0.13566370788056226</v>
      </c>
      <c r="AO36" s="190">
        <v>0.16662124746560858</v>
      </c>
      <c r="AP36" s="190">
        <v>0.16849177161876194</v>
      </c>
      <c r="AQ36" s="190">
        <v>0.16726882703717849</v>
      </c>
      <c r="AR36" s="190">
        <v>0.15712543793846523</v>
      </c>
      <c r="AS36" s="190">
        <v>0.16385644773455943</v>
      </c>
      <c r="AT36" s="190">
        <v>0.17594935558755798</v>
      </c>
      <c r="AU36" s="190">
        <v>0.18994617366334965</v>
      </c>
      <c r="AV36" s="190">
        <v>0.18418851934388236</v>
      </c>
      <c r="AW36" s="190">
        <v>0.15531877483560153</v>
      </c>
      <c r="AX36" s="190">
        <v>0.17417044189203623</v>
      </c>
      <c r="AY36" s="190">
        <v>0.18024690758508166</v>
      </c>
      <c r="AZ36" s="190">
        <v>0.17620375825877721</v>
      </c>
      <c r="BA36" s="190">
        <v>0.19604139020720202</v>
      </c>
      <c r="BB36" s="190">
        <v>0.14075312177767585</v>
      </c>
      <c r="BC36" s="190">
        <v>0.16333796237848763</v>
      </c>
      <c r="BD36" s="190">
        <v>0.22247654761397451</v>
      </c>
      <c r="BE36" s="190">
        <v>0.18353065521534617</v>
      </c>
      <c r="BF36" s="190">
        <v>0.21822296282581433</v>
      </c>
      <c r="BG36" s="190">
        <v>0.19517354210100946</v>
      </c>
      <c r="BH36" s="190">
        <v>0.10524946417872139</v>
      </c>
      <c r="BI36" s="190">
        <v>5.3437660953565835E-2</v>
      </c>
      <c r="BJ36" s="190">
        <v>7.5197368669151832E-2</v>
      </c>
      <c r="BK36" s="190">
        <v>6.8866893944675489E-2</v>
      </c>
      <c r="BL36" s="190">
        <v>7.2964304230408006E-2</v>
      </c>
      <c r="BM36" s="190">
        <v>6.9890667228445835E-2</v>
      </c>
      <c r="BN36" s="190">
        <v>7.1913942185929391E-2</v>
      </c>
      <c r="BO36" s="190">
        <v>0.12040405796717724</v>
      </c>
      <c r="BP36" s="190">
        <v>0.16769065717807741</v>
      </c>
      <c r="BQ36" s="190">
        <v>0.14727635441693332</v>
      </c>
      <c r="BR36" s="190">
        <v>0.15259491661841995</v>
      </c>
      <c r="BS36" s="190">
        <v>0.14914490884090204</v>
      </c>
      <c r="BT36" s="190">
        <v>0.24789386968119476</v>
      </c>
      <c r="BU36" s="190">
        <v>0.18301306690584251</v>
      </c>
      <c r="BV36" s="190">
        <v>0.23715343114756915</v>
      </c>
      <c r="BW36" s="190">
        <v>0.21717498168505212</v>
      </c>
      <c r="BX36" s="190">
        <v>0.22559794443179904</v>
      </c>
      <c r="BY36" s="190">
        <v>0.18080244476102059</v>
      </c>
      <c r="BZ36" s="190">
        <v>0.20981282773868926</v>
      </c>
      <c r="CA36" s="190">
        <v>8.5789489790214946E-2</v>
      </c>
      <c r="CB36" s="190">
        <v>0.16498783777181414</v>
      </c>
      <c r="CC36" s="190">
        <v>5.2318103945013572E-2</v>
      </c>
      <c r="CD36" s="190">
        <v>6.5401227077839019E-2</v>
      </c>
      <c r="CE36" s="190">
        <v>5.9842317111213017E-2</v>
      </c>
      <c r="CF36" s="190">
        <v>-6.3446707881233966E-3</v>
      </c>
      <c r="CG36" s="190">
        <v>3.7081247269693751E-2</v>
      </c>
      <c r="CH36" s="190">
        <v>2.9704083235349898E-2</v>
      </c>
      <c r="CI36" s="190">
        <v>3.4602746156086273E-2</v>
      </c>
      <c r="CJ36" s="190">
        <v>0.13104137072974287</v>
      </c>
      <c r="CK36" s="190">
        <v>9.8453443117832773E-2</v>
      </c>
      <c r="CL36" s="190">
        <v>0.11221394952313091</v>
      </c>
      <c r="CM36" s="190">
        <v>0.18527126963141449</v>
      </c>
      <c r="CN36" s="190">
        <v>0.13628533664312448</v>
      </c>
      <c r="CO36" s="190">
        <v>0.14712885189601965</v>
      </c>
      <c r="CP36" s="190">
        <v>0.13991058903998965</v>
      </c>
      <c r="CQ36" s="190">
        <v>0.12353707326405416</v>
      </c>
      <c r="CR36" s="190">
        <v>8.5696864124450212E-2</v>
      </c>
      <c r="CS36" s="190">
        <v>0.10195756061887407</v>
      </c>
      <c r="CT36" s="190">
        <v>0.12766901280901721</v>
      </c>
      <c r="CU36" s="190">
        <v>0.11079580616602147</v>
      </c>
      <c r="CV36" s="190">
        <v>0.1605576735291101</v>
      </c>
      <c r="CW36" s="190">
        <v>0.12752658813244877</v>
      </c>
      <c r="CX36" s="190">
        <v>0.18055049040182514</v>
      </c>
      <c r="CY36" s="190">
        <v>0.13938140383187814</v>
      </c>
      <c r="CZ36" s="190">
        <v>0.15741857178511509</v>
      </c>
      <c r="DA36" s="190">
        <v>0.13895093727050956</v>
      </c>
      <c r="DB36" s="190">
        <v>0.15097412831196433</v>
      </c>
      <c r="DC36" s="190">
        <v>0.10879990640163162</v>
      </c>
      <c r="DD36" s="190">
        <v>0.13637891364940447</v>
      </c>
      <c r="DE36" s="190">
        <v>-6.1882934398406975E-2</v>
      </c>
      <c r="DF36" s="190">
        <v>-0.74057261831069998</v>
      </c>
      <c r="DG36" s="190">
        <v>-0.43727959849822629</v>
      </c>
      <c r="DH36" s="190">
        <v>-0.16828535239612441</v>
      </c>
      <c r="DI36" s="190">
        <v>-0.34439244155557136</v>
      </c>
      <c r="DJ36" s="190">
        <v>5.953029773580587E-3</v>
      </c>
      <c r="DK36" s="190">
        <v>-0.22609102902325007</v>
      </c>
      <c r="DL36" s="190">
        <v>-0.1253064587734265</v>
      </c>
      <c r="DM36" s="190">
        <v>3.254129182955606</v>
      </c>
      <c r="DN36" s="190">
        <v>0.73645382471106169</v>
      </c>
      <c r="DO36" s="190">
        <v>0.44702515054507042</v>
      </c>
      <c r="DP36" s="190">
        <v>0.6096639322931976</v>
      </c>
      <c r="DQ36" s="190">
        <v>0.22346434142054417</v>
      </c>
      <c r="DR36" s="190">
        <v>0.44015481841552972</v>
      </c>
      <c r="DS36" s="190">
        <v>0.64377105091540843</v>
      </c>
      <c r="DT36" s="190">
        <v>0.43811475870565175</v>
      </c>
      <c r="DU36" s="190">
        <v>0.51529218557557921</v>
      </c>
      <c r="DV36" s="190">
        <v>0.12828505339655405</v>
      </c>
      <c r="DW36" s="190">
        <v>0.36288570262363096</v>
      </c>
      <c r="DX36" s="190">
        <v>9.0138560961849912E-3</v>
      </c>
      <c r="DY36" s="190">
        <v>0.23093570377609862</v>
      </c>
      <c r="DZ36" s="190">
        <v>3.0996185965954215E-2</v>
      </c>
      <c r="EA36" s="190">
        <v>-5.6659420486783407E-2</v>
      </c>
      <c r="EB36" s="190">
        <v>-2.0975331663118935E-2</v>
      </c>
      <c r="EC36" s="190">
        <v>1.0559707938727847E-2</v>
      </c>
      <c r="ED36" s="190">
        <v>-1.0694180425532829E-2</v>
      </c>
      <c r="EE36" s="190">
        <v>7.2104624014329044E-2</v>
      </c>
      <c r="EF36" s="190">
        <v>1.4613317260839587E-2</v>
      </c>
    </row>
    <row r="37" spans="1:142" ht="16.5">
      <c r="A37" s="90"/>
      <c r="B37" s="155" t="s">
        <v>2290</v>
      </c>
      <c r="C37" s="155" t="s">
        <v>1849</v>
      </c>
      <c r="D37" s="190">
        <v>0</v>
      </c>
      <c r="E37" s="190">
        <v>0</v>
      </c>
      <c r="F37" s="190">
        <v>0</v>
      </c>
      <c r="G37" s="190">
        <v>0</v>
      </c>
      <c r="H37" s="190">
        <v>0</v>
      </c>
      <c r="I37" s="190">
        <v>0</v>
      </c>
      <c r="J37" s="190">
        <v>0</v>
      </c>
      <c r="K37" s="190">
        <v>0</v>
      </c>
      <c r="L37" s="190">
        <v>0</v>
      </c>
      <c r="M37" s="190">
        <v>0</v>
      </c>
      <c r="N37" s="190">
        <v>0</v>
      </c>
      <c r="O37" s="190">
        <v>0</v>
      </c>
      <c r="P37" s="190">
        <v>0</v>
      </c>
      <c r="Q37" s="190">
        <v>0</v>
      </c>
      <c r="R37" s="190">
        <v>0</v>
      </c>
      <c r="S37" s="190">
        <v>0</v>
      </c>
      <c r="T37" s="190">
        <v>0</v>
      </c>
      <c r="U37" s="190">
        <v>0</v>
      </c>
      <c r="V37" s="190">
        <v>0</v>
      </c>
      <c r="W37" s="190">
        <v>0</v>
      </c>
      <c r="X37" s="190">
        <v>0</v>
      </c>
      <c r="Y37" s="190">
        <v>0</v>
      </c>
      <c r="Z37" s="190">
        <v>0</v>
      </c>
      <c r="AA37" s="190">
        <v>0</v>
      </c>
      <c r="AB37" s="190">
        <v>0</v>
      </c>
      <c r="AC37" s="190">
        <v>0</v>
      </c>
      <c r="AD37" s="190">
        <v>0</v>
      </c>
      <c r="AE37" s="190">
        <v>0</v>
      </c>
      <c r="AF37" s="190">
        <v>0</v>
      </c>
      <c r="AG37" s="190">
        <v>0</v>
      </c>
      <c r="AH37" s="190">
        <v>0</v>
      </c>
      <c r="AI37" s="190">
        <v>0</v>
      </c>
      <c r="AJ37" s="190">
        <v>0</v>
      </c>
      <c r="AK37" s="190">
        <v>0</v>
      </c>
      <c r="AL37" s="190">
        <v>0</v>
      </c>
      <c r="AM37" s="190">
        <v>0</v>
      </c>
      <c r="AN37" s="190">
        <v>0</v>
      </c>
      <c r="AO37" s="190">
        <v>0</v>
      </c>
      <c r="AP37" s="190">
        <v>0</v>
      </c>
      <c r="AQ37" s="190">
        <v>0</v>
      </c>
      <c r="AR37" s="190">
        <v>0</v>
      </c>
      <c r="AS37" s="190">
        <v>0</v>
      </c>
      <c r="AT37" s="190">
        <v>0</v>
      </c>
      <c r="AU37" s="190">
        <v>0</v>
      </c>
      <c r="AV37" s="190">
        <v>0</v>
      </c>
      <c r="AW37" s="190">
        <v>0</v>
      </c>
      <c r="AX37" s="190">
        <v>0</v>
      </c>
      <c r="AY37" s="190">
        <v>0</v>
      </c>
      <c r="AZ37" s="190">
        <v>0</v>
      </c>
      <c r="BA37" s="190">
        <v>0</v>
      </c>
      <c r="BB37" s="190">
        <v>0</v>
      </c>
      <c r="BC37" s="190">
        <v>0</v>
      </c>
      <c r="BD37" s="190">
        <v>0</v>
      </c>
      <c r="BE37" s="190">
        <v>0</v>
      </c>
      <c r="BF37" s="190">
        <v>0</v>
      </c>
      <c r="BG37" s="190">
        <v>0</v>
      </c>
      <c r="BH37" s="190">
        <v>0.51863927022500744</v>
      </c>
      <c r="BI37" s="190">
        <v>0.54179364409935382</v>
      </c>
      <c r="BJ37" s="190">
        <v>0.53179755746641555</v>
      </c>
      <c r="BK37" s="190">
        <v>0.50334390385373051</v>
      </c>
      <c r="BL37" s="190">
        <v>0.52180103439014058</v>
      </c>
      <c r="BM37" s="190">
        <v>0.55223576523448481</v>
      </c>
      <c r="BN37" s="190">
        <v>0.53219305503200254</v>
      </c>
      <c r="BO37" s="190">
        <v>0.52300000000000002</v>
      </c>
      <c r="BP37" s="190">
        <v>0.54702861803735603</v>
      </c>
      <c r="BQ37" s="190">
        <v>0.53682366706802331</v>
      </c>
      <c r="BR37" s="190">
        <v>0.52488136929090012</v>
      </c>
      <c r="BS37" s="190">
        <v>0.53261457466311768</v>
      </c>
      <c r="BT37" s="190">
        <v>0.56074556030978639</v>
      </c>
      <c r="BU37" s="190">
        <v>0.54274678041134228</v>
      </c>
      <c r="BV37" s="190">
        <v>0.54902096141715284</v>
      </c>
      <c r="BW37" s="190">
        <v>0.55779054545643891</v>
      </c>
      <c r="BX37" s="190">
        <v>0.55405841081580687</v>
      </c>
      <c r="BY37" s="190">
        <v>0.53518274059627213</v>
      </c>
      <c r="BZ37" s="190">
        <v>0.54756646383267737</v>
      </c>
      <c r="CA37" s="190">
        <v>0.56057652017399306</v>
      </c>
      <c r="CB37" s="190">
        <v>0.55193385984332199</v>
      </c>
      <c r="CC37" s="190">
        <v>0.55700000000000005</v>
      </c>
      <c r="CD37" s="190">
        <v>0.57599999999999996</v>
      </c>
      <c r="CE37" s="190">
        <v>0.56799999999999995</v>
      </c>
      <c r="CF37" s="190">
        <v>0.53700000000000003</v>
      </c>
      <c r="CG37" s="190">
        <v>0.55800000000000005</v>
      </c>
      <c r="CH37" s="190">
        <v>0.55846055251423432</v>
      </c>
      <c r="CI37" s="190">
        <v>0.55798492933230626</v>
      </c>
      <c r="CJ37" s="190">
        <v>0.54400000000000004</v>
      </c>
      <c r="CK37" s="190">
        <v>0.56799999999999995</v>
      </c>
      <c r="CL37" s="190">
        <v>0.55800000000000005</v>
      </c>
      <c r="CM37" s="190">
        <v>0.53885812386689846</v>
      </c>
      <c r="CN37" s="190">
        <v>0.55121880477654561</v>
      </c>
      <c r="CO37" s="190">
        <v>0.56948545236428927</v>
      </c>
      <c r="CP37" s="190">
        <v>0.55736041660709756</v>
      </c>
      <c r="CQ37" s="190">
        <v>0.56492036761788222</v>
      </c>
      <c r="CR37" s="190">
        <v>0.57899999999999996</v>
      </c>
      <c r="CS37" s="190">
        <v>0.57258641080477812</v>
      </c>
      <c r="CT37" s="190">
        <v>0.54296622986835086</v>
      </c>
      <c r="CU37" s="190">
        <v>0.56225021091916505</v>
      </c>
      <c r="CV37" s="190">
        <v>0.57628001511804805</v>
      </c>
      <c r="CW37" s="190">
        <v>0.56710549713452962</v>
      </c>
      <c r="CX37" s="190">
        <v>0.55255375743334734</v>
      </c>
      <c r="CY37" s="190">
        <v>0.56499999999999995</v>
      </c>
      <c r="CZ37" s="190">
        <v>0.56000000000000005</v>
      </c>
      <c r="DA37" s="190">
        <v>0.54398448518017906</v>
      </c>
      <c r="DB37" s="190">
        <v>0.55424123072115361</v>
      </c>
      <c r="DC37" s="190">
        <v>0.58337693737153173</v>
      </c>
      <c r="DD37" s="190">
        <v>0.56407950654935191</v>
      </c>
      <c r="DE37" s="190">
        <v>0.55522455695517403</v>
      </c>
      <c r="DF37" s="190">
        <v>0.43964663111043101</v>
      </c>
      <c r="DG37" s="190">
        <v>0.52572967280401728</v>
      </c>
      <c r="DH37" s="190">
        <v>0.47228401254339486</v>
      </c>
      <c r="DI37" s="190">
        <v>0.50186712374145293</v>
      </c>
      <c r="DJ37" s="190">
        <v>0.53997280774388356</v>
      </c>
      <c r="DK37" s="190">
        <v>0.51946331263311851</v>
      </c>
      <c r="DL37" s="190">
        <v>0.52408193228466704</v>
      </c>
      <c r="DM37" s="190">
        <v>0.55095941176395957</v>
      </c>
      <c r="DN37" s="190">
        <v>0.54087289410283657</v>
      </c>
      <c r="DO37" s="190">
        <v>0.53619453775048609</v>
      </c>
      <c r="DP37" s="190">
        <v>0.53903099752387873</v>
      </c>
      <c r="DQ37" s="190">
        <v>0.55744462288358576</v>
      </c>
      <c r="DR37" s="190">
        <v>0.54592754883515315</v>
      </c>
      <c r="DS37" s="190">
        <v>0.5540304983382266</v>
      </c>
      <c r="DT37" s="190">
        <v>0.56018162033734387</v>
      </c>
      <c r="DU37" s="190">
        <v>0.55767754459603913</v>
      </c>
      <c r="DV37" s="190">
        <v>0.53539302433268687</v>
      </c>
      <c r="DW37" s="190">
        <v>0.54941477510781078</v>
      </c>
      <c r="DX37" s="190">
        <v>0.55622035686216686</v>
      </c>
      <c r="DY37" s="190">
        <v>0.5526463763017343</v>
      </c>
      <c r="DZ37" s="190">
        <v>0.54146940569969271</v>
      </c>
      <c r="EA37" s="190">
        <v>0.53590550963215622</v>
      </c>
      <c r="EB37" s="190">
        <v>0.53829118137244747</v>
      </c>
      <c r="EC37" s="190">
        <v>0.53352929322688714</v>
      </c>
      <c r="ED37" s="190">
        <v>0.53670536103463873</v>
      </c>
      <c r="EE37" s="190">
        <v>0.55723932421301092</v>
      </c>
      <c r="EF37" s="190">
        <v>0.54335505510444226</v>
      </c>
    </row>
    <row r="38" spans="1:142" ht="16.5">
      <c r="A38" s="90"/>
      <c r="B38" s="155" t="s">
        <v>2114</v>
      </c>
      <c r="C38" s="155" t="s">
        <v>2113</v>
      </c>
      <c r="D38" s="161">
        <v>1.3837316561844863</v>
      </c>
      <c r="E38" s="161">
        <v>1.898965986394558</v>
      </c>
      <c r="F38" s="161">
        <v>3.2459863945578231</v>
      </c>
      <c r="G38" s="161">
        <v>1.7375034013605444</v>
      </c>
      <c r="H38" s="161">
        <v>4.9834897959183673</v>
      </c>
      <c r="I38" s="161">
        <v>2.679900464499005</v>
      </c>
      <c r="J38" s="161">
        <v>7.5410351692103523</v>
      </c>
      <c r="K38" s="161">
        <v>1.6224628312863609</v>
      </c>
      <c r="L38" s="161">
        <v>2.2176627402355855</v>
      </c>
      <c r="M38" s="161">
        <v>3.7737383756974574</v>
      </c>
      <c r="N38" s="161">
        <v>1.9135701492537316</v>
      </c>
      <c r="O38" s="161">
        <v>5.5476238805970146</v>
      </c>
      <c r="P38" s="161">
        <v>2.8476348314606743</v>
      </c>
      <c r="Q38" s="161">
        <v>8.0680056179775281</v>
      </c>
      <c r="R38" s="161">
        <v>1.7432191011235956</v>
      </c>
      <c r="S38" s="161">
        <v>2.3698933333333336</v>
      </c>
      <c r="T38" s="161">
        <v>4.0247893333333336</v>
      </c>
      <c r="U38" s="161">
        <v>2.0808315789473686</v>
      </c>
      <c r="V38" s="161">
        <v>6.0526631578947372</v>
      </c>
      <c r="W38" s="161">
        <v>2.9568648648648646</v>
      </c>
      <c r="X38" s="161">
        <v>8.6080000000000005</v>
      </c>
      <c r="Y38" s="161">
        <v>1.866518987341772</v>
      </c>
      <c r="Z38" s="161">
        <v>2.3809892673821742</v>
      </c>
      <c r="AA38" s="161">
        <v>4.1699906672888476</v>
      </c>
      <c r="AB38" s="161">
        <v>2.0635753676470587</v>
      </c>
      <c r="AC38" s="161">
        <v>6.1703308823529417</v>
      </c>
      <c r="AD38" s="161">
        <v>2.6719982585981716</v>
      </c>
      <c r="AE38" s="161">
        <v>8.5172921201567267</v>
      </c>
      <c r="AF38" s="161">
        <v>1.5787940792337833</v>
      </c>
      <c r="AG38" s="161">
        <v>2.3056192851205322</v>
      </c>
      <c r="AH38" s="161">
        <v>3.8128844555278469</v>
      </c>
      <c r="AI38" s="161">
        <v>2.0071340206185568</v>
      </c>
      <c r="AJ38" s="161">
        <v>5.7901484536082481</v>
      </c>
      <c r="AK38" s="161">
        <v>2.8508530236283538</v>
      </c>
      <c r="AL38" s="161">
        <v>8.4740408490188219</v>
      </c>
      <c r="AM38" s="161">
        <v>1.7456225218080887</v>
      </c>
      <c r="AN38" s="161">
        <v>2.4286391673091754</v>
      </c>
      <c r="AO38" s="161">
        <v>4.1258095605242868</v>
      </c>
      <c r="AP38" s="161">
        <v>2.1782458828035236</v>
      </c>
      <c r="AQ38" s="161">
        <v>6.2771926464955943</v>
      </c>
      <c r="AR38" s="161">
        <v>2.9985766290498725</v>
      </c>
      <c r="AS38" s="161">
        <v>8.9649908991627232</v>
      </c>
      <c r="AT38" s="161">
        <v>1.8818865866957468</v>
      </c>
      <c r="AU38" s="161">
        <v>2.595751385041551</v>
      </c>
      <c r="AV38" s="161">
        <v>4.3883656509695284</v>
      </c>
      <c r="AW38" s="161">
        <v>2.261879518072289</v>
      </c>
      <c r="AX38" s="161">
        <v>6.6268457300275481</v>
      </c>
      <c r="AY38" s="161">
        <v>3.0571698113207546</v>
      </c>
      <c r="AZ38" s="161">
        <v>9.108858490566039</v>
      </c>
      <c r="BA38" s="161">
        <v>1.9277677459526774</v>
      </c>
      <c r="BB38" s="161">
        <v>2.5898516050878255</v>
      </c>
      <c r="BC38" s="161">
        <v>4.4650757116898845</v>
      </c>
      <c r="BD38" s="161">
        <v>2.4042502244836874</v>
      </c>
      <c r="BE38" s="161">
        <v>6.8172074229272663</v>
      </c>
      <c r="BF38" s="161">
        <v>3.2779739828397454</v>
      </c>
      <c r="BG38" s="161">
        <v>9.5819540548021038</v>
      </c>
      <c r="BH38" s="161">
        <v>1.8827217688308115</v>
      </c>
      <c r="BI38" s="161">
        <v>2.4197347060972332</v>
      </c>
      <c r="BJ38" s="161">
        <v>4.25795485911899</v>
      </c>
      <c r="BK38" s="161">
        <v>2.2552614164171265</v>
      </c>
      <c r="BL38" s="161">
        <v>6.3957461797435222</v>
      </c>
      <c r="BM38" s="161">
        <v>3.082232434200924</v>
      </c>
      <c r="BN38" s="161">
        <v>9.0268138927025063</v>
      </c>
      <c r="BO38" s="161">
        <v>1.8639317132249578</v>
      </c>
      <c r="BP38" s="161">
        <v>2.486619106134567</v>
      </c>
      <c r="BQ38" s="161">
        <v>4.3592562967123971</v>
      </c>
      <c r="BR38" s="161">
        <v>2.2981355094642608</v>
      </c>
      <c r="BS38" s="161">
        <v>6.6599027294633233</v>
      </c>
      <c r="BT38" s="161">
        <v>3.5304063412986935</v>
      </c>
      <c r="BU38" s="161">
        <v>10.251776247724134</v>
      </c>
      <c r="BV38" s="161">
        <v>2.0653675974824899</v>
      </c>
      <c r="BW38" s="161">
        <v>2.7162401414525714</v>
      </c>
      <c r="BX38" s="161">
        <v>4.7900613796350315</v>
      </c>
      <c r="BY38" s="161">
        <v>2.4467337471987118</v>
      </c>
      <c r="BZ38" s="161">
        <v>7.2376940631303954</v>
      </c>
      <c r="CA38" s="161">
        <v>3.4898065418318489</v>
      </c>
      <c r="CB38" s="161">
        <v>10.765845246022725</v>
      </c>
      <c r="CC38" s="161">
        <v>2.0030427900188736</v>
      </c>
      <c r="CD38" s="161">
        <v>2.6721937271351823</v>
      </c>
      <c r="CE38" s="161">
        <v>4.6833196001267492</v>
      </c>
      <c r="CF38" s="161">
        <v>2.2496182128243523</v>
      </c>
      <c r="CG38" s="161">
        <v>6.9315431654308259</v>
      </c>
      <c r="CH38" s="161">
        <v>3.2952871554918302</v>
      </c>
      <c r="CI38" s="161">
        <v>10.267158252183973</v>
      </c>
      <c r="CJ38" s="161">
        <v>2.0922160190514028</v>
      </c>
      <c r="CK38" s="161">
        <v>2.736208537572745</v>
      </c>
      <c r="CL38" s="161">
        <v>4.8331525152698127</v>
      </c>
      <c r="CM38" s="161">
        <v>2.4357344076807492</v>
      </c>
      <c r="CN38" s="161">
        <v>7.2693808428696673</v>
      </c>
      <c r="CO38" s="161">
        <v>3.4129052986739405</v>
      </c>
      <c r="CP38" s="161">
        <v>10.739709445466113</v>
      </c>
      <c r="CQ38" s="161">
        <v>2.1282436038137851</v>
      </c>
      <c r="CR38" s="161">
        <v>2.6926738861500845</v>
      </c>
      <c r="CS38" s="161">
        <v>4.8247389738530782</v>
      </c>
      <c r="CT38" s="161">
        <v>2.5422334941411511</v>
      </c>
      <c r="CU38" s="161">
        <v>7.368456440537706</v>
      </c>
      <c r="CV38" s="161">
        <v>3.7682950955673422</v>
      </c>
      <c r="CW38" s="161">
        <v>11.17071934331109</v>
      </c>
      <c r="CX38" s="161">
        <v>2.3590953458587478</v>
      </c>
      <c r="CY38" s="161">
        <v>2.886124870041952</v>
      </c>
      <c r="CZ38" s="161">
        <v>5.248289347485632</v>
      </c>
      <c r="DA38" s="161">
        <v>2.6943195497182715</v>
      </c>
      <c r="DB38" s="161">
        <v>7.9438800193074286</v>
      </c>
      <c r="DC38" s="161">
        <v>3.892278084996331</v>
      </c>
      <c r="DD38" s="161">
        <v>11.873589018072915</v>
      </c>
      <c r="DE38" s="161">
        <v>2.056615310326126</v>
      </c>
      <c r="DF38" s="161">
        <v>0.70394658766380336</v>
      </c>
      <c r="DG38" s="161">
        <v>2.9533194888145964</v>
      </c>
      <c r="DH38" s="161">
        <v>2.2409050348261648</v>
      </c>
      <c r="DI38" s="161">
        <v>5.2080677840336236</v>
      </c>
      <c r="DJ38" s="161">
        <v>3.8053427970758249</v>
      </c>
      <c r="DK38" s="161">
        <v>9.1890770587776469</v>
      </c>
      <c r="DL38" s="161">
        <v>1.7833681600776894</v>
      </c>
      <c r="DM38" s="161">
        <v>2.8960538093406463</v>
      </c>
      <c r="DN38" s="161">
        <v>4.6932253221400897</v>
      </c>
      <c r="DO38" s="161">
        <v>2.9851850365114587</v>
      </c>
      <c r="DP38" s="161">
        <v>7.6874340769307032</v>
      </c>
      <c r="DQ38" s="161">
        <v>4.4998577459387841</v>
      </c>
      <c r="DR38" s="161">
        <v>12.210104627399751</v>
      </c>
      <c r="DS38" s="161">
        <v>2.8301714638158781</v>
      </c>
      <c r="DT38" s="161">
        <v>4.0852362083027121</v>
      </c>
      <c r="DU38" s="161">
        <v>6.9210273044907362</v>
      </c>
      <c r="DV38" s="161">
        <v>3.3056854207923285</v>
      </c>
      <c r="DW38" s="161">
        <v>10.22540024510764</v>
      </c>
      <c r="DX38" s="161">
        <v>4.4239994270580283</v>
      </c>
      <c r="DY38" s="161">
        <v>14.662631318545571</v>
      </c>
      <c r="DZ38" s="161">
        <v>2.8598708790230662</v>
      </c>
      <c r="EA38" s="161">
        <v>3.8116045076155483</v>
      </c>
      <c r="EB38" s="161">
        <v>6.6714145971546861</v>
      </c>
      <c r="EC38" s="161">
        <v>3.3430269561811468</v>
      </c>
      <c r="ED38" s="161">
        <v>10.014423917827054</v>
      </c>
      <c r="EE38" s="161">
        <v>4.7485371328467494</v>
      </c>
      <c r="EF38" s="161">
        <v>14.761962569657385</v>
      </c>
    </row>
    <row r="39" spans="1:142" ht="16.5">
      <c r="A39" s="90"/>
      <c r="B39" s="155" t="s">
        <v>2293</v>
      </c>
      <c r="C39" s="155" t="s">
        <v>2289</v>
      </c>
      <c r="D39" s="190" t="s">
        <v>2286</v>
      </c>
      <c r="E39" s="190" t="s">
        <v>2286</v>
      </c>
      <c r="F39" s="190" t="s">
        <v>2286</v>
      </c>
      <c r="G39" s="190" t="s">
        <v>2286</v>
      </c>
      <c r="H39" s="190" t="s">
        <v>2286</v>
      </c>
      <c r="I39" s="190" t="s">
        <v>2286</v>
      </c>
      <c r="J39" s="190" t="s">
        <v>2286</v>
      </c>
      <c r="K39" s="190">
        <v>0.17252707490999653</v>
      </c>
      <c r="L39" s="190">
        <v>0.16782646773264021</v>
      </c>
      <c r="M39" s="190">
        <v>0.16258601145847562</v>
      </c>
      <c r="N39" s="190">
        <v>0.10133318171079209</v>
      </c>
      <c r="O39" s="190">
        <v>0.11320060997028447</v>
      </c>
      <c r="P39" s="190">
        <v>6.2589774950102983E-2</v>
      </c>
      <c r="Q39" s="190">
        <v>6.988038604020419E-2</v>
      </c>
      <c r="R39" s="190">
        <v>7.4427757301221975E-2</v>
      </c>
      <c r="S39" s="190">
        <v>6.8644609631479225E-2</v>
      </c>
      <c r="T39" s="190">
        <v>6.6525798198577402E-2</v>
      </c>
      <c r="U39" s="190">
        <v>8.7408047078319395E-2</v>
      </c>
      <c r="V39" s="190">
        <v>9.1037043636666315E-2</v>
      </c>
      <c r="W39" s="190">
        <v>3.8358160322179202E-2</v>
      </c>
      <c r="X39" s="190">
        <v>6.6930342837048906E-2</v>
      </c>
      <c r="Y39" s="190">
        <v>7.0731146841325421E-2</v>
      </c>
      <c r="Z39" s="190">
        <v>4.6820394372912855E-3</v>
      </c>
      <c r="AA39" s="190">
        <v>3.6076753819872076E-2</v>
      </c>
      <c r="AB39" s="190">
        <v>-8.2929399355997635E-3</v>
      </c>
      <c r="AC39" s="190">
        <v>1.9440653046209233E-2</v>
      </c>
      <c r="AD39" s="190">
        <v>-9.6340759312891988E-2</v>
      </c>
      <c r="AE39" s="190">
        <v>-1.0537625446476961E-2</v>
      </c>
      <c r="AF39" s="190">
        <v>-0.1541505390833211</v>
      </c>
      <c r="AG39" s="190">
        <v>-3.1654902142633001E-2</v>
      </c>
      <c r="AH39" s="190">
        <v>-8.5637172898800795E-2</v>
      </c>
      <c r="AI39" s="190">
        <v>-2.7351240915837183E-2</v>
      </c>
      <c r="AJ39" s="190">
        <v>-6.1614593446197463E-2</v>
      </c>
      <c r="AK39" s="190">
        <v>6.693670718334066E-2</v>
      </c>
      <c r="AL39" s="190">
        <v>-5.0780542134450934E-3</v>
      </c>
      <c r="AM39" s="190">
        <v>0.10566827223932207</v>
      </c>
      <c r="AN39" s="190">
        <v>5.3356546322526066E-2</v>
      </c>
      <c r="AO39" s="190">
        <v>8.207044001628927E-2</v>
      </c>
      <c r="AP39" s="190">
        <v>8.5251836911335754E-2</v>
      </c>
      <c r="AQ39" s="190">
        <v>8.4116011323308149E-2</v>
      </c>
      <c r="AR39" s="190">
        <v>5.181733474057082E-2</v>
      </c>
      <c r="AS39" s="190">
        <v>5.7935766288021551E-2</v>
      </c>
      <c r="AT39" s="190">
        <v>7.806044158190506E-2</v>
      </c>
      <c r="AU39" s="190">
        <v>6.8808993934462714E-2</v>
      </c>
      <c r="AV39" s="190">
        <v>6.3637472014553387E-2</v>
      </c>
      <c r="AW39" s="190">
        <v>3.839494702091395E-2</v>
      </c>
      <c r="AX39" s="190">
        <v>5.5702143174968022E-2</v>
      </c>
      <c r="AY39" s="190">
        <v>1.9540331803842514E-2</v>
      </c>
      <c r="AZ39" s="190">
        <v>1.6047711929830566E-2</v>
      </c>
      <c r="BA39" s="190">
        <v>2.4380406120801057E-2</v>
      </c>
      <c r="BB39" s="190">
        <v>-2.2728601774900659E-3</v>
      </c>
      <c r="BC39" s="190">
        <v>1.74803256659819E-2</v>
      </c>
      <c r="BD39" s="190">
        <v>6.2943541101046607E-2</v>
      </c>
      <c r="BE39" s="190">
        <v>2.8725837397594933E-2</v>
      </c>
      <c r="BF39" s="190">
        <v>7.2225026788289348E-2</v>
      </c>
      <c r="BG39" s="190">
        <v>5.1937963985942526E-2</v>
      </c>
      <c r="BH39" s="190">
        <v>-2.3366910882516523E-2</v>
      </c>
      <c r="BI39" s="190">
        <v>-6.5685963881634613E-2</v>
      </c>
      <c r="BJ39" s="190">
        <v>-4.6386862383685279E-2</v>
      </c>
      <c r="BK39" s="190">
        <v>-6.1968927588872846E-2</v>
      </c>
      <c r="BL39" s="190">
        <v>-6.1823150894060874E-2</v>
      </c>
      <c r="BM39" s="190">
        <v>-5.9714186159967153E-2</v>
      </c>
      <c r="BN39" s="190">
        <v>-5.7936007512098486E-2</v>
      </c>
      <c r="BO39" s="190">
        <v>-9.980261511249533E-3</v>
      </c>
      <c r="BP39" s="190">
        <v>2.7641212017498917E-2</v>
      </c>
      <c r="BQ39" s="190">
        <v>2.3791101818859461E-2</v>
      </c>
      <c r="BR39" s="190">
        <v>1.9010697711153712E-2</v>
      </c>
      <c r="BS39" s="190">
        <v>4.1301912598788348E-2</v>
      </c>
      <c r="BT39" s="190">
        <v>0.14540561643721706</v>
      </c>
      <c r="BU39" s="190">
        <v>0.13570262659474097</v>
      </c>
      <c r="BV39" s="190">
        <v>0.10807042062126282</v>
      </c>
      <c r="BW39" s="190">
        <v>9.2342665087516762E-2</v>
      </c>
      <c r="BX39" s="190">
        <v>9.8825362309514331E-2</v>
      </c>
      <c r="BY39" s="190">
        <v>6.4660346233931243E-2</v>
      </c>
      <c r="BZ39" s="190">
        <v>8.6756722603609671E-2</v>
      </c>
      <c r="CA39" s="190">
        <v>-1.1500035843440504E-2</v>
      </c>
      <c r="CB39" s="190">
        <v>5.0144383361147904E-2</v>
      </c>
      <c r="CC39" s="190">
        <v>-3.0176133071703526E-2</v>
      </c>
      <c r="CD39" s="190">
        <v>-1.6215949998380608E-2</v>
      </c>
      <c r="CE39" s="190">
        <v>-2.2284010798294895E-2</v>
      </c>
      <c r="CF39" s="190">
        <v>-8.0562723508448397E-2</v>
      </c>
      <c r="CG39" s="190">
        <v>-4.229950796886206E-2</v>
      </c>
      <c r="CH39" s="190">
        <v>-5.5739303599881773E-2</v>
      </c>
      <c r="CI39" s="190">
        <v>-4.6321211427684528E-2</v>
      </c>
      <c r="CJ39" s="190">
        <v>4.4518883708764445E-2</v>
      </c>
      <c r="CK39" s="190">
        <v>2.3955901769963317E-2</v>
      </c>
      <c r="CL39" s="190">
        <v>3.1992887083556854E-2</v>
      </c>
      <c r="CM39" s="190">
        <v>8.2732347113571691E-2</v>
      </c>
      <c r="CN39" s="190">
        <v>4.8739172414551835E-2</v>
      </c>
      <c r="CO39" s="190">
        <v>3.5692835747589191E-2</v>
      </c>
      <c r="CP39" s="190">
        <v>4.6025509851435498E-2</v>
      </c>
      <c r="CQ39" s="190">
        <v>1.7219820723252566E-2</v>
      </c>
      <c r="CR39" s="190">
        <v>-1.5910575098665336E-2</v>
      </c>
      <c r="CS39" s="190">
        <v>-1.7407978312607986E-3</v>
      </c>
      <c r="CT39" s="190">
        <v>4.372360390548824E-2</v>
      </c>
      <c r="CU39" s="190">
        <v>1.3629165923425113E-2</v>
      </c>
      <c r="CV39" s="190">
        <v>0.10413116268754541</v>
      </c>
      <c r="CW39" s="190">
        <v>4.0132361125182259E-2</v>
      </c>
      <c r="CX39" s="190">
        <v>0.10847054427006353</v>
      </c>
      <c r="CY39" s="190">
        <v>7.1843450811809539E-2</v>
      </c>
      <c r="CZ39" s="190">
        <v>8.7787210028960949E-2</v>
      </c>
      <c r="DA39" s="190">
        <v>5.9823795071388686E-2</v>
      </c>
      <c r="DB39" s="190">
        <v>7.8092824923822413E-2</v>
      </c>
      <c r="DC39" s="190">
        <v>3.2901613670020202E-2</v>
      </c>
      <c r="DD39" s="190">
        <v>6.2920717382690006E-2</v>
      </c>
      <c r="DE39" s="190">
        <v>-0.12821865638606245</v>
      </c>
      <c r="DF39" s="190">
        <v>-0.75609281671393136</v>
      </c>
      <c r="DG39" s="190">
        <v>-0.4372795984982264</v>
      </c>
      <c r="DH39" s="190">
        <v>-0.16828535239612452</v>
      </c>
      <c r="DI39" s="190">
        <v>-0.34439244155557136</v>
      </c>
      <c r="DJ39" s="190">
        <v>-2.2335322919402323E-2</v>
      </c>
      <c r="DK39" s="190">
        <v>-0.22609102902325018</v>
      </c>
      <c r="DL39" s="190">
        <v>-0.13286254793323826</v>
      </c>
      <c r="DM39" s="190">
        <v>3.1140249275897727</v>
      </c>
      <c r="DN39" s="190">
        <v>0.58913566240131265</v>
      </c>
      <c r="DO39" s="190">
        <v>0.33213366479986983</v>
      </c>
      <c r="DP39" s="190">
        <v>0.47606260050955451</v>
      </c>
      <c r="DQ39" s="190">
        <v>0.18251048220850219</v>
      </c>
      <c r="DR39" s="190">
        <v>0.32876289417296145</v>
      </c>
      <c r="DS39" s="190">
        <v>0.58698104360716319</v>
      </c>
      <c r="DT39" s="190">
        <v>0.41062165182380039</v>
      </c>
      <c r="DU39" s="190">
        <v>0.47468464210339234</v>
      </c>
      <c r="DV39" s="190">
        <v>0.10736365764964861</v>
      </c>
      <c r="DW39" s="190">
        <v>0.33014477168567136</v>
      </c>
      <c r="DX39" s="190">
        <v>-1.6857937109060694E-2</v>
      </c>
      <c r="DY39" s="190">
        <v>0.20086041569556201</v>
      </c>
      <c r="DZ39" s="190">
        <v>1.0493857205084334E-2</v>
      </c>
      <c r="EA39" s="190">
        <v>-6.6980631409034097E-2</v>
      </c>
      <c r="EB39" s="190">
        <v>-3.6065846348285358E-2</v>
      </c>
      <c r="EC39" s="190">
        <v>1.1296155149532749E-2</v>
      </c>
      <c r="ED39" s="190">
        <v>-2.0632574004281867E-2</v>
      </c>
      <c r="EE39" s="190">
        <v>7.3358442092868792E-2</v>
      </c>
      <c r="EF39" s="190">
        <v>6.7744492072290274E-3</v>
      </c>
    </row>
    <row r="40" spans="1:142" ht="16.5">
      <c r="A40" s="90"/>
      <c r="B40" s="83"/>
      <c r="C40" s="8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184"/>
      <c r="DF40" s="39"/>
      <c r="DG40" s="39"/>
      <c r="DH40" s="39"/>
      <c r="DI40" s="39"/>
      <c r="DJ40" s="39"/>
      <c r="DK40" s="39"/>
      <c r="DL40" s="307"/>
      <c r="DM40" s="307"/>
      <c r="DN40" s="307"/>
      <c r="DO40" s="307"/>
      <c r="DP40" s="307"/>
      <c r="DQ40" s="307"/>
      <c r="DR40" s="307"/>
      <c r="DS40" s="307"/>
      <c r="DT40" s="307"/>
      <c r="DU40" s="307"/>
      <c r="DV40" s="307"/>
      <c r="DW40" s="307"/>
      <c r="DX40" s="307"/>
      <c r="DY40" s="307"/>
      <c r="DZ40" s="307"/>
      <c r="EA40" s="307"/>
      <c r="EB40" s="307"/>
      <c r="EC40" s="307"/>
      <c r="ED40" s="307"/>
      <c r="EE40" s="307"/>
      <c r="EF40" s="307"/>
    </row>
    <row r="41" spans="1:142" ht="16.5">
      <c r="A41" s="90"/>
      <c r="B41" s="185" t="s">
        <v>152</v>
      </c>
      <c r="C41" s="185" t="s">
        <v>152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186"/>
      <c r="BB41" s="186"/>
      <c r="BC41" s="186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7"/>
      <c r="CS41" s="187"/>
      <c r="CT41" s="188"/>
      <c r="CU41" s="188"/>
      <c r="CV41" s="188"/>
      <c r="CW41" s="188"/>
      <c r="CX41" s="188"/>
      <c r="CY41" s="188"/>
      <c r="CZ41" s="187"/>
      <c r="DA41" s="186"/>
      <c r="DB41" s="186"/>
      <c r="DC41" s="186"/>
      <c r="DD41" s="186"/>
      <c r="DE41" s="186"/>
      <c r="DF41" s="188"/>
      <c r="DG41" s="187"/>
      <c r="DH41" s="188"/>
      <c r="DI41" s="187"/>
      <c r="DJ41" s="188"/>
      <c r="DK41" s="187"/>
      <c r="DL41" s="186"/>
      <c r="DM41" s="186"/>
      <c r="DN41" s="187"/>
      <c r="DO41" s="188"/>
      <c r="DP41" s="187"/>
      <c r="DQ41" s="188"/>
      <c r="DR41" s="187"/>
      <c r="DS41" s="188"/>
      <c r="DT41" s="188"/>
      <c r="DU41" s="188"/>
      <c r="DV41" s="188"/>
      <c r="DW41" s="188"/>
      <c r="DX41" s="188"/>
      <c r="DY41" s="188"/>
      <c r="DZ41" s="188"/>
      <c r="EA41" s="188"/>
      <c r="EB41" s="188"/>
      <c r="EC41" s="188"/>
      <c r="ED41" s="188"/>
      <c r="EE41" s="188"/>
      <c r="EF41" s="188"/>
    </row>
    <row r="42" spans="1:142" ht="16.5">
      <c r="A42" s="93"/>
      <c r="B42" s="189" t="s">
        <v>2301</v>
      </c>
      <c r="C42" s="189" t="s">
        <v>2294</v>
      </c>
      <c r="D42" s="161">
        <v>0</v>
      </c>
      <c r="E42" s="161">
        <v>0</v>
      </c>
      <c r="F42" s="161">
        <v>0</v>
      </c>
      <c r="G42" s="161">
        <v>0</v>
      </c>
      <c r="H42" s="161">
        <v>0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1">
        <v>0</v>
      </c>
      <c r="Q42" s="161">
        <v>0</v>
      </c>
      <c r="R42" s="161">
        <v>0</v>
      </c>
      <c r="S42" s="161">
        <v>0</v>
      </c>
      <c r="T42" s="161">
        <v>0</v>
      </c>
      <c r="U42" s="161">
        <v>0</v>
      </c>
      <c r="V42" s="161">
        <v>0</v>
      </c>
      <c r="W42" s="161">
        <v>0</v>
      </c>
      <c r="X42" s="161">
        <v>0</v>
      </c>
      <c r="Y42" s="161">
        <v>0</v>
      </c>
      <c r="Z42" s="161">
        <v>0</v>
      </c>
      <c r="AA42" s="161">
        <v>0</v>
      </c>
      <c r="AB42" s="161">
        <v>0</v>
      </c>
      <c r="AC42" s="161">
        <v>0</v>
      </c>
      <c r="AD42" s="161">
        <v>0</v>
      </c>
      <c r="AE42" s="161">
        <v>0</v>
      </c>
      <c r="AF42" s="161">
        <v>0</v>
      </c>
      <c r="AG42" s="161">
        <v>0</v>
      </c>
      <c r="AH42" s="161">
        <v>0</v>
      </c>
      <c r="AI42" s="161">
        <v>0</v>
      </c>
      <c r="AJ42" s="161">
        <v>0</v>
      </c>
      <c r="AK42" s="161">
        <v>0</v>
      </c>
      <c r="AL42" s="161">
        <v>0</v>
      </c>
      <c r="AM42" s="161">
        <v>0</v>
      </c>
      <c r="AN42" s="161">
        <v>0</v>
      </c>
      <c r="AO42" s="161">
        <v>0</v>
      </c>
      <c r="AP42" s="161">
        <v>0</v>
      </c>
      <c r="AQ42" s="161">
        <v>0</v>
      </c>
      <c r="AR42" s="161">
        <v>0</v>
      </c>
      <c r="AS42" s="161">
        <v>0</v>
      </c>
      <c r="AT42" s="268">
        <v>27</v>
      </c>
      <c r="AU42" s="268">
        <v>28</v>
      </c>
      <c r="AV42" s="268">
        <v>28</v>
      </c>
      <c r="AW42" s="268">
        <v>28</v>
      </c>
      <c r="AX42" s="268">
        <v>28</v>
      </c>
      <c r="AY42" s="268">
        <v>30</v>
      </c>
      <c r="AZ42" s="268">
        <v>30</v>
      </c>
      <c r="BA42" s="268">
        <v>31</v>
      </c>
      <c r="BB42" s="268">
        <v>33</v>
      </c>
      <c r="BC42" s="268">
        <v>33</v>
      </c>
      <c r="BD42" s="268">
        <v>35</v>
      </c>
      <c r="BE42" s="268">
        <v>35</v>
      </c>
      <c r="BF42" s="268">
        <v>40</v>
      </c>
      <c r="BG42" s="268">
        <v>40</v>
      </c>
      <c r="BH42" s="268">
        <v>41</v>
      </c>
      <c r="BI42" s="268">
        <v>41</v>
      </c>
      <c r="BJ42" s="268">
        <v>41</v>
      </c>
      <c r="BK42" s="268">
        <v>42</v>
      </c>
      <c r="BL42" s="268">
        <v>42</v>
      </c>
      <c r="BM42" s="268">
        <v>46</v>
      </c>
      <c r="BN42" s="268">
        <v>46</v>
      </c>
      <c r="BO42" s="268">
        <v>48</v>
      </c>
      <c r="BP42" s="268">
        <v>55</v>
      </c>
      <c r="BQ42" s="268">
        <v>55</v>
      </c>
      <c r="BR42" s="268">
        <v>58</v>
      </c>
      <c r="BS42" s="268">
        <v>58</v>
      </c>
      <c r="BT42" s="268">
        <v>59</v>
      </c>
      <c r="BU42" s="268">
        <v>59</v>
      </c>
      <c r="BV42" s="268">
        <v>58</v>
      </c>
      <c r="BW42" s="268">
        <v>63</v>
      </c>
      <c r="BX42" s="268">
        <v>63</v>
      </c>
      <c r="BY42" s="268">
        <v>64</v>
      </c>
      <c r="BZ42" s="268">
        <v>64</v>
      </c>
      <c r="CA42" s="268">
        <v>68</v>
      </c>
      <c r="CB42" s="268">
        <v>68</v>
      </c>
      <c r="CC42" s="268">
        <v>69</v>
      </c>
      <c r="CD42" s="268">
        <v>72</v>
      </c>
      <c r="CE42" s="268">
        <v>72</v>
      </c>
      <c r="CF42" s="268">
        <v>76</v>
      </c>
      <c r="CG42" s="268">
        <v>76</v>
      </c>
      <c r="CH42" s="268">
        <v>85</v>
      </c>
      <c r="CI42" s="268">
        <v>85</v>
      </c>
      <c r="CJ42" s="268">
        <v>84</v>
      </c>
      <c r="CK42" s="268">
        <v>93</v>
      </c>
      <c r="CL42" s="268">
        <v>93</v>
      </c>
      <c r="CM42" s="268">
        <v>96</v>
      </c>
      <c r="CN42" s="268">
        <v>96</v>
      </c>
      <c r="CO42" s="268">
        <v>98</v>
      </c>
      <c r="CP42" s="268">
        <v>98</v>
      </c>
      <c r="CQ42" s="268">
        <v>98</v>
      </c>
      <c r="CR42" s="268">
        <v>101</v>
      </c>
      <c r="CS42" s="268">
        <v>101</v>
      </c>
      <c r="CT42" s="268">
        <v>107</v>
      </c>
      <c r="CU42" s="268">
        <v>107</v>
      </c>
      <c r="CV42" s="268">
        <v>108</v>
      </c>
      <c r="CW42" s="268">
        <v>108</v>
      </c>
      <c r="CX42" s="268">
        <v>110</v>
      </c>
      <c r="CY42" s="268">
        <v>113</v>
      </c>
      <c r="CZ42" s="268">
        <v>113</v>
      </c>
      <c r="DA42" s="268">
        <v>113</v>
      </c>
      <c r="DB42" s="268">
        <v>113</v>
      </c>
      <c r="DC42" s="268">
        <v>114</v>
      </c>
      <c r="DD42" s="268">
        <v>114</v>
      </c>
      <c r="DE42" s="268">
        <v>112</v>
      </c>
      <c r="DF42" s="268">
        <v>112</v>
      </c>
      <c r="DG42" s="268">
        <v>112</v>
      </c>
      <c r="DH42" s="268">
        <v>113</v>
      </c>
      <c r="DI42" s="268">
        <v>113</v>
      </c>
      <c r="DJ42" s="268">
        <v>113</v>
      </c>
      <c r="DK42" s="268">
        <v>113</v>
      </c>
      <c r="DL42" s="268">
        <v>113</v>
      </c>
      <c r="DM42" s="268">
        <v>119</v>
      </c>
      <c r="DN42" s="268">
        <v>119</v>
      </c>
      <c r="DO42" s="268">
        <v>119</v>
      </c>
      <c r="DP42" s="268">
        <v>119</v>
      </c>
      <c r="DQ42" s="268">
        <v>119</v>
      </c>
      <c r="DR42" s="268">
        <v>119</v>
      </c>
      <c r="DS42" s="268">
        <v>120</v>
      </c>
      <c r="DT42" s="268">
        <v>120</v>
      </c>
      <c r="DU42" s="268">
        <v>120</v>
      </c>
      <c r="DV42" s="268">
        <v>123</v>
      </c>
      <c r="DW42" s="268">
        <v>123</v>
      </c>
      <c r="DX42" s="268">
        <v>123</v>
      </c>
      <c r="DY42" s="268">
        <v>123</v>
      </c>
      <c r="DZ42" s="268">
        <v>110</v>
      </c>
      <c r="EA42" s="268">
        <v>109</v>
      </c>
      <c r="EB42" s="268">
        <v>109</v>
      </c>
      <c r="EC42" s="268">
        <v>107</v>
      </c>
      <c r="ED42" s="268">
        <v>107</v>
      </c>
      <c r="EE42" s="268">
        <v>107</v>
      </c>
      <c r="EF42" s="268">
        <v>107</v>
      </c>
    </row>
    <row r="43" spans="1:142" ht="16.5">
      <c r="A43" s="90"/>
      <c r="B43" s="155" t="s">
        <v>2302</v>
      </c>
      <c r="C43" s="155" t="s">
        <v>2295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27</v>
      </c>
      <c r="AU43" s="40">
        <v>1</v>
      </c>
      <c r="AV43" s="40">
        <v>28</v>
      </c>
      <c r="AW43" s="40">
        <v>0</v>
      </c>
      <c r="AX43" s="40">
        <v>28</v>
      </c>
      <c r="AY43" s="40">
        <v>2</v>
      </c>
      <c r="AZ43" s="40">
        <v>30</v>
      </c>
      <c r="BA43" s="40">
        <v>1</v>
      </c>
      <c r="BB43" s="40">
        <v>2</v>
      </c>
      <c r="BC43" s="40">
        <v>3</v>
      </c>
      <c r="BD43" s="40">
        <v>2</v>
      </c>
      <c r="BE43" s="40">
        <v>5</v>
      </c>
      <c r="BF43" s="40">
        <v>5</v>
      </c>
      <c r="BG43" s="40">
        <v>10</v>
      </c>
      <c r="BH43" s="40">
        <v>1</v>
      </c>
      <c r="BI43" s="40">
        <v>0</v>
      </c>
      <c r="BJ43" s="40">
        <v>1</v>
      </c>
      <c r="BK43" s="40">
        <v>1</v>
      </c>
      <c r="BL43" s="40">
        <v>2</v>
      </c>
      <c r="BM43" s="40">
        <v>4</v>
      </c>
      <c r="BN43" s="40">
        <v>6</v>
      </c>
      <c r="BO43" s="40">
        <v>2</v>
      </c>
      <c r="BP43" s="40">
        <v>7</v>
      </c>
      <c r="BQ43" s="40">
        <v>9</v>
      </c>
      <c r="BR43" s="40">
        <v>3</v>
      </c>
      <c r="BS43" s="40">
        <v>12</v>
      </c>
      <c r="BT43" s="40">
        <v>1</v>
      </c>
      <c r="BU43" s="40">
        <v>13</v>
      </c>
      <c r="BV43" s="40">
        <v>-1</v>
      </c>
      <c r="BW43" s="40">
        <v>5</v>
      </c>
      <c r="BX43" s="40">
        <v>4</v>
      </c>
      <c r="BY43" s="40">
        <v>1</v>
      </c>
      <c r="BZ43" s="40">
        <v>5</v>
      </c>
      <c r="CA43" s="40">
        <v>4</v>
      </c>
      <c r="CB43" s="40">
        <v>9</v>
      </c>
      <c r="CC43" s="40">
        <v>1</v>
      </c>
      <c r="CD43" s="40">
        <v>3</v>
      </c>
      <c r="CE43" s="40">
        <v>4</v>
      </c>
      <c r="CF43" s="40">
        <v>4</v>
      </c>
      <c r="CG43" s="40">
        <v>8</v>
      </c>
      <c r="CH43" s="40">
        <v>9</v>
      </c>
      <c r="CI43" s="40">
        <v>17</v>
      </c>
      <c r="CJ43" s="40">
        <v>-1</v>
      </c>
      <c r="CK43" s="40">
        <v>9</v>
      </c>
      <c r="CL43" s="40">
        <v>8</v>
      </c>
      <c r="CM43" s="40">
        <v>3</v>
      </c>
      <c r="CN43" s="40">
        <v>11</v>
      </c>
      <c r="CO43" s="40">
        <v>2</v>
      </c>
      <c r="CP43" s="40">
        <v>13</v>
      </c>
      <c r="CQ43" s="40">
        <v>0</v>
      </c>
      <c r="CR43" s="40">
        <v>3</v>
      </c>
      <c r="CS43" s="40">
        <v>3</v>
      </c>
      <c r="CT43" s="40">
        <v>6</v>
      </c>
      <c r="CU43" s="40">
        <v>9</v>
      </c>
      <c r="CV43" s="40">
        <v>1</v>
      </c>
      <c r="CW43" s="40">
        <v>10</v>
      </c>
      <c r="CX43" s="40">
        <v>2</v>
      </c>
      <c r="CY43" s="40">
        <v>3</v>
      </c>
      <c r="CZ43" s="40">
        <v>5</v>
      </c>
      <c r="DA43" s="40">
        <v>0</v>
      </c>
      <c r="DB43" s="40">
        <v>5</v>
      </c>
      <c r="DC43" s="40">
        <v>1</v>
      </c>
      <c r="DD43" s="40">
        <v>6</v>
      </c>
      <c r="DE43" s="40">
        <v>-2</v>
      </c>
      <c r="DF43" s="40">
        <v>0</v>
      </c>
      <c r="DG43" s="40">
        <v>-2</v>
      </c>
      <c r="DH43" s="40">
        <v>1</v>
      </c>
      <c r="DI43" s="40">
        <v>-1</v>
      </c>
      <c r="DJ43" s="40">
        <v>0</v>
      </c>
      <c r="DK43" s="40">
        <v>-1</v>
      </c>
      <c r="DL43" s="40">
        <v>0</v>
      </c>
      <c r="DM43" s="40">
        <v>6</v>
      </c>
      <c r="DN43" s="40">
        <v>6</v>
      </c>
      <c r="DO43" s="40">
        <v>0</v>
      </c>
      <c r="DP43" s="40">
        <v>6</v>
      </c>
      <c r="DQ43" s="40">
        <v>0</v>
      </c>
      <c r="DR43" s="40">
        <v>6</v>
      </c>
      <c r="DS43" s="40">
        <v>1</v>
      </c>
      <c r="DT43" s="40">
        <v>0</v>
      </c>
      <c r="DU43" s="40">
        <v>1</v>
      </c>
      <c r="DV43" s="40">
        <v>3</v>
      </c>
      <c r="DW43" s="40">
        <v>4</v>
      </c>
      <c r="DX43" s="40">
        <v>0</v>
      </c>
      <c r="DY43" s="40">
        <v>4</v>
      </c>
      <c r="DZ43" s="40">
        <v>-13</v>
      </c>
      <c r="EA43" s="40">
        <v>-1</v>
      </c>
      <c r="EB43" s="40">
        <v>-14</v>
      </c>
      <c r="EC43" s="40">
        <v>-2</v>
      </c>
      <c r="ED43" s="40">
        <v>-16</v>
      </c>
      <c r="EE43" s="40">
        <v>0</v>
      </c>
      <c r="EF43" s="40">
        <v>-16</v>
      </c>
    </row>
    <row r="44" spans="1:142" ht="16.5">
      <c r="A44" s="90"/>
      <c r="B44" s="155" t="s">
        <v>2303</v>
      </c>
      <c r="C44" s="155" t="s">
        <v>2296</v>
      </c>
      <c r="D44" s="161">
        <v>0</v>
      </c>
      <c r="E44" s="161">
        <v>0</v>
      </c>
      <c r="F44" s="161">
        <v>0</v>
      </c>
      <c r="G44" s="161">
        <v>0</v>
      </c>
      <c r="H44" s="161">
        <v>0</v>
      </c>
      <c r="I44" s="161">
        <v>0</v>
      </c>
      <c r="J44" s="161">
        <v>0</v>
      </c>
      <c r="K44" s="161">
        <v>0</v>
      </c>
      <c r="L44" s="161">
        <v>0</v>
      </c>
      <c r="M44" s="161">
        <v>0</v>
      </c>
      <c r="N44" s="161">
        <v>0</v>
      </c>
      <c r="O44" s="161">
        <v>0</v>
      </c>
      <c r="P44" s="161">
        <v>0</v>
      </c>
      <c r="Q44" s="161">
        <v>0</v>
      </c>
      <c r="R44" s="161">
        <v>0</v>
      </c>
      <c r="S44" s="161">
        <v>0</v>
      </c>
      <c r="T44" s="161">
        <v>0</v>
      </c>
      <c r="U44" s="161">
        <v>0</v>
      </c>
      <c r="V44" s="161">
        <v>0</v>
      </c>
      <c r="W44" s="161">
        <v>0</v>
      </c>
      <c r="X44" s="161">
        <v>0</v>
      </c>
      <c r="Y44" s="161">
        <v>0</v>
      </c>
      <c r="Z44" s="161">
        <v>0</v>
      </c>
      <c r="AA44" s="161">
        <v>0</v>
      </c>
      <c r="AB44" s="161">
        <v>0</v>
      </c>
      <c r="AC44" s="161">
        <v>0</v>
      </c>
      <c r="AD44" s="161">
        <v>0</v>
      </c>
      <c r="AE44" s="161">
        <v>0</v>
      </c>
      <c r="AF44" s="161">
        <v>0</v>
      </c>
      <c r="AG44" s="161">
        <v>0</v>
      </c>
      <c r="AH44" s="161">
        <v>0</v>
      </c>
      <c r="AI44" s="161">
        <v>0</v>
      </c>
      <c r="AJ44" s="161">
        <v>0</v>
      </c>
      <c r="AK44" s="161">
        <v>0</v>
      </c>
      <c r="AL44" s="161">
        <v>0</v>
      </c>
      <c r="AM44" s="161">
        <v>0</v>
      </c>
      <c r="AN44" s="161">
        <v>0</v>
      </c>
      <c r="AO44" s="161">
        <v>0</v>
      </c>
      <c r="AP44" s="161">
        <v>0</v>
      </c>
      <c r="AQ44" s="161">
        <v>0</v>
      </c>
      <c r="AR44" s="161">
        <v>0</v>
      </c>
      <c r="AS44" s="161">
        <v>0</v>
      </c>
      <c r="AT44" s="161">
        <v>15.257999999999999</v>
      </c>
      <c r="AU44" s="161">
        <v>15.728</v>
      </c>
      <c r="AV44" s="161">
        <v>15.728</v>
      </c>
      <c r="AW44" s="161">
        <v>15.728</v>
      </c>
      <c r="AX44" s="161">
        <v>15.728</v>
      </c>
      <c r="AY44" s="161">
        <v>16.8</v>
      </c>
      <c r="AZ44" s="161">
        <v>16.8</v>
      </c>
      <c r="BA44" s="161">
        <v>17.38</v>
      </c>
      <c r="BB44" s="161">
        <v>18.225999999999999</v>
      </c>
      <c r="BC44" s="161">
        <v>18.225999999999999</v>
      </c>
      <c r="BD44" s="161">
        <v>19.033999999999999</v>
      </c>
      <c r="BE44" s="161">
        <v>19.033999999999999</v>
      </c>
      <c r="BF44" s="161">
        <v>20.709</v>
      </c>
      <c r="BG44" s="161">
        <v>20.709</v>
      </c>
      <c r="BH44" s="161">
        <v>21.085999999999999</v>
      </c>
      <c r="BI44" s="161">
        <v>21.085999999999999</v>
      </c>
      <c r="BJ44" s="161">
        <v>21.085999999999999</v>
      </c>
      <c r="BK44" s="161">
        <v>21.476900000000001</v>
      </c>
      <c r="BL44" s="161">
        <v>21.476900000000001</v>
      </c>
      <c r="BM44" s="161">
        <v>22.988</v>
      </c>
      <c r="BN44" s="161">
        <v>22.988</v>
      </c>
      <c r="BO44" s="161">
        <v>23.653299999999994</v>
      </c>
      <c r="BP44" s="161">
        <v>26.197469999999996</v>
      </c>
      <c r="BQ44" s="161">
        <v>26.197469999999996</v>
      </c>
      <c r="BR44" s="161">
        <v>27.215</v>
      </c>
      <c r="BS44" s="161">
        <v>27.215</v>
      </c>
      <c r="BT44" s="161">
        <v>27.606999999999999</v>
      </c>
      <c r="BU44" s="161">
        <v>27.606999999999999</v>
      </c>
      <c r="BV44" s="161">
        <v>26.687159999999992</v>
      </c>
      <c r="BW44" s="161">
        <v>28.934000000000001</v>
      </c>
      <c r="BX44" s="161">
        <v>28.934000000000001</v>
      </c>
      <c r="BY44" s="161">
        <v>28.953309999999991</v>
      </c>
      <c r="BZ44" s="161">
        <v>28.953309999999991</v>
      </c>
      <c r="CA44" s="161">
        <v>30.69547</v>
      </c>
      <c r="CB44" s="161">
        <v>30.69547</v>
      </c>
      <c r="CC44" s="161">
        <v>31.097939999999991</v>
      </c>
      <c r="CD44" s="161">
        <v>32.449809999999992</v>
      </c>
      <c r="CE44" s="161">
        <v>32.449809999999992</v>
      </c>
      <c r="CF44" s="161">
        <v>33.81447</v>
      </c>
      <c r="CG44" s="161">
        <v>33.81447</v>
      </c>
      <c r="CH44" s="161">
        <v>37.513259999999995</v>
      </c>
      <c r="CI44" s="161">
        <v>37.513259999999995</v>
      </c>
      <c r="CJ44" s="161">
        <v>36.662569999999988</v>
      </c>
      <c r="CK44" s="161">
        <v>40.120409999999978</v>
      </c>
      <c r="CL44" s="161">
        <v>40.120409999999978</v>
      </c>
      <c r="CM44" s="161">
        <v>41.438139999999976</v>
      </c>
      <c r="CN44" s="161">
        <v>41.438139999999976</v>
      </c>
      <c r="CO44" s="161">
        <v>42.099199999999975</v>
      </c>
      <c r="CP44" s="161">
        <v>42.099199999999975</v>
      </c>
      <c r="CQ44" s="161">
        <v>42.099199999999975</v>
      </c>
      <c r="CR44" s="161">
        <v>43.517769999999977</v>
      </c>
      <c r="CS44" s="161">
        <v>43.517769999999977</v>
      </c>
      <c r="CT44" s="161">
        <v>46.406519999999979</v>
      </c>
      <c r="CU44" s="161">
        <v>46.406519999999979</v>
      </c>
      <c r="CV44" s="161">
        <v>46.768429999999988</v>
      </c>
      <c r="CW44" s="161">
        <v>46.768429999999988</v>
      </c>
      <c r="CX44" s="161">
        <v>47.557510000000001</v>
      </c>
      <c r="CY44" s="161">
        <v>49.118369999999999</v>
      </c>
      <c r="CZ44" s="161">
        <v>49.118369999999999</v>
      </c>
      <c r="DA44" s="161">
        <v>48.43188</v>
      </c>
      <c r="DB44" s="161">
        <v>48.43188</v>
      </c>
      <c r="DC44" s="161">
        <v>48.726179999999999</v>
      </c>
      <c r="DD44" s="161">
        <v>48.726179999999999</v>
      </c>
      <c r="DE44" s="161">
        <v>47.895000000000003</v>
      </c>
      <c r="DF44" s="161">
        <v>47.895000000000003</v>
      </c>
      <c r="DG44" s="161">
        <v>47.895000000000003</v>
      </c>
      <c r="DH44" s="161">
        <v>48.292819999999992</v>
      </c>
      <c r="DI44" s="161">
        <v>48.292819999999992</v>
      </c>
      <c r="DJ44" s="161">
        <v>48.292819999999992</v>
      </c>
      <c r="DK44" s="161">
        <v>48.292819999999992</v>
      </c>
      <c r="DL44" s="161">
        <v>47.296519999999994</v>
      </c>
      <c r="DM44" s="161">
        <v>49.78826999999999</v>
      </c>
      <c r="DN44" s="161">
        <v>49.78826999999999</v>
      </c>
      <c r="DO44" s="161">
        <v>49.78826999999999</v>
      </c>
      <c r="DP44" s="161">
        <v>49.78826999999999</v>
      </c>
      <c r="DQ44" s="161">
        <v>49.78826999999999</v>
      </c>
      <c r="DR44" s="161">
        <v>49.78826999999999</v>
      </c>
      <c r="DS44" s="161">
        <v>50.279819999999994</v>
      </c>
      <c r="DT44" s="161">
        <v>50.279819999999994</v>
      </c>
      <c r="DU44" s="161">
        <v>50.279819999999994</v>
      </c>
      <c r="DV44" s="161">
        <v>51.632969999999993</v>
      </c>
      <c r="DW44" s="161">
        <v>51.632969999999993</v>
      </c>
      <c r="DX44" s="161">
        <v>51.632969999999993</v>
      </c>
      <c r="DY44" s="161">
        <v>51.632969999999993</v>
      </c>
      <c r="DZ44" s="161">
        <v>48.259590000000003</v>
      </c>
      <c r="EA44" s="161">
        <v>46.738330000000005</v>
      </c>
      <c r="EB44" s="161">
        <v>46.738330000000005</v>
      </c>
      <c r="EC44" s="161">
        <v>45.651520000000012</v>
      </c>
      <c r="ED44" s="161">
        <v>45.651520000000012</v>
      </c>
      <c r="EE44" s="161">
        <v>45.651520000000012</v>
      </c>
      <c r="EF44" s="161">
        <v>45.651520000000012</v>
      </c>
    </row>
    <row r="45" spans="1:142" ht="16.5">
      <c r="A45" s="90"/>
      <c r="B45" s="155" t="s">
        <v>2304</v>
      </c>
      <c r="C45" s="155" t="s">
        <v>2297</v>
      </c>
      <c r="D45" s="161">
        <v>0</v>
      </c>
      <c r="E45" s="161">
        <v>0</v>
      </c>
      <c r="F45" s="161">
        <v>0</v>
      </c>
      <c r="G45" s="161">
        <v>0</v>
      </c>
      <c r="H45" s="161">
        <v>0</v>
      </c>
      <c r="I45" s="161">
        <v>0</v>
      </c>
      <c r="J45" s="161">
        <v>0</v>
      </c>
      <c r="K45" s="161">
        <v>0</v>
      </c>
      <c r="L45" s="161">
        <v>0</v>
      </c>
      <c r="M45" s="161">
        <v>0</v>
      </c>
      <c r="N45" s="161">
        <v>0</v>
      </c>
      <c r="O45" s="161">
        <v>0</v>
      </c>
      <c r="P45" s="161">
        <v>0</v>
      </c>
      <c r="Q45" s="161">
        <v>0</v>
      </c>
      <c r="R45" s="161">
        <v>0</v>
      </c>
      <c r="S45" s="161">
        <v>0</v>
      </c>
      <c r="T45" s="161">
        <v>0</v>
      </c>
      <c r="U45" s="161">
        <v>0</v>
      </c>
      <c r="V45" s="161">
        <v>0</v>
      </c>
      <c r="W45" s="161">
        <v>0</v>
      </c>
      <c r="X45" s="161">
        <v>0</v>
      </c>
      <c r="Y45" s="161">
        <v>0</v>
      </c>
      <c r="Z45" s="161">
        <v>0</v>
      </c>
      <c r="AA45" s="161">
        <v>0</v>
      </c>
      <c r="AB45" s="161">
        <v>0</v>
      </c>
      <c r="AC45" s="161">
        <v>0</v>
      </c>
      <c r="AD45" s="161">
        <v>0</v>
      </c>
      <c r="AE45" s="161">
        <v>0</v>
      </c>
      <c r="AF45" s="161">
        <v>0</v>
      </c>
      <c r="AG45" s="161">
        <v>0</v>
      </c>
      <c r="AH45" s="161">
        <v>0</v>
      </c>
      <c r="AI45" s="161">
        <v>0</v>
      </c>
      <c r="AJ45" s="161">
        <v>0</v>
      </c>
      <c r="AK45" s="161">
        <v>0</v>
      </c>
      <c r="AL45" s="161">
        <v>0</v>
      </c>
      <c r="AM45" s="161">
        <v>0</v>
      </c>
      <c r="AN45" s="161">
        <v>0</v>
      </c>
      <c r="AO45" s="161">
        <v>0</v>
      </c>
      <c r="AP45" s="161">
        <v>0</v>
      </c>
      <c r="AQ45" s="161">
        <v>0</v>
      </c>
      <c r="AR45" s="161">
        <v>0</v>
      </c>
      <c r="AS45" s="161">
        <v>0</v>
      </c>
      <c r="AT45" s="161">
        <v>0</v>
      </c>
      <c r="AU45" s="161">
        <v>0</v>
      </c>
      <c r="AV45" s="161">
        <v>0</v>
      </c>
      <c r="AW45" s="161">
        <v>0</v>
      </c>
      <c r="AX45" s="161">
        <v>0</v>
      </c>
      <c r="AY45" s="161">
        <v>0</v>
      </c>
      <c r="AZ45" s="161">
        <v>0</v>
      </c>
      <c r="BA45" s="161">
        <v>0</v>
      </c>
      <c r="BB45" s="161">
        <v>0</v>
      </c>
      <c r="BC45" s="161">
        <v>0</v>
      </c>
      <c r="BD45" s="161">
        <v>0</v>
      </c>
      <c r="BE45" s="161">
        <v>0</v>
      </c>
      <c r="BF45" s="161">
        <v>0</v>
      </c>
      <c r="BG45" s="161">
        <v>0</v>
      </c>
      <c r="BH45" s="161">
        <v>0</v>
      </c>
      <c r="BI45" s="161">
        <v>0</v>
      </c>
      <c r="BJ45" s="161">
        <v>0</v>
      </c>
      <c r="BK45" s="161">
        <v>0</v>
      </c>
      <c r="BL45" s="161">
        <v>0</v>
      </c>
      <c r="BM45" s="161">
        <v>0</v>
      </c>
      <c r="BN45" s="161">
        <v>0</v>
      </c>
      <c r="BO45" s="161">
        <v>23.209979999999995</v>
      </c>
      <c r="BP45" s="161">
        <v>25.84405666666666</v>
      </c>
      <c r="BQ45" s="161">
        <v>24.527018333333331</v>
      </c>
      <c r="BR45" s="161">
        <v>26.814333333333334</v>
      </c>
      <c r="BS45" s="161">
        <v>25.289456666666666</v>
      </c>
      <c r="BT45" s="161">
        <v>27.476333333333333</v>
      </c>
      <c r="BU45" s="161">
        <v>25.836175833333332</v>
      </c>
      <c r="BV45" s="161">
        <v>26.687159999999992</v>
      </c>
      <c r="BW45" s="161">
        <v>28.469000000000001</v>
      </c>
      <c r="BX45" s="161">
        <v>27.578079999999996</v>
      </c>
      <c r="BY45" s="161">
        <v>28.770769999999999</v>
      </c>
      <c r="BZ45" s="161">
        <v>27.975643333333331</v>
      </c>
      <c r="CA45" s="161">
        <v>30.4483933333333</v>
      </c>
      <c r="CB45" s="161">
        <v>28.593830833333321</v>
      </c>
      <c r="CC45" s="161">
        <v>30.829626666666659</v>
      </c>
      <c r="CD45" s="161">
        <v>32.121793333333322</v>
      </c>
      <c r="CE45" s="161">
        <v>31.475709999999992</v>
      </c>
      <c r="CF45" s="161">
        <v>33.461750000000002</v>
      </c>
      <c r="CG45" s="161">
        <v>32.137723333333327</v>
      </c>
      <c r="CH45" s="161">
        <v>36.805653333333325</v>
      </c>
      <c r="CI45" s="161">
        <v>33.304705833333337</v>
      </c>
      <c r="CJ45" s="161">
        <v>36.830466666666652</v>
      </c>
      <c r="CK45" s="161">
        <v>38.778169999999982</v>
      </c>
      <c r="CL45" s="161">
        <v>37.804318333333313</v>
      </c>
      <c r="CM45" s="161">
        <v>41.295329999999979</v>
      </c>
      <c r="CN45" s="161">
        <v>38.967988888888868</v>
      </c>
      <c r="CO45" s="161">
        <v>41.983749999999979</v>
      </c>
      <c r="CP45" s="161">
        <v>39.721929166666641</v>
      </c>
      <c r="CQ45" s="161">
        <v>42.099199999999975</v>
      </c>
      <c r="CR45" s="161">
        <v>43.517769999999977</v>
      </c>
      <c r="CS45" s="161">
        <v>42.808484999999962</v>
      </c>
      <c r="CT45" s="161">
        <v>45.744076666666651</v>
      </c>
      <c r="CU45" s="161">
        <v>43.787015555555527</v>
      </c>
      <c r="CV45" s="161">
        <v>46.768429999999988</v>
      </c>
      <c r="CW45" s="161">
        <v>44.532369166666641</v>
      </c>
      <c r="CX45" s="161">
        <v>47.185379999999995</v>
      </c>
      <c r="CY45" s="161">
        <v>48.754589999999993</v>
      </c>
      <c r="CZ45" s="161">
        <v>47.969984999999994</v>
      </c>
      <c r="DA45" s="161">
        <v>48.43188</v>
      </c>
      <c r="DB45" s="161">
        <v>48.123949999999994</v>
      </c>
      <c r="DC45" s="161">
        <v>48.726179999999999</v>
      </c>
      <c r="DD45" s="161">
        <v>48.274507500000006</v>
      </c>
      <c r="DE45" s="161">
        <v>47.744666666666667</v>
      </c>
      <c r="DF45" s="161">
        <v>47.895000000000003</v>
      </c>
      <c r="DG45" s="161">
        <v>47.819833333333335</v>
      </c>
      <c r="DH45" s="161">
        <v>48.027606666666664</v>
      </c>
      <c r="DI45" s="161">
        <v>47.889091111111114</v>
      </c>
      <c r="DJ45" s="161">
        <v>48.292819999999985</v>
      </c>
      <c r="DK45" s="161">
        <v>47.990023333333326</v>
      </c>
      <c r="DL45" s="161">
        <v>47.296519999999994</v>
      </c>
      <c r="DM45" s="161">
        <v>49.264986666666658</v>
      </c>
      <c r="DN45" s="161">
        <v>48.280753333333337</v>
      </c>
      <c r="DO45" s="161">
        <v>49.78826999999999</v>
      </c>
      <c r="DP45" s="161">
        <v>48.783258888888902</v>
      </c>
      <c r="DQ45" s="161">
        <v>49.78826999999999</v>
      </c>
      <c r="DR45" s="161">
        <v>49.034511666666681</v>
      </c>
      <c r="DS45" s="161">
        <v>49.952119999999994</v>
      </c>
      <c r="DT45" s="161">
        <v>50.279819999999987</v>
      </c>
      <c r="DU45" s="161">
        <v>50.115970000000004</v>
      </c>
      <c r="DV45" s="161">
        <v>51.202573333333326</v>
      </c>
      <c r="DW45" s="161">
        <v>50.478171111111102</v>
      </c>
      <c r="DX45" s="161">
        <v>51.632969999999993</v>
      </c>
      <c r="DY45" s="161">
        <v>50.766870833333321</v>
      </c>
      <c r="DZ45" s="161">
        <v>49.734943333333327</v>
      </c>
      <c r="EA45" s="161">
        <v>46.859516666666671</v>
      </c>
      <c r="EB45" s="161">
        <v>48.297230000000006</v>
      </c>
      <c r="EC45" s="161">
        <v>46.376060000000003</v>
      </c>
      <c r="ED45" s="161">
        <v>47.656840000000003</v>
      </c>
      <c r="EE45" s="161">
        <v>45.651520000000012</v>
      </c>
      <c r="EF45" s="354">
        <v>47.155510000000007</v>
      </c>
    </row>
    <row r="46" spans="1:142" ht="16.5">
      <c r="A46" s="90"/>
      <c r="B46" s="155" t="s">
        <v>2305</v>
      </c>
      <c r="C46" s="155" t="s">
        <v>2298</v>
      </c>
      <c r="D46" s="161">
        <v>0</v>
      </c>
      <c r="E46" s="161">
        <v>0</v>
      </c>
      <c r="F46" s="161">
        <v>0</v>
      </c>
      <c r="G46" s="161">
        <v>0</v>
      </c>
      <c r="H46" s="161">
        <v>0</v>
      </c>
      <c r="I46" s="161">
        <v>0</v>
      </c>
      <c r="J46" s="161">
        <v>0</v>
      </c>
      <c r="K46" s="161">
        <v>0</v>
      </c>
      <c r="L46" s="161">
        <v>0</v>
      </c>
      <c r="M46" s="161">
        <v>0</v>
      </c>
      <c r="N46" s="161">
        <v>0</v>
      </c>
      <c r="O46" s="161">
        <v>0</v>
      </c>
      <c r="P46" s="161">
        <v>0</v>
      </c>
      <c r="Q46" s="161">
        <v>0</v>
      </c>
      <c r="R46" s="161">
        <v>0</v>
      </c>
      <c r="S46" s="161">
        <v>0</v>
      </c>
      <c r="T46" s="161">
        <v>0</v>
      </c>
      <c r="U46" s="161">
        <v>0</v>
      </c>
      <c r="V46" s="161">
        <v>0</v>
      </c>
      <c r="W46" s="161">
        <v>0</v>
      </c>
      <c r="X46" s="161">
        <v>0</v>
      </c>
      <c r="Y46" s="161">
        <v>0</v>
      </c>
      <c r="Z46" s="161">
        <v>0</v>
      </c>
      <c r="AA46" s="161">
        <v>0</v>
      </c>
      <c r="AB46" s="161">
        <v>0</v>
      </c>
      <c r="AC46" s="161">
        <v>0</v>
      </c>
      <c r="AD46" s="161">
        <v>0</v>
      </c>
      <c r="AE46" s="161">
        <v>0</v>
      </c>
      <c r="AF46" s="161">
        <v>0</v>
      </c>
      <c r="AG46" s="161">
        <v>0</v>
      </c>
      <c r="AH46" s="161">
        <v>0</v>
      </c>
      <c r="AI46" s="161">
        <v>0</v>
      </c>
      <c r="AJ46" s="161">
        <v>0</v>
      </c>
      <c r="AK46" s="161">
        <v>0</v>
      </c>
      <c r="AL46" s="161">
        <v>0</v>
      </c>
      <c r="AM46" s="161">
        <v>0</v>
      </c>
      <c r="AN46" s="161">
        <v>0</v>
      </c>
      <c r="AO46" s="161">
        <v>0</v>
      </c>
      <c r="AP46" s="161">
        <v>0</v>
      </c>
      <c r="AQ46" s="161">
        <v>0</v>
      </c>
      <c r="AR46" s="161">
        <v>0</v>
      </c>
      <c r="AS46" s="161">
        <v>0</v>
      </c>
      <c r="AT46" s="161">
        <v>0</v>
      </c>
      <c r="AU46" s="161">
        <v>0</v>
      </c>
      <c r="AV46" s="161">
        <v>0</v>
      </c>
      <c r="AW46" s="161">
        <v>0</v>
      </c>
      <c r="AX46" s="161">
        <v>0</v>
      </c>
      <c r="AY46" s="161">
        <v>0</v>
      </c>
      <c r="AZ46" s="161">
        <v>0</v>
      </c>
      <c r="BA46" s="161">
        <v>0</v>
      </c>
      <c r="BB46" s="161">
        <v>0</v>
      </c>
      <c r="BC46" s="161">
        <v>0</v>
      </c>
      <c r="BD46" s="161">
        <v>0</v>
      </c>
      <c r="BE46" s="161">
        <v>0</v>
      </c>
      <c r="BF46" s="161">
        <v>0</v>
      </c>
      <c r="BG46" s="161">
        <v>0</v>
      </c>
      <c r="BH46" s="161">
        <v>40.721904289999991</v>
      </c>
      <c r="BI46" s="161">
        <v>44.039665200000009</v>
      </c>
      <c r="BJ46" s="161">
        <v>84.761569489999999</v>
      </c>
      <c r="BK46" s="161">
        <v>46.054056839999987</v>
      </c>
      <c r="BL46" s="161">
        <v>130.81562632999999</v>
      </c>
      <c r="BM46" s="161">
        <v>61.967156269999997</v>
      </c>
      <c r="BN46" s="161">
        <v>192.78278259999999</v>
      </c>
      <c r="BO46" s="161">
        <v>45.365772700000001</v>
      </c>
      <c r="BP46" s="161">
        <v>55.548293349999987</v>
      </c>
      <c r="BQ46" s="161">
        <v>100.91406604999999</v>
      </c>
      <c r="BR46" s="161">
        <v>52.893536570000002</v>
      </c>
      <c r="BS46" s="161">
        <v>153.80760262000001</v>
      </c>
      <c r="BT46" s="161">
        <v>79.602951810000036</v>
      </c>
      <c r="BU46" s="161">
        <v>233.41055443000005</v>
      </c>
      <c r="BV46" s="161">
        <v>56.702676799999999</v>
      </c>
      <c r="BW46" s="161">
        <v>65.50685383000021</v>
      </c>
      <c r="BX46" s="161">
        <v>122.20953063000022</v>
      </c>
      <c r="BY46" s="161">
        <v>70.557607810000093</v>
      </c>
      <c r="BZ46" s="161">
        <v>192.76713844000031</v>
      </c>
      <c r="CA46" s="161">
        <v>101.98353217</v>
      </c>
      <c r="CB46" s="161">
        <v>294.75067061000038</v>
      </c>
      <c r="CC46" s="161">
        <v>67.8</v>
      </c>
      <c r="CD46" s="161">
        <v>80.736000000000004</v>
      </c>
      <c r="CE46" s="161">
        <v>148.51599999999999</v>
      </c>
      <c r="CF46" s="161">
        <v>81.593259880000232</v>
      </c>
      <c r="CG46" s="161">
        <v>230.1</v>
      </c>
      <c r="CH46" s="161">
        <v>118.30827736000003</v>
      </c>
      <c r="CI46" s="161">
        <v>348.41767638000005</v>
      </c>
      <c r="CJ46" s="161">
        <v>85.421000000000006</v>
      </c>
      <c r="CK46" s="161">
        <v>101.8</v>
      </c>
      <c r="CL46" s="161">
        <v>187.22200000000001</v>
      </c>
      <c r="CM46" s="161">
        <v>110.07299999999999</v>
      </c>
      <c r="CN46" s="161">
        <v>297.29503899999997</v>
      </c>
      <c r="CO46" s="161">
        <v>146.70941041000009</v>
      </c>
      <c r="CP46" s="161">
        <v>444.0041206300001</v>
      </c>
      <c r="CQ46" s="161">
        <v>101.58779016</v>
      </c>
      <c r="CR46" s="161">
        <v>114.10680934999999</v>
      </c>
      <c r="CS46" s="161">
        <v>215.69459950999996</v>
      </c>
      <c r="CT46" s="161">
        <v>121.0368014099999</v>
      </c>
      <c r="CU46" s="161">
        <v>336.73134832999989</v>
      </c>
      <c r="CV46" s="161">
        <v>168.27832018999999</v>
      </c>
      <c r="CW46" s="161">
        <v>505.00966851999988</v>
      </c>
      <c r="CX46" s="161">
        <v>113.49926604000001</v>
      </c>
      <c r="CY46" s="161">
        <v>117.23031178000002</v>
      </c>
      <c r="CZ46" s="161">
        <v>230.72957782000003</v>
      </c>
      <c r="DA46" s="161">
        <v>116.60939334999999</v>
      </c>
      <c r="DB46" s="161">
        <v>347.33897117000004</v>
      </c>
      <c r="DC46" s="161">
        <v>177.68380674000002</v>
      </c>
      <c r="DD46" s="161">
        <v>525.02277791000006</v>
      </c>
      <c r="DE46" s="161">
        <v>108.07665738999999</v>
      </c>
      <c r="DF46" s="161">
        <v>49.026179129999989</v>
      </c>
      <c r="DG46" s="161">
        <v>157.10300000000001</v>
      </c>
      <c r="DH46" s="161">
        <v>146.57026763999997</v>
      </c>
      <c r="DI46" s="161">
        <v>303.67326763999995</v>
      </c>
      <c r="DJ46" s="161">
        <v>203.18919783000001</v>
      </c>
      <c r="DK46" s="161">
        <v>506.86246546999996</v>
      </c>
      <c r="DL46" s="161">
        <v>103.60151150999999</v>
      </c>
      <c r="DM46" s="161">
        <v>150.69684502000001</v>
      </c>
      <c r="DN46" s="161">
        <v>254.29835653000001</v>
      </c>
      <c r="DO46" s="161">
        <v>175.16589417000006</v>
      </c>
      <c r="DP46" s="161">
        <v>429.46425070000009</v>
      </c>
      <c r="DQ46" s="161">
        <v>221.1509849599999</v>
      </c>
      <c r="DR46" s="161">
        <v>650.61523566000005</v>
      </c>
      <c r="DS46" s="161">
        <v>138.70628652000002</v>
      </c>
      <c r="DT46" s="161">
        <v>130.24131421999999</v>
      </c>
      <c r="DU46" s="161">
        <v>268.94760073999998</v>
      </c>
      <c r="DV46" s="161">
        <v>127.24505265000002</v>
      </c>
      <c r="DW46" s="161">
        <v>396.19265339000003</v>
      </c>
      <c r="DX46" s="161">
        <v>170.90976277999994</v>
      </c>
      <c r="DY46" s="161">
        <v>567.10241616999997</v>
      </c>
      <c r="DZ46" s="161">
        <v>118.42135658999995</v>
      </c>
      <c r="EA46" s="161">
        <v>112.41673906000007</v>
      </c>
      <c r="EB46" s="161">
        <v>230.83809565000001</v>
      </c>
      <c r="EC46" s="161">
        <v>119.34855048999995</v>
      </c>
      <c r="ED46" s="161">
        <v>350.18664613999999</v>
      </c>
      <c r="EE46" s="161">
        <v>170.32064994000001</v>
      </c>
      <c r="EF46" s="161">
        <v>520.50729608000006</v>
      </c>
      <c r="EG46" s="254"/>
      <c r="EJ46" s="339"/>
      <c r="EK46" s="339"/>
      <c r="EL46" s="269"/>
    </row>
    <row r="47" spans="1:142" ht="16.5">
      <c r="A47" s="90"/>
      <c r="B47" s="155" t="s">
        <v>2306</v>
      </c>
      <c r="C47" s="155" t="s">
        <v>2299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0</v>
      </c>
      <c r="M47" s="190">
        <v>0</v>
      </c>
      <c r="N47" s="190">
        <v>0</v>
      </c>
      <c r="O47" s="190">
        <v>0</v>
      </c>
      <c r="P47" s="190">
        <v>0</v>
      </c>
      <c r="Q47" s="190">
        <v>0</v>
      </c>
      <c r="R47" s="190">
        <v>0</v>
      </c>
      <c r="S47" s="190">
        <v>0</v>
      </c>
      <c r="T47" s="190">
        <v>0</v>
      </c>
      <c r="U47" s="190">
        <v>0</v>
      </c>
      <c r="V47" s="190">
        <v>0</v>
      </c>
      <c r="W47" s="190">
        <v>0</v>
      </c>
      <c r="X47" s="190">
        <v>0</v>
      </c>
      <c r="Y47" s="190">
        <v>0</v>
      </c>
      <c r="Z47" s="190">
        <v>0</v>
      </c>
      <c r="AA47" s="190">
        <v>0</v>
      </c>
      <c r="AB47" s="190">
        <v>0</v>
      </c>
      <c r="AC47" s="190">
        <v>0</v>
      </c>
      <c r="AD47" s="190">
        <v>0</v>
      </c>
      <c r="AE47" s="190">
        <v>0</v>
      </c>
      <c r="AF47" s="190">
        <v>0</v>
      </c>
      <c r="AG47" s="190">
        <v>0</v>
      </c>
      <c r="AH47" s="190">
        <v>0</v>
      </c>
      <c r="AI47" s="190">
        <v>0</v>
      </c>
      <c r="AJ47" s="190">
        <v>0</v>
      </c>
      <c r="AK47" s="190">
        <v>0</v>
      </c>
      <c r="AL47" s="190">
        <v>0</v>
      </c>
      <c r="AM47" s="190">
        <v>0</v>
      </c>
      <c r="AN47" s="190">
        <v>0</v>
      </c>
      <c r="AO47" s="190">
        <v>0</v>
      </c>
      <c r="AP47" s="190">
        <v>0</v>
      </c>
      <c r="AQ47" s="190">
        <v>0</v>
      </c>
      <c r="AR47" s="190">
        <v>0</v>
      </c>
      <c r="AS47" s="190">
        <v>0</v>
      </c>
      <c r="AT47" s="190">
        <v>0</v>
      </c>
      <c r="AU47" s="190">
        <v>0</v>
      </c>
      <c r="AV47" s="190">
        <v>0</v>
      </c>
      <c r="AW47" s="190">
        <v>0</v>
      </c>
      <c r="AX47" s="190">
        <v>0</v>
      </c>
      <c r="AY47" s="190">
        <v>0</v>
      </c>
      <c r="AZ47" s="190">
        <v>0</v>
      </c>
      <c r="BA47" s="190">
        <v>0</v>
      </c>
      <c r="BB47" s="190">
        <v>0</v>
      </c>
      <c r="BC47" s="190">
        <v>0</v>
      </c>
      <c r="BD47" s="190">
        <v>0</v>
      </c>
      <c r="BE47" s="190">
        <v>0</v>
      </c>
      <c r="BF47" s="190">
        <v>0</v>
      </c>
      <c r="BG47" s="190">
        <v>0</v>
      </c>
      <c r="BH47" s="190">
        <v>0</v>
      </c>
      <c r="BI47" s="190">
        <v>0</v>
      </c>
      <c r="BJ47" s="190">
        <v>0</v>
      </c>
      <c r="BK47" s="190">
        <v>0</v>
      </c>
      <c r="BL47" s="190">
        <v>0</v>
      </c>
      <c r="BM47" s="190">
        <v>0</v>
      </c>
      <c r="BN47" s="190">
        <v>0</v>
      </c>
      <c r="BO47" s="190">
        <v>0.11403858662720734</v>
      </c>
      <c r="BP47" s="190">
        <v>0.26132415171039902</v>
      </c>
      <c r="BQ47" s="190">
        <v>0.19056391542992412</v>
      </c>
      <c r="BR47" s="190">
        <v>0.14850982083427722</v>
      </c>
      <c r="BS47" s="190">
        <v>0.17575863782511481</v>
      </c>
      <c r="BT47" s="190">
        <v>0.28459907798831829</v>
      </c>
      <c r="BU47" s="190">
        <v>0.21074377743731176</v>
      </c>
      <c r="BV47" s="190">
        <v>0.24989994494241241</v>
      </c>
      <c r="BW47" s="190">
        <v>0.17927752374412464</v>
      </c>
      <c r="BX47" s="190">
        <v>0.21102573123402779</v>
      </c>
      <c r="BY47" s="190">
        <v>0.33395519349747449</v>
      </c>
      <c r="BZ47" s="190">
        <v>0.25330045561047121</v>
      </c>
      <c r="CA47" s="190">
        <v>0.28115264385445093</v>
      </c>
      <c r="CB47" s="190">
        <v>0.26279923943369177</v>
      </c>
      <c r="CC47" s="190">
        <v>0.19500000000000001</v>
      </c>
      <c r="CD47" s="190">
        <v>0.23248172182901095</v>
      </c>
      <c r="CE47" s="190">
        <v>0.21525710175293011</v>
      </c>
      <c r="CF47" s="190">
        <v>0.15640626733997731</v>
      </c>
      <c r="CG47" s="190">
        <v>0.19366818360287952</v>
      </c>
      <c r="CH47" s="190">
        <v>0.16007236504407141</v>
      </c>
      <c r="CI47" s="190">
        <v>0.18207594119780368</v>
      </c>
      <c r="CJ47" s="190">
        <v>0.25989675516224198</v>
      </c>
      <c r="CK47" s="190">
        <v>0.2608997225525167</v>
      </c>
      <c r="CL47" s="190">
        <v>0.2606183845511596</v>
      </c>
      <c r="CM47" s="190">
        <v>0.34904525400609199</v>
      </c>
      <c r="CN47" s="190">
        <v>0.29202537592351141</v>
      </c>
      <c r="CO47" s="190">
        <v>0.24006040560947661</v>
      </c>
      <c r="CP47" s="190">
        <v>0.27434441685946265</v>
      </c>
      <c r="CQ47" s="190">
        <v>0.18926013696866106</v>
      </c>
      <c r="CR47" s="190">
        <v>0.12089203683693506</v>
      </c>
      <c r="CS47" s="190">
        <v>0.15207934703186554</v>
      </c>
      <c r="CT47" s="190">
        <v>9.9604820528194082E-2</v>
      </c>
      <c r="CU47" s="190">
        <v>0.13265041173458636</v>
      </c>
      <c r="CV47" s="190">
        <v>0.14701790239441737</v>
      </c>
      <c r="CW47" s="190">
        <v>0.13739860748012567</v>
      </c>
      <c r="CX47" s="190">
        <v>0.1172530267785088</v>
      </c>
      <c r="CY47" s="190">
        <v>2.737349723292426E-2</v>
      </c>
      <c r="CZ47" s="190">
        <v>6.9704936257817707E-2</v>
      </c>
      <c r="DA47" s="190">
        <v>-3.6579023969763647E-2</v>
      </c>
      <c r="DB47" s="190">
        <v>3.1501738381674471E-2</v>
      </c>
      <c r="DC47" s="190">
        <v>5.5892443776360823E-2</v>
      </c>
      <c r="DD47" s="190">
        <v>3.9629160860724433E-2</v>
      </c>
      <c r="DE47" s="190">
        <v>-4.7776596617716938E-2</v>
      </c>
      <c r="DF47" s="190">
        <v>-0.58179605269663659</v>
      </c>
      <c r="DG47" s="190">
        <v>-0.31910333523618983</v>
      </c>
      <c r="DH47" s="190">
        <v>0.25693362626519467</v>
      </c>
      <c r="DI47" s="190">
        <v>-0.12571495615051076</v>
      </c>
      <c r="DJ47" s="190">
        <v>0.14354370022768226</v>
      </c>
      <c r="DK47" s="190">
        <v>-3.4589570594045993E-2</v>
      </c>
      <c r="DL47" s="190">
        <v>-4.1407145521268451E-2</v>
      </c>
      <c r="DM47" s="190">
        <v>2.0738035819680252</v>
      </c>
      <c r="DN47" s="190">
        <v>0.61867282311604477</v>
      </c>
      <c r="DO47" s="190">
        <v>0.19509841245726256</v>
      </c>
      <c r="DP47" s="190">
        <v>0.41423133500550158</v>
      </c>
      <c r="DQ47" s="190">
        <v>8.8399321035893763E-2</v>
      </c>
      <c r="DR47" s="190">
        <v>0.28361297192661916</v>
      </c>
      <c r="DS47" s="190">
        <v>0.33884423594159219</v>
      </c>
      <c r="DT47" s="190">
        <v>-0.13573960886364422</v>
      </c>
      <c r="DU47" s="190">
        <v>5.7606523336975579E-2</v>
      </c>
      <c r="DV47" s="190">
        <v>-0.2735740410373062</v>
      </c>
      <c r="DW47" s="190">
        <v>-7.7472332693045876E-2</v>
      </c>
      <c r="DX47" s="190">
        <v>-0.22718063945809341</v>
      </c>
      <c r="DY47" s="190">
        <v>-0.12835976613010391</v>
      </c>
      <c r="DZ47" s="190">
        <v>-0.14624376759646862</v>
      </c>
      <c r="EA47" s="190">
        <v>-0.13685807200848077</v>
      </c>
      <c r="EB47" s="190">
        <v>-0.14169862450954385</v>
      </c>
      <c r="EC47" s="190">
        <v>-6.2057439527493208E-2</v>
      </c>
      <c r="ED47" s="190">
        <v>-0.11612029364086451</v>
      </c>
      <c r="EE47" s="190">
        <v>-3.446923279381342E-3</v>
      </c>
      <c r="EF47" s="190">
        <v>-8.2163501267876971E-2</v>
      </c>
      <c r="EJ47" s="339"/>
      <c r="EK47" s="339"/>
      <c r="EL47" s="269"/>
    </row>
    <row r="48" spans="1:142" ht="16.5">
      <c r="A48" s="90"/>
      <c r="B48" s="155" t="s">
        <v>2307</v>
      </c>
      <c r="C48" s="155" t="s">
        <v>1852</v>
      </c>
      <c r="D48" s="190">
        <v>0</v>
      </c>
      <c r="E48" s="190">
        <v>0</v>
      </c>
      <c r="F48" s="190">
        <v>0</v>
      </c>
      <c r="G48" s="190">
        <v>0</v>
      </c>
      <c r="H48" s="190">
        <v>0</v>
      </c>
      <c r="I48" s="190">
        <v>0</v>
      </c>
      <c r="J48" s="190">
        <v>0</v>
      </c>
      <c r="K48" s="190">
        <v>0</v>
      </c>
      <c r="L48" s="190">
        <v>0</v>
      </c>
      <c r="M48" s="190">
        <v>0</v>
      </c>
      <c r="N48" s="190">
        <v>0</v>
      </c>
      <c r="O48" s="190">
        <v>0</v>
      </c>
      <c r="P48" s="190">
        <v>0</v>
      </c>
      <c r="Q48" s="190">
        <v>0</v>
      </c>
      <c r="R48" s="190">
        <v>0</v>
      </c>
      <c r="S48" s="190">
        <v>0</v>
      </c>
      <c r="T48" s="190">
        <v>0</v>
      </c>
      <c r="U48" s="190">
        <v>0</v>
      </c>
      <c r="V48" s="190">
        <v>0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0">
        <v>0</v>
      </c>
      <c r="AD48" s="190">
        <v>0</v>
      </c>
      <c r="AE48" s="190">
        <v>0</v>
      </c>
      <c r="AF48" s="190">
        <v>0</v>
      </c>
      <c r="AG48" s="190">
        <v>0</v>
      </c>
      <c r="AH48" s="190">
        <v>0</v>
      </c>
      <c r="AI48" s="190">
        <v>0</v>
      </c>
      <c r="AJ48" s="190">
        <v>0</v>
      </c>
      <c r="AK48" s="190">
        <v>0</v>
      </c>
      <c r="AL48" s="190">
        <v>0</v>
      </c>
      <c r="AM48" s="190">
        <v>0</v>
      </c>
      <c r="AN48" s="190">
        <v>0</v>
      </c>
      <c r="AO48" s="190">
        <v>0</v>
      </c>
      <c r="AP48" s="190">
        <v>0</v>
      </c>
      <c r="AQ48" s="190">
        <v>0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>
        <v>0</v>
      </c>
      <c r="BC48" s="190">
        <v>0</v>
      </c>
      <c r="BD48" s="190">
        <v>0</v>
      </c>
      <c r="BE48" s="190">
        <v>0</v>
      </c>
      <c r="BF48" s="190">
        <v>0</v>
      </c>
      <c r="BG48" s="190">
        <v>0</v>
      </c>
      <c r="BH48" s="190">
        <v>0.39278458507471714</v>
      </c>
      <c r="BI48" s="190">
        <v>0.40092381719559483</v>
      </c>
      <c r="BJ48" s="190">
        <v>0.39701349517802553</v>
      </c>
      <c r="BK48" s="190">
        <v>0.45858041916639131</v>
      </c>
      <c r="BL48" s="190">
        <v>0.41868832636120135</v>
      </c>
      <c r="BM48" s="190">
        <v>0.44900000000000001</v>
      </c>
      <c r="BN48" s="190">
        <v>0.42853431315707141</v>
      </c>
      <c r="BO48" s="190">
        <v>0.45100000000000001</v>
      </c>
      <c r="BP48" s="190">
        <v>0.44297624114134915</v>
      </c>
      <c r="BQ48" s="190">
        <v>0.44656984158850072</v>
      </c>
      <c r="BR48" s="190">
        <v>0.4492810976734431</v>
      </c>
      <c r="BS48" s="190">
        <v>0.44750222672705486</v>
      </c>
      <c r="BT48" s="190">
        <v>0.47362676901717243</v>
      </c>
      <c r="BU48" s="190">
        <v>0.45641180961227185</v>
      </c>
      <c r="BV48" s="190">
        <v>0.46664786097011951</v>
      </c>
      <c r="BW48" s="190">
        <v>0.45933805213859491</v>
      </c>
      <c r="BX48" s="190">
        <v>0.46272965118579695</v>
      </c>
      <c r="BY48" s="190">
        <v>0.45041698998043528</v>
      </c>
      <c r="BZ48" s="190">
        <v>0.45822290834852797</v>
      </c>
      <c r="CA48" s="190">
        <v>0.48171539350204162</v>
      </c>
      <c r="CB48" s="190">
        <v>0.46635129228213629</v>
      </c>
      <c r="CC48" s="190">
        <v>0.53500000000000003</v>
      </c>
      <c r="CD48" s="190">
        <v>0.501</v>
      </c>
      <c r="CE48" s="190">
        <v>0.51600000000000001</v>
      </c>
      <c r="CF48" s="190">
        <v>0.52500000000000002</v>
      </c>
      <c r="CG48" s="190">
        <v>0.52</v>
      </c>
      <c r="CH48" s="190">
        <v>0.54304267100859505</v>
      </c>
      <c r="CI48" s="190">
        <v>0.52753573409271171</v>
      </c>
      <c r="CJ48" s="190">
        <v>0.54800000000000004</v>
      </c>
      <c r="CK48" s="190">
        <v>0.52700000000000002</v>
      </c>
      <c r="CL48" s="190">
        <v>0.53700000000000003</v>
      </c>
      <c r="CM48" s="190">
        <v>0.53451881492202569</v>
      </c>
      <c r="CN48" s="190">
        <v>0.53602590349513546</v>
      </c>
      <c r="CO48" s="190">
        <v>0.55195651344857721</v>
      </c>
      <c r="CP48" s="190">
        <v>0.54128975192614759</v>
      </c>
      <c r="CQ48" s="190">
        <v>0.52653665726711973</v>
      </c>
      <c r="CR48" s="190">
        <v>0.50449591719690201</v>
      </c>
      <c r="CS48" s="190">
        <v>0.51487666214014272</v>
      </c>
      <c r="CT48" s="190">
        <v>0.53271213332536838</v>
      </c>
      <c r="CU48" s="190">
        <v>0.52128755436804519</v>
      </c>
      <c r="CV48" s="190">
        <v>0.53270208496725313</v>
      </c>
      <c r="CW48" s="190">
        <v>0.52509108161658535</v>
      </c>
      <c r="CX48" s="190">
        <v>0.54100783857368451</v>
      </c>
      <c r="CY48" s="190">
        <v>0.52366069430238604</v>
      </c>
      <c r="CZ48" s="190">
        <v>0.53219400919545246</v>
      </c>
      <c r="DA48" s="190">
        <v>0.51</v>
      </c>
      <c r="DB48" s="190">
        <v>0.52485290817187047</v>
      </c>
      <c r="DC48" s="190">
        <v>0.49547276955194314</v>
      </c>
      <c r="DD48" s="190">
        <v>0.51490976838407154</v>
      </c>
      <c r="DE48" s="190">
        <v>0.52325331913191209</v>
      </c>
      <c r="DF48" s="190">
        <v>0.51400000000000001</v>
      </c>
      <c r="DG48" s="190">
        <v>0.52</v>
      </c>
      <c r="DH48" s="190">
        <v>0.52255446915140802</v>
      </c>
      <c r="DI48" s="190">
        <v>0.52136747222955004</v>
      </c>
      <c r="DJ48" s="190">
        <v>0.48899999999999999</v>
      </c>
      <c r="DK48" s="190">
        <v>0.50853675348908756</v>
      </c>
      <c r="DL48" s="190">
        <v>0.47088620251733643</v>
      </c>
      <c r="DM48" s="190">
        <v>0.51227267239572627</v>
      </c>
      <c r="DN48" s="190">
        <v>0.49541176580564189</v>
      </c>
      <c r="DO48" s="190">
        <v>0.47248748302334842</v>
      </c>
      <c r="DP48" s="190">
        <v>0.48398117669412472</v>
      </c>
      <c r="DQ48" s="190">
        <v>0.41573296796529485</v>
      </c>
      <c r="DR48" s="190">
        <v>0.46310522303454932</v>
      </c>
      <c r="DS48" s="190">
        <v>0.48487264793367929</v>
      </c>
      <c r="DT48" s="190">
        <v>0.52956109298387877</v>
      </c>
      <c r="DU48" s="190">
        <v>0.50651359880207136</v>
      </c>
      <c r="DV48" s="190">
        <v>0.50567141087194167</v>
      </c>
      <c r="DW48" s="190">
        <v>0.50624311360605956</v>
      </c>
      <c r="DX48" s="190">
        <v>0.5326990160719709</v>
      </c>
      <c r="DY48" s="190">
        <v>0.5142162272547669</v>
      </c>
      <c r="DZ48" s="190">
        <v>0.50281267462720569</v>
      </c>
      <c r="EA48" s="190">
        <v>0.54646082784177163</v>
      </c>
      <c r="EB48" s="190">
        <v>0.52406905796616909</v>
      </c>
      <c r="EC48" s="190">
        <v>0.54319515213074943</v>
      </c>
      <c r="ED48" s="190">
        <v>0.53058750074586725</v>
      </c>
      <c r="EE48" s="190">
        <v>0.53477918897142973</v>
      </c>
      <c r="EF48" s="190">
        <v>0.53195910700057336</v>
      </c>
    </row>
    <row r="49" spans="1:137" ht="16.5">
      <c r="A49" s="90"/>
      <c r="B49" s="155" t="s">
        <v>2308</v>
      </c>
      <c r="C49" s="155" t="s">
        <v>2115</v>
      </c>
      <c r="D49" s="161">
        <v>0</v>
      </c>
      <c r="E49" s="161">
        <v>0</v>
      </c>
      <c r="F49" s="161">
        <v>0</v>
      </c>
      <c r="G49" s="161">
        <v>0</v>
      </c>
      <c r="H49" s="161">
        <v>0</v>
      </c>
      <c r="I49" s="161">
        <v>0</v>
      </c>
      <c r="J49" s="161">
        <v>0</v>
      </c>
      <c r="K49" s="161">
        <v>0</v>
      </c>
      <c r="L49" s="161">
        <v>0</v>
      </c>
      <c r="M49" s="161">
        <v>0</v>
      </c>
      <c r="N49" s="161">
        <v>0</v>
      </c>
      <c r="O49" s="161">
        <v>0</v>
      </c>
      <c r="P49" s="161">
        <v>0</v>
      </c>
      <c r="Q49" s="161">
        <v>0</v>
      </c>
      <c r="R49" s="161">
        <v>0</v>
      </c>
      <c r="S49" s="161">
        <v>0</v>
      </c>
      <c r="T49" s="161">
        <v>0</v>
      </c>
      <c r="U49" s="161">
        <v>0</v>
      </c>
      <c r="V49" s="161">
        <v>0</v>
      </c>
      <c r="W49" s="161">
        <v>0</v>
      </c>
      <c r="X49" s="161">
        <v>0</v>
      </c>
      <c r="Y49" s="161">
        <v>0</v>
      </c>
      <c r="Z49" s="161">
        <v>0</v>
      </c>
      <c r="AA49" s="161">
        <v>0</v>
      </c>
      <c r="AB49" s="161">
        <v>0</v>
      </c>
      <c r="AC49" s="161">
        <v>0</v>
      </c>
      <c r="AD49" s="161">
        <v>0</v>
      </c>
      <c r="AE49" s="161">
        <v>0</v>
      </c>
      <c r="AF49" s="161">
        <v>0</v>
      </c>
      <c r="AG49" s="161">
        <v>0</v>
      </c>
      <c r="AH49" s="161">
        <v>0</v>
      </c>
      <c r="AI49" s="161">
        <v>0</v>
      </c>
      <c r="AJ49" s="161">
        <v>0</v>
      </c>
      <c r="AK49" s="161">
        <v>0</v>
      </c>
      <c r="AL49" s="161">
        <v>0</v>
      </c>
      <c r="AM49" s="161">
        <v>0</v>
      </c>
      <c r="AN49" s="161">
        <v>0</v>
      </c>
      <c r="AO49" s="161">
        <v>0</v>
      </c>
      <c r="AP49" s="161">
        <v>0</v>
      </c>
      <c r="AQ49" s="161">
        <v>0</v>
      </c>
      <c r="AR49" s="161">
        <v>0</v>
      </c>
      <c r="AS49" s="161">
        <v>0</v>
      </c>
      <c r="AT49" s="161">
        <v>0</v>
      </c>
      <c r="AU49" s="161">
        <v>0</v>
      </c>
      <c r="AV49" s="161">
        <v>0</v>
      </c>
      <c r="AW49" s="161">
        <v>0</v>
      </c>
      <c r="AX49" s="161">
        <v>0</v>
      </c>
      <c r="AY49" s="161">
        <v>0</v>
      </c>
      <c r="AZ49" s="161">
        <v>0</v>
      </c>
      <c r="BA49" s="161">
        <v>0</v>
      </c>
      <c r="BB49" s="161">
        <v>0</v>
      </c>
      <c r="BC49" s="161">
        <v>0</v>
      </c>
      <c r="BD49" s="161">
        <v>0</v>
      </c>
      <c r="BE49" s="161">
        <v>0</v>
      </c>
      <c r="BF49" s="161">
        <v>0</v>
      </c>
      <c r="BG49" s="161">
        <v>0</v>
      </c>
      <c r="BH49" s="161">
        <v>1.9312294550886842</v>
      </c>
      <c r="BI49" s="161">
        <v>2.0885737076733384</v>
      </c>
      <c r="BJ49" s="161">
        <v>4.0198031627620221</v>
      </c>
      <c r="BK49" s="161">
        <v>2.1443530882017416</v>
      </c>
      <c r="BL49" s="161">
        <v>6.0909920114169172</v>
      </c>
      <c r="BM49" s="161">
        <v>2.6956306016182356</v>
      </c>
      <c r="BN49" s="161">
        <v>8.386235540281886</v>
      </c>
      <c r="BO49" s="161">
        <v>1.9545804304872305</v>
      </c>
      <c r="BP49" s="161">
        <v>2.1493643225773251</v>
      </c>
      <c r="BQ49" s="161">
        <v>4.1144041513131331</v>
      </c>
      <c r="BR49" s="161">
        <v>1.972584435065823</v>
      </c>
      <c r="BS49" s="161">
        <v>6.0818864021989674</v>
      </c>
      <c r="BT49" s="161">
        <v>2.8971460945783658</v>
      </c>
      <c r="BU49" s="161">
        <v>9.0342532089775567</v>
      </c>
      <c r="BV49" s="161">
        <v>2.12471753457468</v>
      </c>
      <c r="BW49" s="161">
        <v>2.3009889293617691</v>
      </c>
      <c r="BX49" s="161">
        <v>4.4314009760650572</v>
      </c>
      <c r="BY49" s="161">
        <v>2.4524059595902403</v>
      </c>
      <c r="BZ49" s="161">
        <v>6.890534603374638</v>
      </c>
      <c r="CA49" s="161">
        <v>3.3493896066546736</v>
      </c>
      <c r="CB49" s="161">
        <v>10.308191033514619</v>
      </c>
      <c r="CC49" s="161">
        <v>2.19918329641358</v>
      </c>
      <c r="CD49" s="161">
        <v>2.5134337663588324</v>
      </c>
      <c r="CE49" s="161">
        <v>4.7184320862023457</v>
      </c>
      <c r="CF49" s="161">
        <v>2.4384038455848911</v>
      </c>
      <c r="CG49" s="161">
        <v>7.1598102209480317</v>
      </c>
      <c r="CH49" s="161">
        <v>3.2144050341541752</v>
      </c>
      <c r="CI49" s="161">
        <v>10.461514901935654</v>
      </c>
      <c r="CJ49" s="161">
        <v>2.3193026787605202</v>
      </c>
      <c r="CK49" s="161">
        <v>2.6251883469488129</v>
      </c>
      <c r="CL49" s="161">
        <v>4.9523971930719934</v>
      </c>
      <c r="CM49" s="161">
        <v>2.6655072135275355</v>
      </c>
      <c r="CN49" s="161">
        <v>7.6292117575708183</v>
      </c>
      <c r="CO49" s="161">
        <v>3.494433213088401</v>
      </c>
      <c r="CP49" s="161">
        <v>11.177808579412956</v>
      </c>
      <c r="CQ49" s="161">
        <v>2.4130574965795089</v>
      </c>
      <c r="CR49" s="161">
        <v>2.6220739102670025</v>
      </c>
      <c r="CS49" s="161">
        <v>5.0385945568968431</v>
      </c>
      <c r="CT49" s="161">
        <v>2.6459557221361178</v>
      </c>
      <c r="CU49" s="161">
        <v>7.6902100784367509</v>
      </c>
      <c r="CV49" s="161">
        <v>3.598117794204339</v>
      </c>
      <c r="CW49" s="161">
        <v>11.340282988986123</v>
      </c>
      <c r="CX49" s="161">
        <v>2.4053905264723952</v>
      </c>
      <c r="CY49" s="161">
        <v>2.4044979514749287</v>
      </c>
      <c r="CZ49" s="161">
        <v>4.8098738788431987</v>
      </c>
      <c r="DA49" s="161">
        <v>2.4076990889059022</v>
      </c>
      <c r="DB49" s="161">
        <v>7.2175906418737465</v>
      </c>
      <c r="DC49" s="161">
        <v>3.6465778097113302</v>
      </c>
      <c r="DD49" s="161">
        <v>10.875776990785457</v>
      </c>
      <c r="DE49" s="161">
        <v>2.2636383272826284</v>
      </c>
      <c r="DF49" s="161">
        <v>1.023617896022549</v>
      </c>
      <c r="DG49" s="161">
        <v>3.2853104883259734</v>
      </c>
      <c r="DH49" s="161">
        <v>3.0517920382180188</v>
      </c>
      <c r="DI49" s="161">
        <v>6.341178347599552</v>
      </c>
      <c r="DJ49" s="161">
        <v>4.2074411440458457</v>
      </c>
      <c r="DK49" s="161">
        <v>10.561829944307176</v>
      </c>
      <c r="DL49" s="161">
        <v>2.1904679564162439</v>
      </c>
      <c r="DM49" s="161">
        <v>3.0589035990131199</v>
      </c>
      <c r="DN49" s="161">
        <v>5.2670751587968869</v>
      </c>
      <c r="DO49" s="161">
        <v>3.51821612138763</v>
      </c>
      <c r="DP49" s="161">
        <v>8.8035170360013986</v>
      </c>
      <c r="DQ49" s="161">
        <v>4.4418290685737816</v>
      </c>
      <c r="DR49" s="161">
        <v>13.26851667419141</v>
      </c>
      <c r="DS49" s="161">
        <v>2.7767847795048546</v>
      </c>
      <c r="DT49" s="161">
        <v>2.5903297629148239</v>
      </c>
      <c r="DU49" s="161">
        <v>5.366504943234661</v>
      </c>
      <c r="DV49" s="161">
        <v>2.4851300308994895</v>
      </c>
      <c r="DW49" s="161">
        <v>7.8487917582812603</v>
      </c>
      <c r="DX49" s="161">
        <v>3.3100897116706625</v>
      </c>
      <c r="DY49" s="161">
        <v>11.170718361424845</v>
      </c>
      <c r="DZ49" s="161">
        <v>2.3810493921007776</v>
      </c>
      <c r="EA49" s="161">
        <v>2.3990161883160708</v>
      </c>
      <c r="EB49" s="161">
        <v>4.7795307443097661</v>
      </c>
      <c r="EC49" s="161">
        <v>2.5734948266411579</v>
      </c>
      <c r="ED49" s="161">
        <v>7.3480878325126042</v>
      </c>
      <c r="EE49" s="161">
        <v>3.730886724910802</v>
      </c>
      <c r="EF49" s="161">
        <v>11.038101296751959</v>
      </c>
    </row>
    <row r="50" spans="1:137" ht="16.5">
      <c r="A50" s="90"/>
      <c r="B50" s="155" t="s">
        <v>2309</v>
      </c>
      <c r="C50" s="155" t="s">
        <v>2300</v>
      </c>
      <c r="D50" s="190" t="s">
        <v>2286</v>
      </c>
      <c r="E50" s="190" t="s">
        <v>2286</v>
      </c>
      <c r="F50" s="190" t="s">
        <v>2286</v>
      </c>
      <c r="G50" s="190" t="s">
        <v>2286</v>
      </c>
      <c r="H50" s="190" t="s">
        <v>2286</v>
      </c>
      <c r="I50" s="190" t="s">
        <v>2286</v>
      </c>
      <c r="J50" s="190" t="s">
        <v>2286</v>
      </c>
      <c r="K50" s="190" t="s">
        <v>2286</v>
      </c>
      <c r="L50" s="190" t="s">
        <v>2286</v>
      </c>
      <c r="M50" s="190" t="s">
        <v>2286</v>
      </c>
      <c r="N50" s="190" t="s">
        <v>2286</v>
      </c>
      <c r="O50" s="190" t="s">
        <v>2286</v>
      </c>
      <c r="P50" s="190" t="s">
        <v>2286</v>
      </c>
      <c r="Q50" s="190" t="s">
        <v>2286</v>
      </c>
      <c r="R50" s="190" t="s">
        <v>2286</v>
      </c>
      <c r="S50" s="190" t="s">
        <v>2286</v>
      </c>
      <c r="T50" s="190" t="s">
        <v>2286</v>
      </c>
      <c r="U50" s="190" t="s">
        <v>2286</v>
      </c>
      <c r="V50" s="190" t="s">
        <v>2286</v>
      </c>
      <c r="W50" s="190" t="s">
        <v>2286</v>
      </c>
      <c r="X50" s="190" t="s">
        <v>2286</v>
      </c>
      <c r="Y50" s="190" t="s">
        <v>2286</v>
      </c>
      <c r="Z50" s="190" t="s">
        <v>2286</v>
      </c>
      <c r="AA50" s="190" t="s">
        <v>2286</v>
      </c>
      <c r="AB50" s="190" t="s">
        <v>2286</v>
      </c>
      <c r="AC50" s="190" t="s">
        <v>2286</v>
      </c>
      <c r="AD50" s="190" t="s">
        <v>2286</v>
      </c>
      <c r="AE50" s="190" t="s">
        <v>2286</v>
      </c>
      <c r="AF50" s="190" t="s">
        <v>2286</v>
      </c>
      <c r="AG50" s="190" t="s">
        <v>2286</v>
      </c>
      <c r="AH50" s="190" t="s">
        <v>2286</v>
      </c>
      <c r="AI50" s="190" t="s">
        <v>2286</v>
      </c>
      <c r="AJ50" s="190" t="s">
        <v>2286</v>
      </c>
      <c r="AK50" s="190" t="s">
        <v>2286</v>
      </c>
      <c r="AL50" s="190" t="s">
        <v>2286</v>
      </c>
      <c r="AM50" s="190" t="s">
        <v>2286</v>
      </c>
      <c r="AN50" s="190" t="s">
        <v>2286</v>
      </c>
      <c r="AO50" s="190" t="s">
        <v>2286</v>
      </c>
      <c r="AP50" s="190" t="s">
        <v>2286</v>
      </c>
      <c r="AQ50" s="190" t="s">
        <v>2286</v>
      </c>
      <c r="AR50" s="190" t="s">
        <v>2286</v>
      </c>
      <c r="AS50" s="190" t="s">
        <v>2286</v>
      </c>
      <c r="AT50" s="190" t="s">
        <v>2286</v>
      </c>
      <c r="AU50" s="190" t="s">
        <v>2286</v>
      </c>
      <c r="AV50" s="190" t="s">
        <v>2286</v>
      </c>
      <c r="AW50" s="190" t="s">
        <v>2286</v>
      </c>
      <c r="AX50" s="190" t="s">
        <v>2286</v>
      </c>
      <c r="AY50" s="190" t="s">
        <v>2286</v>
      </c>
      <c r="AZ50" s="190" t="s">
        <v>2286</v>
      </c>
      <c r="BA50" s="190" t="s">
        <v>2286</v>
      </c>
      <c r="BB50" s="190" t="s">
        <v>2286</v>
      </c>
      <c r="BC50" s="190" t="s">
        <v>2286</v>
      </c>
      <c r="BD50" s="190" t="s">
        <v>2286</v>
      </c>
      <c r="BE50" s="190" t="s">
        <v>2286</v>
      </c>
      <c r="BF50" s="190" t="s">
        <v>2286</v>
      </c>
      <c r="BG50" s="190" t="s">
        <v>2286</v>
      </c>
      <c r="BH50" s="190" t="s">
        <v>2286</v>
      </c>
      <c r="BI50" s="190" t="s">
        <v>2286</v>
      </c>
      <c r="BJ50" s="190" t="s">
        <v>2286</v>
      </c>
      <c r="BK50" s="190" t="s">
        <v>2286</v>
      </c>
      <c r="BL50" s="190" t="s">
        <v>2286</v>
      </c>
      <c r="BM50" s="190" t="s">
        <v>2286</v>
      </c>
      <c r="BN50" s="190" t="s">
        <v>2286</v>
      </c>
      <c r="BO50" s="190">
        <v>1.2091248575883951E-2</v>
      </c>
      <c r="BP50" s="190">
        <v>2.9106281804010203E-2</v>
      </c>
      <c r="BQ50" s="190">
        <v>2.3533736534032235E-2</v>
      </c>
      <c r="BR50" s="190">
        <v>-8.0102784415958306E-2</v>
      </c>
      <c r="BS50" s="190">
        <v>-1.4949304154203702E-3</v>
      </c>
      <c r="BT50" s="190">
        <v>7.4756345635472732E-2</v>
      </c>
      <c r="BU50" s="190">
        <v>7.7271579790840095E-2</v>
      </c>
      <c r="BV50" s="190">
        <v>8.7045332816024557E-2</v>
      </c>
      <c r="BW50" s="190">
        <v>7.054393021776284E-2</v>
      </c>
      <c r="BX50" s="190">
        <v>7.7045621454264079E-2</v>
      </c>
      <c r="BY50" s="190">
        <v>0.2432451133623621</v>
      </c>
      <c r="BZ50" s="190">
        <v>0.13296009621016536</v>
      </c>
      <c r="CA50" s="190">
        <v>0.1560996571497113</v>
      </c>
      <c r="CB50" s="190">
        <v>0.14101196801425941</v>
      </c>
      <c r="CC50" s="190">
        <v>3.5047370121980226E-2</v>
      </c>
      <c r="CD50" s="190">
        <v>9.2327622391468633E-2</v>
      </c>
      <c r="CE50" s="190">
        <v>6.4772091644968333E-2</v>
      </c>
      <c r="CF50" s="190">
        <v>-5.7095416648265118E-3</v>
      </c>
      <c r="CG50" s="190">
        <v>3.9079060344826555E-2</v>
      </c>
      <c r="CH50" s="190">
        <v>-4.0301245406717312E-2</v>
      </c>
      <c r="CI50" s="190">
        <v>1.4873983992199857E-2</v>
      </c>
      <c r="CJ50" s="190">
        <v>5.4619995769716212E-2</v>
      </c>
      <c r="CK50" s="190">
        <v>4.4462910495500108E-2</v>
      </c>
      <c r="CL50" s="190">
        <v>4.958535008987619E-2</v>
      </c>
      <c r="CM50" s="190">
        <v>9.3136076845453664E-2</v>
      </c>
      <c r="CN50" s="190">
        <v>6.5560611543783676E-2</v>
      </c>
      <c r="CO50" s="190">
        <v>8.7116643969515017E-2</v>
      </c>
      <c r="CP50" s="190">
        <v>6.8469402776912158E-2</v>
      </c>
      <c r="CQ50" s="190">
        <v>4.0423709538891739E-2</v>
      </c>
      <c r="CR50" s="190">
        <v>-1.1863669459869497E-3</v>
      </c>
      <c r="CS50" s="190">
        <v>1.7405179848141605E-2</v>
      </c>
      <c r="CT50" s="190">
        <v>-7.3349984919167666E-3</v>
      </c>
      <c r="CU50" s="190">
        <v>7.9953634535574469E-3</v>
      </c>
      <c r="CV50" s="190">
        <v>2.9671358641964352E-2</v>
      </c>
      <c r="CW50" s="190">
        <v>1.4535443903772816E-2</v>
      </c>
      <c r="CX50" s="190">
        <v>-3.1772844691771995E-3</v>
      </c>
      <c r="CY50" s="190">
        <v>-8.2978575828901113E-2</v>
      </c>
      <c r="CZ50" s="190">
        <v>-4.5393745313476508E-2</v>
      </c>
      <c r="DA50" s="190">
        <v>-9.004558588677658E-2</v>
      </c>
      <c r="DB50" s="190">
        <v>-6.1457285528287886E-2</v>
      </c>
      <c r="DC50" s="190">
        <v>1.346815704173121E-2</v>
      </c>
      <c r="DD50" s="190">
        <v>-4.0960706064549046E-2</v>
      </c>
      <c r="DE50" s="190">
        <v>-5.8931054076134637E-2</v>
      </c>
      <c r="DF50" s="190">
        <v>-0.57429038548581102</v>
      </c>
      <c r="DG50" s="190">
        <v>-0.31696535687207905</v>
      </c>
      <c r="DH50" s="190">
        <v>0.26751389003714876</v>
      </c>
      <c r="DI50" s="190">
        <v>-0.12142726537988735</v>
      </c>
      <c r="DJ50" s="190">
        <v>0.15380539333093646</v>
      </c>
      <c r="DK50" s="190">
        <v>-2.8866631482447169E-2</v>
      </c>
      <c r="DL50" s="190">
        <v>-3.2324232181658363E-2</v>
      </c>
      <c r="DM50" s="190">
        <v>1.9883256348868446</v>
      </c>
      <c r="DN50" s="190">
        <v>0.60321990189752794</v>
      </c>
      <c r="DO50" s="190">
        <v>0.15283612950309755</v>
      </c>
      <c r="DP50" s="190">
        <v>0.38830932571608923</v>
      </c>
      <c r="DQ50" s="190">
        <v>5.570795086691338E-2</v>
      </c>
      <c r="DR50" s="190">
        <v>0.25627062205665774</v>
      </c>
      <c r="DS50" s="190">
        <v>0.26766738192685779</v>
      </c>
      <c r="DT50" s="190">
        <v>-0.15318359043726315</v>
      </c>
      <c r="DU50" s="190">
        <v>1.8877608813253843E-2</v>
      </c>
      <c r="DV50" s="190">
        <v>-0.29363917816415386</v>
      </c>
      <c r="DW50" s="190">
        <v>-0.1084481660926937</v>
      </c>
      <c r="DX50" s="190">
        <v>-0.25479128967619347</v>
      </c>
      <c r="DY50" s="190">
        <v>-0.15810345378296831</v>
      </c>
      <c r="DZ50" s="190">
        <v>-0.14251568588424879</v>
      </c>
      <c r="EA50" s="190">
        <v>-7.385684144843141E-2</v>
      </c>
      <c r="EB50" s="190">
        <v>-0.10937737039912165</v>
      </c>
      <c r="EC50" s="190">
        <v>3.5557413351801515E-2</v>
      </c>
      <c r="ED50" s="190">
        <v>-6.3793758477585172E-2</v>
      </c>
      <c r="EE50" s="190">
        <v>0.1271255615086504</v>
      </c>
      <c r="EF50" s="190">
        <v>-1.1871847483940101E-2</v>
      </c>
    </row>
    <row r="51" spans="1:137" ht="16.5">
      <c r="A51" s="90"/>
      <c r="B51" s="155"/>
      <c r="C51" s="155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  <c r="CT51" s="190"/>
      <c r="CU51" s="190"/>
      <c r="CV51" s="190"/>
      <c r="CW51" s="190"/>
      <c r="CX51" s="190"/>
      <c r="CY51" s="190"/>
      <c r="CZ51" s="190"/>
      <c r="DA51" s="190"/>
      <c r="DB51" s="190"/>
      <c r="DC51" s="190"/>
      <c r="DD51" s="190"/>
      <c r="DE51" s="190"/>
      <c r="DF51" s="190"/>
      <c r="DG51" s="190"/>
      <c r="DH51" s="190"/>
      <c r="DI51" s="190"/>
      <c r="DJ51" s="190"/>
      <c r="DK51" s="190"/>
      <c r="DL51" s="190"/>
      <c r="DM51" s="190"/>
      <c r="DN51" s="190"/>
      <c r="DO51" s="190"/>
      <c r="DP51" s="190"/>
      <c r="DQ51" s="190"/>
      <c r="DR51" s="190"/>
      <c r="DS51" s="190"/>
      <c r="DT51" s="190"/>
      <c r="DU51" s="190"/>
      <c r="DV51" s="190"/>
      <c r="DW51" s="190"/>
      <c r="DX51" s="190"/>
      <c r="DY51" s="190"/>
      <c r="DZ51" s="190"/>
      <c r="EA51" s="190"/>
      <c r="EB51" s="190"/>
      <c r="EC51" s="190"/>
      <c r="ED51" s="190"/>
      <c r="EE51" s="190"/>
      <c r="EF51" s="190"/>
    </row>
    <row r="52" spans="1:137" ht="16.5">
      <c r="A52" s="90"/>
      <c r="B52" s="83"/>
      <c r="C52" s="83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184"/>
      <c r="DF52" s="39"/>
      <c r="DG52" s="39"/>
      <c r="DH52" s="39"/>
      <c r="DI52" s="39"/>
      <c r="DJ52" s="39"/>
      <c r="DK52" s="39"/>
      <c r="DL52" s="184"/>
      <c r="DM52" s="184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</row>
    <row r="53" spans="1:137" ht="16.5">
      <c r="A53" s="90"/>
      <c r="B53" s="185" t="s">
        <v>153</v>
      </c>
      <c r="C53" s="185" t="s">
        <v>153</v>
      </c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7"/>
      <c r="CS53" s="187"/>
      <c r="CT53" s="188"/>
      <c r="CU53" s="188"/>
      <c r="CV53" s="188"/>
      <c r="CW53" s="188"/>
      <c r="CX53" s="188"/>
      <c r="CY53" s="188"/>
      <c r="CZ53" s="187"/>
      <c r="DA53" s="186"/>
      <c r="DB53" s="186"/>
      <c r="DC53" s="186"/>
      <c r="DD53" s="186"/>
      <c r="DE53" s="186"/>
      <c r="DF53" s="188"/>
      <c r="DG53" s="187"/>
      <c r="DH53" s="188"/>
      <c r="DI53" s="187"/>
      <c r="DJ53" s="188"/>
      <c r="DK53" s="187"/>
      <c r="DL53" s="186"/>
      <c r="DM53" s="186"/>
      <c r="DN53" s="187"/>
      <c r="DO53" s="188"/>
      <c r="DP53" s="187"/>
      <c r="DQ53" s="188"/>
      <c r="DR53" s="187"/>
      <c r="DS53" s="188"/>
      <c r="DT53" s="188"/>
      <c r="DU53" s="188"/>
      <c r="DV53" s="188"/>
      <c r="DW53" s="188"/>
      <c r="DX53" s="188"/>
      <c r="DY53" s="188"/>
      <c r="DZ53" s="188"/>
      <c r="EA53" s="188"/>
      <c r="EB53" s="188"/>
      <c r="EC53" s="188"/>
      <c r="ED53" s="188"/>
      <c r="EE53" s="188"/>
      <c r="EF53" s="188"/>
    </row>
    <row r="54" spans="1:137" ht="16.5">
      <c r="A54" s="93"/>
      <c r="B54" s="189" t="s">
        <v>2310</v>
      </c>
      <c r="C54" s="189" t="s">
        <v>2311</v>
      </c>
      <c r="D54" s="161">
        <v>0</v>
      </c>
      <c r="E54" s="161">
        <v>0</v>
      </c>
      <c r="F54" s="161">
        <v>0</v>
      </c>
      <c r="G54" s="161">
        <v>0</v>
      </c>
      <c r="H54" s="161">
        <v>0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1">
        <v>0</v>
      </c>
      <c r="O54" s="161">
        <v>0</v>
      </c>
      <c r="P54" s="161">
        <v>0</v>
      </c>
      <c r="Q54" s="161">
        <v>0</v>
      </c>
      <c r="R54" s="161">
        <v>0</v>
      </c>
      <c r="S54" s="161">
        <v>0</v>
      </c>
      <c r="T54" s="161">
        <v>0</v>
      </c>
      <c r="U54" s="161">
        <v>0</v>
      </c>
      <c r="V54" s="161">
        <v>0</v>
      </c>
      <c r="W54" s="161">
        <v>0</v>
      </c>
      <c r="X54" s="161">
        <v>0</v>
      </c>
      <c r="Y54" s="161">
        <v>0</v>
      </c>
      <c r="Z54" s="161">
        <v>0</v>
      </c>
      <c r="AA54" s="161">
        <v>0</v>
      </c>
      <c r="AB54" s="161">
        <v>0</v>
      </c>
      <c r="AC54" s="161">
        <v>0</v>
      </c>
      <c r="AD54" s="161">
        <v>0</v>
      </c>
      <c r="AE54" s="161">
        <v>0</v>
      </c>
      <c r="AF54" s="161">
        <v>0</v>
      </c>
      <c r="AG54" s="161">
        <v>0</v>
      </c>
      <c r="AH54" s="161">
        <v>0</v>
      </c>
      <c r="AI54" s="161">
        <v>0</v>
      </c>
      <c r="AJ54" s="161">
        <v>0</v>
      </c>
      <c r="AK54" s="161">
        <v>0</v>
      </c>
      <c r="AL54" s="161">
        <v>0</v>
      </c>
      <c r="AM54" s="161">
        <v>0</v>
      </c>
      <c r="AN54" s="161">
        <v>0</v>
      </c>
      <c r="AO54" s="161">
        <v>0</v>
      </c>
      <c r="AP54" s="161">
        <v>0</v>
      </c>
      <c r="AQ54" s="161">
        <v>0</v>
      </c>
      <c r="AR54" s="161">
        <v>0</v>
      </c>
      <c r="AS54" s="161">
        <v>0</v>
      </c>
      <c r="AT54" s="161">
        <v>0</v>
      </c>
      <c r="AU54" s="161">
        <v>0</v>
      </c>
      <c r="AV54" s="161">
        <v>0</v>
      </c>
      <c r="AW54" s="161">
        <v>0</v>
      </c>
      <c r="AX54" s="161">
        <v>0</v>
      </c>
      <c r="AY54" s="161">
        <v>0</v>
      </c>
      <c r="AZ54" s="161">
        <v>0</v>
      </c>
      <c r="BA54" s="161">
        <v>0</v>
      </c>
      <c r="BB54" s="161">
        <v>0</v>
      </c>
      <c r="BC54" s="161">
        <v>0</v>
      </c>
      <c r="BD54" s="161">
        <v>0</v>
      </c>
      <c r="BE54" s="161">
        <v>0</v>
      </c>
      <c r="BF54" s="161">
        <v>0</v>
      </c>
      <c r="BG54" s="161">
        <v>0</v>
      </c>
      <c r="BH54" s="161">
        <v>0</v>
      </c>
      <c r="BI54" s="161">
        <v>0</v>
      </c>
      <c r="BJ54" s="161">
        <v>0</v>
      </c>
      <c r="BK54" s="161">
        <v>9</v>
      </c>
      <c r="BL54" s="161">
        <v>9</v>
      </c>
      <c r="BM54" s="161">
        <v>15</v>
      </c>
      <c r="BN54" s="268">
        <v>15</v>
      </c>
      <c r="BO54" s="268">
        <v>15</v>
      </c>
      <c r="BP54" s="268">
        <v>20</v>
      </c>
      <c r="BQ54" s="268">
        <v>20</v>
      </c>
      <c r="BR54" s="268">
        <v>23</v>
      </c>
      <c r="BS54" s="268">
        <v>23</v>
      </c>
      <c r="BT54" s="268">
        <v>25</v>
      </c>
      <c r="BU54" s="268">
        <v>25</v>
      </c>
      <c r="BV54" s="268">
        <v>25</v>
      </c>
      <c r="BW54" s="268">
        <v>28</v>
      </c>
      <c r="BX54" s="268">
        <v>28</v>
      </c>
      <c r="BY54" s="268">
        <v>28</v>
      </c>
      <c r="BZ54" s="268">
        <v>28</v>
      </c>
      <c r="CA54" s="268">
        <v>37</v>
      </c>
      <c r="CB54" s="268">
        <v>37</v>
      </c>
      <c r="CC54" s="268">
        <v>41</v>
      </c>
      <c r="CD54" s="268">
        <v>52</v>
      </c>
      <c r="CE54" s="268">
        <v>52</v>
      </c>
      <c r="CF54" s="268">
        <v>52</v>
      </c>
      <c r="CG54" s="268">
        <v>52</v>
      </c>
      <c r="CH54" s="268">
        <v>59</v>
      </c>
      <c r="CI54" s="268">
        <v>59</v>
      </c>
      <c r="CJ54" s="268">
        <v>64</v>
      </c>
      <c r="CK54" s="268">
        <v>70</v>
      </c>
      <c r="CL54" s="268">
        <v>70</v>
      </c>
      <c r="CM54" s="268">
        <v>76</v>
      </c>
      <c r="CN54" s="268">
        <v>76</v>
      </c>
      <c r="CO54" s="268">
        <v>84</v>
      </c>
      <c r="CP54" s="268">
        <v>84</v>
      </c>
      <c r="CQ54" s="268">
        <v>85</v>
      </c>
      <c r="CR54" s="268">
        <v>92</v>
      </c>
      <c r="CS54" s="268">
        <v>92</v>
      </c>
      <c r="CT54" s="268">
        <v>90</v>
      </c>
      <c r="CU54" s="268">
        <v>90</v>
      </c>
      <c r="CV54" s="268">
        <v>94</v>
      </c>
      <c r="CW54" s="268">
        <v>94</v>
      </c>
      <c r="CX54" s="268">
        <v>94</v>
      </c>
      <c r="CY54" s="268">
        <v>97</v>
      </c>
      <c r="CZ54" s="268">
        <v>97</v>
      </c>
      <c r="DA54" s="268">
        <v>96</v>
      </c>
      <c r="DB54" s="268">
        <v>96</v>
      </c>
      <c r="DC54" s="268">
        <v>101</v>
      </c>
      <c r="DD54" s="268">
        <v>101</v>
      </c>
      <c r="DE54" s="268">
        <v>98</v>
      </c>
      <c r="DF54" s="268">
        <v>98</v>
      </c>
      <c r="DG54" s="268">
        <v>98</v>
      </c>
      <c r="DH54" s="268">
        <v>100</v>
      </c>
      <c r="DI54" s="268">
        <v>100</v>
      </c>
      <c r="DJ54" s="268">
        <v>100</v>
      </c>
      <c r="DK54" s="268">
        <v>100</v>
      </c>
      <c r="DL54" s="268">
        <v>99</v>
      </c>
      <c r="DM54" s="268">
        <v>103</v>
      </c>
      <c r="DN54" s="268">
        <v>103</v>
      </c>
      <c r="DO54" s="268">
        <v>104</v>
      </c>
      <c r="DP54" s="268">
        <v>104</v>
      </c>
      <c r="DQ54" s="268">
        <v>104</v>
      </c>
      <c r="DR54" s="268">
        <v>104</v>
      </c>
      <c r="DS54" s="268">
        <v>104</v>
      </c>
      <c r="DT54" s="268">
        <v>112</v>
      </c>
      <c r="DU54" s="268">
        <v>112</v>
      </c>
      <c r="DV54" s="268">
        <v>113</v>
      </c>
      <c r="DW54" s="268">
        <v>113</v>
      </c>
      <c r="DX54" s="268">
        <v>114</v>
      </c>
      <c r="DY54" s="268">
        <v>114</v>
      </c>
      <c r="DZ54" s="268">
        <v>111</v>
      </c>
      <c r="EA54" s="268">
        <v>115</v>
      </c>
      <c r="EB54" s="268">
        <v>115</v>
      </c>
      <c r="EC54" s="268">
        <v>118</v>
      </c>
      <c r="ED54" s="268">
        <v>118</v>
      </c>
      <c r="EE54" s="268">
        <v>124</v>
      </c>
      <c r="EF54" s="268">
        <v>124</v>
      </c>
    </row>
    <row r="55" spans="1:137" ht="16.5">
      <c r="A55" s="90"/>
      <c r="B55" s="155" t="s">
        <v>2312</v>
      </c>
      <c r="C55" s="155" t="s">
        <v>2313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</v>
      </c>
      <c r="AV55" s="40">
        <v>0</v>
      </c>
      <c r="AW55" s="40">
        <v>0</v>
      </c>
      <c r="AX55" s="40">
        <v>0</v>
      </c>
      <c r="AY55" s="40">
        <v>0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40">
        <v>9</v>
      </c>
      <c r="BL55" s="40">
        <v>9</v>
      </c>
      <c r="BM55" s="40">
        <v>6</v>
      </c>
      <c r="BN55" s="40">
        <v>15</v>
      </c>
      <c r="BO55" s="40">
        <v>0</v>
      </c>
      <c r="BP55" s="40">
        <v>5</v>
      </c>
      <c r="BQ55" s="40">
        <v>5</v>
      </c>
      <c r="BR55" s="40">
        <v>3</v>
      </c>
      <c r="BS55" s="40">
        <v>8</v>
      </c>
      <c r="BT55" s="40">
        <v>2</v>
      </c>
      <c r="BU55" s="40">
        <v>10</v>
      </c>
      <c r="BV55" s="40">
        <v>0</v>
      </c>
      <c r="BW55" s="40">
        <v>3</v>
      </c>
      <c r="BX55" s="40">
        <v>3</v>
      </c>
      <c r="BY55" s="40">
        <v>0</v>
      </c>
      <c r="BZ55" s="40">
        <v>3</v>
      </c>
      <c r="CA55" s="40">
        <v>9</v>
      </c>
      <c r="CB55" s="40">
        <v>12</v>
      </c>
      <c r="CC55" s="40">
        <v>4</v>
      </c>
      <c r="CD55" s="40">
        <v>11</v>
      </c>
      <c r="CE55" s="40">
        <v>15</v>
      </c>
      <c r="CF55" s="40">
        <v>0</v>
      </c>
      <c r="CG55" s="40">
        <v>15</v>
      </c>
      <c r="CH55" s="40">
        <v>7</v>
      </c>
      <c r="CI55" s="40">
        <v>22</v>
      </c>
      <c r="CJ55" s="40">
        <v>5</v>
      </c>
      <c r="CK55" s="40">
        <v>6</v>
      </c>
      <c r="CL55" s="40">
        <v>11</v>
      </c>
      <c r="CM55" s="40">
        <v>6</v>
      </c>
      <c r="CN55" s="40">
        <v>17</v>
      </c>
      <c r="CO55" s="40">
        <v>8</v>
      </c>
      <c r="CP55" s="40">
        <v>25</v>
      </c>
      <c r="CQ55" s="40">
        <v>1</v>
      </c>
      <c r="CR55" s="40">
        <v>7</v>
      </c>
      <c r="CS55" s="40">
        <v>8</v>
      </c>
      <c r="CT55" s="40">
        <v>-2</v>
      </c>
      <c r="CU55" s="40">
        <v>6</v>
      </c>
      <c r="CV55" s="40">
        <v>4</v>
      </c>
      <c r="CW55" s="40">
        <v>10</v>
      </c>
      <c r="CX55" s="40">
        <v>0</v>
      </c>
      <c r="CY55" s="40">
        <v>3</v>
      </c>
      <c r="CZ55" s="40">
        <v>3</v>
      </c>
      <c r="DA55" s="40">
        <v>-1</v>
      </c>
      <c r="DB55" s="40">
        <v>2</v>
      </c>
      <c r="DC55" s="40">
        <v>5</v>
      </c>
      <c r="DD55" s="40">
        <v>7</v>
      </c>
      <c r="DE55" s="40">
        <v>-3</v>
      </c>
      <c r="DF55" s="40">
        <v>0</v>
      </c>
      <c r="DG55" s="40">
        <v>-3</v>
      </c>
      <c r="DH55" s="40">
        <v>2</v>
      </c>
      <c r="DI55" s="40">
        <v>-1</v>
      </c>
      <c r="DJ55" s="40">
        <v>0</v>
      </c>
      <c r="DK55" s="40">
        <v>-1</v>
      </c>
      <c r="DL55" s="40">
        <v>-1</v>
      </c>
      <c r="DM55" s="40">
        <v>4</v>
      </c>
      <c r="DN55" s="40">
        <v>3</v>
      </c>
      <c r="DO55" s="40">
        <v>1</v>
      </c>
      <c r="DP55" s="40">
        <v>4</v>
      </c>
      <c r="DQ55" s="40">
        <v>0</v>
      </c>
      <c r="DR55" s="40">
        <v>4</v>
      </c>
      <c r="DS55" s="40">
        <v>0</v>
      </c>
      <c r="DT55" s="40">
        <v>8</v>
      </c>
      <c r="DU55" s="40">
        <v>8</v>
      </c>
      <c r="DV55" s="40">
        <v>1</v>
      </c>
      <c r="DW55" s="40">
        <v>9</v>
      </c>
      <c r="DX55" s="40">
        <v>1</v>
      </c>
      <c r="DY55" s="40">
        <v>10</v>
      </c>
      <c r="DZ55" s="40">
        <v>-3</v>
      </c>
      <c r="EA55" s="40">
        <v>4</v>
      </c>
      <c r="EB55" s="40">
        <v>1</v>
      </c>
      <c r="EC55" s="40">
        <v>3</v>
      </c>
      <c r="ED55" s="40">
        <v>4</v>
      </c>
      <c r="EE55" s="40">
        <v>6</v>
      </c>
      <c r="EF55" s="40">
        <v>10</v>
      </c>
    </row>
    <row r="56" spans="1:137" ht="16.5">
      <c r="A56" s="90"/>
      <c r="B56" s="155" t="s">
        <v>2314</v>
      </c>
      <c r="C56" s="155" t="s">
        <v>2315</v>
      </c>
      <c r="D56" s="161">
        <v>0</v>
      </c>
      <c r="E56" s="161">
        <v>0</v>
      </c>
      <c r="F56" s="161">
        <v>0</v>
      </c>
      <c r="G56" s="161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1">
        <v>0</v>
      </c>
      <c r="O56" s="161">
        <v>0</v>
      </c>
      <c r="P56" s="161">
        <v>0</v>
      </c>
      <c r="Q56" s="161">
        <v>0</v>
      </c>
      <c r="R56" s="161">
        <v>0</v>
      </c>
      <c r="S56" s="161">
        <v>0</v>
      </c>
      <c r="T56" s="161">
        <v>0</v>
      </c>
      <c r="U56" s="161">
        <v>0</v>
      </c>
      <c r="V56" s="161">
        <v>0</v>
      </c>
      <c r="W56" s="161">
        <v>0</v>
      </c>
      <c r="X56" s="161">
        <v>0</v>
      </c>
      <c r="Y56" s="161">
        <v>0</v>
      </c>
      <c r="Z56" s="161">
        <v>0</v>
      </c>
      <c r="AA56" s="161">
        <v>0</v>
      </c>
      <c r="AB56" s="161">
        <v>0</v>
      </c>
      <c r="AC56" s="161">
        <v>0</v>
      </c>
      <c r="AD56" s="161">
        <v>0</v>
      </c>
      <c r="AE56" s="161">
        <v>0</v>
      </c>
      <c r="AF56" s="161">
        <v>0</v>
      </c>
      <c r="AG56" s="161">
        <v>0</v>
      </c>
      <c r="AH56" s="161">
        <v>0</v>
      </c>
      <c r="AI56" s="161">
        <v>0</v>
      </c>
      <c r="AJ56" s="161">
        <v>0</v>
      </c>
      <c r="AK56" s="161">
        <v>0</v>
      </c>
      <c r="AL56" s="161">
        <v>0</v>
      </c>
      <c r="AM56" s="161">
        <v>0</v>
      </c>
      <c r="AN56" s="161">
        <v>0</v>
      </c>
      <c r="AO56" s="161">
        <v>0</v>
      </c>
      <c r="AP56" s="161">
        <v>0</v>
      </c>
      <c r="AQ56" s="161">
        <v>0</v>
      </c>
      <c r="AR56" s="161">
        <v>0</v>
      </c>
      <c r="AS56" s="161">
        <v>0</v>
      </c>
      <c r="AT56" s="161">
        <v>0</v>
      </c>
      <c r="AU56" s="161">
        <v>0</v>
      </c>
      <c r="AV56" s="161">
        <v>0</v>
      </c>
      <c r="AW56" s="161">
        <v>0</v>
      </c>
      <c r="AX56" s="161">
        <v>0</v>
      </c>
      <c r="AY56" s="161">
        <v>0</v>
      </c>
      <c r="AZ56" s="161">
        <v>0</v>
      </c>
      <c r="BA56" s="161">
        <v>0</v>
      </c>
      <c r="BB56" s="161">
        <v>0</v>
      </c>
      <c r="BC56" s="161">
        <v>0</v>
      </c>
      <c r="BD56" s="161">
        <v>0</v>
      </c>
      <c r="BE56" s="161">
        <v>0</v>
      </c>
      <c r="BF56" s="161">
        <v>0</v>
      </c>
      <c r="BG56" s="161">
        <v>0</v>
      </c>
      <c r="BH56" s="161">
        <v>0</v>
      </c>
      <c r="BI56" s="161">
        <v>0</v>
      </c>
      <c r="BJ56" s="161">
        <v>0</v>
      </c>
      <c r="BK56" s="161">
        <v>1.4</v>
      </c>
      <c r="BL56" s="161">
        <v>1.4</v>
      </c>
      <c r="BM56" s="161">
        <v>2.2000000000000002</v>
      </c>
      <c r="BN56" s="161">
        <v>2.2000000000000002</v>
      </c>
      <c r="BO56" s="161">
        <v>2.169</v>
      </c>
      <c r="BP56" s="161">
        <v>2.504</v>
      </c>
      <c r="BQ56" s="161">
        <v>2.504</v>
      </c>
      <c r="BR56" s="161">
        <v>3.0339999999999998</v>
      </c>
      <c r="BS56" s="161">
        <v>3.0339999999999998</v>
      </c>
      <c r="BT56" s="161">
        <v>3.262</v>
      </c>
      <c r="BU56" s="161">
        <v>3.262</v>
      </c>
      <c r="BV56" s="161">
        <v>3.262</v>
      </c>
      <c r="BW56" s="161">
        <v>3.8010000000000002</v>
      </c>
      <c r="BX56" s="161">
        <v>3.8010000000000002</v>
      </c>
      <c r="BY56" s="161">
        <v>3.8010000000000002</v>
      </c>
      <c r="BZ56" s="161">
        <v>3.8010000000000002</v>
      </c>
      <c r="CA56" s="161">
        <v>5.3680000000000003</v>
      </c>
      <c r="CB56" s="161">
        <v>5.3680000000000003</v>
      </c>
      <c r="CC56" s="161">
        <v>6.0901099999999992</v>
      </c>
      <c r="CD56" s="161">
        <v>8.0617200000000011</v>
      </c>
      <c r="CE56" s="161">
        <v>8.0617200000000011</v>
      </c>
      <c r="CF56" s="161">
        <v>8.0617200000000011</v>
      </c>
      <c r="CG56" s="161">
        <v>8.0617200000000011</v>
      </c>
      <c r="CH56" s="161">
        <v>8.6921900000000001</v>
      </c>
      <c r="CI56" s="161">
        <v>8.6921900000000001</v>
      </c>
      <c r="CJ56" s="161">
        <v>9.362779999999999</v>
      </c>
      <c r="CK56" s="161">
        <v>10.32854</v>
      </c>
      <c r="CL56" s="161">
        <v>10.32854</v>
      </c>
      <c r="CM56" s="161">
        <v>11.573</v>
      </c>
      <c r="CN56" s="161">
        <v>11.573</v>
      </c>
      <c r="CO56" s="161">
        <v>13.0776</v>
      </c>
      <c r="CP56" s="161">
        <v>13.0776</v>
      </c>
      <c r="CQ56" s="161">
        <v>13.548940000000002</v>
      </c>
      <c r="CR56" s="161">
        <v>14.743770000000005</v>
      </c>
      <c r="CS56" s="161">
        <v>14.743770000000005</v>
      </c>
      <c r="CT56" s="161">
        <v>14.572310000000005</v>
      </c>
      <c r="CU56" s="161">
        <v>14.572310000000005</v>
      </c>
      <c r="CV56" s="161">
        <v>15.461620000000005</v>
      </c>
      <c r="CW56" s="161">
        <v>15.461620000000005</v>
      </c>
      <c r="CX56" s="161">
        <v>15.461620000000005</v>
      </c>
      <c r="CY56" s="161">
        <v>16.036030000000004</v>
      </c>
      <c r="CZ56" s="161">
        <v>16.036030000000004</v>
      </c>
      <c r="DA56" s="161">
        <v>15.803180000000005</v>
      </c>
      <c r="DB56" s="161">
        <v>15.803180000000005</v>
      </c>
      <c r="DC56" s="161">
        <v>16.710180000000005</v>
      </c>
      <c r="DD56" s="161">
        <v>16.710180000000005</v>
      </c>
      <c r="DE56" s="161">
        <v>16.322590000000005</v>
      </c>
      <c r="DF56" s="161">
        <v>16.322590000000005</v>
      </c>
      <c r="DG56" s="161">
        <v>16.322590000000005</v>
      </c>
      <c r="DH56" s="161">
        <v>16.322590000000005</v>
      </c>
      <c r="DI56" s="161">
        <v>16.322590000000005</v>
      </c>
      <c r="DJ56" s="161">
        <v>16.322590000000005</v>
      </c>
      <c r="DK56" s="161">
        <v>16.322590000000005</v>
      </c>
      <c r="DL56" s="161">
        <v>16.668800000000001</v>
      </c>
      <c r="DM56" s="161">
        <v>17.558799999999998</v>
      </c>
      <c r="DN56" s="161">
        <v>17.558799999999998</v>
      </c>
      <c r="DO56" s="161">
        <v>17.680430000000001</v>
      </c>
      <c r="DP56" s="161">
        <v>17.680430000000001</v>
      </c>
      <c r="DQ56" s="161">
        <v>17.680430000000001</v>
      </c>
      <c r="DR56" s="161">
        <v>17.680430000000001</v>
      </c>
      <c r="DS56" s="161">
        <v>17.680430000000001</v>
      </c>
      <c r="DT56" s="161">
        <v>19.261399999999998</v>
      </c>
      <c r="DU56" s="161">
        <v>19.261399999999998</v>
      </c>
      <c r="DV56" s="161">
        <v>19.4514</v>
      </c>
      <c r="DW56" s="161">
        <v>19.4514</v>
      </c>
      <c r="DX56" s="161">
        <v>19.596449999999997</v>
      </c>
      <c r="DY56" s="161">
        <v>19.596449999999997</v>
      </c>
      <c r="DZ56" s="161">
        <v>19.164200000000001</v>
      </c>
      <c r="EA56" s="161">
        <v>19.790200000000002</v>
      </c>
      <c r="EB56" s="161">
        <v>19.790200000000002</v>
      </c>
      <c r="EC56" s="161">
        <v>20.942509999999999</v>
      </c>
      <c r="ED56" s="161">
        <v>20.942509999999999</v>
      </c>
      <c r="EE56" s="161">
        <v>21.994890000000002</v>
      </c>
      <c r="EF56" s="161">
        <v>21.994890000000002</v>
      </c>
    </row>
    <row r="57" spans="1:137" ht="16.5">
      <c r="A57" s="90"/>
      <c r="B57" s="155" t="s">
        <v>2316</v>
      </c>
      <c r="C57" s="155" t="s">
        <v>2317</v>
      </c>
      <c r="D57" s="161">
        <v>0</v>
      </c>
      <c r="E57" s="161">
        <v>0</v>
      </c>
      <c r="F57" s="161">
        <v>0</v>
      </c>
      <c r="G57" s="161">
        <v>0</v>
      </c>
      <c r="H57" s="161">
        <v>0</v>
      </c>
      <c r="I57" s="161">
        <v>0</v>
      </c>
      <c r="J57" s="161">
        <v>0</v>
      </c>
      <c r="K57" s="161">
        <v>0</v>
      </c>
      <c r="L57" s="161">
        <v>0</v>
      </c>
      <c r="M57" s="161">
        <v>0</v>
      </c>
      <c r="N57" s="161">
        <v>0</v>
      </c>
      <c r="O57" s="161">
        <v>0</v>
      </c>
      <c r="P57" s="161">
        <v>0</v>
      </c>
      <c r="Q57" s="161">
        <v>0</v>
      </c>
      <c r="R57" s="161">
        <v>0</v>
      </c>
      <c r="S57" s="161">
        <v>0</v>
      </c>
      <c r="T57" s="161">
        <v>0</v>
      </c>
      <c r="U57" s="161">
        <v>0</v>
      </c>
      <c r="V57" s="161">
        <v>0</v>
      </c>
      <c r="W57" s="161">
        <v>0</v>
      </c>
      <c r="X57" s="161">
        <v>0</v>
      </c>
      <c r="Y57" s="161">
        <v>0</v>
      </c>
      <c r="Z57" s="161">
        <v>0</v>
      </c>
      <c r="AA57" s="161">
        <v>0</v>
      </c>
      <c r="AB57" s="161">
        <v>0</v>
      </c>
      <c r="AC57" s="161">
        <v>0</v>
      </c>
      <c r="AD57" s="161">
        <v>0</v>
      </c>
      <c r="AE57" s="161">
        <v>0</v>
      </c>
      <c r="AF57" s="161">
        <v>0</v>
      </c>
      <c r="AG57" s="161">
        <v>0</v>
      </c>
      <c r="AH57" s="161">
        <v>0</v>
      </c>
      <c r="AI57" s="161">
        <v>0</v>
      </c>
      <c r="AJ57" s="161">
        <v>0</v>
      </c>
      <c r="AK57" s="161">
        <v>0</v>
      </c>
      <c r="AL57" s="161">
        <v>0</v>
      </c>
      <c r="AM57" s="161">
        <v>0</v>
      </c>
      <c r="AN57" s="161">
        <v>0</v>
      </c>
      <c r="AO57" s="161">
        <v>0</v>
      </c>
      <c r="AP57" s="161">
        <v>0</v>
      </c>
      <c r="AQ57" s="161">
        <v>0</v>
      </c>
      <c r="AR57" s="161">
        <v>0</v>
      </c>
      <c r="AS57" s="161">
        <v>0</v>
      </c>
      <c r="AT57" s="161">
        <v>0</v>
      </c>
      <c r="AU57" s="161">
        <v>0</v>
      </c>
      <c r="AV57" s="161">
        <v>0</v>
      </c>
      <c r="AW57" s="161">
        <v>0</v>
      </c>
      <c r="AX57" s="161">
        <v>0</v>
      </c>
      <c r="AY57" s="161">
        <v>0</v>
      </c>
      <c r="AZ57" s="161">
        <v>0</v>
      </c>
      <c r="BA57" s="161">
        <v>0</v>
      </c>
      <c r="BB57" s="161">
        <v>0</v>
      </c>
      <c r="BC57" s="161">
        <v>0</v>
      </c>
      <c r="BD57" s="161">
        <v>0</v>
      </c>
      <c r="BE57" s="161">
        <v>0</v>
      </c>
      <c r="BF57" s="161">
        <v>0</v>
      </c>
      <c r="BG57" s="161">
        <v>0</v>
      </c>
      <c r="BH57" s="161">
        <v>0</v>
      </c>
      <c r="BI57" s="161">
        <v>0</v>
      </c>
      <c r="BJ57" s="161">
        <v>0</v>
      </c>
      <c r="BK57" s="161">
        <v>0</v>
      </c>
      <c r="BL57" s="161">
        <v>0</v>
      </c>
      <c r="BM57" s="161">
        <v>0</v>
      </c>
      <c r="BN57" s="161">
        <v>0</v>
      </c>
      <c r="BO57" s="161">
        <v>2.169</v>
      </c>
      <c r="BP57" s="161">
        <v>2.4646666666666666</v>
      </c>
      <c r="BQ57" s="161">
        <v>2.3168333333333333</v>
      </c>
      <c r="BR57" s="161">
        <v>2.9786666666666664</v>
      </c>
      <c r="BS57" s="161">
        <v>2.5374444444444442</v>
      </c>
      <c r="BT57" s="161">
        <v>3.1859999999999999</v>
      </c>
      <c r="BU57" s="161">
        <v>2.6995833333333334</v>
      </c>
      <c r="BV57" s="161">
        <v>3.262</v>
      </c>
      <c r="BW57" s="161">
        <v>3.4903333333333335</v>
      </c>
      <c r="BX57" s="161">
        <v>3.3761666666666663</v>
      </c>
      <c r="BY57" s="161">
        <v>3.8010000000000002</v>
      </c>
      <c r="BZ57" s="161">
        <v>3.5177777777777779</v>
      </c>
      <c r="CA57" s="161">
        <v>4.9796666666666667</v>
      </c>
      <c r="CB57" s="161">
        <v>3.8832499999999999</v>
      </c>
      <c r="CC57" s="161">
        <v>5.6299366666666657</v>
      </c>
      <c r="CD57" s="161">
        <v>7.5172833333333333</v>
      </c>
      <c r="CE57" s="161">
        <v>6.5736099999999995</v>
      </c>
      <c r="CF57" s="161">
        <v>8.0617200000000011</v>
      </c>
      <c r="CG57" s="161">
        <v>7.0696466666666664</v>
      </c>
      <c r="CH57" s="161">
        <v>8.4200699999999991</v>
      </c>
      <c r="CI57" s="161">
        <v>7.4072524999999994</v>
      </c>
      <c r="CJ57" s="161">
        <v>8.9155933333333319</v>
      </c>
      <c r="CK57" s="161">
        <v>9.8889866666666659</v>
      </c>
      <c r="CL57" s="161">
        <v>9.4022899999999989</v>
      </c>
      <c r="CM57" s="161">
        <v>10.991666666666665</v>
      </c>
      <c r="CN57" s="161">
        <v>9.9320822222222223</v>
      </c>
      <c r="CO57" s="161">
        <v>12.735753333333333</v>
      </c>
      <c r="CP57" s="161">
        <v>10.632999999999999</v>
      </c>
      <c r="CQ57" s="161">
        <v>13.17478</v>
      </c>
      <c r="CR57" s="161">
        <v>14.471350000000005</v>
      </c>
      <c r="CS57" s="161">
        <v>13.823065000000001</v>
      </c>
      <c r="CT57" s="161">
        <v>14.671410000000003</v>
      </c>
      <c r="CU57" s="161">
        <v>14.10584666666667</v>
      </c>
      <c r="CV57" s="161">
        <v>15.35500666666667</v>
      </c>
      <c r="CW57" s="161">
        <v>14.418136666666667</v>
      </c>
      <c r="CX57" s="161">
        <v>15.461620000000005</v>
      </c>
      <c r="CY57" s="161">
        <v>15.906030000000005</v>
      </c>
      <c r="CZ57" s="161">
        <v>15.683825000000004</v>
      </c>
      <c r="DA57" s="161">
        <v>15.836013333333335</v>
      </c>
      <c r="DB57" s="161">
        <v>15.73455444444445</v>
      </c>
      <c r="DC57" s="161">
        <v>16.565846666666669</v>
      </c>
      <c r="DD57" s="161">
        <v>15.942377500000003</v>
      </c>
      <c r="DE57" s="161">
        <v>16.448860000000003</v>
      </c>
      <c r="DF57" s="161">
        <v>16.385725000000004</v>
      </c>
      <c r="DG57" s="161">
        <v>16.385725000000004</v>
      </c>
      <c r="DH57" s="161">
        <v>16.322590000000005</v>
      </c>
      <c r="DI57" s="161">
        <v>16.385725000000004</v>
      </c>
      <c r="DJ57" s="161">
        <v>16.322590000000005</v>
      </c>
      <c r="DK57" s="161">
        <v>16.385725000000004</v>
      </c>
      <c r="DL57" s="161">
        <v>16.718706666666666</v>
      </c>
      <c r="DM57" s="161">
        <v>17.495466666666662</v>
      </c>
      <c r="DN57" s="161">
        <v>17.107086666666667</v>
      </c>
      <c r="DO57" s="161">
        <v>17.614443333333334</v>
      </c>
      <c r="DP57" s="161">
        <v>17.276205555555556</v>
      </c>
      <c r="DQ57" s="161">
        <v>17.680430000000001</v>
      </c>
      <c r="DR57" s="161">
        <v>17.377261666666666</v>
      </c>
      <c r="DS57" s="161">
        <v>17.680430000000001</v>
      </c>
      <c r="DT57" s="161">
        <v>18.724106666666664</v>
      </c>
      <c r="DU57" s="161">
        <v>18.202268333333329</v>
      </c>
      <c r="DV57" s="161">
        <v>19.324733333333334</v>
      </c>
      <c r="DW57" s="161">
        <v>18.576423333333327</v>
      </c>
      <c r="DX57" s="161">
        <v>19.548099999999994</v>
      </c>
      <c r="DY57" s="161">
        <v>18.819342499999998</v>
      </c>
      <c r="DZ57" s="161">
        <v>19.373783333333328</v>
      </c>
      <c r="EA57" s="161">
        <v>19.511200000000002</v>
      </c>
      <c r="EB57" s="161">
        <v>19.442491666666665</v>
      </c>
      <c r="EC57" s="161">
        <v>20.366303333333335</v>
      </c>
      <c r="ED57" s="161">
        <v>19.750428888888891</v>
      </c>
      <c r="EE57" s="161">
        <v>21.650216666666672</v>
      </c>
      <c r="EF57" s="161">
        <v>20.225375833333334</v>
      </c>
    </row>
    <row r="58" spans="1:137" ht="16.5">
      <c r="A58" s="90"/>
      <c r="B58" s="155" t="s">
        <v>2318</v>
      </c>
      <c r="C58" s="155" t="s">
        <v>2319</v>
      </c>
      <c r="D58" s="161">
        <v>0</v>
      </c>
      <c r="E58" s="161">
        <v>0</v>
      </c>
      <c r="F58" s="161">
        <v>0</v>
      </c>
      <c r="G58" s="161">
        <v>0</v>
      </c>
      <c r="H58" s="161">
        <v>0</v>
      </c>
      <c r="I58" s="161">
        <v>0</v>
      </c>
      <c r="J58" s="161">
        <v>0</v>
      </c>
      <c r="K58" s="161">
        <v>0</v>
      </c>
      <c r="L58" s="161">
        <v>0</v>
      </c>
      <c r="M58" s="161">
        <v>0</v>
      </c>
      <c r="N58" s="161">
        <v>0</v>
      </c>
      <c r="O58" s="161">
        <v>0</v>
      </c>
      <c r="P58" s="161">
        <v>0</v>
      </c>
      <c r="Q58" s="161">
        <v>0</v>
      </c>
      <c r="R58" s="161">
        <v>0</v>
      </c>
      <c r="S58" s="161">
        <v>0</v>
      </c>
      <c r="T58" s="161">
        <v>0</v>
      </c>
      <c r="U58" s="161">
        <v>0</v>
      </c>
      <c r="V58" s="161">
        <v>0</v>
      </c>
      <c r="W58" s="161">
        <v>0</v>
      </c>
      <c r="X58" s="161">
        <v>0</v>
      </c>
      <c r="Y58" s="161">
        <v>0</v>
      </c>
      <c r="Z58" s="161">
        <v>0</v>
      </c>
      <c r="AA58" s="161">
        <v>0</v>
      </c>
      <c r="AB58" s="161">
        <v>0</v>
      </c>
      <c r="AC58" s="161">
        <v>0</v>
      </c>
      <c r="AD58" s="161">
        <v>0</v>
      </c>
      <c r="AE58" s="161">
        <v>0</v>
      </c>
      <c r="AF58" s="161">
        <v>0</v>
      </c>
      <c r="AG58" s="161">
        <v>0</v>
      </c>
      <c r="AH58" s="161">
        <v>0</v>
      </c>
      <c r="AI58" s="161">
        <v>0</v>
      </c>
      <c r="AJ58" s="161">
        <v>0</v>
      </c>
      <c r="AK58" s="161">
        <v>0</v>
      </c>
      <c r="AL58" s="161">
        <v>0</v>
      </c>
      <c r="AM58" s="161">
        <v>0</v>
      </c>
      <c r="AN58" s="161">
        <v>0</v>
      </c>
      <c r="AO58" s="161">
        <v>0</v>
      </c>
      <c r="AP58" s="161">
        <v>0</v>
      </c>
      <c r="AQ58" s="161">
        <v>0</v>
      </c>
      <c r="AR58" s="161">
        <v>0</v>
      </c>
      <c r="AS58" s="161">
        <v>0</v>
      </c>
      <c r="AT58" s="161">
        <v>0</v>
      </c>
      <c r="AU58" s="161">
        <v>0</v>
      </c>
      <c r="AV58" s="161">
        <v>0</v>
      </c>
      <c r="AW58" s="161">
        <v>0</v>
      </c>
      <c r="AX58" s="161">
        <v>0</v>
      </c>
      <c r="AY58" s="161">
        <v>0</v>
      </c>
      <c r="AZ58" s="161">
        <v>0</v>
      </c>
      <c r="BA58" s="161">
        <v>0</v>
      </c>
      <c r="BB58" s="161">
        <v>0</v>
      </c>
      <c r="BC58" s="161">
        <v>0</v>
      </c>
      <c r="BD58" s="161">
        <v>0</v>
      </c>
      <c r="BE58" s="161">
        <v>0</v>
      </c>
      <c r="BF58" s="161">
        <v>0</v>
      </c>
      <c r="BG58" s="161">
        <v>0</v>
      </c>
      <c r="BH58" s="161">
        <v>1.6397327399999999</v>
      </c>
      <c r="BI58" s="161">
        <v>2.2961037200000005</v>
      </c>
      <c r="BJ58" s="161">
        <v>3.9358364600000004</v>
      </c>
      <c r="BK58" s="161">
        <v>2.2859219299999984</v>
      </c>
      <c r="BL58" s="161">
        <v>6.2217583899999989</v>
      </c>
      <c r="BM58" s="161">
        <v>3.8810900300000002</v>
      </c>
      <c r="BN58" s="161">
        <v>10.103026109999998</v>
      </c>
      <c r="BO58" s="161">
        <v>2.3800158800000002</v>
      </c>
      <c r="BP58" s="161">
        <v>3.7154575600000008</v>
      </c>
      <c r="BQ58" s="161">
        <v>6.0954734400000001</v>
      </c>
      <c r="BR58" s="161">
        <v>4.6048006399999997</v>
      </c>
      <c r="BS58" s="161">
        <v>10.70027408</v>
      </c>
      <c r="BT58" s="161">
        <v>8.9905459099999998</v>
      </c>
      <c r="BU58" s="161">
        <v>19.130819989999999</v>
      </c>
      <c r="BV58" s="161">
        <v>5.5799252400000006</v>
      </c>
      <c r="BW58" s="161">
        <v>8.3310957999999999</v>
      </c>
      <c r="BX58" s="161">
        <v>13.91102104</v>
      </c>
      <c r="BY58" s="161">
        <v>9.2939566500000108</v>
      </c>
      <c r="BZ58" s="161">
        <v>23.20497769000001</v>
      </c>
      <c r="CA58" s="161">
        <v>18.517465940000001</v>
      </c>
      <c r="CB58" s="161">
        <v>41.722443630000051</v>
      </c>
      <c r="CC58" s="161">
        <v>10.106</v>
      </c>
      <c r="CD58" s="161">
        <v>19.824999999999999</v>
      </c>
      <c r="CE58" s="161">
        <v>29.931000000000001</v>
      </c>
      <c r="CF58" s="161">
        <v>17.725137639999993</v>
      </c>
      <c r="CG58" s="161">
        <v>47.65606369999999</v>
      </c>
      <c r="CH58" s="161">
        <v>34.332819830000005</v>
      </c>
      <c r="CI58" s="161">
        <v>81.988883529999995</v>
      </c>
      <c r="CJ58" s="161">
        <v>20.21</v>
      </c>
      <c r="CK58" s="161">
        <v>30.225999999999999</v>
      </c>
      <c r="CL58" s="161">
        <v>50.436</v>
      </c>
      <c r="CM58" s="161">
        <v>26.286999999999999</v>
      </c>
      <c r="CN58" s="161">
        <v>76.723922290000004</v>
      </c>
      <c r="CO58" s="161">
        <v>47.679047580000017</v>
      </c>
      <c r="CP58" s="161">
        <v>124.40248239000002</v>
      </c>
      <c r="CQ58" s="161">
        <v>28.698306660000004</v>
      </c>
      <c r="CR58" s="161">
        <v>39.08343854000001</v>
      </c>
      <c r="CS58" s="161">
        <v>67.781745200000003</v>
      </c>
      <c r="CT58" s="161">
        <v>38.505805120000005</v>
      </c>
      <c r="CU58" s="161">
        <v>106.28755032000001</v>
      </c>
      <c r="CV58" s="161">
        <v>73.271547820000009</v>
      </c>
      <c r="CW58" s="161">
        <v>179.55909814</v>
      </c>
      <c r="CX58" s="161">
        <v>39.27059302</v>
      </c>
      <c r="CY58" s="161">
        <v>48.551588269999996</v>
      </c>
      <c r="CZ58" s="161">
        <v>87.822181290000003</v>
      </c>
      <c r="DA58" s="161">
        <v>47.755697840000003</v>
      </c>
      <c r="DB58" s="161">
        <v>135.57787912999999</v>
      </c>
      <c r="DC58" s="161">
        <v>85.733633600000019</v>
      </c>
      <c r="DD58" s="161">
        <v>221.31151273000006</v>
      </c>
      <c r="DE58" s="161">
        <v>37.210050809999998</v>
      </c>
      <c r="DF58" s="161">
        <v>9.7372756600000017</v>
      </c>
      <c r="DG58" s="161">
        <v>46.94732647</v>
      </c>
      <c r="DH58" s="161">
        <v>34.522097400000007</v>
      </c>
      <c r="DI58" s="161">
        <v>81.469423870000014</v>
      </c>
      <c r="DJ58" s="161">
        <v>91.192974559999996</v>
      </c>
      <c r="DK58" s="161">
        <v>172.66239843</v>
      </c>
      <c r="DL58" s="161">
        <v>31.964400040000001</v>
      </c>
      <c r="DM58" s="161">
        <v>62.333227120000373</v>
      </c>
      <c r="DN58" s="161">
        <v>94.297627160000374</v>
      </c>
      <c r="DO58" s="161">
        <v>69.387725109999892</v>
      </c>
      <c r="DP58" s="161">
        <v>163.68535227000027</v>
      </c>
      <c r="DQ58" s="161">
        <v>127.5</v>
      </c>
      <c r="DR58" s="161">
        <v>291.18535227000029</v>
      </c>
      <c r="DS58" s="161">
        <v>71.008868399999997</v>
      </c>
      <c r="DT58" s="161">
        <v>103.56205632999999</v>
      </c>
      <c r="DU58" s="161">
        <v>174.57092473</v>
      </c>
      <c r="DV58" s="161">
        <v>88.099545970000008</v>
      </c>
      <c r="DW58" s="161">
        <v>262.67047070000001</v>
      </c>
      <c r="DX58" s="161">
        <v>143.19443791000003</v>
      </c>
      <c r="DY58" s="161">
        <v>405.86490861000004</v>
      </c>
      <c r="DZ58" s="161">
        <v>77.016738679999975</v>
      </c>
      <c r="EA58" s="161">
        <v>97.63303147000002</v>
      </c>
      <c r="EB58" s="161">
        <v>174.64977014999999</v>
      </c>
      <c r="EC58" s="161">
        <v>91.235989969999991</v>
      </c>
      <c r="ED58" s="161">
        <v>265.88576011999999</v>
      </c>
      <c r="EE58" s="161">
        <v>162.17721339000002</v>
      </c>
      <c r="EF58" s="161">
        <v>428.06297351000001</v>
      </c>
      <c r="EG58" s="254"/>
    </row>
    <row r="59" spans="1:137" ht="16.5">
      <c r="A59" s="90"/>
      <c r="B59" s="155" t="s">
        <v>2320</v>
      </c>
      <c r="C59" s="155" t="s">
        <v>2321</v>
      </c>
      <c r="D59" s="190">
        <v>0</v>
      </c>
      <c r="E59" s="190">
        <v>0</v>
      </c>
      <c r="F59" s="190">
        <v>0</v>
      </c>
      <c r="G59" s="190">
        <v>0</v>
      </c>
      <c r="H59" s="190">
        <v>0</v>
      </c>
      <c r="I59" s="190">
        <v>0</v>
      </c>
      <c r="J59" s="190">
        <v>0</v>
      </c>
      <c r="K59" s="190">
        <v>0</v>
      </c>
      <c r="L59" s="190">
        <v>0</v>
      </c>
      <c r="M59" s="190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0">
        <v>0</v>
      </c>
      <c r="W59" s="190">
        <v>0</v>
      </c>
      <c r="X59" s="190">
        <v>0</v>
      </c>
      <c r="Y59" s="190">
        <v>0</v>
      </c>
      <c r="Z59" s="190">
        <v>0</v>
      </c>
      <c r="AA59" s="190">
        <v>0</v>
      </c>
      <c r="AB59" s="190">
        <v>0</v>
      </c>
      <c r="AC59" s="190">
        <v>0</v>
      </c>
      <c r="AD59" s="190">
        <v>0</v>
      </c>
      <c r="AE59" s="190">
        <v>0</v>
      </c>
      <c r="AF59" s="190">
        <v>0</v>
      </c>
      <c r="AG59" s="190">
        <v>0</v>
      </c>
      <c r="AH59" s="190">
        <v>0</v>
      </c>
      <c r="AI59" s="190">
        <v>0</v>
      </c>
      <c r="AJ59" s="190">
        <v>0</v>
      </c>
      <c r="AK59" s="190">
        <v>0</v>
      </c>
      <c r="AL59" s="190">
        <v>0</v>
      </c>
      <c r="AM59" s="190">
        <v>0</v>
      </c>
      <c r="AN59" s="190">
        <v>0</v>
      </c>
      <c r="AO59" s="190">
        <v>0</v>
      </c>
      <c r="AP59" s="190">
        <v>0</v>
      </c>
      <c r="AQ59" s="190">
        <v>0</v>
      </c>
      <c r="AR59" s="190">
        <v>0</v>
      </c>
      <c r="AS59" s="190">
        <v>0</v>
      </c>
      <c r="AT59" s="190">
        <v>0</v>
      </c>
      <c r="AU59" s="190">
        <v>0</v>
      </c>
      <c r="AV59" s="190">
        <v>0</v>
      </c>
      <c r="AW59" s="190">
        <v>0</v>
      </c>
      <c r="AX59" s="190">
        <v>0</v>
      </c>
      <c r="AY59" s="190">
        <v>0</v>
      </c>
      <c r="AZ59" s="190">
        <v>0</v>
      </c>
      <c r="BA59" s="190">
        <v>0</v>
      </c>
      <c r="BB59" s="190">
        <v>0</v>
      </c>
      <c r="BC59" s="190">
        <v>0</v>
      </c>
      <c r="BD59" s="190">
        <v>0</v>
      </c>
      <c r="BE59" s="190">
        <v>0</v>
      </c>
      <c r="BF59" s="190">
        <v>0</v>
      </c>
      <c r="BG59" s="190">
        <v>0</v>
      </c>
      <c r="BH59" s="190">
        <v>0</v>
      </c>
      <c r="BI59" s="190">
        <v>0</v>
      </c>
      <c r="BJ59" s="190">
        <v>0</v>
      </c>
      <c r="BK59" s="190">
        <v>0</v>
      </c>
      <c r="BL59" s="190">
        <v>0</v>
      </c>
      <c r="BM59" s="190">
        <v>0</v>
      </c>
      <c r="BN59" s="190">
        <v>0</v>
      </c>
      <c r="BO59" s="190">
        <v>0.45146573093368891</v>
      </c>
      <c r="BP59" s="190">
        <v>0.61815754560077107</v>
      </c>
      <c r="BQ59" s="190">
        <v>0.54871105594666902</v>
      </c>
      <c r="BR59" s="190">
        <v>1.0144172815210721</v>
      </c>
      <c r="BS59" s="190">
        <v>0.7198151084102129</v>
      </c>
      <c r="BT59" s="190">
        <v>1.3165002204290528</v>
      </c>
      <c r="BU59" s="190">
        <v>0.89357325040111202</v>
      </c>
      <c r="BV59" s="190">
        <v>1.3444907602885405</v>
      </c>
      <c r="BW59" s="190">
        <v>1.24227989836062</v>
      </c>
      <c r="BX59" s="190">
        <v>1.2821887712138071</v>
      </c>
      <c r="BY59" s="190">
        <v>1.0183190058799183</v>
      </c>
      <c r="BZ59" s="190">
        <v>1.1686339542809181</v>
      </c>
      <c r="CA59" s="190">
        <v>1.0596597943405643</v>
      </c>
      <c r="CB59" s="190">
        <v>1.180902002726965</v>
      </c>
      <c r="CC59" s="190">
        <v>0.81113537643024025</v>
      </c>
      <c r="CD59" s="190">
        <v>1.3796389425746369</v>
      </c>
      <c r="CE59" s="190">
        <v>1.1516033879853871</v>
      </c>
      <c r="CF59" s="190">
        <v>0.90716809939069076</v>
      </c>
      <c r="CG59" s="190">
        <v>1.0537000438719217</v>
      </c>
      <c r="CH59" s="190">
        <v>0.85407765518482193</v>
      </c>
      <c r="CI59" s="190">
        <v>0.96510262574953343</v>
      </c>
      <c r="CJ59" s="190">
        <v>0.99980209776370477</v>
      </c>
      <c r="CK59" s="190">
        <v>0.52464060529634304</v>
      </c>
      <c r="CL59" s="190">
        <v>0.68507567405031566</v>
      </c>
      <c r="CM59" s="190">
        <v>0.4830350282120579</v>
      </c>
      <c r="CN59" s="190">
        <v>0.60995089256606017</v>
      </c>
      <c r="CO59" s="190">
        <v>0.38873089411485173</v>
      </c>
      <c r="CP59" s="190">
        <v>0.51730914038463216</v>
      </c>
      <c r="CQ59" s="190">
        <v>0.420005277585354</v>
      </c>
      <c r="CR59" s="190">
        <v>0.29304038046714775</v>
      </c>
      <c r="CS59" s="190">
        <v>0.34391595685621379</v>
      </c>
      <c r="CT59" s="190">
        <v>0.46482311104348173</v>
      </c>
      <c r="CU59" s="190">
        <v>0.38532477417220434</v>
      </c>
      <c r="CV59" s="190">
        <v>0.53676618009323041</v>
      </c>
      <c r="CW59" s="190">
        <v>0.44337230809498451</v>
      </c>
      <c r="CX59" s="190">
        <v>0.36839408280265395</v>
      </c>
      <c r="CY59" s="190">
        <v>0.24225477807715912</v>
      </c>
      <c r="CZ59" s="190">
        <v>0.2956612585124172</v>
      </c>
      <c r="DA59" s="190">
        <v>0.24022073272259892</v>
      </c>
      <c r="DB59" s="190">
        <v>0.27557629018465057</v>
      </c>
      <c r="DC59" s="190">
        <v>0.17008083152023157</v>
      </c>
      <c r="DD59" s="190">
        <v>0.2325274242436115</v>
      </c>
      <c r="DE59" s="190">
        <v>-5.2470361447065295E-2</v>
      </c>
      <c r="DF59" s="190">
        <v>-0.79944475542488769</v>
      </c>
      <c r="DG59" s="190">
        <v>-0.46542746057543294</v>
      </c>
      <c r="DH59" s="190">
        <v>-0.27711039810029914</v>
      </c>
      <c r="DI59" s="190">
        <v>-0.39909501171734385</v>
      </c>
      <c r="DJ59" s="190">
        <v>6.3677937476336988E-2</v>
      </c>
      <c r="DK59" s="190">
        <v>-0.21982188680510251</v>
      </c>
      <c r="DL59" s="190">
        <v>-0.14097402867803277</v>
      </c>
      <c r="DM59" s="190">
        <v>5.4015058519972481</v>
      </c>
      <c r="DN59" s="190">
        <v>1.0085835392619829</v>
      </c>
      <c r="DO59" s="190">
        <v>1.0099510266140399</v>
      </c>
      <c r="DP59" s="190">
        <v>1.0091630024436089</v>
      </c>
      <c r="DQ59" s="190">
        <v>0.39813401871338194</v>
      </c>
      <c r="DR59" s="190">
        <v>0.68644334213885805</v>
      </c>
      <c r="DS59" s="190">
        <v>1.2214985518620733</v>
      </c>
      <c r="DT59" s="190">
        <v>0.66142619458203611</v>
      </c>
      <c r="DU59" s="190">
        <v>0.85127590150063015</v>
      </c>
      <c r="DV59" s="190">
        <v>0.26967047601483385</v>
      </c>
      <c r="DW59" s="190">
        <v>0.60472801663231923</v>
      </c>
      <c r="DX59" s="190">
        <v>0.12309363066666701</v>
      </c>
      <c r="DY59" s="190">
        <v>0.3938369682609022</v>
      </c>
      <c r="DZ59" s="190">
        <v>8.4607323217109176E-2</v>
      </c>
      <c r="EA59" s="190">
        <v>-5.7250937941084934E-2</v>
      </c>
      <c r="EB59" s="190">
        <v>4.5165264560487195E-4</v>
      </c>
      <c r="EC59" s="190">
        <v>3.5601136935121236E-2</v>
      </c>
      <c r="ED59" s="190">
        <v>1.2240772293251823E-2</v>
      </c>
      <c r="EE59" s="190">
        <v>0.13256643035207105</v>
      </c>
      <c r="EF59" s="190">
        <v>5.4693235185134803E-2</v>
      </c>
    </row>
    <row r="60" spans="1:137" ht="16.5">
      <c r="A60" s="90"/>
      <c r="B60" s="155" t="s">
        <v>2322</v>
      </c>
      <c r="C60" s="155" t="s">
        <v>1853</v>
      </c>
      <c r="D60" s="190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0</v>
      </c>
      <c r="J60" s="190">
        <v>0</v>
      </c>
      <c r="K60" s="190">
        <v>0</v>
      </c>
      <c r="L60" s="190">
        <v>0</v>
      </c>
      <c r="M60" s="190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0">
        <v>0</v>
      </c>
      <c r="W60" s="190">
        <v>0</v>
      </c>
      <c r="X60" s="190">
        <v>0</v>
      </c>
      <c r="Y60" s="190">
        <v>0</v>
      </c>
      <c r="Z60" s="190">
        <v>0</v>
      </c>
      <c r="AA60" s="190">
        <v>0</v>
      </c>
      <c r="AB60" s="190">
        <v>0</v>
      </c>
      <c r="AC60" s="190">
        <v>0</v>
      </c>
      <c r="AD60" s="190">
        <v>0</v>
      </c>
      <c r="AE60" s="190">
        <v>0</v>
      </c>
      <c r="AF60" s="190">
        <v>0</v>
      </c>
      <c r="AG60" s="190">
        <v>0</v>
      </c>
      <c r="AH60" s="190">
        <v>0</v>
      </c>
      <c r="AI60" s="190">
        <v>0</v>
      </c>
      <c r="AJ60" s="190">
        <v>0</v>
      </c>
      <c r="AK60" s="190">
        <v>0</v>
      </c>
      <c r="AL60" s="190">
        <v>0</v>
      </c>
      <c r="AM60" s="190">
        <v>0</v>
      </c>
      <c r="AN60" s="190">
        <v>0</v>
      </c>
      <c r="AO60" s="190">
        <v>0</v>
      </c>
      <c r="AP60" s="190">
        <v>0</v>
      </c>
      <c r="AQ60" s="190">
        <v>0</v>
      </c>
      <c r="AR60" s="190">
        <v>0</v>
      </c>
      <c r="AS60" s="190">
        <v>0</v>
      </c>
      <c r="AT60" s="190">
        <v>0</v>
      </c>
      <c r="AU60" s="190">
        <v>0</v>
      </c>
      <c r="AV60" s="190">
        <v>0</v>
      </c>
      <c r="AW60" s="190">
        <v>0</v>
      </c>
      <c r="AX60" s="190">
        <v>0</v>
      </c>
      <c r="AY60" s="190">
        <v>0</v>
      </c>
      <c r="AZ60" s="190">
        <v>0</v>
      </c>
      <c r="BA60" s="190">
        <v>0</v>
      </c>
      <c r="BB60" s="190">
        <v>0</v>
      </c>
      <c r="BC60" s="190">
        <v>0</v>
      </c>
      <c r="BD60" s="190">
        <v>0</v>
      </c>
      <c r="BE60" s="190">
        <v>0</v>
      </c>
      <c r="BF60" s="190">
        <v>0</v>
      </c>
      <c r="BG60" s="190">
        <v>0</v>
      </c>
      <c r="BH60" s="190">
        <v>0.59575031111472476</v>
      </c>
      <c r="BI60" s="190">
        <v>0.61500541883186344</v>
      </c>
      <c r="BJ60" s="190">
        <v>0.60698343142031874</v>
      </c>
      <c r="BK60" s="190">
        <v>0.50358485339873393</v>
      </c>
      <c r="BL60" s="190">
        <v>0.56899399785275184</v>
      </c>
      <c r="BM60" s="190">
        <v>0.50600000000000001</v>
      </c>
      <c r="BN60" s="190">
        <v>0.54483917096399559</v>
      </c>
      <c r="BO60" s="190">
        <v>0.39900000000000002</v>
      </c>
      <c r="BP60" s="190">
        <v>0.49562742145815264</v>
      </c>
      <c r="BQ60" s="190">
        <v>0.45782389464402279</v>
      </c>
      <c r="BR60" s="190">
        <v>0.50622456914877412</v>
      </c>
      <c r="BS60" s="190">
        <v>0.47865284306810935</v>
      </c>
      <c r="BT60" s="190">
        <v>0.56951288511911968</v>
      </c>
      <c r="BU60" s="190">
        <v>0.53536379284074798</v>
      </c>
      <c r="BV60" s="190">
        <v>0.54566486091487498</v>
      </c>
      <c r="BW60" s="190">
        <v>0.59600310561786973</v>
      </c>
      <c r="BX60" s="190">
        <v>0.57581165875369811</v>
      </c>
      <c r="BY60" s="190">
        <v>0.5607976125001618</v>
      </c>
      <c r="BZ60" s="190">
        <v>0.56979829830640083</v>
      </c>
      <c r="CA60" s="190">
        <v>0.60445053638910518</v>
      </c>
      <c r="CB60" s="190">
        <v>0.58517782986336508</v>
      </c>
      <c r="CC60" s="190">
        <v>0.57499999999999996</v>
      </c>
      <c r="CD60" s="190">
        <v>0.61499999999999999</v>
      </c>
      <c r="CE60" s="190">
        <v>0.60199999999999998</v>
      </c>
      <c r="CF60" s="190">
        <v>0.5817490007372369</v>
      </c>
      <c r="CG60" s="190">
        <v>0.59417896363102252</v>
      </c>
      <c r="CH60" s="190">
        <v>0.59750924630066971</v>
      </c>
      <c r="CI60" s="190">
        <v>0.59557351847745033</v>
      </c>
      <c r="CJ60" s="190">
        <v>0.53500000000000003</v>
      </c>
      <c r="CK60" s="190">
        <v>0.61599999999999999</v>
      </c>
      <c r="CL60" s="190">
        <v>0.58399999999999996</v>
      </c>
      <c r="CM60" s="190">
        <v>0.57951033389816042</v>
      </c>
      <c r="CN60" s="190">
        <v>0.58243455250227738</v>
      </c>
      <c r="CO60" s="190">
        <v>0.63672218198281394</v>
      </c>
      <c r="CP60" s="190">
        <v>0.60324107034083119</v>
      </c>
      <c r="CQ60" s="190">
        <v>0.55997514419200922</v>
      </c>
      <c r="CR60" s="190">
        <v>0.59960000000000002</v>
      </c>
      <c r="CS60" s="190">
        <v>0.58283568788960594</v>
      </c>
      <c r="CT60" s="190">
        <v>0.57196518450566514</v>
      </c>
      <c r="CU60" s="190">
        <v>0.57889752689522689</v>
      </c>
      <c r="CV60" s="190">
        <v>0.6076359056775279</v>
      </c>
      <c r="CW60" s="190">
        <v>0.59062461573132075</v>
      </c>
      <c r="CX60" s="190">
        <v>0.58610174586052122</v>
      </c>
      <c r="CY60" s="190">
        <v>0.62313871735261361</v>
      </c>
      <c r="CZ60" s="190">
        <v>0.60657725403212892</v>
      </c>
      <c r="DA60" s="190">
        <v>0.60427317399242508</v>
      </c>
      <c r="DB60" s="190">
        <v>0.60576566920072894</v>
      </c>
      <c r="DC60" s="190">
        <v>0.62566676026198431</v>
      </c>
      <c r="DD60" s="190">
        <v>0.61347513188633007</v>
      </c>
      <c r="DE60" s="190">
        <v>0.60084789010800055</v>
      </c>
      <c r="DF60" s="190">
        <v>0.53800000000000003</v>
      </c>
      <c r="DG60" s="190">
        <v>0.58799999999999997</v>
      </c>
      <c r="DH60" s="190">
        <v>0.4675553774435503</v>
      </c>
      <c r="DI60" s="190">
        <v>0.53687476641290277</v>
      </c>
      <c r="DJ60" s="190">
        <v>0.58499999999999996</v>
      </c>
      <c r="DK60" s="190">
        <v>0.56240207412251453</v>
      </c>
      <c r="DL60" s="190">
        <v>0.56661686743174666</v>
      </c>
      <c r="DM60" s="190">
        <v>0.602817339002233</v>
      </c>
      <c r="DN60" s="190">
        <v>0.59053331030849288</v>
      </c>
      <c r="DO60" s="190">
        <v>0.60320748752606868</v>
      </c>
      <c r="DP60" s="190">
        <v>0.59590483072211697</v>
      </c>
      <c r="DQ60" s="190">
        <v>0.61444291828937936</v>
      </c>
      <c r="DR60" s="190">
        <v>0.60402974297566914</v>
      </c>
      <c r="DS60" s="190">
        <v>0.58481246083341332</v>
      </c>
      <c r="DT60" s="190">
        <v>0.62513482798859765</v>
      </c>
      <c r="DU60" s="190">
        <v>0.60873320975046652</v>
      </c>
      <c r="DV60" s="190">
        <v>0.6137447983944474</v>
      </c>
      <c r="DW60" s="190">
        <v>0.61041409410319392</v>
      </c>
      <c r="DX60" s="190">
        <v>0.61423711768247125</v>
      </c>
      <c r="DY60" s="190">
        <v>0.61176290672763611</v>
      </c>
      <c r="DZ60" s="190">
        <v>0.60170487694299235</v>
      </c>
      <c r="EA60" s="190">
        <v>0.62159434800145308</v>
      </c>
      <c r="EB60" s="190">
        <v>0.61282352515022764</v>
      </c>
      <c r="EC60" s="190">
        <v>0.59338063189538937</v>
      </c>
      <c r="ED60" s="190">
        <v>0.60615189439728445</v>
      </c>
      <c r="EE60" s="190">
        <v>0.62465099875890762</v>
      </c>
      <c r="EF60" s="190">
        <v>0.61316052018656653</v>
      </c>
    </row>
    <row r="61" spans="1:137" ht="16.5">
      <c r="A61" s="90"/>
      <c r="B61" s="155" t="s">
        <v>2323</v>
      </c>
      <c r="C61" s="155" t="s">
        <v>2116</v>
      </c>
      <c r="D61" s="161">
        <v>0</v>
      </c>
      <c r="E61" s="161">
        <v>0</v>
      </c>
      <c r="F61" s="161">
        <v>0</v>
      </c>
      <c r="G61" s="161">
        <v>0</v>
      </c>
      <c r="H61" s="161">
        <v>0</v>
      </c>
      <c r="I61" s="161">
        <v>0</v>
      </c>
      <c r="J61" s="161">
        <v>0</v>
      </c>
      <c r="K61" s="161">
        <v>0</v>
      </c>
      <c r="L61" s="161">
        <v>0</v>
      </c>
      <c r="M61" s="161">
        <v>0</v>
      </c>
      <c r="N61" s="161">
        <v>0</v>
      </c>
      <c r="O61" s="161">
        <v>0</v>
      </c>
      <c r="P61" s="161">
        <v>0</v>
      </c>
      <c r="Q61" s="161">
        <v>0</v>
      </c>
      <c r="R61" s="161">
        <v>0</v>
      </c>
      <c r="S61" s="161">
        <v>0</v>
      </c>
      <c r="T61" s="161">
        <v>0</v>
      </c>
      <c r="U61" s="161">
        <v>0</v>
      </c>
      <c r="V61" s="161">
        <v>0</v>
      </c>
      <c r="W61" s="161">
        <v>0</v>
      </c>
      <c r="X61" s="161">
        <v>0</v>
      </c>
      <c r="Y61" s="161">
        <v>0</v>
      </c>
      <c r="Z61" s="161">
        <v>0</v>
      </c>
      <c r="AA61" s="161">
        <v>0</v>
      </c>
      <c r="AB61" s="161">
        <v>0</v>
      </c>
      <c r="AC61" s="161">
        <v>0</v>
      </c>
      <c r="AD61" s="161">
        <v>0</v>
      </c>
      <c r="AE61" s="161">
        <v>0</v>
      </c>
      <c r="AF61" s="161">
        <v>0</v>
      </c>
      <c r="AG61" s="161">
        <v>0</v>
      </c>
      <c r="AH61" s="161">
        <v>0</v>
      </c>
      <c r="AI61" s="161">
        <v>0</v>
      </c>
      <c r="AJ61" s="161">
        <v>0</v>
      </c>
      <c r="AK61" s="161">
        <v>0</v>
      </c>
      <c r="AL61" s="161">
        <v>0</v>
      </c>
      <c r="AM61" s="161">
        <v>0</v>
      </c>
      <c r="AN61" s="161">
        <v>0</v>
      </c>
      <c r="AO61" s="161">
        <v>0</v>
      </c>
      <c r="AP61" s="161">
        <v>0</v>
      </c>
      <c r="AQ61" s="161">
        <v>0</v>
      </c>
      <c r="AR61" s="161">
        <v>0</v>
      </c>
      <c r="AS61" s="161">
        <v>0</v>
      </c>
      <c r="AT61" s="161">
        <v>0</v>
      </c>
      <c r="AU61" s="161">
        <v>0</v>
      </c>
      <c r="AV61" s="161">
        <v>0</v>
      </c>
      <c r="AW61" s="161">
        <v>0</v>
      </c>
      <c r="AX61" s="161">
        <v>0</v>
      </c>
      <c r="AY61" s="161">
        <v>0</v>
      </c>
      <c r="AZ61" s="161">
        <v>0</v>
      </c>
      <c r="BA61" s="161">
        <v>0</v>
      </c>
      <c r="BB61" s="161">
        <v>0</v>
      </c>
      <c r="BC61" s="161">
        <v>0</v>
      </c>
      <c r="BD61" s="161">
        <v>0</v>
      </c>
      <c r="BE61" s="161">
        <v>0</v>
      </c>
      <c r="BF61" s="161">
        <v>0</v>
      </c>
      <c r="BG61" s="161">
        <v>0</v>
      </c>
      <c r="BH61" s="161">
        <v>0</v>
      </c>
      <c r="BI61" s="161">
        <v>0</v>
      </c>
      <c r="BJ61" s="161">
        <v>0</v>
      </c>
      <c r="BK61" s="161">
        <v>1.6328013785714275</v>
      </c>
      <c r="BL61" s="161">
        <v>4.4441131357142849</v>
      </c>
      <c r="BM61" s="161">
        <v>1.7641318318181818</v>
      </c>
      <c r="BN61" s="161">
        <v>4.5922845954545446</v>
      </c>
      <c r="BO61" s="161">
        <v>1.0972871738128169</v>
      </c>
      <c r="BP61" s="161">
        <v>1.5074888666486344</v>
      </c>
      <c r="BQ61" s="161">
        <v>2.6309503373857996</v>
      </c>
      <c r="BR61" s="161">
        <v>1.5459268039391227</v>
      </c>
      <c r="BS61" s="161">
        <v>4.2169491053991335</v>
      </c>
      <c r="BT61" s="161">
        <v>2.8218913716258633</v>
      </c>
      <c r="BU61" s="161">
        <v>7.0865824935946895</v>
      </c>
      <c r="BV61" s="161">
        <v>1.7105840711220113</v>
      </c>
      <c r="BW61" s="161">
        <v>2.3869054913570813</v>
      </c>
      <c r="BX61" s="161">
        <v>4.1203596899837098</v>
      </c>
      <c r="BY61" s="161">
        <v>2.4451346093133415</v>
      </c>
      <c r="BZ61" s="161">
        <v>6.5964876566645634</v>
      </c>
      <c r="CA61" s="161">
        <v>3.7186155579356051</v>
      </c>
      <c r="CB61" s="161">
        <v>10.744207462821104</v>
      </c>
      <c r="CC61" s="161">
        <v>1.7950468359324352</v>
      </c>
      <c r="CD61" s="161">
        <v>2.6372559235716801</v>
      </c>
      <c r="CE61" s="161">
        <v>4.5532059249027554</v>
      </c>
      <c r="CF61" s="161">
        <v>2.1986793934793059</v>
      </c>
      <c r="CG61" s="161">
        <v>6.7409399573953239</v>
      </c>
      <c r="CH61" s="161">
        <v>4.0774981478776313</v>
      </c>
      <c r="CI61" s="161">
        <v>11.068730751381839</v>
      </c>
      <c r="CJ61" s="161">
        <v>2.2668149212727666</v>
      </c>
      <c r="CK61" s="161">
        <v>3.0565315758675644</v>
      </c>
      <c r="CL61" s="161">
        <v>5.3642250983536997</v>
      </c>
      <c r="CM61" s="161">
        <v>2.3915390447308571</v>
      </c>
      <c r="CN61" s="161">
        <v>7.7248577461769798</v>
      </c>
      <c r="CO61" s="161">
        <v>3.7437163183122801</v>
      </c>
      <c r="CP61" s="161">
        <v>11.699659775228065</v>
      </c>
      <c r="CQ61" s="161">
        <v>2.1782759681755599</v>
      </c>
      <c r="CR61" s="161">
        <v>2.7007458557771042</v>
      </c>
      <c r="CS61" s="161">
        <v>4.903525028638728</v>
      </c>
      <c r="CT61" s="161">
        <v>2.6245470012766323</v>
      </c>
      <c r="CU61" s="161">
        <v>7.5349996942166282</v>
      </c>
      <c r="CV61" s="161">
        <v>4.7718343215741568</v>
      </c>
      <c r="CW61" s="161">
        <v>12.453696499848224</v>
      </c>
      <c r="CX61" s="161">
        <v>2.539875706426622</v>
      </c>
      <c r="CY61" s="161">
        <v>3.0524014018582877</v>
      </c>
      <c r="CZ61" s="161">
        <v>5.599538460165169</v>
      </c>
      <c r="DA61" s="161">
        <v>3.0156389006997553</v>
      </c>
      <c r="DB61" s="161">
        <v>8.6165693225504558</v>
      </c>
      <c r="DC61" s="161">
        <v>5.1753245895068449</v>
      </c>
      <c r="DD61" s="161">
        <v>13.881964138033993</v>
      </c>
      <c r="DE61" s="161">
        <v>2.2621659379434194</v>
      </c>
      <c r="DF61" s="161">
        <v>0.59425357498676434</v>
      </c>
      <c r="DG61" s="161">
        <v>2.8651357489522122</v>
      </c>
      <c r="DH61" s="161">
        <v>2.1149889447691814</v>
      </c>
      <c r="DI61" s="161">
        <v>4.9719755378538331</v>
      </c>
      <c r="DJ61" s="161">
        <v>5.5869181643354375</v>
      </c>
      <c r="DK61" s="161">
        <v>10.53736703319505</v>
      </c>
      <c r="DL61" s="161">
        <v>1.9118943036263571</v>
      </c>
      <c r="DM61" s="161">
        <v>3.5628216330325793</v>
      </c>
      <c r="DN61" s="161">
        <v>5.51219672860723</v>
      </c>
      <c r="DO61" s="161">
        <v>3.9392516582509027</v>
      </c>
      <c r="DP61" s="161">
        <v>9.474612451422443</v>
      </c>
      <c r="DQ61" s="161">
        <v>7.2113630720519799</v>
      </c>
      <c r="DR61" s="161">
        <v>16.756688013080712</v>
      </c>
      <c r="DS61" s="161">
        <v>4.0162410303369311</v>
      </c>
      <c r="DT61" s="161">
        <v>5.5309477869171149</v>
      </c>
      <c r="DU61" s="161">
        <v>9.5906137374270504</v>
      </c>
      <c r="DV61" s="161">
        <v>4.5589009923379713</v>
      </c>
      <c r="DW61" s="161">
        <v>14.139991643529518</v>
      </c>
      <c r="DX61" s="161">
        <v>7.3252355937405715</v>
      </c>
      <c r="DY61" s="161">
        <v>21.566370270906123</v>
      </c>
      <c r="DZ61" s="161">
        <v>3.9753071124466306</v>
      </c>
      <c r="EA61" s="161">
        <v>5.0039480641887737</v>
      </c>
      <c r="EB61" s="161">
        <v>8.9828903179847917</v>
      </c>
      <c r="EC61" s="161">
        <v>4.4797520923041008</v>
      </c>
      <c r="ED61" s="161">
        <v>13.462277787272804</v>
      </c>
      <c r="EE61" s="161">
        <v>7.4907893942554837</v>
      </c>
      <c r="EF61" s="161">
        <v>21.164648659062824</v>
      </c>
    </row>
    <row r="62" spans="1:137" ht="16.5">
      <c r="A62" s="90"/>
      <c r="B62" s="155" t="s">
        <v>2324</v>
      </c>
      <c r="C62" s="155" t="s">
        <v>2325</v>
      </c>
      <c r="D62" s="190" t="s">
        <v>2286</v>
      </c>
      <c r="E62" s="190" t="s">
        <v>2286</v>
      </c>
      <c r="F62" s="190" t="s">
        <v>2286</v>
      </c>
      <c r="G62" s="190" t="s">
        <v>2286</v>
      </c>
      <c r="H62" s="190" t="s">
        <v>2286</v>
      </c>
      <c r="I62" s="190" t="s">
        <v>2286</v>
      </c>
      <c r="J62" s="190" t="s">
        <v>2286</v>
      </c>
      <c r="K62" s="190" t="s">
        <v>2286</v>
      </c>
      <c r="L62" s="190" t="s">
        <v>2286</v>
      </c>
      <c r="M62" s="190" t="s">
        <v>2286</v>
      </c>
      <c r="N62" s="190" t="s">
        <v>2286</v>
      </c>
      <c r="O62" s="190" t="s">
        <v>2286</v>
      </c>
      <c r="P62" s="190" t="s">
        <v>2286</v>
      </c>
      <c r="Q62" s="190" t="s">
        <v>2286</v>
      </c>
      <c r="R62" s="190" t="s">
        <v>2286</v>
      </c>
      <c r="S62" s="190" t="s">
        <v>2286</v>
      </c>
      <c r="T62" s="190" t="s">
        <v>2286</v>
      </c>
      <c r="U62" s="190" t="s">
        <v>2286</v>
      </c>
      <c r="V62" s="190" t="s">
        <v>2286</v>
      </c>
      <c r="W62" s="190" t="s">
        <v>2286</v>
      </c>
      <c r="X62" s="190" t="s">
        <v>2286</v>
      </c>
      <c r="Y62" s="190" t="s">
        <v>2286</v>
      </c>
      <c r="Z62" s="190" t="s">
        <v>2286</v>
      </c>
      <c r="AA62" s="190" t="s">
        <v>2286</v>
      </c>
      <c r="AB62" s="190" t="s">
        <v>2286</v>
      </c>
      <c r="AC62" s="190" t="s">
        <v>2286</v>
      </c>
      <c r="AD62" s="190" t="s">
        <v>2286</v>
      </c>
      <c r="AE62" s="190" t="s">
        <v>2286</v>
      </c>
      <c r="AF62" s="190" t="s">
        <v>2286</v>
      </c>
      <c r="AG62" s="190" t="s">
        <v>2286</v>
      </c>
      <c r="AH62" s="190" t="s">
        <v>2286</v>
      </c>
      <c r="AI62" s="190" t="s">
        <v>2286</v>
      </c>
      <c r="AJ62" s="190" t="s">
        <v>2286</v>
      </c>
      <c r="AK62" s="190" t="s">
        <v>2286</v>
      </c>
      <c r="AL62" s="190" t="s">
        <v>2286</v>
      </c>
      <c r="AM62" s="190" t="s">
        <v>2286</v>
      </c>
      <c r="AN62" s="190" t="s">
        <v>2286</v>
      </c>
      <c r="AO62" s="190" t="s">
        <v>2286</v>
      </c>
      <c r="AP62" s="190" t="s">
        <v>2286</v>
      </c>
      <c r="AQ62" s="190" t="s">
        <v>2286</v>
      </c>
      <c r="AR62" s="190" t="s">
        <v>2286</v>
      </c>
      <c r="AS62" s="190" t="s">
        <v>2286</v>
      </c>
      <c r="AT62" s="190" t="s">
        <v>2286</v>
      </c>
      <c r="AU62" s="190" t="s">
        <v>2286</v>
      </c>
      <c r="AV62" s="190" t="s">
        <v>2286</v>
      </c>
      <c r="AW62" s="190" t="s">
        <v>2286</v>
      </c>
      <c r="AX62" s="190" t="s">
        <v>2286</v>
      </c>
      <c r="AY62" s="190" t="s">
        <v>2286</v>
      </c>
      <c r="AZ62" s="190" t="s">
        <v>2286</v>
      </c>
      <c r="BA62" s="190" t="s">
        <v>2286</v>
      </c>
      <c r="BB62" s="190" t="s">
        <v>2286</v>
      </c>
      <c r="BC62" s="190" t="s">
        <v>2286</v>
      </c>
      <c r="BD62" s="190" t="s">
        <v>2286</v>
      </c>
      <c r="BE62" s="190" t="s">
        <v>2286</v>
      </c>
      <c r="BF62" s="190" t="s">
        <v>2286</v>
      </c>
      <c r="BG62" s="190" t="s">
        <v>2286</v>
      </c>
      <c r="BH62" s="190" t="s">
        <v>2286</v>
      </c>
      <c r="BI62" s="190" t="s">
        <v>2286</v>
      </c>
      <c r="BJ62" s="190" t="s">
        <v>2286</v>
      </c>
      <c r="BK62" s="190" t="s">
        <v>2286</v>
      </c>
      <c r="BL62" s="190" t="s">
        <v>2286</v>
      </c>
      <c r="BM62" s="190" t="s">
        <v>2286</v>
      </c>
      <c r="BN62" s="190" t="s">
        <v>2286</v>
      </c>
      <c r="BO62" s="190" t="s">
        <v>2286</v>
      </c>
      <c r="BP62" s="190" t="s">
        <v>2286</v>
      </c>
      <c r="BQ62" s="190" t="s">
        <v>2286</v>
      </c>
      <c r="BR62" s="190" t="s">
        <v>2286</v>
      </c>
      <c r="BS62" s="190">
        <v>-5.1115717214665457E-2</v>
      </c>
      <c r="BT62" s="190">
        <v>0.59959211705709881</v>
      </c>
      <c r="BU62" s="190">
        <v>0.54314967774623724</v>
      </c>
      <c r="BV62" s="190">
        <v>0.55892104815016719</v>
      </c>
      <c r="BW62" s="190">
        <v>0.58336525341213119</v>
      </c>
      <c r="BX62" s="190">
        <v>0.56611078188493558</v>
      </c>
      <c r="BY62" s="190">
        <v>0.58166260076672338</v>
      </c>
      <c r="BZ62" s="190">
        <v>0.56427964668077424</v>
      </c>
      <c r="CA62" s="190">
        <v>0.31777416924205859</v>
      </c>
      <c r="CB62" s="190">
        <v>0.51613383073327812</v>
      </c>
      <c r="CC62" s="190">
        <v>4.9376564552610969E-2</v>
      </c>
      <c r="CD62" s="190">
        <v>0.10488493705390134</v>
      </c>
      <c r="CE62" s="190">
        <v>0.10505059448359888</v>
      </c>
      <c r="CF62" s="190">
        <v>-0.10079413006355786</v>
      </c>
      <c r="CG62" s="190">
        <v>2.1898365956133814E-2</v>
      </c>
      <c r="CH62" s="190">
        <v>9.6509731740395566E-2</v>
      </c>
      <c r="CI62" s="190">
        <v>3.0204488296014853E-2</v>
      </c>
      <c r="CJ62" s="190">
        <v>0.26281658834560262</v>
      </c>
      <c r="CK62" s="190">
        <v>0.15898178426614451</v>
      </c>
      <c r="CL62" s="190">
        <v>0.17812046870431519</v>
      </c>
      <c r="CM62" s="190">
        <v>8.7716131703203803E-2</v>
      </c>
      <c r="CN62" s="190">
        <v>0.1459615120443587</v>
      </c>
      <c r="CO62" s="190">
        <v>-8.1859468100331845E-2</v>
      </c>
      <c r="CP62" s="190">
        <v>5.7001027309970587E-2</v>
      </c>
      <c r="CQ62" s="190">
        <v>-3.9058748143184996E-2</v>
      </c>
      <c r="CR62" s="190">
        <v>-0.11640178131955803</v>
      </c>
      <c r="CS62" s="190">
        <v>-8.5883806377991534E-2</v>
      </c>
      <c r="CT62" s="190">
        <v>9.7430128543854799E-2</v>
      </c>
      <c r="CU62" s="190">
        <v>-2.4577546693893781E-2</v>
      </c>
      <c r="CV62" s="190">
        <v>0.27462497578485512</v>
      </c>
      <c r="CW62" s="190">
        <v>6.4449457429240464E-2</v>
      </c>
      <c r="CX62" s="190">
        <v>0.16600272120429449</v>
      </c>
      <c r="CY62" s="190">
        <v>0.13020682613618195</v>
      </c>
      <c r="CZ62" s="190">
        <v>0.14194144568681066</v>
      </c>
      <c r="DA62" s="190">
        <v>0.1490131055884647</v>
      </c>
      <c r="DB62" s="190">
        <v>0.1435394389151694</v>
      </c>
      <c r="DC62" s="190">
        <v>8.4556638127281536E-2</v>
      </c>
      <c r="DD62" s="190">
        <v>0.1146862410050844</v>
      </c>
      <c r="DE62" s="190">
        <v>-0.10933990501209034</v>
      </c>
      <c r="DF62" s="190">
        <v>-0.80531604571240678</v>
      </c>
      <c r="DG62" s="190">
        <v>-0.48832644523568469</v>
      </c>
      <c r="DH62" s="190">
        <v>-0.29865974859310418</v>
      </c>
      <c r="DI62" s="190">
        <v>-0.42297504357776627</v>
      </c>
      <c r="DJ62" s="190">
        <v>7.9530001975743447E-2</v>
      </c>
      <c r="DK62" s="190">
        <v>-0.24093111548065238</v>
      </c>
      <c r="DL62" s="190">
        <v>-0.15483905421876398</v>
      </c>
      <c r="DM62" s="190">
        <v>4.995456793191245</v>
      </c>
      <c r="DN62" s="190">
        <v>0.92388675846268531</v>
      </c>
      <c r="DO62" s="190">
        <v>0.86254007047815162</v>
      </c>
      <c r="DP62" s="190">
        <v>0.905603191183878</v>
      </c>
      <c r="DQ62" s="190">
        <v>0.29075867230100538</v>
      </c>
      <c r="DR62" s="190">
        <v>0.59021584427052964</v>
      </c>
      <c r="DS62" s="190">
        <v>1.1006605975650356</v>
      </c>
      <c r="DT62" s="190">
        <v>0.55240659134802628</v>
      </c>
      <c r="DU62" s="190">
        <v>0.73988959567673418</v>
      </c>
      <c r="DV62" s="190">
        <v>0.15730128152365963</v>
      </c>
      <c r="DW62" s="190">
        <v>0.4924084458363942</v>
      </c>
      <c r="DX62" s="190">
        <v>1.5790707048146002E-2</v>
      </c>
      <c r="DY62" s="190">
        <v>0.28703060259108759</v>
      </c>
      <c r="DZ62" s="190">
        <v>-1.0192096933700823E-2</v>
      </c>
      <c r="EA62" s="190">
        <v>-9.5281991989673909E-2</v>
      </c>
      <c r="EB62" s="190">
        <v>-6.336647852583599E-2</v>
      </c>
      <c r="EC62" s="190">
        <v>-1.736139919838009E-2</v>
      </c>
      <c r="ED62" s="190">
        <v>-4.7928872473332551E-2</v>
      </c>
      <c r="EE62" s="190">
        <v>2.2600474537143755E-2</v>
      </c>
      <c r="EF62" s="190">
        <v>-1.8627224089963756E-2</v>
      </c>
    </row>
    <row r="63" spans="1:137" ht="16.5">
      <c r="A63" s="90"/>
      <c r="B63" s="191"/>
      <c r="C63" s="191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183"/>
      <c r="BO63" s="183"/>
      <c r="BP63" s="183"/>
      <c r="BQ63" s="183"/>
      <c r="BR63" s="183"/>
      <c r="BS63" s="183"/>
      <c r="BT63" s="183"/>
      <c r="BU63" s="183"/>
      <c r="BV63" s="183"/>
      <c r="BW63" s="183"/>
      <c r="BX63" s="183"/>
      <c r="BY63" s="183"/>
      <c r="BZ63" s="183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3"/>
      <c r="DC63" s="183"/>
      <c r="DD63" s="183"/>
      <c r="DE63" s="183"/>
      <c r="DF63" s="183"/>
      <c r="DG63" s="183"/>
      <c r="DH63" s="183"/>
      <c r="DI63" s="183"/>
      <c r="DJ63" s="183"/>
      <c r="DK63" s="183"/>
      <c r="DL63" s="183"/>
      <c r="DM63" s="183"/>
      <c r="DN63" s="183"/>
      <c r="DO63" s="183"/>
      <c r="DP63" s="183"/>
      <c r="DQ63" s="183"/>
      <c r="DR63" s="183"/>
      <c r="DS63" s="183"/>
      <c r="DT63" s="183"/>
      <c r="DU63" s="183"/>
      <c r="DV63" s="183"/>
      <c r="DW63" s="183"/>
      <c r="DX63" s="183"/>
      <c r="DY63" s="183"/>
      <c r="DZ63" s="183"/>
      <c r="EA63" s="183"/>
      <c r="EB63" s="183"/>
      <c r="EC63" s="183"/>
      <c r="ED63" s="183"/>
      <c r="EE63" s="183"/>
      <c r="EF63" s="183"/>
    </row>
    <row r="64" spans="1:137" ht="16.5">
      <c r="A64" s="90"/>
      <c r="B64" s="174"/>
      <c r="C64" s="174"/>
      <c r="D64" s="175"/>
      <c r="E64" s="175"/>
      <c r="F64" s="176"/>
      <c r="G64" s="175"/>
      <c r="H64" s="176"/>
      <c r="I64" s="175"/>
      <c r="J64" s="175"/>
      <c r="K64" s="175"/>
      <c r="L64" s="175"/>
      <c r="M64" s="176"/>
      <c r="N64" s="175"/>
      <c r="O64" s="176"/>
      <c r="P64" s="175"/>
      <c r="Q64" s="175"/>
      <c r="R64" s="175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176"/>
      <c r="BG64" s="176"/>
      <c r="BH64" s="176"/>
      <c r="BI64" s="176"/>
      <c r="BJ64" s="176"/>
      <c r="BK64" s="176"/>
      <c r="BL64" s="176"/>
      <c r="BM64" s="176"/>
      <c r="BN64" s="176"/>
      <c r="BO64" s="176"/>
      <c r="BP64" s="176"/>
      <c r="BQ64" s="176"/>
      <c r="BR64" s="176"/>
      <c r="BS64" s="176"/>
      <c r="BT64" s="176"/>
      <c r="BU64" s="176"/>
      <c r="BV64" s="176"/>
      <c r="BW64" s="176"/>
      <c r="BX64" s="176"/>
      <c r="BY64" s="176"/>
      <c r="BZ64" s="176"/>
      <c r="CA64" s="176"/>
      <c r="CB64" s="176"/>
      <c r="CC64" s="176"/>
      <c r="CD64" s="176"/>
      <c r="CE64" s="176"/>
      <c r="CF64" s="176"/>
      <c r="CG64" s="176"/>
      <c r="CH64" s="176"/>
      <c r="CI64" s="176"/>
      <c r="CJ64" s="176"/>
      <c r="CK64" s="176"/>
      <c r="CL64" s="176"/>
      <c r="CM64" s="176"/>
      <c r="CN64" s="176"/>
      <c r="CO64" s="176"/>
      <c r="CP64" s="176"/>
      <c r="CQ64" s="176"/>
      <c r="CR64" s="176"/>
      <c r="CS64" s="176"/>
      <c r="CT64" s="176"/>
      <c r="CU64" s="176"/>
      <c r="CV64" s="176"/>
      <c r="CW64" s="176"/>
      <c r="CX64" s="176"/>
      <c r="CY64" s="176"/>
      <c r="CZ64" s="176"/>
      <c r="DA64" s="176"/>
      <c r="DB64" s="176"/>
      <c r="DC64" s="176"/>
      <c r="DD64" s="176"/>
      <c r="DE64" s="176"/>
      <c r="DF64" s="176"/>
      <c r="DG64" s="176"/>
      <c r="DH64" s="176"/>
      <c r="DI64" s="176"/>
      <c r="DJ64" s="176"/>
      <c r="DK64" s="176"/>
      <c r="DL64" s="176"/>
      <c r="DM64" s="176"/>
      <c r="DN64" s="176"/>
      <c r="DO64" s="176"/>
      <c r="DP64" s="176"/>
      <c r="DQ64" s="176"/>
      <c r="DR64" s="176"/>
      <c r="DS64" s="176"/>
      <c r="DT64" s="176"/>
      <c r="DU64" s="176"/>
      <c r="DV64" s="176"/>
      <c r="DW64" s="176"/>
      <c r="DX64" s="176"/>
      <c r="DY64" s="176"/>
      <c r="DZ64" s="176"/>
      <c r="EA64" s="176"/>
      <c r="EB64" s="176"/>
      <c r="EC64" s="176"/>
      <c r="ED64" s="176"/>
      <c r="EE64" s="176"/>
      <c r="EF64" s="176"/>
    </row>
    <row r="65" spans="1:136" ht="16.5">
      <c r="A65" s="90"/>
      <c r="B65" s="71"/>
      <c r="C65" s="71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0"/>
      <c r="BV65" s="180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  <c r="CU65" s="180"/>
      <c r="CV65" s="180"/>
      <c r="CW65" s="180"/>
      <c r="CX65" s="180"/>
      <c r="CY65" s="180"/>
      <c r="CZ65" s="180"/>
      <c r="DA65" s="180"/>
      <c r="DB65" s="180"/>
      <c r="DC65" s="180"/>
      <c r="DD65" s="180"/>
      <c r="DE65" s="180"/>
      <c r="DF65" s="180"/>
      <c r="DG65" s="180"/>
      <c r="DH65" s="180"/>
      <c r="DI65" s="180"/>
      <c r="DJ65" s="180"/>
      <c r="DK65" s="180"/>
      <c r="DL65" s="180"/>
      <c r="DM65" s="180"/>
      <c r="DN65" s="180"/>
      <c r="DO65" s="180"/>
      <c r="DP65" s="180"/>
      <c r="DQ65" s="180"/>
      <c r="DR65" s="180"/>
      <c r="DS65" s="180"/>
      <c r="DT65" s="180"/>
      <c r="DU65" s="180"/>
      <c r="DV65" s="180"/>
      <c r="DW65" s="180"/>
      <c r="DX65" s="180"/>
      <c r="DY65" s="180"/>
      <c r="DZ65" s="180"/>
      <c r="EA65" s="180"/>
      <c r="EB65" s="180"/>
      <c r="EC65" s="180"/>
      <c r="ED65" s="180"/>
      <c r="EE65" s="180"/>
      <c r="EF65" s="180"/>
    </row>
    <row r="66" spans="1:136" ht="16.5">
      <c r="A66" s="90"/>
      <c r="B66" s="83" t="s">
        <v>565</v>
      </c>
      <c r="C66" s="83" t="s">
        <v>560</v>
      </c>
      <c r="D66" s="177" t="s">
        <v>56</v>
      </c>
      <c r="E66" s="177" t="s">
        <v>56</v>
      </c>
      <c r="F66" s="177" t="s">
        <v>56</v>
      </c>
      <c r="G66" s="177" t="s">
        <v>56</v>
      </c>
      <c r="H66" s="177" t="s">
        <v>56</v>
      </c>
      <c r="I66" s="177" t="s">
        <v>56</v>
      </c>
      <c r="J66" s="177" t="s">
        <v>56</v>
      </c>
      <c r="K66" s="177" t="s">
        <v>56</v>
      </c>
      <c r="L66" s="177" t="s">
        <v>56</v>
      </c>
      <c r="M66" s="177" t="s">
        <v>56</v>
      </c>
      <c r="N66" s="177" t="s">
        <v>56</v>
      </c>
      <c r="O66" s="177" t="s">
        <v>56</v>
      </c>
      <c r="P66" s="177" t="s">
        <v>56</v>
      </c>
      <c r="Q66" s="177" t="s">
        <v>56</v>
      </c>
      <c r="R66" s="177" t="s">
        <v>56</v>
      </c>
      <c r="S66" s="177" t="s">
        <v>56</v>
      </c>
      <c r="T66" s="177" t="s">
        <v>56</v>
      </c>
      <c r="U66" s="177" t="s">
        <v>56</v>
      </c>
      <c r="V66" s="177" t="s">
        <v>56</v>
      </c>
      <c r="W66" s="177" t="s">
        <v>56</v>
      </c>
      <c r="X66" s="177" t="s">
        <v>56</v>
      </c>
      <c r="Y66" s="177" t="s">
        <v>56</v>
      </c>
      <c r="Z66" s="177" t="s">
        <v>56</v>
      </c>
      <c r="AA66" s="177" t="s">
        <v>56</v>
      </c>
      <c r="AB66" s="177" t="s">
        <v>56</v>
      </c>
      <c r="AC66" s="177" t="s">
        <v>56</v>
      </c>
      <c r="AD66" s="177" t="s">
        <v>56</v>
      </c>
      <c r="AE66" s="177" t="s">
        <v>56</v>
      </c>
      <c r="AF66" s="39">
        <v>114.03946671165367</v>
      </c>
      <c r="AG66" s="39">
        <v>80.406212990239027</v>
      </c>
      <c r="AH66" s="39">
        <v>89.813389158890047</v>
      </c>
      <c r="AI66" s="39">
        <v>83.801342413480185</v>
      </c>
      <c r="AJ66" s="39">
        <v>87.675648177618825</v>
      </c>
      <c r="AK66" s="39">
        <v>56.490534609427897</v>
      </c>
      <c r="AL66" s="39">
        <v>76.684414895400067</v>
      </c>
      <c r="AM66" s="39">
        <v>105.91111237515013</v>
      </c>
      <c r="AN66" s="39">
        <v>88.220519896505778</v>
      </c>
      <c r="AO66" s="39">
        <v>93.275206254299945</v>
      </c>
      <c r="AP66" s="39">
        <v>95.621720381283964</v>
      </c>
      <c r="AQ66" s="39">
        <v>94.130858035291226</v>
      </c>
      <c r="AR66" s="39">
        <v>65.91836177332975</v>
      </c>
      <c r="AS66" s="39">
        <v>82.988866626321411</v>
      </c>
      <c r="AT66" s="39">
        <v>120.92946545838498</v>
      </c>
      <c r="AU66" s="39">
        <v>93.15055596010221</v>
      </c>
      <c r="AV66" s="39">
        <v>100.99104600010878</v>
      </c>
      <c r="AW66" s="39">
        <v>100.63887814456561</v>
      </c>
      <c r="AX66" s="39">
        <v>102.10561398860084</v>
      </c>
      <c r="AY66" s="39">
        <v>78.266046785881585</v>
      </c>
      <c r="AZ66" s="39">
        <v>93.675273615174149</v>
      </c>
      <c r="BA66" s="39">
        <v>134.42722727349675</v>
      </c>
      <c r="BB66" s="39">
        <v>107.56772568079221</v>
      </c>
      <c r="BC66" s="39">
        <v>117.60475174478866</v>
      </c>
      <c r="BD66" s="39">
        <v>112.64734828481204</v>
      </c>
      <c r="BE66" s="39">
        <v>116.52842781080128</v>
      </c>
      <c r="BF66" s="39">
        <v>79.616051116043664</v>
      </c>
      <c r="BG66" s="39">
        <v>102.40297092744447</v>
      </c>
      <c r="BH66" s="39">
        <v>125.25998306816012</v>
      </c>
      <c r="BI66" s="39">
        <v>110.10788731266206</v>
      </c>
      <c r="BJ66" s="39">
        <v>115.5468580886366</v>
      </c>
      <c r="BK66" s="39">
        <v>112.1934328030535</v>
      </c>
      <c r="BL66" s="39">
        <v>114.4949872710346</v>
      </c>
      <c r="BM66" s="39">
        <v>81.434637133385863</v>
      </c>
      <c r="BN66" s="39">
        <v>102.03140326530873</v>
      </c>
      <c r="BO66" s="39">
        <v>124.91061996700975</v>
      </c>
      <c r="BP66" s="39">
        <v>101.6288187520863</v>
      </c>
      <c r="BQ66" s="39">
        <v>110.29115703502706</v>
      </c>
      <c r="BR66" s="39">
        <v>111.54241795673892</v>
      </c>
      <c r="BS66" s="39">
        <v>112.18539759291657</v>
      </c>
      <c r="BT66" s="39">
        <v>78.214585915914384</v>
      </c>
      <c r="BU66" s="39">
        <v>98.8981378023622</v>
      </c>
      <c r="BV66" s="39">
        <v>128.71071774231237</v>
      </c>
      <c r="BW66" s="39">
        <v>103.63714475974574</v>
      </c>
      <c r="BX66" s="39">
        <v>112.93193018230151</v>
      </c>
      <c r="BY66" s="39">
        <v>111.49142086762706</v>
      </c>
      <c r="BZ66" s="39">
        <v>113.17989854200111</v>
      </c>
      <c r="CA66" s="39">
        <v>76.57400536583576</v>
      </c>
      <c r="CB66" s="39">
        <v>99.022929503488683</v>
      </c>
      <c r="CC66" s="39">
        <v>122.24226318799781</v>
      </c>
      <c r="CD66" s="39">
        <v>98.780850286465522</v>
      </c>
      <c r="CE66" s="39">
        <v>108.5729001020506</v>
      </c>
      <c r="CF66" s="39">
        <v>114.81817714667443</v>
      </c>
      <c r="CG66" s="39">
        <v>111.43378228528988</v>
      </c>
      <c r="CH66" s="184">
        <v>83.084213652719498</v>
      </c>
      <c r="CI66" s="184">
        <v>101.18704551336245</v>
      </c>
      <c r="CJ66" s="39">
        <v>136.09334323046707</v>
      </c>
      <c r="CK66" s="39">
        <v>114.3284957737709</v>
      </c>
      <c r="CL66" s="39">
        <v>121.79954198166178</v>
      </c>
      <c r="CM66" s="39">
        <v>117.73398899015973</v>
      </c>
      <c r="CN66" s="39">
        <v>121.02839343871648</v>
      </c>
      <c r="CO66" s="39">
        <v>88</v>
      </c>
      <c r="CP66" s="39">
        <v>110</v>
      </c>
      <c r="CQ66" s="39">
        <v>148.32664294088056</v>
      </c>
      <c r="CR66" s="39">
        <v>129.56370911755374</v>
      </c>
      <c r="CS66" s="39">
        <v>135.94306025822806</v>
      </c>
      <c r="CT66" s="39">
        <v>132.18141815458765</v>
      </c>
      <c r="CU66" s="39">
        <v>135.36980180021416</v>
      </c>
      <c r="CV66" s="39">
        <v>94.615894604909272</v>
      </c>
      <c r="CW66" s="39">
        <v>120</v>
      </c>
      <c r="CX66" s="39">
        <v>143.67960208894314</v>
      </c>
      <c r="CY66" s="39">
        <v>122.53766984785683</v>
      </c>
      <c r="CZ66" s="39">
        <v>129.99450707423784</v>
      </c>
      <c r="DA66" s="39">
        <v>122.16567601611757</v>
      </c>
      <c r="DB66" s="39">
        <v>128.30062870521667</v>
      </c>
      <c r="DC66" s="39">
        <v>88</v>
      </c>
      <c r="DD66" s="39">
        <v>114</v>
      </c>
      <c r="DE66" s="39">
        <v>164.7141443154544</v>
      </c>
      <c r="DF66" s="39">
        <v>450.94748934932596</v>
      </c>
      <c r="DG66" s="39">
        <v>249.27311549665359</v>
      </c>
      <c r="DH66" s="39">
        <v>161.76140588625557</v>
      </c>
      <c r="DI66" s="39">
        <v>205.27470894628379</v>
      </c>
      <c r="DJ66" s="39">
        <v>96.884812222386046</v>
      </c>
      <c r="DK66" s="39">
        <v>165.57473780072388</v>
      </c>
      <c r="DL66" s="39">
        <v>216.46664008506644</v>
      </c>
      <c r="DM66" s="39">
        <v>149.28573416285985</v>
      </c>
      <c r="DN66" s="39">
        <v>170.80225920456473</v>
      </c>
      <c r="DO66" s="39">
        <v>134.77393302120115</v>
      </c>
      <c r="DP66" s="39">
        <v>104.63773559465568</v>
      </c>
      <c r="DQ66" s="39">
        <v>93.023184605946724</v>
      </c>
      <c r="DR66" s="39">
        <v>137.39614529160264</v>
      </c>
      <c r="DS66" s="39">
        <v>161.08791835154716</v>
      </c>
      <c r="DT66" s="39">
        <v>124.07132941858376</v>
      </c>
      <c r="DU66" s="39">
        <v>136.56633008754497</v>
      </c>
      <c r="DV66" s="39">
        <v>145.90109510662631</v>
      </c>
      <c r="DW66" s="39">
        <v>140.51061279570052</v>
      </c>
      <c r="DX66" s="39">
        <v>93.023184605946724</v>
      </c>
      <c r="DY66" s="39">
        <v>134.35820116974929</v>
      </c>
      <c r="DZ66" s="39">
        <v>172.87527210554947</v>
      </c>
      <c r="EA66" s="39">
        <v>134.56870908072273</v>
      </c>
      <c r="EB66" s="39">
        <v>147.53438674154552</v>
      </c>
      <c r="EC66" s="39">
        <v>144.17859103893795</v>
      </c>
      <c r="ED66" s="39">
        <v>146.93603575546516</v>
      </c>
      <c r="EE66" s="39">
        <v>100.66183943210608</v>
      </c>
      <c r="EF66" s="39">
        <v>133.07295094760113</v>
      </c>
    </row>
    <row r="67" spans="1:136" ht="16.5">
      <c r="A67" s="90"/>
      <c r="B67" s="83" t="s">
        <v>564</v>
      </c>
      <c r="C67" s="83" t="s">
        <v>561</v>
      </c>
      <c r="D67" s="177" t="s">
        <v>56</v>
      </c>
      <c r="E67" s="177" t="s">
        <v>56</v>
      </c>
      <c r="F67" s="177" t="s">
        <v>56</v>
      </c>
      <c r="G67" s="177" t="s">
        <v>56</v>
      </c>
      <c r="H67" s="177" t="s">
        <v>56</v>
      </c>
      <c r="I67" s="177" t="s">
        <v>56</v>
      </c>
      <c r="J67" s="177" t="s">
        <v>56</v>
      </c>
      <c r="K67" s="177" t="s">
        <v>56</v>
      </c>
      <c r="L67" s="177" t="s">
        <v>56</v>
      </c>
      <c r="M67" s="177" t="s">
        <v>56</v>
      </c>
      <c r="N67" s="177" t="s">
        <v>56</v>
      </c>
      <c r="O67" s="177" t="s">
        <v>56</v>
      </c>
      <c r="P67" s="177" t="s">
        <v>56</v>
      </c>
      <c r="Q67" s="177" t="s">
        <v>56</v>
      </c>
      <c r="R67" s="177" t="s">
        <v>56</v>
      </c>
      <c r="S67" s="177" t="s">
        <v>56</v>
      </c>
      <c r="T67" s="177" t="s">
        <v>56</v>
      </c>
      <c r="U67" s="177" t="s">
        <v>56</v>
      </c>
      <c r="V67" s="177" t="s">
        <v>56</v>
      </c>
      <c r="W67" s="177" t="s">
        <v>56</v>
      </c>
      <c r="X67" s="177" t="s">
        <v>56</v>
      </c>
      <c r="Y67" s="177" t="s">
        <v>56</v>
      </c>
      <c r="Z67" s="177" t="s">
        <v>56</v>
      </c>
      <c r="AA67" s="177" t="s">
        <v>56</v>
      </c>
      <c r="AB67" s="177" t="s">
        <v>56</v>
      </c>
      <c r="AC67" s="177" t="s">
        <v>56</v>
      </c>
      <c r="AD67" s="177" t="s">
        <v>56</v>
      </c>
      <c r="AE67" s="177" t="s">
        <v>56</v>
      </c>
      <c r="AF67" s="39">
        <v>53.536923786418306</v>
      </c>
      <c r="AG67" s="39">
        <v>32.265405924935322</v>
      </c>
      <c r="AH67" s="39">
        <v>42.013140413759636</v>
      </c>
      <c r="AI67" s="39">
        <v>35.416926120705185</v>
      </c>
      <c r="AJ67" s="39">
        <v>38.959734761356714</v>
      </c>
      <c r="AK67" s="39">
        <v>28.658833597842683</v>
      </c>
      <c r="AL67" s="39">
        <v>37.31538636294885</v>
      </c>
      <c r="AM67" s="39">
        <v>48.473542074696411</v>
      </c>
      <c r="AN67" s="39">
        <v>27.924441480985966</v>
      </c>
      <c r="AO67" s="39">
        <v>38.2703088854323</v>
      </c>
      <c r="AP67" s="39">
        <v>31.637467584369155</v>
      </c>
      <c r="AQ67" s="39">
        <v>35.813676183869681</v>
      </c>
      <c r="AR67" s="39">
        <v>20.061489549838125</v>
      </c>
      <c r="AS67" s="39">
        <v>30.698369370320325</v>
      </c>
      <c r="AT67" s="39">
        <v>31.011729992928231</v>
      </c>
      <c r="AU67" s="39">
        <v>25.006163854602331</v>
      </c>
      <c r="AV67" s="39">
        <v>28.436797525077989</v>
      </c>
      <c r="AW67" s="39">
        <v>25.402195990551995</v>
      </c>
      <c r="AX67" s="39">
        <v>25.423550586387471</v>
      </c>
      <c r="AY67" s="39">
        <v>23.30061342324634</v>
      </c>
      <c r="AZ67" s="39">
        <v>27.483290340579003</v>
      </c>
      <c r="BA67" s="39">
        <v>46.428950971013187</v>
      </c>
      <c r="BB67" s="39">
        <v>29.062059858980465</v>
      </c>
      <c r="BC67" s="39">
        <v>38.119492277571695</v>
      </c>
      <c r="BD67" s="39">
        <v>31.727371912003161</v>
      </c>
      <c r="BE67" s="39">
        <v>35.597318164247184</v>
      </c>
      <c r="BF67" s="39">
        <v>28.920106181036434</v>
      </c>
      <c r="BG67" s="39">
        <v>35.350721172113758</v>
      </c>
      <c r="BH67" s="39">
        <v>53.488098374600455</v>
      </c>
      <c r="BI67" s="39">
        <v>33.788506672535235</v>
      </c>
      <c r="BJ67" s="39">
        <v>43.594790699247021</v>
      </c>
      <c r="BK67" s="39">
        <v>31.598123109286117</v>
      </c>
      <c r="BL67" s="39">
        <v>39.004351171777536</v>
      </c>
      <c r="BM67" s="39">
        <v>30.199449732133203</v>
      </c>
      <c r="BN67" s="39">
        <v>38.819238911160731</v>
      </c>
      <c r="BO67" s="39">
        <v>58.431648566966579</v>
      </c>
      <c r="BP67" s="39">
        <v>33.581908250730315</v>
      </c>
      <c r="BQ67" s="39">
        <v>45.34253734572215</v>
      </c>
      <c r="BR67" s="39">
        <v>33.757649733248748</v>
      </c>
      <c r="BS67" s="39">
        <v>41.703540282380168</v>
      </c>
      <c r="BT67" s="39">
        <v>28.831320865681352</v>
      </c>
      <c r="BU67" s="39">
        <v>39.15532493041335</v>
      </c>
      <c r="BV67" s="39">
        <v>50.862148563006578</v>
      </c>
      <c r="BW67" s="39">
        <v>31.270315503974281</v>
      </c>
      <c r="BX67" s="39">
        <v>41.523894457244722</v>
      </c>
      <c r="BY67" s="39">
        <v>33.926635625213599</v>
      </c>
      <c r="BZ67" s="39">
        <v>38.780925960597067</v>
      </c>
      <c r="CA67" s="39">
        <v>29.85055233288567</v>
      </c>
      <c r="CB67" s="39">
        <v>37.712923438388209</v>
      </c>
      <c r="CC67" s="39">
        <v>52.590670569379689</v>
      </c>
      <c r="CD67" s="39">
        <v>30.795511339899846</v>
      </c>
      <c r="CE67" s="39">
        <v>42.295279133633088</v>
      </c>
      <c r="CF67" s="39">
        <v>32.046558054800542</v>
      </c>
      <c r="CG67" s="39">
        <v>35.835840363972302</v>
      </c>
      <c r="CH67" s="184">
        <v>27.710542009545385</v>
      </c>
      <c r="CI67" s="184">
        <v>35.007928529484346</v>
      </c>
      <c r="CJ67" s="39">
        <v>50.836162294139093</v>
      </c>
      <c r="CK67" s="39">
        <v>33.885028958928309</v>
      </c>
      <c r="CL67" s="39">
        <v>43.110317620949203</v>
      </c>
      <c r="CM67" s="39">
        <v>36.941963847648481</v>
      </c>
      <c r="CN67" s="39">
        <v>38.990539617922103</v>
      </c>
      <c r="CO67" s="39">
        <v>33.062734021464294</v>
      </c>
      <c r="CP67" s="39">
        <v>40</v>
      </c>
      <c r="CQ67" s="39">
        <v>55.036956416843253</v>
      </c>
      <c r="CR67" s="39">
        <v>36.814568422129923</v>
      </c>
      <c r="CS67" s="39">
        <v>46.941038132239562</v>
      </c>
      <c r="CT67" s="39">
        <v>38.875022663726064</v>
      </c>
      <c r="CU67" s="39">
        <v>43.985457805391384</v>
      </c>
      <c r="CV67" s="39">
        <v>32.757700348113943</v>
      </c>
      <c r="CW67" s="39">
        <v>41.840198942190121</v>
      </c>
      <c r="CX67" s="39">
        <v>50.676417782476797</v>
      </c>
      <c r="CY67" s="39">
        <v>37.900904427598988</v>
      </c>
      <c r="CZ67" s="39">
        <v>47.391899331502728</v>
      </c>
      <c r="DA67" s="39">
        <v>49.012321648287966</v>
      </c>
      <c r="DB67" s="39">
        <v>47.732077085091959</v>
      </c>
      <c r="DC67" s="39">
        <v>44</v>
      </c>
      <c r="DD67" s="39">
        <v>48.227955103444692</v>
      </c>
      <c r="DE67" s="39">
        <v>82.428077408440515</v>
      </c>
      <c r="DF67" s="39">
        <v>146.165797164823</v>
      </c>
      <c r="DG67" s="39">
        <v>99.501914818128796</v>
      </c>
      <c r="DH67" s="39">
        <v>41.707423944860452</v>
      </c>
      <c r="DI67" s="39">
        <v>79.018622481958843</v>
      </c>
      <c r="DJ67" s="39">
        <v>38.966093118701174</v>
      </c>
      <c r="DK67" s="39">
        <v>57.559725569778024</v>
      </c>
      <c r="DL67" s="39">
        <v>78.349937418838451</v>
      </c>
      <c r="DM67" s="39">
        <v>41.476493897770432</v>
      </c>
      <c r="DN67" s="39">
        <v>61.423642348404854</v>
      </c>
      <c r="DO67" s="39">
        <v>49.979192821639529</v>
      </c>
      <c r="DP67" s="39">
        <v>37.551085185080446</v>
      </c>
      <c r="DQ67" s="39">
        <v>42.247303266667963</v>
      </c>
      <c r="DR67" s="39">
        <v>51.155126956186621</v>
      </c>
      <c r="DS67" s="39">
        <v>72.460339824770699</v>
      </c>
      <c r="DT67" s="39">
        <v>47.294365396439964</v>
      </c>
      <c r="DU67" s="39">
        <v>60.154683972527202</v>
      </c>
      <c r="DV67" s="39">
        <v>58.646213132694115</v>
      </c>
      <c r="DW67" s="39">
        <v>58.731311462516203</v>
      </c>
      <c r="DX67" s="39">
        <v>46.795508021298957</v>
      </c>
      <c r="DY67" s="39">
        <v>54.840928294522818</v>
      </c>
      <c r="DZ67" s="39">
        <v>72.242121771577359</v>
      </c>
      <c r="EA67" s="39">
        <v>48.988560800437227</v>
      </c>
      <c r="EB67" s="39">
        <v>61.530428647520786</v>
      </c>
      <c r="EC67" s="39">
        <v>57.323068709617132</v>
      </c>
      <c r="ED67" s="39">
        <v>59.754218013418416</v>
      </c>
      <c r="EE67" s="39">
        <v>46.046605828917151</v>
      </c>
      <c r="EF67" s="39">
        <v>55.023005781923366</v>
      </c>
    </row>
    <row r="68" spans="1:136" ht="16.5">
      <c r="A68" s="90"/>
      <c r="B68" s="83" t="s">
        <v>563</v>
      </c>
      <c r="C68" s="83" t="s">
        <v>562</v>
      </c>
      <c r="D68" s="177" t="s">
        <v>56</v>
      </c>
      <c r="E68" s="177" t="s">
        <v>56</v>
      </c>
      <c r="F68" s="177" t="s">
        <v>56</v>
      </c>
      <c r="G68" s="177" t="s">
        <v>56</v>
      </c>
      <c r="H68" s="177" t="s">
        <v>56</v>
      </c>
      <c r="I68" s="177" t="s">
        <v>56</v>
      </c>
      <c r="J68" s="177" t="s">
        <v>56</v>
      </c>
      <c r="K68" s="177" t="s">
        <v>56</v>
      </c>
      <c r="L68" s="177" t="s">
        <v>56</v>
      </c>
      <c r="M68" s="177" t="s">
        <v>56</v>
      </c>
      <c r="N68" s="177" t="s">
        <v>56</v>
      </c>
      <c r="O68" s="177" t="s">
        <v>56</v>
      </c>
      <c r="P68" s="177" t="s">
        <v>56</v>
      </c>
      <c r="Q68" s="177" t="s">
        <v>56</v>
      </c>
      <c r="R68" s="177" t="s">
        <v>56</v>
      </c>
      <c r="S68" s="177" t="s">
        <v>56</v>
      </c>
      <c r="T68" s="177" t="s">
        <v>56</v>
      </c>
      <c r="U68" s="177" t="s">
        <v>56</v>
      </c>
      <c r="V68" s="177" t="s">
        <v>56</v>
      </c>
      <c r="W68" s="177" t="s">
        <v>56</v>
      </c>
      <c r="X68" s="177" t="s">
        <v>56</v>
      </c>
      <c r="Y68" s="177" t="s">
        <v>56</v>
      </c>
      <c r="Z68" s="177" t="s">
        <v>56</v>
      </c>
      <c r="AA68" s="177" t="s">
        <v>56</v>
      </c>
      <c r="AB68" s="177" t="s">
        <v>56</v>
      </c>
      <c r="AC68" s="177" t="s">
        <v>56</v>
      </c>
      <c r="AD68" s="177" t="s">
        <v>56</v>
      </c>
      <c r="AE68" s="177" t="s">
        <v>56</v>
      </c>
      <c r="AF68" s="39">
        <v>41.813168491049559</v>
      </c>
      <c r="AG68" s="39">
        <v>48.795738011682928</v>
      </c>
      <c r="AH68" s="39">
        <v>46.416135366468062</v>
      </c>
      <c r="AI68" s="39">
        <v>58.786891438812425</v>
      </c>
      <c r="AJ68" s="39">
        <v>50.932969446766073</v>
      </c>
      <c r="AK68" s="39">
        <v>57.327966083430546</v>
      </c>
      <c r="AL68" s="39">
        <v>53.462207519622083</v>
      </c>
      <c r="AM68" s="39">
        <v>64.031116788043448</v>
      </c>
      <c r="AN68" s="39">
        <v>61.996475370341322</v>
      </c>
      <c r="AO68" s="39">
        <v>65.418821871844116</v>
      </c>
      <c r="AP68" s="39">
        <v>62.667819439533503</v>
      </c>
      <c r="AQ68" s="39">
        <v>63.712827975162625</v>
      </c>
      <c r="AR68" s="39">
        <v>55.595100336916722</v>
      </c>
      <c r="AS68" s="39">
        <v>62.080887862707051</v>
      </c>
      <c r="AT68" s="39">
        <v>59.662340778356331</v>
      </c>
      <c r="AU68" s="39">
        <v>66.965759280926605</v>
      </c>
      <c r="AV68" s="39">
        <v>64.149652410145052</v>
      </c>
      <c r="AW68" s="39">
        <v>57.553457191412583</v>
      </c>
      <c r="AX68" s="39">
        <v>61.95656022203061</v>
      </c>
      <c r="AY68" s="39">
        <v>55.570693796882288</v>
      </c>
      <c r="AZ68" s="39">
        <v>60.954682322105107</v>
      </c>
      <c r="BA68" s="39">
        <v>81.59493050961558</v>
      </c>
      <c r="BB68" s="39">
        <v>83.600820377588278</v>
      </c>
      <c r="BC68" s="39">
        <v>84.185743124794627</v>
      </c>
      <c r="BD68" s="39">
        <v>81.399604227850546</v>
      </c>
      <c r="BE68" s="39">
        <v>82.467461778512501</v>
      </c>
      <c r="BF68" s="39">
        <v>77.041673788210574</v>
      </c>
      <c r="BG68" s="39">
        <v>80.650331741452135</v>
      </c>
      <c r="BH68" s="39">
        <v>83.376442618483182</v>
      </c>
      <c r="BI68" s="39">
        <v>85.262721534115016</v>
      </c>
      <c r="BJ68" s="39">
        <v>86.669329170348917</v>
      </c>
      <c r="BK68" s="39">
        <v>78.058535937208035</v>
      </c>
      <c r="BL68" s="39">
        <v>81.420210988939672</v>
      </c>
      <c r="BM68" s="39">
        <v>69.449034378873932</v>
      </c>
      <c r="BN68" s="39">
        <v>78.95515230632563</v>
      </c>
      <c r="BO68" s="39">
        <v>76.73691297741793</v>
      </c>
      <c r="BP68" s="39">
        <v>68.323732482309779</v>
      </c>
      <c r="BQ68" s="39">
        <v>73.400302413052643</v>
      </c>
      <c r="BR68" s="39">
        <v>58.020543472242387</v>
      </c>
      <c r="BS68" s="39">
        <v>67.902363316975027</v>
      </c>
      <c r="BT68" s="39">
        <v>57.872837605345154</v>
      </c>
      <c r="BU68" s="39">
        <v>65.64289597104009</v>
      </c>
      <c r="BV68" s="39">
        <v>65.102467878828463</v>
      </c>
      <c r="BW68" s="39">
        <v>56.709281806979952</v>
      </c>
      <c r="BX68" s="39">
        <v>63.67745583736405</v>
      </c>
      <c r="BY68" s="39">
        <v>58.067262044168615</v>
      </c>
      <c r="BZ68" s="39">
        <v>61.926049749444743</v>
      </c>
      <c r="CA68" s="39">
        <v>60.773030998131254</v>
      </c>
      <c r="CB68" s="39">
        <v>61.667377332670846</v>
      </c>
      <c r="CC68" s="39">
        <v>66.368063375250912</v>
      </c>
      <c r="CD68" s="39">
        <v>54.05879596449639</v>
      </c>
      <c r="CE68" s="39">
        <v>63.478831637430901</v>
      </c>
      <c r="CF68" s="39">
        <v>63.525701357015819</v>
      </c>
      <c r="CG68" s="39">
        <v>62.948492739385571</v>
      </c>
      <c r="CH68" s="184">
        <v>56.411283585082209</v>
      </c>
      <c r="CI68" s="184">
        <v>61.562077557948278</v>
      </c>
      <c r="CJ68" s="39">
        <v>62.949167253375592</v>
      </c>
      <c r="CK68" s="39">
        <v>59.092237139605864</v>
      </c>
      <c r="CL68" s="39">
        <v>63.618229689246348</v>
      </c>
      <c r="CM68" s="39">
        <v>60.216859511271771</v>
      </c>
      <c r="CN68" s="39">
        <v>63.70062406836869</v>
      </c>
      <c r="CO68" s="39">
        <v>61</v>
      </c>
      <c r="CP68" s="39">
        <v>64</v>
      </c>
      <c r="CQ68" s="39">
        <v>67.617447258542725</v>
      </c>
      <c r="CR68" s="39">
        <v>63.43782598045933</v>
      </c>
      <c r="CS68" s="39">
        <v>68.573135816863285</v>
      </c>
      <c r="CT68" s="39">
        <v>60.734070478362064</v>
      </c>
      <c r="CU68" s="39">
        <v>66.542771791180428</v>
      </c>
      <c r="CV68" s="39">
        <v>63.412984820756613</v>
      </c>
      <c r="CW68" s="39">
        <v>66</v>
      </c>
      <c r="CX68" s="39">
        <v>65.554570876086004</v>
      </c>
      <c r="CY68" s="39">
        <v>63.905636530954546</v>
      </c>
      <c r="CZ68" s="39">
        <v>67.609329529559957</v>
      </c>
      <c r="DA68" s="39">
        <v>57.760808863811683</v>
      </c>
      <c r="DB68" s="39">
        <v>64.873145028201492</v>
      </c>
      <c r="DC68" s="39">
        <v>62</v>
      </c>
      <c r="DD68" s="39">
        <v>65</v>
      </c>
      <c r="DE68" s="39">
        <v>68.388642118497899</v>
      </c>
      <c r="DF68" s="39">
        <v>106.45403691587254</v>
      </c>
      <c r="DG68" s="39">
        <v>80.271429836629196</v>
      </c>
      <c r="DH68" s="39">
        <v>63.044889905783037</v>
      </c>
      <c r="DI68" s="39">
        <v>78.234585902971773</v>
      </c>
      <c r="DJ68" s="39">
        <v>63.091918685452256</v>
      </c>
      <c r="DK68" s="39">
        <v>73.071483485590548</v>
      </c>
      <c r="DL68" s="39">
        <v>77</v>
      </c>
      <c r="DM68" s="39">
        <v>80</v>
      </c>
      <c r="DN68" s="39">
        <v>81</v>
      </c>
      <c r="DO68" s="39">
        <v>76.468845089630207</v>
      </c>
      <c r="DP68" s="39">
        <v>49.542424587457639</v>
      </c>
      <c r="DQ68" s="39">
        <v>50.472992788390542</v>
      </c>
      <c r="DR68" s="39">
        <v>64.526214166755111</v>
      </c>
      <c r="DS68" s="39">
        <v>68.865402989200945</v>
      </c>
      <c r="DT68" s="39">
        <v>71.840517313014161</v>
      </c>
      <c r="DU68" s="39">
        <v>72.278939734695001</v>
      </c>
      <c r="DV68" s="39">
        <v>70.465852965169162</v>
      </c>
      <c r="DW68" s="39">
        <v>71.28306929730141</v>
      </c>
      <c r="DX68" s="39">
        <v>74.38557494908315</v>
      </c>
      <c r="DY68" s="39">
        <v>71.684683065635596</v>
      </c>
      <c r="DZ68" s="39">
        <v>70.443124271335677</v>
      </c>
      <c r="EA68" s="39">
        <v>75.778585588787976</v>
      </c>
      <c r="EB68" s="39">
        <v>73.766835452059979</v>
      </c>
      <c r="EC68" s="39">
        <v>71.868792704804761</v>
      </c>
      <c r="ED68" s="39">
        <v>74.581968656465762</v>
      </c>
      <c r="EE68" s="39">
        <v>68.874013181022676</v>
      </c>
      <c r="EF68" s="39">
        <v>71.409954319348188</v>
      </c>
    </row>
    <row r="69" spans="1:136" ht="16.5">
      <c r="A69" s="90"/>
      <c r="B69" s="178" t="s">
        <v>626</v>
      </c>
      <c r="C69" s="178" t="s">
        <v>1774</v>
      </c>
      <c r="D69" s="192"/>
      <c r="E69" s="192" t="s">
        <v>56</v>
      </c>
      <c r="F69" s="192" t="s">
        <v>56</v>
      </c>
      <c r="G69" s="192" t="s">
        <v>56</v>
      </c>
      <c r="H69" s="192" t="s">
        <v>56</v>
      </c>
      <c r="I69" s="192" t="s">
        <v>56</v>
      </c>
      <c r="J69" s="192" t="s">
        <v>56</v>
      </c>
      <c r="K69" s="192" t="s">
        <v>56</v>
      </c>
      <c r="L69" s="192" t="s">
        <v>56</v>
      </c>
      <c r="M69" s="192" t="s">
        <v>56</v>
      </c>
      <c r="N69" s="192" t="s">
        <v>56</v>
      </c>
      <c r="O69" s="192" t="s">
        <v>56</v>
      </c>
      <c r="P69" s="192" t="s">
        <v>56</v>
      </c>
      <c r="Q69" s="192" t="s">
        <v>56</v>
      </c>
      <c r="R69" s="192" t="s">
        <v>56</v>
      </c>
      <c r="S69" s="192" t="s">
        <v>56</v>
      </c>
      <c r="T69" s="192" t="s">
        <v>56</v>
      </c>
      <c r="U69" s="192" t="s">
        <v>56</v>
      </c>
      <c r="V69" s="192" t="s">
        <v>56</v>
      </c>
      <c r="W69" s="192" t="s">
        <v>56</v>
      </c>
      <c r="X69" s="192" t="s">
        <v>56</v>
      </c>
      <c r="Y69" s="192" t="s">
        <v>56</v>
      </c>
      <c r="Z69" s="192" t="s">
        <v>56</v>
      </c>
      <c r="AA69" s="192" t="s">
        <v>56</v>
      </c>
      <c r="AB69" s="192" t="s">
        <v>56</v>
      </c>
      <c r="AC69" s="192" t="s">
        <v>56</v>
      </c>
      <c r="AD69" s="192" t="s">
        <v>56</v>
      </c>
      <c r="AE69" s="192" t="s">
        <v>56</v>
      </c>
      <c r="AF69" s="192" t="s">
        <v>56</v>
      </c>
      <c r="AG69" s="192" t="s">
        <v>56</v>
      </c>
      <c r="AH69" s="192" t="s">
        <v>56</v>
      </c>
      <c r="AI69" s="192" t="s">
        <v>56</v>
      </c>
      <c r="AJ69" s="192" t="s">
        <v>56</v>
      </c>
      <c r="AK69" s="192" t="s">
        <v>56</v>
      </c>
      <c r="AL69" s="192" t="s">
        <v>56</v>
      </c>
      <c r="AM69" s="192" t="s">
        <v>56</v>
      </c>
      <c r="AN69" s="192" t="s">
        <v>56</v>
      </c>
      <c r="AO69" s="192" t="s">
        <v>56</v>
      </c>
      <c r="AP69" s="192" t="s">
        <v>56</v>
      </c>
      <c r="AQ69" s="192" t="s">
        <v>56</v>
      </c>
      <c r="AR69" s="192" t="s">
        <v>56</v>
      </c>
      <c r="AS69" s="192" t="s">
        <v>56</v>
      </c>
      <c r="AT69" s="192">
        <v>0.32443922401837022</v>
      </c>
      <c r="AU69" s="192">
        <v>0.34127391024900278</v>
      </c>
      <c r="AV69" s="192">
        <v>0.34127391024900278</v>
      </c>
      <c r="AW69" s="192">
        <v>0.3158522030119772</v>
      </c>
      <c r="AX69" s="192">
        <v>0.3158522030119772</v>
      </c>
      <c r="AY69" s="192">
        <v>0.28598986336782495</v>
      </c>
      <c r="AZ69" s="192">
        <v>0.28598986336782495</v>
      </c>
      <c r="BA69" s="192">
        <v>0.26229020770718381</v>
      </c>
      <c r="BB69" s="192">
        <v>0.24903061599399248</v>
      </c>
      <c r="BC69" s="192">
        <v>0.24903061599399248</v>
      </c>
      <c r="BD69" s="192">
        <v>0.23477237560101394</v>
      </c>
      <c r="BE69" s="192">
        <v>0.23477237560101394</v>
      </c>
      <c r="BF69" s="192">
        <v>0.23899999999999999</v>
      </c>
      <c r="BG69" s="192">
        <v>0.23899999999999999</v>
      </c>
      <c r="BH69" s="192">
        <v>0.22086857199920704</v>
      </c>
      <c r="BI69" s="192">
        <v>0.21212737954502117</v>
      </c>
      <c r="BJ69" s="192">
        <v>0.21212737954502117</v>
      </c>
      <c r="BK69" s="192">
        <v>0.19351594371946251</v>
      </c>
      <c r="BL69" s="192">
        <v>0.19351594371946251</v>
      </c>
      <c r="BM69" s="192">
        <v>0.214</v>
      </c>
      <c r="BN69" s="192">
        <v>0.214</v>
      </c>
      <c r="BO69" s="192">
        <v>0.21807791435922166</v>
      </c>
      <c r="BP69" s="192">
        <v>0.22137722716352493</v>
      </c>
      <c r="BQ69" s="192">
        <v>0.22137722716352493</v>
      </c>
      <c r="BR69" s="192">
        <v>0.21649058860891368</v>
      </c>
      <c r="BS69" s="192">
        <v>0.21649058860891368</v>
      </c>
      <c r="BT69" s="192">
        <v>0.21199999999999999</v>
      </c>
      <c r="BU69" s="192">
        <v>0.21199999999999999</v>
      </c>
      <c r="BV69" s="192">
        <v>0.21382509188737575</v>
      </c>
      <c r="BW69" s="192">
        <v>0.22166742685895705</v>
      </c>
      <c r="BX69" s="192">
        <v>0.22166742685895705</v>
      </c>
      <c r="BY69" s="192">
        <v>0.21790612457533381</v>
      </c>
      <c r="BZ69" s="192">
        <v>0.21790612457533381</v>
      </c>
      <c r="CA69" s="192">
        <v>0.22</v>
      </c>
      <c r="CB69" s="192">
        <v>0.22</v>
      </c>
      <c r="CC69" s="192">
        <v>0.2124826700358492</v>
      </c>
      <c r="CD69" s="192">
        <v>0.21349621518456419</v>
      </c>
      <c r="CE69" s="192">
        <v>0.21349621518456419</v>
      </c>
      <c r="CF69" s="192">
        <v>0.20930901599921731</v>
      </c>
      <c r="CG69" s="192">
        <v>0.20930901599921731</v>
      </c>
      <c r="CH69" s="192">
        <v>0.21433212545850622</v>
      </c>
      <c r="CI69" s="192">
        <v>0.21433212545850622</v>
      </c>
      <c r="CJ69" s="192">
        <v>0.20792131737021927</v>
      </c>
      <c r="CK69" s="192">
        <v>0.2063514694478871</v>
      </c>
      <c r="CL69" s="192">
        <v>0.2063514694478871</v>
      </c>
      <c r="CM69" s="192">
        <v>0.21081922503247888</v>
      </c>
      <c r="CN69" s="192">
        <v>0.21081922503247888</v>
      </c>
      <c r="CO69" s="192">
        <v>0.21</v>
      </c>
      <c r="CP69" s="192">
        <v>0.21</v>
      </c>
      <c r="CQ69" s="192">
        <v>0.20973333412687395</v>
      </c>
      <c r="CR69" s="192">
        <v>0.21943200745393623</v>
      </c>
      <c r="CS69" s="192">
        <v>0.21943200745393623</v>
      </c>
      <c r="CT69" s="192">
        <v>0.222</v>
      </c>
      <c r="CU69" s="192">
        <v>0.222</v>
      </c>
      <c r="CV69" s="192">
        <v>0.23040695015224927</v>
      </c>
      <c r="CW69" s="192">
        <v>0.23040695015224927</v>
      </c>
      <c r="CX69" s="192">
        <v>0.2318311058552788</v>
      </c>
      <c r="CY69" s="192">
        <v>0.217</v>
      </c>
      <c r="CZ69" s="192">
        <v>0.217</v>
      </c>
      <c r="DA69" s="192">
        <v>0.21</v>
      </c>
      <c r="DB69" s="192">
        <v>0.21</v>
      </c>
      <c r="DC69" s="192">
        <v>0.21299999999999999</v>
      </c>
      <c r="DD69" s="192">
        <v>0.21299999999999999</v>
      </c>
      <c r="DE69" s="192">
        <v>0.17837165853051068</v>
      </c>
      <c r="DF69" s="192">
        <v>0.25483778079487801</v>
      </c>
      <c r="DG69" s="192">
        <v>0.25483778079487801</v>
      </c>
      <c r="DH69" s="192">
        <v>0.1989455273851225</v>
      </c>
      <c r="DI69" s="192">
        <v>0.1989455273851225</v>
      </c>
      <c r="DJ69" s="192">
        <v>0.15934275249274713</v>
      </c>
      <c r="DK69" s="192">
        <v>0.15934275249274713</v>
      </c>
      <c r="DL69" s="192">
        <v>0.12999039806313614</v>
      </c>
      <c r="DM69" s="192">
        <v>4.5861112380761987E-2</v>
      </c>
      <c r="DN69" s="192">
        <v>0.12382482963712822</v>
      </c>
      <c r="DO69" s="192">
        <v>6.7872202228236422E-2</v>
      </c>
      <c r="DP69" s="192">
        <v>6.7872202228236422E-2</v>
      </c>
      <c r="DQ69" s="192">
        <v>6.709961960190991E-2</v>
      </c>
      <c r="DR69" s="192">
        <v>6.709961960190991E-2</v>
      </c>
      <c r="DS69" s="192">
        <v>9.3805348982961834E-2</v>
      </c>
      <c r="DT69" s="192">
        <v>0.1060576753225787</v>
      </c>
      <c r="DU69" s="192">
        <v>0.1060576753225787</v>
      </c>
      <c r="DV69" s="192">
        <v>0.11579959815975356</v>
      </c>
      <c r="DW69" s="192">
        <v>0.11579959815975356</v>
      </c>
      <c r="DX69" s="192">
        <v>0.12775730714292563</v>
      </c>
      <c r="DY69" s="192">
        <v>0.12775730714292563</v>
      </c>
      <c r="DZ69" s="192">
        <v>0.11769543822711789</v>
      </c>
      <c r="EA69" s="192">
        <v>0.10678169731851203</v>
      </c>
      <c r="EB69" s="192">
        <v>0.10678169731851203</v>
      </c>
      <c r="EC69" s="192">
        <v>9.81628578369938E-2</v>
      </c>
      <c r="ED69" s="192">
        <v>9.81628578369938E-2</v>
      </c>
      <c r="EE69" s="192">
        <v>0.10726932658477198</v>
      </c>
      <c r="EF69" s="192">
        <v>0.10726932658477198</v>
      </c>
    </row>
    <row r="71" spans="1:136" ht="15.5">
      <c r="B71" s="71"/>
      <c r="C71" s="71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  <c r="AX71" s="180"/>
      <c r="AY71" s="180"/>
      <c r="AZ71" s="180"/>
      <c r="BA71" s="180"/>
      <c r="BB71" s="180"/>
      <c r="BC71" s="180"/>
      <c r="BD71" s="180"/>
      <c r="BE71" s="180"/>
      <c r="BF71" s="180"/>
      <c r="BG71" s="180"/>
      <c r="BH71" s="180"/>
      <c r="BI71" s="180"/>
      <c r="BJ71" s="180"/>
      <c r="BK71" s="180"/>
      <c r="BL71" s="180"/>
      <c r="BM71" s="180"/>
      <c r="BN71" s="180"/>
      <c r="BO71" s="180"/>
      <c r="BP71" s="180"/>
      <c r="BQ71" s="180"/>
      <c r="BR71" s="180"/>
      <c r="BS71" s="180"/>
      <c r="BT71" s="180"/>
      <c r="BU71" s="180"/>
      <c r="BV71" s="180"/>
      <c r="BW71" s="180"/>
      <c r="BX71" s="180"/>
      <c r="BY71" s="180"/>
      <c r="BZ71" s="180"/>
      <c r="CA71" s="180"/>
      <c r="CB71" s="180"/>
      <c r="CC71" s="180"/>
      <c r="CD71" s="180"/>
      <c r="CE71" s="180"/>
      <c r="CF71" s="180"/>
      <c r="CG71" s="180"/>
      <c r="CH71" s="180"/>
      <c r="CI71" s="180"/>
      <c r="CJ71" s="180"/>
      <c r="CK71" s="180"/>
      <c r="CL71" s="180"/>
      <c r="CM71" s="180"/>
      <c r="CN71" s="180"/>
      <c r="CO71" s="180"/>
      <c r="CP71" s="180"/>
      <c r="CQ71" s="180"/>
      <c r="CR71" s="180"/>
      <c r="CS71" s="180"/>
      <c r="CT71" s="180"/>
      <c r="CU71" s="180"/>
      <c r="CV71" s="180"/>
      <c r="CW71" s="180"/>
      <c r="CX71" s="180"/>
      <c r="CY71" s="180"/>
      <c r="CZ71" s="180"/>
      <c r="DA71" s="180"/>
      <c r="DB71" s="180"/>
      <c r="DC71" s="180"/>
      <c r="DD71" s="180"/>
      <c r="DE71" s="180"/>
      <c r="DF71" s="180"/>
      <c r="DG71" s="180"/>
      <c r="DH71" s="180"/>
      <c r="DI71" s="180"/>
      <c r="DJ71" s="180"/>
      <c r="DK71" s="180"/>
      <c r="DL71" s="180"/>
      <c r="DM71" s="180"/>
      <c r="DN71" s="180"/>
      <c r="DO71" s="180"/>
      <c r="DP71" s="180"/>
      <c r="DQ71" s="180"/>
      <c r="DR71" s="180"/>
      <c r="DS71" s="180"/>
      <c r="DT71" s="180"/>
      <c r="DU71" s="180"/>
      <c r="DV71" s="180"/>
      <c r="DW71" s="180"/>
      <c r="DX71" s="180"/>
      <c r="DY71" s="180"/>
      <c r="DZ71" s="180"/>
      <c r="EA71" s="180"/>
      <c r="EB71" s="180"/>
      <c r="EC71" s="180"/>
      <c r="ED71" s="180"/>
      <c r="EE71" s="180"/>
      <c r="EF71" s="180"/>
    </row>
    <row r="72" spans="1:136" ht="15.5">
      <c r="B72" s="83" t="s">
        <v>1952</v>
      </c>
      <c r="C72" s="83" t="s">
        <v>1951</v>
      </c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184"/>
      <c r="CI72" s="184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224">
        <v>84.054000000000002</v>
      </c>
      <c r="CY72" s="224">
        <v>112.191</v>
      </c>
      <c r="CZ72" s="224">
        <v>196.245</v>
      </c>
      <c r="DA72" s="224">
        <v>115.75700000000001</v>
      </c>
      <c r="DB72" s="224">
        <v>312.00200000000001</v>
      </c>
      <c r="DC72" s="224">
        <v>162.017</v>
      </c>
      <c r="DD72" s="224">
        <v>474.01900000000001</v>
      </c>
      <c r="DE72" s="224">
        <v>112.846</v>
      </c>
      <c r="DF72" s="224">
        <v>248.785</v>
      </c>
      <c r="DG72" s="224">
        <v>361.63099999999997</v>
      </c>
      <c r="DH72" s="224">
        <v>348.863</v>
      </c>
      <c r="DI72" s="224">
        <v>710.49399999999991</v>
      </c>
      <c r="DJ72" s="224">
        <v>373.53800000000001</v>
      </c>
      <c r="DK72" s="224">
        <v>1084.0319999999999</v>
      </c>
      <c r="DL72" s="224">
        <v>312.92700000000002</v>
      </c>
      <c r="DM72" s="224">
        <v>428.87900000000002</v>
      </c>
      <c r="DN72" s="224">
        <v>741.80600000000004</v>
      </c>
      <c r="DO72" s="224">
        <v>382.45299999999997</v>
      </c>
      <c r="DP72" s="224">
        <v>1124.259</v>
      </c>
      <c r="DQ72" s="224">
        <v>520.10299999999995</v>
      </c>
      <c r="DR72" s="224">
        <v>1644.3620000000001</v>
      </c>
      <c r="DS72" s="161">
        <v>441.80672433227653</v>
      </c>
      <c r="DT72" s="161">
        <v>556.50622646852537</v>
      </c>
      <c r="DU72" s="161">
        <v>998.3129508008019</v>
      </c>
      <c r="DV72" s="161">
        <v>496.7081610085001</v>
      </c>
      <c r="DW72" s="161">
        <v>1495.0211118093021</v>
      </c>
      <c r="DX72" s="161">
        <v>551.58199999999999</v>
      </c>
      <c r="DY72" s="161">
        <v>2046.6031118093019</v>
      </c>
      <c r="DZ72" s="161">
        <v>448.15338370283996</v>
      </c>
      <c r="EA72" s="161">
        <v>596.25706516014009</v>
      </c>
      <c r="EB72" s="161">
        <v>1044.41044886298</v>
      </c>
      <c r="EC72" s="161">
        <v>529.949167131472</v>
      </c>
      <c r="ED72" s="161">
        <v>1574.359615994452</v>
      </c>
      <c r="EE72" s="161">
        <v>645.48257553703002</v>
      </c>
      <c r="EF72" s="161">
        <v>2219.8421915314821</v>
      </c>
    </row>
    <row r="73" spans="1:136" ht="15.5">
      <c r="B73" s="178" t="s">
        <v>1884</v>
      </c>
      <c r="C73" s="178" t="s">
        <v>2117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  <c r="BJ73" s="192"/>
      <c r="BK73" s="192"/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2"/>
      <c r="BW73" s="192"/>
      <c r="BX73" s="192"/>
      <c r="BY73" s="192"/>
      <c r="BZ73" s="192"/>
      <c r="CA73" s="192"/>
      <c r="CB73" s="192"/>
      <c r="CC73" s="192"/>
      <c r="CD73" s="192"/>
      <c r="CE73" s="192"/>
      <c r="CF73" s="192"/>
      <c r="CG73" s="192"/>
      <c r="CH73" s="192"/>
      <c r="CI73" s="192"/>
      <c r="CJ73" s="192"/>
      <c r="CK73" s="192"/>
      <c r="CL73" s="192"/>
      <c r="CM73" s="192"/>
      <c r="CN73" s="192"/>
      <c r="CO73" s="192"/>
      <c r="CP73" s="192"/>
      <c r="CQ73" s="192"/>
      <c r="CR73" s="192"/>
      <c r="CS73" s="192"/>
      <c r="CT73" s="192"/>
      <c r="CU73" s="192"/>
      <c r="CV73" s="192"/>
      <c r="CW73" s="192"/>
      <c r="CX73" s="192">
        <v>3.9101158092810236E-2</v>
      </c>
      <c r="CY73" s="192">
        <v>4.2239744462930523E-2</v>
      </c>
      <c r="CZ73" s="192">
        <v>4.0835814410696607E-2</v>
      </c>
      <c r="DA73" s="192">
        <v>4.5702957819214379E-2</v>
      </c>
      <c r="DB73" s="192">
        <v>4.2515657107972726E-2</v>
      </c>
      <c r="DC73" s="192">
        <v>4.2788062854879176E-2</v>
      </c>
      <c r="DD73" s="192">
        <v>4.260837283888029E-2</v>
      </c>
      <c r="DE73" s="192">
        <v>5.6456958860754747E-2</v>
      </c>
      <c r="DF73" s="192">
        <v>0.35614181253900901</v>
      </c>
      <c r="DG73" s="192">
        <v>0.13406884453017456</v>
      </c>
      <c r="DH73" s="192">
        <v>0.16100920882049286</v>
      </c>
      <c r="DI73" s="192">
        <v>0.14606955477705957</v>
      </c>
      <c r="DJ73" s="192">
        <v>9.6784942157771128E-2</v>
      </c>
      <c r="DK73" s="192">
        <v>0.12426509226066837</v>
      </c>
      <c r="DL73" s="192">
        <v>0.17738761035459724</v>
      </c>
      <c r="DM73" s="192">
        <v>0.14454976223450025</v>
      </c>
      <c r="DN73" s="192">
        <v>0.15679405464074309</v>
      </c>
      <c r="DO73" s="192">
        <v>0.12321811158328151</v>
      </c>
      <c r="DP73" s="192">
        <v>0.14349271948594472</v>
      </c>
      <c r="DQ73" s="192">
        <v>0.11012059840386396</v>
      </c>
      <c r="DR73" s="192">
        <v>0.13094153791858026</v>
      </c>
      <c r="DS73" s="192">
        <v>0.15254528724361111</v>
      </c>
      <c r="DT73" s="192">
        <v>0.13326270039481306</v>
      </c>
      <c r="DU73" s="192">
        <v>0.1411608672144824</v>
      </c>
      <c r="DV73" s="192">
        <v>0.14585701220666383</v>
      </c>
      <c r="DW73" s="192">
        <v>0.14268741934411314</v>
      </c>
      <c r="DX73" s="192">
        <v>0.11749198031902094</v>
      </c>
      <c r="DY73" s="192">
        <v>0.13489071826840146</v>
      </c>
      <c r="DZ73" s="192">
        <v>0.15180854023412274</v>
      </c>
      <c r="EA73" s="192">
        <v>0.14896794357802268</v>
      </c>
      <c r="EB73" s="192">
        <v>0.15017442028820072</v>
      </c>
      <c r="EC73" s="192">
        <v>0.15250943114803289</v>
      </c>
      <c r="ED73" s="192">
        <v>0.1510397880918837</v>
      </c>
      <c r="EE73" s="192">
        <v>0.12779848711423561</v>
      </c>
      <c r="EF73" s="192">
        <v>0.14347882277569812</v>
      </c>
    </row>
    <row r="75" spans="1:136">
      <c r="B75" s="257" t="s">
        <v>2042</v>
      </c>
      <c r="CX75" s="255"/>
      <c r="CY75" s="255"/>
      <c r="DA75" s="255"/>
      <c r="DC75" s="255"/>
      <c r="DE75" s="255"/>
      <c r="DF75" s="255"/>
      <c r="DH75" s="255"/>
      <c r="DJ75" s="255"/>
      <c r="DL75" s="255"/>
      <c r="DM75" s="255"/>
      <c r="DO75" s="255"/>
      <c r="DQ75" s="254"/>
      <c r="DR75" s="254"/>
      <c r="DS75" s="254"/>
      <c r="DT75" s="254"/>
      <c r="DU75" s="254"/>
      <c r="DV75" s="254"/>
      <c r="DW75" s="254"/>
      <c r="DX75" s="254"/>
    </row>
    <row r="76" spans="1:136">
      <c r="B76" s="257" t="s">
        <v>2043</v>
      </c>
    </row>
  </sheetData>
  <customSheetViews>
    <customSheetView guid="{EAB4FDA2-937E-4CE5-8DA8-79E156FA8C1F}" showGridLines="0" fitToPage="1" hiddenRows="1" hiddenColumns="1">
      <pane xSplit="2" ySplit="3" topLeftCell="DC4" activePane="bottomRight" state="frozen"/>
      <selection pane="bottomRight" activeCell="DQ48" sqref="DQ48"/>
      <pageMargins left="0.25" right="0.25" top="0.75" bottom="0.75" header="0.3" footer="0.3"/>
      <printOptions horizontalCentered="1"/>
      <pageSetup paperSize="9" scale="11" orientation="portrait" r:id="rId1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A3D29705-44C4-4B42-97EB-2B18742850C7}" scale="90" showGridLines="0" fitToPage="1" hiddenRows="1" hiddenColumns="1">
      <pane xSplit="2" ySplit="3" topLeftCell="DC11" activePane="bottomRight" state="frozen"/>
      <selection pane="bottomRight" activeCell="DQ14" sqref="DQ14"/>
      <pageMargins left="0.25" right="0.25" top="0.75" bottom="0.75" header="0.3" footer="0.3"/>
      <printOptions horizontalCentered="1"/>
      <pageSetup paperSize="9" scale="11" orientation="portrait" r:id="rId2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  <customSheetView guid="{E88E1926-5DA8-417A-8DB1-2CA24C2C419E}" showGridLines="0" fitToPage="1" hiddenRows="1">
      <pane xSplit="3" ySplit="3" topLeftCell="DK35" activePane="bottomRight" state="frozen"/>
      <selection pane="bottomRight" activeCell="DQ48" sqref="DQ48"/>
      <pageMargins left="0.25" right="0.25" top="0.75" bottom="0.75" header="0.3" footer="0.3"/>
      <printOptions horizontalCentered="1"/>
      <pageSetup paperSize="9" scale="11" orientation="portrait" r:id="rId3"/>
      <headerFooter alignWithMargins="0">
        <oddHeader>&amp;L&amp;G</oddHeader>
        <oddFooter>&amp;L&amp;"Calibri"&amp;11&amp;K000000&amp;"Calibri"&amp;11&amp;K000000&amp;"Calibri"&amp;11 Investor Relations Lojas Renner  S.A._x000D_&amp;1#&amp;"Calibri"&amp;10&amp;K317100Classificação: Público</oddFooter>
      </headerFooter>
    </customSheetView>
  </customSheetViews>
  <phoneticPr fontId="29" type="noConversion"/>
  <conditionalFormatting sqref="DY29">
    <cfRule type="cellIs" dxfId="7" priority="7" operator="notEqual">
      <formula>0</formula>
    </cfRule>
    <cfRule type="cellIs" dxfId="6" priority="8" operator="equal">
      <formula>0</formula>
    </cfRule>
  </conditionalFormatting>
  <conditionalFormatting sqref="DL29:DX29">
    <cfRule type="cellIs" dxfId="5" priority="5" operator="notEqual">
      <formula>0</formula>
    </cfRule>
    <cfRule type="cellIs" dxfId="4" priority="6" operator="equal">
      <formula>0</formula>
    </cfRule>
  </conditionalFormatting>
  <conditionalFormatting sqref="DZ29:EA29">
    <cfRule type="cellIs" dxfId="3" priority="3" operator="notEqual">
      <formula>0</formula>
    </cfRule>
    <cfRule type="cellIs" dxfId="2" priority="4" operator="equal">
      <formula>0</formula>
    </cfRule>
  </conditionalFormatting>
  <conditionalFormatting sqref="EB29:EF29">
    <cfRule type="cellIs" dxfId="1" priority="1" operator="notEqual">
      <formula>0</formula>
    </cfRule>
    <cfRule type="cellIs" dxfId="0" priority="2" operator="equal">
      <formula>0</formula>
    </cfRule>
  </conditionalFormatting>
  <printOptions horizontalCentered="1"/>
  <pageMargins left="0.25" right="0.25" top="0.75" bottom="0.75" header="0.3" footer="0.3"/>
  <pageSetup paperSize="9" scale="34" orientation="portrait" r:id="rId4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F531-43B0-4D6A-9718-B73F5BF36A60}">
  <sheetPr codeName="Planilha8">
    <pageSetUpPr fitToPage="1"/>
  </sheetPr>
  <dimension ref="A1:EF14"/>
  <sheetViews>
    <sheetView showGridLines="0" zoomScaleNormal="100" workbookViewId="0">
      <pane xSplit="3" ySplit="6" topLeftCell="BN7" activePane="bottomRight" state="frozen"/>
      <selection activeCell="BY6" sqref="BY6"/>
      <selection pane="topRight" activeCell="BY6" sqref="BY6"/>
      <selection pane="bottomLeft" activeCell="BY6" sqref="BY6"/>
      <selection pane="bottomRight" activeCell="B4" sqref="B4"/>
    </sheetView>
  </sheetViews>
  <sheetFormatPr defaultColWidth="9.453125" defaultRowHeight="15.5" outlineLevelCol="1"/>
  <cols>
    <col min="1" max="1" width="3.54296875" style="3" customWidth="1"/>
    <col min="2" max="2" width="49.54296875" style="3" bestFit="1" customWidth="1"/>
    <col min="3" max="3" width="41.54296875" style="3" bestFit="1" customWidth="1"/>
    <col min="4" max="9" width="8.453125" style="3" hidden="1" customWidth="1" outlineLevel="1"/>
    <col min="10" max="10" width="8.54296875" style="3" bestFit="1" customWidth="1" collapsed="1"/>
    <col min="11" max="11" width="8" style="3" hidden="1" customWidth="1" outlineLevel="1"/>
    <col min="12" max="16" width="8.453125" style="3" hidden="1" customWidth="1" outlineLevel="1"/>
    <col min="17" max="17" width="8.453125" style="3" bestFit="1" customWidth="1" collapsed="1"/>
    <col min="18" max="20" width="8.453125" style="3" hidden="1" customWidth="1" outlineLevel="1"/>
    <col min="21" max="21" width="8" style="3" hidden="1" customWidth="1" outlineLevel="1"/>
    <col min="22" max="23" width="8.453125" style="3" hidden="1" customWidth="1" outlineLevel="1"/>
    <col min="24" max="24" width="8.453125" style="3" bestFit="1" customWidth="1" collapsed="1"/>
    <col min="25" max="25" width="7.54296875" style="3" hidden="1" customWidth="1" outlineLevel="1"/>
    <col min="26" max="28" width="8.453125" style="3" hidden="1" customWidth="1" outlineLevel="1"/>
    <col min="29" max="29" width="8.54296875" style="3" hidden="1" customWidth="1" outlineLevel="1"/>
    <col min="30" max="30" width="8.453125" style="3" hidden="1" customWidth="1" outlineLevel="1"/>
    <col min="31" max="31" width="9" style="3" bestFit="1" customWidth="1" collapsed="1"/>
    <col min="32" max="32" width="8.453125" style="3" hidden="1" customWidth="1" outlineLevel="1"/>
    <col min="33" max="33" width="8.54296875" style="3" hidden="1" customWidth="1" outlineLevel="1"/>
    <col min="34" max="36" width="8.453125" style="3" hidden="1" customWidth="1" outlineLevel="1"/>
    <col min="37" max="37" width="8.54296875" style="3" hidden="1" customWidth="1" outlineLevel="1"/>
    <col min="38" max="38" width="9" style="3" bestFit="1" customWidth="1" collapsed="1"/>
    <col min="39" max="42" width="8.453125" style="3" hidden="1" customWidth="1" outlineLevel="1"/>
    <col min="43" max="44" width="8.54296875" style="3" hidden="1" customWidth="1" outlineLevel="1"/>
    <col min="45" max="45" width="9" style="3" bestFit="1" customWidth="1" collapsed="1"/>
    <col min="46" max="46" width="8.453125" style="3" hidden="1" customWidth="1" outlineLevel="1"/>
    <col min="47" max="48" width="8.54296875" style="3" hidden="1" customWidth="1" outlineLevel="1"/>
    <col min="49" max="49" width="8.453125" style="3" hidden="1" customWidth="1" outlineLevel="1"/>
    <col min="50" max="50" width="9.453125" style="3" hidden="1" customWidth="1" outlineLevel="1"/>
    <col min="51" max="51" width="8.453125" style="3" hidden="1" customWidth="1" outlineLevel="1"/>
    <col min="52" max="52" width="9.453125" style="3" bestFit="1" customWidth="1" collapsed="1"/>
    <col min="53" max="53" width="8.453125" style="3" hidden="1" customWidth="1" outlineLevel="1"/>
    <col min="54" max="55" width="8.54296875" style="3" hidden="1" customWidth="1" outlineLevel="1"/>
    <col min="56" max="56" width="8.453125" style="3" hidden="1" customWidth="1" outlineLevel="1"/>
    <col min="57" max="58" width="8.54296875" style="3" hidden="1" customWidth="1" outlineLevel="1"/>
    <col min="59" max="59" width="8.54296875" style="3" bestFit="1" customWidth="1" collapsed="1"/>
    <col min="60" max="61" width="8.453125" style="3" hidden="1" customWidth="1" outlineLevel="1"/>
    <col min="62" max="63" width="8.54296875" style="3" hidden="1" customWidth="1" outlineLevel="1"/>
    <col min="64" max="64" width="9" style="3" hidden="1" customWidth="1" outlineLevel="1"/>
    <col min="65" max="65" width="8.54296875" style="3" hidden="1" customWidth="1" outlineLevel="1"/>
    <col min="66" max="66" width="9.453125" style="3" bestFit="1" customWidth="1" collapsed="1"/>
    <col min="67" max="67" width="8.54296875" style="3" hidden="1" customWidth="1" outlineLevel="1"/>
    <col min="68" max="68" width="8.453125" style="3" hidden="1" customWidth="1" outlineLevel="1"/>
    <col min="69" max="69" width="9.453125" style="3" hidden="1" customWidth="1" outlineLevel="1"/>
    <col min="70" max="70" width="8.54296875" style="3" hidden="1" customWidth="1" outlineLevel="1"/>
    <col min="71" max="71" width="9" style="3" hidden="1" customWidth="1" outlineLevel="1"/>
    <col min="72" max="72" width="8.453125" style="3" hidden="1" customWidth="1" outlineLevel="1"/>
    <col min="73" max="73" width="9.453125" style="3" bestFit="1" customWidth="1" collapsed="1"/>
    <col min="74" max="74" width="8.453125" style="3" hidden="1" customWidth="1" outlineLevel="1"/>
    <col min="75" max="75" width="8.54296875" style="3" hidden="1" customWidth="1" outlineLevel="1"/>
    <col min="76" max="76" width="9.453125" style="3" hidden="1" customWidth="1" outlineLevel="1"/>
    <col min="77" max="77" width="8.54296875" style="3" hidden="1" customWidth="1" outlineLevel="1"/>
    <col min="78" max="78" width="9.453125" style="3" hidden="1" customWidth="1" outlineLevel="1"/>
    <col min="79" max="79" width="8.54296875" style="3" hidden="1" customWidth="1" outlineLevel="1"/>
    <col min="80" max="80" width="9.453125" style="3" bestFit="1" customWidth="1" collapsed="1"/>
    <col min="81" max="81" width="8.453125" style="3" hidden="1" customWidth="1" outlineLevel="1"/>
    <col min="82" max="84" width="8.54296875" style="3" hidden="1" customWidth="1" outlineLevel="1"/>
    <col min="85" max="85" width="9.453125" style="3" hidden="1" customWidth="1" outlineLevel="1"/>
    <col min="86" max="86" width="8.54296875" style="3" hidden="1" customWidth="1" outlineLevel="1"/>
    <col min="87" max="87" width="9.54296875" style="3" bestFit="1" customWidth="1" collapsed="1"/>
    <col min="88" max="88" width="9" style="3" hidden="1" customWidth="1" outlineLevel="1"/>
    <col min="89" max="90" width="9.453125" style="3" hidden="1" customWidth="1" outlineLevel="1"/>
    <col min="91" max="91" width="8.453125" style="3" hidden="1" customWidth="1" outlineLevel="1"/>
    <col min="92" max="92" width="9.453125" style="3" hidden="1" customWidth="1" outlineLevel="1"/>
    <col min="93" max="93" width="9" style="3" hidden="1" customWidth="1" outlineLevel="1"/>
    <col min="94" max="94" width="9.453125" style="3" bestFit="1" customWidth="1" collapsed="1"/>
    <col min="95" max="96" width="8.453125" style="3" hidden="1" customWidth="1" outlineLevel="1"/>
    <col min="97" max="97" width="9.453125" style="3" hidden="1" customWidth="1" outlineLevel="1"/>
    <col min="98" max="98" width="8.54296875" style="3" hidden="1" customWidth="1" outlineLevel="1"/>
    <col min="99" max="99" width="9.453125" style="3" hidden="1" customWidth="1" outlineLevel="1"/>
    <col min="100" max="100" width="9" style="3" hidden="1" customWidth="1" outlineLevel="1"/>
    <col min="101" max="101" width="9.54296875" style="3" bestFit="1" customWidth="1" collapsed="1"/>
    <col min="102" max="102" width="9" style="3" hidden="1" customWidth="1" outlineLevel="1"/>
    <col min="103" max="107" width="9.453125" style="3" hidden="1" customWidth="1" outlineLevel="1"/>
    <col min="108" max="108" width="9.453125" style="3" collapsed="1"/>
    <col min="109" max="114" width="9.453125" style="3" hidden="1" customWidth="1" outlineLevel="1"/>
    <col min="115" max="115" width="9.453125" style="3" collapsed="1"/>
    <col min="116" max="121" width="9.453125" style="3" hidden="1" customWidth="1" outlineLevel="1"/>
    <col min="122" max="122" width="9.453125" style="3" collapsed="1"/>
    <col min="123" max="128" width="9.453125" style="3" hidden="1" customWidth="1" outlineLevel="1"/>
    <col min="129" max="129" width="9.453125" style="3" collapsed="1"/>
    <col min="130" max="135" width="9.453125" style="3" hidden="1" customWidth="1" outlineLevel="1"/>
    <col min="136" max="136" width="9.453125" style="3" collapsed="1"/>
    <col min="137" max="16384" width="9.453125" style="3"/>
  </cols>
  <sheetData>
    <row r="1" spans="1:136" ht="6.75" customHeight="1"/>
    <row r="3" spans="1:136" ht="10.5" customHeight="1"/>
    <row r="4" spans="1:136" ht="42.5">
      <c r="B4" s="348" t="s">
        <v>1735</v>
      </c>
    </row>
    <row r="5" spans="1:136" ht="2.25" customHeight="1"/>
    <row r="6" spans="1:136">
      <c r="A6" s="79"/>
      <c r="B6" s="9" t="s">
        <v>1828</v>
      </c>
      <c r="C6" s="9" t="s">
        <v>1874</v>
      </c>
      <c r="D6" s="37" t="s">
        <v>702</v>
      </c>
      <c r="E6" s="37" t="s">
        <v>703</v>
      </c>
      <c r="F6" s="37" t="s">
        <v>1692</v>
      </c>
      <c r="G6" s="37" t="s">
        <v>704</v>
      </c>
      <c r="H6" s="37" t="s">
        <v>31</v>
      </c>
      <c r="I6" s="37" t="s">
        <v>705</v>
      </c>
      <c r="J6" s="37">
        <v>2005</v>
      </c>
      <c r="K6" s="37" t="s">
        <v>706</v>
      </c>
      <c r="L6" s="37" t="s">
        <v>707</v>
      </c>
      <c r="M6" s="37" t="s">
        <v>1693</v>
      </c>
      <c r="N6" s="37" t="s">
        <v>708</v>
      </c>
      <c r="O6" s="37" t="s">
        <v>32</v>
      </c>
      <c r="P6" s="37" t="s">
        <v>709</v>
      </c>
      <c r="Q6" s="37">
        <v>2006</v>
      </c>
      <c r="R6" s="37" t="s">
        <v>710</v>
      </c>
      <c r="S6" s="37" t="s">
        <v>711</v>
      </c>
      <c r="T6" s="37" t="s">
        <v>1694</v>
      </c>
      <c r="U6" s="37" t="s">
        <v>712</v>
      </c>
      <c r="V6" s="37" t="s">
        <v>33</v>
      </c>
      <c r="W6" s="37" t="s">
        <v>713</v>
      </c>
      <c r="X6" s="37">
        <v>2007</v>
      </c>
      <c r="Y6" s="37" t="s">
        <v>714</v>
      </c>
      <c r="Z6" s="37" t="s">
        <v>715</v>
      </c>
      <c r="AA6" s="37" t="s">
        <v>1695</v>
      </c>
      <c r="AB6" s="37" t="s">
        <v>716</v>
      </c>
      <c r="AC6" s="37" t="s">
        <v>34</v>
      </c>
      <c r="AD6" s="37" t="s">
        <v>717</v>
      </c>
      <c r="AE6" s="37">
        <v>2008</v>
      </c>
      <c r="AF6" s="37" t="s">
        <v>718</v>
      </c>
      <c r="AG6" s="37" t="s">
        <v>719</v>
      </c>
      <c r="AH6" s="37" t="s">
        <v>1696</v>
      </c>
      <c r="AI6" s="37" t="s">
        <v>720</v>
      </c>
      <c r="AJ6" s="37" t="s">
        <v>35</v>
      </c>
      <c r="AK6" s="37" t="s">
        <v>721</v>
      </c>
      <c r="AL6" s="37">
        <v>2009</v>
      </c>
      <c r="AM6" s="37" t="s">
        <v>722</v>
      </c>
      <c r="AN6" s="37" t="s">
        <v>723</v>
      </c>
      <c r="AO6" s="37" t="s">
        <v>1697</v>
      </c>
      <c r="AP6" s="37" t="s">
        <v>724</v>
      </c>
      <c r="AQ6" s="37" t="s">
        <v>36</v>
      </c>
      <c r="AR6" s="37" t="s">
        <v>725</v>
      </c>
      <c r="AS6" s="37">
        <v>2010</v>
      </c>
      <c r="AT6" s="37" t="s">
        <v>726</v>
      </c>
      <c r="AU6" s="37" t="s">
        <v>727</v>
      </c>
      <c r="AV6" s="37" t="s">
        <v>1698</v>
      </c>
      <c r="AW6" s="37" t="s">
        <v>728</v>
      </c>
      <c r="AX6" s="37" t="s">
        <v>89</v>
      </c>
      <c r="AY6" s="37" t="s">
        <v>90</v>
      </c>
      <c r="AZ6" s="37">
        <v>2011</v>
      </c>
      <c r="BA6" s="37" t="s">
        <v>729</v>
      </c>
      <c r="BB6" s="37" t="s">
        <v>730</v>
      </c>
      <c r="BC6" s="37" t="s">
        <v>1699</v>
      </c>
      <c r="BD6" s="37" t="s">
        <v>731</v>
      </c>
      <c r="BE6" s="37" t="s">
        <v>94</v>
      </c>
      <c r="BF6" s="37" t="s">
        <v>732</v>
      </c>
      <c r="BG6" s="37">
        <v>2012</v>
      </c>
      <c r="BH6" s="37" t="s">
        <v>733</v>
      </c>
      <c r="BI6" s="37" t="s">
        <v>734</v>
      </c>
      <c r="BJ6" s="37" t="s">
        <v>1700</v>
      </c>
      <c r="BK6" s="37" t="s">
        <v>735</v>
      </c>
      <c r="BL6" s="37" t="s">
        <v>96</v>
      </c>
      <c r="BM6" s="37" t="s">
        <v>736</v>
      </c>
      <c r="BN6" s="37">
        <v>2013</v>
      </c>
      <c r="BO6" s="37" t="s">
        <v>737</v>
      </c>
      <c r="BP6" s="37" t="s">
        <v>738</v>
      </c>
      <c r="BQ6" s="37" t="s">
        <v>1701</v>
      </c>
      <c r="BR6" s="37" t="s">
        <v>739</v>
      </c>
      <c r="BS6" s="37" t="s">
        <v>100</v>
      </c>
      <c r="BT6" s="37" t="s">
        <v>740</v>
      </c>
      <c r="BU6" s="37">
        <v>2014</v>
      </c>
      <c r="BV6" s="37" t="s">
        <v>741</v>
      </c>
      <c r="BW6" s="37" t="s">
        <v>742</v>
      </c>
      <c r="BX6" s="37" t="s">
        <v>1702</v>
      </c>
      <c r="BY6" s="37" t="s">
        <v>743</v>
      </c>
      <c r="BZ6" s="37" t="s">
        <v>110</v>
      </c>
      <c r="CA6" s="37" t="s">
        <v>744</v>
      </c>
      <c r="CB6" s="37">
        <v>2015</v>
      </c>
      <c r="CC6" s="37" t="s">
        <v>745</v>
      </c>
      <c r="CD6" s="37" t="s">
        <v>746</v>
      </c>
      <c r="CE6" s="37" t="s">
        <v>1703</v>
      </c>
      <c r="CF6" s="37" t="s">
        <v>747</v>
      </c>
      <c r="CG6" s="37" t="s">
        <v>537</v>
      </c>
      <c r="CH6" s="37" t="s">
        <v>748</v>
      </c>
      <c r="CI6" s="37">
        <v>2016</v>
      </c>
      <c r="CJ6" s="37" t="s">
        <v>749</v>
      </c>
      <c r="CK6" s="37" t="s">
        <v>750</v>
      </c>
      <c r="CL6" s="37" t="s">
        <v>1704</v>
      </c>
      <c r="CM6" s="37" t="s">
        <v>701</v>
      </c>
      <c r="CN6" s="37" t="s">
        <v>591</v>
      </c>
      <c r="CO6" s="37" t="s">
        <v>751</v>
      </c>
      <c r="CP6" s="37">
        <v>2017</v>
      </c>
      <c r="CQ6" s="37" t="s">
        <v>752</v>
      </c>
      <c r="CR6" s="37" t="s">
        <v>753</v>
      </c>
      <c r="CS6" s="37" t="s">
        <v>1705</v>
      </c>
      <c r="CT6" s="37" t="s">
        <v>621</v>
      </c>
      <c r="CU6" s="37" t="s">
        <v>637</v>
      </c>
      <c r="CV6" s="37" t="s">
        <v>636</v>
      </c>
      <c r="CW6" s="37">
        <v>2018</v>
      </c>
      <c r="CX6" s="37" t="s">
        <v>653</v>
      </c>
      <c r="CY6" s="37" t="s">
        <v>655</v>
      </c>
      <c r="CZ6" s="37" t="s">
        <v>1706</v>
      </c>
      <c r="DA6" s="37" t="s">
        <v>668</v>
      </c>
      <c r="DB6" s="37" t="s">
        <v>667</v>
      </c>
      <c r="DC6" s="37" t="s">
        <v>669</v>
      </c>
      <c r="DD6" s="37">
        <v>2019</v>
      </c>
      <c r="DE6" s="37" t="s">
        <v>691</v>
      </c>
      <c r="DF6" s="37" t="s">
        <v>698</v>
      </c>
      <c r="DG6" s="37" t="s">
        <v>1707</v>
      </c>
      <c r="DH6" s="37" t="s">
        <v>694</v>
      </c>
      <c r="DI6" s="37" t="s">
        <v>700</v>
      </c>
      <c r="DJ6" s="37" t="s">
        <v>754</v>
      </c>
      <c r="DK6" s="37">
        <v>2020</v>
      </c>
      <c r="DL6" s="37" t="s">
        <v>757</v>
      </c>
      <c r="DM6" s="37" t="s">
        <v>1689</v>
      </c>
      <c r="DN6" s="37" t="s">
        <v>1708</v>
      </c>
      <c r="DO6" s="37" t="s">
        <v>1714</v>
      </c>
      <c r="DP6" s="37" t="s">
        <v>1715</v>
      </c>
      <c r="DQ6" s="37" t="s">
        <v>1720</v>
      </c>
      <c r="DR6" s="37">
        <v>2021</v>
      </c>
      <c r="DS6" s="37" t="s">
        <v>1730</v>
      </c>
      <c r="DT6" s="37" t="s">
        <v>1907</v>
      </c>
      <c r="DU6" s="37" t="s">
        <v>1910</v>
      </c>
      <c r="DV6" s="37" t="s">
        <v>1985</v>
      </c>
      <c r="DW6" s="37" t="s">
        <v>2037</v>
      </c>
      <c r="DX6" s="37" t="s">
        <v>2065</v>
      </c>
      <c r="DY6" s="37">
        <v>2022</v>
      </c>
      <c r="DZ6" s="37" t="s">
        <v>2101</v>
      </c>
      <c r="EA6" s="293" t="s">
        <v>2223</v>
      </c>
      <c r="EB6" s="293" t="s">
        <v>2224</v>
      </c>
      <c r="EC6" s="293" t="s">
        <v>2256</v>
      </c>
      <c r="ED6" s="37" t="s">
        <v>2257</v>
      </c>
      <c r="EE6" s="293" t="s">
        <v>2342</v>
      </c>
      <c r="EF6" s="293">
        <v>2023</v>
      </c>
    </row>
    <row r="7" spans="1:136">
      <c r="A7" s="79"/>
      <c r="B7" s="71" t="s">
        <v>1829</v>
      </c>
      <c r="C7" s="71" t="s">
        <v>1830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</row>
    <row r="8" spans="1:136">
      <c r="A8" s="79"/>
      <c r="B8" s="83" t="s">
        <v>116</v>
      </c>
      <c r="C8" s="83" t="s">
        <v>112</v>
      </c>
      <c r="D8" s="161">
        <v>3.4</v>
      </c>
      <c r="E8" s="161">
        <v>5.4</v>
      </c>
      <c r="F8" s="161">
        <v>8.8000000000000007</v>
      </c>
      <c r="G8" s="161">
        <v>2.1</v>
      </c>
      <c r="H8" s="161">
        <v>10.9</v>
      </c>
      <c r="I8" s="161">
        <v>12.5</v>
      </c>
      <c r="J8" s="161">
        <v>23.4</v>
      </c>
      <c r="K8" s="161">
        <v>9.9</v>
      </c>
      <c r="L8" s="161">
        <v>22.5</v>
      </c>
      <c r="M8" s="161">
        <v>32.4</v>
      </c>
      <c r="N8" s="161">
        <v>12.7</v>
      </c>
      <c r="O8" s="161">
        <v>45.099999999999994</v>
      </c>
      <c r="P8" s="161">
        <v>36.1</v>
      </c>
      <c r="Q8" s="161">
        <v>81.199999999999989</v>
      </c>
      <c r="R8" s="161">
        <v>8.4</v>
      </c>
      <c r="S8" s="161">
        <v>17</v>
      </c>
      <c r="T8" s="161">
        <v>25.4</v>
      </c>
      <c r="U8" s="161">
        <v>8.1</v>
      </c>
      <c r="V8" s="161">
        <v>33.5</v>
      </c>
      <c r="W8" s="161">
        <v>26.5</v>
      </c>
      <c r="X8" s="161">
        <v>60</v>
      </c>
      <c r="Y8" s="161">
        <v>10.3</v>
      </c>
      <c r="Z8" s="161">
        <v>20.399999999999999</v>
      </c>
      <c r="AA8" s="161">
        <v>30.7</v>
      </c>
      <c r="AB8" s="161">
        <v>21</v>
      </c>
      <c r="AC8" s="161">
        <v>51.7</v>
      </c>
      <c r="AD8" s="161">
        <v>32</v>
      </c>
      <c r="AE8" s="161">
        <v>83.7</v>
      </c>
      <c r="AF8" s="161">
        <v>5.8</v>
      </c>
      <c r="AG8" s="161">
        <v>14.8</v>
      </c>
      <c r="AH8" s="161">
        <v>20.6</v>
      </c>
      <c r="AI8" s="161">
        <v>9.4</v>
      </c>
      <c r="AJ8" s="161">
        <v>30</v>
      </c>
      <c r="AK8" s="161">
        <v>12.9</v>
      </c>
      <c r="AL8" s="161">
        <v>42.9</v>
      </c>
      <c r="AM8" s="161">
        <v>7.7</v>
      </c>
      <c r="AN8" s="161">
        <v>15.4</v>
      </c>
      <c r="AO8" s="161">
        <v>23.1</v>
      </c>
      <c r="AP8" s="161">
        <v>16.899999999999999</v>
      </c>
      <c r="AQ8" s="161">
        <v>40</v>
      </c>
      <c r="AR8" s="161">
        <v>32.5</v>
      </c>
      <c r="AS8" s="161">
        <v>72.5</v>
      </c>
      <c r="AT8" s="161">
        <v>17.8</v>
      </c>
      <c r="AU8" s="161">
        <v>42</v>
      </c>
      <c r="AV8" s="161">
        <v>59.8</v>
      </c>
      <c r="AW8" s="161">
        <v>29.6</v>
      </c>
      <c r="AX8" s="161">
        <v>89.4</v>
      </c>
      <c r="AY8" s="161">
        <v>98.9</v>
      </c>
      <c r="AZ8" s="161">
        <v>188.3</v>
      </c>
      <c r="BA8" s="161">
        <v>23.7</v>
      </c>
      <c r="BB8" s="161">
        <v>29.599999999999998</v>
      </c>
      <c r="BC8" s="161">
        <v>53.3</v>
      </c>
      <c r="BD8" s="161">
        <v>36.299999999999997</v>
      </c>
      <c r="BE8" s="161">
        <v>89.6</v>
      </c>
      <c r="BF8" s="161">
        <v>82</v>
      </c>
      <c r="BG8" s="161">
        <v>171.6</v>
      </c>
      <c r="BH8" s="161">
        <v>18.8</v>
      </c>
      <c r="BI8" s="161">
        <v>42.2445727627018</v>
      </c>
      <c r="BJ8" s="161">
        <v>61.044572762701804</v>
      </c>
      <c r="BK8" s="161">
        <v>48.89038605799999</v>
      </c>
      <c r="BL8" s="161">
        <v>109.93495882070179</v>
      </c>
      <c r="BM8" s="161">
        <v>88.708920520000007</v>
      </c>
      <c r="BN8" s="161">
        <v>198.6438793407018</v>
      </c>
      <c r="BO8" s="161">
        <v>37.700000000000003</v>
      </c>
      <c r="BP8" s="161">
        <v>52.8</v>
      </c>
      <c r="BQ8" s="161">
        <v>90.5</v>
      </c>
      <c r="BR8" s="161">
        <v>57.456443599999943</v>
      </c>
      <c r="BS8" s="161">
        <v>147.95644359999994</v>
      </c>
      <c r="BT8" s="161">
        <v>70.432682690000092</v>
      </c>
      <c r="BU8" s="161">
        <v>218.38912629000004</v>
      </c>
      <c r="BV8" s="161">
        <v>32.800000000000004</v>
      </c>
      <c r="BW8" s="161">
        <v>50</v>
      </c>
      <c r="BX8" s="161">
        <v>82.800000000000011</v>
      </c>
      <c r="BY8" s="161">
        <v>40.299999999999983</v>
      </c>
      <c r="BZ8" s="161">
        <v>123.1</v>
      </c>
      <c r="CA8" s="161">
        <v>53.904208160000024</v>
      </c>
      <c r="CB8" s="161">
        <v>177.00420816000002</v>
      </c>
      <c r="CC8" s="161">
        <v>39.6</v>
      </c>
      <c r="CD8" s="161">
        <v>48.3</v>
      </c>
      <c r="CE8" s="161">
        <v>87.9</v>
      </c>
      <c r="CF8" s="161">
        <v>42.325262540000011</v>
      </c>
      <c r="CG8" s="161">
        <v>130.23591083000002</v>
      </c>
      <c r="CH8" s="161">
        <v>49.801775609999822</v>
      </c>
      <c r="CI8" s="161">
        <v>180.03768643999985</v>
      </c>
      <c r="CJ8" s="161">
        <v>22.5049428402255</v>
      </c>
      <c r="CK8" s="161">
        <v>52.469118694632101</v>
      </c>
      <c r="CL8" s="161">
        <v>74.974061534857597</v>
      </c>
      <c r="CM8" s="161">
        <v>57.380989414139407</v>
      </c>
      <c r="CN8" s="161">
        <v>132.35505094899702</v>
      </c>
      <c r="CO8" s="161">
        <v>90.019496013700007</v>
      </c>
      <c r="CP8" s="161">
        <v>222.37454696269702</v>
      </c>
      <c r="CQ8" s="161">
        <v>30.308854593886196</v>
      </c>
      <c r="CR8" s="161">
        <v>45.814993739480833</v>
      </c>
      <c r="CS8" s="161">
        <v>76.123848333367022</v>
      </c>
      <c r="CT8" s="161">
        <v>64.489992908891068</v>
      </c>
      <c r="CU8" s="161">
        <v>140.6138412422581</v>
      </c>
      <c r="CV8" s="161">
        <v>84.50968427083528</v>
      </c>
      <c r="CW8" s="161">
        <v>225.1235255130934</v>
      </c>
      <c r="CX8" s="161">
        <v>27.903026381317563</v>
      </c>
      <c r="CY8" s="161">
        <v>59.4</v>
      </c>
      <c r="CZ8" s="161">
        <v>87.303026381317565</v>
      </c>
      <c r="DA8" s="161">
        <v>71.898440274263791</v>
      </c>
      <c r="DB8" s="161">
        <v>159.20146665558136</v>
      </c>
      <c r="DC8" s="161">
        <v>103.19421080829709</v>
      </c>
      <c r="DD8" s="161">
        <v>262.39567746387843</v>
      </c>
      <c r="DE8" s="161">
        <v>49.566672152324799</v>
      </c>
      <c r="DF8" s="161">
        <v>12.758632683572138</v>
      </c>
      <c r="DG8" s="161">
        <v>62.325304835896937</v>
      </c>
      <c r="DH8" s="161">
        <v>19.150549846900173</v>
      </c>
      <c r="DI8" s="161">
        <v>81.475854682797106</v>
      </c>
      <c r="DJ8" s="161">
        <v>14.777795798348611</v>
      </c>
      <c r="DK8" s="161">
        <v>96.253650481145712</v>
      </c>
      <c r="DL8" s="161">
        <v>78.184094860000016</v>
      </c>
      <c r="DM8" s="161">
        <v>66.799561649999987</v>
      </c>
      <c r="DN8" s="161">
        <v>144.98365651</v>
      </c>
      <c r="DO8" s="161">
        <v>13.496119400000005</v>
      </c>
      <c r="DP8" s="161">
        <v>158.47977591</v>
      </c>
      <c r="DQ8" s="161">
        <v>14.671295469999997</v>
      </c>
      <c r="DR8" s="161">
        <v>173.15107137999999</v>
      </c>
      <c r="DS8" s="161">
        <v>37.972279018000002</v>
      </c>
      <c r="DT8" s="161">
        <v>72.20064945384199</v>
      </c>
      <c r="DU8" s="161">
        <v>110.172928471842</v>
      </c>
      <c r="DV8" s="161">
        <v>58.974462914851003</v>
      </c>
      <c r="DW8" s="161">
        <v>169.14739138669302</v>
      </c>
      <c r="DX8" s="161">
        <v>53.151482019788688</v>
      </c>
      <c r="DY8" s="161">
        <v>222.2988734064817</v>
      </c>
      <c r="DZ8" s="161">
        <v>17.123429194956898</v>
      </c>
      <c r="EA8" s="161">
        <v>49.367888983088001</v>
      </c>
      <c r="EB8" s="161">
        <v>66.491318178044907</v>
      </c>
      <c r="EC8" s="161">
        <v>52.823127100905673</v>
      </c>
      <c r="ED8" s="161">
        <v>119.31444527895059</v>
      </c>
      <c r="EE8" s="161">
        <v>74.624218335269148</v>
      </c>
      <c r="EF8" s="161">
        <v>193.93866361421973</v>
      </c>
    </row>
    <row r="9" spans="1:136">
      <c r="A9" s="79"/>
      <c r="B9" s="83" t="s">
        <v>117</v>
      </c>
      <c r="C9" s="83" t="s">
        <v>113</v>
      </c>
      <c r="D9" s="161">
        <v>0.9</v>
      </c>
      <c r="E9" s="161">
        <v>2.6</v>
      </c>
      <c r="F9" s="161">
        <v>3.5</v>
      </c>
      <c r="G9" s="161">
        <v>3.2</v>
      </c>
      <c r="H9" s="161">
        <v>6.7</v>
      </c>
      <c r="I9" s="161">
        <v>10.7</v>
      </c>
      <c r="J9" s="161">
        <v>17.399999999999999</v>
      </c>
      <c r="K9" s="161">
        <v>3.1</v>
      </c>
      <c r="L9" s="161">
        <v>4.8</v>
      </c>
      <c r="M9" s="161">
        <v>7.9</v>
      </c>
      <c r="N9" s="161">
        <v>4.4000000000000004</v>
      </c>
      <c r="O9" s="161">
        <v>12.3</v>
      </c>
      <c r="P9" s="161">
        <v>5.0999999999999996</v>
      </c>
      <c r="Q9" s="161">
        <v>17.399999999999999</v>
      </c>
      <c r="R9" s="161">
        <v>0.7</v>
      </c>
      <c r="S9" s="161">
        <v>3.4</v>
      </c>
      <c r="T9" s="161">
        <v>4.0999999999999996</v>
      </c>
      <c r="U9" s="161">
        <v>1.5</v>
      </c>
      <c r="V9" s="161">
        <v>5.6</v>
      </c>
      <c r="W9" s="161">
        <v>5.7</v>
      </c>
      <c r="X9" s="161">
        <v>11.3</v>
      </c>
      <c r="Y9" s="161">
        <v>1.1000000000000001</v>
      </c>
      <c r="Z9" s="161">
        <v>6.5</v>
      </c>
      <c r="AA9" s="161">
        <v>7.6</v>
      </c>
      <c r="AB9" s="161">
        <v>9.6999999999999993</v>
      </c>
      <c r="AC9" s="161">
        <v>17.299999999999997</v>
      </c>
      <c r="AD9" s="161">
        <v>7.1</v>
      </c>
      <c r="AE9" s="161">
        <v>24.4</v>
      </c>
      <c r="AF9" s="161">
        <v>0.6</v>
      </c>
      <c r="AG9" s="161">
        <v>2.2999999999999998</v>
      </c>
      <c r="AH9" s="161">
        <v>2.9</v>
      </c>
      <c r="AI9" s="161">
        <v>2.2000000000000002</v>
      </c>
      <c r="AJ9" s="161">
        <v>5.0999999999999996</v>
      </c>
      <c r="AK9" s="161">
        <v>4.4000000000000004</v>
      </c>
      <c r="AL9" s="161">
        <v>9.5</v>
      </c>
      <c r="AM9" s="161">
        <v>0.6</v>
      </c>
      <c r="AN9" s="161">
        <v>1.1000000000000001</v>
      </c>
      <c r="AO9" s="161">
        <v>1.7000000000000002</v>
      </c>
      <c r="AP9" s="161">
        <v>5.4</v>
      </c>
      <c r="AQ9" s="161">
        <v>7.1000000000000005</v>
      </c>
      <c r="AR9" s="161">
        <v>15.2</v>
      </c>
      <c r="AS9" s="161">
        <v>22.3</v>
      </c>
      <c r="AT9" s="161">
        <v>2.9</v>
      </c>
      <c r="AU9" s="161">
        <v>7.3</v>
      </c>
      <c r="AV9" s="161">
        <v>10.199999999999999</v>
      </c>
      <c r="AW9" s="161">
        <v>7.4</v>
      </c>
      <c r="AX9" s="161">
        <v>17.600000000000001</v>
      </c>
      <c r="AY9" s="161">
        <v>21.4</v>
      </c>
      <c r="AZ9" s="161">
        <v>39</v>
      </c>
      <c r="BA9" s="161">
        <v>17.600000000000001</v>
      </c>
      <c r="BB9" s="161">
        <v>12.7</v>
      </c>
      <c r="BC9" s="161">
        <v>30.3</v>
      </c>
      <c r="BD9" s="161">
        <v>15.3</v>
      </c>
      <c r="BE9" s="161">
        <v>45.6</v>
      </c>
      <c r="BF9" s="161">
        <v>25.7</v>
      </c>
      <c r="BG9" s="161">
        <v>71.3</v>
      </c>
      <c r="BH9" s="161">
        <v>10.299999999999999</v>
      </c>
      <c r="BI9" s="161">
        <v>15.332931851</v>
      </c>
      <c r="BJ9" s="161">
        <v>25.632931850999999</v>
      </c>
      <c r="BK9" s="161">
        <v>35.114241899999968</v>
      </c>
      <c r="BL9" s="161">
        <v>60.747173750999963</v>
      </c>
      <c r="BM9" s="161">
        <v>48.312347669958463</v>
      </c>
      <c r="BN9" s="161">
        <v>109.05952142095842</v>
      </c>
      <c r="BO9" s="161">
        <v>16.399999999999999</v>
      </c>
      <c r="BP9" s="161">
        <v>27.000000000000004</v>
      </c>
      <c r="BQ9" s="161">
        <v>43.400000000000006</v>
      </c>
      <c r="BR9" s="161">
        <v>32.506297192173761</v>
      </c>
      <c r="BS9" s="161">
        <v>75.906297192173767</v>
      </c>
      <c r="BT9" s="161">
        <v>46.315192289999992</v>
      </c>
      <c r="BU9" s="161">
        <v>122.22148948217375</v>
      </c>
      <c r="BV9" s="161">
        <v>25.3</v>
      </c>
      <c r="BW9" s="161">
        <v>44.7</v>
      </c>
      <c r="BX9" s="161">
        <v>70</v>
      </c>
      <c r="BY9" s="161">
        <v>69.699999999999989</v>
      </c>
      <c r="BZ9" s="161">
        <v>139.69999999999999</v>
      </c>
      <c r="CA9" s="161">
        <v>62.427862250000118</v>
      </c>
      <c r="CB9" s="161">
        <v>202.12786225000011</v>
      </c>
      <c r="CC9" s="161">
        <v>23.4</v>
      </c>
      <c r="CD9" s="161">
        <v>37.9</v>
      </c>
      <c r="CE9" s="161">
        <v>61.3</v>
      </c>
      <c r="CF9" s="161">
        <v>24.344572350000007</v>
      </c>
      <c r="CG9" s="161">
        <v>85.649247320000057</v>
      </c>
      <c r="CH9" s="161">
        <v>47.264287311999993</v>
      </c>
      <c r="CI9" s="161">
        <v>132.91353463200005</v>
      </c>
      <c r="CJ9" s="161">
        <v>21.426282372976203</v>
      </c>
      <c r="CK9" s="161">
        <v>27.674611707707154</v>
      </c>
      <c r="CL9" s="161">
        <v>49.100894080683361</v>
      </c>
      <c r="CM9" s="161">
        <v>38.388020586304087</v>
      </c>
      <c r="CN9" s="161">
        <v>87.488914666987455</v>
      </c>
      <c r="CO9" s="161">
        <v>54.481692329254543</v>
      </c>
      <c r="CP9" s="161">
        <v>141.970606996242</v>
      </c>
      <c r="CQ9" s="161">
        <v>26.306164835085948</v>
      </c>
      <c r="CR9" s="161">
        <v>47.523274228712737</v>
      </c>
      <c r="CS9" s="161">
        <v>73.829439063798688</v>
      </c>
      <c r="CT9" s="161">
        <v>49.863319228280886</v>
      </c>
      <c r="CU9" s="161">
        <v>123.69275829207957</v>
      </c>
      <c r="CV9" s="161">
        <v>44.216093576335723</v>
      </c>
      <c r="CW9" s="161">
        <v>167.9088518684153</v>
      </c>
      <c r="CX9" s="161">
        <v>17.395862139190477</v>
      </c>
      <c r="CY9" s="161">
        <v>34.212610623934246</v>
      </c>
      <c r="CZ9" s="161">
        <v>51.608472763124723</v>
      </c>
      <c r="DA9" s="161">
        <v>21.827498432062072</v>
      </c>
      <c r="DB9" s="161">
        <v>73.435971195186795</v>
      </c>
      <c r="DC9" s="161">
        <v>21.219997435329578</v>
      </c>
      <c r="DD9" s="161">
        <v>94.655968630516369</v>
      </c>
      <c r="DE9" s="161">
        <v>11.717672822538178</v>
      </c>
      <c r="DF9" s="161">
        <v>5.8689615433900313</v>
      </c>
      <c r="DG9" s="161">
        <v>17.586634365928209</v>
      </c>
      <c r="DH9" s="161">
        <v>10.487063131360413</v>
      </c>
      <c r="DI9" s="161">
        <v>28.07369749728862</v>
      </c>
      <c r="DJ9" s="161">
        <v>17.472761117992249</v>
      </c>
      <c r="DK9" s="161">
        <v>45.546458615280869</v>
      </c>
      <c r="DL9" s="161">
        <v>6.4356016300000007</v>
      </c>
      <c r="DM9" s="161">
        <v>17.128804774199999</v>
      </c>
      <c r="DN9" s="161">
        <v>23.5644064042</v>
      </c>
      <c r="DO9" s="161">
        <v>31.291006379999999</v>
      </c>
      <c r="DP9" s="161">
        <v>54.855412784199999</v>
      </c>
      <c r="DQ9" s="161">
        <v>36.344887382799989</v>
      </c>
      <c r="DR9" s="161">
        <v>91.200300166999995</v>
      </c>
      <c r="DS9" s="161">
        <v>9.0115116242200024</v>
      </c>
      <c r="DT9" s="161">
        <v>31.140779977944998</v>
      </c>
      <c r="DU9" s="161">
        <v>40.152291602165</v>
      </c>
      <c r="DV9" s="161">
        <v>52.079344575771593</v>
      </c>
      <c r="DW9" s="161">
        <v>92.231636177936593</v>
      </c>
      <c r="DX9" s="161">
        <v>86.523030239139331</v>
      </c>
      <c r="DY9" s="161">
        <v>178.75466641707592</v>
      </c>
      <c r="DZ9" s="161">
        <v>24.301625296413366</v>
      </c>
      <c r="EA9" s="161">
        <v>59.583570267764856</v>
      </c>
      <c r="EB9" s="161">
        <v>83.885195564178218</v>
      </c>
      <c r="EC9" s="161">
        <v>85.507355201235427</v>
      </c>
      <c r="ED9" s="161">
        <v>169.39255076541366</v>
      </c>
      <c r="EE9" s="161">
        <v>122.5901545229614</v>
      </c>
      <c r="EF9" s="161">
        <v>291.98270528837509</v>
      </c>
    </row>
    <row r="10" spans="1:136">
      <c r="A10" s="79"/>
      <c r="B10" s="83" t="s">
        <v>118</v>
      </c>
      <c r="C10" s="83" t="s">
        <v>114</v>
      </c>
      <c r="D10" s="161">
        <v>2</v>
      </c>
      <c r="E10" s="161">
        <v>2</v>
      </c>
      <c r="F10" s="161">
        <v>4</v>
      </c>
      <c r="G10" s="161">
        <v>0.7</v>
      </c>
      <c r="H10" s="161">
        <v>4.7</v>
      </c>
      <c r="I10" s="161">
        <v>4.0999999999999996</v>
      </c>
      <c r="J10" s="161">
        <v>8.8000000000000007</v>
      </c>
      <c r="K10" s="161">
        <v>3.6</v>
      </c>
      <c r="L10" s="161">
        <v>3.9</v>
      </c>
      <c r="M10" s="161">
        <v>7.5</v>
      </c>
      <c r="N10" s="161">
        <v>3.2</v>
      </c>
      <c r="O10" s="161">
        <v>10.7</v>
      </c>
      <c r="P10" s="161">
        <v>2.7</v>
      </c>
      <c r="Q10" s="161">
        <v>13.399999999999999</v>
      </c>
      <c r="R10" s="161">
        <v>1.3</v>
      </c>
      <c r="S10" s="161">
        <v>2.2000000000000002</v>
      </c>
      <c r="T10" s="161">
        <v>3.5</v>
      </c>
      <c r="U10" s="161">
        <v>3.4</v>
      </c>
      <c r="V10" s="161">
        <v>6.9</v>
      </c>
      <c r="W10" s="161">
        <v>16.399999999999999</v>
      </c>
      <c r="X10" s="161">
        <v>23.299999999999997</v>
      </c>
      <c r="Y10" s="161">
        <v>0.6</v>
      </c>
      <c r="Z10" s="161">
        <v>2</v>
      </c>
      <c r="AA10" s="161">
        <v>2.6</v>
      </c>
      <c r="AB10" s="161">
        <v>3.5</v>
      </c>
      <c r="AC10" s="161">
        <v>6.1</v>
      </c>
      <c r="AD10" s="161">
        <v>4.8</v>
      </c>
      <c r="AE10" s="161">
        <v>10.899999999999999</v>
      </c>
      <c r="AF10" s="161">
        <v>0</v>
      </c>
      <c r="AG10" s="161">
        <v>1.3</v>
      </c>
      <c r="AH10" s="161">
        <v>1.3</v>
      </c>
      <c r="AI10" s="161">
        <v>1.9</v>
      </c>
      <c r="AJ10" s="161">
        <v>3.2</v>
      </c>
      <c r="AK10" s="161">
        <v>9</v>
      </c>
      <c r="AL10" s="161">
        <v>12.2</v>
      </c>
      <c r="AM10" s="161">
        <v>2.1</v>
      </c>
      <c r="AN10" s="161">
        <v>3.6</v>
      </c>
      <c r="AO10" s="161">
        <v>5.7</v>
      </c>
      <c r="AP10" s="161">
        <v>2.1</v>
      </c>
      <c r="AQ10" s="161">
        <v>7.8000000000000007</v>
      </c>
      <c r="AR10" s="161">
        <v>30</v>
      </c>
      <c r="AS10" s="161">
        <v>37.799999999999997</v>
      </c>
      <c r="AT10" s="161">
        <v>1.1000000000000001</v>
      </c>
      <c r="AU10" s="161">
        <v>4.0999999999999996</v>
      </c>
      <c r="AV10" s="161">
        <v>5.1999999999999993</v>
      </c>
      <c r="AW10" s="161">
        <v>10.3</v>
      </c>
      <c r="AX10" s="161">
        <v>15.5</v>
      </c>
      <c r="AY10" s="161">
        <v>13.7</v>
      </c>
      <c r="AZ10" s="161">
        <v>29.2</v>
      </c>
      <c r="BA10" s="161">
        <v>8.3000000000000007</v>
      </c>
      <c r="BB10" s="161">
        <v>20.3</v>
      </c>
      <c r="BC10" s="161">
        <v>28.6</v>
      </c>
      <c r="BD10" s="161">
        <v>4.5999999999999996</v>
      </c>
      <c r="BE10" s="161">
        <v>33.200000000000003</v>
      </c>
      <c r="BF10" s="161">
        <v>14.399999999999999</v>
      </c>
      <c r="BG10" s="161">
        <v>47.6</v>
      </c>
      <c r="BH10" s="161">
        <v>2.2999999999999998</v>
      </c>
      <c r="BI10" s="161">
        <v>4.2113662184818796</v>
      </c>
      <c r="BJ10" s="161">
        <v>6.5113662184818795</v>
      </c>
      <c r="BK10" s="161">
        <v>15.446200940000011</v>
      </c>
      <c r="BL10" s="161">
        <v>21.95756715848189</v>
      </c>
      <c r="BM10" s="161">
        <v>17.446272844147586</v>
      </c>
      <c r="BN10" s="161">
        <v>39.403840002629479</v>
      </c>
      <c r="BO10" s="161">
        <v>0.30000000000000004</v>
      </c>
      <c r="BP10" s="161">
        <v>37.1</v>
      </c>
      <c r="BQ10" s="161">
        <v>37.4</v>
      </c>
      <c r="BR10" s="161">
        <v>20.739266695026195</v>
      </c>
      <c r="BS10" s="161">
        <v>58.139266695026194</v>
      </c>
      <c r="BT10" s="161">
        <v>24.88363191000003</v>
      </c>
      <c r="BU10" s="161">
        <v>83.022898605026228</v>
      </c>
      <c r="BV10" s="161">
        <v>8.5</v>
      </c>
      <c r="BW10" s="161">
        <v>35.200000000000003</v>
      </c>
      <c r="BX10" s="161">
        <v>43.7</v>
      </c>
      <c r="BY10" s="161">
        <v>33.799999999999997</v>
      </c>
      <c r="BZ10" s="161">
        <v>77.5</v>
      </c>
      <c r="CA10" s="161">
        <v>38.822888010000042</v>
      </c>
      <c r="CB10" s="161">
        <v>116.32288801000004</v>
      </c>
      <c r="CC10" s="161">
        <v>17.61</v>
      </c>
      <c r="CD10" s="161">
        <v>65.599999999999994</v>
      </c>
      <c r="CE10" s="161">
        <v>83.21</v>
      </c>
      <c r="CF10" s="161">
        <v>31.271480089999983</v>
      </c>
      <c r="CG10" s="161">
        <v>114.53505349999998</v>
      </c>
      <c r="CH10" s="161">
        <v>48.44</v>
      </c>
      <c r="CI10" s="161">
        <v>162.97505349999997</v>
      </c>
      <c r="CJ10" s="161">
        <v>14.452516736493882</v>
      </c>
      <c r="CK10" s="161">
        <v>28.269203150016899</v>
      </c>
      <c r="CL10" s="161">
        <v>42.721719886510783</v>
      </c>
      <c r="CM10" s="161">
        <v>26.656379601793429</v>
      </c>
      <c r="CN10" s="161">
        <v>69.378099488304215</v>
      </c>
      <c r="CO10" s="161">
        <v>74.122910417710798</v>
      </c>
      <c r="CP10" s="161">
        <v>143.50100990601501</v>
      </c>
      <c r="CQ10" s="161">
        <v>34.960776890019389</v>
      </c>
      <c r="CR10" s="161">
        <v>32.463577269271077</v>
      </c>
      <c r="CS10" s="161">
        <v>67.424354159290459</v>
      </c>
      <c r="CT10" s="161">
        <v>34.479918620181401</v>
      </c>
      <c r="CU10" s="161">
        <v>101.90427277947185</v>
      </c>
      <c r="CV10" s="161">
        <v>82.116960186087766</v>
      </c>
      <c r="CW10" s="161">
        <v>184.02123296555962</v>
      </c>
      <c r="CX10" s="161">
        <v>28.740068274750957</v>
      </c>
      <c r="CY10" s="161">
        <v>64</v>
      </c>
      <c r="CZ10" s="161">
        <v>92.740068274750953</v>
      </c>
      <c r="DA10" s="161">
        <v>53.899188108729696</v>
      </c>
      <c r="DB10" s="161">
        <v>146.63925638348064</v>
      </c>
      <c r="DC10" s="161">
        <v>100.3519846347922</v>
      </c>
      <c r="DD10" s="161">
        <v>246.99124101827283</v>
      </c>
      <c r="DE10" s="161">
        <v>25.048918694539456</v>
      </c>
      <c r="DF10" s="161">
        <v>103.46262396313969</v>
      </c>
      <c r="DG10" s="161">
        <v>128.51154265767914</v>
      </c>
      <c r="DH10" s="161">
        <v>70.625939088966163</v>
      </c>
      <c r="DI10" s="161">
        <v>199.13748174664531</v>
      </c>
      <c r="DJ10" s="161">
        <v>66.534790237093532</v>
      </c>
      <c r="DK10" s="161">
        <v>265.67227198373882</v>
      </c>
      <c r="DL10" s="161">
        <v>20.03811043424</v>
      </c>
      <c r="DM10" s="161">
        <v>86.366748625164007</v>
      </c>
      <c r="DN10" s="161">
        <v>106.404859059404</v>
      </c>
      <c r="DO10" s="161">
        <v>70.556456840500005</v>
      </c>
      <c r="DP10" s="161">
        <v>176.96131589990401</v>
      </c>
      <c r="DQ10" s="161">
        <v>157.76330329479998</v>
      </c>
      <c r="DR10" s="161">
        <v>334.72461919470402</v>
      </c>
      <c r="DS10" s="161">
        <v>48.697504415031993</v>
      </c>
      <c r="DT10" s="161">
        <v>77.556326052155981</v>
      </c>
      <c r="DU10" s="161">
        <v>126.25383046718798</v>
      </c>
      <c r="DV10" s="161">
        <v>133.20542763117624</v>
      </c>
      <c r="DW10" s="161">
        <v>259.45925809836422</v>
      </c>
      <c r="DX10" s="161">
        <v>205.11307278451014</v>
      </c>
      <c r="DY10" s="161">
        <v>464.57233088287433</v>
      </c>
      <c r="DZ10" s="161">
        <v>36.845293970831996</v>
      </c>
      <c r="EA10" s="161">
        <v>121.9633236734869</v>
      </c>
      <c r="EB10" s="161">
        <v>158.8086176443189</v>
      </c>
      <c r="EC10" s="161">
        <v>98.355716384229424</v>
      </c>
      <c r="ED10" s="161">
        <v>257.1643340285483</v>
      </c>
      <c r="EE10" s="161">
        <v>107.83139299920012</v>
      </c>
      <c r="EF10" s="161">
        <v>364.99572702774844</v>
      </c>
    </row>
    <row r="11" spans="1:136">
      <c r="A11" s="79"/>
      <c r="B11" s="83" t="s">
        <v>119</v>
      </c>
      <c r="C11" s="83" t="s">
        <v>115</v>
      </c>
      <c r="D11" s="161">
        <v>0</v>
      </c>
      <c r="E11" s="161">
        <v>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  <c r="K11" s="161">
        <v>0</v>
      </c>
      <c r="L11" s="161">
        <v>0</v>
      </c>
      <c r="M11" s="161">
        <v>0</v>
      </c>
      <c r="N11" s="161">
        <v>0</v>
      </c>
      <c r="O11" s="161">
        <v>0</v>
      </c>
      <c r="P11" s="161">
        <v>0</v>
      </c>
      <c r="Q11" s="161">
        <v>0</v>
      </c>
      <c r="R11" s="161">
        <v>0</v>
      </c>
      <c r="S11" s="161">
        <v>0</v>
      </c>
      <c r="T11" s="161">
        <v>0</v>
      </c>
      <c r="U11" s="161">
        <v>0</v>
      </c>
      <c r="V11" s="161">
        <v>0</v>
      </c>
      <c r="W11" s="161">
        <v>0</v>
      </c>
      <c r="X11" s="161">
        <v>0</v>
      </c>
      <c r="Y11" s="161">
        <v>0</v>
      </c>
      <c r="Z11" s="161">
        <v>0</v>
      </c>
      <c r="AA11" s="161">
        <v>0</v>
      </c>
      <c r="AB11" s="161">
        <v>0</v>
      </c>
      <c r="AC11" s="161">
        <v>0</v>
      </c>
      <c r="AD11" s="161">
        <v>0</v>
      </c>
      <c r="AE11" s="161">
        <v>0</v>
      </c>
      <c r="AF11" s="161">
        <v>0</v>
      </c>
      <c r="AG11" s="161">
        <v>0</v>
      </c>
      <c r="AH11" s="161">
        <v>0</v>
      </c>
      <c r="AI11" s="161">
        <v>0</v>
      </c>
      <c r="AJ11" s="161">
        <v>0</v>
      </c>
      <c r="AK11" s="161">
        <v>0</v>
      </c>
      <c r="AL11" s="161">
        <v>0</v>
      </c>
      <c r="AM11" s="161">
        <v>0</v>
      </c>
      <c r="AN11" s="161">
        <v>0</v>
      </c>
      <c r="AO11" s="161">
        <v>0</v>
      </c>
      <c r="AP11" s="161">
        <v>0.5</v>
      </c>
      <c r="AQ11" s="161">
        <v>0.5</v>
      </c>
      <c r="AR11" s="161">
        <v>11.8</v>
      </c>
      <c r="AS11" s="161">
        <v>12.3</v>
      </c>
      <c r="AT11" s="161">
        <v>2.1</v>
      </c>
      <c r="AU11" s="161">
        <v>10</v>
      </c>
      <c r="AV11" s="161">
        <v>12.1</v>
      </c>
      <c r="AW11" s="161">
        <v>4.5</v>
      </c>
      <c r="AX11" s="161">
        <v>16.600000000000001</v>
      </c>
      <c r="AY11" s="161">
        <v>11.7</v>
      </c>
      <c r="AZ11" s="161">
        <v>28.3</v>
      </c>
      <c r="BA11" s="161">
        <v>13.7</v>
      </c>
      <c r="BB11" s="161">
        <v>19.399999999999999</v>
      </c>
      <c r="BC11" s="161">
        <v>33.099999999999994</v>
      </c>
      <c r="BD11" s="161">
        <v>19.2</v>
      </c>
      <c r="BE11" s="161">
        <v>52.3</v>
      </c>
      <c r="BF11" s="161">
        <v>23.8</v>
      </c>
      <c r="BG11" s="161">
        <v>76.099999999999994</v>
      </c>
      <c r="BH11" s="161">
        <v>0.4</v>
      </c>
      <c r="BI11" s="161">
        <v>0.50732718704799995</v>
      </c>
      <c r="BJ11" s="161">
        <v>0.90732718704799997</v>
      </c>
      <c r="BK11" s="161">
        <v>15.540452299999995</v>
      </c>
      <c r="BL11" s="161">
        <v>16.447779487047995</v>
      </c>
      <c r="BM11" s="161">
        <v>29.855840089990313</v>
      </c>
      <c r="BN11" s="161">
        <v>46.303619577038305</v>
      </c>
      <c r="BO11" s="161">
        <v>21.5</v>
      </c>
      <c r="BP11" s="161">
        <v>-5.8</v>
      </c>
      <c r="BQ11" s="161">
        <v>15.7</v>
      </c>
      <c r="BR11" s="161">
        <v>14.540014166009733</v>
      </c>
      <c r="BS11" s="161">
        <v>30.240014166009733</v>
      </c>
      <c r="BT11" s="161">
        <v>27.433463250000017</v>
      </c>
      <c r="BU11" s="161">
        <v>57.673477416009746</v>
      </c>
      <c r="BV11" s="161">
        <v>4.2699999999999996</v>
      </c>
      <c r="BW11" s="161">
        <v>15.8</v>
      </c>
      <c r="BX11" s="161">
        <v>20.07</v>
      </c>
      <c r="BY11" s="161">
        <v>21.229999999999997</v>
      </c>
      <c r="BZ11" s="161">
        <v>41.3</v>
      </c>
      <c r="CA11" s="161">
        <v>9.0949221299999863</v>
      </c>
      <c r="CB11" s="161">
        <v>50.394922129999983</v>
      </c>
      <c r="CC11" s="161">
        <v>3.7</v>
      </c>
      <c r="CD11" s="161">
        <v>2.9</v>
      </c>
      <c r="CE11" s="161">
        <v>6.6</v>
      </c>
      <c r="CF11" s="161">
        <v>1.2222412299999998</v>
      </c>
      <c r="CG11" s="161">
        <v>7.8196579899999996</v>
      </c>
      <c r="CH11" s="161">
        <v>4.5083212800000005</v>
      </c>
      <c r="CI11" s="161">
        <v>12.32797927</v>
      </c>
      <c r="CJ11" s="161">
        <v>2.3593007192755193</v>
      </c>
      <c r="CK11" s="161">
        <v>5.2954000248896156</v>
      </c>
      <c r="CL11" s="161">
        <v>7.6547007441651349</v>
      </c>
      <c r="CM11" s="161">
        <v>7.0776777561015223</v>
      </c>
      <c r="CN11" s="161">
        <v>14.732378500266657</v>
      </c>
      <c r="CO11" s="161">
        <v>7.5141364187423445</v>
      </c>
      <c r="CP11" s="161">
        <v>22.246514919009002</v>
      </c>
      <c r="CQ11" s="161">
        <v>1.4648497049412021</v>
      </c>
      <c r="CR11" s="161">
        <v>4.8498563688961687</v>
      </c>
      <c r="CS11" s="161">
        <v>6.314706073837371</v>
      </c>
      <c r="CT11" s="161">
        <v>5.107730829724602</v>
      </c>
      <c r="CU11" s="161">
        <v>11.422436903561973</v>
      </c>
      <c r="CV11" s="161">
        <v>6.0422713005860009</v>
      </c>
      <c r="CW11" s="161">
        <v>17.464708204147975</v>
      </c>
      <c r="CX11" s="161">
        <v>3.4762513712199654</v>
      </c>
      <c r="CY11" s="161">
        <v>8.5477695599533892</v>
      </c>
      <c r="CZ11" s="161">
        <v>12.024020931173354</v>
      </c>
      <c r="DA11" s="161">
        <v>109.24614380352445</v>
      </c>
      <c r="DB11" s="161">
        <v>121.2701647346978</v>
      </c>
      <c r="DC11" s="161">
        <v>23.76401903648442</v>
      </c>
      <c r="DD11" s="161">
        <v>145.03418377118223</v>
      </c>
      <c r="DE11" s="161">
        <v>2.8485857183513836</v>
      </c>
      <c r="DF11" s="161">
        <v>18.881743813656829</v>
      </c>
      <c r="DG11" s="161">
        <v>21.730329532008213</v>
      </c>
      <c r="DH11" s="161">
        <v>88.150946952507951</v>
      </c>
      <c r="DI11" s="161">
        <v>109.88127648451616</v>
      </c>
      <c r="DJ11" s="161">
        <v>25.051674350299201</v>
      </c>
      <c r="DK11" s="161">
        <v>134.93295083481536</v>
      </c>
      <c r="DL11" s="161">
        <v>159.28750834367997</v>
      </c>
      <c r="DM11" s="161">
        <v>83.754213946999997</v>
      </c>
      <c r="DN11" s="161">
        <v>243.04172229067996</v>
      </c>
      <c r="DO11" s="161">
        <v>70.636558140000005</v>
      </c>
      <c r="DP11" s="161">
        <v>313.67828043067993</v>
      </c>
      <c r="DQ11" s="161">
        <v>174.83364681999998</v>
      </c>
      <c r="DR11" s="161">
        <v>488.51192725067995</v>
      </c>
      <c r="DS11" s="161">
        <v>18.724762130000002</v>
      </c>
      <c r="DT11" s="161">
        <v>27.105086750000002</v>
      </c>
      <c r="DU11" s="161">
        <v>45.82984888</v>
      </c>
      <c r="DV11" s="161">
        <v>19.414622569999999</v>
      </c>
      <c r="DW11" s="161">
        <v>65.244471449999992</v>
      </c>
      <c r="DX11" s="161">
        <v>63.67050674</v>
      </c>
      <c r="DY11" s="161">
        <v>128.91497819</v>
      </c>
      <c r="DZ11" s="161">
        <v>3.0868298799999998</v>
      </c>
      <c r="EA11" s="161">
        <v>4.7995942500000002</v>
      </c>
      <c r="EB11" s="161">
        <v>7.88642413</v>
      </c>
      <c r="EC11" s="161">
        <v>7.2994478400000009</v>
      </c>
      <c r="ED11" s="161">
        <v>15.185871970000001</v>
      </c>
      <c r="EE11" s="161">
        <v>21.954773469999999</v>
      </c>
      <c r="EF11" s="161">
        <v>37.14064544</v>
      </c>
    </row>
    <row r="12" spans="1:136">
      <c r="A12" s="79"/>
      <c r="B12" s="83" t="s">
        <v>120</v>
      </c>
      <c r="C12" s="83" t="s">
        <v>121</v>
      </c>
      <c r="D12" s="161">
        <v>0.3</v>
      </c>
      <c r="E12" s="161">
        <v>0.2</v>
      </c>
      <c r="F12" s="161">
        <v>0.5</v>
      </c>
      <c r="G12" s="161">
        <v>0.7</v>
      </c>
      <c r="H12" s="161">
        <v>1.2</v>
      </c>
      <c r="I12" s="161">
        <v>5.0999999999999996</v>
      </c>
      <c r="J12" s="161">
        <v>6.3</v>
      </c>
      <c r="K12" s="161">
        <v>0.2</v>
      </c>
      <c r="L12" s="161">
        <v>1.6</v>
      </c>
      <c r="M12" s="161">
        <v>1.8</v>
      </c>
      <c r="N12" s="161">
        <v>1.6</v>
      </c>
      <c r="O12" s="161">
        <v>3.4000000000000004</v>
      </c>
      <c r="P12" s="161">
        <v>3.6</v>
      </c>
      <c r="Q12" s="161">
        <v>6.9</v>
      </c>
      <c r="R12" s="161">
        <v>1.2</v>
      </c>
      <c r="S12" s="161">
        <v>1.6</v>
      </c>
      <c r="T12" s="161">
        <v>2.8</v>
      </c>
      <c r="U12" s="161">
        <v>3.8</v>
      </c>
      <c r="V12" s="161">
        <v>6.6</v>
      </c>
      <c r="W12" s="161">
        <v>7.3</v>
      </c>
      <c r="X12" s="161">
        <v>13.899999999999999</v>
      </c>
      <c r="Y12" s="161">
        <v>6.1</v>
      </c>
      <c r="Z12" s="161">
        <v>1.5</v>
      </c>
      <c r="AA12" s="161">
        <v>7.6</v>
      </c>
      <c r="AB12" s="161">
        <v>2.5</v>
      </c>
      <c r="AC12" s="161">
        <v>10.1</v>
      </c>
      <c r="AD12" s="161">
        <v>7.7</v>
      </c>
      <c r="AE12" s="161">
        <v>17.8</v>
      </c>
      <c r="AF12" s="161">
        <v>0</v>
      </c>
      <c r="AG12" s="161">
        <v>3.1</v>
      </c>
      <c r="AH12" s="161">
        <v>3.1</v>
      </c>
      <c r="AI12" s="161">
        <v>0.7</v>
      </c>
      <c r="AJ12" s="161">
        <v>3.8</v>
      </c>
      <c r="AK12" s="161">
        <v>0.7</v>
      </c>
      <c r="AL12" s="161">
        <v>4.5</v>
      </c>
      <c r="AM12" s="161">
        <v>5.4</v>
      </c>
      <c r="AN12" s="161">
        <v>0.5</v>
      </c>
      <c r="AO12" s="161">
        <v>5.9</v>
      </c>
      <c r="AP12" s="161">
        <v>2.2000000000000002</v>
      </c>
      <c r="AQ12" s="161">
        <v>8.1000000000000014</v>
      </c>
      <c r="AR12" s="161">
        <v>7.1999999999999993</v>
      </c>
      <c r="AS12" s="161">
        <v>15.3</v>
      </c>
      <c r="AT12" s="161">
        <v>0.10000000000000009</v>
      </c>
      <c r="AU12" s="161">
        <v>0.89499899999999855</v>
      </c>
      <c r="AV12" s="161">
        <v>0.99499899999999863</v>
      </c>
      <c r="AW12" s="161">
        <v>3.911999999999999</v>
      </c>
      <c r="AX12" s="161">
        <v>4.9069989999999972</v>
      </c>
      <c r="AY12" s="161">
        <v>6.9000000000000021</v>
      </c>
      <c r="AZ12" s="161">
        <v>11.806998999999999</v>
      </c>
      <c r="BA12" s="161">
        <v>6.5</v>
      </c>
      <c r="BB12" s="161">
        <v>4.5</v>
      </c>
      <c r="BC12" s="161">
        <v>11</v>
      </c>
      <c r="BD12" s="161">
        <v>0.39999999999999997</v>
      </c>
      <c r="BE12" s="161">
        <v>11.4</v>
      </c>
      <c r="BF12" s="161">
        <v>4.3</v>
      </c>
      <c r="BG12" s="161">
        <v>15.7</v>
      </c>
      <c r="BH12" s="161">
        <v>5</v>
      </c>
      <c r="BI12" s="161">
        <v>3.5011840312000002</v>
      </c>
      <c r="BJ12" s="161">
        <v>8.5011840312000011</v>
      </c>
      <c r="BK12" s="161">
        <v>8.36</v>
      </c>
      <c r="BL12" s="161">
        <v>16.861184031200001</v>
      </c>
      <c r="BM12" s="161">
        <v>1.8698932034722207</v>
      </c>
      <c r="BN12" s="161">
        <v>18.73107723467222</v>
      </c>
      <c r="BO12" s="161">
        <v>1.5000000000000002</v>
      </c>
      <c r="BP12" s="161">
        <v>4.9000000000000004</v>
      </c>
      <c r="BQ12" s="161">
        <v>6.4</v>
      </c>
      <c r="BR12" s="161">
        <v>6.3607388995111203</v>
      </c>
      <c r="BS12" s="161">
        <v>12.760738899511122</v>
      </c>
      <c r="BT12" s="161">
        <v>7.9818537900000006</v>
      </c>
      <c r="BU12" s="161">
        <v>20.74259268951112</v>
      </c>
      <c r="BV12" s="161">
        <v>0.5</v>
      </c>
      <c r="BW12" s="161">
        <v>0.9</v>
      </c>
      <c r="BX12" s="161">
        <v>1.4</v>
      </c>
      <c r="BY12" s="161">
        <v>1.8000000000000003</v>
      </c>
      <c r="BZ12" s="161">
        <v>3.2</v>
      </c>
      <c r="CA12" s="161">
        <v>22.3</v>
      </c>
      <c r="CB12" s="161">
        <v>25.5</v>
      </c>
      <c r="CC12" s="161">
        <v>3.33</v>
      </c>
      <c r="CD12" s="161">
        <v>3.16</v>
      </c>
      <c r="CE12" s="161">
        <v>6.49</v>
      </c>
      <c r="CF12" s="161">
        <v>7.6847071699999958</v>
      </c>
      <c r="CG12" s="161">
        <v>14.140887759999996</v>
      </c>
      <c r="CH12" s="161">
        <v>10.16</v>
      </c>
      <c r="CI12" s="161">
        <v>24.300887759999995</v>
      </c>
      <c r="CJ12" s="161">
        <v>5.72902224102888</v>
      </c>
      <c r="CK12" s="161">
        <v>4.6926664227542902</v>
      </c>
      <c r="CL12" s="161">
        <v>10.42168866378317</v>
      </c>
      <c r="CM12" s="161">
        <v>5.4289326416616088</v>
      </c>
      <c r="CN12" s="161">
        <v>15.850621305444779</v>
      </c>
      <c r="CO12" s="161">
        <v>4.1055421983686227</v>
      </c>
      <c r="CP12" s="161">
        <v>20.306163503813401</v>
      </c>
      <c r="CQ12" s="161">
        <v>1.0593539760672699</v>
      </c>
      <c r="CR12" s="161">
        <v>3.5213693956385415</v>
      </c>
      <c r="CS12" s="161">
        <v>4.5807233717058118</v>
      </c>
      <c r="CT12" s="161">
        <v>4.3688052629220406</v>
      </c>
      <c r="CU12" s="161">
        <v>8.9495286346278533</v>
      </c>
      <c r="CV12" s="161">
        <v>6.8931512361552194</v>
      </c>
      <c r="CW12" s="161">
        <v>15.842679870783073</v>
      </c>
      <c r="CX12" s="161">
        <v>1.3667918335210489</v>
      </c>
      <c r="CY12" s="161">
        <v>0.3</v>
      </c>
      <c r="CZ12" s="161">
        <v>1.666791833521049</v>
      </c>
      <c r="DA12" s="161">
        <v>0.260278084627942</v>
      </c>
      <c r="DB12" s="161">
        <v>1.927069918148991</v>
      </c>
      <c r="DC12" s="161">
        <v>0.32731793352272792</v>
      </c>
      <c r="DD12" s="161">
        <v>2.2543878516717188</v>
      </c>
      <c r="DE12" s="161">
        <v>0.25789858411220745</v>
      </c>
      <c r="DF12" s="161">
        <v>0.42502874004130714</v>
      </c>
      <c r="DG12" s="161">
        <v>0.68292732415351454</v>
      </c>
      <c r="DH12" s="161">
        <v>1.950098026528406E-2</v>
      </c>
      <c r="DI12" s="161">
        <v>0.70242830441879855</v>
      </c>
      <c r="DJ12" s="161">
        <v>0.86897849626640966</v>
      </c>
      <c r="DK12" s="161">
        <v>1.5714068006852082</v>
      </c>
      <c r="DL12" s="161">
        <v>1.376518000000506E-2</v>
      </c>
      <c r="DM12" s="161">
        <v>6.4651829998810306E-2</v>
      </c>
      <c r="DN12" s="161">
        <v>7.8417009998815373E-2</v>
      </c>
      <c r="DO12" s="161">
        <v>0.39688787999999997</v>
      </c>
      <c r="DP12" s="161">
        <v>0.47530488999881537</v>
      </c>
      <c r="DQ12" s="161">
        <v>8.6003400000000101E-3</v>
      </c>
      <c r="DR12" s="161">
        <v>0.48390522999881536</v>
      </c>
      <c r="DS12" s="161">
        <v>0.30807337000000001</v>
      </c>
      <c r="DT12" s="161">
        <v>7.0317350000000001E-2</v>
      </c>
      <c r="DU12" s="161">
        <v>0.37839072000000001</v>
      </c>
      <c r="DV12" s="161">
        <v>6.1698999999999997E-2</v>
      </c>
      <c r="DW12" s="161">
        <v>0.44008972000000002</v>
      </c>
      <c r="DX12" s="161">
        <v>8.2895499999999997E-2</v>
      </c>
      <c r="DY12" s="161">
        <v>0.52298522000000003</v>
      </c>
      <c r="DZ12" s="161">
        <v>7.732673000000001E-2</v>
      </c>
      <c r="EA12" s="161">
        <v>0.15641569</v>
      </c>
      <c r="EB12" s="161">
        <v>0.23374242000000001</v>
      </c>
      <c r="EC12" s="161">
        <v>8.0110149999999991E-2</v>
      </c>
      <c r="ED12" s="161">
        <v>0.31385257</v>
      </c>
      <c r="EE12" s="161">
        <v>0.44603199999999998</v>
      </c>
      <c r="EF12" s="161">
        <v>0.75988456999999998</v>
      </c>
    </row>
    <row r="13" spans="1:136">
      <c r="A13" s="79"/>
      <c r="B13" s="153" t="s">
        <v>53</v>
      </c>
      <c r="C13" s="153" t="s">
        <v>53</v>
      </c>
      <c r="D13" s="162">
        <v>6.6</v>
      </c>
      <c r="E13" s="162">
        <v>10.199999999999999</v>
      </c>
      <c r="F13" s="162">
        <v>16.8</v>
      </c>
      <c r="G13" s="162">
        <v>6.7000000000000011</v>
      </c>
      <c r="H13" s="162">
        <v>23.5</v>
      </c>
      <c r="I13" s="162">
        <v>32.4</v>
      </c>
      <c r="J13" s="162">
        <v>55.899999999999991</v>
      </c>
      <c r="K13" s="162">
        <v>16.8</v>
      </c>
      <c r="L13" s="162">
        <v>32.799999999999997</v>
      </c>
      <c r="M13" s="162">
        <v>49.599999999999994</v>
      </c>
      <c r="N13" s="162">
        <v>21.900000000000002</v>
      </c>
      <c r="O13" s="162">
        <v>71.5</v>
      </c>
      <c r="P13" s="162">
        <v>47.500000000000007</v>
      </c>
      <c r="Q13" s="162">
        <v>118.9</v>
      </c>
      <c r="R13" s="162">
        <v>11.6</v>
      </c>
      <c r="S13" s="162">
        <v>24.2</v>
      </c>
      <c r="T13" s="162">
        <v>35.799999999999997</v>
      </c>
      <c r="U13" s="162">
        <v>16.8</v>
      </c>
      <c r="V13" s="162">
        <v>52.6</v>
      </c>
      <c r="W13" s="162">
        <v>55.9</v>
      </c>
      <c r="X13" s="162">
        <v>108.5</v>
      </c>
      <c r="Y13" s="162">
        <v>18.100000000000001</v>
      </c>
      <c r="Z13" s="162">
        <v>30.4</v>
      </c>
      <c r="AA13" s="162">
        <v>48.5</v>
      </c>
      <c r="AB13" s="162">
        <v>36.700000000000003</v>
      </c>
      <c r="AC13" s="162">
        <v>85.199999999999989</v>
      </c>
      <c r="AD13" s="162">
        <v>51.6</v>
      </c>
      <c r="AE13" s="162">
        <v>136.80000000000001</v>
      </c>
      <c r="AF13" s="162">
        <v>6.3999999999999995</v>
      </c>
      <c r="AG13" s="162">
        <v>21.500000000000004</v>
      </c>
      <c r="AH13" s="162">
        <v>27.900000000000002</v>
      </c>
      <c r="AI13" s="162">
        <v>14.200000000000001</v>
      </c>
      <c r="AJ13" s="162">
        <v>42.1</v>
      </c>
      <c r="AK13" s="162">
        <v>27</v>
      </c>
      <c r="AL13" s="162">
        <v>69.099999999999994</v>
      </c>
      <c r="AM13" s="162">
        <v>15.8</v>
      </c>
      <c r="AN13" s="162">
        <v>20.6</v>
      </c>
      <c r="AO13" s="162">
        <v>36.4</v>
      </c>
      <c r="AP13" s="162">
        <v>27.099999999999998</v>
      </c>
      <c r="AQ13" s="162">
        <v>63.500000000000007</v>
      </c>
      <c r="AR13" s="162">
        <v>96.7</v>
      </c>
      <c r="AS13" s="162">
        <v>160.20000000000002</v>
      </c>
      <c r="AT13" s="162">
        <v>24.000000000000004</v>
      </c>
      <c r="AU13" s="162">
        <v>64.29499899999999</v>
      </c>
      <c r="AV13" s="162">
        <v>88.29499899999999</v>
      </c>
      <c r="AW13" s="162">
        <v>55.711999999999996</v>
      </c>
      <c r="AX13" s="162">
        <v>144.00699899999998</v>
      </c>
      <c r="AY13" s="162">
        <v>152.6</v>
      </c>
      <c r="AZ13" s="162">
        <v>296.60699900000003</v>
      </c>
      <c r="BA13" s="162">
        <v>69.8</v>
      </c>
      <c r="BB13" s="162">
        <v>86.5</v>
      </c>
      <c r="BC13" s="162">
        <v>156.29999999999998</v>
      </c>
      <c r="BD13" s="162">
        <v>75.8</v>
      </c>
      <c r="BE13" s="162">
        <v>232.1</v>
      </c>
      <c r="BF13" s="162">
        <v>150.20000000000002</v>
      </c>
      <c r="BG13" s="162">
        <v>382.3</v>
      </c>
      <c r="BH13" s="162">
        <v>36.799999999999997</v>
      </c>
      <c r="BI13" s="162">
        <v>65.797382050431679</v>
      </c>
      <c r="BJ13" s="162">
        <v>102.59738205043168</v>
      </c>
      <c r="BK13" s="162">
        <v>123.35128119799997</v>
      </c>
      <c r="BL13" s="162">
        <v>225.94866324843161</v>
      </c>
      <c r="BM13" s="162">
        <v>186.19327432756862</v>
      </c>
      <c r="BN13" s="162">
        <v>412.1419375760002</v>
      </c>
      <c r="BO13" s="162">
        <v>77.400000000000006</v>
      </c>
      <c r="BP13" s="162">
        <v>116.00000000000001</v>
      </c>
      <c r="BQ13" s="162">
        <v>193.4</v>
      </c>
      <c r="BR13" s="162">
        <v>131.60276055272075</v>
      </c>
      <c r="BS13" s="162">
        <v>325.00276055272082</v>
      </c>
      <c r="BT13" s="162">
        <v>177.04682393000013</v>
      </c>
      <c r="BU13" s="162">
        <v>502.04958448272089</v>
      </c>
      <c r="BV13" s="162">
        <v>71.37</v>
      </c>
      <c r="BW13" s="162">
        <v>146.60000000000002</v>
      </c>
      <c r="BX13" s="162">
        <v>217.97</v>
      </c>
      <c r="BY13" s="162">
        <v>166.82999999999996</v>
      </c>
      <c r="BZ13" s="162">
        <v>384.79999999999995</v>
      </c>
      <c r="CA13" s="162">
        <v>186.54988055000018</v>
      </c>
      <c r="CB13" s="162">
        <v>571.34988055000008</v>
      </c>
      <c r="CC13" s="162">
        <v>87.64</v>
      </c>
      <c r="CD13" s="162">
        <v>157.85999999999999</v>
      </c>
      <c r="CE13" s="162">
        <v>245.49999999999997</v>
      </c>
      <c r="CF13" s="162">
        <v>106.84826337999999</v>
      </c>
      <c r="CG13" s="162">
        <v>352.38075740000005</v>
      </c>
      <c r="CH13" s="162">
        <v>160.1743842019998</v>
      </c>
      <c r="CI13" s="162">
        <v>512.55514160199994</v>
      </c>
      <c r="CJ13" s="162">
        <v>66.472064909999986</v>
      </c>
      <c r="CK13" s="162">
        <v>118.40100000000005</v>
      </c>
      <c r="CL13" s="162">
        <v>184.87306491000004</v>
      </c>
      <c r="CM13" s="162">
        <v>134.93200000000007</v>
      </c>
      <c r="CN13" s="162">
        <v>319.80506491000011</v>
      </c>
      <c r="CO13" s="162">
        <v>230.2437773777763</v>
      </c>
      <c r="CP13" s="162">
        <v>550.39884228777646</v>
      </c>
      <c r="CQ13" s="162">
        <v>94.100000000000009</v>
      </c>
      <c r="CR13" s="162">
        <v>134.17307100199935</v>
      </c>
      <c r="CS13" s="162">
        <v>228.27307100199931</v>
      </c>
      <c r="CT13" s="162">
        <v>158.30976685000002</v>
      </c>
      <c r="CU13" s="162">
        <v>386.58283785199933</v>
      </c>
      <c r="CV13" s="162">
        <v>223.77816057000001</v>
      </c>
      <c r="CW13" s="162">
        <v>610.3609984219994</v>
      </c>
      <c r="CX13" s="162">
        <v>78.882000000000005</v>
      </c>
      <c r="CY13" s="162">
        <v>166.46038018388765</v>
      </c>
      <c r="CZ13" s="162">
        <v>245.34238018388768</v>
      </c>
      <c r="DA13" s="162">
        <v>257.13154870320795</v>
      </c>
      <c r="DB13" s="162">
        <v>502.47392888709561</v>
      </c>
      <c r="DC13" s="162">
        <v>248.857529848426</v>
      </c>
      <c r="DD13" s="162">
        <v>751.33145873552155</v>
      </c>
      <c r="DE13" s="162">
        <v>89.439747971866026</v>
      </c>
      <c r="DF13" s="162">
        <v>141.39699074380002</v>
      </c>
      <c r="DG13" s="162">
        <v>230.83673871566606</v>
      </c>
      <c r="DH13" s="162">
        <v>188.434</v>
      </c>
      <c r="DI13" s="162">
        <v>419.27073871566597</v>
      </c>
      <c r="DJ13" s="162">
        <v>124.70600000000002</v>
      </c>
      <c r="DK13" s="162">
        <v>543.97673871566587</v>
      </c>
      <c r="DL13" s="162">
        <v>263.95908044792003</v>
      </c>
      <c r="DM13" s="162">
        <v>254.11398082636282</v>
      </c>
      <c r="DN13" s="162">
        <v>518.07306127428285</v>
      </c>
      <c r="DO13" s="162">
        <v>186.37702864050001</v>
      </c>
      <c r="DP13" s="162">
        <v>704.45008991478278</v>
      </c>
      <c r="DQ13" s="162">
        <v>383.62173330759998</v>
      </c>
      <c r="DR13" s="162">
        <v>1088.0718232223828</v>
      </c>
      <c r="DS13" s="162">
        <v>114.71413055725199</v>
      </c>
      <c r="DT13" s="162">
        <v>208.07315958394298</v>
      </c>
      <c r="DU13" s="162">
        <v>322.787290141195</v>
      </c>
      <c r="DV13" s="162">
        <v>263.73555669179882</v>
      </c>
      <c r="DW13" s="162">
        <v>586.52284683299376</v>
      </c>
      <c r="DX13" s="162">
        <v>408.5409872834382</v>
      </c>
      <c r="DY13" s="162">
        <v>995.06383411643196</v>
      </c>
      <c r="DZ13" s="162">
        <v>81.434505072202256</v>
      </c>
      <c r="EA13" s="162">
        <v>235.87079286433976</v>
      </c>
      <c r="EB13" s="162">
        <v>317.30529793654205</v>
      </c>
      <c r="EC13" s="162">
        <v>244.06575667637051</v>
      </c>
      <c r="ED13" s="162">
        <v>561.37105461291253</v>
      </c>
      <c r="EE13" s="162">
        <v>327.44657132743066</v>
      </c>
      <c r="EF13" s="162">
        <v>888.81762594034331</v>
      </c>
    </row>
    <row r="14" spans="1:136">
      <c r="A14" s="79"/>
      <c r="B14" s="88"/>
      <c r="C14" s="79"/>
      <c r="D14" s="79"/>
      <c r="E14" s="79"/>
      <c r="F14" s="79"/>
      <c r="G14" s="79"/>
      <c r="H14" s="79"/>
      <c r="I14" s="79"/>
      <c r="J14" s="80"/>
      <c r="K14" s="79"/>
      <c r="L14" s="79"/>
      <c r="M14" s="79"/>
      <c r="N14" s="79"/>
      <c r="O14" s="79"/>
      <c r="P14" s="79"/>
      <c r="Q14" s="80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</row>
  </sheetData>
  <printOptions horizontalCentered="1"/>
  <pageMargins left="0.25" right="0.25" top="0.75" bottom="0.75" header="0.3" footer="0.3"/>
  <pageSetup paperSize="9" scale="56" orientation="landscape" r:id="rId1"/>
  <headerFooter alignWithMargins="0">
    <oddHeader>&amp;L&amp;G</oddHeader>
    <oddFooter>&amp;L&amp;"Calibri"&amp;11&amp;K000000&amp;"Calibri"&amp;11&amp;K000000&amp;"Calibri"&amp;11 Investor Relations Lojas Renner  S.A._x000D_&amp;1#&amp;"Calibri"&amp;10&amp;K317100Classificação: Público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19110580EDB74FB253C4FA600E1D5F" ma:contentTypeVersion="15" ma:contentTypeDescription="Crie um novo documento." ma:contentTypeScope="" ma:versionID="0b65079e0c97bcfed1c79764ccef4bb5">
  <xsd:schema xmlns:xsd="http://www.w3.org/2001/XMLSchema" xmlns:xs="http://www.w3.org/2001/XMLSchema" xmlns:p="http://schemas.microsoft.com/office/2006/metadata/properties" xmlns:ns1="http://schemas.microsoft.com/sharepoint/v3" xmlns:ns3="674f8384-26db-4e0a-b7ec-e948198b979e" xmlns:ns4="cbef08ae-1380-49c0-9ae8-c83ac6d86f72" targetNamespace="http://schemas.microsoft.com/office/2006/metadata/properties" ma:root="true" ma:fieldsID="6f4603fe570f2309a81825fa595f6f4d" ns1:_="" ns3:_="" ns4:_="">
    <xsd:import namespace="http://schemas.microsoft.com/sharepoint/v3"/>
    <xsd:import namespace="674f8384-26db-4e0a-b7ec-e948198b979e"/>
    <xsd:import namespace="cbef08ae-1380-49c0-9ae8-c83ac6d86f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f8384-26db-4e0a-b7ec-e948198b9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f08ae-1380-49c0-9ae8-c83ac6d86f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D4044D-D99B-43EA-B7AA-8D39377844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838DD7-C331-4D0E-AD12-47F6DEE34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4f8384-26db-4e0a-b7ec-e948198b979e"/>
    <ds:schemaRef ds:uri="cbef08ae-1380-49c0-9ae8-c83ac6d86f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AAAA7-9C36-4374-A7E4-0FB672D6A5E6}">
  <ds:schemaRefs>
    <ds:schemaRef ds:uri="http://schemas.microsoft.com/office/infopath/2007/PartnerControls"/>
    <ds:schemaRef ds:uri="http://purl.org/dc/terms/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cbef08ae-1380-49c0-9ae8-c83ac6d86f72"/>
    <ds:schemaRef ds:uri="http://purl.org/dc/elements/1.1/"/>
    <ds:schemaRef ds:uri="http://schemas.microsoft.com/office/2006/documentManagement/types"/>
    <ds:schemaRef ds:uri="674f8384-26db-4e0a-b7ec-e948198b979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Capa | Cover</vt:lpstr>
      <vt:lpstr>BP | BalSheet</vt:lpstr>
      <vt:lpstr>DRE | IncS</vt:lpstr>
      <vt:lpstr>DFC | CashFlow</vt:lpstr>
      <vt:lpstr>Serv. Fin. | Financial Services</vt:lpstr>
      <vt:lpstr>Recebíveis | Receivables</vt:lpstr>
      <vt:lpstr>EBITDA</vt:lpstr>
      <vt:lpstr>Dados Operac. | Operating Data</vt:lpstr>
      <vt:lpstr>CAPEX</vt:lpstr>
      <vt:lpstr>Lista de Lojas | Stores List</vt:lpstr>
      <vt:lpstr>Dividendos | Dividends</vt:lpstr>
      <vt:lpstr>UF</vt:lpstr>
      <vt:lpstr>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mauricio.toller@lojasrenner.com.br</dc:creator>
  <cp:lastModifiedBy>Luciana Leitao Moura</cp:lastModifiedBy>
  <cp:lastPrinted>2021-11-11T23:59:43Z</cp:lastPrinted>
  <dcterms:created xsi:type="dcterms:W3CDTF">2011-01-20T11:09:57Z</dcterms:created>
  <dcterms:modified xsi:type="dcterms:W3CDTF">2024-03-19T12:31:08Z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0x0101004C19110580EDB74FB253C4FA600E1D5F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c110102c-4121-4d6f-8363-4ce70c2cae9a_Enabled">
    <vt:lpwstr>true</vt:lpwstr>
  </property>
  <property fmtid="{D5CDD505-2E9C-101B-9397-08002B2CF9AE}" pid="6" name="MSIP_Label_c110102c-4121-4d6f-8363-4ce70c2cae9a_SetDate">
    <vt:lpwstr>2023-06-29T20:15:05Z</vt:lpwstr>
  </property>
  <property fmtid="{D5CDD505-2E9C-101B-9397-08002B2CF9AE}" pid="7" name="MSIP_Label_c110102c-4121-4d6f-8363-4ce70c2cae9a_Method">
    <vt:lpwstr>Privileged</vt:lpwstr>
  </property>
  <property fmtid="{D5CDD505-2E9C-101B-9397-08002B2CF9AE}" pid="8" name="MSIP_Label_c110102c-4121-4d6f-8363-4ce70c2cae9a_Name">
    <vt:lpwstr>Public</vt:lpwstr>
  </property>
  <property fmtid="{D5CDD505-2E9C-101B-9397-08002B2CF9AE}" pid="9" name="MSIP_Label_c110102c-4121-4d6f-8363-4ce70c2cae9a_SiteId">
    <vt:lpwstr>2ed3917a-33f9-4b36-80ed-3697e30505b0</vt:lpwstr>
  </property>
  <property fmtid="{D5CDD505-2E9C-101B-9397-08002B2CF9AE}" pid="10" name="MSIP_Label_c110102c-4121-4d6f-8363-4ce70c2cae9a_ActionId">
    <vt:lpwstr>3f83cc4a-d204-4353-beee-ce7632549727</vt:lpwstr>
  </property>
  <property fmtid="{D5CDD505-2E9C-101B-9397-08002B2CF9AE}" pid="11" name="MSIP_Label_c110102c-4121-4d6f-8363-4ce70c2cae9a_ContentBits">
    <vt:lpwstr>2</vt:lpwstr>
  </property>
</Properties>
</file>