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istrador/Library/Mobile Documents/com~apple~CloudDocs/Bandtec/IoT/"/>
    </mc:Choice>
  </mc:AlternateContent>
  <xr:revisionPtr revIDLastSave="0" documentId="8_{D9FCF53E-2BE8-374F-BD42-1D8CC696604D}" xr6:coauthVersionLast="37" xr6:coauthVersionMax="37" xr10:uidLastSave="{00000000-0000-0000-0000-000000000000}"/>
  <bookViews>
    <workbookView xWindow="0" yWindow="460" windowWidth="27320" windowHeight="13840" activeTab="2" xr2:uid="{29F53D68-9C89-44F8-A725-4100AA44EC9B}"/>
  </bookViews>
  <sheets>
    <sheet name="Geral" sheetId="1" r:id="rId1"/>
    <sheet name="Visão Geral" sheetId="2" r:id="rId2"/>
    <sheet name="Dimensões" sheetId="3" r:id="rId3"/>
    <sheet name="Template" sheetId="4" r:id="rId4"/>
    <sheet name="Exemplo Track &amp; Trace" sheetId="5" r:id="rId5"/>
  </sheets>
  <definedNames>
    <definedName name="_xlnm.Print_Area" localSheetId="2">Dimensões!$A$1:$G$55</definedName>
    <definedName name="_xlnm.Print_Area" localSheetId="3">Template!$A$1:$F$88</definedName>
    <definedName name="_xlnm.Print_Titles" localSheetId="2">Dimensões!$1:$4</definedName>
    <definedName name="_xlnm.Print_Titles" localSheetId="3">Template!$1:$1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5" l="1"/>
  <c r="C18" i="5"/>
  <c r="C19" i="5"/>
  <c r="C20" i="5"/>
  <c r="C21" i="5"/>
  <c r="C22" i="5"/>
  <c r="D37" i="5"/>
  <c r="E38" i="5"/>
  <c r="E39" i="5"/>
  <c r="E40" i="5"/>
  <c r="E41" i="5"/>
  <c r="E42" i="5"/>
  <c r="D43" i="5"/>
  <c r="D36" i="5" s="1"/>
  <c r="D18" i="5" s="1"/>
  <c r="E44" i="5"/>
  <c r="E45" i="5"/>
  <c r="E46" i="5"/>
  <c r="E47" i="5"/>
  <c r="D48" i="5"/>
  <c r="E49" i="5"/>
  <c r="E50" i="5"/>
  <c r="D51" i="5"/>
  <c r="E52" i="5"/>
  <c r="E53" i="5"/>
  <c r="E54" i="5"/>
  <c r="D55" i="5"/>
  <c r="D19" i="5" s="1"/>
  <c r="E57" i="5"/>
  <c r="E58" i="5"/>
  <c r="E59" i="5"/>
  <c r="E61" i="5"/>
  <c r="E62" i="5"/>
  <c r="E63" i="5"/>
  <c r="D65" i="5"/>
  <c r="D64" i="5" s="1"/>
  <c r="D20" i="5" s="1"/>
  <c r="E66" i="5"/>
  <c r="E67" i="5"/>
  <c r="E68" i="5"/>
  <c r="D69" i="5"/>
  <c r="E70" i="5"/>
  <c r="E71" i="5"/>
  <c r="E72" i="5"/>
  <c r="E73" i="5"/>
  <c r="D74" i="5"/>
  <c r="D21" i="5" s="1"/>
  <c r="D75" i="5"/>
  <c r="E76" i="5"/>
  <c r="E77" i="5"/>
  <c r="E78" i="5"/>
  <c r="D79" i="5"/>
  <c r="E80" i="5"/>
  <c r="E81" i="5"/>
  <c r="D82" i="5"/>
  <c r="D22" i="5" s="1"/>
  <c r="E83" i="5"/>
  <c r="E84" i="5"/>
  <c r="E85" i="5"/>
  <c r="E86" i="5"/>
  <c r="D19" i="4"/>
  <c r="C20" i="4"/>
  <c r="C21" i="4"/>
  <c r="C22" i="4"/>
  <c r="C23" i="4"/>
  <c r="C24" i="4"/>
  <c r="D39" i="4"/>
  <c r="D38" i="4" s="1"/>
  <c r="D20" i="4" s="1"/>
  <c r="E40" i="4"/>
  <c r="E41" i="4"/>
  <c r="E42" i="4"/>
  <c r="E43" i="4"/>
  <c r="E44" i="4"/>
  <c r="D45" i="4"/>
  <c r="E46" i="4"/>
  <c r="E47" i="4"/>
  <c r="E48" i="4"/>
  <c r="E49" i="4"/>
  <c r="D50" i="4"/>
  <c r="E51" i="4"/>
  <c r="E52" i="4"/>
  <c r="D53" i="4"/>
  <c r="E54" i="4"/>
  <c r="E55" i="4"/>
  <c r="E56" i="4"/>
  <c r="D57" i="4"/>
  <c r="D21" i="4" s="1"/>
  <c r="D58" i="4"/>
  <c r="E59" i="4"/>
  <c r="E60" i="4"/>
  <c r="E61" i="4"/>
  <c r="D62" i="4"/>
  <c r="E63" i="4"/>
  <c r="E64" i="4"/>
  <c r="E65" i="4"/>
  <c r="D67" i="4"/>
  <c r="D66" i="4" s="1"/>
  <c r="D22" i="4" s="1"/>
  <c r="E68" i="4"/>
  <c r="E69" i="4"/>
  <c r="E70" i="4"/>
  <c r="D71" i="4"/>
  <c r="E72" i="4"/>
  <c r="E73" i="4"/>
  <c r="E74" i="4"/>
  <c r="E75" i="4"/>
  <c r="D77" i="4"/>
  <c r="D76" i="4" s="1"/>
  <c r="D23" i="4" s="1"/>
  <c r="E78" i="4"/>
  <c r="E79" i="4"/>
  <c r="E80" i="4"/>
  <c r="D81" i="4"/>
  <c r="E82" i="4"/>
  <c r="E83" i="4"/>
  <c r="D84" i="4"/>
  <c r="D24" i="4" s="1"/>
  <c r="E85" i="4"/>
  <c r="E86" i="4"/>
  <c r="E87" i="4"/>
  <c r="E8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0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Telemática completamente autonônoma, com 0 integração de máquina, e.g. apenas tracking GPS</t>
        </r>
      </text>
    </comment>
    <comment ref="E10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E.g. dois valores são lidos</t>
        </r>
      </text>
    </comment>
    <comment ref="G11" authorId="0" shapeId="0" xr:uid="{00000000-0006-0000-0300-000003000000}">
      <text>
        <r>
          <rPr>
            <sz val="9"/>
            <color rgb="FF000000"/>
            <rFont val="Tahoma"/>
            <family val="2"/>
          </rPr>
          <t>Muito diferentes tipos de interfaces de comunicação, com várias versões operando em paralelo</t>
        </r>
      </text>
    </comment>
    <comment ref="B12" authorId="0" shapeId="0" xr:uid="{00000000-0006-0000-0300-000004000000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Relativo à lógica adicionada como parte deste projeto. Por exemplo, um projeto de Smart Home pode olhar para a lógica completa, enquanto um retrofit só vai olhar para a lógica da nova unidade de telemática</t>
        </r>
      </text>
    </comment>
  </commentList>
</comments>
</file>

<file path=xl/sharedStrings.xml><?xml version="1.0" encoding="utf-8"?>
<sst xmlns="http://schemas.openxmlformats.org/spreadsheetml/2006/main" count="384" uniqueCount="241">
  <si>
    <t>Sim</t>
  </si>
  <si>
    <t>Não</t>
  </si>
  <si>
    <t>(   )</t>
  </si>
  <si>
    <t>1. Empresa tem estratégia definida para IoT? Qual? (descreva: visão, objetivos e princípios orientadores; alianças estratégicas e ecossistema de parceiros; estrutura de gerenciamento de oportunidades e projetos)</t>
  </si>
  <si>
    <t>2. Empresa definiu lista de oportunidades priorizada? (descreva)</t>
  </si>
  <si>
    <t>I. Estratégia e Grau de Maturidade para IoT</t>
  </si>
  <si>
    <t>3. Empresa já implantou/está implantando projeto IoT? (descreva: oportunidade, arquitetura da solução, tecnologias de conectividade, parceiros e fornecedores, governança, infraestrutura, plataformas utilizadas, integração, KPIs, ROI, resultados e performance)</t>
  </si>
  <si>
    <t>4. Possui conhecimento sobre as tecnologias para Internet das Coisas? Quais? (descreva: tecnologia, origem do conhecimento)</t>
  </si>
  <si>
    <t>II. Conhecimento sobre LoRaWAN</t>
  </si>
  <si>
    <t xml:space="preserve">1. Conhece a tecnologia LoRaWAN? </t>
  </si>
  <si>
    <r>
      <rPr>
        <b/>
        <sz val="18"/>
        <color theme="1"/>
        <rFont val="Calibri"/>
        <family val="2"/>
        <scheme val="minor"/>
      </rPr>
      <t xml:space="preserve">2. Se sim, qual a origem do conhecimento? </t>
    </r>
    <r>
      <rPr>
        <sz val="18"/>
        <color theme="1"/>
        <rFont val="Calibri"/>
        <family val="2"/>
        <scheme val="minor"/>
      </rPr>
      <t xml:space="preserve">
(Ex.: estudos próprios, cursos, desenvolvedor, usuário de solução, parceiro de tecnologia, etc.)</t>
    </r>
  </si>
  <si>
    <t>1. Não definiu caso de uso. Necessita suporte para identificar e priorizar oportunidades (descreva).</t>
  </si>
  <si>
    <t>2. Possui caso de uso definido/priorizado. Precisa avaliar a viabilidade técnica e econômica (descreva).</t>
  </si>
  <si>
    <t>3. Já realizou algum teste prévio para este caso de uso? (descreva: tecnologias testadas, resultados, fatores críticos para rejeitar solução)</t>
  </si>
  <si>
    <t>III. Motivação para aproximação com IoT OpenLabs</t>
  </si>
  <si>
    <t>4. Já definiu solução usando LoRaWAN e desenho técnico. Necessita definir fornecedores e apoio para implantação (dispositivos, plataformas, conectividade, integrador, etc) (descreva)</t>
  </si>
  <si>
    <t>IV. Descrição do Caso de Uso</t>
  </si>
  <si>
    <t>Consultoria BandTec</t>
  </si>
  <si>
    <t>1. Descrição detalhada do processo atual: local(is) onde o processo acontece; descrição do workflow: etapas, inputs,outputs, ativos e estrutura de recursos utilizados, vida útil e valor dos ativos, papéis, variáveis e dimensões controladas, pontos de controle, KPIs, custos e receitas associados, condições ambientais, regras, custos da não conformidade, riscos, regulamentação, segurança</t>
  </si>
  <si>
    <t>Para obter mais detalhes sobre como usar este modelo, consulte http://enterprise-iot.org/book/enterprise-iot/part-ii-igniteiot-methodology/igniteiot-solution-delivery/building-blocks/iot-project-dimensions /</t>
  </si>
  <si>
    <t>Ignite e este modelo são Open Source, baseados na licença Creative Commons Attribution 3.0 Unported (CC BY 3.0): https://creativecommons.org/licenses/by/3.0/</t>
  </si>
  <si>
    <t>O modelo faz parte da metodologia Ignite, conforme publicado no livro Enterprise IoT: www.enterprise-iot.org</t>
  </si>
  <si>
    <t>Como 3 + distribuído</t>
  </si>
  <si>
    <t>Habilidades Técnicas &amp; experiência</t>
  </si>
  <si>
    <t>Habilidades Funcionais &amp; experiência</t>
  </si>
  <si>
    <t>Irrealista e insuficiente</t>
  </si>
  <si>
    <t>Otimista</t>
  </si>
  <si>
    <t>Generoso</t>
  </si>
  <si>
    <t>Orçamento</t>
  </si>
  <si>
    <t>"marcha da morte"</t>
  </si>
  <si>
    <t>agressivo</t>
  </si>
  <si>
    <t>muito tempo</t>
  </si>
  <si>
    <t>Tempo</t>
  </si>
  <si>
    <t>Ambiente de Projeto</t>
  </si>
  <si>
    <t>Prerequisitos bastante restritos para HW M2M, Bus-Systems, Application APIs, Protocolos de Comunicação</t>
  </si>
  <si>
    <t>Requerimentos relativamente altos para HW M2M, Bus-Systems, Application APIs, Protocolos de Comunicação</t>
  </si>
  <si>
    <t>Alguns prerequisitos para HW M2M, Bus-Systems, Application APIs, Protocolos de Comunicação</t>
  </si>
  <si>
    <t>Nenhum</t>
  </si>
  <si>
    <t>Padrões Funcionais/da Indústria</t>
  </si>
  <si>
    <t>Padrões técnicos</t>
  </si>
  <si>
    <t>Padrões</t>
  </si>
  <si>
    <t>Complexo</t>
  </si>
  <si>
    <t>Médio</t>
  </si>
  <si>
    <t>Baixo</t>
  </si>
  <si>
    <t>Específicos da Tecnologia</t>
  </si>
  <si>
    <t>Específicos da Indústria</t>
  </si>
  <si>
    <t>Regionais específicos</t>
  </si>
  <si>
    <t>Requerimentos Regulatórios</t>
  </si>
  <si>
    <t>Padrões &amp; Requerimentos Regulatórios</t>
  </si>
  <si>
    <t xml:space="preserve">Analytics preditivo, analytics de fluxo, CEP, machine learning adaptativo avançado
</t>
  </si>
  <si>
    <t xml:space="preserve">Analytics complexo / data mining
Controle de qualidade de dados complexo
</t>
  </si>
  <si>
    <t xml:space="preserve">Analytics descritivo:  pre-definido, relatórios padrão, navegação simples </t>
  </si>
  <si>
    <t xml:space="preserve">Sem analytics </t>
  </si>
  <si>
    <t>Analytics</t>
  </si>
  <si>
    <t>&gt;1 por mês</t>
  </si>
  <si>
    <t>&lt;1 por mês</t>
  </si>
  <si>
    <t>2 por ano</t>
  </si>
  <si>
    <t>Modelo de dados estático</t>
  </si>
  <si>
    <t>Variabilidade de dados (mudança de esquema)</t>
  </si>
  <si>
    <t>&gt;100 tipos de entidades</t>
  </si>
  <si>
    <t>&lt;100 tipos de entidades</t>
  </si>
  <si>
    <t>&lt;10 tipos de entidades</t>
  </si>
  <si>
    <t>3 tipos de entidades</t>
  </si>
  <si>
    <t>Variedade de dados</t>
  </si>
  <si>
    <t>&gt;1 TB/dia</t>
  </si>
  <si>
    <t>&lt;1 TB/dia</t>
  </si>
  <si>
    <t>&lt;10 GB/dia</t>
  </si>
  <si>
    <t>&lt;10 MB/dia</t>
  </si>
  <si>
    <t>Volume de dados / ingestão por dia</t>
  </si>
  <si>
    <t>Gerencimento de Dados e Analytics</t>
  </si>
  <si>
    <t>SOA ou EAI com &gt;20 orquestrações</t>
  </si>
  <si>
    <t>SOA com 2-3 serviços de orquestração complexos</t>
  </si>
  <si>
    <t>EAI básico</t>
  </si>
  <si>
    <t>Muito simples, e.g. lote, formulários em papel (integração manual)</t>
  </si>
  <si>
    <t>Integração Back-end</t>
  </si>
  <si>
    <t>&gt; 5 novos processos principais fim-a-fim, e.g. comissionamento, customer service, retenção de clientes, up-selling, etc.</t>
  </si>
  <si>
    <t>Mais atualizações regulares, algumas funções de alarme</t>
  </si>
  <si>
    <t>Complexidade do Negócio</t>
  </si>
  <si>
    <t>Novo aplicativo principal (por exemplo, aplicação significativa com propriedade de dados e processos chave)</t>
  </si>
  <si>
    <t>Aplicativo pequeno, novo e autocontido</t>
  </si>
  <si>
    <t>Incorporar nova lógica de negócios em aplicativos principais já existentes (por exemplo, ERP)</t>
  </si>
  <si>
    <t>Nenhuma nova lógica na aplicação</t>
  </si>
  <si>
    <t>Estratégia de Aplicação</t>
  </si>
  <si>
    <t>Geral</t>
  </si>
  <si>
    <t>Serviços de Backend</t>
  </si>
  <si>
    <t>micro segundos (e.g. LAN)</t>
  </si>
  <si>
    <t>mili segundos (WAN)</t>
  </si>
  <si>
    <t>segundos (GPRS)</t>
  </si>
  <si>
    <t>90 Min (LEO, e.g. OrbComm; mensagens de texto)</t>
  </si>
  <si>
    <t>Latência Máxima</t>
  </si>
  <si>
    <t>Largura de banda necessária</t>
  </si>
  <si>
    <t>Rede global de telecom especializada (e.g. Satélite, rede wireless proprietária, etc)</t>
  </si>
  <si>
    <t>Rede Global de Telecom (e.g. UMTS)</t>
  </si>
  <si>
    <t>WLAN</t>
  </si>
  <si>
    <t>LAN</t>
  </si>
  <si>
    <t>Tecnologia</t>
  </si>
  <si>
    <t>C&amp;C Remota</t>
  </si>
  <si>
    <t>&gt;10 ms (e.g. RS 232)</t>
  </si>
  <si>
    <t>Wireless muito avançado, e.g. Requerimento de antena especializada, requerimentos especiais de segurança, etc.</t>
  </si>
  <si>
    <t>Wireless avançado, e.g. Chão de fábrica</t>
  </si>
  <si>
    <t>Wireless Padrão</t>
  </si>
  <si>
    <t>Sistema Bus Padrão</t>
  </si>
  <si>
    <t>C&amp;C Local</t>
  </si>
  <si>
    <t>Comunicação e Conectividade</t>
  </si>
  <si>
    <t>Impossível de atualizar SW</t>
  </si>
  <si>
    <t>Muito difícil - longos tempos entre atualizações, e.g. apenas iniciado pelo usuário (e.g. usuário tem que pro-ativamente iniciar a atualização)</t>
  </si>
  <si>
    <t>Restrições normais para sistemas distribuidos, e.g. Nem todos ao mesmo tempo (versões paralelas por um longo período)</t>
  </si>
  <si>
    <t>Gerenciamento central, ativos sempre online, largura de banda suficiente, desligamento para manutenção é OK</t>
  </si>
  <si>
    <t>Restrições para atualização de SW</t>
  </si>
  <si>
    <t>Impossivel de atualizar o HW</t>
  </si>
  <si>
    <t>Configuração do ativo deve ser atualizada pelo usuário final/alto custo para trazer o ativo para reparo na oficina</t>
  </si>
  <si>
    <t>Relativo esforço e custo para técnico acessar os ativos</t>
  </si>
  <si>
    <t>Todos os ativos podem ser acessados por um técnico especializado a tempo, sem grande custo</t>
  </si>
  <si>
    <t>Restrições para atualização de HW</t>
  </si>
  <si>
    <t>&gt; 20 anos</t>
  </si>
  <si>
    <t>~ 10 anos</t>
  </si>
  <si>
    <t>~ 5 anos</t>
  </si>
  <si>
    <t>&lt; 1 ano</t>
  </si>
  <si>
    <t>Tempo de vida projetado para o ativo</t>
  </si>
  <si>
    <t>Gestão do Ciclo de Vida</t>
  </si>
  <si>
    <t>Condições extremas, (e.g. aeronave, espaço)</t>
  </si>
  <si>
    <t>Externo, em movimento (e.g. carro)</t>
  </si>
  <si>
    <t>Interno severo, (e.g. Fábrica)/Externo</t>
  </si>
  <si>
    <t>Interno</t>
  </si>
  <si>
    <t>Ambiente</t>
  </si>
  <si>
    <t>Bateria pequena com duração muito longa (sem auto-recarga)</t>
  </si>
  <si>
    <t>Bateria grande com duração moderada</t>
  </si>
  <si>
    <t>Bateria carregada automaticamente (e.g. carro)</t>
  </si>
  <si>
    <t>"tomada elétrica“</t>
  </si>
  <si>
    <t>Suprimento de energia</t>
  </si>
  <si>
    <t>Outros requisitos de HW</t>
  </si>
  <si>
    <t>&gt; 1 TB capturado por ativo /ano</t>
  </si>
  <si>
    <t>&lt;1 TB/ano</t>
  </si>
  <si>
    <t>&lt;10 GB/ano</t>
  </si>
  <si>
    <t>&lt;1MB armazenado e gerenciado localmente / ano</t>
  </si>
  <si>
    <t>Resposta deterministica em nano-segundos</t>
  </si>
  <si>
    <t>Resposta dentro do sub-segundo</t>
  </si>
  <si>
    <t>Respostas em segundos</t>
  </si>
  <si>
    <t>Sincronização diária em lote</t>
  </si>
  <si>
    <t>Requisitos de tempo real</t>
  </si>
  <si>
    <t>10.000 eventos / segundo</t>
  </si>
  <si>
    <t>1 evento / segundo</t>
  </si>
  <si>
    <t>1 evento / minuto</t>
  </si>
  <si>
    <t>1 evento / dia</t>
  </si>
  <si>
    <t>Lógica de negócio complexa, e.g. Gerenciamento autônomo do ativo</t>
  </si>
  <si>
    <t>Lógica de negócio simples, e.g. Regras</t>
  </si>
  <si>
    <t>Lógica básica de armazenamento e encaminhamento para tratar a Indisponibilidade temporária da Rede</t>
  </si>
  <si>
    <t>Apenas funções Proxy</t>
  </si>
  <si>
    <t>Lógica de negócio local</t>
  </si>
  <si>
    <t>Poder de Processamento</t>
  </si>
  <si>
    <t>&gt; 10 diferentes tipos de interfaces</t>
  </si>
  <si>
    <t>4-10 diferentes tipos de interfaces</t>
  </si>
  <si>
    <t>2-3 diferentes tipos de interface (inc. versões e variantes)</t>
  </si>
  <si>
    <t xml:space="preserve">0-1 tipos de interface </t>
  </si>
  <si>
    <t>Heterogeneidade do ativo - Perspectiva de Integração (inc. versões e variantes)</t>
  </si>
  <si>
    <t>Zero integração</t>
  </si>
  <si>
    <t>Complexidade do Ativo - Perspectiva de Integração</t>
  </si>
  <si>
    <t>&gt;= R$ 500.000</t>
  </si>
  <si>
    <t>&lt; R$ 500.000</t>
  </si>
  <si>
    <t>&lt; R$ 5.000</t>
  </si>
  <si>
    <t>&lt; R$ 500</t>
  </si>
  <si>
    <t>Valor econômico adicionado por ativo indiv./Ano</t>
  </si>
  <si>
    <t>Valor do Ativo individual</t>
  </si>
  <si>
    <t>Milhões</t>
  </si>
  <si>
    <t>100.000s</t>
  </si>
  <si>
    <t>10.000s</t>
  </si>
  <si>
    <t>100s</t>
  </si>
  <si>
    <t>Número de Ativos</t>
  </si>
  <si>
    <t>Ativos e Devices</t>
  </si>
  <si>
    <t>4: Complexo/Desafiador</t>
  </si>
  <si>
    <t>1: Baixo/Simples</t>
  </si>
  <si>
    <t xml:space="preserve">Dimensões do Projeto </t>
  </si>
  <si>
    <t>IoT OpenLabs - Assessment - Dimensões do Projeto</t>
  </si>
  <si>
    <t>Competências técnicas e experiência</t>
  </si>
  <si>
    <t>Competências funcionais e experiência</t>
  </si>
  <si>
    <t>Budget</t>
  </si>
  <si>
    <t>Padrões funcionais/indústria</t>
  </si>
  <si>
    <t>Padrões Técnicos</t>
  </si>
  <si>
    <t>Tecnologia-especificas</t>
  </si>
  <si>
    <t>Industria-especificas</t>
  </si>
  <si>
    <t>Região-específicas</t>
  </si>
  <si>
    <t>Requerimentos regulatórios</t>
  </si>
  <si>
    <t>Padrões &amp; Requerimentos regulatórios</t>
  </si>
  <si>
    <t>Volume de dados/ingestão por dia</t>
  </si>
  <si>
    <t>Gestão de Dados e Analytics</t>
  </si>
  <si>
    <t>Integração do backend</t>
  </si>
  <si>
    <t>Complexidade do negócio</t>
  </si>
  <si>
    <t>Estratégia de aplicação</t>
  </si>
  <si>
    <t>Máxima Latência</t>
  </si>
  <si>
    <t>Largura de banda</t>
  </si>
  <si>
    <t>Restrições para atualizações de SW</t>
  </si>
  <si>
    <t>Restrições para atualizações de HW</t>
  </si>
  <si>
    <t>Vida útil projetada dos ativos</t>
  </si>
  <si>
    <t>Gestão do ciclo de vida</t>
  </si>
  <si>
    <t>Fonte de energia</t>
  </si>
  <si>
    <t>Gestão local de dados</t>
  </si>
  <si>
    <t>Requerimentos de tempo real</t>
  </si>
  <si>
    <t>Processamento local de evento</t>
  </si>
  <si>
    <t>Heterogeneidade do ativo</t>
  </si>
  <si>
    <t>Complexidade do ativo</t>
  </si>
  <si>
    <t>Valor econômico adicionado por ativo indiv./ano</t>
  </si>
  <si>
    <t>Valor do Ativo Individual</t>
  </si>
  <si>
    <t>Comentário/Descrição</t>
  </si>
  <si>
    <t>Seleção</t>
  </si>
  <si>
    <t>Selecione de 1 a 4</t>
  </si>
  <si>
    <t>Dimensões do Projeto</t>
  </si>
  <si>
    <t>Principais dimensões do Projeto</t>
  </si>
  <si>
    <t>Status do Projeto</t>
  </si>
  <si>
    <t>Contato Principal</t>
  </si>
  <si>
    <t>Nome do Projeto</t>
  </si>
  <si>
    <t>Comentário</t>
  </si>
  <si>
    <t>Entrada</t>
  </si>
  <si>
    <t>Assessment de Projeto - IoT OpenLabs - Dimensões</t>
  </si>
  <si>
    <t>Dirk Slama, Bosch SI</t>
  </si>
  <si>
    <t>Track &amp; Trace</t>
  </si>
  <si>
    <t>Resposta</t>
  </si>
  <si>
    <t>2. Preencher pasta Template, registrando na coluna comentários o detalhamento da variável analisada, quando aplicável</t>
  </si>
  <si>
    <t>Esta planilha é um modelo projetado para executar avaliações de projetos de Enterprise IoT sob várias perspectivas.</t>
  </si>
  <si>
    <t>Serve para realizar uma avaliação na fase inicial de um projeto, por ex. como a base para o planejamento do projeto, estimativa aproximada de esforços, etc.</t>
  </si>
  <si>
    <t>interface semântica simples</t>
  </si>
  <si>
    <t>Ativos e Dispositivos</t>
  </si>
  <si>
    <t>Gerenciamento local de dados</t>
  </si>
  <si>
    <t>Atualizações regulares de 3-5 leituras de dispositivos remotos no ERP, apenas monitoramento remoto</t>
  </si>
  <si>
    <t>Um novo processo fim-a-fim principal, e.g. comissionamento de produto</t>
  </si>
  <si>
    <t>design a orçamento</t>
  </si>
  <si>
    <t>Equipe existente, já fez projeto semelhante antes</t>
  </si>
  <si>
    <t>Equipe completamente nova, membros com pouca experiencia funcional na área</t>
  </si>
  <si>
    <t>Como 1, porém geograficamente distribuido</t>
  </si>
  <si>
    <t>Realistico</t>
  </si>
  <si>
    <t>Interface semântica moderadamente complexa</t>
  </si>
  <si>
    <t>Interface semântica bastante complexa</t>
  </si>
  <si>
    <t>1-10 ms (e.g. WLAN, BlueTooth)</t>
  </si>
  <si>
    <t>µ seg (e.g. EtherCAT, Sercos)</t>
  </si>
  <si>
    <t>ns (e.g. ASIC, FPGA)</t>
  </si>
  <si>
    <t>100 bytes/s</t>
  </si>
  <si>
    <t>100 Kbits/s (e.g. RS 485, RS 232, CAN)</t>
  </si>
  <si>
    <t>1-10 Mbit/s (e.g. vídeo)</t>
  </si>
  <si>
    <t>&gt;100 Mbit/s (e.g. Fluxo de dados de sensor)</t>
  </si>
  <si>
    <t>100-500 Kbit/s (e.g. GPRS)</t>
  </si>
  <si>
    <t>0,5-10 Mbit/s (e.g. UMTS/LT)</t>
  </si>
  <si>
    <t>&gt;100 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</si>
</sst>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;[Red]\-#,##0\ &quot;€&quot;"/>
    <numFmt numFmtId="165" formatCode="0.0"/>
    <numFmt numFmtId="166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1393F"/>
      <name val="Arial"/>
      <family val="2"/>
    </font>
    <font>
      <sz val="14"/>
      <color rgb="FF31393F"/>
      <name val="Arial"/>
      <family val="2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rgb="FF31393F"/>
      <name val="Arial"/>
      <family val="2"/>
    </font>
    <font>
      <sz val="11"/>
      <color rgb="FFFF0000"/>
      <name val="Calibri"/>
      <family val="2"/>
      <scheme val="minor"/>
    </font>
    <font>
      <sz val="12"/>
      <color rgb="FF31393F"/>
      <name val="Arial"/>
      <family val="2"/>
    </font>
    <font>
      <b/>
      <sz val="14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166" fontId="3" fillId="0" borderId="0" applyFont="0" applyFill="0" applyBorder="0" applyAlignment="0" applyProtection="0"/>
  </cellStyleXfs>
  <cellXfs count="92">
    <xf numFmtId="0" fontId="0" fillId="0" borderId="0" xfId="0"/>
    <xf numFmtId="0" fontId="8" fillId="4" borderId="0" xfId="0" applyFont="1" applyFill="1"/>
    <xf numFmtId="0" fontId="9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left" vertical="center" wrapText="1"/>
    </xf>
    <xf numFmtId="0" fontId="9" fillId="4" borderId="0" xfId="0" applyFont="1" applyFill="1"/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2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readingOrder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/>
    </xf>
    <xf numFmtId="0" fontId="12" fillId="0" borderId="0" xfId="0" applyFont="1" applyAlignment="1">
      <alignment horizontal="left" readingOrder="1"/>
    </xf>
    <xf numFmtId="0" fontId="13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 readingOrder="1"/>
    </xf>
    <xf numFmtId="0" fontId="10" fillId="0" borderId="0" xfId="0" applyFont="1" applyFill="1" applyAlignment="1">
      <alignment horizontal="center" vertical="center" wrapText="1"/>
    </xf>
    <xf numFmtId="0" fontId="13" fillId="0" borderId="0" xfId="0" quotePrefix="1" applyFont="1" applyFill="1" applyAlignment="1">
      <alignment horizontal="center" vertical="center" wrapText="1"/>
    </xf>
    <xf numFmtId="0" fontId="10" fillId="0" borderId="0" xfId="0" quotePrefix="1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quotePrefix="1" applyFont="1" applyAlignment="1">
      <alignment horizontal="center" vertical="center" wrapText="1"/>
    </xf>
    <xf numFmtId="0" fontId="14" fillId="0" borderId="0" xfId="0" quotePrefix="1" applyFont="1"/>
    <xf numFmtId="0" fontId="10" fillId="5" borderId="0" xfId="0" quotePrefix="1" applyFont="1" applyFill="1" applyAlignment="1">
      <alignment horizontal="center" vertical="center" wrapText="1"/>
    </xf>
    <xf numFmtId="0" fontId="15" fillId="0" borderId="0" xfId="0" quotePrefix="1" applyFont="1" applyAlignment="1">
      <alignment vertical="center" wrapText="1"/>
    </xf>
    <xf numFmtId="164" fontId="10" fillId="5" borderId="0" xfId="0" quotePrefix="1" applyNumberFormat="1" applyFont="1" applyFill="1" applyAlignment="1">
      <alignment horizontal="center" vertical="center" wrapText="1"/>
    </xf>
    <xf numFmtId="0" fontId="14" fillId="0" borderId="0" xfId="0" applyFont="1" applyFill="1"/>
    <xf numFmtId="0" fontId="14" fillId="6" borderId="0" xfId="0" applyFont="1" applyFill="1" applyAlignment="1">
      <alignment horizontal="center"/>
    </xf>
    <xf numFmtId="0" fontId="14" fillId="6" borderId="0" xfId="0" quotePrefix="1" applyFont="1" applyFill="1" applyAlignment="1">
      <alignment horizontal="center"/>
    </xf>
    <xf numFmtId="0" fontId="0" fillId="0" borderId="0" xfId="0" applyAlignment="1">
      <alignment vertical="top"/>
    </xf>
    <xf numFmtId="0" fontId="17" fillId="0" borderId="0" xfId="0" applyFont="1" applyAlignment="1">
      <alignment vertical="top"/>
    </xf>
    <xf numFmtId="0" fontId="0" fillId="7" borderId="0" xfId="0" applyFill="1" applyAlignment="1">
      <alignment vertical="top"/>
    </xf>
    <xf numFmtId="0" fontId="0" fillId="0" borderId="0" xfId="0" applyAlignment="1">
      <alignment vertical="top" wrapText="1"/>
    </xf>
    <xf numFmtId="0" fontId="17" fillId="7" borderId="0" xfId="0" applyFont="1" applyFill="1" applyAlignment="1">
      <alignment vertical="top"/>
    </xf>
    <xf numFmtId="0" fontId="0" fillId="0" borderId="0" xfId="0" quotePrefix="1" applyAlignment="1">
      <alignment vertical="top"/>
    </xf>
    <xf numFmtId="0" fontId="18" fillId="0" borderId="0" xfId="0" applyFont="1" applyAlignment="1">
      <alignment vertical="top"/>
    </xf>
    <xf numFmtId="0" fontId="0" fillId="0" borderId="0" xfId="0" quotePrefix="1" applyFont="1" applyAlignment="1">
      <alignment vertical="top"/>
    </xf>
    <xf numFmtId="0" fontId="11" fillId="0" borderId="0" xfId="0" applyFont="1" applyAlignment="1">
      <alignment vertical="top"/>
    </xf>
    <xf numFmtId="0" fontId="19" fillId="0" borderId="0" xfId="0" quotePrefix="1" applyFont="1" applyAlignment="1">
      <alignment vertical="top" wrapText="1"/>
    </xf>
    <xf numFmtId="165" fontId="17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0" fillId="7" borderId="0" xfId="0" applyFont="1" applyFill="1" applyAlignment="1">
      <alignment vertical="top"/>
    </xf>
    <xf numFmtId="0" fontId="2" fillId="0" borderId="0" xfId="0" quotePrefix="1" applyFont="1" applyAlignment="1">
      <alignment vertical="top"/>
    </xf>
    <xf numFmtId="0" fontId="0" fillId="7" borderId="0" xfId="0" quotePrefix="1" applyFill="1" applyAlignment="1">
      <alignment vertical="top"/>
    </xf>
    <xf numFmtId="0" fontId="17" fillId="0" borderId="0" xfId="0" quotePrefix="1" applyFont="1" applyAlignment="1">
      <alignment vertical="center" wrapText="1"/>
    </xf>
    <xf numFmtId="0" fontId="17" fillId="0" borderId="0" xfId="0" quotePrefix="1" applyFont="1" applyAlignment="1">
      <alignment vertical="center"/>
    </xf>
    <xf numFmtId="164" fontId="0" fillId="0" borderId="0" xfId="0" quotePrefix="1" applyNumberFormat="1" applyAlignment="1">
      <alignment vertical="top"/>
    </xf>
    <xf numFmtId="164" fontId="0" fillId="7" borderId="0" xfId="0" quotePrefix="1" applyNumberFormat="1" applyFill="1" applyAlignment="1">
      <alignment vertical="top"/>
    </xf>
    <xf numFmtId="0" fontId="0" fillId="0" borderId="0" xfId="0" quotePrefix="1" applyAlignment="1">
      <alignment vertical="center"/>
    </xf>
    <xf numFmtId="0" fontId="14" fillId="0" borderId="0" xfId="0" applyFont="1" applyFill="1" applyAlignment="1">
      <alignment vertical="top"/>
    </xf>
    <xf numFmtId="0" fontId="14" fillId="0" borderId="0" xfId="0" quotePrefix="1" applyFont="1" applyFill="1" applyAlignment="1">
      <alignment vertical="top"/>
    </xf>
    <xf numFmtId="0" fontId="14" fillId="8" borderId="0" xfId="0" applyFont="1" applyFill="1" applyAlignment="1">
      <alignment horizontal="center" vertical="top"/>
    </xf>
    <xf numFmtId="16" fontId="21" fillId="8" borderId="0" xfId="0" applyNumberFormat="1" applyFont="1" applyFill="1" applyAlignment="1">
      <alignment horizontal="center" vertical="top"/>
    </xf>
    <xf numFmtId="0" fontId="14" fillId="8" borderId="0" xfId="0" applyFont="1" applyFill="1" applyAlignment="1">
      <alignment vertical="top"/>
    </xf>
    <xf numFmtId="166" fontId="0" fillId="0" borderId="0" xfId="2" applyFont="1" applyAlignment="1">
      <alignment horizontal="center"/>
    </xf>
    <xf numFmtId="0" fontId="2" fillId="0" borderId="0" xfId="0" applyNumberFormat="1" applyFont="1"/>
    <xf numFmtId="0" fontId="22" fillId="0" borderId="0" xfId="0" applyFont="1"/>
    <xf numFmtId="0" fontId="0" fillId="3" borderId="0" xfId="0" applyFill="1" applyAlignment="1">
      <alignment horizontal="left" vertical="top"/>
    </xf>
    <xf numFmtId="0" fontId="0" fillId="7" borderId="0" xfId="0" applyFill="1"/>
    <xf numFmtId="0" fontId="21" fillId="8" borderId="0" xfId="0" applyFont="1" applyFill="1" applyAlignment="1">
      <alignment horizontal="center" vertical="top"/>
    </xf>
    <xf numFmtId="0" fontId="23" fillId="0" borderId="0" xfId="0" applyFont="1" applyAlignment="1">
      <alignment vertical="top"/>
    </xf>
    <xf numFmtId="16" fontId="21" fillId="8" borderId="0" xfId="0" applyNumberFormat="1" applyFont="1" applyFill="1" applyAlignment="1">
      <alignment vertical="top"/>
    </xf>
    <xf numFmtId="0" fontId="24" fillId="0" borderId="0" xfId="0" applyFont="1"/>
    <xf numFmtId="0" fontId="0" fillId="7" borderId="0" xfId="0" applyFill="1" applyAlignment="1">
      <alignment vertical="top" wrapText="1"/>
    </xf>
    <xf numFmtId="0" fontId="14" fillId="8" borderId="0" xfId="0" applyFont="1" applyFill="1" applyAlignment="1">
      <alignment vertical="top" wrapText="1"/>
    </xf>
    <xf numFmtId="0" fontId="21" fillId="8" borderId="0" xfId="0" applyFont="1" applyFill="1" applyAlignment="1">
      <alignment vertical="top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7" fillId="2" borderId="1" xfId="1" applyFont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0" fillId="7" borderId="0" xfId="0" applyFill="1" applyAlignment="1">
      <alignment horizontal="center" vertical="top" wrapText="1"/>
    </xf>
    <xf numFmtId="0" fontId="14" fillId="8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/>
    </xf>
    <xf numFmtId="0" fontId="14" fillId="8" borderId="0" xfId="0" applyFont="1" applyFill="1" applyAlignment="1">
      <alignment horizontal="left" vertical="top"/>
    </xf>
    <xf numFmtId="0" fontId="10" fillId="0" borderId="0" xfId="0" quotePrefix="1" applyFont="1" applyAlignment="1">
      <alignment vertical="center" wrapText="1"/>
    </xf>
  </cellXfs>
  <cellStyles count="3">
    <cellStyle name="Célula de Verificação" xfId="1" builtinId="23"/>
    <cellStyle name="Normal" xfId="0" builtinId="0"/>
    <cellStyle name="Vírgula 2" xfId="2" xr:uid="{D4A67724-D528-EC4E-8E33-638E2C660C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Template!$D$19</c:f>
              <c:strCache>
                <c:ptCount val="1"/>
                <c:pt idx="0">
                  <c:v>Projeto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Template!$C$20:$C$24</c:f>
              <c:strCache>
                <c:ptCount val="5"/>
                <c:pt idx="0">
                  <c:v>Ativos e Devices</c:v>
                </c:pt>
                <c:pt idx="1">
                  <c:v>Comunicação e Conectividade</c:v>
                </c:pt>
                <c:pt idx="2">
                  <c:v>Serviços de Backend</c:v>
                </c:pt>
                <c:pt idx="3">
                  <c:v>Padrões &amp; Requerimentos regulatórios</c:v>
                </c:pt>
                <c:pt idx="4">
                  <c:v>Ambiente de Projeto</c:v>
                </c:pt>
              </c:strCache>
            </c:strRef>
          </c:cat>
          <c:val>
            <c:numRef>
              <c:f>Template!$D$20:$D$24</c:f>
              <c:numCache>
                <c:formatCode>_-* #,##0.00\ _€_-;\-* #,##0.00\ _€_-;_-* "-"??\ _€_-;_-@_-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3-FB42-9925-1044B08C6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6378368"/>
        <c:axId val="106379904"/>
      </c:radarChart>
      <c:catAx>
        <c:axId val="10637836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crossAx val="106379904"/>
        <c:crosses val="autoZero"/>
        <c:auto val="1"/>
        <c:lblAlgn val="ctr"/>
        <c:lblOffset val="100"/>
        <c:noMultiLvlLbl val="0"/>
      </c:catAx>
      <c:valAx>
        <c:axId val="106379904"/>
        <c:scaling>
          <c:orientation val="minMax"/>
        </c:scaling>
        <c:delete val="0"/>
        <c:axPos val="l"/>
        <c:majorGridlines/>
        <c:numFmt formatCode="_-* #,##0.00\ _€_-;\-* #,##0.00\ _€_-;_-* &quot;-&quot;??\ _€_-;_-@_-" sourceLinked="1"/>
        <c:majorTickMark val="none"/>
        <c:minorTickMark val="none"/>
        <c:tickLblPos val="nextTo"/>
        <c:crossAx val="10637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'Exemplo Track &amp; Trace'!$D$17</c:f>
              <c:strCache>
                <c:ptCount val="1"/>
                <c:pt idx="0">
                  <c:v>Track &amp; Trace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'Exemplo Track &amp; Trace'!$C$18:$C$22</c:f>
              <c:strCache>
                <c:ptCount val="5"/>
                <c:pt idx="0">
                  <c:v>Ativos e Devices</c:v>
                </c:pt>
                <c:pt idx="1">
                  <c:v>Comunicação e Conectividade</c:v>
                </c:pt>
                <c:pt idx="2">
                  <c:v>Serviços de Backend</c:v>
                </c:pt>
                <c:pt idx="3">
                  <c:v>Padrões &amp; Requerimentos regulatórios</c:v>
                </c:pt>
                <c:pt idx="4">
                  <c:v>Ambiente de Projeto</c:v>
                </c:pt>
              </c:strCache>
            </c:strRef>
          </c:cat>
          <c:val>
            <c:numRef>
              <c:f>'Exemplo Track &amp; Trace'!$D$18:$D$22</c:f>
              <c:numCache>
                <c:formatCode>_-* #,##0.00\ _€_-;\-* #,##0.00\ _€_-;_-* "-"??\ _€_-;_-@_-</c:formatCode>
                <c:ptCount val="5"/>
                <c:pt idx="0">
                  <c:v>2.4833333333333334</c:v>
                </c:pt>
                <c:pt idx="1">
                  <c:v>2</c:v>
                </c:pt>
                <c:pt idx="2">
                  <c:v>3.25</c:v>
                </c:pt>
                <c:pt idx="3">
                  <c:v>1.9166666666666667</c:v>
                </c:pt>
                <c:pt idx="4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5-D240-B35F-7BADA23844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6378368"/>
        <c:axId val="106379904"/>
      </c:radarChart>
      <c:catAx>
        <c:axId val="10637836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crossAx val="106379904"/>
        <c:crosses val="autoZero"/>
        <c:auto val="1"/>
        <c:lblAlgn val="ctr"/>
        <c:lblOffset val="100"/>
        <c:noMultiLvlLbl val="0"/>
      </c:catAx>
      <c:valAx>
        <c:axId val="106379904"/>
        <c:scaling>
          <c:orientation val="minMax"/>
        </c:scaling>
        <c:delete val="0"/>
        <c:axPos val="l"/>
        <c:majorGridlines/>
        <c:numFmt formatCode="_-* #,##0.00\ _€_-;\-* #,##0.00\ _€_-;_-* &quot;-&quot;??\ _€_-;_-@_-" sourceLinked="1"/>
        <c:majorTickMark val="none"/>
        <c:minorTickMark val="none"/>
        <c:tickLblPos val="nextTo"/>
        <c:crossAx val="10637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2651760</xdr:colOff>
      <xdr:row>1</xdr:row>
      <xdr:rowOff>175260</xdr:rowOff>
    </xdr:from>
    <xdr:to>
      <xdr:col>0</xdr:col>
      <xdr:colOff>3314700</xdr:colOff>
      <xdr:row>1</xdr:row>
      <xdr:rowOff>838200</xdr:rowOff>
    </xdr:to>
    <xdr:pic>
      <xdr:nvPicPr>
        <xdr:cNvPr id="2" name="Picture 1" descr="Resultado de imagem para everynet">
          <a:extLst>
            <a:ext uri="{FF2B5EF4-FFF2-40B4-BE49-F238E27FC236}">
              <a16:creationId xmlns:a16="http://schemas.microsoft.com/office/drawing/2014/main" id="{FD7E76FD-A2CA-46C9-878A-D0214DCF1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640080"/>
          <a:ext cx="662940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9713</xdr:rowOff>
    </xdr:to>
    <xdr:sp macro="" textlink="">
      <xdr:nvSpPr>
        <xdr:cNvPr id="1026" name="AutoShape 2" descr="Resultado de imagem para bandtec">
          <a:extLst>
            <a:ext uri="{FF2B5EF4-FFF2-40B4-BE49-F238E27FC236}">
              <a16:creationId xmlns:a16="http://schemas.microsoft.com/office/drawing/2014/main" id="{9A9FEECE-36F8-4805-B885-C8AC23F612FB}"/>
            </a:ext>
          </a:extLst>
        </xdr:cNvPr>
        <xdr:cNvSpPr>
          <a:spLocks noChangeAspect="1" noChangeArrowheads="1"/>
        </xdr:cNvSpPr>
      </xdr:nvSpPr>
      <xdr:spPr bwMode="auto">
        <a:xfrm>
          <a:off x="11818620" y="30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304800</xdr:rowOff>
    </xdr:to>
    <xdr:sp macro="" textlink="">
      <xdr:nvSpPr>
        <xdr:cNvPr id="1027" name="AutoShape 3" descr="Resultado de imagem para bandtec">
          <a:extLst>
            <a:ext uri="{FF2B5EF4-FFF2-40B4-BE49-F238E27FC236}">
              <a16:creationId xmlns:a16="http://schemas.microsoft.com/office/drawing/2014/main" id="{F4C60765-FFAF-48C4-83B0-4DFF91C5354E}"/>
            </a:ext>
          </a:extLst>
        </xdr:cNvPr>
        <xdr:cNvSpPr>
          <a:spLocks noChangeAspect="1" noChangeArrowheads="1"/>
        </xdr:cNvSpPr>
      </xdr:nvSpPr>
      <xdr:spPr bwMode="auto">
        <a:xfrm>
          <a:off x="10599420" y="46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5413487</xdr:colOff>
      <xdr:row>1</xdr:row>
      <xdr:rowOff>206896</xdr:rowOff>
    </xdr:from>
    <xdr:to>
      <xdr:col>0</xdr:col>
      <xdr:colOff>7131797</xdr:colOff>
      <xdr:row>1</xdr:row>
      <xdr:rowOff>847725</xdr:rowOff>
    </xdr:to>
    <xdr:pic>
      <xdr:nvPicPr>
        <xdr:cNvPr id="5" name="Picture 4" descr="Resultado de imagem para bandtec">
          <a:extLst>
            <a:ext uri="{FF2B5EF4-FFF2-40B4-BE49-F238E27FC236}">
              <a16:creationId xmlns:a16="http://schemas.microsoft.com/office/drawing/2014/main" id="{D4F10BB0-568A-4938-9302-F0B0846D3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3487" y="670072"/>
          <a:ext cx="1718310" cy="640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1173480</xdr:colOff>
      <xdr:row>1</xdr:row>
      <xdr:rowOff>143865</xdr:rowOff>
    </xdr:from>
    <xdr:to>
      <xdr:col>2</xdr:col>
      <xdr:colOff>429269</xdr:colOff>
      <xdr:row>1</xdr:row>
      <xdr:rowOff>866588</xdr:rowOff>
    </xdr:to>
    <xdr:pic>
      <xdr:nvPicPr>
        <xdr:cNvPr id="6" name="Picture 5" descr="Resultado de imagem para american tower">
          <a:extLst>
            <a:ext uri="{FF2B5EF4-FFF2-40B4-BE49-F238E27FC236}">
              <a16:creationId xmlns:a16="http://schemas.microsoft.com/office/drawing/2014/main" id="{613ED419-F81B-4645-B920-6430170A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539" y="607041"/>
          <a:ext cx="1840612" cy="722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104775</xdr:rowOff>
    </xdr:from>
    <xdr:ext cx="3292475" cy="447675"/>
    <xdr:pic>
      <xdr:nvPicPr>
        <xdr:cNvPr id="2" name="Picture 1" descr="Ignite">
          <a:extLst>
            <a:ext uri="{FF2B5EF4-FFF2-40B4-BE49-F238E27FC236}">
              <a16:creationId xmlns:a16="http://schemas.microsoft.com/office/drawing/2014/main" id="{90AB3770-789F-6344-8107-5FFEB5456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175" y="295275"/>
          <a:ext cx="3292475" cy="447675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9</xdr:row>
      <xdr:rowOff>50800</xdr:rowOff>
    </xdr:from>
    <xdr:to>
      <xdr:col>5</xdr:col>
      <xdr:colOff>2844800</xdr:colOff>
      <xdr:row>33</xdr:row>
      <xdr:rowOff>177800</xdr:rowOff>
    </xdr:to>
    <xdr:graphicFrame macro="">
      <xdr:nvGraphicFramePr>
        <xdr:cNvPr id="2" name="Diagramm 9">
          <a:extLst>
            <a:ext uri="{FF2B5EF4-FFF2-40B4-BE49-F238E27FC236}">
              <a16:creationId xmlns:a16="http://schemas.microsoft.com/office/drawing/2014/main" id="{86968AAE-B343-7446-8CC5-5E4CDBB3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7</xdr:row>
      <xdr:rowOff>50800</xdr:rowOff>
    </xdr:from>
    <xdr:to>
      <xdr:col>5</xdr:col>
      <xdr:colOff>2844800</xdr:colOff>
      <xdr:row>31</xdr:row>
      <xdr:rowOff>177800</xdr:rowOff>
    </xdr:to>
    <xdr:graphicFrame macro="">
      <xdr:nvGraphicFramePr>
        <xdr:cNvPr id="2" name="Diagramm 9">
          <a:extLst>
            <a:ext uri="{FF2B5EF4-FFF2-40B4-BE49-F238E27FC236}">
              <a16:creationId xmlns:a16="http://schemas.microsoft.com/office/drawing/2014/main" id="{A598263E-35C1-CE49-94A1-9A32B875F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AFED-105C-44B0-94A4-08435CCBDEA6}">
  <dimension ref="A1:C31"/>
  <sheetViews>
    <sheetView topLeftCell="A17" zoomScale="85" zoomScaleNormal="85" workbookViewId="0">
      <selection activeCell="A26" sqref="A26:C26"/>
    </sheetView>
  </sheetViews>
  <sheetFormatPr baseColWidth="10" defaultColWidth="8.83203125" defaultRowHeight="24" x14ac:dyDescent="0.3"/>
  <cols>
    <col min="1" max="1" width="96.5" style="6" customWidth="1"/>
    <col min="2" max="3" width="34" style="7" customWidth="1"/>
    <col min="4" max="16384" width="8.83203125" style="1"/>
  </cols>
  <sheetData>
    <row r="1" spans="1:3" ht="36.5" customHeight="1" thickTop="1" thickBot="1" x14ac:dyDescent="0.35">
      <c r="A1" s="83" t="s">
        <v>17</v>
      </c>
      <c r="B1" s="83"/>
      <c r="C1" s="83"/>
    </row>
    <row r="2" spans="1:3" ht="81.5" customHeight="1" thickTop="1" thickBot="1" x14ac:dyDescent="0.35">
      <c r="A2" s="82"/>
      <c r="B2" s="82"/>
      <c r="C2" s="82"/>
    </row>
    <row r="3" spans="1:3" ht="26" thickTop="1" thickBot="1" x14ac:dyDescent="0.35">
      <c r="A3" s="81" t="s">
        <v>5</v>
      </c>
      <c r="B3" s="81"/>
      <c r="C3" s="81"/>
    </row>
    <row r="4" spans="1:3" ht="25" thickTop="1" x14ac:dyDescent="0.3">
      <c r="A4" s="75" t="s">
        <v>3</v>
      </c>
      <c r="B4" s="2" t="s">
        <v>0</v>
      </c>
      <c r="C4" s="2" t="s">
        <v>1</v>
      </c>
    </row>
    <row r="5" spans="1:3" ht="48" customHeight="1" x14ac:dyDescent="0.3">
      <c r="A5" s="75"/>
      <c r="B5" s="8" t="s">
        <v>2</v>
      </c>
      <c r="C5" s="8" t="s">
        <v>2</v>
      </c>
    </row>
    <row r="6" spans="1:3" x14ac:dyDescent="0.3">
      <c r="A6" s="79" t="s">
        <v>4</v>
      </c>
      <c r="B6" s="2" t="s">
        <v>0</v>
      </c>
      <c r="C6" s="2" t="s">
        <v>1</v>
      </c>
    </row>
    <row r="7" spans="1:3" x14ac:dyDescent="0.3">
      <c r="A7" s="79"/>
      <c r="B7" s="3" t="s">
        <v>2</v>
      </c>
      <c r="C7" s="3" t="s">
        <v>2</v>
      </c>
    </row>
    <row r="8" spans="1:3" x14ac:dyDescent="0.3">
      <c r="A8" s="75" t="s">
        <v>6</v>
      </c>
      <c r="B8" s="2" t="s">
        <v>0</v>
      </c>
      <c r="C8" s="2" t="s">
        <v>1</v>
      </c>
    </row>
    <row r="9" spans="1:3" ht="70" customHeight="1" x14ac:dyDescent="0.3">
      <c r="A9" s="75"/>
      <c r="B9" s="8" t="s">
        <v>2</v>
      </c>
      <c r="C9" s="8" t="s">
        <v>2</v>
      </c>
    </row>
    <row r="10" spans="1:3" x14ac:dyDescent="0.3">
      <c r="A10" s="75" t="s">
        <v>7</v>
      </c>
      <c r="B10" s="2" t="s">
        <v>0</v>
      </c>
      <c r="C10" s="2" t="s">
        <v>1</v>
      </c>
    </row>
    <row r="11" spans="1:3" ht="25" thickBot="1" x14ac:dyDescent="0.35">
      <c r="A11" s="75"/>
      <c r="B11" s="3" t="s">
        <v>2</v>
      </c>
      <c r="C11" s="3" t="s">
        <v>2</v>
      </c>
    </row>
    <row r="12" spans="1:3" s="5" customFormat="1" ht="26" thickTop="1" thickBot="1" x14ac:dyDescent="0.35">
      <c r="A12" s="81" t="s">
        <v>8</v>
      </c>
      <c r="B12" s="81"/>
      <c r="C12" s="81"/>
    </row>
    <row r="13" spans="1:3" ht="25" thickTop="1" x14ac:dyDescent="0.3">
      <c r="A13" s="79" t="s">
        <v>9</v>
      </c>
      <c r="B13" s="2" t="s">
        <v>0</v>
      </c>
      <c r="C13" s="2" t="s">
        <v>1</v>
      </c>
    </row>
    <row r="14" spans="1:3" x14ac:dyDescent="0.3">
      <c r="A14" s="79"/>
      <c r="B14" s="3" t="s">
        <v>2</v>
      </c>
      <c r="C14" s="3" t="s">
        <v>2</v>
      </c>
    </row>
    <row r="15" spans="1:3" ht="76" thickBot="1" x14ac:dyDescent="0.35">
      <c r="A15" s="4" t="s">
        <v>10</v>
      </c>
      <c r="B15" s="80"/>
      <c r="C15" s="80"/>
    </row>
    <row r="16" spans="1:3" ht="26" thickTop="1" thickBot="1" x14ac:dyDescent="0.35">
      <c r="A16" s="81" t="s">
        <v>14</v>
      </c>
      <c r="B16" s="81"/>
      <c r="C16" s="81"/>
    </row>
    <row r="17" spans="1:3" ht="25" thickTop="1" x14ac:dyDescent="0.3">
      <c r="A17" s="75" t="s">
        <v>11</v>
      </c>
      <c r="B17" s="2" t="s">
        <v>0</v>
      </c>
      <c r="C17" s="2" t="s">
        <v>1</v>
      </c>
    </row>
    <row r="18" spans="1:3" x14ac:dyDescent="0.3">
      <c r="A18" s="75"/>
      <c r="B18" s="3" t="s">
        <v>2</v>
      </c>
      <c r="C18" s="3" t="s">
        <v>2</v>
      </c>
    </row>
    <row r="19" spans="1:3" x14ac:dyDescent="0.3">
      <c r="A19" s="75" t="s">
        <v>12</v>
      </c>
      <c r="B19" s="2" t="s">
        <v>0</v>
      </c>
      <c r="C19" s="2" t="s">
        <v>1</v>
      </c>
    </row>
    <row r="20" spans="1:3" x14ac:dyDescent="0.3">
      <c r="A20" s="75"/>
      <c r="B20" s="3" t="s">
        <v>2</v>
      </c>
      <c r="C20" s="3" t="s">
        <v>2</v>
      </c>
    </row>
    <row r="21" spans="1:3" x14ac:dyDescent="0.3">
      <c r="A21" s="75" t="s">
        <v>13</v>
      </c>
      <c r="B21" s="2" t="s">
        <v>0</v>
      </c>
      <c r="C21" s="2" t="s">
        <v>1</v>
      </c>
    </row>
    <row r="22" spans="1:3" x14ac:dyDescent="0.3">
      <c r="A22" s="75"/>
      <c r="B22" s="3" t="s">
        <v>2</v>
      </c>
      <c r="C22" s="3" t="s">
        <v>2</v>
      </c>
    </row>
    <row r="23" spans="1:3" x14ac:dyDescent="0.3">
      <c r="A23" s="75" t="s">
        <v>15</v>
      </c>
      <c r="B23" s="2" t="s">
        <v>0</v>
      </c>
      <c r="C23" s="2" t="s">
        <v>1</v>
      </c>
    </row>
    <row r="24" spans="1:3" ht="50" customHeight="1" thickBot="1" x14ac:dyDescent="0.35">
      <c r="A24" s="75"/>
      <c r="B24" s="8" t="s">
        <v>2</v>
      </c>
      <c r="C24" s="8" t="s">
        <v>2</v>
      </c>
    </row>
    <row r="25" spans="1:3" ht="26" thickTop="1" thickBot="1" x14ac:dyDescent="0.35">
      <c r="A25" s="81" t="s">
        <v>16</v>
      </c>
      <c r="B25" s="81"/>
      <c r="C25" s="81"/>
    </row>
    <row r="26" spans="1:3" ht="107" customHeight="1" thickTop="1" thickBot="1" x14ac:dyDescent="0.35">
      <c r="A26" s="76" t="s">
        <v>18</v>
      </c>
      <c r="B26" s="77"/>
      <c r="C26" s="78"/>
    </row>
    <row r="27" spans="1:3" ht="107" customHeight="1" thickTop="1" x14ac:dyDescent="0.3">
      <c r="A27" s="76" t="s">
        <v>216</v>
      </c>
      <c r="B27" s="77"/>
      <c r="C27" s="78"/>
    </row>
    <row r="28" spans="1:3" x14ac:dyDescent="0.3">
      <c r="A28" s="7"/>
    </row>
    <row r="29" spans="1:3" x14ac:dyDescent="0.3">
      <c r="A29" s="7"/>
    </row>
    <row r="30" spans="1:3" x14ac:dyDescent="0.3">
      <c r="A30" s="7"/>
    </row>
    <row r="31" spans="1:3" x14ac:dyDescent="0.3">
      <c r="A31" s="7"/>
    </row>
  </sheetData>
  <mergeCells count="18">
    <mergeCell ref="A27:C27"/>
    <mergeCell ref="A2:C2"/>
    <mergeCell ref="A1:C1"/>
    <mergeCell ref="A25:C25"/>
    <mergeCell ref="A16:C16"/>
    <mergeCell ref="A19:A20"/>
    <mergeCell ref="A21:A22"/>
    <mergeCell ref="A6:A7"/>
    <mergeCell ref="A3:C3"/>
    <mergeCell ref="A12:C12"/>
    <mergeCell ref="A4:A5"/>
    <mergeCell ref="A10:A11"/>
    <mergeCell ref="A8:A9"/>
    <mergeCell ref="A17:A18"/>
    <mergeCell ref="A23:A24"/>
    <mergeCell ref="A26:C26"/>
    <mergeCell ref="A13:A14"/>
    <mergeCell ref="B15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1558-62B0-2B48-B0F3-C37B4E4514CC}">
  <dimension ref="B6:B12"/>
  <sheetViews>
    <sheetView workbookViewId="0">
      <selection activeCell="L3" sqref="L3"/>
    </sheetView>
  </sheetViews>
  <sheetFormatPr baseColWidth="10" defaultRowHeight="15" x14ac:dyDescent="0.2"/>
  <sheetData>
    <row r="6" spans="2:2" ht="24" x14ac:dyDescent="0.3">
      <c r="B6" s="72" t="s">
        <v>217</v>
      </c>
    </row>
    <row r="7" spans="2:2" ht="24" x14ac:dyDescent="0.3">
      <c r="B7" s="72" t="s">
        <v>218</v>
      </c>
    </row>
    <row r="8" spans="2:2" ht="24" x14ac:dyDescent="0.3">
      <c r="B8" s="72" t="s">
        <v>21</v>
      </c>
    </row>
    <row r="9" spans="2:2" ht="24" x14ac:dyDescent="0.3">
      <c r="B9" s="72"/>
    </row>
    <row r="10" spans="2:2" ht="24" x14ac:dyDescent="0.3">
      <c r="B10" s="73" t="s">
        <v>20</v>
      </c>
    </row>
    <row r="11" spans="2:2" ht="24" x14ac:dyDescent="0.3">
      <c r="B11" s="72"/>
    </row>
    <row r="12" spans="2:2" ht="24" x14ac:dyDescent="0.3">
      <c r="B12" s="72" t="s">
        <v>19</v>
      </c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7EDF-F3E6-9344-B01B-48AB6958C05A}">
  <dimension ref="A2:G59"/>
  <sheetViews>
    <sheetView showGridLines="0" tabSelected="1" showRuler="0" topLeftCell="A46" zoomScaleNormal="100" zoomScaleSheetLayoutView="93" zoomScalePageLayoutView="62" workbookViewId="0">
      <selection activeCell="G32" sqref="G32"/>
    </sheetView>
  </sheetViews>
  <sheetFormatPr baseColWidth="10" defaultRowHeight="19" outlineLevelRow="1" x14ac:dyDescent="0.25"/>
  <cols>
    <col min="1" max="1" width="5.5" style="10" customWidth="1"/>
    <col min="2" max="2" width="9.5" style="10" customWidth="1"/>
    <col min="3" max="3" width="39.6640625" style="10" customWidth="1"/>
    <col min="4" max="5" width="34.5" style="11" customWidth="1"/>
    <col min="6" max="6" width="34.6640625" style="11" customWidth="1"/>
    <col min="7" max="7" width="34.5" style="11" customWidth="1"/>
    <col min="8" max="16384" width="10.83203125" style="10"/>
  </cols>
  <sheetData>
    <row r="2" spans="1:7" ht="26" x14ac:dyDescent="0.3">
      <c r="A2" s="85" t="s">
        <v>172</v>
      </c>
      <c r="B2" s="85"/>
      <c r="C2" s="85"/>
      <c r="D2" s="85"/>
      <c r="E2" s="85"/>
      <c r="F2" s="85"/>
      <c r="G2" s="85"/>
    </row>
    <row r="4" spans="1:7" s="32" customFormat="1" x14ac:dyDescent="0.25">
      <c r="A4" s="84" t="s">
        <v>171</v>
      </c>
      <c r="B4" s="84"/>
      <c r="C4" s="84"/>
      <c r="D4" s="33" t="s">
        <v>170</v>
      </c>
      <c r="E4" s="34">
        <v>2</v>
      </c>
      <c r="F4" s="34">
        <v>3</v>
      </c>
      <c r="G4" s="33" t="s">
        <v>169</v>
      </c>
    </row>
    <row r="5" spans="1:7" outlineLevel="1" x14ac:dyDescent="0.25">
      <c r="A5" s="12" t="s">
        <v>220</v>
      </c>
    </row>
    <row r="6" spans="1:7" outlineLevel="1" x14ac:dyDescent="0.25">
      <c r="A6" s="15"/>
      <c r="B6" s="19" t="s">
        <v>83</v>
      </c>
      <c r="C6" s="19"/>
    </row>
    <row r="7" spans="1:7" ht="20" outlineLevel="1" x14ac:dyDescent="0.25">
      <c r="A7" s="15"/>
      <c r="C7" s="14" t="s">
        <v>167</v>
      </c>
      <c r="D7" s="13" t="s">
        <v>166</v>
      </c>
      <c r="E7" s="24" t="s">
        <v>165</v>
      </c>
      <c r="F7" s="24" t="s">
        <v>164</v>
      </c>
      <c r="G7" s="24" t="s">
        <v>163</v>
      </c>
    </row>
    <row r="8" spans="1:7" ht="20" outlineLevel="1" x14ac:dyDescent="0.25">
      <c r="A8" s="15"/>
      <c r="C8" s="14" t="s">
        <v>162</v>
      </c>
      <c r="D8" s="31" t="s">
        <v>160</v>
      </c>
      <c r="E8" s="31" t="s">
        <v>159</v>
      </c>
      <c r="F8" s="31" t="s">
        <v>158</v>
      </c>
      <c r="G8" s="31" t="s">
        <v>157</v>
      </c>
    </row>
    <row r="9" spans="1:7" ht="38" customHeight="1" outlineLevel="1" x14ac:dyDescent="0.25">
      <c r="A9" s="15"/>
      <c r="C9" s="91" t="s">
        <v>161</v>
      </c>
      <c r="D9" s="31" t="s">
        <v>160</v>
      </c>
      <c r="E9" s="31" t="s">
        <v>159</v>
      </c>
      <c r="F9" s="31" t="s">
        <v>158</v>
      </c>
      <c r="G9" s="31" t="s">
        <v>157</v>
      </c>
    </row>
    <row r="10" spans="1:7" ht="40" outlineLevel="1" x14ac:dyDescent="0.25">
      <c r="A10" s="15"/>
      <c r="C10" s="30" t="s">
        <v>156</v>
      </c>
      <c r="D10" s="29" t="s">
        <v>155</v>
      </c>
      <c r="E10" s="29" t="s">
        <v>219</v>
      </c>
      <c r="F10" s="13" t="s">
        <v>229</v>
      </c>
      <c r="G10" s="13" t="s">
        <v>230</v>
      </c>
    </row>
    <row r="11" spans="1:7" ht="40" outlineLevel="1" x14ac:dyDescent="0.25">
      <c r="A11" s="15"/>
      <c r="C11" s="30" t="s">
        <v>154</v>
      </c>
      <c r="D11" s="29" t="s">
        <v>153</v>
      </c>
      <c r="E11" s="13" t="s">
        <v>152</v>
      </c>
      <c r="F11" s="13" t="s">
        <v>151</v>
      </c>
      <c r="G11" s="27" t="s">
        <v>150</v>
      </c>
    </row>
    <row r="12" spans="1:7" outlineLevel="1" x14ac:dyDescent="0.25">
      <c r="A12" s="15"/>
      <c r="B12" s="19" t="s">
        <v>149</v>
      </c>
      <c r="C12" s="18"/>
      <c r="D12" s="13"/>
      <c r="E12" s="13"/>
      <c r="F12" s="13"/>
      <c r="G12" s="13"/>
    </row>
    <row r="13" spans="1:7" ht="80" outlineLevel="1" x14ac:dyDescent="0.25">
      <c r="A13" s="15"/>
      <c r="C13" s="14" t="s">
        <v>148</v>
      </c>
      <c r="D13" s="24" t="s">
        <v>147</v>
      </c>
      <c r="E13" s="24" t="s">
        <v>146</v>
      </c>
      <c r="F13" s="13" t="s">
        <v>145</v>
      </c>
      <c r="G13" s="13" t="s">
        <v>144</v>
      </c>
    </row>
    <row r="14" spans="1:7" ht="20" outlineLevel="1" x14ac:dyDescent="0.25">
      <c r="A14" s="15"/>
      <c r="C14" s="14" t="s">
        <v>197</v>
      </c>
      <c r="D14" s="24" t="s">
        <v>143</v>
      </c>
      <c r="E14" s="24" t="s">
        <v>142</v>
      </c>
      <c r="F14" s="13" t="s">
        <v>141</v>
      </c>
      <c r="G14" s="13" t="s">
        <v>140</v>
      </c>
    </row>
    <row r="15" spans="1:7" ht="40" outlineLevel="1" x14ac:dyDescent="0.25">
      <c r="A15" s="15"/>
      <c r="C15" s="14" t="s">
        <v>139</v>
      </c>
      <c r="D15" s="24" t="s">
        <v>138</v>
      </c>
      <c r="E15" s="24" t="s">
        <v>137</v>
      </c>
      <c r="F15" s="13" t="s">
        <v>136</v>
      </c>
      <c r="G15" s="13" t="s">
        <v>135</v>
      </c>
    </row>
    <row r="16" spans="1:7" ht="40" outlineLevel="1" x14ac:dyDescent="0.25">
      <c r="A16" s="15"/>
      <c r="C16" s="17" t="s">
        <v>221</v>
      </c>
      <c r="D16" s="24" t="s">
        <v>134</v>
      </c>
      <c r="E16" s="13" t="s">
        <v>133</v>
      </c>
      <c r="F16" s="13" t="s">
        <v>132</v>
      </c>
      <c r="G16" s="13" t="s">
        <v>131</v>
      </c>
    </row>
    <row r="17" spans="1:7" outlineLevel="1" x14ac:dyDescent="0.25">
      <c r="A17" s="15"/>
      <c r="B17" s="19" t="s">
        <v>130</v>
      </c>
      <c r="C17" s="18"/>
      <c r="D17" s="13"/>
      <c r="E17" s="13"/>
      <c r="F17" s="13"/>
      <c r="G17" s="13"/>
    </row>
    <row r="18" spans="1:7" ht="40" outlineLevel="1" x14ac:dyDescent="0.25">
      <c r="A18" s="15"/>
      <c r="C18" s="14" t="s">
        <v>129</v>
      </c>
      <c r="D18" s="13" t="s">
        <v>128</v>
      </c>
      <c r="E18" s="13" t="s">
        <v>127</v>
      </c>
      <c r="F18" s="13" t="s">
        <v>126</v>
      </c>
      <c r="G18" s="24" t="s">
        <v>125</v>
      </c>
    </row>
    <row r="19" spans="1:7" ht="40" outlineLevel="1" x14ac:dyDescent="0.25">
      <c r="A19" s="15"/>
      <c r="C19" s="14" t="s">
        <v>124</v>
      </c>
      <c r="D19" s="24" t="s">
        <v>123</v>
      </c>
      <c r="E19" s="24" t="s">
        <v>122</v>
      </c>
      <c r="F19" s="24" t="s">
        <v>121</v>
      </c>
      <c r="G19" s="13" t="s">
        <v>120</v>
      </c>
    </row>
    <row r="20" spans="1:7" outlineLevel="1" x14ac:dyDescent="0.25">
      <c r="A20" s="15"/>
      <c r="B20" s="19" t="s">
        <v>119</v>
      </c>
      <c r="C20" s="18"/>
      <c r="D20" s="13"/>
      <c r="E20" s="13"/>
      <c r="F20" s="13"/>
      <c r="G20" s="13"/>
    </row>
    <row r="21" spans="1:7" ht="20" outlineLevel="1" x14ac:dyDescent="0.25">
      <c r="A21" s="15"/>
      <c r="C21" s="14" t="s">
        <v>118</v>
      </c>
      <c r="D21" s="27" t="s">
        <v>117</v>
      </c>
      <c r="E21" s="29" t="s">
        <v>116</v>
      </c>
      <c r="F21" s="29" t="s">
        <v>115</v>
      </c>
      <c r="G21" s="29" t="s">
        <v>114</v>
      </c>
    </row>
    <row r="22" spans="1:7" ht="80" outlineLevel="1" x14ac:dyDescent="0.25">
      <c r="A22" s="15"/>
      <c r="C22" s="14" t="s">
        <v>113</v>
      </c>
      <c r="D22" s="27" t="s">
        <v>112</v>
      </c>
      <c r="E22" s="27" t="s">
        <v>111</v>
      </c>
      <c r="F22" s="29" t="s">
        <v>110</v>
      </c>
      <c r="G22" s="29" t="s">
        <v>109</v>
      </c>
    </row>
    <row r="23" spans="1:7" ht="100" outlineLevel="1" x14ac:dyDescent="0.25">
      <c r="A23" s="15"/>
      <c r="C23" s="14" t="s">
        <v>108</v>
      </c>
      <c r="D23" s="24" t="s">
        <v>107</v>
      </c>
      <c r="E23" s="24" t="s">
        <v>106</v>
      </c>
      <c r="F23" s="13" t="s">
        <v>105</v>
      </c>
      <c r="G23" s="13" t="s">
        <v>104</v>
      </c>
    </row>
    <row r="24" spans="1:7" outlineLevel="1" x14ac:dyDescent="0.25">
      <c r="A24" s="12" t="s">
        <v>103</v>
      </c>
      <c r="C24" s="17"/>
      <c r="D24" s="13"/>
      <c r="E24" s="13"/>
      <c r="F24" s="13"/>
      <c r="G24" s="13"/>
    </row>
    <row r="25" spans="1:7" outlineLevel="1" x14ac:dyDescent="0.25">
      <c r="A25" s="12"/>
      <c r="B25" s="28" t="s">
        <v>102</v>
      </c>
      <c r="C25" s="17"/>
      <c r="D25" s="13"/>
      <c r="E25" s="13"/>
      <c r="F25" s="13"/>
      <c r="G25" s="13"/>
    </row>
    <row r="26" spans="1:7" ht="80" outlineLevel="1" x14ac:dyDescent="0.25">
      <c r="A26" s="12"/>
      <c r="B26" s="26"/>
      <c r="C26" s="17" t="s">
        <v>95</v>
      </c>
      <c r="D26" s="13" t="s">
        <v>101</v>
      </c>
      <c r="E26" s="24" t="s">
        <v>100</v>
      </c>
      <c r="F26" s="13" t="s">
        <v>99</v>
      </c>
      <c r="G26" s="13" t="s">
        <v>98</v>
      </c>
    </row>
    <row r="27" spans="1:7" ht="40" outlineLevel="1" x14ac:dyDescent="0.25">
      <c r="A27" s="12"/>
      <c r="B27" s="26"/>
      <c r="C27" s="25" t="s">
        <v>90</v>
      </c>
      <c r="D27" s="24" t="s">
        <v>234</v>
      </c>
      <c r="E27" s="13" t="s">
        <v>235</v>
      </c>
      <c r="F27" s="27" t="s">
        <v>236</v>
      </c>
      <c r="G27" s="27" t="s">
        <v>237</v>
      </c>
    </row>
    <row r="28" spans="1:7" ht="20" outlineLevel="1" x14ac:dyDescent="0.25">
      <c r="A28" s="12"/>
      <c r="B28" s="26"/>
      <c r="C28" s="25" t="s">
        <v>89</v>
      </c>
      <c r="D28" s="29" t="s">
        <v>97</v>
      </c>
      <c r="E28" s="27" t="s">
        <v>231</v>
      </c>
      <c r="F28" s="13" t="s">
        <v>232</v>
      </c>
      <c r="G28" s="13" t="s">
        <v>233</v>
      </c>
    </row>
    <row r="29" spans="1:7" outlineLevel="1" x14ac:dyDescent="0.25">
      <c r="A29" s="15"/>
      <c r="B29" s="28" t="s">
        <v>96</v>
      </c>
      <c r="C29" s="25"/>
      <c r="D29" s="13"/>
      <c r="E29" s="13"/>
      <c r="F29" s="13"/>
      <c r="G29" s="13"/>
    </row>
    <row r="30" spans="1:7" ht="60" outlineLevel="1" x14ac:dyDescent="0.25">
      <c r="A30" s="15"/>
      <c r="B30" s="26"/>
      <c r="C30" s="25" t="s">
        <v>95</v>
      </c>
      <c r="D30" s="13" t="s">
        <v>94</v>
      </c>
      <c r="E30" s="13" t="s">
        <v>93</v>
      </c>
      <c r="F30" s="24" t="s">
        <v>92</v>
      </c>
      <c r="G30" s="24" t="s">
        <v>91</v>
      </c>
    </row>
    <row r="31" spans="1:7" ht="20" outlineLevel="1" x14ac:dyDescent="0.25">
      <c r="A31" s="15"/>
      <c r="B31" s="26"/>
      <c r="C31" s="25" t="s">
        <v>90</v>
      </c>
      <c r="D31" s="24" t="s">
        <v>234</v>
      </c>
      <c r="E31" s="27" t="s">
        <v>238</v>
      </c>
      <c r="F31" s="27" t="s">
        <v>239</v>
      </c>
      <c r="G31" s="27" t="s">
        <v>240</v>
      </c>
    </row>
    <row r="32" spans="1:7" ht="40" outlineLevel="1" x14ac:dyDescent="0.25">
      <c r="A32" s="15"/>
      <c r="B32" s="26"/>
      <c r="C32" s="25" t="s">
        <v>89</v>
      </c>
      <c r="D32" s="24" t="s">
        <v>88</v>
      </c>
      <c r="E32" s="24" t="s">
        <v>87</v>
      </c>
      <c r="F32" s="13" t="s">
        <v>86</v>
      </c>
      <c r="G32" s="13" t="s">
        <v>85</v>
      </c>
    </row>
    <row r="33" spans="1:7" outlineLevel="1" x14ac:dyDescent="0.25">
      <c r="A33" s="12" t="s">
        <v>84</v>
      </c>
      <c r="C33" s="17"/>
      <c r="D33" s="13"/>
      <c r="E33" s="13"/>
      <c r="F33" s="13"/>
      <c r="G33" s="13"/>
    </row>
    <row r="34" spans="1:7" outlineLevel="1" x14ac:dyDescent="0.25">
      <c r="A34" s="12"/>
      <c r="B34" s="19" t="s">
        <v>83</v>
      </c>
      <c r="C34" s="18"/>
      <c r="D34" s="13"/>
      <c r="E34" s="13"/>
      <c r="F34" s="13"/>
      <c r="G34" s="13"/>
    </row>
    <row r="35" spans="1:7" ht="80" outlineLevel="1" x14ac:dyDescent="0.25">
      <c r="A35" s="12"/>
      <c r="C35" s="14" t="s">
        <v>82</v>
      </c>
      <c r="D35" s="21" t="s">
        <v>81</v>
      </c>
      <c r="E35" s="21" t="s">
        <v>80</v>
      </c>
      <c r="F35" s="21" t="s">
        <v>79</v>
      </c>
      <c r="G35" s="21" t="s">
        <v>78</v>
      </c>
    </row>
    <row r="36" spans="1:7" ht="80" outlineLevel="1" x14ac:dyDescent="0.25">
      <c r="A36" s="12"/>
      <c r="C36" s="14" t="s">
        <v>77</v>
      </c>
      <c r="D36" s="21" t="s">
        <v>222</v>
      </c>
      <c r="E36" s="21" t="s">
        <v>76</v>
      </c>
      <c r="F36" s="21" t="s">
        <v>223</v>
      </c>
      <c r="G36" s="23" t="s">
        <v>75</v>
      </c>
    </row>
    <row r="37" spans="1:7" ht="60" outlineLevel="1" x14ac:dyDescent="0.25">
      <c r="A37" s="15"/>
      <c r="C37" s="14" t="s">
        <v>74</v>
      </c>
      <c r="D37" s="21" t="s">
        <v>73</v>
      </c>
      <c r="E37" s="21" t="s">
        <v>72</v>
      </c>
      <c r="F37" s="21" t="s">
        <v>71</v>
      </c>
      <c r="G37" s="21" t="s">
        <v>70</v>
      </c>
    </row>
    <row r="38" spans="1:7" outlineLevel="1" x14ac:dyDescent="0.25">
      <c r="A38" s="15"/>
      <c r="B38" s="19" t="s">
        <v>69</v>
      </c>
      <c r="C38" s="18"/>
      <c r="D38" s="22"/>
      <c r="E38" s="21"/>
      <c r="F38" s="21"/>
      <c r="G38" s="21"/>
    </row>
    <row r="39" spans="1:7" ht="20" outlineLevel="1" x14ac:dyDescent="0.25">
      <c r="A39" s="15"/>
      <c r="C39" s="14" t="s">
        <v>68</v>
      </c>
      <c r="D39" s="21" t="s">
        <v>67</v>
      </c>
      <c r="E39" s="21" t="s">
        <v>66</v>
      </c>
      <c r="F39" s="21" t="s">
        <v>65</v>
      </c>
      <c r="G39" s="21" t="s">
        <v>64</v>
      </c>
    </row>
    <row r="40" spans="1:7" ht="20" outlineLevel="1" x14ac:dyDescent="0.25">
      <c r="A40" s="15"/>
      <c r="C40" s="14" t="s">
        <v>63</v>
      </c>
      <c r="D40" s="21" t="s">
        <v>62</v>
      </c>
      <c r="E40" s="21" t="s">
        <v>61</v>
      </c>
      <c r="F40" s="21" t="s">
        <v>60</v>
      </c>
      <c r="G40" s="21" t="s">
        <v>59</v>
      </c>
    </row>
    <row r="41" spans="1:7" ht="40" outlineLevel="1" x14ac:dyDescent="0.25">
      <c r="A41" s="15"/>
      <c r="C41" s="74" t="s">
        <v>58</v>
      </c>
      <c r="D41" s="21" t="s">
        <v>57</v>
      </c>
      <c r="E41" s="21" t="s">
        <v>56</v>
      </c>
      <c r="F41" s="21" t="s">
        <v>55</v>
      </c>
      <c r="G41" s="21" t="s">
        <v>54</v>
      </c>
    </row>
    <row r="42" spans="1:7" ht="80" outlineLevel="1" x14ac:dyDescent="0.25">
      <c r="A42" s="15"/>
      <c r="C42" s="17" t="s">
        <v>53</v>
      </c>
      <c r="D42" s="21" t="s">
        <v>52</v>
      </c>
      <c r="E42" s="21" t="s">
        <v>51</v>
      </c>
      <c r="F42" s="21" t="s">
        <v>50</v>
      </c>
      <c r="G42" s="21" t="s">
        <v>49</v>
      </c>
    </row>
    <row r="43" spans="1:7" outlineLevel="1" x14ac:dyDescent="0.25">
      <c r="A43" s="12" t="s">
        <v>48</v>
      </c>
      <c r="C43" s="17"/>
      <c r="D43" s="13"/>
      <c r="E43" s="20"/>
      <c r="F43" s="13"/>
      <c r="G43" s="13"/>
    </row>
    <row r="44" spans="1:7" outlineLevel="1" x14ac:dyDescent="0.25">
      <c r="A44" s="12"/>
      <c r="B44" s="19" t="s">
        <v>47</v>
      </c>
      <c r="C44" s="18"/>
      <c r="D44" s="13"/>
      <c r="E44" s="13"/>
      <c r="F44" s="13"/>
      <c r="G44" s="13"/>
    </row>
    <row r="45" spans="1:7" ht="20" outlineLevel="1" x14ac:dyDescent="0.25">
      <c r="A45" s="12"/>
      <c r="C45" s="14" t="s">
        <v>46</v>
      </c>
      <c r="D45" s="13" t="s">
        <v>37</v>
      </c>
      <c r="E45" s="13" t="s">
        <v>43</v>
      </c>
      <c r="F45" s="13" t="s">
        <v>42</v>
      </c>
      <c r="G45" s="13" t="s">
        <v>41</v>
      </c>
    </row>
    <row r="46" spans="1:7" ht="20" outlineLevel="1" x14ac:dyDescent="0.25">
      <c r="A46" s="12"/>
      <c r="C46" s="14" t="s">
        <v>45</v>
      </c>
      <c r="D46" s="13" t="s">
        <v>37</v>
      </c>
      <c r="E46" s="13" t="s">
        <v>43</v>
      </c>
      <c r="F46" s="13" t="s">
        <v>42</v>
      </c>
      <c r="G46" s="13" t="s">
        <v>41</v>
      </c>
    </row>
    <row r="47" spans="1:7" ht="20" outlineLevel="1" x14ac:dyDescent="0.25">
      <c r="A47" s="12"/>
      <c r="C47" s="14" t="s">
        <v>44</v>
      </c>
      <c r="D47" s="13" t="s">
        <v>37</v>
      </c>
      <c r="E47" s="13" t="s">
        <v>43</v>
      </c>
      <c r="F47" s="13" t="s">
        <v>42</v>
      </c>
      <c r="G47" s="13" t="s">
        <v>41</v>
      </c>
    </row>
    <row r="48" spans="1:7" outlineLevel="1" x14ac:dyDescent="0.25">
      <c r="A48" s="12"/>
      <c r="B48" s="19" t="s">
        <v>40</v>
      </c>
      <c r="C48" s="18"/>
      <c r="D48" s="13"/>
      <c r="E48" s="13"/>
      <c r="F48" s="13"/>
      <c r="G48" s="13"/>
    </row>
    <row r="49" spans="1:7" ht="80" outlineLevel="1" x14ac:dyDescent="0.25">
      <c r="A49" s="12"/>
      <c r="C49" s="14" t="s">
        <v>39</v>
      </c>
      <c r="D49" s="13" t="s">
        <v>37</v>
      </c>
      <c r="E49" s="13" t="s">
        <v>36</v>
      </c>
      <c r="F49" s="13" t="s">
        <v>35</v>
      </c>
      <c r="G49" s="13" t="s">
        <v>34</v>
      </c>
    </row>
    <row r="50" spans="1:7" ht="80" outlineLevel="1" x14ac:dyDescent="0.25">
      <c r="A50" s="15"/>
      <c r="C50" s="14" t="s">
        <v>38</v>
      </c>
      <c r="D50" s="13" t="s">
        <v>37</v>
      </c>
      <c r="E50" s="13" t="s">
        <v>36</v>
      </c>
      <c r="F50" s="13" t="s">
        <v>35</v>
      </c>
      <c r="G50" s="13" t="s">
        <v>34</v>
      </c>
    </row>
    <row r="51" spans="1:7" outlineLevel="1" x14ac:dyDescent="0.25">
      <c r="A51" s="12" t="s">
        <v>33</v>
      </c>
      <c r="C51" s="17"/>
      <c r="D51" s="16"/>
      <c r="E51" s="13"/>
      <c r="F51" s="13"/>
      <c r="G51" s="13"/>
    </row>
    <row r="52" spans="1:7" ht="20" outlineLevel="1" x14ac:dyDescent="0.25">
      <c r="A52" s="12"/>
      <c r="C52" s="14" t="s">
        <v>32</v>
      </c>
      <c r="D52" s="13" t="s">
        <v>31</v>
      </c>
      <c r="E52" s="13" t="s">
        <v>224</v>
      </c>
      <c r="F52" s="13" t="s">
        <v>30</v>
      </c>
      <c r="G52" s="13" t="s">
        <v>29</v>
      </c>
    </row>
    <row r="53" spans="1:7" ht="20" outlineLevel="1" x14ac:dyDescent="0.25">
      <c r="A53" s="12"/>
      <c r="C53" s="14" t="s">
        <v>28</v>
      </c>
      <c r="D53" s="13" t="s">
        <v>27</v>
      </c>
      <c r="E53" s="13" t="s">
        <v>228</v>
      </c>
      <c r="F53" s="13" t="s">
        <v>26</v>
      </c>
      <c r="G53" s="13" t="s">
        <v>25</v>
      </c>
    </row>
    <row r="54" spans="1:7" ht="60" outlineLevel="1" x14ac:dyDescent="0.25">
      <c r="A54" s="12"/>
      <c r="C54" s="14" t="s">
        <v>24</v>
      </c>
      <c r="D54" s="13" t="s">
        <v>225</v>
      </c>
      <c r="E54" s="13" t="s">
        <v>227</v>
      </c>
      <c r="F54" s="13" t="s">
        <v>226</v>
      </c>
      <c r="G54" s="13" t="s">
        <v>22</v>
      </c>
    </row>
    <row r="55" spans="1:7" ht="60" outlineLevel="1" x14ac:dyDescent="0.25">
      <c r="A55" s="15"/>
      <c r="C55" s="14" t="s">
        <v>23</v>
      </c>
      <c r="D55" s="13" t="s">
        <v>225</v>
      </c>
      <c r="E55" s="13" t="s">
        <v>227</v>
      </c>
      <c r="F55" s="13" t="s">
        <v>226</v>
      </c>
      <c r="G55" s="13" t="s">
        <v>22</v>
      </c>
    </row>
    <row r="56" spans="1:7" outlineLevel="1" x14ac:dyDescent="0.25">
      <c r="A56" s="12"/>
    </row>
    <row r="57" spans="1:7" outlineLevel="1" x14ac:dyDescent="0.25"/>
    <row r="58" spans="1:7" outlineLevel="1" x14ac:dyDescent="0.25"/>
    <row r="59" spans="1:7" outlineLevel="1" x14ac:dyDescent="0.25"/>
  </sheetData>
  <mergeCells count="2">
    <mergeCell ref="A4:C4"/>
    <mergeCell ref="A2:G2"/>
  </mergeCells>
  <printOptions horizontalCentered="1" verticalCentered="1"/>
  <pageMargins left="0.31496062992125984" right="0.31496062992125984" top="0.19685039370078741" bottom="0.19685039370078741" header="0" footer="0"/>
  <pageSetup paperSize="9" scale="68" fitToHeight="5" orientation="landscape" r:id="rId1"/>
  <rowBreaks count="2" manualBreakCount="2">
    <brk id="23" max="6" man="1"/>
    <brk id="42" max="6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D364-9F9D-E04C-9C28-1B2737A81FAD}">
  <dimension ref="A1:H88"/>
  <sheetViews>
    <sheetView showGridLines="0" topLeftCell="A66" zoomScaleNormal="100" workbookViewId="0">
      <selection activeCell="B13" sqref="B13"/>
    </sheetView>
  </sheetViews>
  <sheetFormatPr baseColWidth="10" defaultColWidth="11.5" defaultRowHeight="15" outlineLevelRow="1" x14ac:dyDescent="0.2"/>
  <cols>
    <col min="1" max="1" width="3.83203125" style="35" customWidth="1"/>
    <col min="2" max="2" width="4.1640625" style="35" customWidth="1"/>
    <col min="3" max="3" width="38.5" style="35" bestFit="1" customWidth="1"/>
    <col min="4" max="4" width="30.6640625" style="36" customWidth="1"/>
    <col min="5" max="5" width="48" style="35" customWidth="1"/>
    <col min="6" max="6" width="37.5" style="35" customWidth="1"/>
    <col min="7" max="8" width="5.6640625" style="35" customWidth="1"/>
    <col min="9" max="9" width="36.5" style="35" customWidth="1"/>
    <col min="10" max="16384" width="11.5" style="35"/>
  </cols>
  <sheetData>
    <row r="1" spans="1:6" ht="29" x14ac:dyDescent="0.2">
      <c r="A1" s="86" t="s">
        <v>212</v>
      </c>
      <c r="B1" s="86"/>
      <c r="C1" s="86"/>
      <c r="D1" s="86"/>
      <c r="E1" s="86"/>
      <c r="F1" s="86"/>
    </row>
    <row r="2" spans="1:6" x14ac:dyDescent="0.2">
      <c r="D2" s="66"/>
      <c r="E2" s="46"/>
    </row>
    <row r="3" spans="1:6" x14ac:dyDescent="0.2">
      <c r="D3" s="66"/>
      <c r="E3" s="46"/>
    </row>
    <row r="4" spans="1:6" customFormat="1" ht="20" customHeight="1" x14ac:dyDescent="0.2">
      <c r="A4" s="90" t="s">
        <v>83</v>
      </c>
      <c r="B4" s="90"/>
      <c r="C4" s="90"/>
      <c r="D4" s="65" t="s">
        <v>211</v>
      </c>
      <c r="E4" s="88" t="s">
        <v>210</v>
      </c>
      <c r="F4" s="88"/>
    </row>
    <row r="5" spans="1:6" customFormat="1" x14ac:dyDescent="0.2">
      <c r="A5" s="89" t="s">
        <v>209</v>
      </c>
      <c r="B5" s="89"/>
      <c r="C5" s="89"/>
      <c r="D5" s="64"/>
      <c r="E5" s="87"/>
      <c r="F5" s="87"/>
    </row>
    <row r="6" spans="1:6" customFormat="1" x14ac:dyDescent="0.2">
      <c r="A6" s="63" t="s">
        <v>208</v>
      </c>
      <c r="B6" s="63"/>
      <c r="C6" s="63"/>
      <c r="D6" s="64"/>
      <c r="E6" s="87"/>
      <c r="F6" s="87"/>
    </row>
    <row r="7" spans="1:6" customFormat="1" x14ac:dyDescent="0.2">
      <c r="A7" s="63" t="s">
        <v>207</v>
      </c>
      <c r="B7" s="63"/>
      <c r="C7" s="63"/>
      <c r="D7" s="39"/>
      <c r="E7" s="87"/>
      <c r="F7" s="87"/>
    </row>
    <row r="8" spans="1:6" hidden="1" outlineLevel="1" x14ac:dyDescent="0.2"/>
    <row r="9" spans="1:6" customFormat="1" collapsed="1" x14ac:dyDescent="0.2">
      <c r="A9" s="35"/>
      <c r="B9" s="35"/>
    </row>
    <row r="10" spans="1:6" customFormat="1" x14ac:dyDescent="0.2">
      <c r="A10" s="35"/>
      <c r="B10" s="35"/>
    </row>
    <row r="11" spans="1:6" customFormat="1" x14ac:dyDescent="0.2">
      <c r="A11" s="35"/>
      <c r="B11" s="35"/>
    </row>
    <row r="12" spans="1:6" customFormat="1" x14ac:dyDescent="0.2">
      <c r="A12" s="35"/>
      <c r="B12" s="35"/>
    </row>
    <row r="13" spans="1:6" customFormat="1" x14ac:dyDescent="0.2">
      <c r="A13" s="35"/>
      <c r="B13" s="35"/>
    </row>
    <row r="14" spans="1:6" customFormat="1" x14ac:dyDescent="0.2">
      <c r="A14" s="35"/>
      <c r="B14" s="35"/>
    </row>
    <row r="15" spans="1:6" customFormat="1" x14ac:dyDescent="0.2">
      <c r="A15" s="35"/>
      <c r="B15" s="35"/>
    </row>
    <row r="16" spans="1:6" customFormat="1" x14ac:dyDescent="0.2">
      <c r="A16" s="35"/>
      <c r="B16" s="35"/>
    </row>
    <row r="17" spans="1:4" customFormat="1" x14ac:dyDescent="0.2">
      <c r="A17" s="35"/>
      <c r="B17" s="35"/>
    </row>
    <row r="18" spans="1:4" customFormat="1" x14ac:dyDescent="0.2">
      <c r="A18" s="35"/>
      <c r="B18" s="35"/>
    </row>
    <row r="19" spans="1:4" customFormat="1" x14ac:dyDescent="0.2">
      <c r="A19" s="35"/>
      <c r="B19" s="35"/>
      <c r="C19" s="62" t="s">
        <v>206</v>
      </c>
      <c r="D19" s="61" t="str">
        <f>IF(D5&lt;&gt;"",D5,"Projeto")</f>
        <v>Projeto</v>
      </c>
    </row>
    <row r="20" spans="1:4" customFormat="1" x14ac:dyDescent="0.2">
      <c r="A20" s="35"/>
      <c r="B20" s="35"/>
      <c r="C20" s="9" t="str">
        <f>A38</f>
        <v>Ativos e Devices</v>
      </c>
      <c r="D20" s="60">
        <f>D38</f>
        <v>0</v>
      </c>
    </row>
    <row r="21" spans="1:4" customFormat="1" x14ac:dyDescent="0.2">
      <c r="A21" s="35"/>
      <c r="B21" s="35"/>
      <c r="C21" s="9" t="str">
        <f>A57</f>
        <v>Comunicação e Conectividade</v>
      </c>
      <c r="D21" s="60">
        <f>D57</f>
        <v>0</v>
      </c>
    </row>
    <row r="22" spans="1:4" customFormat="1" x14ac:dyDescent="0.2">
      <c r="A22" s="35"/>
      <c r="B22" s="35"/>
      <c r="C22" s="9" t="str">
        <f>A66</f>
        <v>Serviços de Backend</v>
      </c>
      <c r="D22" s="60">
        <f>D66</f>
        <v>0</v>
      </c>
    </row>
    <row r="23" spans="1:4" customFormat="1" x14ac:dyDescent="0.2">
      <c r="A23" s="35"/>
      <c r="B23" s="35"/>
      <c r="C23" s="9" t="str">
        <f>A76</f>
        <v>Padrões &amp; Requerimentos regulatórios</v>
      </c>
      <c r="D23" s="60">
        <f>D76</f>
        <v>0</v>
      </c>
    </row>
    <row r="24" spans="1:4" customFormat="1" x14ac:dyDescent="0.2">
      <c r="A24" s="35"/>
      <c r="B24" s="35"/>
      <c r="C24" s="9" t="str">
        <f>A84</f>
        <v>Ambiente de Projeto</v>
      </c>
      <c r="D24" s="60">
        <f>D84</f>
        <v>0</v>
      </c>
    </row>
    <row r="25" spans="1:4" customFormat="1" x14ac:dyDescent="0.2">
      <c r="A25" s="35"/>
      <c r="B25" s="35"/>
    </row>
    <row r="26" spans="1:4" customFormat="1" x14ac:dyDescent="0.2">
      <c r="A26" s="35"/>
      <c r="B26" s="35"/>
    </row>
    <row r="27" spans="1:4" customFormat="1" x14ac:dyDescent="0.2">
      <c r="A27" s="35"/>
      <c r="B27" s="35"/>
    </row>
    <row r="28" spans="1:4" customFormat="1" x14ac:dyDescent="0.2">
      <c r="A28" s="35"/>
      <c r="B28" s="35"/>
    </row>
    <row r="29" spans="1:4" customFormat="1" x14ac:dyDescent="0.2">
      <c r="A29" s="35"/>
      <c r="B29" s="35"/>
    </row>
    <row r="30" spans="1:4" customFormat="1" x14ac:dyDescent="0.2">
      <c r="A30" s="35"/>
      <c r="B30" s="35"/>
    </row>
    <row r="31" spans="1:4" customFormat="1" x14ac:dyDescent="0.2">
      <c r="A31" s="35"/>
      <c r="B31" s="35"/>
    </row>
    <row r="32" spans="1:4" customFormat="1" x14ac:dyDescent="0.2">
      <c r="A32" s="35"/>
      <c r="B32" s="35"/>
    </row>
    <row r="33" spans="1:8" customFormat="1" x14ac:dyDescent="0.2">
      <c r="A33" s="35"/>
      <c r="B33" s="35"/>
    </row>
    <row r="34" spans="1:8" customFormat="1" x14ac:dyDescent="0.2">
      <c r="A34" s="35"/>
      <c r="B34" s="35"/>
    </row>
    <row r="35" spans="1:8" customFormat="1" x14ac:dyDescent="0.2">
      <c r="A35" s="35"/>
      <c r="B35" s="35"/>
    </row>
    <row r="36" spans="1:8" customFormat="1" x14ac:dyDescent="0.2">
      <c r="A36" s="35"/>
      <c r="B36" s="35"/>
    </row>
    <row r="37" spans="1:8" s="55" customFormat="1" ht="19" x14ac:dyDescent="0.2">
      <c r="A37" s="59" t="s">
        <v>205</v>
      </c>
      <c r="B37" s="59"/>
      <c r="C37" s="59"/>
      <c r="D37" s="58" t="s">
        <v>204</v>
      </c>
      <c r="E37" s="57" t="s">
        <v>203</v>
      </c>
      <c r="F37" s="57" t="s">
        <v>202</v>
      </c>
      <c r="G37" s="56"/>
    </row>
    <row r="38" spans="1:8" ht="18" outlineLevel="1" x14ac:dyDescent="0.2">
      <c r="A38" s="43" t="s">
        <v>168</v>
      </c>
      <c r="C38"/>
      <c r="D38" s="45">
        <f>(D39+D45+D50+D53)/4</f>
        <v>0</v>
      </c>
      <c r="E38"/>
      <c r="F38"/>
    </row>
    <row r="39" spans="1:8" outlineLevel="1" x14ac:dyDescent="0.2">
      <c r="A39" s="41"/>
      <c r="B39" s="46" t="s">
        <v>83</v>
      </c>
      <c r="C39"/>
      <c r="D39" s="45">
        <f>SUM(D40:D44)/5</f>
        <v>0</v>
      </c>
      <c r="E39"/>
      <c r="F39"/>
    </row>
    <row r="40" spans="1:8" ht="16" outlineLevel="1" x14ac:dyDescent="0.2">
      <c r="A40" s="41"/>
      <c r="C40" s="40" t="s">
        <v>167</v>
      </c>
      <c r="D40" s="39">
        <v>0</v>
      </c>
      <c r="E40" s="38" t="str">
        <f>IF(D40=1, Dimensões!D7, IF(D40=2, Dimensões!E7, IF(D40=3, Dimensões!F7, IF(D40=4, Dimensões!G7, "Seleção inválida: Deve ser 1-4"))))</f>
        <v>Seleção inválida: Deve ser 1-4</v>
      </c>
      <c r="F40" s="37"/>
    </row>
    <row r="41" spans="1:8" ht="16" outlineLevel="1" x14ac:dyDescent="0.2">
      <c r="A41" s="41"/>
      <c r="C41" s="40" t="s">
        <v>201</v>
      </c>
      <c r="D41" s="39">
        <v>0</v>
      </c>
      <c r="E41" s="38" t="str">
        <f>IF(D41=1, Dimensões!D8, IF(D41=2, Dimensões!E8, IF(D41=3, Dimensões!F8, IF(D41=4, Dimensões!G8, "Seleção inválida: Deve ser 1-4"))))</f>
        <v>Seleção inválida: Deve ser 1-4</v>
      </c>
      <c r="F41" s="53"/>
      <c r="G41" s="52"/>
      <c r="H41" s="52"/>
    </row>
    <row r="42" spans="1:8" ht="16" outlineLevel="1" x14ac:dyDescent="0.2">
      <c r="A42" s="41"/>
      <c r="C42" s="54" t="s">
        <v>200</v>
      </c>
      <c r="D42" s="39">
        <v>0</v>
      </c>
      <c r="E42" s="38" t="str">
        <f>IF(D42=1, Dimensões!D9, IF(D42=2, Dimensões!E9, IF(D42=3, Dimensões!F9, IF(D42=4, Dimensões!G9, "Seleção inválida: Deve ser 1-4"))))</f>
        <v>Seleção inválida: Deve ser 1-4</v>
      </c>
      <c r="F42" s="53"/>
      <c r="G42" s="52"/>
      <c r="H42" s="52"/>
    </row>
    <row r="43" spans="1:8" ht="16" outlineLevel="1" x14ac:dyDescent="0.2">
      <c r="A43" s="41"/>
      <c r="C43" s="51" t="s">
        <v>199</v>
      </c>
      <c r="D43" s="39">
        <v>0</v>
      </c>
      <c r="E43" s="38" t="str">
        <f>IF(D43=1, Dimensões!D10, IF(D43=2, Dimensões!E10, IF(D43=3, Dimensões!F10, IF(D43=4, Dimensões!G10, "Seleção inválida: Deve ser 1-4"))))</f>
        <v>Seleção inválida: Deve ser 1-4</v>
      </c>
      <c r="F43" s="37"/>
    </row>
    <row r="44" spans="1:8" ht="16" outlineLevel="1" x14ac:dyDescent="0.2">
      <c r="A44" s="41"/>
      <c r="C44" s="50" t="s">
        <v>198</v>
      </c>
      <c r="D44" s="39">
        <v>0</v>
      </c>
      <c r="E44" s="38" t="str">
        <f>IF(D44=1, Dimensões!D11, IF(D44=2, Dimensões!E11, IF(D44=3, Dimensões!F11, IF(D44=4, Dimensões!G11, "Seleção inválida: Deve ser 1-4"))))</f>
        <v>Seleção inválida: Deve ser 1-4</v>
      </c>
      <c r="F44" s="37"/>
    </row>
    <row r="45" spans="1:8" outlineLevel="1" x14ac:dyDescent="0.2">
      <c r="A45" s="41"/>
      <c r="B45" s="46" t="s">
        <v>149</v>
      </c>
      <c r="C45" s="46"/>
      <c r="D45" s="45">
        <f>SUM(D46:D48)/3</f>
        <v>0</v>
      </c>
      <c r="E45" s="38"/>
      <c r="F45" s="37"/>
    </row>
    <row r="46" spans="1:8" ht="16" outlineLevel="1" x14ac:dyDescent="0.2">
      <c r="A46" s="41"/>
      <c r="C46" s="40" t="s">
        <v>148</v>
      </c>
      <c r="D46" s="39"/>
      <c r="E46" s="38" t="str">
        <f>IF(D46=1, Dimensões!D13, IF(D46=2, Dimensões!E13, IF(D46=3, Dimensões!F13, IF(D46=4, Dimensões!G13, "Seleção inválida: Deve ser 1-4"))))</f>
        <v>Seleção inválida: Deve ser 1-4</v>
      </c>
      <c r="F46" s="37"/>
    </row>
    <row r="47" spans="1:8" ht="16" outlineLevel="1" x14ac:dyDescent="0.2">
      <c r="A47" s="41"/>
      <c r="C47" s="40" t="s">
        <v>197</v>
      </c>
      <c r="D47" s="39"/>
      <c r="E47" s="38" t="str">
        <f>IF(D47=1, Dimensões!D14, IF(D47=2, Dimensões!E14, IF(D47=3, Dimensões!F14, IF(D47=4, Dimensões!G14, "Seleção inválida: Deve ser 1-4"))))</f>
        <v>Seleção inválida: Deve ser 1-4</v>
      </c>
      <c r="F47" s="37"/>
    </row>
    <row r="48" spans="1:8" ht="16" outlineLevel="1" x14ac:dyDescent="0.2">
      <c r="A48" s="41"/>
      <c r="C48" s="40" t="s">
        <v>196</v>
      </c>
      <c r="D48" s="39"/>
      <c r="E48" s="38" t="str">
        <f>IF(D48=1, Dimensões!D15, IF(D48=2, Dimensões!E15, IF(D48=3, Dimensões!F15, IF(D48=4, Dimensões!G15, "Seleção inválida: Deve ser 1-4"))))</f>
        <v>Seleção inválida: Deve ser 1-4</v>
      </c>
      <c r="F48" s="37"/>
    </row>
    <row r="49" spans="1:8" ht="16" outlineLevel="1" x14ac:dyDescent="0.2">
      <c r="A49" s="41"/>
      <c r="C49" t="s">
        <v>195</v>
      </c>
      <c r="D49" s="39"/>
      <c r="E49" s="38" t="str">
        <f>IF(D49=1, Dimensões!D16, IF(D49=2, Dimensões!E16, IF(D49=3, Dimensões!F16, IF(D49=4, Dimensões!G16, "Seleção inválida: Deve ser 1-4"))))</f>
        <v>Seleção inválida: Deve ser 1-4</v>
      </c>
      <c r="F49" s="37"/>
    </row>
    <row r="50" spans="1:8" outlineLevel="1" x14ac:dyDescent="0.2">
      <c r="A50" s="41"/>
      <c r="B50" s="46" t="s">
        <v>130</v>
      </c>
      <c r="C50" s="46"/>
      <c r="D50" s="45">
        <f>SUM(D51:D52)/2</f>
        <v>0</v>
      </c>
      <c r="E50" s="38"/>
      <c r="F50" s="37"/>
    </row>
    <row r="51" spans="1:8" ht="16" outlineLevel="1" x14ac:dyDescent="0.2">
      <c r="A51" s="41"/>
      <c r="C51" s="40" t="s">
        <v>194</v>
      </c>
      <c r="D51" s="39"/>
      <c r="E51" s="38" t="str">
        <f>IF(D51=1, Dimensões!D18, IF(D51=2, Dimensões!E18, IF(D51=3, Dimensões!F18, IF(D51=4, Dimensões!G18, "Seleção inválida: Deve ser 1-4"))))</f>
        <v>Seleção inválida: Deve ser 1-4</v>
      </c>
      <c r="F51" s="37"/>
    </row>
    <row r="52" spans="1:8" ht="16" outlineLevel="1" x14ac:dyDescent="0.2">
      <c r="A52" s="41"/>
      <c r="C52" s="40" t="s">
        <v>124</v>
      </c>
      <c r="D52" s="39"/>
      <c r="E52" s="38" t="str">
        <f>IF(D52=1, Dimensões!D19, IF(D52=2, Dimensões!E19, IF(D52=3, Dimensões!F19, IF(D52=4, Dimensões!G19, "Seleção inválida: Deve ser 1-4"))))</f>
        <v>Seleção inválida: Deve ser 1-4</v>
      </c>
      <c r="F52" s="37"/>
    </row>
    <row r="53" spans="1:8" outlineLevel="1" x14ac:dyDescent="0.2">
      <c r="A53" s="41"/>
      <c r="B53" s="46" t="s">
        <v>193</v>
      </c>
      <c r="C53" s="46"/>
      <c r="D53" s="45">
        <f>SUM(D54:D56)/3</f>
        <v>0</v>
      </c>
      <c r="E53" s="38"/>
      <c r="F53" s="37"/>
    </row>
    <row r="54" spans="1:8" ht="16" outlineLevel="1" x14ac:dyDescent="0.2">
      <c r="A54" s="41"/>
      <c r="C54" s="42" t="s">
        <v>192</v>
      </c>
      <c r="D54" s="39"/>
      <c r="E54" s="38" t="str">
        <f>IF(D54=1, Dimensões!D21, IF(D54=2, Dimensões!E21, IF(D54=3, Dimensões!F21, IF(D54=4, Dimensões!G21, "Seleção inválida: Deve ser 1-4"))))</f>
        <v>Seleção inválida: Deve ser 1-4</v>
      </c>
      <c r="F54" s="49"/>
      <c r="G54" s="40"/>
      <c r="H54" s="40"/>
    </row>
    <row r="55" spans="1:8" ht="16" outlineLevel="1" x14ac:dyDescent="0.2">
      <c r="A55" s="41"/>
      <c r="C55" s="40" t="s">
        <v>191</v>
      </c>
      <c r="D55" s="39"/>
      <c r="E55" s="38" t="str">
        <f>IF(D55=1, Dimensões!D22, IF(D55=2, Dimensões!E22, IF(D55=3, Dimensões!F22, IF(D55=4, Dimensões!G22, "Seleção inválida: Deve ser 1-4"))))</f>
        <v>Seleção inválida: Deve ser 1-4</v>
      </c>
      <c r="F55" s="49"/>
      <c r="G55" s="40"/>
      <c r="H55" s="40"/>
    </row>
    <row r="56" spans="1:8" ht="16" outlineLevel="1" x14ac:dyDescent="0.2">
      <c r="A56" s="41"/>
      <c r="C56" s="40" t="s">
        <v>190</v>
      </c>
      <c r="D56" s="39"/>
      <c r="E56" s="38" t="str">
        <f>IF(D56=1, Dimensões!D23, IF(D56=2, Dimensões!E23, IF(D56=3, Dimensões!F23, IF(D56=4, Dimensões!G23, "Seleção inválida: Deve ser 1-4"))))</f>
        <v>Seleção inválida: Deve ser 1-4</v>
      </c>
      <c r="F56" s="37"/>
    </row>
    <row r="57" spans="1:8" ht="18" outlineLevel="1" x14ac:dyDescent="0.2">
      <c r="A57" s="43" t="s">
        <v>103</v>
      </c>
      <c r="D57" s="45">
        <f>(D58+D62)/2</f>
        <v>0</v>
      </c>
      <c r="E57" s="38"/>
      <c r="F57" s="37"/>
    </row>
    <row r="58" spans="1:8" ht="18" outlineLevel="1" x14ac:dyDescent="0.2">
      <c r="A58" s="43"/>
      <c r="B58" s="48" t="s">
        <v>102</v>
      </c>
      <c r="D58" s="45">
        <f>SUM(D59:D61)/3</f>
        <v>0</v>
      </c>
      <c r="E58" s="38"/>
      <c r="F58" s="37"/>
    </row>
    <row r="59" spans="1:8" ht="18" outlineLevel="1" x14ac:dyDescent="0.2">
      <c r="A59" s="43"/>
      <c r="B59" s="40"/>
      <c r="C59" s="35" t="s">
        <v>95</v>
      </c>
      <c r="D59" s="39"/>
      <c r="E59" s="38" t="str">
        <f>IF(D59=1, Dimensões!D26, IF(D59=2, Dimensões!E26, IF(D59=3, Dimensões!F26, IF(D59=4, Dimensões!G26, "Seleção inválida: Deve ser 1-4"))))</f>
        <v>Seleção inválida: Deve ser 1-4</v>
      </c>
      <c r="F59" s="37"/>
    </row>
    <row r="60" spans="1:8" ht="18" outlineLevel="1" x14ac:dyDescent="0.2">
      <c r="A60" s="43"/>
      <c r="B60" s="40"/>
      <c r="C60" s="35" t="s">
        <v>189</v>
      </c>
      <c r="D60" s="39"/>
      <c r="E60" s="38" t="str">
        <f>IF(D60=1, Dimensões!D27, IF(D60=2, Dimensões!E27, IF(D60=3, Dimensões!F27, IF(D60=4, Dimensões!G27, "Seleção inválida: Deve ser 1-4"))))</f>
        <v>Seleção inválida: Deve ser 1-4</v>
      </c>
      <c r="F60" s="37"/>
    </row>
    <row r="61" spans="1:8" ht="18" outlineLevel="1" x14ac:dyDescent="0.2">
      <c r="A61" s="43"/>
      <c r="B61" s="40"/>
      <c r="C61" s="35" t="s">
        <v>188</v>
      </c>
      <c r="D61" s="39"/>
      <c r="E61" s="38" t="str">
        <f>IF(D61=1, Dimensões!D28, IF(D61=2, Dimensões!E28, IF(D61=3, Dimensões!F28, IF(D61=4, Dimensões!G28, "Seleção inválida: Deve ser 1-4"))))</f>
        <v>Seleção inválida: Deve ser 1-4</v>
      </c>
      <c r="F61" s="37"/>
    </row>
    <row r="62" spans="1:8" outlineLevel="1" x14ac:dyDescent="0.2">
      <c r="A62" s="41"/>
      <c r="B62" s="48" t="s">
        <v>96</v>
      </c>
      <c r="D62" s="45">
        <f>SUM(D63:D65)/3</f>
        <v>0</v>
      </c>
      <c r="E62" s="38"/>
      <c r="F62" s="37"/>
    </row>
    <row r="63" spans="1:8" ht="16" outlineLevel="1" x14ac:dyDescent="0.2">
      <c r="A63" s="41"/>
      <c r="B63" s="40"/>
      <c r="C63" s="35" t="s">
        <v>95</v>
      </c>
      <c r="D63" s="39"/>
      <c r="E63" s="38" t="str">
        <f>IF(D63=1, Dimensões!D30, IF(D63=2, Dimensões!E30, IF(D63=3, Dimensões!F30, IF(D63=4, Dimensões!G30, "Seleção inválida: Deve ser 1-4"))))</f>
        <v>Seleção inválida: Deve ser 1-4</v>
      </c>
      <c r="F63" s="37"/>
    </row>
    <row r="64" spans="1:8" ht="16" outlineLevel="1" x14ac:dyDescent="0.2">
      <c r="A64" s="41"/>
      <c r="B64" s="40"/>
      <c r="C64" s="35" t="s">
        <v>189</v>
      </c>
      <c r="D64" s="39"/>
      <c r="E64" s="38" t="str">
        <f>IF(D64=1, Dimensões!D31, IF(D64=2, Dimensões!E31, IF(D64=3, Dimensões!F31, IF(D64=4, Dimensões!G31, "Seleção inválida: Deve ser 1-4"))))</f>
        <v>Seleção inválida: Deve ser 1-4</v>
      </c>
      <c r="F64" s="37"/>
    </row>
    <row r="65" spans="1:8" ht="16" outlineLevel="1" x14ac:dyDescent="0.2">
      <c r="A65" s="41"/>
      <c r="B65" s="40"/>
      <c r="C65" s="35" t="s">
        <v>188</v>
      </c>
      <c r="D65" s="39"/>
      <c r="E65" s="38" t="str">
        <f>IF(D65=1, Dimensões!D32, IF(D65=2, Dimensões!E32, IF(D65=3, Dimensões!F32, IF(D65=4, Dimensões!G32, "Seleção inválida: Deve ser 1-4"))))</f>
        <v>Seleção inválida: Deve ser 1-4</v>
      </c>
      <c r="F65" s="37"/>
    </row>
    <row r="66" spans="1:8" ht="18" outlineLevel="1" x14ac:dyDescent="0.2">
      <c r="A66" s="43" t="s">
        <v>84</v>
      </c>
      <c r="D66" s="45">
        <f>(D67+D71)/2</f>
        <v>0</v>
      </c>
      <c r="E66" s="38"/>
      <c r="F66" s="37"/>
    </row>
    <row r="67" spans="1:8" ht="18" outlineLevel="1" x14ac:dyDescent="0.2">
      <c r="A67" s="43"/>
      <c r="B67" s="46" t="s">
        <v>83</v>
      </c>
      <c r="C67" s="46"/>
      <c r="D67" s="45">
        <f>SUM(D68:D70)/3</f>
        <v>0</v>
      </c>
      <c r="E67" s="38"/>
      <c r="F67" s="37"/>
    </row>
    <row r="68" spans="1:8" ht="18" outlineLevel="1" x14ac:dyDescent="0.2">
      <c r="A68" s="43"/>
      <c r="C68" s="40" t="s">
        <v>187</v>
      </c>
      <c r="D68" s="39"/>
      <c r="E68" s="38" t="str">
        <f>IF(D68=1, Dimensões!D35, IF(D68=2, Dimensões!E35, IF(D68=3, Dimensões!F35, IF(D68=4, Dimensões!G35, "Seleção inválida: Deve ser 1-4"))))</f>
        <v>Seleção inválida: Deve ser 1-4</v>
      </c>
      <c r="F68" s="37"/>
    </row>
    <row r="69" spans="1:8" ht="18" outlineLevel="1" x14ac:dyDescent="0.2">
      <c r="A69" s="43"/>
      <c r="C69" s="40" t="s">
        <v>186</v>
      </c>
      <c r="D69" s="39"/>
      <c r="E69" s="38" t="str">
        <f>IF(D69=1, Dimensões!D36, IF(D69=2, Dimensões!E36, IF(D69=3, Dimensões!F36, IF(D69=4, Dimensões!G36, "Seleção inválida: Deve ser 1-4"))))</f>
        <v>Seleção inválida: Deve ser 1-4</v>
      </c>
      <c r="F69" s="37"/>
      <c r="H69" s="40"/>
    </row>
    <row r="70" spans="1:8" ht="16" outlineLevel="1" x14ac:dyDescent="0.2">
      <c r="A70" s="41"/>
      <c r="C70" s="40" t="s">
        <v>185</v>
      </c>
      <c r="D70" s="39"/>
      <c r="E70" s="38" t="str">
        <f>IF(D70=1, Dimensões!D37, IF(D70=2, Dimensões!E37, IF(D70=3, Dimensões!F37, IF(D70=4, Dimensões!G37, "Seleção inválida: Deve ser 1-4"))))</f>
        <v>Seleção inválida: Deve ser 1-4</v>
      </c>
      <c r="F70" s="37"/>
    </row>
    <row r="71" spans="1:8" outlineLevel="1" x14ac:dyDescent="0.2">
      <c r="A71" s="41"/>
      <c r="B71" s="46" t="s">
        <v>184</v>
      </c>
      <c r="C71" s="46"/>
      <c r="D71" s="45">
        <f>SUM(D72:D75)/4</f>
        <v>0</v>
      </c>
      <c r="E71" s="44"/>
      <c r="F71" s="37"/>
    </row>
    <row r="72" spans="1:8" ht="16" outlineLevel="1" x14ac:dyDescent="0.2">
      <c r="A72" s="41"/>
      <c r="C72" s="40" t="s">
        <v>183</v>
      </c>
      <c r="D72" s="39"/>
      <c r="E72" s="38" t="str">
        <f>IF(D72=1, Dimensões!D39, IF(D72=2, Dimensões!E39, IF(D72=3, Dimensões!F39, IF(D72=4, Dimensões!G39, "Seleção inválida: Deve ser 1-4"))))</f>
        <v>Seleção inválida: Deve ser 1-4</v>
      </c>
      <c r="F72" s="37"/>
    </row>
    <row r="73" spans="1:8" ht="16" outlineLevel="1" x14ac:dyDescent="0.2">
      <c r="A73" s="41"/>
      <c r="C73" s="40" t="s">
        <v>63</v>
      </c>
      <c r="D73" s="39"/>
      <c r="E73" s="38" t="str">
        <f>IF(D73=1, Dimensões!D40, IF(D73=2, Dimensões!E40, IF(D73=3, Dimensões!F40, IF(D73=4, Dimensões!G40, "Seleção inválida: Deve ser 1-4"))))</f>
        <v>Seleção inválida: Deve ser 1-4</v>
      </c>
      <c r="F73" s="37"/>
    </row>
    <row r="74" spans="1:8" ht="16" outlineLevel="1" x14ac:dyDescent="0.2">
      <c r="A74" s="41"/>
      <c r="C74" s="35" t="s">
        <v>58</v>
      </c>
      <c r="D74" s="39"/>
      <c r="E74" s="38" t="str">
        <f>IF(D74=1, Dimensões!D41, IF(D74=2, Dimensões!E41, IF(D74=3, Dimensões!F41, IF(D74=4, Dimensões!G41, "Seleção inválida: Deve ser 1-4"))))</f>
        <v>Seleção inválida: Deve ser 1-4</v>
      </c>
      <c r="F74" s="37"/>
    </row>
    <row r="75" spans="1:8" ht="16" outlineLevel="1" x14ac:dyDescent="0.2">
      <c r="A75" s="41"/>
      <c r="C75" s="35" t="s">
        <v>53</v>
      </c>
      <c r="D75" s="39"/>
      <c r="E75" s="38" t="str">
        <f>IF(D75=1, Dimensões!D42, IF(D75=2, Dimensões!E42, IF(D75=3, Dimensões!F42, IF(D75=4, Dimensões!G42, "Seleção inválida: Deve ser 1-4"))))</f>
        <v>Seleção inválida: Deve ser 1-4</v>
      </c>
      <c r="F75" s="37"/>
    </row>
    <row r="76" spans="1:8" ht="18" outlineLevel="1" x14ac:dyDescent="0.2">
      <c r="A76" s="43" t="s">
        <v>182</v>
      </c>
      <c r="D76" s="45">
        <f>(D77+D81)/2</f>
        <v>0</v>
      </c>
      <c r="E76" s="38"/>
      <c r="F76" s="47"/>
    </row>
    <row r="77" spans="1:8" ht="18" outlineLevel="1" x14ac:dyDescent="0.2">
      <c r="A77" s="43"/>
      <c r="B77" s="46" t="s">
        <v>181</v>
      </c>
      <c r="C77" s="46"/>
      <c r="D77" s="45">
        <f>SUM(D78:D80)/3</f>
        <v>0</v>
      </c>
      <c r="E77" s="38"/>
      <c r="F77" s="37"/>
    </row>
    <row r="78" spans="1:8" ht="18" outlineLevel="1" x14ac:dyDescent="0.2">
      <c r="A78" s="43"/>
      <c r="C78" s="40" t="s">
        <v>180</v>
      </c>
      <c r="D78" s="39"/>
      <c r="E78" s="38" t="str">
        <f>IF(D78=1, Dimensões!D45, IF(D78=2, Dimensões!E45, IF(D78=3, Dimensões!F45, IF(D78=4, Dimensões!G45, "Seleção inválida: Deve ser 1-4"))))</f>
        <v>Seleção inválida: Deve ser 1-4</v>
      </c>
      <c r="F78" s="37"/>
    </row>
    <row r="79" spans="1:8" ht="18" outlineLevel="1" x14ac:dyDescent="0.2">
      <c r="A79" s="43"/>
      <c r="C79" s="40" t="s">
        <v>179</v>
      </c>
      <c r="D79" s="39"/>
      <c r="E79" s="38" t="str">
        <f>IF(D79=1, Dimensões!D46, IF(D79=2, Dimensões!E46, IF(D79=3, Dimensões!F46, IF(D79=4, Dimensões!G46, "Seleção inválida: Deve ser 1-4"))))</f>
        <v>Seleção inválida: Deve ser 1-4</v>
      </c>
      <c r="F79" s="37"/>
    </row>
    <row r="80" spans="1:8" ht="18" outlineLevel="1" x14ac:dyDescent="0.2">
      <c r="A80" s="43"/>
      <c r="C80" s="40" t="s">
        <v>178</v>
      </c>
      <c r="D80" s="39"/>
      <c r="E80" s="38" t="str">
        <f>IF(D80=1, Dimensões!D47, IF(D80=2, Dimensões!E47, IF(D80=3, Dimensões!F47, IF(D80=4, Dimensões!G47, "Seleção inválida: Deve ser 1-4"))))</f>
        <v>Seleção inválida: Deve ser 1-4</v>
      </c>
      <c r="F80" s="37"/>
    </row>
    <row r="81" spans="1:6" ht="18" outlineLevel="1" x14ac:dyDescent="0.2">
      <c r="A81" s="43"/>
      <c r="B81" s="46" t="s">
        <v>40</v>
      </c>
      <c r="C81" s="46"/>
      <c r="D81" s="45">
        <f>SUM(D82:D83)/2</f>
        <v>0</v>
      </c>
      <c r="E81" s="38"/>
      <c r="F81" s="37"/>
    </row>
    <row r="82" spans="1:6" ht="18" outlineLevel="1" x14ac:dyDescent="0.2">
      <c r="A82" s="43"/>
      <c r="C82" s="42" t="s">
        <v>177</v>
      </c>
      <c r="D82" s="39"/>
      <c r="E82" s="38" t="str">
        <f>IF(D82=1, Dimensões!D49, IF(D82=2, Dimensões!E49, IF(D82=3, Dimensões!F49, IF(D82=4, Dimensões!G49, "Seleção inválida: Deve ser 1-4"))))</f>
        <v>Seleção inválida: Deve ser 1-4</v>
      </c>
      <c r="F82" s="37"/>
    </row>
    <row r="83" spans="1:6" ht="16" outlineLevel="1" x14ac:dyDescent="0.2">
      <c r="A83" s="41"/>
      <c r="C83" s="42" t="s">
        <v>176</v>
      </c>
      <c r="D83" s="39"/>
      <c r="E83" s="38" t="str">
        <f>IF(D83=1, Dimensões!D50, IF(D83=2, Dimensões!E50, IF(D83=3, Dimensões!F50, IF(D83=4, Dimensões!G50, "Seleção inválida: Deve ser 1-4"))))</f>
        <v>Seleção inválida: Deve ser 1-4</v>
      </c>
      <c r="F83" s="37"/>
    </row>
    <row r="84" spans="1:6" ht="18" outlineLevel="1" x14ac:dyDescent="0.2">
      <c r="A84" s="43" t="s">
        <v>33</v>
      </c>
      <c r="D84" s="45">
        <f>SUM(D85:D88)/4</f>
        <v>0</v>
      </c>
      <c r="E84" s="44"/>
      <c r="F84" s="37"/>
    </row>
    <row r="85" spans="1:6" ht="18" outlineLevel="1" x14ac:dyDescent="0.2">
      <c r="A85" s="43"/>
      <c r="C85" s="42" t="s">
        <v>32</v>
      </c>
      <c r="D85" s="39"/>
      <c r="E85" s="38" t="str">
        <f>IF(D85=1, Dimensões!D52, IF(D85=2, Dimensões!E52, IF(D85=3, Dimensões!F52, IF(D85=4, Dimensões!G52, "Seleção inválida: Deve ser 1-4"))))</f>
        <v>Seleção inválida: Deve ser 1-4</v>
      </c>
      <c r="F85" s="37"/>
    </row>
    <row r="86" spans="1:6" ht="18" outlineLevel="1" x14ac:dyDescent="0.2">
      <c r="A86" s="43"/>
      <c r="C86" s="42" t="s">
        <v>175</v>
      </c>
      <c r="D86" s="39"/>
      <c r="E86" s="38" t="str">
        <f>IF(D86=1, Dimensões!D53, IF(D86=2, Dimensões!E53, IF(D86=3, Dimensões!F53, IF(D86=4, Dimensões!G53, "Seleção inválida: Deve ser 1-4"))))</f>
        <v>Seleção inválida: Deve ser 1-4</v>
      </c>
      <c r="F86" s="37"/>
    </row>
    <row r="87" spans="1:6" ht="18" outlineLevel="1" x14ac:dyDescent="0.2">
      <c r="A87" s="43"/>
      <c r="C87" s="42" t="s">
        <v>174</v>
      </c>
      <c r="D87" s="39"/>
      <c r="E87" s="38" t="str">
        <f>IF(D87=1, Dimensões!D54, IF(D87=2, Dimensões!E54, IF(D87=3, Dimensões!F54, IF(D87=4, Dimensões!G54, "Seleção inválida: Deve ser 1-4"))))</f>
        <v>Seleção inválida: Deve ser 1-4</v>
      </c>
      <c r="F87" s="37"/>
    </row>
    <row r="88" spans="1:6" ht="16" outlineLevel="1" x14ac:dyDescent="0.2">
      <c r="A88" s="41"/>
      <c r="C88" s="40" t="s">
        <v>173</v>
      </c>
      <c r="D88" s="39"/>
      <c r="E88" s="38" t="str">
        <f>IF(D88=1, Dimensões!D55, IF(D88=2, Dimensões!E55, IF(D88=3, Dimensões!F55, IF(D88=4, Dimensões!G55, "Seleção inválida: Deve ser 1-4"))))</f>
        <v>Seleção inválida: Deve ser 1-4</v>
      </c>
      <c r="F88" s="37"/>
    </row>
  </sheetData>
  <mergeCells count="7">
    <mergeCell ref="A1:F1"/>
    <mergeCell ref="E5:F5"/>
    <mergeCell ref="E6:F6"/>
    <mergeCell ref="E7:F7"/>
    <mergeCell ref="E4:F4"/>
    <mergeCell ref="A5:C5"/>
    <mergeCell ref="A4:C4"/>
  </mergeCells>
  <conditionalFormatting sqref="D40:D88">
    <cfRule type="dataBar" priority="2">
      <dataBar>
        <cfvo type="min"/>
        <cfvo type="max"/>
        <color rgb="FF638EC6"/>
      </dataBar>
    </cfRule>
  </conditionalFormatting>
  <conditionalFormatting sqref="D38:D39">
    <cfRule type="dataBar" priority="1">
      <dataBar>
        <cfvo type="min"/>
        <cfvo type="max"/>
        <color rgb="FF638EC6"/>
      </dataBar>
    </cfRule>
  </conditionalFormatting>
  <pageMargins left="0.70866141732283472" right="0.70866141732283472" top="0.78740157480314965" bottom="0.78740157480314965" header="0.31496062992125984" footer="0.31496062992125984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CCB6-5D7F-EC49-A9D0-CC7E734A0673}">
  <dimension ref="A2:F86"/>
  <sheetViews>
    <sheetView topLeftCell="A68" workbookViewId="0">
      <selection activeCell="E86" sqref="E86"/>
    </sheetView>
  </sheetViews>
  <sheetFormatPr baseColWidth="10" defaultRowHeight="15" x14ac:dyDescent="0.2"/>
  <cols>
    <col min="1" max="1" width="3.83203125" style="35" customWidth="1"/>
    <col min="2" max="2" width="4.1640625" style="35" customWidth="1"/>
    <col min="3" max="3" width="38.33203125" style="35" bestFit="1" customWidth="1"/>
    <col min="4" max="4" width="30.6640625" style="36" customWidth="1"/>
    <col min="5" max="5" width="56.1640625" style="38" customWidth="1"/>
    <col min="6" max="6" width="37.5" style="35" customWidth="1"/>
  </cols>
  <sheetData>
    <row r="2" spans="1:6" ht="20" x14ac:dyDescent="0.2">
      <c r="A2" s="59" t="s">
        <v>83</v>
      </c>
      <c r="B2" s="59"/>
      <c r="C2" s="59"/>
      <c r="D2" s="71" t="s">
        <v>215</v>
      </c>
      <c r="E2" s="70" t="s">
        <v>210</v>
      </c>
      <c r="F2" s="59"/>
    </row>
    <row r="3" spans="1:6" x14ac:dyDescent="0.2">
      <c r="A3" s="35" t="s">
        <v>209</v>
      </c>
      <c r="D3" s="64" t="s">
        <v>214</v>
      </c>
      <c r="E3" s="69"/>
      <c r="F3" s="37"/>
    </row>
    <row r="4" spans="1:6" x14ac:dyDescent="0.2">
      <c r="A4" s="35" t="s">
        <v>208</v>
      </c>
      <c r="D4" s="64" t="s">
        <v>213</v>
      </c>
      <c r="E4" s="69"/>
      <c r="F4" s="37"/>
    </row>
    <row r="5" spans="1:6" x14ac:dyDescent="0.2">
      <c r="A5" s="35" t="s">
        <v>207</v>
      </c>
      <c r="D5" s="39"/>
      <c r="E5" s="69"/>
      <c r="F5" s="37"/>
    </row>
    <row r="7" spans="1:6" x14ac:dyDescent="0.2">
      <c r="C7"/>
      <c r="D7"/>
      <c r="E7"/>
      <c r="F7"/>
    </row>
    <row r="8" spans="1:6" x14ac:dyDescent="0.2">
      <c r="C8"/>
      <c r="D8"/>
      <c r="E8"/>
      <c r="F8"/>
    </row>
    <row r="9" spans="1:6" x14ac:dyDescent="0.2">
      <c r="C9"/>
      <c r="D9"/>
      <c r="E9"/>
      <c r="F9"/>
    </row>
    <row r="10" spans="1:6" x14ac:dyDescent="0.2">
      <c r="C10"/>
      <c r="D10"/>
      <c r="E10"/>
      <c r="F10"/>
    </row>
    <row r="11" spans="1:6" x14ac:dyDescent="0.2">
      <c r="C11"/>
      <c r="D11"/>
      <c r="E11"/>
      <c r="F11"/>
    </row>
    <row r="12" spans="1:6" x14ac:dyDescent="0.2">
      <c r="C12"/>
      <c r="D12"/>
      <c r="E12"/>
      <c r="F12"/>
    </row>
    <row r="13" spans="1:6" x14ac:dyDescent="0.2">
      <c r="C13"/>
      <c r="D13"/>
      <c r="E13"/>
      <c r="F13"/>
    </row>
    <row r="14" spans="1:6" x14ac:dyDescent="0.2">
      <c r="C14"/>
      <c r="D14"/>
      <c r="E14"/>
      <c r="F14"/>
    </row>
    <row r="15" spans="1:6" x14ac:dyDescent="0.2">
      <c r="C15"/>
      <c r="D15"/>
      <c r="E15"/>
      <c r="F15"/>
    </row>
    <row r="16" spans="1:6" x14ac:dyDescent="0.2">
      <c r="C16"/>
      <c r="D16"/>
      <c r="E16"/>
      <c r="F16"/>
    </row>
    <row r="17" spans="3:6" x14ac:dyDescent="0.2">
      <c r="C17" s="68" t="s">
        <v>206</v>
      </c>
      <c r="D17" s="9" t="str">
        <f>D3</f>
        <v>Track &amp; Trace</v>
      </c>
      <c r="E17"/>
      <c r="F17"/>
    </row>
    <row r="18" spans="3:6" x14ac:dyDescent="0.2">
      <c r="C18" s="9" t="str">
        <f>A36</f>
        <v>Ativos e Devices</v>
      </c>
      <c r="D18" s="60">
        <f>D36</f>
        <v>2.4833333333333334</v>
      </c>
      <c r="E18"/>
      <c r="F18"/>
    </row>
    <row r="19" spans="3:6" x14ac:dyDescent="0.2">
      <c r="C19" s="9" t="str">
        <f>A55</f>
        <v>Comunicação e Conectividade</v>
      </c>
      <c r="D19" s="60">
        <f>D55</f>
        <v>2</v>
      </c>
      <c r="E19"/>
      <c r="F19"/>
    </row>
    <row r="20" spans="3:6" x14ac:dyDescent="0.2">
      <c r="C20" s="9" t="str">
        <f>A64</f>
        <v>Serviços de Backend</v>
      </c>
      <c r="D20" s="60">
        <f>D64</f>
        <v>3.25</v>
      </c>
      <c r="E20"/>
      <c r="F20"/>
    </row>
    <row r="21" spans="3:6" x14ac:dyDescent="0.2">
      <c r="C21" s="9" t="str">
        <f>A74</f>
        <v>Padrões &amp; Requerimentos regulatórios</v>
      </c>
      <c r="D21" s="60">
        <f>D74</f>
        <v>1.9166666666666667</v>
      </c>
      <c r="E21"/>
      <c r="F21"/>
    </row>
    <row r="22" spans="3:6" x14ac:dyDescent="0.2">
      <c r="C22" s="9" t="str">
        <f>A82</f>
        <v>Ambiente de Projeto</v>
      </c>
      <c r="D22" s="60">
        <f>D82</f>
        <v>2.25</v>
      </c>
      <c r="E22"/>
      <c r="F22"/>
    </row>
    <row r="23" spans="3:6" x14ac:dyDescent="0.2">
      <c r="C23"/>
      <c r="D23"/>
      <c r="E23"/>
      <c r="F23"/>
    </row>
    <row r="24" spans="3:6" x14ac:dyDescent="0.2">
      <c r="C24"/>
      <c r="D24"/>
      <c r="E24"/>
      <c r="F24"/>
    </row>
    <row r="25" spans="3:6" x14ac:dyDescent="0.2">
      <c r="C25"/>
      <c r="D25"/>
      <c r="E25"/>
      <c r="F25"/>
    </row>
    <row r="26" spans="3:6" x14ac:dyDescent="0.2">
      <c r="C26"/>
      <c r="D26"/>
      <c r="E26"/>
      <c r="F26"/>
    </row>
    <row r="27" spans="3:6" x14ac:dyDescent="0.2">
      <c r="C27"/>
      <c r="D27"/>
      <c r="E27"/>
      <c r="F27"/>
    </row>
    <row r="28" spans="3:6" x14ac:dyDescent="0.2">
      <c r="C28"/>
      <c r="D28"/>
      <c r="E28"/>
      <c r="F28"/>
    </row>
    <row r="29" spans="3:6" x14ac:dyDescent="0.2">
      <c r="C29"/>
      <c r="D29"/>
      <c r="E29"/>
      <c r="F29"/>
    </row>
    <row r="30" spans="3:6" x14ac:dyDescent="0.2">
      <c r="C30"/>
      <c r="D30"/>
      <c r="E30"/>
      <c r="F30"/>
    </row>
    <row r="31" spans="3:6" x14ac:dyDescent="0.2">
      <c r="C31"/>
      <c r="D31"/>
      <c r="E31"/>
      <c r="F31"/>
    </row>
    <row r="32" spans="3:6" x14ac:dyDescent="0.2">
      <c r="C32"/>
      <c r="D32"/>
      <c r="E32"/>
      <c r="F32"/>
    </row>
    <row r="33" spans="1:6" x14ac:dyDescent="0.2">
      <c r="C33"/>
      <c r="D33"/>
      <c r="E33"/>
      <c r="F33"/>
    </row>
    <row r="34" spans="1:6" x14ac:dyDescent="0.2">
      <c r="C34"/>
      <c r="D34"/>
      <c r="E34"/>
      <c r="F34"/>
    </row>
    <row r="35" spans="1:6" ht="19" x14ac:dyDescent="0.2">
      <c r="A35" s="59" t="s">
        <v>205</v>
      </c>
      <c r="B35" s="59"/>
      <c r="C35" s="59"/>
      <c r="D35" s="67" t="s">
        <v>204</v>
      </c>
      <c r="E35" s="59" t="s">
        <v>203</v>
      </c>
      <c r="F35" s="59" t="s">
        <v>202</v>
      </c>
    </row>
    <row r="36" spans="1:6" ht="18" x14ac:dyDescent="0.2">
      <c r="A36" s="43" t="s">
        <v>168</v>
      </c>
      <c r="C36"/>
      <c r="D36" s="45">
        <f>(D37+D43+D48+D51)/4</f>
        <v>2.4833333333333334</v>
      </c>
      <c r="E36"/>
      <c r="F36"/>
    </row>
    <row r="37" spans="1:6" x14ac:dyDescent="0.2">
      <c r="A37" s="41"/>
      <c r="B37" s="46" t="s">
        <v>83</v>
      </c>
      <c r="C37"/>
      <c r="D37" s="45">
        <f>SUM(D38:D42)/5</f>
        <v>2.6</v>
      </c>
      <c r="E37"/>
      <c r="F37"/>
    </row>
    <row r="38" spans="1:6" ht="16" x14ac:dyDescent="0.2">
      <c r="A38" s="41"/>
      <c r="C38" s="40" t="s">
        <v>167</v>
      </c>
      <c r="D38" s="39">
        <v>2</v>
      </c>
      <c r="E38" s="38" t="str">
        <f>IF(D38=1, Dimensões!D7, IF(D38=2, Dimensões!E7, IF(D38=3, Dimensões!F7, IF(D38=4, Dimensões!G7, "Invalid Selection: Must be 1-4"))))</f>
        <v>10.000s</v>
      </c>
      <c r="F38" s="37"/>
    </row>
    <row r="39" spans="1:6" ht="16" x14ac:dyDescent="0.2">
      <c r="A39" s="41"/>
      <c r="C39" s="40" t="s">
        <v>201</v>
      </c>
      <c r="D39" s="39">
        <v>2</v>
      </c>
      <c r="E39" s="38" t="str">
        <f>IF(D39=1, Dimensões!D8, IF(D39=2, Dimensões!E8, IF(D39=3, Dimensões!F8, IF(D39=4, Dimensões!G8, "Invalid Selection: Must be 1-4"))))</f>
        <v>&lt; R$ 5.000</v>
      </c>
      <c r="F39" s="53"/>
    </row>
    <row r="40" spans="1:6" ht="16" x14ac:dyDescent="0.2">
      <c r="A40" s="41"/>
      <c r="C40" s="54" t="s">
        <v>200</v>
      </c>
      <c r="D40" s="39">
        <v>3</v>
      </c>
      <c r="E40" s="38" t="str">
        <f>IF(D40=1, Dimensões!D9, IF(D40=2, Dimensões!E9, IF(D40=3, Dimensões!F9, IF(D40=4, Dimensões!G9, "Invalid Selection: Must be 1-4"))))</f>
        <v>&lt; R$ 500.000</v>
      </c>
      <c r="F40" s="53"/>
    </row>
    <row r="41" spans="1:6" ht="16" x14ac:dyDescent="0.2">
      <c r="A41" s="41"/>
      <c r="C41" s="51" t="s">
        <v>199</v>
      </c>
      <c r="D41" s="39">
        <v>2</v>
      </c>
      <c r="E41" s="38" t="str">
        <f>IF(D41=1, Dimensões!D10, IF(D41=2, Dimensões!E10, IF(D41=3, Dimensões!F10, IF(D41=4, Dimensões!G10, "Invalid Selection: Must be 1-4"))))</f>
        <v>interface semântica simples</v>
      </c>
      <c r="F41" s="37"/>
    </row>
    <row r="42" spans="1:6" ht="16" x14ac:dyDescent="0.2">
      <c r="A42" s="41"/>
      <c r="C42" s="50" t="s">
        <v>198</v>
      </c>
      <c r="D42" s="39">
        <v>4</v>
      </c>
      <c r="E42" s="38" t="str">
        <f>IF(D42=1, Dimensões!D11, IF(D42=2, Dimensões!E11, IF(D42=3, Dimensões!F11, IF(D42=4, Dimensões!G11, "Invalid Selection: Must be 1-4"))))</f>
        <v>&gt; 10 diferentes tipos de interfaces</v>
      </c>
      <c r="F42" s="37"/>
    </row>
    <row r="43" spans="1:6" x14ac:dyDescent="0.2">
      <c r="A43" s="41"/>
      <c r="B43" s="46" t="s">
        <v>149</v>
      </c>
      <c r="C43" s="46"/>
      <c r="D43" s="45">
        <f>SUM(D44:D46)/3</f>
        <v>3</v>
      </c>
      <c r="F43" s="37"/>
    </row>
    <row r="44" spans="1:6" ht="16" x14ac:dyDescent="0.2">
      <c r="A44" s="41"/>
      <c r="C44" s="40" t="s">
        <v>148</v>
      </c>
      <c r="D44" s="39">
        <v>3</v>
      </c>
      <c r="E44" s="38" t="str">
        <f>IF(D44=1, Dimensões!D13, IF(D44=2, Dimensões!E13, IF(D44=3, Dimensões!F13, IF(D44=4, Dimensões!G13, "Invalid Selection: Must be 1-4"))))</f>
        <v>Lógica de negócio simples, e.g. Regras</v>
      </c>
      <c r="F44" s="37"/>
    </row>
    <row r="45" spans="1:6" ht="16" x14ac:dyDescent="0.2">
      <c r="A45" s="41"/>
      <c r="C45" s="40" t="s">
        <v>197</v>
      </c>
      <c r="D45" s="39">
        <v>3</v>
      </c>
      <c r="E45" s="38" t="str">
        <f>IF(D45=1, Dimensões!D14, IF(D45=2, Dimensões!E14, IF(D45=3, Dimensões!F14, IF(D45=4, Dimensões!G14, "Invalid Selection: Must be 1-4"))))</f>
        <v>1 evento / segundo</v>
      </c>
      <c r="F45" s="37"/>
    </row>
    <row r="46" spans="1:6" ht="16" x14ac:dyDescent="0.2">
      <c r="A46" s="41"/>
      <c r="C46" s="40" t="s">
        <v>196</v>
      </c>
      <c r="D46" s="39">
        <v>3</v>
      </c>
      <c r="E46" s="38" t="str">
        <f>IF(D46=1, Dimensões!D15, IF(D46=2, Dimensões!E15, IF(D46=3, Dimensões!F15, IF(D46=4, Dimensões!G15, "Invalid Selection: Must be 1-4"))))</f>
        <v>Resposta dentro do sub-segundo</v>
      </c>
      <c r="F46" s="37"/>
    </row>
    <row r="47" spans="1:6" ht="16" x14ac:dyDescent="0.2">
      <c r="A47" s="41"/>
      <c r="C47" t="s">
        <v>195</v>
      </c>
      <c r="D47" s="39">
        <v>2</v>
      </c>
      <c r="E47" s="38" t="str">
        <f>IF(D47=1, Dimensões!D16, IF(D47=2, Dimensões!E16, IF(D47=3, Dimensões!F16, IF(D47=4, Dimensões!G16, "Invalid Selection: Must be 1-4"))))</f>
        <v>&lt;10 GB/ano</v>
      </c>
      <c r="F47" s="37"/>
    </row>
    <row r="48" spans="1:6" x14ac:dyDescent="0.2">
      <c r="A48" s="41"/>
      <c r="B48" s="46" t="s">
        <v>130</v>
      </c>
      <c r="C48" s="46"/>
      <c r="D48" s="45">
        <f>SUM(D49:D50)/2</f>
        <v>2</v>
      </c>
      <c r="F48" s="37"/>
    </row>
    <row r="49" spans="1:6" ht="16" x14ac:dyDescent="0.2">
      <c r="A49" s="41"/>
      <c r="C49" s="40" t="s">
        <v>194</v>
      </c>
      <c r="D49" s="39">
        <v>2</v>
      </c>
      <c r="E49" s="38" t="str">
        <f>IF(D49=1, Dimensões!D18, IF(D49=2, Dimensões!E18, IF(D49=3, Dimensões!F18, IF(D49=4, Dimensões!G18, "Invalid Selection: Must be 1-4"))))</f>
        <v>Bateria carregada automaticamente (e.g. carro)</v>
      </c>
      <c r="F49" s="37"/>
    </row>
    <row r="50" spans="1:6" ht="16" x14ac:dyDescent="0.2">
      <c r="A50" s="41"/>
      <c r="C50" s="40" t="s">
        <v>124</v>
      </c>
      <c r="D50" s="39">
        <v>2</v>
      </c>
      <c r="E50" s="38" t="str">
        <f>IF(D50=1, Dimensões!D19, IF(D50=2, Dimensões!E19, IF(D50=3, Dimensões!F19, IF(D50=4, Dimensões!G19, "Invalid Selection: Must be 1-4"))))</f>
        <v>Interno severo, (e.g. Fábrica)/Externo</v>
      </c>
      <c r="F50" s="37"/>
    </row>
    <row r="51" spans="1:6" x14ac:dyDescent="0.2">
      <c r="A51" s="41"/>
      <c r="B51" s="46" t="s">
        <v>193</v>
      </c>
      <c r="C51" s="46"/>
      <c r="D51" s="45">
        <f>SUM(D52:D54)/3</f>
        <v>2.3333333333333335</v>
      </c>
      <c r="F51" s="37"/>
    </row>
    <row r="52" spans="1:6" ht="16" x14ac:dyDescent="0.2">
      <c r="A52" s="41"/>
      <c r="C52" s="42" t="s">
        <v>192</v>
      </c>
      <c r="D52" s="39">
        <v>3</v>
      </c>
      <c r="E52" s="38" t="str">
        <f>IF(D52=1, Dimensões!D21, IF(D52=2, Dimensões!E21, IF(D52=3, Dimensões!F21, IF(D52=4, Dimensões!G21, "Invalid Selection: Must be 1-4"))))</f>
        <v>~ 10 anos</v>
      </c>
      <c r="F52" s="49"/>
    </row>
    <row r="53" spans="1:6" ht="16" x14ac:dyDescent="0.2">
      <c r="A53" s="41"/>
      <c r="C53" s="40" t="s">
        <v>191</v>
      </c>
      <c r="D53" s="39">
        <v>2</v>
      </c>
      <c r="E53" s="38" t="str">
        <f>IF(D53=1, Dimensões!D22, IF(D53=2, Dimensões!E22, IF(D53=3, Dimensões!F22, IF(D53=4, Dimensões!G22, "Invalid Selection: Must be 1-4"))))</f>
        <v>Relativo esforço e custo para técnico acessar os ativos</v>
      </c>
      <c r="F53" s="49"/>
    </row>
    <row r="54" spans="1:6" ht="32" x14ac:dyDescent="0.2">
      <c r="A54" s="41"/>
      <c r="C54" s="40" t="s">
        <v>190</v>
      </c>
      <c r="D54" s="39">
        <v>2</v>
      </c>
      <c r="E54" s="38" t="str">
        <f>IF(D54=1, Dimensões!D23, IF(D54=2, Dimensões!E23, IF(D54=3, Dimensões!F23, IF(D54=4, Dimensões!G23, "Invalid Selection: Must be 1-4"))))</f>
        <v>Restrições normais para sistemas distribuidos, e.g. Nem todos ao mesmo tempo (versões paralelas por um longo período)</v>
      </c>
      <c r="F54" s="37"/>
    </row>
    <row r="55" spans="1:6" ht="18" x14ac:dyDescent="0.2">
      <c r="A55" s="43" t="s">
        <v>103</v>
      </c>
      <c r="D55" s="45">
        <f>(D56+D60)/2</f>
        <v>2</v>
      </c>
      <c r="F55" s="37"/>
    </row>
    <row r="56" spans="1:6" ht="18" x14ac:dyDescent="0.2">
      <c r="A56" s="43"/>
      <c r="B56" s="48" t="s">
        <v>102</v>
      </c>
      <c r="D56" s="45">
        <v>2</v>
      </c>
      <c r="F56" s="37"/>
    </row>
    <row r="57" spans="1:6" ht="18" x14ac:dyDescent="0.2">
      <c r="A57" s="43"/>
      <c r="B57" s="40"/>
      <c r="C57" s="35" t="s">
        <v>95</v>
      </c>
      <c r="D57" s="39">
        <v>1</v>
      </c>
      <c r="E57" s="38" t="str">
        <f>IF(D57=1, Dimensões!D26, IF(D57=2, Dimensões!E26, IF(D57=3, Dimensões!F26, IF(D57=4, Dimensões!G26, "Invalid Selection: Must be 1-4"))))</f>
        <v>Sistema Bus Padrão</v>
      </c>
      <c r="F57" s="37"/>
    </row>
    <row r="58" spans="1:6" ht="18" x14ac:dyDescent="0.2">
      <c r="A58" s="43"/>
      <c r="B58" s="40"/>
      <c r="C58" s="35" t="s">
        <v>189</v>
      </c>
      <c r="D58" s="39">
        <v>1</v>
      </c>
      <c r="E58" s="38" t="str">
        <f>IF(D58=1, Dimensões!D27, IF(D58=2, Dimensões!E27, IF(D58=3, Dimensões!F27, IF(D58=4, Dimensões!G27, "Invalid Selection: Must be 1-4"))))</f>
        <v>100 bytes/s</v>
      </c>
      <c r="F58" s="37"/>
    </row>
    <row r="59" spans="1:6" ht="18" x14ac:dyDescent="0.2">
      <c r="A59" s="43"/>
      <c r="B59" s="40"/>
      <c r="C59" s="35" t="s">
        <v>188</v>
      </c>
      <c r="D59" s="39">
        <v>1</v>
      </c>
      <c r="E59" s="38" t="str">
        <f>IF(D59=1, Dimensões!D28, IF(D59=2, Dimensões!E28, IF(D59=3, Dimensões!F28, IF(D59=4, Dimensões!G28, "Invalid Selection: Must be 1-4"))))</f>
        <v>&gt;10 ms (e.g. RS 232)</v>
      </c>
      <c r="F59" s="37"/>
    </row>
    <row r="60" spans="1:6" x14ac:dyDescent="0.2">
      <c r="A60" s="41"/>
      <c r="B60" s="48" t="s">
        <v>96</v>
      </c>
      <c r="D60" s="45">
        <v>2</v>
      </c>
      <c r="F60" s="37"/>
    </row>
    <row r="61" spans="1:6" ht="16" x14ac:dyDescent="0.2">
      <c r="A61" s="41"/>
      <c r="B61" s="40"/>
      <c r="C61" s="35" t="s">
        <v>95</v>
      </c>
      <c r="D61" s="39">
        <v>1</v>
      </c>
      <c r="E61" s="38" t="str">
        <f>IF(D61=1, Dimensões!D30, IF(D61=2, Dimensões!E30, IF(D61=3, Dimensões!F30, IF(D61=4, Dimensões!G30, "Invalid Selection: Must be 1-4"))))</f>
        <v>LAN</v>
      </c>
      <c r="F61" s="37"/>
    </row>
    <row r="62" spans="1:6" ht="16" x14ac:dyDescent="0.2">
      <c r="A62" s="41"/>
      <c r="B62" s="40"/>
      <c r="C62" s="35" t="s">
        <v>189</v>
      </c>
      <c r="D62" s="39">
        <v>1</v>
      </c>
      <c r="E62" s="38" t="str">
        <f>IF(D62=1, Dimensões!D31, IF(D62=2, Dimensões!E31, IF(D62=3, Dimensões!F31, IF(D62=4, Dimensões!G31, "Invalid Selection: Must be 1-4"))))</f>
        <v>100 bytes/s</v>
      </c>
      <c r="F62" s="37"/>
    </row>
    <row r="63" spans="1:6" ht="16" x14ac:dyDescent="0.2">
      <c r="A63" s="41"/>
      <c r="B63" s="40"/>
      <c r="C63" s="35" t="s">
        <v>188</v>
      </c>
      <c r="D63" s="39">
        <v>1</v>
      </c>
      <c r="E63" s="38" t="str">
        <f>IF(D63=1, Dimensões!D32, IF(D63=2, Dimensões!E32, IF(D63=3, Dimensões!F32, IF(D63=4, Dimensões!G32, "Invalid Selection: Must be 1-4"))))</f>
        <v>90 Min (LEO, e.g. OrbComm; mensagens de texto)</v>
      </c>
      <c r="F63" s="37"/>
    </row>
    <row r="64" spans="1:6" ht="18" x14ac:dyDescent="0.2">
      <c r="A64" s="43" t="s">
        <v>84</v>
      </c>
      <c r="D64" s="45">
        <f>(D65+D69)/2</f>
        <v>3.25</v>
      </c>
      <c r="F64" s="37"/>
    </row>
    <row r="65" spans="1:6" ht="18" x14ac:dyDescent="0.2">
      <c r="A65" s="43"/>
      <c r="B65" s="46" t="s">
        <v>83</v>
      </c>
      <c r="C65" s="46"/>
      <c r="D65" s="45">
        <f>SUM(D66:D68)/3</f>
        <v>4</v>
      </c>
      <c r="F65" s="37"/>
    </row>
    <row r="66" spans="1:6" ht="32" x14ac:dyDescent="0.2">
      <c r="A66" s="43"/>
      <c r="C66" s="40" t="s">
        <v>187</v>
      </c>
      <c r="D66" s="39">
        <v>4</v>
      </c>
      <c r="E66" s="38" t="str">
        <f>IF(D66=1, Dimensões!D35, IF(D66=2, Dimensões!E35, IF(D66=3, Dimensões!F35, IF(D66=4, Dimensões!G35, "Invalid Selection: Must be 1-4"))))</f>
        <v>Novo aplicativo principal (por exemplo, aplicação significativa com propriedade de dados e processos chave)</v>
      </c>
      <c r="F66" s="37"/>
    </row>
    <row r="67" spans="1:6" ht="32" x14ac:dyDescent="0.2">
      <c r="A67" s="43"/>
      <c r="C67" s="40" t="s">
        <v>186</v>
      </c>
      <c r="D67" s="39">
        <v>4</v>
      </c>
      <c r="E67" s="38" t="str">
        <f>IF(D67=1, Dimensões!D36, IF(D67=2, Dimensões!E36, IF(D67=3, Dimensões!F36, IF(D67=4, Dimensões!G36, "Invalid Selection: Must be 1-4"))))</f>
        <v>&gt; 5 novos processos principais fim-a-fim, e.g. comissionamento, customer service, retenção de clientes, up-selling, etc.</v>
      </c>
      <c r="F67" s="37"/>
    </row>
    <row r="68" spans="1:6" ht="16" x14ac:dyDescent="0.2">
      <c r="A68" s="41"/>
      <c r="C68" s="40" t="s">
        <v>185</v>
      </c>
      <c r="D68" s="39">
        <v>4</v>
      </c>
      <c r="E68" s="38" t="str">
        <f>IF(D68=1, Dimensões!D37, IF(D68=2, Dimensões!E37, IF(D68=3, Dimensões!F37, IF(D68=4, Dimensões!G37, "Invalid Selection: Must be 1-4"))))</f>
        <v>SOA ou EAI com &gt;20 orquestrações</v>
      </c>
      <c r="F68" s="37"/>
    </row>
    <row r="69" spans="1:6" x14ac:dyDescent="0.2">
      <c r="A69" s="41"/>
      <c r="B69" s="46" t="s">
        <v>184</v>
      </c>
      <c r="C69" s="46"/>
      <c r="D69" s="45">
        <f>SUM(D70:D73)/4</f>
        <v>2.5</v>
      </c>
      <c r="E69" s="44"/>
      <c r="F69" s="37"/>
    </row>
    <row r="70" spans="1:6" ht="16" x14ac:dyDescent="0.2">
      <c r="A70" s="41"/>
      <c r="C70" s="40" t="s">
        <v>183</v>
      </c>
      <c r="D70" s="39">
        <v>2</v>
      </c>
      <c r="E70" s="38" t="str">
        <f>IF(D70=1, Dimensões!D39, IF(D70=2, Dimensões!E39, IF(D70=3, Dimensões!F39, IF(D70=4, Dimensões!G39, "Invalid Selection: Must be 1-4"))))</f>
        <v>&lt;10 GB/dia</v>
      </c>
      <c r="F70" s="37"/>
    </row>
    <row r="71" spans="1:6" ht="16" x14ac:dyDescent="0.2">
      <c r="A71" s="41"/>
      <c r="C71" s="40" t="s">
        <v>63</v>
      </c>
      <c r="D71" s="39">
        <v>3</v>
      </c>
      <c r="E71" s="38" t="str">
        <f>IF(D71=1, Dimensões!D40, IF(D71=2, Dimensões!E40, IF(D71=3, Dimensões!F40, IF(D71=4, Dimensões!G40, "Invalid Selection: Must be 1-4"))))</f>
        <v>&lt;100 tipos de entidades</v>
      </c>
      <c r="F71" s="37"/>
    </row>
    <row r="72" spans="1:6" ht="16" x14ac:dyDescent="0.2">
      <c r="A72" s="41"/>
      <c r="C72" s="35" t="s">
        <v>58</v>
      </c>
      <c r="D72" s="39">
        <v>2</v>
      </c>
      <c r="E72" s="38" t="str">
        <f>IF(D72=1, Dimensões!D41, IF(D72=2, Dimensões!E41, IF(D72=3, Dimensões!F41, IF(D72=4, Dimensões!G41, "Invalid Selection: Must be 1-4"))))</f>
        <v>2 por ano</v>
      </c>
      <c r="F72" s="37"/>
    </row>
    <row r="73" spans="1:6" ht="35" customHeight="1" x14ac:dyDescent="0.2">
      <c r="A73" s="41"/>
      <c r="C73" s="35" t="s">
        <v>53</v>
      </c>
      <c r="D73" s="39">
        <v>3</v>
      </c>
      <c r="E73" s="38" t="str">
        <f>IF(D73=1, Dimensões!D42, IF(D73=2, Dimensões!E42, IF(D73=3, Dimensões!F42, IF(D73=4, Dimensões!G42, "Invalid Selection: Must be 1-4"))))</f>
        <v xml:space="preserve">Analytics complexo / data mining
Controle de qualidade de dados complexo
</v>
      </c>
      <c r="F73" s="37"/>
    </row>
    <row r="74" spans="1:6" ht="18" x14ac:dyDescent="0.2">
      <c r="A74" s="43" t="s">
        <v>182</v>
      </c>
      <c r="D74" s="45">
        <f>(D75+D79)/2</f>
        <v>1.9166666666666667</v>
      </c>
      <c r="F74" s="47"/>
    </row>
    <row r="75" spans="1:6" ht="18" x14ac:dyDescent="0.2">
      <c r="A75" s="43"/>
      <c r="B75" s="46" t="s">
        <v>181</v>
      </c>
      <c r="C75" s="46"/>
      <c r="D75" s="45">
        <f>SUM(D76:D78)/3</f>
        <v>2.3333333333333335</v>
      </c>
      <c r="F75" s="37"/>
    </row>
    <row r="76" spans="1:6" ht="18" x14ac:dyDescent="0.2">
      <c r="A76" s="43"/>
      <c r="C76" s="40" t="s">
        <v>180</v>
      </c>
      <c r="D76" s="39">
        <v>2</v>
      </c>
      <c r="E76" s="38" t="str">
        <f>IF(D76=1, Dimensões!D45, IF(D76=2, Dimensões!E45, IF(D76=3, Dimensões!F45, IF(D76=4, Dimensões!G45, "Invalid Selection: Must be 1-4"))))</f>
        <v>Baixo</v>
      </c>
      <c r="F76" s="37"/>
    </row>
    <row r="77" spans="1:6" ht="18" x14ac:dyDescent="0.2">
      <c r="A77" s="43"/>
      <c r="C77" s="40" t="s">
        <v>179</v>
      </c>
      <c r="D77" s="39">
        <v>3</v>
      </c>
      <c r="E77" s="38" t="str">
        <f>IF(D77=1, Dimensões!D46, IF(D77=2, Dimensões!E46, IF(D77=3, Dimensões!F46, IF(D77=4, Dimensões!G46, "Invalid Selection: Must be 1-4"))))</f>
        <v>Médio</v>
      </c>
      <c r="F77" s="37"/>
    </row>
    <row r="78" spans="1:6" ht="18" x14ac:dyDescent="0.2">
      <c r="A78" s="43"/>
      <c r="C78" s="40" t="s">
        <v>178</v>
      </c>
      <c r="D78" s="39">
        <v>2</v>
      </c>
      <c r="E78" s="38" t="str">
        <f>IF(D78=1, Dimensões!D47, IF(D78=2, Dimensões!E47, IF(D78=3, Dimensões!F47, IF(D78=4, Dimensões!G47, "Invalid Selection: Must be 1-4"))))</f>
        <v>Baixo</v>
      </c>
      <c r="F78" s="37"/>
    </row>
    <row r="79" spans="1:6" ht="18" x14ac:dyDescent="0.2">
      <c r="A79" s="43"/>
      <c r="B79" s="46" t="s">
        <v>40</v>
      </c>
      <c r="C79" s="46"/>
      <c r="D79" s="45">
        <f>SUM(D80:D81)/2</f>
        <v>1.5</v>
      </c>
      <c r="F79" s="37"/>
    </row>
    <row r="80" spans="1:6" ht="32" x14ac:dyDescent="0.2">
      <c r="A80" s="43"/>
      <c r="C80" s="42" t="s">
        <v>177</v>
      </c>
      <c r="D80" s="39">
        <v>2</v>
      </c>
      <c r="E80" s="38" t="str">
        <f>IF(D80=1, Dimensões!D49, IF(D80=2, Dimensões!E49, IF(D80=3, Dimensões!F49, IF(D80=4, Dimensões!G49, "Invalid Selection: Must be 1-4"))))</f>
        <v>Alguns prerequisitos para HW M2M, Bus-Systems, Application APIs, Protocolos de Comunicação</v>
      </c>
      <c r="F80" s="37"/>
    </row>
    <row r="81" spans="1:6" ht="16" x14ac:dyDescent="0.2">
      <c r="A81" s="41"/>
      <c r="C81" s="42" t="s">
        <v>176</v>
      </c>
      <c r="D81" s="39">
        <v>1</v>
      </c>
      <c r="E81" s="38" t="str">
        <f>IF(D81=1, Dimensões!D50, IF(D81=2, Dimensões!E50, IF(D81=3, Dimensões!F50, IF(D81=4, Dimensões!G50, "Invalid Selection: Must be 1-4"))))</f>
        <v>Nenhum</v>
      </c>
      <c r="F81" s="37"/>
    </row>
    <row r="82" spans="1:6" ht="18" x14ac:dyDescent="0.2">
      <c r="A82" s="43" t="s">
        <v>33</v>
      </c>
      <c r="D82" s="45">
        <f>SUM(D83:D86)/4</f>
        <v>2.25</v>
      </c>
      <c r="E82" s="44"/>
      <c r="F82" s="37"/>
    </row>
    <row r="83" spans="1:6" ht="18" x14ac:dyDescent="0.2">
      <c r="A83" s="43"/>
      <c r="C83" s="42" t="s">
        <v>32</v>
      </c>
      <c r="D83" s="39">
        <v>2</v>
      </c>
      <c r="E83" s="38" t="str">
        <f>IF(D83=1, Dimensões!D52, IF(D83=2, Dimensões!E52, IF(D83=3, Dimensões!F52, IF(D83=4, Dimensões!G52, "Invalid Selection: Must be 1-4"))))</f>
        <v>design a orçamento</v>
      </c>
      <c r="F83" s="37"/>
    </row>
    <row r="84" spans="1:6" ht="18" x14ac:dyDescent="0.2">
      <c r="A84" s="43"/>
      <c r="C84" s="42" t="s">
        <v>175</v>
      </c>
      <c r="D84" s="39">
        <v>2</v>
      </c>
      <c r="E84" s="38" t="str">
        <f>IF(D84=1, Dimensões!D53, IF(D84=2, Dimensões!E53, IF(D84=3, Dimensões!F53, IF(D84=4, Dimensões!G53, "Invalid Selection: Must be 1-4"))))</f>
        <v>Realistico</v>
      </c>
      <c r="F84" s="37"/>
    </row>
    <row r="85" spans="1:6" ht="18" x14ac:dyDescent="0.2">
      <c r="A85" s="43"/>
      <c r="C85" s="42" t="s">
        <v>174</v>
      </c>
      <c r="D85" s="39">
        <v>2</v>
      </c>
      <c r="E85" s="38" t="str">
        <f>IF(D85=1, Dimensões!D54, IF(D85=2, Dimensões!E54, IF(D85=3, Dimensões!F54, IF(D85=4, Dimensões!G54, "Invalid Selection: Must be 1-4"))))</f>
        <v>Como 1, porém geograficamente distribuido</v>
      </c>
      <c r="F85" s="37"/>
    </row>
    <row r="86" spans="1:6" ht="32" x14ac:dyDescent="0.2">
      <c r="A86" s="41"/>
      <c r="C86" s="40" t="s">
        <v>173</v>
      </c>
      <c r="D86" s="39">
        <v>3</v>
      </c>
      <c r="E86" s="38" t="str">
        <f>IF(D86=1, Dimensões!D55, IF(D86=2, Dimensões!E55, IF(D86=3, Dimensões!F55, IF(D86=4, Dimensões!G55, "Invalid Selection: Must be 1-4"))))</f>
        <v>Equipe completamente nova, membros com pouca experiencia funcional na área</v>
      </c>
      <c r="F86" s="37"/>
    </row>
  </sheetData>
  <conditionalFormatting sqref="D38:D86">
    <cfRule type="dataBar" priority="2">
      <dataBar>
        <cfvo type="min"/>
        <cfvo type="max"/>
        <color rgb="FF638EC6"/>
      </dataBar>
    </cfRule>
  </conditionalFormatting>
  <conditionalFormatting sqref="D36:D37">
    <cfRule type="dataBar" priority="1">
      <dataBar>
        <cfvo type="min"/>
        <cfvo type="max"/>
        <color rgb="FF638EC6"/>
      </dataBar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Geral</vt:lpstr>
      <vt:lpstr>Visão Geral</vt:lpstr>
      <vt:lpstr>Dimensões</vt:lpstr>
      <vt:lpstr>Template</vt:lpstr>
      <vt:lpstr>Exemplo Track &amp; Trace</vt:lpstr>
      <vt:lpstr>Dimensões!Area_de_impressao</vt:lpstr>
      <vt:lpstr>Template!Area_de_impressao</vt:lpstr>
      <vt:lpstr>Dimensões!Titulos_de_impressao</vt:lpstr>
      <vt:lpstr>Template!Titulos_de_impressao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Nunes</dc:creator>
  <cp:lastModifiedBy>Usuário do Microsoft Office</cp:lastModifiedBy>
  <dcterms:created xsi:type="dcterms:W3CDTF">2018-09-17T13:13:53Z</dcterms:created>
  <dcterms:modified xsi:type="dcterms:W3CDTF">2018-09-20T17:35:00Z</dcterms:modified>
</cp:coreProperties>
</file>