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s\Ibmec\4º Semestre\Estatística\"/>
    </mc:Choice>
  </mc:AlternateContent>
  <xr:revisionPtr revIDLastSave="0" documentId="13_ncr:1_{D7F8F479-1B5E-4514-B2B7-B710B80DDD71}" xr6:coauthVersionLast="47" xr6:coauthVersionMax="47" xr10:uidLastSave="{00000000-0000-0000-0000-000000000000}"/>
  <bookViews>
    <workbookView xWindow="-120" yWindow="-120" windowWidth="29040" windowHeight="15990" xr2:uid="{A591480A-62D0-784E-ADFE-D975E29332B5}"/>
  </bookViews>
  <sheets>
    <sheet name="BD Final" sheetId="11" r:id="rId1"/>
  </sheets>
  <definedNames>
    <definedName name="_xlchart.v1.0" hidden="1">'BD Final'!$F$1</definedName>
    <definedName name="_xlchart.v1.1" hidden="1">'BD Final'!$F$2:$F$133</definedName>
    <definedName name="_xlchart.v1.2" hidden="1">'BD Final'!$D$2:$D$133</definedName>
    <definedName name="_xlchart.v1.3" hidden="1">'BD Final'!$G$2:$G$133</definedName>
    <definedName name="_xlchart.v1.4" hidden="1">'BD Final'!$E$1</definedName>
    <definedName name="_xlchart.v1.5" hidden="1">'BD Final'!$E$2:$E$133</definedName>
    <definedName name="_xlchart.v1.6" hidden="1">'BD Final'!$H$2:$H$133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7" i="11" l="1"/>
  <c r="H136" i="11"/>
  <c r="L19" i="11" l="1"/>
  <c r="K17" i="11"/>
  <c r="K33" i="11"/>
  <c r="K49" i="11"/>
  <c r="K65" i="11"/>
  <c r="K81" i="11"/>
  <c r="K97" i="11"/>
  <c r="K113" i="11"/>
  <c r="K129" i="11"/>
  <c r="K63" i="11"/>
  <c r="L17" i="11"/>
  <c r="K18" i="11"/>
  <c r="K34" i="11"/>
  <c r="K50" i="11"/>
  <c r="K66" i="11"/>
  <c r="K82" i="11"/>
  <c r="K98" i="11"/>
  <c r="K114" i="11"/>
  <c r="K130" i="11"/>
  <c r="K111" i="11"/>
  <c r="K3" i="11"/>
  <c r="K19" i="11"/>
  <c r="K35" i="11"/>
  <c r="K51" i="11"/>
  <c r="K67" i="11"/>
  <c r="K83" i="11"/>
  <c r="K99" i="11"/>
  <c r="K115" i="11"/>
  <c r="K131" i="11"/>
  <c r="K47" i="11"/>
  <c r="K4" i="11"/>
  <c r="K20" i="11"/>
  <c r="K36" i="11"/>
  <c r="K52" i="11"/>
  <c r="K68" i="11"/>
  <c r="K84" i="11"/>
  <c r="K100" i="11"/>
  <c r="K116" i="11"/>
  <c r="K132" i="11"/>
  <c r="K48" i="11"/>
  <c r="K5" i="11"/>
  <c r="K21" i="11"/>
  <c r="K37" i="11"/>
  <c r="K53" i="11"/>
  <c r="K69" i="11"/>
  <c r="K85" i="11"/>
  <c r="K101" i="11"/>
  <c r="K117" i="11"/>
  <c r="K133" i="11"/>
  <c r="K31" i="11"/>
  <c r="K6" i="11"/>
  <c r="K22" i="11"/>
  <c r="K38" i="11"/>
  <c r="K54" i="11"/>
  <c r="K70" i="11"/>
  <c r="K86" i="11"/>
  <c r="K102" i="11"/>
  <c r="K118" i="11"/>
  <c r="K2" i="11"/>
  <c r="K64" i="11"/>
  <c r="K7" i="11"/>
  <c r="K23" i="11"/>
  <c r="K39" i="11"/>
  <c r="K55" i="11"/>
  <c r="K71" i="11"/>
  <c r="K87" i="11"/>
  <c r="K103" i="11"/>
  <c r="K119" i="11"/>
  <c r="K126" i="11"/>
  <c r="K127" i="11"/>
  <c r="K128" i="11"/>
  <c r="K8" i="11"/>
  <c r="K24" i="11"/>
  <c r="K40" i="11"/>
  <c r="K56" i="11"/>
  <c r="K72" i="11"/>
  <c r="K88" i="11"/>
  <c r="K104" i="11"/>
  <c r="K120" i="11"/>
  <c r="K78" i="11"/>
  <c r="K95" i="11"/>
  <c r="K9" i="11"/>
  <c r="K25" i="11"/>
  <c r="K41" i="11"/>
  <c r="K57" i="11"/>
  <c r="K73" i="11"/>
  <c r="K89" i="11"/>
  <c r="K105" i="11"/>
  <c r="K121" i="11"/>
  <c r="K110" i="11"/>
  <c r="K79" i="11"/>
  <c r="K10" i="11"/>
  <c r="K26" i="11"/>
  <c r="K42" i="11"/>
  <c r="K58" i="11"/>
  <c r="K74" i="11"/>
  <c r="K90" i="11"/>
  <c r="K106" i="11"/>
  <c r="K122" i="11"/>
  <c r="K94" i="11"/>
  <c r="K96" i="11"/>
  <c r="K11" i="11"/>
  <c r="K27" i="11"/>
  <c r="K43" i="11"/>
  <c r="K59" i="11"/>
  <c r="K75" i="11"/>
  <c r="K91" i="11"/>
  <c r="K107" i="11"/>
  <c r="K123" i="11"/>
  <c r="K62" i="11"/>
  <c r="K32" i="11"/>
  <c r="K12" i="11"/>
  <c r="K28" i="11"/>
  <c r="K44" i="11"/>
  <c r="K60" i="11"/>
  <c r="K76" i="11"/>
  <c r="K92" i="11"/>
  <c r="K108" i="11"/>
  <c r="K124" i="11"/>
  <c r="K30" i="11"/>
  <c r="K80" i="11"/>
  <c r="K13" i="11"/>
  <c r="K29" i="11"/>
  <c r="K45" i="11"/>
  <c r="K61" i="11"/>
  <c r="K77" i="11"/>
  <c r="K93" i="11"/>
  <c r="K109" i="11"/>
  <c r="K125" i="11"/>
  <c r="K46" i="11"/>
  <c r="K112" i="11"/>
  <c r="K14" i="11"/>
  <c r="K15" i="11"/>
  <c r="K1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2" i="11"/>
</calcChain>
</file>

<file path=xl/sharedStrings.xml><?xml version="1.0" encoding="utf-8"?>
<sst xmlns="http://schemas.openxmlformats.org/spreadsheetml/2006/main" count="278" uniqueCount="278">
  <si>
    <t>Brazil</t>
  </si>
  <si>
    <t>BRA</t>
  </si>
  <si>
    <t>Japan</t>
  </si>
  <si>
    <t>JPN</t>
  </si>
  <si>
    <t>United States</t>
  </si>
  <si>
    <t>USA</t>
  </si>
  <si>
    <t>Albania</t>
  </si>
  <si>
    <t>ALB</t>
  </si>
  <si>
    <t>Algeria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</si>
  <si>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</si>
  <si>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</si>
  <si>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</si>
  <si>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</si>
  <si>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</si>
  <si>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</si>
  <si>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</si>
  <si>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</si>
  <si>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</si>
  <si>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</si>
  <si>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</si>
  <si>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</si>
  <si>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</si>
  <si>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</si>
  <si>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</si>
  <si>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</si>
  <si>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</si>
  <si>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</si>
  <si>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</si>
  <si>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</si>
  <si>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</si>
  <si>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</si>
  <si>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</si>
  <si>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</si>
  <si>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</si>
  <si>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</si>
  <si>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</si>
  <si>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Bulgaria</t>
  </si>
  <si>
    <t>BGR</t>
  </si>
  <si>
    <t>Burkina Faso</t>
  </si>
  <si>
    <t>BFA</t>
  </si>
  <si>
    <t>Burundi</t>
  </si>
  <si>
    <t>BDI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</si>
  <si>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</si>
  <si>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</si>
  <si>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</si>
  <si>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</si>
  <si>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</si>
  <si>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</si>
  <si>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</si>
  <si>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</si>
  <si>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</si>
  <si>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</si>
  <si>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</si>
  <si>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</si>
  <si>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</si>
  <si>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</si>
  <si>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</si>
  <si>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</si>
  <si>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</si>
  <si>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</si>
  <si>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</si>
  <si>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</si>
  <si>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</si>
  <si>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</si>
  <si>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</si>
  <si>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</si>
  <si>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</si>
  <si>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</si>
  <si>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</si>
  <si>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</si>
  <si>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</si>
  <si>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</si>
  <si>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</si>
  <si>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</si>
  <si>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</si>
  <si>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</si>
  <si>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</si>
  <si>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</si>
  <si>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</si>
  <si>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</si>
  <si>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</si>
  <si>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</si>
  <si>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</si>
  <si>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</si>
  <si>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</si>
  <si>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</si>
  <si>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</si>
  <si>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</si>
  <si>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</si>
  <si>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</si>
  <si>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</si>
  <si>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</si>
  <si>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</si>
  <si>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</si>
  <si>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</si>
  <si>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</si>
  <si>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</si>
  <si>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</si>
  <si>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</si>
  <si>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</si>
  <si>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</si>
  <si>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</si>
  <si>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</si>
  <si>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</si>
  <si>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</si>
  <si>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</si>
  <si>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</si>
  <si>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</si>
  <si>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</si>
  <si>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</si>
  <si>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</si>
  <si>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</si>
  <si>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</si>
  <si>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</si>
  <si>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</si>
  <si>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</si>
  <si>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</si>
  <si>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</si>
  <si>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</si>
  <si>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</si>
  <si>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</si>
  <si>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</si>
  <si>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</si>
  <si>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</si>
  <si>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</si>
  <si>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</si>
  <si>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</si>
  <si>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</si>
  <si>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</si>
  <si>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</si>
  <si>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</si>
  <si>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</si>
  <si>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</si>
  <si>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</si>
  <si>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</si>
  <si>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</si>
  <si>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</si>
  <si>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</si>
  <si>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</si>
  <si>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</si>
  <si>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</si>
  <si>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</si>
  <si>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</si>
  <si>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</si>
  <si>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Lithuania</t>
  </si>
  <si>
    <t>LTU</t>
  </si>
  <si>
    <t>Luxembourg</t>
  </si>
  <si>
    <t>LUX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</si>
  <si>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</si>
  <si>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</si>
  <si>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</si>
  <si>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</si>
  <si>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</si>
  <si>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</si>
  <si>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</si>
  <si>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</si>
  <si>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</si>
  <si>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</si>
  <si>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</si>
  <si>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</si>
  <si>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</si>
  <si>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</si>
  <si>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</si>
  <si>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</si>
  <si>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</si>
  <si>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</si>
  <si>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</si>
  <si>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</si>
  <si>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</si>
  <si>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</si>
  <si>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</si>
  <si>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</si>
  <si>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</si>
  <si>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</si>
  <si>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</si>
  <si>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</si>
  <si>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</si>
  <si>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</si>
  <si>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</si>
  <si>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</si>
  <si>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</si>
  <si>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</si>
  <si>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</si>
  <si>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</si>
  <si>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</si>
  <si>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</si>
  <si>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North Macedonia</t>
  </si>
  <si>
    <t>MKD</t>
  </si>
  <si>
    <t>Norway</t>
  </si>
  <si>
    <t>NOR</t>
  </si>
  <si>
    <t>Pakistan</t>
  </si>
  <si>
    <t>PAK</t>
  </si>
  <si>
    <t>Palestine</t>
  </si>
  <si>
    <t>PSE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</si>
  <si>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</si>
  <si>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</si>
  <si>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</si>
  <si>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</si>
  <si>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</si>
  <si>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</si>
  <si>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</si>
  <si>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</si>
  <si>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</si>
  <si>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</si>
  <si>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</si>
  <si>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</si>
  <si>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</si>
  <si>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</si>
  <si>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</si>
  <si>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</si>
  <si>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</si>
  <si>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</si>
  <si>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</si>
  <si>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</si>
  <si>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</si>
  <si>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</si>
  <si>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</si>
  <si>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</si>
  <si>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</si>
  <si>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</si>
  <si>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</si>
  <si>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</si>
  <si>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</si>
  <si>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</si>
  <si>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</si>
  <si>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</si>
  <si>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</si>
  <si>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</si>
  <si>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</si>
  <si>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</si>
  <si>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</si>
  <si>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</si>
  <si>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</si>
  <si>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</si>
  <si>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</si>
  <si>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</si>
  <si>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</si>
  <si>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</si>
  <si>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Tanzania</t>
  </si>
  <si>
    <t>TZA</t>
  </si>
  <si>
    <t>Thailand</t>
  </si>
  <si>
    <t>THA</t>
  </si>
  <si>
    <t>Togo</t>
  </si>
  <si>
    <t>TGO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</si>
  <si>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</si>
  <si>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</si>
  <si>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</si>
  <si>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</si>
  <si>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</si>
  <si>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</si>
  <si>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</si>
  <si>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</si>
  <si>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</si>
  <si>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</si>
  <si>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</si>
  <si>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</si>
  <si>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</si>
  <si>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</si>
  <si>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Vietnam</t>
  </si>
  <si>
    <t>VNM</t>
  </si>
  <si>
    <t>Zambia</t>
  </si>
  <si>
    <t>ZMB</t>
  </si>
  <si>
    <t>Zimbabwe</t>
  </si>
  <si>
    <t>ZWE</t>
  </si>
  <si>
    <t>País</t>
  </si>
  <si>
    <t>Código</t>
  </si>
  <si>
    <t>Ano</t>
  </si>
  <si>
    <t>PIB</t>
  </si>
  <si>
    <t>Expectativa de Vida (em anos)</t>
  </si>
  <si>
    <t>Acesso Internet (pessoas)</t>
  </si>
  <si>
    <t>Índice de Felicidade (0-10)</t>
  </si>
  <si>
    <t>População</t>
  </si>
  <si>
    <t>média</t>
  </si>
  <si>
    <t>desv pad</t>
  </si>
  <si>
    <t>IF PADRONIZADA</t>
  </si>
  <si>
    <t>Na curva normal, o 3,00 de felicidade representa -2,32 na normal padrão</t>
  </si>
  <si>
    <t>Na tabela de probabilidade, ao correlacionar a linha e colunas, segue:</t>
  </si>
  <si>
    <t>a probabilidade de encontrar uma pessoa que respondeu 2 ou menos, na curva de felicidade é: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</si>
</sst>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00"/>
    <numFmt numFmtId="166" formatCode="0.00000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'BD Final'!$E$1</c:f>
              <c:strCache>
                <c:ptCount val="1"/>
                <c:pt idx="0">
                  <c:v>PIB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'BD Final'!$B$2:$B$133</c:f>
              <c:strCache>
                <c:ptCount val="132"/>
                <c:pt idx="0">
                  <c:v>Albania</c:v>
                </c:pt>
                <c:pt idx="1">
                  <c:v>Algeria</c:v>
                </c:pt>
                <c:pt idx="2">
                  <c:v>Argentina</c:v>
                </c:pt>
                <c:pt idx="3">
                  <c:v>Armenia</c:v>
                </c:pt>
                <c:pt idx="4">
                  <c:v>Australia</c:v>
                </c:pt>
                <c:pt idx="5">
                  <c:v>Austria</c:v>
                </c:pt>
                <c:pt idx="6">
                  <c:v>Azerbaijan</c:v>
                </c:pt>
                <c:pt idx="7">
                  <c:v>Bahrain</c:v>
                </c:pt>
                <c:pt idx="8">
                  <c:v>Bangladesh</c:v>
                </c:pt>
                <c:pt idx="9">
                  <c:v>Belarus</c:v>
                </c:pt>
                <c:pt idx="10">
                  <c:v>Belgium</c:v>
                </c:pt>
                <c:pt idx="11">
                  <c:v>Benin</c:v>
                </c:pt>
                <c:pt idx="12">
                  <c:v>Bolivia</c:v>
                </c:pt>
                <c:pt idx="13">
                  <c:v>Bosnia and Herzegovina</c:v>
                </c:pt>
                <c:pt idx="14">
                  <c:v>Botswana</c:v>
                </c:pt>
                <c:pt idx="15">
                  <c:v>Brazil</c:v>
                </c:pt>
                <c:pt idx="16">
                  <c:v>Bulgaria</c:v>
                </c:pt>
                <c:pt idx="17">
                  <c:v>Burkina Faso</c:v>
                </c:pt>
                <c:pt idx="18">
                  <c:v>Burundi</c:v>
                </c:pt>
                <c:pt idx="19">
                  <c:v>Cameroon</c:v>
                </c:pt>
                <c:pt idx="20">
                  <c:v>Canada</c:v>
                </c:pt>
                <c:pt idx="21">
                  <c:v>Central African Republic</c:v>
                </c:pt>
                <c:pt idx="22">
                  <c:v>Chad</c:v>
                </c:pt>
                <c:pt idx="23">
                  <c:v>Chile</c:v>
                </c:pt>
                <c:pt idx="24">
                  <c:v>China</c:v>
                </c:pt>
                <c:pt idx="25">
                  <c:v>Colombia</c:v>
                </c:pt>
                <c:pt idx="26">
                  <c:v>Costa Rica</c:v>
                </c:pt>
                <c:pt idx="27">
                  <c:v>Cote d'Ivoire</c:v>
                </c:pt>
                <c:pt idx="28">
                  <c:v>Croatia</c:v>
                </c:pt>
                <c:pt idx="29">
                  <c:v>Cyprus</c:v>
                </c:pt>
                <c:pt idx="30">
                  <c:v>Czechia</c:v>
                </c:pt>
                <c:pt idx="31">
                  <c:v>Democratic Republic of Congo</c:v>
                </c:pt>
                <c:pt idx="32">
                  <c:v>Denmark</c:v>
                </c:pt>
                <c:pt idx="33">
                  <c:v>Dominican Republic</c:v>
                </c:pt>
                <c:pt idx="34">
                  <c:v>Ecuador</c:v>
                </c:pt>
                <c:pt idx="35">
                  <c:v>Egypt</c:v>
                </c:pt>
                <c:pt idx="36">
                  <c:v>El Salvador</c:v>
                </c:pt>
                <c:pt idx="37">
                  <c:v>Estonia</c:v>
                </c:pt>
                <c:pt idx="38">
                  <c:v>Ethiopia</c:v>
                </c:pt>
                <c:pt idx="39">
                  <c:v>Finland</c:v>
                </c:pt>
                <c:pt idx="40">
                  <c:v>France</c:v>
                </c:pt>
                <c:pt idx="41">
                  <c:v>Gabon</c:v>
                </c:pt>
                <c:pt idx="42">
                  <c:v>Gambia</c:v>
                </c:pt>
                <c:pt idx="43">
                  <c:v>Georgia</c:v>
                </c:pt>
                <c:pt idx="44">
                  <c:v>Germany</c:v>
                </c:pt>
                <c:pt idx="45">
                  <c:v>Ghana</c:v>
                </c:pt>
                <c:pt idx="46">
                  <c:v>Greece</c:v>
                </c:pt>
                <c:pt idx="47">
                  <c:v>Guatemala</c:v>
                </c:pt>
                <c:pt idx="48">
                  <c:v>Guinea</c:v>
                </c:pt>
                <c:pt idx="49">
                  <c:v>Haiti</c:v>
                </c:pt>
                <c:pt idx="50">
                  <c:v>Honduras</c:v>
                </c:pt>
                <c:pt idx="51">
                  <c:v>Hong Kong</c:v>
                </c:pt>
                <c:pt idx="52">
                  <c:v>Hungary</c:v>
                </c:pt>
                <c:pt idx="53">
                  <c:v>Iceland</c:v>
                </c:pt>
                <c:pt idx="54">
                  <c:v>India</c:v>
                </c:pt>
                <c:pt idx="55">
                  <c:v>Indonesia</c:v>
                </c:pt>
                <c:pt idx="56">
                  <c:v>Iran</c:v>
                </c:pt>
                <c:pt idx="57">
                  <c:v>Iraq</c:v>
                </c:pt>
                <c:pt idx="58">
                  <c:v>Ireland</c:v>
                </c:pt>
                <c:pt idx="59">
                  <c:v>Israel</c:v>
                </c:pt>
                <c:pt idx="60">
                  <c:v>Italy</c:v>
                </c:pt>
                <c:pt idx="61">
                  <c:v>Japan</c:v>
                </c:pt>
                <c:pt idx="62">
                  <c:v>Kazakhstan</c:v>
                </c:pt>
                <c:pt idx="63">
                  <c:v>Kenya</c:v>
                </c:pt>
                <c:pt idx="64">
                  <c:v>Kuwait</c:v>
                </c:pt>
                <c:pt idx="65">
                  <c:v>Kyrgyzstan</c:v>
                </c:pt>
                <c:pt idx="66">
                  <c:v>Laos</c:v>
                </c:pt>
                <c:pt idx="67">
                  <c:v>Latvia</c:v>
                </c:pt>
                <c:pt idx="68">
                  <c:v>Lebanon</c:v>
                </c:pt>
                <c:pt idx="69">
                  <c:v>Lesotho</c:v>
                </c:pt>
                <c:pt idx="70">
                  <c:v>Liberia</c:v>
                </c:pt>
                <c:pt idx="71">
                  <c:v>Lithuania</c:v>
                </c:pt>
                <c:pt idx="72">
                  <c:v>Luxembourg</c:v>
                </c:pt>
                <c:pt idx="73">
                  <c:v>Malawi</c:v>
                </c:pt>
                <c:pt idx="74">
                  <c:v>Malaysia</c:v>
                </c:pt>
                <c:pt idx="75">
                  <c:v>Maldives</c:v>
                </c:pt>
                <c:pt idx="76">
                  <c:v>Mali</c:v>
                </c:pt>
                <c:pt idx="77">
                  <c:v>Malta</c:v>
                </c:pt>
                <c:pt idx="78">
                  <c:v>Mauritania</c:v>
                </c:pt>
                <c:pt idx="79">
                  <c:v>Mauritius</c:v>
                </c:pt>
                <c:pt idx="80">
                  <c:v>Mexico</c:v>
                </c:pt>
                <c:pt idx="81">
                  <c:v>Mongolia</c:v>
                </c:pt>
                <c:pt idx="82">
                  <c:v>Montenegro</c:v>
                </c:pt>
                <c:pt idx="83">
                  <c:v>Morocco</c:v>
                </c:pt>
                <c:pt idx="84">
                  <c:v>Mozambique</c:v>
                </c:pt>
                <c:pt idx="85">
                  <c:v>Myanmar</c:v>
                </c:pt>
                <c:pt idx="86">
                  <c:v>Namibia</c:v>
                </c:pt>
                <c:pt idx="87">
                  <c:v>Nepal</c:v>
                </c:pt>
                <c:pt idx="88">
                  <c:v>Netherlands</c:v>
                </c:pt>
                <c:pt idx="89">
                  <c:v>New Zealand</c:v>
                </c:pt>
                <c:pt idx="90">
                  <c:v>Nicaragua</c:v>
                </c:pt>
                <c:pt idx="91">
                  <c:v>Nigeria</c:v>
                </c:pt>
                <c:pt idx="92">
                  <c:v>North Macedonia</c:v>
                </c:pt>
                <c:pt idx="93">
                  <c:v>Norway</c:v>
                </c:pt>
                <c:pt idx="94">
                  <c:v>Pakistan</c:v>
                </c:pt>
                <c:pt idx="95">
                  <c:v>Palestine</c:v>
                </c:pt>
                <c:pt idx="96">
                  <c:v>Panama</c:v>
                </c:pt>
                <c:pt idx="97">
                  <c:v>Paraguay</c:v>
                </c:pt>
                <c:pt idx="98">
                  <c:v>Peru</c:v>
                </c:pt>
                <c:pt idx="99">
                  <c:v>Philippines</c:v>
                </c:pt>
                <c:pt idx="100">
                  <c:v>Poland</c:v>
                </c:pt>
                <c:pt idx="101">
                  <c:v>Portugal</c:v>
                </c:pt>
                <c:pt idx="102">
                  <c:v>Romania</c:v>
                </c:pt>
                <c:pt idx="103">
                  <c:v>Russia</c:v>
                </c:pt>
                <c:pt idx="104">
                  <c:v>Rwanda</c:v>
                </c:pt>
                <c:pt idx="105">
                  <c:v>Saudi Arabia</c:v>
                </c:pt>
                <c:pt idx="106">
                  <c:v>Senegal</c:v>
                </c:pt>
                <c:pt idx="107">
                  <c:v>Serbia</c:v>
                </c:pt>
                <c:pt idx="108">
                  <c:v>Sierra Leone</c:v>
                </c:pt>
                <c:pt idx="109">
                  <c:v>Singapore</c:v>
                </c:pt>
                <c:pt idx="110">
                  <c:v>Slovakia</c:v>
                </c:pt>
                <c:pt idx="111">
                  <c:v>Slovenia</c:v>
                </c:pt>
                <c:pt idx="112">
                  <c:v>South Africa</c:v>
                </c:pt>
                <c:pt idx="113">
                  <c:v>South Korea</c:v>
                </c:pt>
                <c:pt idx="114">
                  <c:v>Spain</c:v>
                </c:pt>
                <c:pt idx="115">
                  <c:v>Sri Lanka</c:v>
                </c:pt>
                <c:pt idx="116">
                  <c:v>Sweden</c:v>
                </c:pt>
                <c:pt idx="117">
                  <c:v>Switzerland</c:v>
                </c:pt>
                <c:pt idx="118">
                  <c:v>Tanzania</c:v>
                </c:pt>
                <c:pt idx="119">
                  <c:v>Thailand</c:v>
                </c:pt>
                <c:pt idx="120">
                  <c:v>Togo</c:v>
                </c:pt>
                <c:pt idx="121">
                  <c:v>Tunisia</c:v>
                </c:pt>
                <c:pt idx="122">
                  <c:v>Turkey</c:v>
                </c:pt>
                <c:pt idx="123">
                  <c:v>Uganda</c:v>
                </c:pt>
                <c:pt idx="124">
                  <c:v>Ukraine</c:v>
                </c:pt>
                <c:pt idx="125">
                  <c:v>United Arab Emirates</c:v>
                </c:pt>
                <c:pt idx="126">
                  <c:v>United Kingdom</c:v>
                </c:pt>
                <c:pt idx="127">
                  <c:v>United States</c:v>
                </c:pt>
                <c:pt idx="128">
                  <c:v>Uruguay</c:v>
                </c:pt>
                <c:pt idx="129">
                  <c:v>Vietnam</c:v>
                </c:pt>
                <c:pt idx="130">
                  <c:v>Zambia</c:v>
                </c:pt>
                <c:pt idx="131">
                  <c:v>Zimbabwe</c:v>
                </c:pt>
              </c:strCache>
            </c:strRef>
          </c:cat>
          <c:val>
            <c:numRef>
              <c:f>'BD Final'!$E$2:$E$133</c:f>
              <c:numCache>
                <c:formatCode>_-[$$-409]* #,##0.00_ ;_-[$$-409]* \-#,##0.00\ ;_-[$$-409]* "-"??_ ;_-@_ </c:formatCode>
                <c:ptCount val="132"/>
                <c:pt idx="0">
                  <c:v>36103040000</c:v>
                </c:pt>
                <c:pt idx="1">
                  <c:v>507487550000</c:v>
                </c:pt>
                <c:pt idx="2">
                  <c:v>977420550000</c:v>
                </c:pt>
                <c:pt idx="3">
                  <c:v>43582575000</c:v>
                </c:pt>
                <c:pt idx="4">
                  <c:v>1364677800000</c:v>
                </c:pt>
                <c:pt idx="5">
                  <c:v>477705500000</c:v>
                </c:pt>
                <c:pt idx="6">
                  <c:v>159346000000</c:v>
                </c:pt>
                <c:pt idx="7">
                  <c:v>77077610000</c:v>
                </c:pt>
                <c:pt idx="8">
                  <c:v>759470600000</c:v>
                </c:pt>
                <c:pt idx="9">
                  <c:v>204795350000</c:v>
                </c:pt>
                <c:pt idx="10">
                  <c:v>517419760000</c:v>
                </c:pt>
                <c:pt idx="11">
                  <c:v>38295495000</c:v>
                </c:pt>
                <c:pt idx="12">
                  <c:v>98835710000</c:v>
                </c:pt>
                <c:pt idx="13">
                  <c:v>45538427000</c:v>
                </c:pt>
                <c:pt idx="14">
                  <c:v>37975007000</c:v>
                </c:pt>
                <c:pt idx="15">
                  <c:v>3080048600000</c:v>
                </c:pt>
                <c:pt idx="16">
                  <c:v>149432420000</c:v>
                </c:pt>
                <c:pt idx="17">
                  <c:v>43084153000</c:v>
                </c:pt>
                <c:pt idx="18">
                  <c:v>9109688000</c:v>
                </c:pt>
                <c:pt idx="19">
                  <c:v>94487530000</c:v>
                </c:pt>
                <c:pt idx="20">
                  <c:v>1866214900000</c:v>
                </c:pt>
                <c:pt idx="21">
                  <c:v>4642449000</c:v>
                </c:pt>
                <c:pt idx="22">
                  <c:v>25755519000</c:v>
                </c:pt>
                <c:pt idx="23">
                  <c:v>440683330000</c:v>
                </c:pt>
                <c:pt idx="24">
                  <c:v>20257660000000</c:v>
                </c:pt>
                <c:pt idx="25">
                  <c:v>707659600000</c:v>
                </c:pt>
                <c:pt idx="26">
                  <c:v>93491830000</c:v>
                </c:pt>
                <c:pt idx="27">
                  <c:v>129491770000</c:v>
                </c:pt>
                <c:pt idx="28">
                  <c:v>107392040000</c:v>
                </c:pt>
                <c:pt idx="29">
                  <c:v>28053969000</c:v>
                </c:pt>
                <c:pt idx="30">
                  <c:v>401072230000</c:v>
                </c:pt>
                <c:pt idx="31">
                  <c:v>88673380000</c:v>
                </c:pt>
                <c:pt idx="32">
                  <c:v>311838000000</c:v>
                </c:pt>
                <c:pt idx="33">
                  <c:v>192514500000</c:v>
                </c:pt>
                <c:pt idx="34">
                  <c:v>195204020000</c:v>
                </c:pt>
                <c:pt idx="35">
                  <c:v>1210669700000</c:v>
                </c:pt>
                <c:pt idx="36">
                  <c:v>52378770000</c:v>
                </c:pt>
                <c:pt idx="37">
                  <c:v>44876350000</c:v>
                </c:pt>
                <c:pt idx="38">
                  <c:v>304937200000</c:v>
                </c:pt>
                <c:pt idx="39">
                  <c:v>248551540000</c:v>
                </c:pt>
                <c:pt idx="40">
                  <c:v>2946958400000</c:v>
                </c:pt>
                <c:pt idx="41">
                  <c:v>33658085000</c:v>
                </c:pt>
                <c:pt idx="42">
                  <c:v>5655293000</c:v>
                </c:pt>
                <c:pt idx="43">
                  <c:v>68167483000</c:v>
                </c:pt>
                <c:pt idx="44">
                  <c:v>4275312000000</c:v>
                </c:pt>
                <c:pt idx="45">
                  <c:v>163139160000</c:v>
                </c:pt>
                <c:pt idx="46">
                  <c:v>284893600000</c:v>
                </c:pt>
                <c:pt idx="47">
                  <c:v>136605020000</c:v>
                </c:pt>
                <c:pt idx="48">
                  <c:v>29205352000</c:v>
                </c:pt>
                <c:pt idx="49">
                  <c:v>17503060000</c:v>
                </c:pt>
                <c:pt idx="50">
                  <c:v>52902540000</c:v>
                </c:pt>
                <c:pt idx="51">
                  <c:v>407575760000</c:v>
                </c:pt>
                <c:pt idx="52">
                  <c:v>283145140000</c:v>
                </c:pt>
                <c:pt idx="53">
                  <c:v>17972625000</c:v>
                </c:pt>
                <c:pt idx="54">
                  <c:v>9170555000000</c:v>
                </c:pt>
                <c:pt idx="55">
                  <c:v>3137931000000</c:v>
                </c:pt>
                <c:pt idx="56">
                  <c:v>1097856650000</c:v>
                </c:pt>
                <c:pt idx="57">
                  <c:v>468582530000</c:v>
                </c:pt>
                <c:pt idx="58">
                  <c:v>501053600000</c:v>
                </c:pt>
                <c:pt idx="59">
                  <c:v>328529540000</c:v>
                </c:pt>
                <c:pt idx="60">
                  <c:v>2466327600000</c:v>
                </c:pt>
                <c:pt idx="61">
                  <c:v>5036891000000</c:v>
                </c:pt>
                <c:pt idx="62">
                  <c:v>525124080000</c:v>
                </c:pt>
                <c:pt idx="63">
                  <c:v>222738460000</c:v>
                </c:pt>
                <c:pt idx="64">
                  <c:v>261068540000</c:v>
                </c:pt>
                <c:pt idx="65">
                  <c:v>39366726000</c:v>
                </c:pt>
                <c:pt idx="66">
                  <c:v>54384284000</c:v>
                </c:pt>
                <c:pt idx="67">
                  <c:v>56079446000</c:v>
                </c:pt>
                <c:pt idx="68">
                  <c:v>101120850000</c:v>
                </c:pt>
                <c:pt idx="69">
                  <c:v>5727321000</c:v>
                </c:pt>
                <c:pt idx="70">
                  <c:v>6212169700</c:v>
                </c:pt>
                <c:pt idx="71">
                  <c:v>89642180000</c:v>
                </c:pt>
                <c:pt idx="72">
                  <c:v>55710794000</c:v>
                </c:pt>
                <c:pt idx="73">
                  <c:v>21635066000</c:v>
                </c:pt>
                <c:pt idx="74">
                  <c:v>822237400000</c:v>
                </c:pt>
                <c:pt idx="75">
                  <c:v>10306475000</c:v>
                </c:pt>
                <c:pt idx="76">
                  <c:v>48087626000</c:v>
                </c:pt>
                <c:pt idx="77">
                  <c:v>17134908000</c:v>
                </c:pt>
                <c:pt idx="78">
                  <c:v>21162975000</c:v>
                </c:pt>
                <c:pt idx="79">
                  <c:v>29758160000</c:v>
                </c:pt>
                <c:pt idx="80">
                  <c:v>2390322600000</c:v>
                </c:pt>
                <c:pt idx="81">
                  <c:v>38380400000</c:v>
                </c:pt>
                <c:pt idx="82">
                  <c:v>13721467000</c:v>
                </c:pt>
                <c:pt idx="83">
                  <c:v>288999740000</c:v>
                </c:pt>
                <c:pt idx="84">
                  <c:v>37315924000</c:v>
                </c:pt>
                <c:pt idx="85">
                  <c:v>278516300000</c:v>
                </c:pt>
                <c:pt idx="86">
                  <c:v>23331656000</c:v>
                </c:pt>
                <c:pt idx="87">
                  <c:v>103878740000</c:v>
                </c:pt>
                <c:pt idx="88">
                  <c:v>950077950000</c:v>
                </c:pt>
                <c:pt idx="89">
                  <c:v>198604600000</c:v>
                </c:pt>
                <c:pt idx="90">
                  <c:v>32886407000</c:v>
                </c:pt>
                <c:pt idx="91">
                  <c:v>1001537340000</c:v>
                </c:pt>
                <c:pt idx="92">
                  <c:v>32876157000</c:v>
                </c:pt>
                <c:pt idx="93">
                  <c:v>396253900000</c:v>
                </c:pt>
                <c:pt idx="94">
                  <c:v>1088502500000</c:v>
                </c:pt>
                <c:pt idx="95">
                  <c:v>36793782000</c:v>
                </c:pt>
                <c:pt idx="96">
                  <c:v>126883185000</c:v>
                </c:pt>
                <c:pt idx="97">
                  <c:v>86788555000</c:v>
                </c:pt>
                <c:pt idx="98">
                  <c:v>397821020000</c:v>
                </c:pt>
                <c:pt idx="99">
                  <c:v>913426800000</c:v>
                </c:pt>
                <c:pt idx="100">
                  <c:v>1211846200000</c:v>
                </c:pt>
                <c:pt idx="101">
                  <c:v>325160040000</c:v>
                </c:pt>
                <c:pt idx="102">
                  <c:v>540045740000</c:v>
                </c:pt>
                <c:pt idx="103">
                  <c:v>4161194400000</c:v>
                </c:pt>
                <c:pt idx="104">
                  <c:v>28783219000</c:v>
                </c:pt>
                <c:pt idx="105">
                  <c:v>1775962400000</c:v>
                </c:pt>
                <c:pt idx="106">
                  <c:v>52927870000</c:v>
                </c:pt>
                <c:pt idx="107">
                  <c:v>120447670000</c:v>
                </c:pt>
                <c:pt idx="108">
                  <c:v>14651260000</c:v>
                </c:pt>
                <c:pt idx="109">
                  <c:v>477907880000</c:v>
                </c:pt>
                <c:pt idx="110">
                  <c:v>149921430000</c:v>
                </c:pt>
                <c:pt idx="111">
                  <c:v>70868520000</c:v>
                </c:pt>
                <c:pt idx="112">
                  <c:v>734094360000</c:v>
                </c:pt>
                <c:pt idx="113">
                  <c:v>2162705300000</c:v>
                </c:pt>
                <c:pt idx="114">
                  <c:v>1886595200000</c:v>
                </c:pt>
                <c:pt idx="115">
                  <c:v>283395000000</c:v>
                </c:pt>
                <c:pt idx="116">
                  <c:v>526240800000</c:v>
                </c:pt>
                <c:pt idx="117">
                  <c:v>646919600000</c:v>
                </c:pt>
                <c:pt idx="118">
                  <c:v>132986660000</c:v>
                </c:pt>
                <c:pt idx="119">
                  <c:v>1191732800000</c:v>
                </c:pt>
                <c:pt idx="120">
                  <c:v>18065920000</c:v>
                </c:pt>
                <c:pt idx="121">
                  <c:v>129698920000</c:v>
                </c:pt>
                <c:pt idx="122">
                  <c:v>2248225800000</c:v>
                </c:pt>
                <c:pt idx="123">
                  <c:v>92618600000</c:v>
                </c:pt>
                <c:pt idx="124">
                  <c:v>578290500000</c:v>
                </c:pt>
                <c:pt idx="125">
                  <c:v>645956240000</c:v>
                </c:pt>
                <c:pt idx="126">
                  <c:v>2989895500000</c:v>
                </c:pt>
                <c:pt idx="127">
                  <c:v>20595845000000</c:v>
                </c:pt>
                <c:pt idx="128">
                  <c:v>71122790000</c:v>
                </c:pt>
                <c:pt idx="129">
                  <c:v>724123400000</c:v>
                </c:pt>
                <c:pt idx="130">
                  <c:v>56783716000</c:v>
                </c:pt>
                <c:pt idx="131">
                  <c:v>40826570000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B-4FB2-A90E-B274E2EACED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Histograma Índice de Felicidade</a:t>
            </a: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2F78D3A-3CE6-4B63-8836-419867B683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Acesso à Internet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Acesso à Internet</a:t>
          </a:r>
        </a:p>
      </cx:txPr>
    </cx:title>
    <cx:plotArea>
      <cx:plotAreaRegion>
        <cx:series layoutId="clusteredColumn" uniqueId="{2639CB4B-BC50-4DD6-A45C-FE35530B75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Expectativa de Vida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Expectativa de Vida</a:t>
          </a:r>
        </a:p>
      </cx:txPr>
    </cx:title>
    <cx:plotArea>
      <cx:plotAreaRegion>
        <cx:series layoutId="clusteredColumn" uniqueId="{60E10D99-FFF3-4C5B-8D50-1EA0B3DDECBB}">
          <cx:tx>
            <cx:txData>
              <cx:f>_xlchart.v1.0</cx:f>
              <cx:v>Expectativa de Vida (em anos)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PIB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PIB</a:t>
          </a:r>
        </a:p>
      </cx:txPr>
    </cx:title>
    <cx:plotArea>
      <cx:plotAreaRegion>
        <cx:series layoutId="clusteredColumn" uniqueId="{9CE73FBA-F23D-46FC-ABAA-86ED032978F4}">
          <cx:tx>
            <cx:txData>
              <cx:f>_xlchart.v1.4</cx:f>
              <cx:v>PIB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População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População</a:t>
          </a:r>
        </a:p>
      </cx:txPr>
    </cx:title>
    <cx:plotArea>
      <cx:plotAreaRegion>
        <cx:series layoutId="clusteredColumn" uniqueId="{1D04091B-6343-4AFD-9307-EAAF721E2F9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393274</xdr:colOff>
      <xdr:row>140</xdr:row>
      <xdr:rowOff>80362</xdr:rowOff>
    </xdr:from>
    <xdr:to>
      <xdr:col>4</xdr:col>
      <xdr:colOff>946098</xdr:colOff>
      <xdr:row>154</xdr:row>
      <xdr:rowOff>104267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B8FE878-59F9-4DA7-AE31-E8EE57AB0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274" y="28083862"/>
              <a:ext cx="4562849" cy="2824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1237449</xdr:colOff>
      <xdr:row>140</xdr:row>
      <xdr:rowOff>87833</xdr:rowOff>
    </xdr:from>
    <xdr:to>
      <xdr:col>7</xdr:col>
      <xdr:colOff>355919</xdr:colOff>
      <xdr:row>154</xdr:row>
      <xdr:rowOff>111738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221EE83-42BA-4500-BFEB-EE3F290B6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7474" y="28091333"/>
              <a:ext cx="4566770" cy="2824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514403</xdr:colOff>
      <xdr:row>154</xdr:row>
      <xdr:rowOff>192419</xdr:rowOff>
    </xdr:from>
    <xdr:to>
      <xdr:col>4</xdr:col>
      <xdr:colOff>1073097</xdr:colOff>
      <xdr:row>169</xdr:row>
      <xdr:rowOff>16754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792645E-84F6-418D-9B1B-65480F764F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403" y="30996269"/>
              <a:ext cx="4568719" cy="2824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1312155</xdr:colOff>
      <xdr:row>155</xdr:row>
      <xdr:rowOff>7790</xdr:rowOff>
    </xdr:from>
    <xdr:to>
      <xdr:col>7</xdr:col>
      <xdr:colOff>430625</xdr:colOff>
      <xdr:row>169</xdr:row>
      <xdr:rowOff>37033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7C7F3E6-050A-4D88-BCB1-38565BAFC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2180" y="31011665"/>
              <a:ext cx="4566770" cy="2829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281214</xdr:colOff>
      <xdr:row>148</xdr:row>
      <xdr:rowOff>43009</xdr:rowOff>
    </xdr:from>
    <xdr:to>
      <xdr:col>11</xdr:col>
      <xdr:colOff>624861</xdr:colOff>
      <xdr:row>162</xdr:row>
      <xdr:rowOff>66915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12FA342D-BF39-49D2-859C-238232D2BA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9539" y="29646709"/>
              <a:ext cx="4896597" cy="2824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72570</xdr:colOff>
      <xdr:row>2</xdr:row>
      <xdr:rowOff>36284</xdr:rowOff>
    </xdr:from>
    <xdr:to>
      <xdr:col>11</xdr:col>
      <xdr:colOff>5149513</xdr:colOff>
      <xdr:row>13</xdr:row>
      <xdr:rowOff>33763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8C479ED-703F-4164-8F53-20E613A8F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60713" y="435427"/>
          <a:ext cx="5076943" cy="2192765"/>
        </a:xfrm>
        <a:prstGeom prst="rect">
          <a:avLst/>
        </a:prstGeom>
      </xdr:spPr>
    </xdr:pic>
    <xdr:clientData/>
  </xdr:twoCellAnchor>
  <xdr:twoCellAnchor>
    <xdr:from>
      <xdr:col>11</xdr:col>
      <xdr:colOff>485775</xdr:colOff>
      <xdr:row>86</xdr:row>
      <xdr:rowOff>19050</xdr:rowOff>
    </xdr:from>
    <xdr:to>
      <xdr:col>20</xdr:col>
      <xdr:colOff>175533</xdr:colOff>
      <xdr:row>111</xdr:row>
      <xdr:rowOff>163286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365B-AFA5-B423-FC07-F47872F96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8B58-1214-AD40-82D1-F7CF9E9F6FA6}">
  <dimension ref="A1:L137"/>
  <sheetViews>
    <sheetView tabSelected="1" topLeftCell="I83" zoomScaleNormal="100" workbookViewId="0">
      <selection activeCell="L116" sqref="L116"/>
    </sheetView>
  </sheetViews>
  <sheetFormatPr defaultColWidth="10.875" defaultRowHeight="15.75" x14ac:dyDescent="0.25"/>
  <cols>
    <col min="1" max="1" width="6.875" style="1" bestFit="1" customWidth="1"/>
    <col min="2" max="2" width="26" style="1" bestFit="1" customWidth="1"/>
    <col min="3" max="3" width="5.125" style="1" bestFit="1" customWidth="1"/>
    <col min="4" max="4" width="14.625" style="1" bestFit="1" customWidth="1"/>
    <col min="5" max="5" width="22.625" style="1" bestFit="1" customWidth="1"/>
    <col min="6" max="6" width="26.375" style="1" bestFit="1" customWidth="1"/>
    <col min="7" max="7" width="22.5" style="1" bestFit="1" customWidth="1"/>
    <col min="8" max="8" width="22.875" style="1" bestFit="1" customWidth="1"/>
    <col min="9" max="10" width="10.875" style="1"/>
    <col min="11" max="11" width="15.125" style="1" bestFit="1" customWidth="1"/>
    <col min="12" max="12" width="81.125" style="1" bestFit="1" customWidth="1"/>
    <col min="13" max="16384" width="10.875" style="1"/>
  </cols>
  <sheetData>
    <row r="1" spans="1:12" x14ac:dyDescent="0.25">
      <c r="A1" s="4" t="s">
        <v>265</v>
      </c>
      <c r="B1" s="4" t="s">
        <v>264</v>
      </c>
      <c r="C1" s="4" t="s">
        <v>266</v>
      </c>
      <c r="D1" s="4" t="s">
        <v>271</v>
      </c>
      <c r="E1" s="4" t="s">
        <v>267</v>
      </c>
      <c r="F1" s="4" t="s">
        <v>268</v>
      </c>
      <c r="G1" s="4" t="s">
        <v>269</v>
      </c>
      <c r="H1" s="4" t="s">
        <v>270</v>
      </c>
      <c r="K1" s="4" t="s">
        <v>274</v>
      </c>
      <c r="L1" s="1" t="s">
        <v>275</v>
      </c>
    </row>
    <row r="2" spans="1:12" x14ac:dyDescent="0.25">
      <c r="A2" s="1" t="s">
        <v>7</v>
      </c>
      <c r="B2" s="1" t="s">
        <v>6</v>
      </c>
      <c r="C2" s="1">
        <v>2019</v>
      </c>
      <c r="D2" s="5">
        <v>2885012</v>
      </c>
      <c r="E2" s="3">
        <v>36103040000</v>
      </c>
      <c r="F2" s="2">
        <v>79.282499999999999</v>
      </c>
      <c r="G2" s="5">
        <v>1970058</v>
      </c>
      <c r="H2" s="2">
        <v>4.8826999999999998</v>
      </c>
      <c r="I2" s="1" t="str">
        <f>IF(F2&lt;40,"ESTEVÃO","DEPAY")</f>
        <v>DEPAY</v>
      </c>
      <c r="J2" s="1" t="str">
        <f>IF(H2&gt;7,"ALTA","BAIXA")</f>
        <v>BAIXA</v>
      </c>
      <c r="K2" s="1">
        <f>(H2-$H$136)/$H$137</f>
        <v>-0.6067752030614969</v>
      </c>
      <c r="L2" s="1" t="s">
        <v>276</v>
      </c>
    </row>
    <row r="3" spans="1:12" x14ac:dyDescent="0.25">
      <c r="A3" s="1" t="s">
        <v>9</v>
      </c>
      <c r="B3" s="1" t="s">
        <v>8</v>
      </c>
      <c r="C3" s="1">
        <v>2019</v>
      </c>
      <c r="D3" s="5">
        <v>43294550</v>
      </c>
      <c r="E3" s="3">
        <v>507487550000</v>
      </c>
      <c r="F3" s="2">
        <v>76.474199999999996</v>
      </c>
      <c r="G3" s="5">
        <v>24726411</v>
      </c>
      <c r="H3" s="2">
        <v>5.0050999999999997</v>
      </c>
      <c r="I3" s="1" t="str">
        <f t="shared" ref="I3:I66" si="0">IF(F3&lt;40,"ESTEVÃO","DEPAY")</f>
        <v>DEPAY</v>
      </c>
      <c r="J3" s="1" t="str">
        <f t="shared" ref="J3:J66" si="1">IF(H3&gt;7,"ALTA","BAIXA")</f>
        <v>BAIXA</v>
      </c>
      <c r="K3" s="1">
        <f t="shared" ref="K3:K66" si="2">(H3-$H$136)/$H$137</f>
        <v>-0.4955616026909499</v>
      </c>
    </row>
    <row r="4" spans="1:12" x14ac:dyDescent="0.25">
      <c r="A4" s="1" t="s">
        <v>11</v>
      </c>
      <c r="B4" s="1" t="s">
        <v>10</v>
      </c>
      <c r="C4" s="1">
        <v>2019</v>
      </c>
      <c r="D4" s="5">
        <v>44973468</v>
      </c>
      <c r="E4" s="3">
        <v>977420550000</v>
      </c>
      <c r="F4" s="2">
        <v>77.284499999999994</v>
      </c>
      <c r="G4" s="5">
        <v>35751668</v>
      </c>
      <c r="H4" s="2">
        <v>5.9747000000000003</v>
      </c>
      <c r="I4" s="1" t="str">
        <f t="shared" si="0"/>
        <v>DEPAY</v>
      </c>
      <c r="J4" s="1" t="str">
        <f t="shared" si="1"/>
        <v>BAIXA</v>
      </c>
      <c r="K4" s="1">
        <f t="shared" si="2"/>
        <v>0.38542456495024796</v>
      </c>
    </row>
    <row r="5" spans="1:12" x14ac:dyDescent="0.25">
      <c r="A5" s="1" t="s">
        <v>13</v>
      </c>
      <c r="B5" s="1" t="s">
        <v>12</v>
      </c>
      <c r="C5" s="1">
        <v>2019</v>
      </c>
      <c r="D5" s="5">
        <v>2903975</v>
      </c>
      <c r="E5" s="3">
        <v>43582575000</v>
      </c>
      <c r="F5" s="2">
        <v>75.438599999999994</v>
      </c>
      <c r="G5" s="5">
        <v>1876941</v>
      </c>
      <c r="H5" s="2">
        <v>4.6768000000000001</v>
      </c>
      <c r="I5" s="1" t="str">
        <f t="shared" si="0"/>
        <v>DEPAY</v>
      </c>
      <c r="J5" s="1" t="str">
        <f t="shared" si="1"/>
        <v>BAIXA</v>
      </c>
      <c r="K5" s="1">
        <f t="shared" si="2"/>
        <v>-0.79385755858678808</v>
      </c>
    </row>
    <row r="6" spans="1:12" x14ac:dyDescent="0.25">
      <c r="A6" s="1" t="s">
        <v>15</v>
      </c>
      <c r="B6" s="1" t="s">
        <v>14</v>
      </c>
      <c r="C6" s="1">
        <v>2019</v>
      </c>
      <c r="D6" s="5">
        <v>25482714</v>
      </c>
      <c r="E6" s="3">
        <v>1364677800000</v>
      </c>
      <c r="F6" s="2">
        <v>83.11</v>
      </c>
      <c r="G6" s="5">
        <v>22466450</v>
      </c>
      <c r="H6" s="2">
        <v>7.2228000000000003</v>
      </c>
      <c r="I6" s="1" t="str">
        <f t="shared" si="0"/>
        <v>DEPAY</v>
      </c>
      <c r="J6" s="1" t="str">
        <f t="shared" si="1"/>
        <v>ALTA</v>
      </c>
      <c r="K6" s="1">
        <f t="shared" si="2"/>
        <v>1.5194580177482866</v>
      </c>
    </row>
    <row r="7" spans="1:12" x14ac:dyDescent="0.25">
      <c r="A7" s="1" t="s">
        <v>17</v>
      </c>
      <c r="B7" s="1" t="s">
        <v>16</v>
      </c>
      <c r="C7" s="1">
        <v>2019</v>
      </c>
      <c r="D7" s="5">
        <v>8880875</v>
      </c>
      <c r="E7" s="3">
        <v>477705500000</v>
      </c>
      <c r="F7" s="2">
        <v>81.907700000000006</v>
      </c>
      <c r="G7" s="5">
        <v>7792342</v>
      </c>
      <c r="H7" s="2">
        <v>7.2942</v>
      </c>
      <c r="I7" s="1" t="str">
        <f t="shared" si="0"/>
        <v>DEPAY</v>
      </c>
      <c r="J7" s="1" t="str">
        <f t="shared" si="1"/>
        <v>ALTA</v>
      </c>
      <c r="K7" s="1">
        <f t="shared" si="2"/>
        <v>1.5843326179644388</v>
      </c>
    </row>
    <row r="8" spans="1:12" x14ac:dyDescent="0.25">
      <c r="A8" s="1" t="s">
        <v>19</v>
      </c>
      <c r="B8" s="1" t="s">
        <v>18</v>
      </c>
      <c r="C8" s="1">
        <v>2019</v>
      </c>
      <c r="D8" s="5">
        <v>10110486</v>
      </c>
      <c r="E8" s="3">
        <v>159346000000</v>
      </c>
      <c r="F8" s="2">
        <v>73.1023</v>
      </c>
      <c r="G8" s="5">
        <v>8298769</v>
      </c>
      <c r="H8" s="2">
        <v>5.1647999999999996</v>
      </c>
      <c r="I8" s="1" t="str">
        <f t="shared" si="0"/>
        <v>DEPAY</v>
      </c>
      <c r="J8" s="1" t="str">
        <f t="shared" si="1"/>
        <v>BAIXA</v>
      </c>
      <c r="K8" s="1">
        <f t="shared" si="2"/>
        <v>-0.35045692965846315</v>
      </c>
    </row>
    <row r="9" spans="1:12" x14ac:dyDescent="0.25">
      <c r="A9" s="1" t="s">
        <v>21</v>
      </c>
      <c r="B9" s="1" t="s">
        <v>20</v>
      </c>
      <c r="C9" s="1">
        <v>2019</v>
      </c>
      <c r="D9" s="5">
        <v>1485675</v>
      </c>
      <c r="E9" s="3">
        <v>77077610000</v>
      </c>
      <c r="F9" s="2">
        <v>80.018600000000006</v>
      </c>
      <c r="G9" s="5">
        <v>1489735</v>
      </c>
      <c r="H9" s="2">
        <v>6.2272999999999996</v>
      </c>
      <c r="I9" s="1" t="str">
        <f t="shared" si="0"/>
        <v>DEPAY</v>
      </c>
      <c r="J9" s="1" t="str">
        <f t="shared" si="1"/>
        <v>BAIXA</v>
      </c>
      <c r="K9" s="1">
        <f t="shared" si="2"/>
        <v>0.6149389068914255</v>
      </c>
    </row>
    <row r="10" spans="1:12" x14ac:dyDescent="0.25">
      <c r="A10" s="1" t="s">
        <v>23</v>
      </c>
      <c r="B10" s="1" t="s">
        <v>22</v>
      </c>
      <c r="C10" s="1">
        <v>2019</v>
      </c>
      <c r="D10" s="5">
        <v>164913060</v>
      </c>
      <c r="E10" s="3">
        <v>759470600000</v>
      </c>
      <c r="F10" s="2">
        <v>72.805700000000002</v>
      </c>
      <c r="G10" s="5">
        <v>39392860</v>
      </c>
      <c r="H10" s="2">
        <v>4.8327999999999998</v>
      </c>
      <c r="I10" s="1" t="str">
        <f t="shared" si="0"/>
        <v>DEPAY</v>
      </c>
      <c r="J10" s="1" t="str">
        <f t="shared" si="1"/>
        <v>BAIXA</v>
      </c>
      <c r="K10" s="1">
        <f t="shared" si="2"/>
        <v>-0.6521147345851106</v>
      </c>
    </row>
    <row r="11" spans="1:12" x14ac:dyDescent="0.25">
      <c r="A11" s="1" t="s">
        <v>25</v>
      </c>
      <c r="B11" s="1" t="s">
        <v>24</v>
      </c>
      <c r="C11" s="1">
        <v>2019</v>
      </c>
      <c r="D11" s="5">
        <v>9435414</v>
      </c>
      <c r="E11" s="3">
        <v>204795350000</v>
      </c>
      <c r="F11" s="2">
        <v>74.215999999999994</v>
      </c>
      <c r="G11" s="5">
        <v>8008999</v>
      </c>
      <c r="H11" s="2">
        <v>5.5399000000000003</v>
      </c>
      <c r="I11" s="1" t="str">
        <f t="shared" si="0"/>
        <v>DEPAY</v>
      </c>
      <c r="J11" s="1" t="str">
        <f t="shared" si="1"/>
        <v>BAIXA</v>
      </c>
      <c r="K11" s="1">
        <f t="shared" si="2"/>
        <v>-9.6381265621206646E-3</v>
      </c>
    </row>
    <row r="12" spans="1:12" x14ac:dyDescent="0.25">
      <c r="A12" s="1" t="s">
        <v>27</v>
      </c>
      <c r="B12" s="1" t="s">
        <v>26</v>
      </c>
      <c r="C12" s="1">
        <v>2019</v>
      </c>
      <c r="D12" s="5">
        <v>11490622</v>
      </c>
      <c r="E12" s="3">
        <v>517419760000</v>
      </c>
      <c r="F12" s="2">
        <v>81.831100000000006</v>
      </c>
      <c r="G12" s="5">
        <v>10391216</v>
      </c>
      <c r="H12" s="2">
        <v>6.8635000000000002</v>
      </c>
      <c r="I12" s="1" t="str">
        <f t="shared" si="0"/>
        <v>DEPAY</v>
      </c>
      <c r="J12" s="1" t="str">
        <f t="shared" si="1"/>
        <v>BAIXA</v>
      </c>
      <c r="K12" s="1">
        <f t="shared" si="2"/>
        <v>1.1929952186213453</v>
      </c>
    </row>
    <row r="13" spans="1:12" x14ac:dyDescent="0.25">
      <c r="A13" s="1" t="s">
        <v>29</v>
      </c>
      <c r="B13" s="1" t="s">
        <v>28</v>
      </c>
      <c r="C13" s="1">
        <v>2019</v>
      </c>
      <c r="D13" s="5">
        <v>12726761</v>
      </c>
      <c r="E13" s="3">
        <v>38295495000</v>
      </c>
      <c r="F13" s="2">
        <v>60.453699999999998</v>
      </c>
      <c r="G13" s="5">
        <v>2753059</v>
      </c>
      <c r="H13" s="2">
        <v>5.2160000000000002</v>
      </c>
      <c r="I13" s="1" t="str">
        <f t="shared" si="0"/>
        <v>DEPAY</v>
      </c>
      <c r="J13" s="1" t="str">
        <f t="shared" si="1"/>
        <v>BAIXA</v>
      </c>
      <c r="K13" s="1">
        <f t="shared" si="2"/>
        <v>-0.30393620793483506</v>
      </c>
    </row>
    <row r="14" spans="1:12" x14ac:dyDescent="0.25">
      <c r="A14" s="1" t="s">
        <v>31</v>
      </c>
      <c r="B14" s="1" t="s">
        <v>30</v>
      </c>
      <c r="C14" s="1">
        <v>2019</v>
      </c>
      <c r="D14" s="5">
        <v>11671386</v>
      </c>
      <c r="E14" s="3">
        <v>98835710000</v>
      </c>
      <c r="F14" s="2">
        <v>67.840999999999994</v>
      </c>
      <c r="G14" s="5">
        <v>5591260</v>
      </c>
      <c r="H14" s="2">
        <v>5.7474999999999996</v>
      </c>
      <c r="I14" s="1" t="str">
        <f t="shared" si="0"/>
        <v>DEPAY</v>
      </c>
      <c r="J14" s="1" t="str">
        <f t="shared" si="1"/>
        <v>BAIXA</v>
      </c>
      <c r="K14" s="1">
        <f t="shared" si="2"/>
        <v>0.17898886230164993</v>
      </c>
    </row>
    <row r="15" spans="1:12" x14ac:dyDescent="0.25">
      <c r="A15" s="1" t="s">
        <v>33</v>
      </c>
      <c r="B15" s="1" t="s">
        <v>32</v>
      </c>
      <c r="C15" s="1">
        <v>2019</v>
      </c>
      <c r="D15" s="5">
        <v>3345534</v>
      </c>
      <c r="E15" s="3">
        <v>45538427000</v>
      </c>
      <c r="F15" s="2">
        <v>77.241200000000006</v>
      </c>
      <c r="G15" s="5">
        <v>2350700</v>
      </c>
      <c r="H15" s="2">
        <v>5.6741000000000001</v>
      </c>
      <c r="I15" s="1" t="str">
        <f t="shared" si="0"/>
        <v>DEPAY</v>
      </c>
      <c r="J15" s="1" t="str">
        <f t="shared" si="1"/>
        <v>BAIXA</v>
      </c>
      <c r="K15" s="1">
        <f t="shared" si="2"/>
        <v>0.11229704639316869</v>
      </c>
    </row>
    <row r="16" spans="1:12" x14ac:dyDescent="0.25">
      <c r="A16" s="1" t="s">
        <v>35</v>
      </c>
      <c r="B16" s="1" t="s">
        <v>34</v>
      </c>
      <c r="C16" s="1">
        <v>2019</v>
      </c>
      <c r="D16" s="5">
        <v>2332081</v>
      </c>
      <c r="E16" s="3">
        <v>37975007000</v>
      </c>
      <c r="F16" s="2">
        <v>65.4636</v>
      </c>
      <c r="G16" s="5">
        <v>1524820</v>
      </c>
      <c r="H16" s="2">
        <v>3.4788999999999999</v>
      </c>
      <c r="I16" s="1" t="str">
        <f t="shared" si="0"/>
        <v>DEPAY</v>
      </c>
      <c r="J16" s="1" t="str">
        <f t="shared" si="1"/>
        <v>BAIXA</v>
      </c>
      <c r="K16" s="1">
        <f t="shared" si="2"/>
        <v>-1.8822788975073639</v>
      </c>
      <c r="L16" s="1" t="s">
        <v>277</v>
      </c>
    </row>
    <row r="17" spans="1:12" x14ac:dyDescent="0.25">
      <c r="A17" s="1" t="s">
        <v>1</v>
      </c>
      <c r="B17" s="1" t="s">
        <v>0</v>
      </c>
      <c r="C17" s="1">
        <v>2019</v>
      </c>
      <c r="D17" s="5">
        <v>207455459</v>
      </c>
      <c r="E17" s="3">
        <v>3080048600000</v>
      </c>
      <c r="F17" s="2">
        <v>75.337900000000005</v>
      </c>
      <c r="G17" s="5">
        <v>156533889</v>
      </c>
      <c r="H17" s="2">
        <v>6.3756000000000004</v>
      </c>
      <c r="I17" s="1" t="str">
        <f t="shared" si="0"/>
        <v>DEPAY</v>
      </c>
      <c r="J17" s="1" t="str">
        <f t="shared" si="1"/>
        <v>BAIXA</v>
      </c>
      <c r="K17" s="1">
        <f t="shared" si="2"/>
        <v>0.74968545047763657</v>
      </c>
      <c r="L17" s="1">
        <f>_xlfn.NORM.DIST(2,H136,H137,TRUE)</f>
        <v>6.2762502865375931E-4</v>
      </c>
    </row>
    <row r="18" spans="1:12" x14ac:dyDescent="0.25">
      <c r="A18" s="1" t="s">
        <v>37</v>
      </c>
      <c r="B18" s="1" t="s">
        <v>36</v>
      </c>
      <c r="C18" s="1">
        <v>2019</v>
      </c>
      <c r="D18" s="5">
        <v>6975467</v>
      </c>
      <c r="E18" s="3">
        <v>149432420000</v>
      </c>
      <c r="F18" s="2">
        <v>75.062399999999997</v>
      </c>
      <c r="G18" s="5">
        <v>4791985</v>
      </c>
      <c r="H18" s="2">
        <v>5.1014999999999997</v>
      </c>
      <c r="I18" s="1" t="str">
        <f t="shared" si="0"/>
        <v>DEPAY</v>
      </c>
      <c r="J18" s="1" t="str">
        <f t="shared" si="1"/>
        <v>BAIXA</v>
      </c>
      <c r="K18" s="1">
        <f t="shared" si="2"/>
        <v>-0.40797180632068231</v>
      </c>
    </row>
    <row r="19" spans="1:12" x14ac:dyDescent="0.25">
      <c r="A19" s="1" t="s">
        <v>39</v>
      </c>
      <c r="B19" s="1" t="s">
        <v>38</v>
      </c>
      <c r="C19" s="1">
        <v>2019</v>
      </c>
      <c r="D19" s="5">
        <v>20961954</v>
      </c>
      <c r="E19" s="3">
        <v>43084153000</v>
      </c>
      <c r="F19" s="2">
        <v>60.039099999999998</v>
      </c>
      <c r="G19" s="5">
        <v>3771295</v>
      </c>
      <c r="H19" s="2">
        <v>4.7686999999999999</v>
      </c>
      <c r="I19" s="1" t="str">
        <f t="shared" si="0"/>
        <v>DEPAY</v>
      </c>
      <c r="J19" s="1" t="str">
        <f t="shared" si="1"/>
        <v>BAIXA</v>
      </c>
      <c r="K19" s="1">
        <f t="shared" si="2"/>
        <v>-0.71035649752426133</v>
      </c>
      <c r="L19" s="7">
        <f>_xlfn.NORM.DIST(3,H136,H137,TRUE)</f>
        <v>1.0240671543941829E-2</v>
      </c>
    </row>
    <row r="20" spans="1:12" x14ac:dyDescent="0.25">
      <c r="A20" s="1" t="s">
        <v>41</v>
      </c>
      <c r="B20" s="1" t="s">
        <v>40</v>
      </c>
      <c r="C20" s="1">
        <v>2019</v>
      </c>
      <c r="D20" s="5">
        <v>12255339</v>
      </c>
      <c r="E20" s="3">
        <v>9109688000</v>
      </c>
      <c r="F20" s="2">
        <v>62.351399999999998</v>
      </c>
      <c r="G20" s="5">
        <v>736240</v>
      </c>
      <c r="H20" s="2">
        <v>3.7753000000000001</v>
      </c>
      <c r="I20" s="1" t="str">
        <f t="shared" si="0"/>
        <v>DEPAY</v>
      </c>
      <c r="J20" s="1" t="str">
        <f t="shared" si="1"/>
        <v>BAIXA</v>
      </c>
      <c r="K20" s="1">
        <f t="shared" si="2"/>
        <v>-1.6129675319041759</v>
      </c>
    </row>
    <row r="21" spans="1:12" x14ac:dyDescent="0.25">
      <c r="A21" s="1" t="s">
        <v>43</v>
      </c>
      <c r="B21" s="1" t="s">
        <v>42</v>
      </c>
      <c r="C21" s="1">
        <v>2019</v>
      </c>
      <c r="D21" s="5">
        <v>25506096</v>
      </c>
      <c r="E21" s="3">
        <v>94487530000</v>
      </c>
      <c r="F21" s="2">
        <v>61.5839</v>
      </c>
      <c r="G21" s="5">
        <v>8637085</v>
      </c>
      <c r="H21" s="2">
        <v>5.0849000000000002</v>
      </c>
      <c r="I21" s="1" t="str">
        <f t="shared" si="0"/>
        <v>DEPAY</v>
      </c>
      <c r="J21" s="1" t="str">
        <f t="shared" si="1"/>
        <v>BAIXA</v>
      </c>
      <c r="K21" s="1">
        <f t="shared" si="2"/>
        <v>-0.42305469656701422</v>
      </c>
    </row>
    <row r="22" spans="1:12" x14ac:dyDescent="0.25">
      <c r="A22" s="1" t="s">
        <v>45</v>
      </c>
      <c r="B22" s="1" t="s">
        <v>44</v>
      </c>
      <c r="C22" s="1">
        <v>2019</v>
      </c>
      <c r="D22" s="5">
        <v>37782931</v>
      </c>
      <c r="E22" s="3">
        <v>1866214900000</v>
      </c>
      <c r="F22" s="2">
        <v>82.362799999999993</v>
      </c>
      <c r="G22" s="5">
        <v>36209294</v>
      </c>
      <c r="H22" s="2">
        <v>7.2321</v>
      </c>
      <c r="I22" s="1" t="str">
        <f t="shared" si="0"/>
        <v>DEPAY</v>
      </c>
      <c r="J22" s="1" t="str">
        <f t="shared" si="1"/>
        <v>ALTA</v>
      </c>
      <c r="K22" s="1">
        <f t="shared" si="2"/>
        <v>1.5279080707176171</v>
      </c>
    </row>
    <row r="23" spans="1:12" x14ac:dyDescent="0.25">
      <c r="A23" s="1" t="s">
        <v>47</v>
      </c>
      <c r="B23" s="1" t="s">
        <v>46</v>
      </c>
      <c r="C23" s="1">
        <v>2019</v>
      </c>
      <c r="D23" s="5">
        <v>4944707</v>
      </c>
      <c r="E23" s="3">
        <v>4642449000</v>
      </c>
      <c r="F23" s="2">
        <v>55.025300000000001</v>
      </c>
      <c r="G23" s="5">
        <v>432374</v>
      </c>
      <c r="H23" s="2">
        <v>3.4759000000000002</v>
      </c>
      <c r="I23" s="1" t="str">
        <f t="shared" si="0"/>
        <v>DEPAY</v>
      </c>
      <c r="J23" s="1" t="str">
        <f t="shared" si="1"/>
        <v>BAIXA</v>
      </c>
      <c r="K23" s="1">
        <f t="shared" si="2"/>
        <v>-1.8850047210458574</v>
      </c>
    </row>
    <row r="24" spans="1:12" x14ac:dyDescent="0.25">
      <c r="A24" s="1" t="s">
        <v>49</v>
      </c>
      <c r="B24" s="1" t="s">
        <v>48</v>
      </c>
      <c r="C24" s="1">
        <v>2019</v>
      </c>
      <c r="D24" s="5">
        <v>16685223</v>
      </c>
      <c r="E24" s="3">
        <v>25755519000</v>
      </c>
      <c r="F24" s="2">
        <v>53.259399999999999</v>
      </c>
      <c r="G24" s="5">
        <v>1580433</v>
      </c>
      <c r="H24" s="2">
        <v>4.4226999999999999</v>
      </c>
      <c r="I24" s="1" t="str">
        <f t="shared" si="0"/>
        <v>DEPAY</v>
      </c>
      <c r="J24" s="1" t="str">
        <f t="shared" si="1"/>
        <v>BAIXA</v>
      </c>
      <c r="K24" s="1">
        <f t="shared" si="2"/>
        <v>-1.0247348122972133</v>
      </c>
    </row>
    <row r="25" spans="1:12" x14ac:dyDescent="0.25">
      <c r="A25" s="1" t="s">
        <v>51</v>
      </c>
      <c r="B25" s="1" t="s">
        <v>50</v>
      </c>
      <c r="C25" s="1">
        <v>2019</v>
      </c>
      <c r="D25" s="5">
        <v>19197747</v>
      </c>
      <c r="E25" s="3">
        <v>440683330000</v>
      </c>
      <c r="F25" s="2">
        <v>80.326300000000003</v>
      </c>
      <c r="G25" s="5">
        <v>16392995</v>
      </c>
      <c r="H25" s="2">
        <v>6.2285000000000004</v>
      </c>
      <c r="I25" s="1" t="str">
        <f t="shared" si="0"/>
        <v>DEPAY</v>
      </c>
      <c r="J25" s="1" t="str">
        <f t="shared" si="1"/>
        <v>BAIXA</v>
      </c>
      <c r="K25" s="1">
        <f t="shared" si="2"/>
        <v>0.61602923630682371</v>
      </c>
    </row>
    <row r="26" spans="1:12" x14ac:dyDescent="0.25">
      <c r="A26" s="1" t="s">
        <v>53</v>
      </c>
      <c r="B26" s="1" t="s">
        <v>52</v>
      </c>
      <c r="C26" s="1">
        <v>2019</v>
      </c>
      <c r="D26" s="5">
        <v>1423520354</v>
      </c>
      <c r="E26" s="3">
        <v>20257660000000</v>
      </c>
      <c r="F26" s="2">
        <v>77.968000000000004</v>
      </c>
      <c r="G26" s="5">
        <v>911554782</v>
      </c>
      <c r="H26" s="2">
        <v>5.1238999999999999</v>
      </c>
      <c r="I26" s="1" t="str">
        <f t="shared" si="0"/>
        <v>DEPAY</v>
      </c>
      <c r="J26" s="1" t="str">
        <f t="shared" si="1"/>
        <v>BAIXA</v>
      </c>
      <c r="K26" s="1">
        <f t="shared" si="2"/>
        <v>-0.38761899056659505</v>
      </c>
    </row>
    <row r="27" spans="1:12" x14ac:dyDescent="0.25">
      <c r="A27" s="1" t="s">
        <v>55</v>
      </c>
      <c r="B27" s="1" t="s">
        <v>54</v>
      </c>
      <c r="C27" s="1">
        <v>2019</v>
      </c>
      <c r="D27" s="5">
        <v>49907987</v>
      </c>
      <c r="E27" s="3">
        <v>707659600000</v>
      </c>
      <c r="F27" s="2">
        <v>76.752300000000005</v>
      </c>
      <c r="G27" s="5">
        <v>32625274</v>
      </c>
      <c r="H27" s="2">
        <v>6.1634000000000002</v>
      </c>
      <c r="I27" s="1" t="str">
        <f t="shared" si="0"/>
        <v>DEPAY</v>
      </c>
      <c r="J27" s="1" t="str">
        <f t="shared" si="1"/>
        <v>BAIXA</v>
      </c>
      <c r="K27" s="1">
        <f t="shared" si="2"/>
        <v>0.55687886552150812</v>
      </c>
    </row>
    <row r="28" spans="1:12" x14ac:dyDescent="0.25">
      <c r="A28" s="1" t="s">
        <v>57</v>
      </c>
      <c r="B28" s="1" t="s">
        <v>56</v>
      </c>
      <c r="C28" s="1">
        <v>2019</v>
      </c>
      <c r="D28" s="5">
        <v>4999551</v>
      </c>
      <c r="E28" s="3">
        <v>93491830000</v>
      </c>
      <c r="F28" s="2">
        <v>79.427199999999999</v>
      </c>
      <c r="G28" s="5">
        <v>4128768</v>
      </c>
      <c r="H28" s="2">
        <v>7.1214000000000004</v>
      </c>
      <c r="I28" s="1" t="str">
        <f t="shared" si="0"/>
        <v>DEPAY</v>
      </c>
      <c r="J28" s="1" t="str">
        <f t="shared" si="1"/>
        <v>ALTA</v>
      </c>
      <c r="K28" s="1">
        <f t="shared" si="2"/>
        <v>1.4273251821471962</v>
      </c>
    </row>
    <row r="29" spans="1:12" x14ac:dyDescent="0.25">
      <c r="A29" s="1" t="s">
        <v>59</v>
      </c>
      <c r="B29" s="1" t="s">
        <v>58</v>
      </c>
      <c r="C29" s="1">
        <v>2019</v>
      </c>
      <c r="D29" s="5">
        <v>28193014</v>
      </c>
      <c r="E29" s="3">
        <v>129491770000</v>
      </c>
      <c r="F29" s="2">
        <v>59.3185</v>
      </c>
      <c r="G29" s="5">
        <v>9488671</v>
      </c>
      <c r="H29" s="2">
        <v>5.2332999999999998</v>
      </c>
      <c r="I29" s="1" t="str">
        <f t="shared" si="0"/>
        <v>DEPAY</v>
      </c>
      <c r="J29" s="1" t="str">
        <f t="shared" si="1"/>
        <v>BAIXA</v>
      </c>
      <c r="K29" s="1">
        <f t="shared" si="2"/>
        <v>-0.28821729219618775</v>
      </c>
    </row>
    <row r="30" spans="1:12" x14ac:dyDescent="0.25">
      <c r="A30" s="1" t="s">
        <v>61</v>
      </c>
      <c r="B30" s="1" t="s">
        <v>60</v>
      </c>
      <c r="C30" s="1">
        <v>2019</v>
      </c>
      <c r="D30" s="5">
        <v>3986338</v>
      </c>
      <c r="E30" s="3">
        <v>107392040000</v>
      </c>
      <c r="F30" s="2">
        <v>78.7376</v>
      </c>
      <c r="G30" s="5">
        <v>3265796</v>
      </c>
      <c r="H30" s="2">
        <v>5.5046999999999997</v>
      </c>
      <c r="I30" s="1" t="str">
        <f t="shared" si="0"/>
        <v>DEPAY</v>
      </c>
      <c r="J30" s="1" t="str">
        <f t="shared" si="1"/>
        <v>BAIXA</v>
      </c>
      <c r="K30" s="1">
        <f t="shared" si="2"/>
        <v>-4.1621122747115137E-2</v>
      </c>
    </row>
    <row r="31" spans="1:12" x14ac:dyDescent="0.25">
      <c r="A31" s="1" t="s">
        <v>63</v>
      </c>
      <c r="B31" s="1" t="s">
        <v>62</v>
      </c>
      <c r="C31" s="1">
        <v>2019</v>
      </c>
      <c r="D31" s="5">
        <v>1286669</v>
      </c>
      <c r="E31" s="3">
        <v>28053969000</v>
      </c>
      <c r="F31" s="2">
        <v>81.397000000000006</v>
      </c>
      <c r="G31" s="5">
        <v>1057584</v>
      </c>
      <c r="H31" s="2">
        <v>6.1589999999999998</v>
      </c>
      <c r="I31" s="1" t="str">
        <f t="shared" si="0"/>
        <v>DEPAY</v>
      </c>
      <c r="J31" s="1" t="str">
        <f t="shared" si="1"/>
        <v>BAIXA</v>
      </c>
      <c r="K31" s="1">
        <f t="shared" si="2"/>
        <v>0.5528809909983835</v>
      </c>
    </row>
    <row r="32" spans="1:12" x14ac:dyDescent="0.25">
      <c r="A32" s="1" t="s">
        <v>65</v>
      </c>
      <c r="B32" s="1" t="s">
        <v>64</v>
      </c>
      <c r="C32" s="1">
        <v>2019</v>
      </c>
      <c r="D32" s="5">
        <v>10554871</v>
      </c>
      <c r="E32" s="3">
        <v>401072230000</v>
      </c>
      <c r="F32" s="2">
        <v>79.243300000000005</v>
      </c>
      <c r="G32" s="5">
        <v>8520850</v>
      </c>
      <c r="H32" s="2">
        <v>6.9108999999999998</v>
      </c>
      <c r="I32" s="1" t="str">
        <f t="shared" si="0"/>
        <v>DEPAY</v>
      </c>
      <c r="J32" s="1" t="str">
        <f t="shared" si="1"/>
        <v>BAIXA</v>
      </c>
      <c r="K32" s="1">
        <f t="shared" si="2"/>
        <v>1.2360632305295471</v>
      </c>
    </row>
    <row r="33" spans="1:11" x14ac:dyDescent="0.25">
      <c r="A33" s="1" t="s">
        <v>67</v>
      </c>
      <c r="B33" s="1" t="s">
        <v>66</v>
      </c>
      <c r="C33" s="1">
        <v>2019</v>
      </c>
      <c r="D33" s="5">
        <v>92947450</v>
      </c>
      <c r="E33" s="3">
        <v>88673380000</v>
      </c>
      <c r="F33" s="2">
        <v>60.275700000000001</v>
      </c>
      <c r="G33" s="5">
        <v>11238362</v>
      </c>
      <c r="H33" s="2">
        <v>4.3109999999999999</v>
      </c>
      <c r="I33" s="1" t="str">
        <f t="shared" si="0"/>
        <v>DEPAY</v>
      </c>
      <c r="J33" s="1" t="str">
        <f t="shared" si="1"/>
        <v>BAIXA</v>
      </c>
      <c r="K33" s="1">
        <f t="shared" si="2"/>
        <v>-1.1262263087137991</v>
      </c>
    </row>
    <row r="34" spans="1:11" x14ac:dyDescent="0.25">
      <c r="A34" s="1" t="s">
        <v>69</v>
      </c>
      <c r="B34" s="1" t="s">
        <v>68</v>
      </c>
      <c r="C34" s="1">
        <v>2019</v>
      </c>
      <c r="D34" s="5">
        <v>5814619</v>
      </c>
      <c r="E34" s="3">
        <v>311838000000</v>
      </c>
      <c r="F34" s="2">
        <v>81.433700000000002</v>
      </c>
      <c r="G34" s="5">
        <v>5682653</v>
      </c>
      <c r="H34" s="2">
        <v>7.6456</v>
      </c>
      <c r="I34" s="1" t="str">
        <f t="shared" si="0"/>
        <v>DEPAY</v>
      </c>
      <c r="J34" s="1" t="str">
        <f t="shared" si="1"/>
        <v>ALTA</v>
      </c>
      <c r="K34" s="1">
        <f t="shared" si="2"/>
        <v>1.9036174151066796</v>
      </c>
    </row>
    <row r="35" spans="1:11" x14ac:dyDescent="0.25">
      <c r="A35" s="1" t="s">
        <v>71</v>
      </c>
      <c r="B35" s="1" t="s">
        <v>70</v>
      </c>
      <c r="C35" s="1">
        <v>2019</v>
      </c>
      <c r="D35" s="5">
        <v>10894043</v>
      </c>
      <c r="E35" s="3">
        <v>192514500000</v>
      </c>
      <c r="F35" s="2">
        <v>73.576700000000002</v>
      </c>
      <c r="G35" s="5">
        <v>8248470</v>
      </c>
      <c r="H35" s="2">
        <v>5.6891999999999996</v>
      </c>
      <c r="I35" s="1" t="str">
        <f t="shared" si="0"/>
        <v>DEPAY</v>
      </c>
      <c r="J35" s="1" t="str">
        <f t="shared" si="1"/>
        <v>BAIXA</v>
      </c>
      <c r="K35" s="1">
        <f t="shared" si="2"/>
        <v>0.12601702487025365</v>
      </c>
    </row>
    <row r="36" spans="1:11" x14ac:dyDescent="0.25">
      <c r="A36" s="1" t="s">
        <v>73</v>
      </c>
      <c r="B36" s="1" t="s">
        <v>72</v>
      </c>
      <c r="C36" s="1">
        <v>2019</v>
      </c>
      <c r="D36" s="5">
        <v>17340017</v>
      </c>
      <c r="E36" s="3">
        <v>195204020000</v>
      </c>
      <c r="F36" s="2">
        <v>77.2971</v>
      </c>
      <c r="G36" s="5">
        <v>10683745</v>
      </c>
      <c r="H36" s="2">
        <v>5.9252000000000002</v>
      </c>
      <c r="I36" s="1" t="str">
        <f t="shared" si="0"/>
        <v>DEPAY</v>
      </c>
      <c r="J36" s="1" t="str">
        <f t="shared" si="1"/>
        <v>BAIXA</v>
      </c>
      <c r="K36" s="1">
        <f t="shared" si="2"/>
        <v>0.34044847656510013</v>
      </c>
    </row>
    <row r="37" spans="1:11" x14ac:dyDescent="0.25">
      <c r="A37" s="1" t="s">
        <v>75</v>
      </c>
      <c r="B37" s="1" t="s">
        <v>74</v>
      </c>
      <c r="C37" s="1">
        <v>2019</v>
      </c>
      <c r="D37" s="5">
        <v>107553159</v>
      </c>
      <c r="E37" s="3">
        <v>1210669700000</v>
      </c>
      <c r="F37" s="2">
        <v>71.357500000000002</v>
      </c>
      <c r="G37" s="5">
        <v>60501404</v>
      </c>
      <c r="H37" s="2">
        <v>4.1513999999999998</v>
      </c>
      <c r="I37" s="1" t="str">
        <f t="shared" si="0"/>
        <v>DEPAY</v>
      </c>
      <c r="J37" s="1" t="str">
        <f t="shared" si="1"/>
        <v>BAIXA</v>
      </c>
      <c r="K37" s="1">
        <f t="shared" si="2"/>
        <v>-1.2712401209616697</v>
      </c>
    </row>
    <row r="38" spans="1:11" x14ac:dyDescent="0.25">
      <c r="A38" s="1" t="s">
        <v>77</v>
      </c>
      <c r="B38" s="1" t="s">
        <v>76</v>
      </c>
      <c r="C38" s="1">
        <v>2019</v>
      </c>
      <c r="D38" s="5">
        <v>6222316</v>
      </c>
      <c r="E38" s="3">
        <v>52378770000</v>
      </c>
      <c r="F38" s="2">
        <v>72.558599999999998</v>
      </c>
      <c r="G38" s="5">
        <v>3170959</v>
      </c>
      <c r="H38" s="2">
        <v>6.3483000000000001</v>
      </c>
      <c r="I38" s="1" t="str">
        <f t="shared" si="0"/>
        <v>DEPAY</v>
      </c>
      <c r="J38" s="1" t="str">
        <f t="shared" si="1"/>
        <v>BAIXA</v>
      </c>
      <c r="K38" s="1">
        <f t="shared" si="2"/>
        <v>0.72488045627734266</v>
      </c>
    </row>
    <row r="39" spans="1:11" x14ac:dyDescent="0.25">
      <c r="A39" s="1" t="s">
        <v>79</v>
      </c>
      <c r="B39" s="1" t="s">
        <v>78</v>
      </c>
      <c r="C39" s="1">
        <v>2019</v>
      </c>
      <c r="D39" s="5">
        <v>1326821</v>
      </c>
      <c r="E39" s="3">
        <v>44876350000</v>
      </c>
      <c r="F39" s="2">
        <v>78.669300000000007</v>
      </c>
      <c r="G39" s="5">
        <v>1197373</v>
      </c>
      <c r="H39" s="2">
        <v>6.0217999999999998</v>
      </c>
      <c r="I39" s="1" t="str">
        <f t="shared" si="0"/>
        <v>DEPAY</v>
      </c>
      <c r="J39" s="1" t="str">
        <f t="shared" si="1"/>
        <v>BAIXA</v>
      </c>
      <c r="K39" s="1">
        <f t="shared" si="2"/>
        <v>0.42821999450460019</v>
      </c>
    </row>
    <row r="40" spans="1:11" x14ac:dyDescent="0.25">
      <c r="A40" s="1" t="s">
        <v>81</v>
      </c>
      <c r="B40" s="1" t="s">
        <v>80</v>
      </c>
      <c r="C40" s="1">
        <v>2019</v>
      </c>
      <c r="D40" s="5">
        <v>115737385</v>
      </c>
      <c r="E40" s="3">
        <v>304937200000</v>
      </c>
      <c r="F40" s="2">
        <v>65.837699999999998</v>
      </c>
      <c r="G40" s="5">
        <v>25106530</v>
      </c>
      <c r="H40" s="2">
        <v>4.1862000000000004</v>
      </c>
      <c r="I40" s="1" t="str">
        <f t="shared" si="0"/>
        <v>DEPAY</v>
      </c>
      <c r="J40" s="1" t="str">
        <f t="shared" si="1"/>
        <v>BAIXA</v>
      </c>
      <c r="K40" s="1">
        <f t="shared" si="2"/>
        <v>-1.2396205679151411</v>
      </c>
    </row>
    <row r="41" spans="1:11" x14ac:dyDescent="0.25">
      <c r="A41" s="1" t="s">
        <v>83</v>
      </c>
      <c r="B41" s="1" t="s">
        <v>82</v>
      </c>
      <c r="C41" s="1">
        <v>2019</v>
      </c>
      <c r="D41" s="5">
        <v>5521755</v>
      </c>
      <c r="E41" s="3">
        <v>248551540000</v>
      </c>
      <c r="F41" s="2">
        <v>81.870599999999996</v>
      </c>
      <c r="G41" s="5">
        <v>4947707</v>
      </c>
      <c r="H41" s="2">
        <v>7.8087</v>
      </c>
      <c r="I41" s="1" t="str">
        <f t="shared" si="0"/>
        <v>DEPAY</v>
      </c>
      <c r="J41" s="1" t="str">
        <f t="shared" si="1"/>
        <v>ALTA</v>
      </c>
      <c r="K41" s="1">
        <f t="shared" si="2"/>
        <v>2.0518113548161261</v>
      </c>
    </row>
    <row r="42" spans="1:11" x14ac:dyDescent="0.25">
      <c r="A42" s="1" t="s">
        <v>85</v>
      </c>
      <c r="B42" s="1" t="s">
        <v>84</v>
      </c>
      <c r="C42" s="1">
        <v>2019</v>
      </c>
      <c r="D42" s="5">
        <v>65729460</v>
      </c>
      <c r="E42" s="3">
        <v>2946958400000</v>
      </c>
      <c r="F42" s="2">
        <v>82.731499999999997</v>
      </c>
      <c r="G42" s="5">
        <v>53670595</v>
      </c>
      <c r="H42" s="2">
        <v>6.6638000000000002</v>
      </c>
      <c r="I42" s="1" t="str">
        <f t="shared" si="0"/>
        <v>DEPAY</v>
      </c>
      <c r="J42" s="1" t="str">
        <f t="shared" si="1"/>
        <v>BAIXA</v>
      </c>
      <c r="K42" s="1">
        <f t="shared" si="2"/>
        <v>1.0115462317422743</v>
      </c>
    </row>
    <row r="43" spans="1:11" x14ac:dyDescent="0.25">
      <c r="A43" s="1" t="s">
        <v>87</v>
      </c>
      <c r="B43" s="1" t="s">
        <v>86</v>
      </c>
      <c r="C43" s="1">
        <v>2019</v>
      </c>
      <c r="D43" s="5">
        <v>2267710</v>
      </c>
      <c r="E43" s="3">
        <v>33658085000</v>
      </c>
      <c r="F43" s="2">
        <v>66.602800000000002</v>
      </c>
      <c r="G43" s="5">
        <v>1368101</v>
      </c>
      <c r="H43" s="2">
        <v>4.8292999999999999</v>
      </c>
      <c r="I43" s="1" t="str">
        <f t="shared" si="0"/>
        <v>DEPAY</v>
      </c>
      <c r="J43" s="1" t="str">
        <f t="shared" si="1"/>
        <v>BAIXA</v>
      </c>
      <c r="K43" s="1">
        <f t="shared" si="2"/>
        <v>-0.65529486204668652</v>
      </c>
    </row>
    <row r="44" spans="1:11" x14ac:dyDescent="0.25">
      <c r="A44" s="1" t="s">
        <v>89</v>
      </c>
      <c r="B44" s="1" t="s">
        <v>88</v>
      </c>
      <c r="C44" s="1">
        <v>2019</v>
      </c>
      <c r="D44" s="5">
        <v>2456847</v>
      </c>
      <c r="E44" s="3">
        <v>5655293000</v>
      </c>
      <c r="F44" s="2">
        <v>63.754899999999999</v>
      </c>
      <c r="G44" s="5">
        <v>865564</v>
      </c>
      <c r="H44" s="2">
        <v>4.7506000000000004</v>
      </c>
      <c r="I44" s="1" t="str">
        <f t="shared" si="0"/>
        <v>DEPAY</v>
      </c>
      <c r="J44" s="1" t="str">
        <f t="shared" si="1"/>
        <v>BAIXA</v>
      </c>
      <c r="K44" s="1">
        <f t="shared" si="2"/>
        <v>-0.72680229953984021</v>
      </c>
    </row>
    <row r="45" spans="1:11" x14ac:dyDescent="0.25">
      <c r="A45" s="1" t="s">
        <v>91</v>
      </c>
      <c r="B45" s="1" t="s">
        <v>90</v>
      </c>
      <c r="C45" s="1">
        <v>2019</v>
      </c>
      <c r="D45" s="5">
        <v>3796721</v>
      </c>
      <c r="E45" s="3">
        <v>68167483000</v>
      </c>
      <c r="F45" s="2">
        <v>73.4696</v>
      </c>
      <c r="G45" s="5">
        <v>2596081</v>
      </c>
      <c r="H45" s="2">
        <v>4.6726000000000001</v>
      </c>
      <c r="I45" s="1" t="str">
        <f t="shared" si="0"/>
        <v>DEPAY</v>
      </c>
      <c r="J45" s="1" t="str">
        <f t="shared" si="1"/>
        <v>BAIXA</v>
      </c>
      <c r="K45" s="1">
        <f t="shared" si="2"/>
        <v>-0.79767371154067934</v>
      </c>
    </row>
    <row r="46" spans="1:11" x14ac:dyDescent="0.25">
      <c r="A46" s="1" t="s">
        <v>93</v>
      </c>
      <c r="B46" s="1" t="s">
        <v>92</v>
      </c>
      <c r="C46" s="1">
        <v>2019</v>
      </c>
      <c r="D46" s="5">
        <v>83559185</v>
      </c>
      <c r="E46" s="3">
        <v>4275312000000</v>
      </c>
      <c r="F46" s="2">
        <v>81.558400000000006</v>
      </c>
      <c r="G46" s="5">
        <v>73282212</v>
      </c>
      <c r="H46" s="2">
        <v>7.0758000000000001</v>
      </c>
      <c r="I46" s="1" t="str">
        <f t="shared" si="0"/>
        <v>DEPAY</v>
      </c>
      <c r="J46" s="1" t="str">
        <f t="shared" si="1"/>
        <v>ALTA</v>
      </c>
      <c r="K46" s="1">
        <f t="shared" si="2"/>
        <v>1.3858926643620899</v>
      </c>
    </row>
    <row r="47" spans="1:11" x14ac:dyDescent="0.25">
      <c r="A47" s="1" t="s">
        <v>95</v>
      </c>
      <c r="B47" s="1" t="s">
        <v>94</v>
      </c>
      <c r="C47" s="1">
        <v>2019</v>
      </c>
      <c r="D47" s="5">
        <v>31258942</v>
      </c>
      <c r="E47" s="3">
        <v>163139160000</v>
      </c>
      <c r="F47" s="2">
        <v>64.740099999999998</v>
      </c>
      <c r="G47" s="5">
        <v>16706816</v>
      </c>
      <c r="H47" s="2">
        <v>5.1479999999999997</v>
      </c>
      <c r="I47" s="1" t="str">
        <f t="shared" si="0"/>
        <v>DEPAY</v>
      </c>
      <c r="J47" s="1" t="str">
        <f t="shared" si="1"/>
        <v>BAIXA</v>
      </c>
      <c r="K47" s="1">
        <f t="shared" si="2"/>
        <v>-0.36572154147402836</v>
      </c>
    </row>
    <row r="48" spans="1:11" x14ac:dyDescent="0.25">
      <c r="A48" s="1" t="s">
        <v>97</v>
      </c>
      <c r="B48" s="1" t="s">
        <v>96</v>
      </c>
      <c r="C48" s="1">
        <v>2019</v>
      </c>
      <c r="D48" s="5">
        <v>10718580</v>
      </c>
      <c r="E48" s="3">
        <v>284893600000</v>
      </c>
      <c r="F48" s="2">
        <v>81.248900000000006</v>
      </c>
      <c r="G48" s="5">
        <v>8001493</v>
      </c>
      <c r="H48" s="2">
        <v>5.5149999999999997</v>
      </c>
      <c r="I48" s="1" t="str">
        <f t="shared" si="0"/>
        <v>DEPAY</v>
      </c>
      <c r="J48" s="1" t="str">
        <f t="shared" si="1"/>
        <v>BAIXA</v>
      </c>
      <c r="K48" s="1">
        <f t="shared" si="2"/>
        <v>-3.2262461931619767E-2</v>
      </c>
    </row>
    <row r="49" spans="1:11" x14ac:dyDescent="0.25">
      <c r="A49" s="1" t="s">
        <v>99</v>
      </c>
      <c r="B49" s="1" t="s">
        <v>98</v>
      </c>
      <c r="C49" s="1">
        <v>2019</v>
      </c>
      <c r="D49" s="5">
        <v>17103802</v>
      </c>
      <c r="E49" s="3">
        <v>136605020000</v>
      </c>
      <c r="F49" s="2">
        <v>73.128900000000002</v>
      </c>
      <c r="G49" s="5">
        <v>7595394</v>
      </c>
      <c r="H49" s="2">
        <v>6.3989000000000003</v>
      </c>
      <c r="I49" s="1" t="str">
        <f t="shared" si="0"/>
        <v>DEPAY</v>
      </c>
      <c r="J49" s="1" t="str">
        <f t="shared" si="1"/>
        <v>BAIXA</v>
      </c>
      <c r="K49" s="1">
        <f t="shared" si="2"/>
        <v>0.77085601329327169</v>
      </c>
    </row>
    <row r="50" spans="1:11" x14ac:dyDescent="0.25">
      <c r="A50" s="1" t="s">
        <v>101</v>
      </c>
      <c r="B50" s="1" t="s">
        <v>100</v>
      </c>
      <c r="C50" s="1">
        <v>2019</v>
      </c>
      <c r="D50" s="5">
        <v>13034349</v>
      </c>
      <c r="E50" s="3">
        <v>29205352000</v>
      </c>
      <c r="F50" s="2">
        <v>59.719900000000003</v>
      </c>
      <c r="G50" s="5">
        <v>2961834</v>
      </c>
      <c r="H50" s="2">
        <v>4.9493</v>
      </c>
      <c r="I50" s="1" t="str">
        <f t="shared" si="0"/>
        <v>DEPAY</v>
      </c>
      <c r="J50" s="1" t="str">
        <f t="shared" si="1"/>
        <v>BAIXA</v>
      </c>
      <c r="K50" s="1">
        <f t="shared" si="2"/>
        <v>-0.54626192050693434</v>
      </c>
    </row>
    <row r="51" spans="1:11" x14ac:dyDescent="0.25">
      <c r="A51" s="1" t="s">
        <v>103</v>
      </c>
      <c r="B51" s="1" t="s">
        <v>102</v>
      </c>
      <c r="C51" s="1">
        <v>2019</v>
      </c>
      <c r="D51" s="5">
        <v>11105164</v>
      </c>
      <c r="E51" s="3">
        <v>17503060000</v>
      </c>
      <c r="F51" s="2">
        <v>64.254599999999996</v>
      </c>
      <c r="G51" s="5">
        <v>3716427</v>
      </c>
      <c r="H51" s="2">
        <v>3.7208000000000001</v>
      </c>
      <c r="I51" s="1" t="str">
        <f t="shared" si="0"/>
        <v>DEPAY</v>
      </c>
      <c r="J51" s="1" t="str">
        <f t="shared" si="1"/>
        <v>BAIXA</v>
      </c>
      <c r="K51" s="1">
        <f t="shared" si="2"/>
        <v>-1.6624866595201466</v>
      </c>
    </row>
    <row r="52" spans="1:11" x14ac:dyDescent="0.25">
      <c r="A52" s="1" t="s">
        <v>105</v>
      </c>
      <c r="B52" s="1" t="s">
        <v>104</v>
      </c>
      <c r="C52" s="1">
        <v>2019</v>
      </c>
      <c r="D52" s="5">
        <v>9943637</v>
      </c>
      <c r="E52" s="3">
        <v>52902540000</v>
      </c>
      <c r="F52" s="2">
        <v>72.881100000000004</v>
      </c>
      <c r="G52" s="5">
        <v>3922620</v>
      </c>
      <c r="H52" s="2">
        <v>5.9531999999999998</v>
      </c>
      <c r="I52" s="1" t="str">
        <f t="shared" si="0"/>
        <v>DEPAY</v>
      </c>
      <c r="J52" s="1" t="str">
        <f t="shared" si="1"/>
        <v>BAIXA</v>
      </c>
      <c r="K52" s="1">
        <f t="shared" si="2"/>
        <v>0.36588949625770856</v>
      </c>
    </row>
    <row r="53" spans="1:11" x14ac:dyDescent="0.25">
      <c r="A53" s="1" t="s">
        <v>107</v>
      </c>
      <c r="B53" s="1" t="s">
        <v>106</v>
      </c>
      <c r="C53" s="1">
        <v>2019</v>
      </c>
      <c r="D53" s="5">
        <v>7485816</v>
      </c>
      <c r="E53" s="3">
        <v>407575760000</v>
      </c>
      <c r="F53" s="2">
        <v>85.273499999999999</v>
      </c>
      <c r="G53" s="5">
        <v>6877196</v>
      </c>
      <c r="H53" s="2">
        <v>5.5103999999999997</v>
      </c>
      <c r="I53" s="1" t="str">
        <f t="shared" si="0"/>
        <v>DEPAY</v>
      </c>
      <c r="J53" s="1" t="str">
        <f t="shared" si="1"/>
        <v>BAIXA</v>
      </c>
      <c r="K53" s="1">
        <f t="shared" si="2"/>
        <v>-3.6442058023976875E-2</v>
      </c>
    </row>
    <row r="54" spans="1:11" x14ac:dyDescent="0.25">
      <c r="A54" s="1" t="s">
        <v>109</v>
      </c>
      <c r="B54" s="1" t="s">
        <v>108</v>
      </c>
      <c r="C54" s="1">
        <v>2019</v>
      </c>
      <c r="D54" s="5">
        <v>9770346</v>
      </c>
      <c r="E54" s="3">
        <v>283145140000</v>
      </c>
      <c r="F54" s="2">
        <v>76.454300000000003</v>
      </c>
      <c r="G54" s="5">
        <v>7853761</v>
      </c>
      <c r="H54" s="2">
        <v>6.0004</v>
      </c>
      <c r="I54" s="1" t="str">
        <f t="shared" si="0"/>
        <v>DEPAY</v>
      </c>
      <c r="J54" s="1" t="str">
        <f t="shared" si="1"/>
        <v>BAIXA</v>
      </c>
      <c r="K54" s="1">
        <f t="shared" si="2"/>
        <v>0.40877578659667785</v>
      </c>
    </row>
    <row r="55" spans="1:11" x14ac:dyDescent="0.25">
      <c r="A55" s="1" t="s">
        <v>111</v>
      </c>
      <c r="B55" s="1" t="s">
        <v>110</v>
      </c>
      <c r="C55" s="1">
        <v>2019</v>
      </c>
      <c r="D55" s="5">
        <v>360709</v>
      </c>
      <c r="E55" s="3">
        <v>17972625000</v>
      </c>
      <c r="F55" s="2">
        <v>82.404200000000003</v>
      </c>
      <c r="G55" s="5">
        <v>357179</v>
      </c>
      <c r="H55" s="2">
        <v>7.5045000000000002</v>
      </c>
      <c r="I55" s="1" t="str">
        <f t="shared" si="0"/>
        <v>DEPAY</v>
      </c>
      <c r="J55" s="1" t="str">
        <f t="shared" si="1"/>
        <v>ALTA</v>
      </c>
      <c r="K55" s="1">
        <f t="shared" si="2"/>
        <v>1.7754128480128546</v>
      </c>
    </row>
    <row r="56" spans="1:11" x14ac:dyDescent="0.25">
      <c r="A56" s="1" t="s">
        <v>113</v>
      </c>
      <c r="B56" s="1" t="s">
        <v>112</v>
      </c>
      <c r="C56" s="1">
        <v>2019</v>
      </c>
      <c r="D56" s="5">
        <v>1389030303</v>
      </c>
      <c r="E56" s="3">
        <v>9170555000000</v>
      </c>
      <c r="F56" s="2">
        <v>70.909800000000004</v>
      </c>
      <c r="G56" s="5">
        <v>406634942</v>
      </c>
      <c r="H56" s="2">
        <v>3.5733000000000001</v>
      </c>
      <c r="I56" s="1" t="str">
        <f t="shared" si="0"/>
        <v>DEPAY</v>
      </c>
      <c r="J56" s="1" t="str">
        <f t="shared" si="1"/>
        <v>BAIXA</v>
      </c>
      <c r="K56" s="1">
        <f t="shared" si="2"/>
        <v>-1.7965063168294253</v>
      </c>
    </row>
    <row r="57" spans="1:11" x14ac:dyDescent="0.25">
      <c r="A57" s="1" t="s">
        <v>115</v>
      </c>
      <c r="B57" s="1" t="s">
        <v>114</v>
      </c>
      <c r="C57" s="1">
        <v>2019</v>
      </c>
      <c r="D57" s="5">
        <v>272489379</v>
      </c>
      <c r="E57" s="3">
        <v>3137931000000</v>
      </c>
      <c r="F57" s="2">
        <v>70.5184</v>
      </c>
      <c r="G57" s="5">
        <v>128565820</v>
      </c>
      <c r="H57" s="2">
        <v>5.2855999999999996</v>
      </c>
      <c r="I57" s="1" t="str">
        <f t="shared" si="0"/>
        <v>DEPAY</v>
      </c>
      <c r="J57" s="1" t="str">
        <f t="shared" si="1"/>
        <v>BAIXA</v>
      </c>
      <c r="K57" s="1">
        <f t="shared" si="2"/>
        <v>-0.24069710184177931</v>
      </c>
    </row>
    <row r="58" spans="1:11" x14ac:dyDescent="0.25">
      <c r="A58" s="1" t="s">
        <v>117</v>
      </c>
      <c r="B58" s="1" t="s">
        <v>116</v>
      </c>
      <c r="C58" s="1">
        <v>2019</v>
      </c>
      <c r="D58" s="5">
        <v>87051647</v>
      </c>
      <c r="E58" s="3">
        <v>1097856650000</v>
      </c>
      <c r="F58" s="2">
        <v>76.103099999999998</v>
      </c>
      <c r="G58" s="5">
        <v>67321708</v>
      </c>
      <c r="H58" s="2">
        <v>4.6723999999999997</v>
      </c>
      <c r="I58" s="1" t="str">
        <f t="shared" si="0"/>
        <v>DEPAY</v>
      </c>
      <c r="J58" s="1" t="str">
        <f t="shared" si="1"/>
        <v>BAIXA</v>
      </c>
      <c r="K58" s="1">
        <f t="shared" si="2"/>
        <v>-0.79785543310991269</v>
      </c>
    </row>
    <row r="59" spans="1:11" x14ac:dyDescent="0.25">
      <c r="A59" s="1" t="s">
        <v>119</v>
      </c>
      <c r="B59" s="1" t="s">
        <v>118</v>
      </c>
      <c r="C59" s="1">
        <v>2019</v>
      </c>
      <c r="D59" s="5">
        <v>41192172</v>
      </c>
      <c r="E59" s="3">
        <v>468582530000</v>
      </c>
      <c r="F59" s="2">
        <v>71.576400000000007</v>
      </c>
      <c r="G59" s="5">
        <v>24938114</v>
      </c>
      <c r="H59" s="2">
        <v>4.7847999999999997</v>
      </c>
      <c r="I59" s="1" t="str">
        <f t="shared" si="0"/>
        <v>DEPAY</v>
      </c>
      <c r="J59" s="1" t="str">
        <f t="shared" si="1"/>
        <v>BAIXA</v>
      </c>
      <c r="K59" s="1">
        <f t="shared" si="2"/>
        <v>-0.69572791120101141</v>
      </c>
    </row>
    <row r="60" spans="1:11" x14ac:dyDescent="0.25">
      <c r="A60" s="1" t="s">
        <v>121</v>
      </c>
      <c r="B60" s="1" t="s">
        <v>120</v>
      </c>
      <c r="C60" s="1">
        <v>2019</v>
      </c>
      <c r="D60" s="5">
        <v>4933491</v>
      </c>
      <c r="E60" s="3">
        <v>501053600000</v>
      </c>
      <c r="F60" s="2">
        <v>82.258600000000001</v>
      </c>
      <c r="G60" s="5">
        <v>4259541</v>
      </c>
      <c r="H60" s="2">
        <v>7.0937000000000001</v>
      </c>
      <c r="I60" s="1" t="str">
        <f t="shared" si="0"/>
        <v>DEPAY</v>
      </c>
      <c r="J60" s="1" t="str">
        <f t="shared" si="1"/>
        <v>ALTA</v>
      </c>
      <c r="K60" s="1">
        <f t="shared" si="2"/>
        <v>1.4021567448084364</v>
      </c>
    </row>
    <row r="61" spans="1:11" x14ac:dyDescent="0.25">
      <c r="A61" s="1" t="s">
        <v>123</v>
      </c>
      <c r="B61" s="1" t="s">
        <v>122</v>
      </c>
      <c r="C61" s="1">
        <v>2019</v>
      </c>
      <c r="D61" s="5">
        <v>8657466</v>
      </c>
      <c r="E61" s="3">
        <v>328529540000</v>
      </c>
      <c r="F61" s="2">
        <v>82.812299999999993</v>
      </c>
      <c r="G61" s="5">
        <v>7470633</v>
      </c>
      <c r="H61" s="2">
        <v>7.1285999999999996</v>
      </c>
      <c r="I61" s="1" t="str">
        <f t="shared" si="0"/>
        <v>DEPAY</v>
      </c>
      <c r="J61" s="1" t="str">
        <f t="shared" si="1"/>
        <v>ALTA</v>
      </c>
      <c r="K61" s="1">
        <f t="shared" si="2"/>
        <v>1.4338671586395806</v>
      </c>
    </row>
    <row r="62" spans="1:11" x14ac:dyDescent="0.25">
      <c r="A62" s="1" t="s">
        <v>125</v>
      </c>
      <c r="B62" s="1" t="s">
        <v>124</v>
      </c>
      <c r="C62" s="1">
        <v>2019</v>
      </c>
      <c r="D62" s="5">
        <v>60130136</v>
      </c>
      <c r="E62" s="3">
        <v>2466327600000</v>
      </c>
      <c r="F62" s="2">
        <v>83.552000000000007</v>
      </c>
      <c r="G62" s="5">
        <v>45452958</v>
      </c>
      <c r="H62" s="2">
        <v>6.3874000000000004</v>
      </c>
      <c r="I62" s="1" t="str">
        <f t="shared" si="0"/>
        <v>DEPAY</v>
      </c>
      <c r="J62" s="1" t="str">
        <f t="shared" si="1"/>
        <v>BAIXA</v>
      </c>
      <c r="K62" s="1">
        <f t="shared" si="2"/>
        <v>0.76040702306237895</v>
      </c>
    </row>
    <row r="63" spans="1:11" x14ac:dyDescent="0.25">
      <c r="A63" s="1" t="s">
        <v>3</v>
      </c>
      <c r="B63" s="1" t="s">
        <v>2</v>
      </c>
      <c r="C63" s="1">
        <v>2019</v>
      </c>
      <c r="D63" s="5">
        <v>126699422</v>
      </c>
      <c r="E63" s="3">
        <v>5036891000000</v>
      </c>
      <c r="F63" s="2">
        <v>84.425799999999995</v>
      </c>
      <c r="G63" s="5">
        <v>116647128</v>
      </c>
      <c r="H63" s="2">
        <v>5.8708</v>
      </c>
      <c r="I63" s="1" t="str">
        <f t="shared" si="0"/>
        <v>DEPAY</v>
      </c>
      <c r="J63" s="1" t="str">
        <f t="shared" si="1"/>
        <v>BAIXA</v>
      </c>
      <c r="K63" s="1">
        <f t="shared" si="2"/>
        <v>0.29102020973374559</v>
      </c>
    </row>
    <row r="64" spans="1:11" x14ac:dyDescent="0.25">
      <c r="A64" s="1" t="s">
        <v>127</v>
      </c>
      <c r="B64" s="1" t="s">
        <v>126</v>
      </c>
      <c r="C64" s="1">
        <v>2019</v>
      </c>
      <c r="D64" s="5">
        <v>19209556</v>
      </c>
      <c r="E64" s="3">
        <v>525124080000</v>
      </c>
      <c r="F64" s="2">
        <v>71.567499999999995</v>
      </c>
      <c r="G64" s="5">
        <v>15355541</v>
      </c>
      <c r="H64" s="2">
        <v>6.0579000000000001</v>
      </c>
      <c r="I64" s="1" t="str">
        <f t="shared" si="0"/>
        <v>DEPAY</v>
      </c>
      <c r="J64" s="1" t="str">
        <f t="shared" si="1"/>
        <v>BAIXA</v>
      </c>
      <c r="K64" s="1">
        <f t="shared" si="2"/>
        <v>0.4610207377511425</v>
      </c>
    </row>
    <row r="65" spans="1:11" x14ac:dyDescent="0.25">
      <c r="A65" s="1" t="s">
        <v>129</v>
      </c>
      <c r="B65" s="1" t="s">
        <v>128</v>
      </c>
      <c r="C65" s="1">
        <v>2019</v>
      </c>
      <c r="D65" s="5">
        <v>51202829</v>
      </c>
      <c r="E65" s="3">
        <v>222738460000</v>
      </c>
      <c r="F65" s="2">
        <v>62.943199999999997</v>
      </c>
      <c r="G65" s="5">
        <v>11497256</v>
      </c>
      <c r="H65" s="2">
        <v>4.5830000000000002</v>
      </c>
      <c r="I65" s="1" t="str">
        <f t="shared" si="0"/>
        <v>DEPAY</v>
      </c>
      <c r="J65" s="1" t="str">
        <f t="shared" si="1"/>
        <v>BAIXA</v>
      </c>
      <c r="K65" s="1">
        <f t="shared" si="2"/>
        <v>-0.8790849745570275</v>
      </c>
    </row>
    <row r="66" spans="1:11" x14ac:dyDescent="0.25">
      <c r="A66" s="1" t="s">
        <v>131</v>
      </c>
      <c r="B66" s="1" t="s">
        <v>130</v>
      </c>
      <c r="C66" s="1">
        <v>2019</v>
      </c>
      <c r="D66" s="5">
        <v>4442202</v>
      </c>
      <c r="E66" s="3">
        <v>261068540000</v>
      </c>
      <c r="F66" s="2">
        <v>79.685000000000002</v>
      </c>
      <c r="G66" s="5">
        <v>4420795</v>
      </c>
      <c r="H66" s="2">
        <v>6.1021000000000001</v>
      </c>
      <c r="I66" s="1" t="str">
        <f t="shared" si="0"/>
        <v>DEPAY</v>
      </c>
      <c r="J66" s="1" t="str">
        <f t="shared" si="1"/>
        <v>BAIXA</v>
      </c>
      <c r="K66" s="1">
        <f t="shared" si="2"/>
        <v>0.50118120455161785</v>
      </c>
    </row>
    <row r="67" spans="1:11" x14ac:dyDescent="0.25">
      <c r="A67" s="1" t="s">
        <v>133</v>
      </c>
      <c r="B67" s="1" t="s">
        <v>132</v>
      </c>
      <c r="C67" s="1">
        <v>2019</v>
      </c>
      <c r="D67" s="5">
        <v>6494036</v>
      </c>
      <c r="E67" s="3">
        <v>39366726000</v>
      </c>
      <c r="F67" s="2">
        <v>71.230099999999993</v>
      </c>
      <c r="G67" s="5">
        <v>3225058</v>
      </c>
      <c r="H67" s="2">
        <v>5.5415000000000001</v>
      </c>
      <c r="I67" s="1" t="str">
        <f t="shared" ref="I67:I130" si="3">IF(F67&lt;40,"ESTEVÃO","DEPAY")</f>
        <v>DEPAY</v>
      </c>
      <c r="J67" s="1" t="str">
        <f t="shared" ref="J67:J130" si="4">IF(H67&gt;7,"ALTA","BAIXA")</f>
        <v>BAIXA</v>
      </c>
      <c r="K67" s="1">
        <f t="shared" ref="K67:K130" si="5">(H67-$H$136)/$H$137</f>
        <v>-8.1843540082574637E-3</v>
      </c>
    </row>
    <row r="68" spans="1:11" x14ac:dyDescent="0.25">
      <c r="A68" s="1" t="s">
        <v>135</v>
      </c>
      <c r="B68" s="1" t="s">
        <v>134</v>
      </c>
      <c r="C68" s="1">
        <v>2019</v>
      </c>
      <c r="D68" s="5">
        <v>7237634</v>
      </c>
      <c r="E68" s="3">
        <v>54384284000</v>
      </c>
      <c r="F68" s="2">
        <v>68.138199999999998</v>
      </c>
      <c r="G68" s="5">
        <v>2224199</v>
      </c>
      <c r="H68" s="2">
        <v>4.8886000000000003</v>
      </c>
      <c r="I68" s="1" t="str">
        <f t="shared" si="3"/>
        <v>DEPAY</v>
      </c>
      <c r="J68" s="1" t="str">
        <f t="shared" si="4"/>
        <v>BAIXA</v>
      </c>
      <c r="K68" s="1">
        <f t="shared" si="5"/>
        <v>-0.60141441676912533</v>
      </c>
    </row>
    <row r="69" spans="1:11" x14ac:dyDescent="0.25">
      <c r="A69" s="1" t="s">
        <v>137</v>
      </c>
      <c r="B69" s="1" t="s">
        <v>136</v>
      </c>
      <c r="C69" s="1">
        <v>2019</v>
      </c>
      <c r="D69" s="5">
        <v>1914267</v>
      </c>
      <c r="E69" s="3">
        <v>56079446000</v>
      </c>
      <c r="F69" s="2">
        <v>75.533699999999996</v>
      </c>
      <c r="G69" s="5">
        <v>1650831</v>
      </c>
      <c r="H69" s="2">
        <v>5.95</v>
      </c>
      <c r="I69" s="1" t="str">
        <f t="shared" si="3"/>
        <v>DEPAY</v>
      </c>
      <c r="J69" s="1" t="str">
        <f t="shared" si="4"/>
        <v>BAIXA</v>
      </c>
      <c r="K69" s="1">
        <f t="shared" si="5"/>
        <v>0.36298195114998216</v>
      </c>
    </row>
    <row r="70" spans="1:11" x14ac:dyDescent="0.25">
      <c r="A70" s="1" t="s">
        <v>139</v>
      </c>
      <c r="B70" s="1" t="s">
        <v>138</v>
      </c>
      <c r="C70" s="1">
        <v>2019</v>
      </c>
      <c r="D70" s="5">
        <v>5794600</v>
      </c>
      <c r="E70" s="3">
        <v>101120850000</v>
      </c>
      <c r="F70" s="2">
        <v>79.235900000000001</v>
      </c>
      <c r="G70" s="5">
        <v>4677567</v>
      </c>
      <c r="H70" s="2">
        <v>4.7714999999999996</v>
      </c>
      <c r="I70" s="1" t="str">
        <f t="shared" si="3"/>
        <v>DEPAY</v>
      </c>
      <c r="J70" s="1" t="str">
        <f t="shared" si="4"/>
        <v>BAIXA</v>
      </c>
      <c r="K70" s="1">
        <f t="shared" si="5"/>
        <v>-0.70781239555500075</v>
      </c>
    </row>
    <row r="71" spans="1:11" x14ac:dyDescent="0.25">
      <c r="A71" s="1" t="s">
        <v>141</v>
      </c>
      <c r="B71" s="1" t="s">
        <v>140</v>
      </c>
      <c r="C71" s="1">
        <v>2019</v>
      </c>
      <c r="D71" s="5">
        <v>2209414</v>
      </c>
      <c r="E71" s="3">
        <v>5727321000</v>
      </c>
      <c r="F71" s="2">
        <v>54.172600000000003</v>
      </c>
      <c r="G71" s="5">
        <v>941514</v>
      </c>
      <c r="H71" s="2">
        <v>3.6528</v>
      </c>
      <c r="I71" s="1" t="str">
        <f t="shared" si="3"/>
        <v>DEPAY</v>
      </c>
      <c r="J71" s="1" t="str">
        <f t="shared" si="4"/>
        <v>BAIXA</v>
      </c>
      <c r="K71" s="1">
        <f t="shared" si="5"/>
        <v>-1.7242719930593395</v>
      </c>
    </row>
    <row r="72" spans="1:11" x14ac:dyDescent="0.25">
      <c r="A72" s="1" t="s">
        <v>143</v>
      </c>
      <c r="B72" s="1" t="s">
        <v>142</v>
      </c>
      <c r="C72" s="1">
        <v>2019</v>
      </c>
      <c r="D72" s="5">
        <v>5043720</v>
      </c>
      <c r="E72" s="3">
        <v>6212169700</v>
      </c>
      <c r="F72" s="2">
        <v>61.104399999999998</v>
      </c>
      <c r="G72" s="5">
        <v>1096764</v>
      </c>
      <c r="H72" s="2">
        <v>4.5579000000000001</v>
      </c>
      <c r="I72" s="1" t="str">
        <f t="shared" si="3"/>
        <v>DEPAY</v>
      </c>
      <c r="J72" s="1" t="str">
        <f t="shared" si="4"/>
        <v>BAIXA</v>
      </c>
      <c r="K72" s="1">
        <f t="shared" si="5"/>
        <v>-0.90189103149575911</v>
      </c>
    </row>
    <row r="73" spans="1:11" x14ac:dyDescent="0.25">
      <c r="A73" s="1" t="s">
        <v>145</v>
      </c>
      <c r="B73" s="1" t="s">
        <v>144</v>
      </c>
      <c r="C73" s="1">
        <v>2019</v>
      </c>
      <c r="D73" s="5">
        <v>2795057</v>
      </c>
      <c r="E73" s="3">
        <v>89642180000</v>
      </c>
      <c r="F73" s="2">
        <v>76.2119</v>
      </c>
      <c r="G73" s="5">
        <v>2324335</v>
      </c>
      <c r="H73" s="2">
        <v>6.2154999999999996</v>
      </c>
      <c r="I73" s="1" t="str">
        <f t="shared" si="3"/>
        <v>DEPAY</v>
      </c>
      <c r="J73" s="1" t="str">
        <f t="shared" si="4"/>
        <v>BAIXA</v>
      </c>
      <c r="K73" s="1">
        <f t="shared" si="5"/>
        <v>0.60421733430668323</v>
      </c>
    </row>
    <row r="74" spans="1:11" x14ac:dyDescent="0.25">
      <c r="A74" s="1" t="s">
        <v>147</v>
      </c>
      <c r="B74" s="1" t="s">
        <v>146</v>
      </c>
      <c r="C74" s="1">
        <v>2019</v>
      </c>
      <c r="D74" s="5">
        <v>620166</v>
      </c>
      <c r="E74" s="3">
        <v>55710794000</v>
      </c>
      <c r="F74" s="2">
        <v>82.1434</v>
      </c>
      <c r="G74" s="5">
        <v>602129</v>
      </c>
      <c r="H74" s="2">
        <v>7.2374999999999998</v>
      </c>
      <c r="I74" s="1" t="str">
        <f t="shared" si="3"/>
        <v>DEPAY</v>
      </c>
      <c r="J74" s="1" t="str">
        <f t="shared" si="4"/>
        <v>ALTA</v>
      </c>
      <c r="K74" s="1">
        <f t="shared" si="5"/>
        <v>1.5328145530869057</v>
      </c>
    </row>
    <row r="75" spans="1:11" x14ac:dyDescent="0.25">
      <c r="A75" s="1" t="s">
        <v>149</v>
      </c>
      <c r="B75" s="1" t="s">
        <v>148</v>
      </c>
      <c r="C75" s="1">
        <v>2019</v>
      </c>
      <c r="D75" s="5">
        <v>19025748</v>
      </c>
      <c r="E75" s="3">
        <v>21635066000</v>
      </c>
      <c r="F75" s="2">
        <v>64.118799999999993</v>
      </c>
      <c r="G75" s="5">
        <v>1867867</v>
      </c>
      <c r="H75" s="2">
        <v>3.5379999999999998</v>
      </c>
      <c r="I75" s="1" t="str">
        <f t="shared" si="3"/>
        <v>DEPAY</v>
      </c>
      <c r="J75" s="1" t="str">
        <f t="shared" si="4"/>
        <v>BAIXA</v>
      </c>
      <c r="K75" s="1">
        <f t="shared" si="5"/>
        <v>-1.8285801737990359</v>
      </c>
    </row>
    <row r="76" spans="1:11" x14ac:dyDescent="0.25">
      <c r="A76" s="1" t="s">
        <v>151</v>
      </c>
      <c r="B76" s="1" t="s">
        <v>150</v>
      </c>
      <c r="C76" s="1">
        <v>2019</v>
      </c>
      <c r="D76" s="5">
        <v>33440588</v>
      </c>
      <c r="E76" s="3">
        <v>822237400000</v>
      </c>
      <c r="F76" s="2">
        <v>75.760300000000001</v>
      </c>
      <c r="G76" s="5">
        <v>27616770</v>
      </c>
      <c r="H76" s="2">
        <v>5.3842999999999996</v>
      </c>
      <c r="I76" s="1" t="str">
        <f t="shared" si="3"/>
        <v>DEPAY</v>
      </c>
      <c r="J76" s="1" t="str">
        <f t="shared" si="4"/>
        <v>BAIXA</v>
      </c>
      <c r="K76" s="1">
        <f t="shared" si="5"/>
        <v>-0.15101750742533315</v>
      </c>
    </row>
    <row r="77" spans="1:11" x14ac:dyDescent="0.25">
      <c r="A77" s="1" t="s">
        <v>153</v>
      </c>
      <c r="B77" s="1" t="s">
        <v>152</v>
      </c>
      <c r="C77" s="1">
        <v>2019</v>
      </c>
      <c r="D77" s="5">
        <v>487737</v>
      </c>
      <c r="E77" s="3">
        <v>10306475000</v>
      </c>
      <c r="F77" s="2">
        <v>80.116</v>
      </c>
      <c r="G77" s="5">
        <v>315324</v>
      </c>
      <c r="H77" s="2">
        <v>5.1976000000000004</v>
      </c>
      <c r="I77" s="1" t="str">
        <f t="shared" si="3"/>
        <v>DEPAY</v>
      </c>
      <c r="J77" s="1" t="str">
        <f t="shared" si="4"/>
        <v>BAIXA</v>
      </c>
      <c r="K77" s="1">
        <f t="shared" si="5"/>
        <v>-0.32065459230426346</v>
      </c>
    </row>
    <row r="78" spans="1:11" x14ac:dyDescent="0.25">
      <c r="A78" s="1" t="s">
        <v>155</v>
      </c>
      <c r="B78" s="1" t="s">
        <v>154</v>
      </c>
      <c r="C78" s="1">
        <v>2019</v>
      </c>
      <c r="D78" s="5">
        <v>21068406</v>
      </c>
      <c r="E78" s="3">
        <v>48087626000</v>
      </c>
      <c r="F78" s="2">
        <v>59.663699999999999</v>
      </c>
      <c r="G78" s="5">
        <v>4977318</v>
      </c>
      <c r="H78" s="2">
        <v>4.7293000000000003</v>
      </c>
      <c r="I78" s="1" t="str">
        <f t="shared" si="3"/>
        <v>DEPAY</v>
      </c>
      <c r="J78" s="1" t="str">
        <f t="shared" si="4"/>
        <v>BAIXA</v>
      </c>
      <c r="K78" s="1">
        <f t="shared" si="5"/>
        <v>-0.74615564666314627</v>
      </c>
    </row>
    <row r="79" spans="1:11" x14ac:dyDescent="0.25">
      <c r="A79" s="1" t="s">
        <v>157</v>
      </c>
      <c r="B79" s="1" t="s">
        <v>156</v>
      </c>
      <c r="C79" s="1">
        <v>2019</v>
      </c>
      <c r="D79" s="5">
        <v>504017</v>
      </c>
      <c r="E79" s="3">
        <v>17134908000</v>
      </c>
      <c r="F79" s="2">
        <v>83.206500000000005</v>
      </c>
      <c r="G79" s="5">
        <v>432020</v>
      </c>
      <c r="H79" s="2">
        <v>6.7728000000000002</v>
      </c>
      <c r="I79" s="1" t="str">
        <f t="shared" si="3"/>
        <v>DEPAY</v>
      </c>
      <c r="J79" s="1" t="str">
        <f t="shared" si="4"/>
        <v>BAIXA</v>
      </c>
      <c r="K79" s="1">
        <f t="shared" si="5"/>
        <v>1.1105844869742159</v>
      </c>
    </row>
    <row r="80" spans="1:11" x14ac:dyDescent="0.25">
      <c r="A80" s="1" t="s">
        <v>159</v>
      </c>
      <c r="B80" s="1" t="s">
        <v>158</v>
      </c>
      <c r="C80" s="1">
        <v>2019</v>
      </c>
      <c r="D80" s="5">
        <v>4467714</v>
      </c>
      <c r="E80" s="3">
        <v>21162975000</v>
      </c>
      <c r="F80" s="2">
        <v>65.686899999999994</v>
      </c>
      <c r="G80" s="5">
        <v>1608874</v>
      </c>
      <c r="H80" s="2">
        <v>4.3746</v>
      </c>
      <c r="I80" s="1" t="str">
        <f t="shared" si="3"/>
        <v>DEPAY</v>
      </c>
      <c r="J80" s="1" t="str">
        <f t="shared" si="4"/>
        <v>BAIXA</v>
      </c>
      <c r="K80" s="1">
        <f t="shared" si="5"/>
        <v>-1.0684388496977306</v>
      </c>
    </row>
    <row r="81" spans="1:11" x14ac:dyDescent="0.25">
      <c r="A81" s="1" t="s">
        <v>161</v>
      </c>
      <c r="B81" s="1" t="s">
        <v>160</v>
      </c>
      <c r="C81" s="1">
        <v>2019</v>
      </c>
      <c r="D81" s="5">
        <v>1286269</v>
      </c>
      <c r="E81" s="3">
        <v>29758160000</v>
      </c>
      <c r="F81" s="2">
        <v>75.117900000000006</v>
      </c>
      <c r="G81" s="5">
        <v>800196</v>
      </c>
      <c r="H81" s="2">
        <v>6.1013000000000002</v>
      </c>
      <c r="I81" s="1" t="str">
        <f t="shared" si="3"/>
        <v>DEPAY</v>
      </c>
      <c r="J81" s="1" t="str">
        <f t="shared" si="4"/>
        <v>BAIXA</v>
      </c>
      <c r="K81" s="1">
        <f t="shared" si="5"/>
        <v>0.50045431827468634</v>
      </c>
    </row>
    <row r="82" spans="1:11" x14ac:dyDescent="0.25">
      <c r="A82" s="1" t="s">
        <v>163</v>
      </c>
      <c r="B82" s="1" t="s">
        <v>162</v>
      </c>
      <c r="C82" s="1">
        <v>2019</v>
      </c>
      <c r="D82" s="5">
        <v>125762977</v>
      </c>
      <c r="E82" s="3">
        <v>2390322600000</v>
      </c>
      <c r="F82" s="2">
        <v>74.202100000000002</v>
      </c>
      <c r="G82" s="5">
        <v>87647163</v>
      </c>
      <c r="H82" s="2">
        <v>6.4649999999999999</v>
      </c>
      <c r="I82" s="1" t="str">
        <f t="shared" si="3"/>
        <v>DEPAY</v>
      </c>
      <c r="J82" s="1" t="str">
        <f t="shared" si="4"/>
        <v>BAIXA</v>
      </c>
      <c r="K82" s="1">
        <f t="shared" si="5"/>
        <v>0.83091499192475149</v>
      </c>
    </row>
    <row r="83" spans="1:11" x14ac:dyDescent="0.25">
      <c r="A83" s="1" t="s">
        <v>165</v>
      </c>
      <c r="B83" s="1" t="s">
        <v>164</v>
      </c>
      <c r="C83" s="1">
        <v>2019</v>
      </c>
      <c r="D83" s="5">
        <v>3232119</v>
      </c>
      <c r="E83" s="3">
        <v>38380400000</v>
      </c>
      <c r="F83" s="2">
        <v>71.822100000000006</v>
      </c>
      <c r="G83" s="5">
        <v>1651128</v>
      </c>
      <c r="H83" s="2">
        <v>5.4561999999999999</v>
      </c>
      <c r="I83" s="1" t="str">
        <f t="shared" si="3"/>
        <v>DEPAY</v>
      </c>
      <c r="J83" s="1" t="str">
        <f t="shared" si="4"/>
        <v>BAIXA</v>
      </c>
      <c r="K83" s="1">
        <f t="shared" si="5"/>
        <v>-8.5688603286098078E-2</v>
      </c>
    </row>
    <row r="84" spans="1:11" x14ac:dyDescent="0.25">
      <c r="A84" s="1" t="s">
        <v>167</v>
      </c>
      <c r="B84" s="1" t="s">
        <v>166</v>
      </c>
      <c r="C84" s="1">
        <v>2019</v>
      </c>
      <c r="D84" s="5">
        <v>611673</v>
      </c>
      <c r="E84" s="3">
        <v>13721467000</v>
      </c>
      <c r="F84" s="2">
        <v>77.039599999999993</v>
      </c>
      <c r="G84" s="5">
        <v>463199</v>
      </c>
      <c r="H84" s="2">
        <v>5.5461</v>
      </c>
      <c r="I84" s="1" t="str">
        <f t="shared" si="3"/>
        <v>DEPAY</v>
      </c>
      <c r="J84" s="1" t="str">
        <f t="shared" si="4"/>
        <v>BAIXA</v>
      </c>
      <c r="K84" s="1">
        <f t="shared" si="5"/>
        <v>-4.004757915900355E-3</v>
      </c>
    </row>
    <row r="85" spans="1:11" x14ac:dyDescent="0.25">
      <c r="A85" s="1" t="s">
        <v>169</v>
      </c>
      <c r="B85" s="1" t="s">
        <v>168</v>
      </c>
      <c r="C85" s="1">
        <v>2019</v>
      </c>
      <c r="D85" s="5">
        <v>36210907</v>
      </c>
      <c r="E85" s="3">
        <v>288999740000</v>
      </c>
      <c r="F85" s="2">
        <v>74.270499999999998</v>
      </c>
      <c r="G85" s="5">
        <v>27001880</v>
      </c>
      <c r="H85" s="2">
        <v>5.0948000000000002</v>
      </c>
      <c r="I85" s="1" t="str">
        <f t="shared" si="3"/>
        <v>DEPAY</v>
      </c>
      <c r="J85" s="1" t="str">
        <f t="shared" si="4"/>
        <v>BAIXA</v>
      </c>
      <c r="K85" s="1">
        <f t="shared" si="5"/>
        <v>-0.41405947888998468</v>
      </c>
    </row>
    <row r="86" spans="1:11" x14ac:dyDescent="0.25">
      <c r="A86" s="1" t="s">
        <v>171</v>
      </c>
      <c r="B86" s="1" t="s">
        <v>170</v>
      </c>
      <c r="C86" s="1">
        <v>2019</v>
      </c>
      <c r="D86" s="5">
        <v>29884376</v>
      </c>
      <c r="E86" s="3">
        <v>37315924000</v>
      </c>
      <c r="F86" s="2">
        <v>61.166200000000003</v>
      </c>
      <c r="G86" s="5">
        <v>4573126</v>
      </c>
      <c r="H86" s="2">
        <v>4.6235999999999997</v>
      </c>
      <c r="I86" s="1" t="str">
        <f t="shared" si="3"/>
        <v>DEPAY</v>
      </c>
      <c r="J86" s="1" t="str">
        <f t="shared" si="4"/>
        <v>BAIXA</v>
      </c>
      <c r="K86" s="1">
        <f t="shared" si="5"/>
        <v>-0.84219549600274513</v>
      </c>
    </row>
    <row r="87" spans="1:11" x14ac:dyDescent="0.25">
      <c r="A87" s="1" t="s">
        <v>173</v>
      </c>
      <c r="B87" s="1" t="s">
        <v>172</v>
      </c>
      <c r="C87" s="1">
        <v>2019</v>
      </c>
      <c r="D87" s="5">
        <v>52640718</v>
      </c>
      <c r="E87" s="3">
        <v>278516300000</v>
      </c>
      <c r="F87" s="2">
        <v>66.610399999999998</v>
      </c>
      <c r="G87" s="5">
        <v>18511035</v>
      </c>
      <c r="H87" s="2">
        <v>4.3079999999999998</v>
      </c>
      <c r="I87" s="1" t="str">
        <f t="shared" si="3"/>
        <v>DEPAY</v>
      </c>
      <c r="J87" s="1" t="str">
        <f t="shared" si="4"/>
        <v>BAIXA</v>
      </c>
      <c r="K87" s="1">
        <f t="shared" si="5"/>
        <v>-1.1289521322522931</v>
      </c>
    </row>
    <row r="88" spans="1:11" x14ac:dyDescent="0.25">
      <c r="A88" s="1" t="s">
        <v>175</v>
      </c>
      <c r="B88" s="1" t="s">
        <v>174</v>
      </c>
      <c r="C88" s="1">
        <v>2019</v>
      </c>
      <c r="D88" s="5">
        <v>2650500</v>
      </c>
      <c r="E88" s="3">
        <v>23331656000</v>
      </c>
      <c r="F88" s="2">
        <v>63.075000000000003</v>
      </c>
      <c r="G88" s="5">
        <v>990892</v>
      </c>
      <c r="H88" s="2">
        <v>4.5711000000000004</v>
      </c>
      <c r="I88" s="1" t="str">
        <f t="shared" si="3"/>
        <v>DEPAY</v>
      </c>
      <c r="J88" s="1" t="str">
        <f t="shared" si="4"/>
        <v>BAIXA</v>
      </c>
      <c r="K88" s="1">
        <f t="shared" si="5"/>
        <v>-0.88989740792638605</v>
      </c>
    </row>
    <row r="89" spans="1:11" x14ac:dyDescent="0.25">
      <c r="A89" s="1" t="s">
        <v>177</v>
      </c>
      <c r="B89" s="1" t="s">
        <v>176</v>
      </c>
      <c r="C89" s="1">
        <v>2019</v>
      </c>
      <c r="D89" s="5">
        <v>28414066</v>
      </c>
      <c r="E89" s="3">
        <v>103878740000</v>
      </c>
      <c r="F89" s="2">
        <v>69.557599999999994</v>
      </c>
      <c r="G89" s="5">
        <v>9457060</v>
      </c>
      <c r="H89" s="2">
        <v>5.1372</v>
      </c>
      <c r="I89" s="1" t="str">
        <f t="shared" si="3"/>
        <v>DEPAY</v>
      </c>
      <c r="J89" s="1" t="str">
        <f t="shared" si="4"/>
        <v>BAIXA</v>
      </c>
      <c r="K89" s="1">
        <f t="shared" si="5"/>
        <v>-0.37553450621260576</v>
      </c>
    </row>
    <row r="90" spans="1:11" x14ac:dyDescent="0.25">
      <c r="A90" s="1" t="s">
        <v>179</v>
      </c>
      <c r="B90" s="1" t="s">
        <v>178</v>
      </c>
      <c r="C90" s="1">
        <v>2019</v>
      </c>
      <c r="D90" s="5">
        <v>17537506</v>
      </c>
      <c r="E90" s="3">
        <v>950077950000</v>
      </c>
      <c r="F90" s="2">
        <v>82.045500000000004</v>
      </c>
      <c r="G90" s="5">
        <v>16197940</v>
      </c>
      <c r="H90" s="2">
        <v>7.4489000000000001</v>
      </c>
      <c r="I90" s="1" t="str">
        <f t="shared" si="3"/>
        <v>DEPAY</v>
      </c>
      <c r="J90" s="1" t="str">
        <f t="shared" si="4"/>
        <v>ALTA</v>
      </c>
      <c r="K90" s="1">
        <f t="shared" si="5"/>
        <v>1.7248942517661026</v>
      </c>
    </row>
    <row r="91" spans="1:11" x14ac:dyDescent="0.25">
      <c r="A91" s="1" t="s">
        <v>181</v>
      </c>
      <c r="B91" s="1" t="s">
        <v>180</v>
      </c>
      <c r="C91" s="1">
        <v>2019</v>
      </c>
      <c r="D91" s="5">
        <v>4989412</v>
      </c>
      <c r="E91" s="3">
        <v>198604600000</v>
      </c>
      <c r="F91" s="2">
        <v>82.566500000000005</v>
      </c>
      <c r="G91" s="5">
        <v>4473048</v>
      </c>
      <c r="H91" s="2">
        <v>7.2995999999999999</v>
      </c>
      <c r="I91" s="1" t="str">
        <f t="shared" si="3"/>
        <v>DEPAY</v>
      </c>
      <c r="J91" s="1" t="str">
        <f t="shared" si="4"/>
        <v>ALTA</v>
      </c>
      <c r="K91" s="1">
        <f t="shared" si="5"/>
        <v>1.5892391003337276</v>
      </c>
    </row>
    <row r="92" spans="1:11" x14ac:dyDescent="0.25">
      <c r="A92" s="1" t="s">
        <v>183</v>
      </c>
      <c r="B92" s="1" t="s">
        <v>182</v>
      </c>
      <c r="C92" s="1">
        <v>2019</v>
      </c>
      <c r="D92" s="5">
        <v>6483660</v>
      </c>
      <c r="E92" s="3">
        <v>32886407000</v>
      </c>
      <c r="F92" s="2">
        <v>74.054299999999998</v>
      </c>
      <c r="G92" s="5">
        <v>2518961</v>
      </c>
      <c r="H92" s="2">
        <v>6.1371000000000002</v>
      </c>
      <c r="I92" s="1" t="str">
        <f t="shared" si="3"/>
        <v>DEPAY</v>
      </c>
      <c r="J92" s="1" t="str">
        <f t="shared" si="4"/>
        <v>BAIXA</v>
      </c>
      <c r="K92" s="1">
        <f t="shared" si="5"/>
        <v>0.53298247916737906</v>
      </c>
    </row>
    <row r="93" spans="1:11" x14ac:dyDescent="0.25">
      <c r="A93" s="1" t="s">
        <v>185</v>
      </c>
      <c r="B93" s="1" t="s">
        <v>184</v>
      </c>
      <c r="C93" s="1">
        <v>2019</v>
      </c>
      <c r="D93" s="5">
        <v>209485636</v>
      </c>
      <c r="E93" s="3">
        <v>1001537340000</v>
      </c>
      <c r="F93" s="2">
        <v>52.910400000000003</v>
      </c>
      <c r="G93" s="5">
        <v>68310308</v>
      </c>
      <c r="H93" s="2">
        <v>4.7241</v>
      </c>
      <c r="I93" s="1" t="str">
        <f t="shared" si="3"/>
        <v>DEPAY</v>
      </c>
      <c r="J93" s="1" t="str">
        <f t="shared" si="4"/>
        <v>BAIXA</v>
      </c>
      <c r="K93" s="1">
        <f t="shared" si="5"/>
        <v>-0.7508804074632025</v>
      </c>
    </row>
    <row r="94" spans="1:11" x14ac:dyDescent="0.25">
      <c r="A94" s="1" t="s">
        <v>187</v>
      </c>
      <c r="B94" s="1" t="s">
        <v>186</v>
      </c>
      <c r="C94" s="1">
        <v>2019</v>
      </c>
      <c r="D94" s="5">
        <v>1897643</v>
      </c>
      <c r="E94" s="3">
        <v>32876157000</v>
      </c>
      <c r="F94" s="2">
        <v>77.2928</v>
      </c>
      <c r="G94" s="5">
        <v>1721211</v>
      </c>
      <c r="H94" s="2">
        <v>5.1597999999999997</v>
      </c>
      <c r="I94" s="1" t="str">
        <f t="shared" si="3"/>
        <v>DEPAY</v>
      </c>
      <c r="J94" s="1" t="str">
        <f t="shared" si="4"/>
        <v>BAIXA</v>
      </c>
      <c r="K94" s="1">
        <f t="shared" si="5"/>
        <v>-0.35499996888928603</v>
      </c>
    </row>
    <row r="95" spans="1:11" x14ac:dyDescent="0.25">
      <c r="A95" s="1" t="s">
        <v>189</v>
      </c>
      <c r="B95" s="1" t="s">
        <v>188</v>
      </c>
      <c r="C95" s="1">
        <v>2019</v>
      </c>
      <c r="D95" s="5">
        <v>5347735</v>
      </c>
      <c r="E95" s="3">
        <v>396253900000</v>
      </c>
      <c r="F95" s="2">
        <v>82.955200000000005</v>
      </c>
      <c r="G95" s="5">
        <v>5241320</v>
      </c>
      <c r="H95" s="2">
        <v>7.4880000000000004</v>
      </c>
      <c r="I95" s="1" t="str">
        <f t="shared" si="3"/>
        <v>DEPAY</v>
      </c>
      <c r="J95" s="1" t="str">
        <f t="shared" si="4"/>
        <v>ALTA</v>
      </c>
      <c r="K95" s="1">
        <f t="shared" si="5"/>
        <v>1.760420818551139</v>
      </c>
    </row>
    <row r="96" spans="1:11" x14ac:dyDescent="0.25">
      <c r="A96" s="1" t="s">
        <v>191</v>
      </c>
      <c r="B96" s="1" t="s">
        <v>190</v>
      </c>
      <c r="C96" s="1">
        <v>2019</v>
      </c>
      <c r="D96" s="5">
        <v>230800909</v>
      </c>
      <c r="E96" s="3">
        <v>1088502500000</v>
      </c>
      <c r="F96" s="2">
        <v>66.755799999999994</v>
      </c>
      <c r="G96" s="5">
        <v>38118177</v>
      </c>
      <c r="H96" s="2">
        <v>5.6932999999999998</v>
      </c>
      <c r="I96" s="1" t="str">
        <f t="shared" si="3"/>
        <v>DEPAY</v>
      </c>
      <c r="J96" s="1" t="str">
        <f t="shared" si="4"/>
        <v>BAIXA</v>
      </c>
      <c r="K96" s="1">
        <f t="shared" si="5"/>
        <v>0.12974231703952871</v>
      </c>
    </row>
    <row r="97" spans="1:11" x14ac:dyDescent="0.25">
      <c r="A97" s="1" t="s">
        <v>193</v>
      </c>
      <c r="B97" s="1" t="s">
        <v>192</v>
      </c>
      <c r="C97" s="1">
        <v>2019</v>
      </c>
      <c r="D97" s="5">
        <v>4957774</v>
      </c>
      <c r="E97" s="3">
        <v>36793782000</v>
      </c>
      <c r="F97" s="2">
        <v>75.240600000000001</v>
      </c>
      <c r="G97" s="5">
        <v>3467410</v>
      </c>
      <c r="H97" s="2">
        <v>4.5528000000000004</v>
      </c>
      <c r="I97" s="1" t="str">
        <f t="shared" si="3"/>
        <v>DEPAY</v>
      </c>
      <c r="J97" s="1" t="str">
        <f t="shared" si="4"/>
        <v>BAIXA</v>
      </c>
      <c r="K97" s="1">
        <f t="shared" si="5"/>
        <v>-0.90652493151119828</v>
      </c>
    </row>
    <row r="98" spans="1:11" x14ac:dyDescent="0.25">
      <c r="A98" s="1" t="s">
        <v>195</v>
      </c>
      <c r="B98" s="1" t="s">
        <v>194</v>
      </c>
      <c r="C98" s="1">
        <v>2019</v>
      </c>
      <c r="D98" s="5">
        <v>4234699</v>
      </c>
      <c r="E98" s="3">
        <v>126883185000</v>
      </c>
      <c r="F98" s="2">
        <v>77.810299999999998</v>
      </c>
      <c r="G98" s="5">
        <v>2693097</v>
      </c>
      <c r="H98" s="2">
        <v>6.3048000000000002</v>
      </c>
      <c r="I98" s="1" t="str">
        <f t="shared" si="3"/>
        <v>DEPAY</v>
      </c>
      <c r="J98" s="1" t="str">
        <f t="shared" si="4"/>
        <v>BAIXA</v>
      </c>
      <c r="K98" s="1">
        <f t="shared" si="5"/>
        <v>0.68535601496918264</v>
      </c>
    </row>
    <row r="99" spans="1:11" x14ac:dyDescent="0.25">
      <c r="A99" s="1" t="s">
        <v>197</v>
      </c>
      <c r="B99" s="1" t="s">
        <v>196</v>
      </c>
      <c r="C99" s="1">
        <v>2019</v>
      </c>
      <c r="D99" s="5">
        <v>6515060</v>
      </c>
      <c r="E99" s="3">
        <v>86788555000</v>
      </c>
      <c r="F99" s="2">
        <v>73.620699999999999</v>
      </c>
      <c r="G99" s="5">
        <v>4474221</v>
      </c>
      <c r="H99" s="2">
        <v>5.6920999999999999</v>
      </c>
      <c r="I99" s="1" t="str">
        <f t="shared" si="3"/>
        <v>DEPAY</v>
      </c>
      <c r="J99" s="1" t="str">
        <f t="shared" si="4"/>
        <v>BAIXA</v>
      </c>
      <c r="K99" s="1">
        <f t="shared" si="5"/>
        <v>0.12865198762413133</v>
      </c>
    </row>
    <row r="100" spans="1:11" x14ac:dyDescent="0.25">
      <c r="A100" s="1" t="s">
        <v>199</v>
      </c>
      <c r="B100" s="1" t="s">
        <v>198</v>
      </c>
      <c r="C100" s="1">
        <v>2019</v>
      </c>
      <c r="D100" s="5">
        <v>32449301</v>
      </c>
      <c r="E100" s="3">
        <v>397821020000</v>
      </c>
      <c r="F100" s="2">
        <v>76.155900000000003</v>
      </c>
      <c r="G100" s="5">
        <v>19678670</v>
      </c>
      <c r="H100" s="2">
        <v>5.7968000000000002</v>
      </c>
      <c r="I100" s="1" t="str">
        <f t="shared" si="3"/>
        <v>DEPAY</v>
      </c>
      <c r="J100" s="1" t="str">
        <f t="shared" si="4"/>
        <v>BAIXA</v>
      </c>
      <c r="K100" s="1">
        <f t="shared" si="5"/>
        <v>0.22378322911756526</v>
      </c>
    </row>
    <row r="101" spans="1:11" x14ac:dyDescent="0.25">
      <c r="A101" s="1" t="s">
        <v>201</v>
      </c>
      <c r="B101" s="1" t="s">
        <v>200</v>
      </c>
      <c r="C101" s="1">
        <v>2019</v>
      </c>
      <c r="D101" s="5">
        <v>110804685</v>
      </c>
      <c r="E101" s="3">
        <v>913426800000</v>
      </c>
      <c r="F101" s="2">
        <v>71.864900000000006</v>
      </c>
      <c r="G101" s="5">
        <v>47493118</v>
      </c>
      <c r="H101" s="2">
        <v>6.0060000000000002</v>
      </c>
      <c r="I101" s="1" t="str">
        <f t="shared" si="3"/>
        <v>DEPAY</v>
      </c>
      <c r="J101" s="1" t="str">
        <f t="shared" si="4"/>
        <v>BAIXA</v>
      </c>
      <c r="K101" s="1">
        <f t="shared" si="5"/>
        <v>0.41386399053519984</v>
      </c>
    </row>
    <row r="102" spans="1:11" x14ac:dyDescent="0.25">
      <c r="A102" s="1" t="s">
        <v>203</v>
      </c>
      <c r="B102" s="1" t="s">
        <v>202</v>
      </c>
      <c r="C102" s="1">
        <v>2019</v>
      </c>
      <c r="D102" s="5">
        <v>38225884</v>
      </c>
      <c r="E102" s="3">
        <v>1211846200000</v>
      </c>
      <c r="F102" s="2">
        <v>77.927199999999999</v>
      </c>
      <c r="G102" s="5">
        <v>30962676</v>
      </c>
      <c r="H102" s="2">
        <v>6.1863000000000001</v>
      </c>
      <c r="I102" s="1" t="str">
        <f t="shared" si="3"/>
        <v>DEPAY</v>
      </c>
      <c r="J102" s="1" t="str">
        <f t="shared" si="4"/>
        <v>BAIXA</v>
      </c>
      <c r="K102" s="1">
        <f t="shared" si="5"/>
        <v>0.57768598519867731</v>
      </c>
    </row>
    <row r="103" spans="1:11" x14ac:dyDescent="0.25">
      <c r="A103" s="1" t="s">
        <v>205</v>
      </c>
      <c r="B103" s="1" t="s">
        <v>204</v>
      </c>
      <c r="C103" s="1">
        <v>2019</v>
      </c>
      <c r="D103" s="5">
        <v>10343218</v>
      </c>
      <c r="E103" s="3">
        <v>325160040000</v>
      </c>
      <c r="F103" s="2">
        <v>81.700699999999998</v>
      </c>
      <c r="G103" s="5">
        <v>7753082</v>
      </c>
      <c r="H103" s="2">
        <v>5.9108999999999998</v>
      </c>
      <c r="I103" s="1" t="str">
        <f t="shared" si="3"/>
        <v>DEPAY</v>
      </c>
      <c r="J103" s="1" t="str">
        <f t="shared" si="4"/>
        <v>BAIXA</v>
      </c>
      <c r="K103" s="1">
        <f t="shared" si="5"/>
        <v>0.32745538436494592</v>
      </c>
    </row>
    <row r="104" spans="1:11" x14ac:dyDescent="0.25">
      <c r="A104" s="1" t="s">
        <v>207</v>
      </c>
      <c r="B104" s="1" t="s">
        <v>206</v>
      </c>
      <c r="C104" s="1">
        <v>2019</v>
      </c>
      <c r="D104" s="5">
        <v>19501543</v>
      </c>
      <c r="E104" s="3">
        <v>540045740000</v>
      </c>
      <c r="F104" s="2">
        <v>76.507900000000006</v>
      </c>
      <c r="G104" s="5">
        <v>14381042</v>
      </c>
      <c r="H104" s="2">
        <v>6.1237000000000004</v>
      </c>
      <c r="I104" s="1" t="str">
        <f t="shared" si="3"/>
        <v>DEPAY</v>
      </c>
      <c r="J104" s="1" t="str">
        <f t="shared" si="4"/>
        <v>BAIXA</v>
      </c>
      <c r="K104" s="1">
        <f t="shared" si="5"/>
        <v>0.52080713402877354</v>
      </c>
    </row>
    <row r="105" spans="1:11" x14ac:dyDescent="0.25">
      <c r="A105" s="1" t="s">
        <v>209</v>
      </c>
      <c r="B105" s="1" t="s">
        <v>208</v>
      </c>
      <c r="C105" s="1">
        <v>2019</v>
      </c>
      <c r="D105" s="5">
        <v>146533063</v>
      </c>
      <c r="E105" s="3">
        <v>4161194400000</v>
      </c>
      <c r="F105" s="2">
        <v>73.933199999999999</v>
      </c>
      <c r="G105" s="5">
        <v>120444573</v>
      </c>
      <c r="H105" s="2">
        <v>5.5460000000000003</v>
      </c>
      <c r="I105" s="1" t="str">
        <f t="shared" si="3"/>
        <v>DEPAY</v>
      </c>
      <c r="J105" s="1" t="str">
        <f t="shared" si="4"/>
        <v>BAIXA</v>
      </c>
      <c r="K105" s="1">
        <f t="shared" si="5"/>
        <v>-4.0956187005166036E-3</v>
      </c>
    </row>
    <row r="106" spans="1:11" x14ac:dyDescent="0.25">
      <c r="A106" s="1" t="s">
        <v>211</v>
      </c>
      <c r="B106" s="1" t="s">
        <v>210</v>
      </c>
      <c r="C106" s="1">
        <v>2019</v>
      </c>
      <c r="D106" s="5">
        <v>12776104</v>
      </c>
      <c r="E106" s="3">
        <v>28783219000</v>
      </c>
      <c r="F106" s="2">
        <v>66.436999999999998</v>
      </c>
      <c r="G106" s="5">
        <v>3337108</v>
      </c>
      <c r="H106" s="2">
        <v>3.3123</v>
      </c>
      <c r="I106" s="1" t="str">
        <f t="shared" si="3"/>
        <v>DEPAY</v>
      </c>
      <c r="J106" s="1" t="str">
        <f t="shared" si="4"/>
        <v>BAIXA</v>
      </c>
      <c r="K106" s="1">
        <f t="shared" si="5"/>
        <v>-2.0336529646783861</v>
      </c>
    </row>
    <row r="107" spans="1:11" x14ac:dyDescent="0.25">
      <c r="A107" s="1" t="s">
        <v>213</v>
      </c>
      <c r="B107" s="1" t="s">
        <v>212</v>
      </c>
      <c r="C107" s="1">
        <v>2019</v>
      </c>
      <c r="D107" s="5">
        <v>30472810</v>
      </c>
      <c r="E107" s="3">
        <v>1775962400000</v>
      </c>
      <c r="F107" s="2">
        <v>77.303600000000003</v>
      </c>
      <c r="G107" s="5">
        <v>34295651</v>
      </c>
      <c r="H107" s="2">
        <v>6.4065000000000003</v>
      </c>
      <c r="I107" s="1" t="str">
        <f t="shared" si="3"/>
        <v>DEPAY</v>
      </c>
      <c r="J107" s="1" t="str">
        <f t="shared" si="4"/>
        <v>BAIXA</v>
      </c>
      <c r="K107" s="1">
        <f t="shared" si="5"/>
        <v>0.7777614329241227</v>
      </c>
    </row>
    <row r="108" spans="1:11" x14ac:dyDescent="0.25">
      <c r="A108" s="1" t="s">
        <v>215</v>
      </c>
      <c r="B108" s="1" t="s">
        <v>214</v>
      </c>
      <c r="C108" s="1">
        <v>2019</v>
      </c>
      <c r="D108" s="5">
        <v>16352926</v>
      </c>
      <c r="E108" s="3">
        <v>52927870000</v>
      </c>
      <c r="F108" s="2">
        <v>68.525800000000004</v>
      </c>
      <c r="G108" s="5">
        <v>6320309</v>
      </c>
      <c r="H108" s="2">
        <v>4.9808000000000003</v>
      </c>
      <c r="I108" s="1" t="str">
        <f t="shared" si="3"/>
        <v>DEPAY</v>
      </c>
      <c r="J108" s="1" t="str">
        <f t="shared" si="4"/>
        <v>BAIXA</v>
      </c>
      <c r="K108" s="1">
        <f t="shared" si="5"/>
        <v>-0.51764077335274905</v>
      </c>
    </row>
    <row r="109" spans="1:11" x14ac:dyDescent="0.25">
      <c r="A109" s="1" t="s">
        <v>217</v>
      </c>
      <c r="B109" s="1" t="s">
        <v>216</v>
      </c>
      <c r="C109" s="1">
        <v>2019</v>
      </c>
      <c r="D109" s="5">
        <v>6966154</v>
      </c>
      <c r="E109" s="3">
        <v>120447670000</v>
      </c>
      <c r="F109" s="2">
        <v>76.703999999999994</v>
      </c>
      <c r="G109" s="5">
        <v>5729659</v>
      </c>
      <c r="H109" s="2">
        <v>5.7782</v>
      </c>
      <c r="I109" s="1" t="str">
        <f t="shared" si="3"/>
        <v>DEPAY</v>
      </c>
      <c r="J109" s="1" t="str">
        <f t="shared" si="4"/>
        <v>BAIXA</v>
      </c>
      <c r="K109" s="1">
        <f t="shared" si="5"/>
        <v>0.20688312317890353</v>
      </c>
    </row>
    <row r="110" spans="1:11" x14ac:dyDescent="0.25">
      <c r="A110" s="1" t="s">
        <v>219</v>
      </c>
      <c r="B110" s="1" t="s">
        <v>218</v>
      </c>
      <c r="C110" s="1">
        <v>2019</v>
      </c>
      <c r="D110" s="5">
        <v>7731995</v>
      </c>
      <c r="E110" s="3">
        <v>14651260000</v>
      </c>
      <c r="F110" s="2">
        <v>60.254899999999999</v>
      </c>
      <c r="G110" s="5">
        <v>1351867</v>
      </c>
      <c r="H110" s="2">
        <v>3.9264000000000001</v>
      </c>
      <c r="I110" s="1" t="str">
        <f t="shared" si="3"/>
        <v>DEPAY</v>
      </c>
      <c r="J110" s="1" t="str">
        <f t="shared" si="4"/>
        <v>BAIXA</v>
      </c>
      <c r="K110" s="1">
        <f t="shared" si="5"/>
        <v>-1.4756768863487046</v>
      </c>
    </row>
    <row r="111" spans="1:11" x14ac:dyDescent="0.25">
      <c r="A111" s="1" t="s">
        <v>221</v>
      </c>
      <c r="B111" s="1" t="s">
        <v>220</v>
      </c>
      <c r="C111" s="1">
        <v>2019</v>
      </c>
      <c r="D111" s="5">
        <v>5669562</v>
      </c>
      <c r="E111" s="3">
        <v>477907880000</v>
      </c>
      <c r="F111" s="2">
        <v>83.758399999999995</v>
      </c>
      <c r="G111" s="5">
        <v>5218126</v>
      </c>
      <c r="H111" s="2">
        <v>6.3771000000000004</v>
      </c>
      <c r="I111" s="1" t="str">
        <f t="shared" si="3"/>
        <v>DEPAY</v>
      </c>
      <c r="J111" s="1" t="str">
        <f t="shared" si="4"/>
        <v>BAIXA</v>
      </c>
      <c r="K111" s="1">
        <f t="shared" si="5"/>
        <v>0.75104836224688354</v>
      </c>
    </row>
    <row r="112" spans="1:11" x14ac:dyDescent="0.25">
      <c r="A112" s="1" t="s">
        <v>223</v>
      </c>
      <c r="B112" s="1" t="s">
        <v>222</v>
      </c>
      <c r="C112" s="1">
        <v>2019</v>
      </c>
      <c r="D112" s="5">
        <v>5450626</v>
      </c>
      <c r="E112" s="3">
        <v>149921430000</v>
      </c>
      <c r="F112" s="2">
        <v>77.685100000000006</v>
      </c>
      <c r="G112" s="5">
        <v>4518782</v>
      </c>
      <c r="H112" s="2">
        <v>6.2805999999999997</v>
      </c>
      <c r="I112" s="1" t="str">
        <f t="shared" si="3"/>
        <v>DEPAY</v>
      </c>
      <c r="J112" s="1" t="str">
        <f t="shared" si="4"/>
        <v>BAIXA</v>
      </c>
      <c r="K112" s="1">
        <f t="shared" si="5"/>
        <v>0.66336770509199894</v>
      </c>
    </row>
    <row r="113" spans="1:11" x14ac:dyDescent="0.25">
      <c r="A113" s="1" t="s">
        <v>225</v>
      </c>
      <c r="B113" s="1" t="s">
        <v>224</v>
      </c>
      <c r="C113" s="1">
        <v>2019</v>
      </c>
      <c r="D113" s="5">
        <v>2083436</v>
      </c>
      <c r="E113" s="3">
        <v>70868520000</v>
      </c>
      <c r="F113" s="2">
        <v>81.604200000000006</v>
      </c>
      <c r="G113" s="5">
        <v>1756001</v>
      </c>
      <c r="H113" s="2">
        <v>6.3634000000000004</v>
      </c>
      <c r="I113" s="1" t="str">
        <f t="shared" si="3"/>
        <v>DEPAY</v>
      </c>
      <c r="J113" s="1" t="str">
        <f t="shared" si="4"/>
        <v>BAIXA</v>
      </c>
      <c r="K113" s="1">
        <f t="shared" si="5"/>
        <v>0.73860043475442849</v>
      </c>
    </row>
    <row r="114" spans="1:11" x14ac:dyDescent="0.25">
      <c r="A114" s="1" t="s">
        <v>227</v>
      </c>
      <c r="B114" s="1" t="s">
        <v>226</v>
      </c>
      <c r="C114" s="1">
        <v>2019</v>
      </c>
      <c r="D114" s="5">
        <v>59587880</v>
      </c>
      <c r="E114" s="3">
        <v>734094360000</v>
      </c>
      <c r="F114" s="2">
        <v>66.174999999999997</v>
      </c>
      <c r="G114" s="5">
        <v>39615373</v>
      </c>
      <c r="H114" s="2">
        <v>4.8140999999999998</v>
      </c>
      <c r="I114" s="1" t="str">
        <f t="shared" si="3"/>
        <v>DEPAY</v>
      </c>
      <c r="J114" s="1" t="str">
        <f t="shared" si="4"/>
        <v>BAIXA</v>
      </c>
      <c r="K114" s="1">
        <f t="shared" si="5"/>
        <v>-0.66910570130838853</v>
      </c>
    </row>
    <row r="115" spans="1:11" x14ac:dyDescent="0.25">
      <c r="A115" s="1" t="s">
        <v>229</v>
      </c>
      <c r="B115" s="1" t="s">
        <v>228</v>
      </c>
      <c r="C115" s="1">
        <v>2019</v>
      </c>
      <c r="D115" s="5">
        <v>51767843</v>
      </c>
      <c r="E115" s="3">
        <v>2162705300000</v>
      </c>
      <c r="F115" s="2">
        <v>83.655699999999996</v>
      </c>
      <c r="G115" s="5">
        <v>49813310</v>
      </c>
      <c r="H115" s="2">
        <v>5.8723999999999998</v>
      </c>
      <c r="I115" s="1" t="str">
        <f t="shared" si="3"/>
        <v>DEPAY</v>
      </c>
      <c r="J115" s="1" t="str">
        <f t="shared" si="4"/>
        <v>BAIXA</v>
      </c>
      <c r="K115" s="1">
        <f t="shared" si="5"/>
        <v>0.29247398228760879</v>
      </c>
    </row>
    <row r="116" spans="1:11" x14ac:dyDescent="0.25">
      <c r="A116" s="1" t="s">
        <v>231</v>
      </c>
      <c r="B116" s="1" t="s">
        <v>230</v>
      </c>
      <c r="C116" s="1">
        <v>2019</v>
      </c>
      <c r="D116" s="5">
        <v>47435120</v>
      </c>
      <c r="E116" s="3">
        <v>1886595200000</v>
      </c>
      <c r="F116" s="2">
        <v>83.5321</v>
      </c>
      <c r="G116" s="5">
        <v>42756952</v>
      </c>
      <c r="H116" s="2">
        <v>6.4009</v>
      </c>
      <c r="I116" s="1" t="str">
        <f t="shared" si="3"/>
        <v>DEPAY</v>
      </c>
      <c r="J116" s="1" t="str">
        <f t="shared" si="4"/>
        <v>BAIXA</v>
      </c>
      <c r="K116" s="1">
        <f t="shared" si="5"/>
        <v>0.77267322898560065</v>
      </c>
    </row>
    <row r="117" spans="1:11" x14ac:dyDescent="0.25">
      <c r="A117" s="1" t="s">
        <v>233</v>
      </c>
      <c r="B117" s="1" t="s">
        <v>232</v>
      </c>
      <c r="C117" s="1">
        <v>2019</v>
      </c>
      <c r="D117" s="5">
        <v>22410552</v>
      </c>
      <c r="E117" s="3">
        <v>283395000000</v>
      </c>
      <c r="F117" s="2">
        <v>76.008399999999995</v>
      </c>
      <c r="G117" s="5">
        <v>6278403</v>
      </c>
      <c r="H117" s="2">
        <v>4.327</v>
      </c>
      <c r="I117" s="1" t="str">
        <f t="shared" si="3"/>
        <v>DEPAY</v>
      </c>
      <c r="J117" s="1" t="str">
        <f t="shared" si="4"/>
        <v>BAIXA</v>
      </c>
      <c r="K117" s="1">
        <f t="shared" si="5"/>
        <v>-1.1116885831751657</v>
      </c>
    </row>
    <row r="118" spans="1:11" x14ac:dyDescent="0.25">
      <c r="A118" s="1" t="s">
        <v>235</v>
      </c>
      <c r="B118" s="1" t="s">
        <v>234</v>
      </c>
      <c r="C118" s="1">
        <v>2019</v>
      </c>
      <c r="D118" s="5">
        <v>10279122</v>
      </c>
      <c r="E118" s="3">
        <v>526240800000</v>
      </c>
      <c r="F118" s="2">
        <v>83.052400000000006</v>
      </c>
      <c r="G118" s="5">
        <v>9702513</v>
      </c>
      <c r="H118" s="2">
        <v>7.3535000000000004</v>
      </c>
      <c r="I118" s="1" t="str">
        <f t="shared" si="3"/>
        <v>DEPAY</v>
      </c>
      <c r="J118" s="1" t="str">
        <f t="shared" si="4"/>
        <v>ALTA</v>
      </c>
      <c r="K118" s="1">
        <f t="shared" si="5"/>
        <v>1.638213063242</v>
      </c>
    </row>
    <row r="119" spans="1:11" x14ac:dyDescent="0.25">
      <c r="A119" s="1" t="s">
        <v>237</v>
      </c>
      <c r="B119" s="1" t="s">
        <v>236</v>
      </c>
      <c r="C119" s="1">
        <v>2019</v>
      </c>
      <c r="D119" s="5">
        <v>8577526</v>
      </c>
      <c r="E119" s="3">
        <v>646919600000</v>
      </c>
      <c r="F119" s="2">
        <v>83.780199999999994</v>
      </c>
      <c r="G119" s="5">
        <v>7987829</v>
      </c>
      <c r="H119" s="2">
        <v>7.5598999999999998</v>
      </c>
      <c r="I119" s="1" t="str">
        <f t="shared" si="3"/>
        <v>DEPAY</v>
      </c>
      <c r="J119" s="1" t="str">
        <f t="shared" si="4"/>
        <v>ALTA</v>
      </c>
      <c r="K119" s="1">
        <f t="shared" si="5"/>
        <v>1.8257497226903732</v>
      </c>
    </row>
    <row r="120" spans="1:11" x14ac:dyDescent="0.25">
      <c r="A120" s="1" t="s">
        <v>239</v>
      </c>
      <c r="B120" s="1" t="s">
        <v>238</v>
      </c>
      <c r="C120" s="1">
        <v>2019</v>
      </c>
      <c r="D120" s="5">
        <v>59174889</v>
      </c>
      <c r="E120" s="3">
        <v>132986660000</v>
      </c>
      <c r="F120" s="2">
        <v>66.988500000000002</v>
      </c>
      <c r="G120" s="5">
        <v>11974517</v>
      </c>
      <c r="H120" s="2">
        <v>3.4762</v>
      </c>
      <c r="I120" s="1" t="str">
        <f t="shared" si="3"/>
        <v>DEPAY</v>
      </c>
      <c r="J120" s="1" t="str">
        <f t="shared" si="4"/>
        <v>BAIXA</v>
      </c>
      <c r="K120" s="1">
        <f t="shared" si="5"/>
        <v>-1.8847321386920082</v>
      </c>
    </row>
    <row r="121" spans="1:11" x14ac:dyDescent="0.25">
      <c r="A121" s="1" t="s">
        <v>241</v>
      </c>
      <c r="B121" s="1" t="s">
        <v>240</v>
      </c>
      <c r="C121" s="1">
        <v>2019</v>
      </c>
      <c r="D121" s="5">
        <v>71522265</v>
      </c>
      <c r="E121" s="3">
        <v>1191732800000</v>
      </c>
      <c r="F121" s="2">
        <v>78.975099999999998</v>
      </c>
      <c r="G121" s="5">
        <v>47528353</v>
      </c>
      <c r="H121" s="2">
        <v>5.9988000000000001</v>
      </c>
      <c r="I121" s="1" t="str">
        <f t="shared" si="3"/>
        <v>DEPAY</v>
      </c>
      <c r="J121" s="1" t="str">
        <f t="shared" si="4"/>
        <v>BAIXA</v>
      </c>
      <c r="K121" s="1">
        <f t="shared" si="5"/>
        <v>0.40732201404281465</v>
      </c>
    </row>
    <row r="122" spans="1:11" x14ac:dyDescent="0.25">
      <c r="A122" s="1" t="s">
        <v>243</v>
      </c>
      <c r="B122" s="1" t="s">
        <v>242</v>
      </c>
      <c r="C122" s="1">
        <v>2019</v>
      </c>
      <c r="D122" s="5">
        <v>8463068</v>
      </c>
      <c r="E122" s="3">
        <v>18065920000</v>
      </c>
      <c r="F122" s="2">
        <v>60.9011</v>
      </c>
      <c r="G122" s="5">
        <v>1590917</v>
      </c>
      <c r="H122" s="2">
        <v>4.1871999999999998</v>
      </c>
      <c r="I122" s="1" t="str">
        <f t="shared" si="3"/>
        <v>DEPAY</v>
      </c>
      <c r="J122" s="1" t="str">
        <f t="shared" si="4"/>
        <v>BAIXA</v>
      </c>
      <c r="K122" s="1">
        <f t="shared" si="5"/>
        <v>-1.2387119600689769</v>
      </c>
    </row>
    <row r="123" spans="1:11" x14ac:dyDescent="0.25">
      <c r="A123" s="1" t="s">
        <v>245</v>
      </c>
      <c r="B123" s="1" t="s">
        <v>244</v>
      </c>
      <c r="C123" s="1">
        <v>2019</v>
      </c>
      <c r="D123" s="5">
        <v>11875085</v>
      </c>
      <c r="E123" s="3">
        <v>129698920000</v>
      </c>
      <c r="F123" s="2">
        <v>75.993300000000005</v>
      </c>
      <c r="G123" s="5">
        <v>8036895</v>
      </c>
      <c r="H123" s="2">
        <v>4.3921999999999999</v>
      </c>
      <c r="I123" s="1" t="str">
        <f t="shared" si="3"/>
        <v>DEPAY</v>
      </c>
      <c r="J123" s="1" t="str">
        <f t="shared" si="4"/>
        <v>BAIXA</v>
      </c>
      <c r="K123" s="1">
        <f t="shared" si="5"/>
        <v>-1.0524473516052337</v>
      </c>
    </row>
    <row r="124" spans="1:11" x14ac:dyDescent="0.25">
      <c r="A124" s="1" t="s">
        <v>247</v>
      </c>
      <c r="B124" s="1" t="s">
        <v>246</v>
      </c>
      <c r="C124" s="1">
        <v>2019</v>
      </c>
      <c r="D124" s="5">
        <v>85357671</v>
      </c>
      <c r="E124" s="3">
        <v>2248225800000</v>
      </c>
      <c r="F124" s="2">
        <v>77.831800000000001</v>
      </c>
      <c r="G124" s="5">
        <v>61756998</v>
      </c>
      <c r="H124" s="2">
        <v>5.1318000000000001</v>
      </c>
      <c r="I124" s="1" t="str">
        <f t="shared" si="3"/>
        <v>DEPAY</v>
      </c>
      <c r="J124" s="1" t="str">
        <f t="shared" si="4"/>
        <v>BAIXA</v>
      </c>
      <c r="K124" s="1">
        <f t="shared" si="5"/>
        <v>-0.38044098858189451</v>
      </c>
    </row>
    <row r="125" spans="1:11" x14ac:dyDescent="0.25">
      <c r="A125" s="1" t="s">
        <v>249</v>
      </c>
      <c r="B125" s="1" t="s">
        <v>248</v>
      </c>
      <c r="C125" s="1">
        <v>2019</v>
      </c>
      <c r="D125" s="5">
        <v>42999636</v>
      </c>
      <c r="E125" s="3">
        <v>92618600000</v>
      </c>
      <c r="F125" s="2">
        <v>62.991300000000003</v>
      </c>
      <c r="G125" s="5">
        <v>6313514</v>
      </c>
      <c r="H125" s="2">
        <v>4.4320000000000004</v>
      </c>
      <c r="I125" s="1" t="str">
        <f t="shared" si="3"/>
        <v>DEPAY</v>
      </c>
      <c r="J125" s="1" t="str">
        <f t="shared" si="4"/>
        <v>BAIXA</v>
      </c>
      <c r="K125" s="1">
        <f t="shared" si="5"/>
        <v>-1.0162847593278821</v>
      </c>
    </row>
    <row r="126" spans="1:11" x14ac:dyDescent="0.25">
      <c r="A126" s="1" t="s">
        <v>251</v>
      </c>
      <c r="B126" s="1" t="s">
        <v>250</v>
      </c>
      <c r="C126" s="1">
        <v>2019</v>
      </c>
      <c r="D126" s="5">
        <v>44957450</v>
      </c>
      <c r="E126" s="3">
        <v>578290500000</v>
      </c>
      <c r="F126" s="2">
        <v>74.5364</v>
      </c>
      <c r="G126" s="5">
        <v>31002966</v>
      </c>
      <c r="H126" s="2">
        <v>4.5606999999999998</v>
      </c>
      <c r="I126" s="1" t="str">
        <f t="shared" si="3"/>
        <v>DEPAY</v>
      </c>
      <c r="J126" s="1" t="str">
        <f t="shared" si="4"/>
        <v>BAIXA</v>
      </c>
      <c r="K126" s="1">
        <f t="shared" si="5"/>
        <v>-0.89934692952649853</v>
      </c>
    </row>
    <row r="127" spans="1:11" x14ac:dyDescent="0.25">
      <c r="A127" s="1" t="s">
        <v>253</v>
      </c>
      <c r="B127" s="1" t="s">
        <v>252</v>
      </c>
      <c r="C127" s="1">
        <v>2019</v>
      </c>
      <c r="D127" s="5">
        <v>9377855</v>
      </c>
      <c r="E127" s="3">
        <v>645956240000</v>
      </c>
      <c r="F127" s="2">
        <v>79.726200000000006</v>
      </c>
      <c r="G127" s="5">
        <v>9133361</v>
      </c>
      <c r="H127" s="2">
        <v>6.7907999999999999</v>
      </c>
      <c r="I127" s="1" t="str">
        <f t="shared" si="3"/>
        <v>DEPAY</v>
      </c>
      <c r="J127" s="1" t="str">
        <f t="shared" si="4"/>
        <v>BAIXA</v>
      </c>
      <c r="K127" s="1">
        <f t="shared" si="5"/>
        <v>1.1269394282051786</v>
      </c>
    </row>
    <row r="128" spans="1:11" x14ac:dyDescent="0.25">
      <c r="A128" s="1" t="s">
        <v>255</v>
      </c>
      <c r="B128" s="1" t="s">
        <v>254</v>
      </c>
      <c r="C128" s="1">
        <v>2019</v>
      </c>
      <c r="D128" s="5">
        <v>67110958</v>
      </c>
      <c r="E128" s="3">
        <v>2989895500000</v>
      </c>
      <c r="F128" s="2">
        <v>81.724999999999994</v>
      </c>
      <c r="G128" s="5">
        <v>61781367</v>
      </c>
      <c r="H128" s="2">
        <v>7.1645000000000003</v>
      </c>
      <c r="I128" s="1" t="str">
        <f t="shared" si="3"/>
        <v>DEPAY</v>
      </c>
      <c r="J128" s="1" t="str">
        <f t="shared" si="4"/>
        <v>ALTA</v>
      </c>
      <c r="K128" s="1">
        <f t="shared" si="5"/>
        <v>1.4664861803168903</v>
      </c>
    </row>
    <row r="129" spans="1:11" x14ac:dyDescent="0.25">
      <c r="A129" s="1" t="s">
        <v>5</v>
      </c>
      <c r="B129" s="1" t="s">
        <v>4</v>
      </c>
      <c r="C129" s="1">
        <v>2019</v>
      </c>
      <c r="D129" s="5">
        <v>337790068</v>
      </c>
      <c r="E129" s="3">
        <v>20595845000000</v>
      </c>
      <c r="F129" s="2">
        <v>79.138000000000005</v>
      </c>
      <c r="G129" s="5">
        <v>298983035</v>
      </c>
      <c r="H129" s="2">
        <v>6.9396000000000004</v>
      </c>
      <c r="I129" s="1" t="str">
        <f t="shared" si="3"/>
        <v>DEPAY</v>
      </c>
      <c r="J129" s="1" t="str">
        <f t="shared" si="4"/>
        <v>BAIXA</v>
      </c>
      <c r="K129" s="1">
        <f t="shared" si="5"/>
        <v>1.2621402757144717</v>
      </c>
    </row>
    <row r="130" spans="1:11" x14ac:dyDescent="0.25">
      <c r="A130" s="1" t="s">
        <v>257</v>
      </c>
      <c r="B130" s="1" t="s">
        <v>256</v>
      </c>
      <c r="C130" s="1">
        <v>2019</v>
      </c>
      <c r="D130" s="5">
        <v>3397205</v>
      </c>
      <c r="E130" s="3">
        <v>71122790000</v>
      </c>
      <c r="F130" s="2">
        <v>77.508499999999998</v>
      </c>
      <c r="G130" s="5">
        <v>2857634</v>
      </c>
      <c r="H130" s="2">
        <v>6.4401000000000002</v>
      </c>
      <c r="I130" s="1" t="str">
        <f t="shared" si="3"/>
        <v>DEPAY</v>
      </c>
      <c r="J130" s="1" t="str">
        <f t="shared" si="4"/>
        <v>BAIXA</v>
      </c>
      <c r="K130" s="1">
        <f t="shared" si="5"/>
        <v>0.80829065655525312</v>
      </c>
    </row>
    <row r="131" spans="1:11" x14ac:dyDescent="0.25">
      <c r="A131" s="1" t="s">
        <v>259</v>
      </c>
      <c r="B131" s="1" t="s">
        <v>258</v>
      </c>
      <c r="C131" s="1">
        <v>2019</v>
      </c>
      <c r="D131" s="5">
        <v>97173778</v>
      </c>
      <c r="E131" s="3">
        <v>724123400000</v>
      </c>
      <c r="F131" s="2">
        <v>74.0929</v>
      </c>
      <c r="G131" s="5">
        <v>65761807</v>
      </c>
      <c r="H131" s="2">
        <v>5.3535000000000004</v>
      </c>
      <c r="I131" s="1" t="str">
        <f t="shared" ref="I131:I133" si="6">IF(F131&lt;40,"ESTEVÃO","DEPAY")</f>
        <v>DEPAY</v>
      </c>
      <c r="J131" s="1" t="str">
        <f t="shared" ref="J131:J133" si="7">IF(H131&gt;7,"ALTA","BAIXA")</f>
        <v>BAIXA</v>
      </c>
      <c r="K131" s="1">
        <f t="shared" ref="K131:K133" si="8">(H131-$H$136)/$H$137</f>
        <v>-0.17900262908720221</v>
      </c>
    </row>
    <row r="132" spans="1:11" x14ac:dyDescent="0.25">
      <c r="A132" s="1" t="s">
        <v>261</v>
      </c>
      <c r="B132" s="1" t="s">
        <v>260</v>
      </c>
      <c r="C132" s="1">
        <v>2019</v>
      </c>
      <c r="D132" s="5">
        <v>18513841</v>
      </c>
      <c r="E132" s="3">
        <v>56783716000</v>
      </c>
      <c r="F132" s="2">
        <v>62.7926</v>
      </c>
      <c r="G132" s="5">
        <v>3087920</v>
      </c>
      <c r="H132" s="2">
        <v>3.7593999999999999</v>
      </c>
      <c r="I132" s="1" t="str">
        <f t="shared" si="6"/>
        <v>DEPAY</v>
      </c>
      <c r="J132" s="1" t="str">
        <f t="shared" si="7"/>
        <v>BAIXA</v>
      </c>
      <c r="K132" s="1">
        <f t="shared" si="8"/>
        <v>-1.6274143966581933</v>
      </c>
    </row>
    <row r="133" spans="1:11" x14ac:dyDescent="0.25">
      <c r="A133" s="1" t="s">
        <v>263</v>
      </c>
      <c r="B133" s="1" t="s">
        <v>262</v>
      </c>
      <c r="C133" s="1">
        <v>2019</v>
      </c>
      <c r="D133" s="5">
        <v>15271377</v>
      </c>
      <c r="E133" s="3">
        <v>40826570000</v>
      </c>
      <c r="F133" s="2">
        <v>61.292499999999997</v>
      </c>
      <c r="G133" s="5">
        <v>3854006</v>
      </c>
      <c r="H133" s="2">
        <v>3.2991999999999999</v>
      </c>
      <c r="I133" s="1" t="str">
        <f t="shared" si="6"/>
        <v>DEPAY</v>
      </c>
      <c r="J133" s="1" t="str">
        <f t="shared" si="7"/>
        <v>BAIXA</v>
      </c>
      <c r="K133" s="1">
        <f t="shared" si="8"/>
        <v>-2.0455557274631428</v>
      </c>
    </row>
    <row r="136" spans="1:11" x14ac:dyDescent="0.25">
      <c r="H136" s="6">
        <f>AVERAGE(H1:H133)</f>
        <v>5.5505075757575781</v>
      </c>
      <c r="I136" s="1" t="s">
        <v>272</v>
      </c>
    </row>
    <row r="137" spans="1:11" x14ac:dyDescent="0.25">
      <c r="H137" s="6">
        <f>_xlfn.STDEV.S(H1:H133)</f>
        <v>1.1005848168945291</v>
      </c>
      <c r="I137" s="1" t="s">
        <v>273</v>
      </c>
    </row>
  </sheetData>
  <conditionalFormatting sqref="D2:D133">
    <cfRule type="cellIs" dxfId="4" priority="1" operator="greaterThan">
      <formula>50000000</formula>
    </cfRule>
  </conditionalFormatting>
  <conditionalFormatting sqref="J2:J133">
    <cfRule type="cellIs" dxfId="3" priority="2" operator="equal">
      <formula>$J$6</formula>
    </cfRule>
    <cfRule type="cellIs" dxfId="2" priority="3" operator="equal">
      <formula>$J$2</formula>
    </cfRule>
    <cfRule type="cellIs" dxfId="1" priority="4" operator="equal">
      <formula>"b$J$2"</formula>
    </cfRule>
    <cfRule type="cellIs" dxfId="0" priority="5" operator="equal">
      <formula>"""BAIXA"""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Alessandro Affonso Antonio</dc:creator>
  <cp:lastModifiedBy>PEDRO DE OLIVEIRA SIMOES</cp:lastModifiedBy>
  <dcterms:created xsi:type="dcterms:W3CDTF">2024-08-30T00:24:17Z</dcterms:created>
  <dcterms:modified xsi:type="dcterms:W3CDTF">2025-06-17T09:33:28Z</dcterms:modified>
</cp:coreProperties>
</file>