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filterPrivacy="1"/>
  <xr:revisionPtr revIDLastSave="0" documentId="8_{A0655832-101E-49E3-9B87-B5330575D154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Início" sheetId="2" r:id="rId1"/>
    <sheet name="Orçamento pessoal mensa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H4" i="1"/>
  <c r="H6" i="1"/>
  <c r="J66" i="1"/>
  <c r="J67" i="1"/>
  <c r="J68" i="1"/>
  <c r="E57" i="1"/>
  <c r="E58" i="1"/>
  <c r="E59" i="1"/>
  <c r="E60" i="1"/>
  <c r="E61" i="1"/>
  <c r="E62" i="1"/>
  <c r="E48" i="1"/>
  <c r="E49" i="1"/>
  <c r="E50" i="1"/>
  <c r="E51" i="1"/>
  <c r="E22" i="1"/>
  <c r="E23" i="1"/>
  <c r="E24" i="1"/>
  <c r="E25" i="1"/>
  <c r="E26" i="1"/>
  <c r="E27" i="1"/>
  <c r="J73" i="1"/>
  <c r="J75" i="1"/>
  <c r="J65" i="1"/>
  <c r="J69" i="1" l="1"/>
  <c r="E47" i="1"/>
  <c r="E52" i="1" l="1"/>
  <c r="E17" i="1" l="1"/>
  <c r="C12" i="1"/>
  <c r="C7" i="1"/>
  <c r="J56" i="1" l="1"/>
  <c r="J57" i="1"/>
  <c r="J58" i="1"/>
  <c r="J49" i="1"/>
  <c r="J50" i="1"/>
  <c r="J51" i="1"/>
  <c r="J41" i="1"/>
  <c r="J42" i="1"/>
  <c r="J43" i="1"/>
  <c r="J44" i="1"/>
  <c r="J30" i="1"/>
  <c r="J31" i="1"/>
  <c r="J32" i="1"/>
  <c r="J33" i="1"/>
  <c r="J34" i="1"/>
  <c r="J35" i="1"/>
  <c r="E56" i="1"/>
  <c r="E40" i="1"/>
  <c r="E41" i="1"/>
  <c r="E42" i="1"/>
  <c r="E32" i="1"/>
  <c r="E33" i="1"/>
  <c r="E34" i="1"/>
  <c r="E35" i="1"/>
  <c r="E21" i="1"/>
  <c r="E43" i="1" l="1"/>
  <c r="J77" i="1"/>
  <c r="E28" i="1"/>
  <c r="J52" i="1"/>
  <c r="J36" i="1"/>
  <c r="E36" i="1"/>
  <c r="J25" i="1"/>
  <c r="J59" i="1"/>
  <c r="J45" i="1"/>
  <c r="E63" i="1"/>
</calcChain>
</file>

<file path=xl/sharedStrings.xml><?xml version="1.0" encoding="utf-8"?>
<sst xmlns="http://schemas.openxmlformats.org/spreadsheetml/2006/main" count="151" uniqueCount="84">
  <si>
    <t>Sobre este modelo</t>
  </si>
  <si>
    <t>Use esta planilha de orçamento pessoal mensal para controlar sua renda e custos mensais previstos e reais.</t>
  </si>
  <si>
    <t>• Insira as despesas incorridas em várias categorias em suas respectivas tabelas.</t>
  </si>
  <si>
    <t>• Saldo projetado, saldo real e diferença são calculados automaticamente.</t>
  </si>
  <si>
    <t>Observação: </t>
  </si>
  <si>
    <t>instruções adicionais são fornecidas na coluna A da planilha ORÇAMENTO PESSOAL MENSAL. Este texto está oculto de propósito. Para removê-lo, selecione a coluna A e selecione Excluir. Para reexibir o texto, selecione a coluna A e altere a cor da fonte.</t>
  </si>
  <si>
    <t>Saiba mais sobre as tabelas desta planilha pressionando Shift e F10 em uma tabela, selecione a opção TABELA e selecione TEXTO ALTERNATIVO.</t>
  </si>
  <si>
    <t>0</t>
  </si>
  <si>
    <t>Outros</t>
  </si>
  <si>
    <t>Subtotal</t>
  </si>
  <si>
    <t>Pagamento do veículo</t>
  </si>
  <si>
    <t>Transporte público/táxi</t>
  </si>
  <si>
    <t>Seguro</t>
  </si>
  <si>
    <t>Licenciamento</t>
  </si>
  <si>
    <t>Combustível</t>
  </si>
  <si>
    <t>Manutenção</t>
  </si>
  <si>
    <t>Casa</t>
  </si>
  <si>
    <t>Saúde</t>
  </si>
  <si>
    <t>Vida</t>
  </si>
  <si>
    <t>Comida</t>
  </si>
  <si>
    <t>Supermercado</t>
  </si>
  <si>
    <t>Jantar fora</t>
  </si>
  <si>
    <t>Animais de estimação</t>
  </si>
  <si>
    <t>Médico</t>
  </si>
  <si>
    <t>Banho e tosa</t>
  </si>
  <si>
    <t>Brinquedos</t>
  </si>
  <si>
    <t>Cuidados pessoais</t>
  </si>
  <si>
    <t>Cabelo/unhas</t>
  </si>
  <si>
    <t>Vestuário</t>
  </si>
  <si>
    <t>Lavagem a seco</t>
  </si>
  <si>
    <t>Academia</t>
  </si>
  <si>
    <t>Impostos ou taxas de organização</t>
  </si>
  <si>
    <t>Estimado
custo</t>
  </si>
  <si>
    <t>Estimado 
custo</t>
  </si>
  <si>
    <t>Real 
custo</t>
  </si>
  <si>
    <t>Diferença</t>
  </si>
  <si>
    <t>Empréstimos</t>
  </si>
  <si>
    <t>Pessoal</t>
  </si>
  <si>
    <t>Estudante</t>
  </si>
  <si>
    <t>Cartão de crédito</t>
  </si>
  <si>
    <t>Impostos</t>
  </si>
  <si>
    <t>Federal</t>
  </si>
  <si>
    <t>Estadual</t>
  </si>
  <si>
    <t>Local</t>
  </si>
  <si>
    <t>Poupanças ou investimentos</t>
  </si>
  <si>
    <t>Aposentadoria</t>
  </si>
  <si>
    <t>Investimentos</t>
  </si>
  <si>
    <t>Presentes e doações</t>
  </si>
  <si>
    <t>Instituição beneficente 1</t>
  </si>
  <si>
    <t>Instituição beneficente 2</t>
  </si>
  <si>
    <t>Instituição beneficente 3</t>
  </si>
  <si>
    <t>Assessoria jurídica</t>
  </si>
  <si>
    <t>ASSESSORIA JURÍDICA</t>
  </si>
  <si>
    <t>Advogado</t>
  </si>
  <si>
    <t>Pensão alimentícia</t>
  </si>
  <si>
    <t>Pagamentos em garantia ou julgamento</t>
  </si>
  <si>
    <t>Custo total previsto</t>
  </si>
  <si>
    <t>Custo total real</t>
  </si>
  <si>
    <t>Diferença total</t>
  </si>
  <si>
    <t>Análise financeira casamento</t>
  </si>
  <si>
    <t>Fotógrafo</t>
  </si>
  <si>
    <t>Fatura</t>
  </si>
  <si>
    <t>Parcela</t>
  </si>
  <si>
    <t>Valor</t>
  </si>
  <si>
    <t>Data de pagamento</t>
  </si>
  <si>
    <t>07/01/2025</t>
  </si>
  <si>
    <t>Cerimonialista</t>
  </si>
  <si>
    <t>Entrada (25%)</t>
  </si>
  <si>
    <t>Mensalidade</t>
  </si>
  <si>
    <t>2</t>
  </si>
  <si>
    <t>3</t>
  </si>
  <si>
    <t>4</t>
  </si>
  <si>
    <t>Clube XV</t>
  </si>
  <si>
    <t>Entrada</t>
  </si>
  <si>
    <t>Limpeza</t>
  </si>
  <si>
    <t>Total</t>
  </si>
  <si>
    <t>Projeção de custo</t>
  </si>
  <si>
    <t>Estimativa baixa</t>
  </si>
  <si>
    <t>Estimativa alta</t>
  </si>
  <si>
    <t>Estimativa total</t>
  </si>
  <si>
    <t>Saldo previsto</t>
  </si>
  <si>
    <t>Valor real</t>
  </si>
  <si>
    <r>
      <t xml:space="preserve">Diferença
</t>
    </r>
    <r>
      <rPr>
        <sz val="14"/>
        <color theme="1" tint="0.24994659260841701"/>
        <rFont val="Calibri"/>
        <family val="2"/>
        <scheme val="minor"/>
      </rPr>
      <t>(Previsto - Real)</t>
    </r>
  </si>
  <si>
    <t>Buffet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</si>
</sst>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8" formatCode="&quot;R$&quot;\ #,##0.00;[Red]\-&quot;R$&quot;\ #,##0.00"/>
    <numFmt numFmtId="164" formatCode="[&lt;=9999999]###\-####;\(###\)\ ###\-####"/>
    <numFmt numFmtId="165" formatCode="&quot;R$&quot;\ #,##0.00"/>
    <numFmt numFmtId="166" formatCode="[$-F800]dddd\,\ mmmm\ dd\,\ yyyy"/>
  </numFmts>
  <fonts count="34" x14ac:knownFonts="1">
    <font>
      <sz val="10"/>
      <color theme="1" tint="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 tint="0.24994659260841701"/>
      <name val="Calibri"/>
      <family val="2"/>
      <scheme val="major"/>
    </font>
    <font>
      <b/>
      <sz val="10"/>
      <color theme="1" tint="0.24994659260841701"/>
      <name val="Calibri"/>
      <family val="2"/>
      <scheme val="major"/>
    </font>
    <font>
      <sz val="22"/>
      <color theme="3" tint="0.24994659260841701"/>
      <name val="Calibri"/>
      <family val="2"/>
      <scheme val="maj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 tint="0.2499465926084170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8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sz val="12"/>
      <name val="Calibri"/>
      <family val="2"/>
      <scheme val="minor"/>
    </font>
    <font>
      <b/>
      <sz val="20"/>
      <color theme="8"/>
      <name val="Calibri"/>
      <family val="2"/>
      <scheme val="major"/>
    </font>
    <font>
      <sz val="10"/>
      <color theme="8"/>
      <name val="Calibri"/>
      <family val="2"/>
      <scheme val="major"/>
    </font>
    <font>
      <sz val="12"/>
      <color theme="1"/>
      <name val="Calibri"/>
      <family val="2"/>
      <scheme val="minor"/>
    </font>
    <font>
      <sz val="22"/>
      <color theme="3" tint="0.24994659260841701"/>
      <name val="Calibri"/>
      <family val="2"/>
      <scheme val="minor"/>
    </font>
    <font>
      <b/>
      <sz val="14"/>
      <color theme="1" tint="0.24994659260841701"/>
      <name val="Calibri"/>
      <family val="2"/>
      <scheme val="minor"/>
    </font>
    <font>
      <b/>
      <sz val="10"/>
      <color theme="1" tint="0.2499465926084170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theme="1" tint="0.34998626667073579"/>
      <name val="Calibri"/>
      <family val="2"/>
      <scheme val="major"/>
    </font>
    <font>
      <sz val="10"/>
      <color theme="0"/>
      <name val="Calibri"/>
      <family val="2"/>
      <scheme val="major"/>
    </font>
    <font>
      <sz val="12"/>
      <color theme="1" tint="0.24994659260841701"/>
      <name val="Calibri"/>
      <family val="2"/>
      <scheme val="major"/>
    </font>
    <font>
      <b/>
      <sz val="40"/>
      <color theme="4"/>
      <name val="Calibri"/>
      <family val="2"/>
      <scheme val="major"/>
    </font>
    <font>
      <b/>
      <sz val="20"/>
      <color theme="4"/>
      <name val="Calibri"/>
      <family val="2"/>
      <scheme val="major"/>
    </font>
    <font>
      <sz val="14"/>
      <color theme="4"/>
      <name val="Calibri"/>
      <family val="2"/>
      <scheme val="maj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theme="4" tint="-0.249946592608417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3743705557422"/>
      </bottom>
      <diagonal/>
    </border>
    <border>
      <left style="thin">
        <color theme="0" tint="-0.14996795556505021"/>
      </left>
      <right/>
      <top/>
      <bottom style="thin">
        <color theme="0" tint="-0.14993743705557422"/>
      </bottom>
      <diagonal/>
    </border>
    <border>
      <left/>
      <right style="thin">
        <color theme="0" tint="-0.499984740745262"/>
      </right>
      <top/>
      <bottom style="thin">
        <color theme="8"/>
      </bottom>
      <diagonal/>
    </border>
    <border>
      <left style="thin">
        <color theme="0" tint="-0.499984740745262"/>
      </left>
      <right/>
      <top/>
      <bottom style="thin">
        <color theme="8"/>
      </bottom>
      <diagonal/>
    </border>
    <border>
      <left/>
      <right style="thin">
        <color theme="0" tint="-0.149906918546098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0691854609822"/>
      </left>
      <right/>
      <top style="thin">
        <color theme="0" tint="-0.14996795556505021"/>
      </top>
      <bottom style="thin">
        <color theme="0" tint="-0.14993743705557422"/>
      </bottom>
      <diagonal/>
    </border>
  </borders>
  <cellStyleXfs count="6">
    <xf numFmtId="0" fontId="0" fillId="0" borderId="0"/>
    <xf numFmtId="0" fontId="4" fillId="0" borderId="1" applyNumberFormat="0" applyFill="0" applyAlignment="0" applyProtection="0"/>
    <xf numFmtId="0" fontId="2" fillId="0" borderId="2" applyNumberFormat="0" applyFill="0" applyBorder="0" applyAlignment="0" applyProtection="0"/>
    <xf numFmtId="0" fontId="3" fillId="0" borderId="3" applyNumberFormat="0" applyFill="0" applyBorder="0" applyAlignment="0" applyProtection="0"/>
    <xf numFmtId="164" fontId="7" fillId="0" borderId="0" applyFont="0" applyFill="0" applyBorder="0" applyAlignment="0" applyProtection="0"/>
    <xf numFmtId="14" fontId="7" fillId="0" borderId="0" applyFont="0" applyFill="0" applyBorder="0" applyAlignment="0" applyProtection="0"/>
  </cellStyleXfs>
  <cellXfs count="98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5" fillId="0" borderId="0" xfId="0" applyFont="1" applyAlignment="1">
      <alignment wrapText="1"/>
    </xf>
    <xf numFmtId="0" fontId="8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9" fillId="0" borderId="0" xfId="0" applyFont="1" applyAlignment="1">
      <alignment wrapText="1"/>
    </xf>
    <xf numFmtId="0" fontId="19" fillId="0" borderId="0" xfId="0" applyFont="1" applyAlignment="1">
      <alignment horizontal="left" vertical="center" indent="1"/>
    </xf>
    <xf numFmtId="0" fontId="20" fillId="0" borderId="0" xfId="0" applyFont="1" applyAlignment="1">
      <alignment horizontal="left" vertical="center" indent="1"/>
    </xf>
    <xf numFmtId="0" fontId="22" fillId="2" borderId="0" xfId="1" applyFont="1" applyFill="1" applyBorder="1"/>
    <xf numFmtId="0" fontId="0" fillId="0" borderId="0" xfId="2" applyFont="1" applyBorder="1" applyAlignment="1">
      <alignment vertical="center" wrapText="1"/>
    </xf>
    <xf numFmtId="0" fontId="11" fillId="2" borderId="8" xfId="2" applyFont="1" applyFill="1" applyBorder="1" applyAlignment="1">
      <alignment horizontal="left" vertical="center" indent="1"/>
    </xf>
    <xf numFmtId="0" fontId="0" fillId="0" borderId="0" xfId="2" applyFont="1" applyBorder="1" applyAlignment="1">
      <alignment vertical="center"/>
    </xf>
    <xf numFmtId="0" fontId="11" fillId="2" borderId="6" xfId="2" applyFont="1" applyFill="1" applyBorder="1" applyAlignment="1">
      <alignment horizontal="left" vertical="center" indent="1"/>
    </xf>
    <xf numFmtId="0" fontId="9" fillId="3" borderId="12" xfId="2" applyFont="1" applyFill="1" applyBorder="1" applyAlignment="1">
      <alignment horizontal="left" vertical="center" indent="1"/>
    </xf>
    <xf numFmtId="0" fontId="0" fillId="0" borderId="0" xfId="2" applyFont="1" applyBorder="1" applyAlignment="1">
      <alignment horizontal="left" vertical="center"/>
    </xf>
    <xf numFmtId="0" fontId="11" fillId="2" borderId="4" xfId="2" applyFont="1" applyFill="1" applyBorder="1" applyAlignment="1">
      <alignment horizontal="left" vertical="center" indent="1"/>
    </xf>
    <xf numFmtId="0" fontId="18" fillId="2" borderId="0" xfId="2" applyFont="1" applyFill="1" applyBorder="1" applyAlignment="1">
      <alignment vertical="center"/>
    </xf>
    <xf numFmtId="0" fontId="0" fillId="0" borderId="0" xfId="0" applyAlignment="1">
      <alignment horizontal="center"/>
    </xf>
    <xf numFmtId="0" fontId="26" fillId="0" borderId="0" xfId="0" applyFont="1"/>
    <xf numFmtId="0" fontId="27" fillId="0" borderId="0" xfId="0" applyFont="1"/>
    <xf numFmtId="0" fontId="0" fillId="0" borderId="0" xfId="0" applyAlignment="1">
      <alignment vertical="center"/>
    </xf>
    <xf numFmtId="0" fontId="29" fillId="0" borderId="0" xfId="2" applyFont="1" applyFill="1" applyBorder="1" applyAlignment="1">
      <alignment horizontal="left" vertical="center" indent="11"/>
    </xf>
    <xf numFmtId="0" fontId="30" fillId="0" borderId="0" xfId="0" applyFont="1" applyAlignment="1">
      <alignment horizontal="left" vertical="center" indent="1"/>
    </xf>
    <xf numFmtId="0" fontId="30" fillId="2" borderId="0" xfId="2" applyFont="1" applyFill="1" applyBorder="1" applyAlignment="1">
      <alignment horizontal="left" vertical="center" indent="1"/>
    </xf>
    <xf numFmtId="0" fontId="13" fillId="0" borderId="0" xfId="0" applyFont="1" applyAlignment="1">
      <alignment horizontal="left" vertical="center" inden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0" fillId="2" borderId="0" xfId="0" applyFont="1" applyFill="1" applyAlignment="1">
      <alignment horizontal="left" vertical="center" indent="1"/>
    </xf>
    <xf numFmtId="0" fontId="9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11" fillId="0" borderId="0" xfId="0" applyFont="1" applyAlignment="1">
      <alignment horizontal="left" vertical="center" indent="1"/>
    </xf>
    <xf numFmtId="0" fontId="11" fillId="2" borderId="0" xfId="0" applyFont="1" applyFill="1" applyAlignment="1">
      <alignment horizontal="left" vertical="center" indent="1"/>
    </xf>
    <xf numFmtId="0" fontId="9" fillId="3" borderId="0" xfId="0" applyFont="1" applyFill="1" applyAlignment="1">
      <alignment horizontal="left" vertical="center" indent="1"/>
    </xf>
    <xf numFmtId="0" fontId="8" fillId="0" borderId="0" xfId="0" applyFont="1" applyAlignment="1">
      <alignment horizontal="center"/>
    </xf>
    <xf numFmtId="0" fontId="16" fillId="2" borderId="0" xfId="0" applyFont="1" applyFill="1" applyAlignment="1">
      <alignment horizontal="left" vertical="center" indent="1"/>
    </xf>
    <xf numFmtId="0" fontId="28" fillId="0" borderId="0" xfId="0" applyFont="1"/>
    <xf numFmtId="0" fontId="10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 indent="1"/>
    </xf>
    <xf numFmtId="0" fontId="16" fillId="2" borderId="0" xfId="0" applyFont="1" applyFill="1" applyAlignment="1">
      <alignment vertical="center"/>
    </xf>
    <xf numFmtId="0" fontId="12" fillId="2" borderId="0" xfId="0" applyFont="1" applyFill="1" applyAlignment="1">
      <alignment horizontal="left" vertical="center" indent="1"/>
    </xf>
    <xf numFmtId="0" fontId="15" fillId="2" borderId="0" xfId="0" applyFont="1" applyFill="1" applyAlignment="1">
      <alignment horizontal="left" vertical="center" indent="1"/>
    </xf>
    <xf numFmtId="0" fontId="14" fillId="2" borderId="0" xfId="0" applyFont="1" applyFill="1" applyAlignment="1">
      <alignment horizontal="left" vertical="center" indent="1"/>
    </xf>
    <xf numFmtId="0" fontId="14" fillId="0" borderId="0" xfId="0" applyFont="1" applyAlignment="1">
      <alignment vertical="center"/>
    </xf>
    <xf numFmtId="0" fontId="10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8" fillId="2" borderId="0" xfId="0" applyFont="1" applyFill="1" applyAlignment="1">
      <alignment horizontal="left" vertical="center" indent="1"/>
    </xf>
    <xf numFmtId="8" fontId="11" fillId="2" borderId="9" xfId="0" applyNumberFormat="1" applyFont="1" applyFill="1" applyBorder="1" applyAlignment="1">
      <alignment horizontal="center" vertical="center"/>
    </xf>
    <xf numFmtId="8" fontId="11" fillId="2" borderId="7" xfId="0" applyNumberFormat="1" applyFont="1" applyFill="1" applyBorder="1" applyAlignment="1">
      <alignment horizontal="center" vertical="center"/>
    </xf>
    <xf numFmtId="8" fontId="12" fillId="3" borderId="13" xfId="0" applyNumberFormat="1" applyFont="1" applyFill="1" applyBorder="1" applyAlignment="1">
      <alignment horizontal="center" vertical="center"/>
    </xf>
    <xf numFmtId="8" fontId="11" fillId="2" borderId="5" xfId="0" applyNumberFormat="1" applyFont="1" applyFill="1" applyBorder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165" fontId="11" fillId="2" borderId="0" xfId="0" applyNumberFormat="1" applyFont="1" applyFill="1" applyAlignment="1">
      <alignment horizontal="center" vertical="center"/>
    </xf>
    <xf numFmtId="165" fontId="21" fillId="3" borderId="0" xfId="0" applyNumberFormat="1" applyFont="1" applyFill="1" applyAlignment="1">
      <alignment horizontal="center" vertical="center"/>
    </xf>
    <xf numFmtId="165" fontId="12" fillId="3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left" vertical="center" indent="1"/>
    </xf>
    <xf numFmtId="165" fontId="8" fillId="3" borderId="0" xfId="0" applyNumberFormat="1" applyFont="1" applyFill="1" applyAlignment="1">
      <alignment horizontal="center" vertical="center"/>
    </xf>
    <xf numFmtId="165" fontId="11" fillId="3" borderId="0" xfId="0" applyNumberFormat="1" applyFont="1" applyFill="1" applyAlignment="1">
      <alignment horizontal="center" vertical="center"/>
    </xf>
    <xf numFmtId="165" fontId="9" fillId="3" borderId="0" xfId="0" applyNumberFormat="1" applyFont="1" applyFill="1" applyAlignment="1">
      <alignment horizontal="center" vertical="center"/>
    </xf>
    <xf numFmtId="8" fontId="25" fillId="2" borderId="0" xfId="0" applyNumberFormat="1" applyFont="1" applyFill="1" applyAlignment="1">
      <alignment vertical="center"/>
    </xf>
    <xf numFmtId="8" fontId="24" fillId="0" borderId="0" xfId="0" applyNumberFormat="1" applyFont="1" applyAlignment="1">
      <alignment vertical="center"/>
    </xf>
    <xf numFmtId="165" fontId="18" fillId="0" borderId="0" xfId="0" applyNumberFormat="1" applyFont="1" applyAlignment="1">
      <alignment horizontal="center" vertical="center"/>
    </xf>
    <xf numFmtId="165" fontId="8" fillId="2" borderId="0" xfId="0" applyNumberFormat="1" applyFont="1" applyFill="1" applyAlignment="1">
      <alignment horizontal="center" vertical="center"/>
    </xf>
    <xf numFmtId="165" fontId="8" fillId="2" borderId="0" xfId="0" applyNumberFormat="1" applyFont="1" applyFill="1" applyAlignment="1">
      <alignment vertical="center"/>
    </xf>
    <xf numFmtId="165" fontId="8" fillId="2" borderId="0" xfId="0" applyNumberFormat="1" applyFont="1" applyFill="1" applyAlignment="1">
      <alignment horizontal="left" vertical="center" indent="1"/>
    </xf>
    <xf numFmtId="165" fontId="11" fillId="2" borderId="0" xfId="0" applyNumberFormat="1" applyFont="1" applyFill="1" applyAlignment="1">
      <alignment horizontal="left" vertical="center"/>
    </xf>
    <xf numFmtId="165" fontId="8" fillId="0" borderId="0" xfId="0" applyNumberFormat="1" applyFont="1" applyAlignment="1">
      <alignment vertical="center"/>
    </xf>
    <xf numFmtId="165" fontId="16" fillId="2" borderId="0" xfId="0" applyNumberFormat="1" applyFont="1" applyFill="1" applyAlignment="1">
      <alignment vertical="center"/>
    </xf>
    <xf numFmtId="49" fontId="11" fillId="0" borderId="0" xfId="0" applyNumberFormat="1" applyFont="1" applyAlignment="1">
      <alignment horizontal="center" vertical="center"/>
    </xf>
    <xf numFmtId="166" fontId="11" fillId="0" borderId="0" xfId="0" applyNumberFormat="1" applyFont="1" applyAlignment="1">
      <alignment horizontal="center" vertical="center"/>
    </xf>
    <xf numFmtId="0" fontId="30" fillId="0" borderId="0" xfId="0" applyFont="1" applyAlignment="1">
      <alignment horizontal="left" vertical="center" indent="1"/>
    </xf>
    <xf numFmtId="0" fontId="19" fillId="0" borderId="0" xfId="0" applyFont="1" applyAlignment="1">
      <alignment horizontal="left" vertical="center" indent="1"/>
    </xf>
    <xf numFmtId="0" fontId="30" fillId="2" borderId="0" xfId="0" applyFont="1" applyFill="1" applyAlignment="1">
      <alignment horizontal="left" vertical="center" indent="1"/>
    </xf>
    <xf numFmtId="0" fontId="19" fillId="2" borderId="0" xfId="0" applyFont="1" applyFill="1" applyAlignment="1">
      <alignment horizontal="left" vertical="center" indent="1"/>
    </xf>
    <xf numFmtId="0" fontId="30" fillId="2" borderId="0" xfId="0" applyFont="1" applyFill="1" applyAlignment="1">
      <alignment vertical="center"/>
    </xf>
    <xf numFmtId="0" fontId="19" fillId="2" borderId="0" xfId="0" applyFont="1" applyFill="1" applyAlignment="1">
      <alignment vertical="center"/>
    </xf>
    <xf numFmtId="0" fontId="23" fillId="4" borderId="0" xfId="2" applyFont="1" applyFill="1" applyBorder="1" applyAlignment="1">
      <alignment horizontal="left" vertical="center" wrapText="1" indent="1"/>
    </xf>
    <xf numFmtId="8" fontId="9" fillId="4" borderId="0" xfId="0" applyNumberFormat="1" applyFont="1" applyFill="1" applyAlignment="1">
      <alignment horizontal="center" vertical="center"/>
    </xf>
    <xf numFmtId="8" fontId="17" fillId="6" borderId="0" xfId="0" applyNumberFormat="1" applyFont="1" applyFill="1" applyAlignment="1">
      <alignment horizontal="center" vertical="center"/>
    </xf>
    <xf numFmtId="8" fontId="17" fillId="5" borderId="0" xfId="0" applyNumberFormat="1" applyFont="1" applyFill="1" applyAlignment="1">
      <alignment horizontal="center" vertical="center"/>
    </xf>
    <xf numFmtId="0" fontId="23" fillId="5" borderId="0" xfId="2" applyFont="1" applyFill="1" applyBorder="1" applyAlignment="1">
      <alignment horizontal="left" vertical="center" wrapText="1" indent="1"/>
    </xf>
    <xf numFmtId="0" fontId="29" fillId="0" borderId="0" xfId="0" applyFont="1" applyAlignment="1">
      <alignment horizontal="left" vertical="center" indent="11"/>
    </xf>
    <xf numFmtId="0" fontId="8" fillId="0" borderId="0" xfId="0" applyFont="1" applyAlignment="1">
      <alignment horizontal="center"/>
    </xf>
    <xf numFmtId="0" fontId="23" fillId="6" borderId="0" xfId="2" applyFont="1" applyFill="1" applyBorder="1" applyAlignment="1">
      <alignment horizontal="left" vertical="center" wrapText="1" indent="1"/>
    </xf>
    <xf numFmtId="0" fontId="32" fillId="7" borderId="0" xfId="2" applyFont="1" applyFill="1" applyBorder="1" applyAlignment="1">
      <alignment horizontal="left" vertical="center" wrapText="1" indent="1"/>
    </xf>
    <xf numFmtId="0" fontId="23" fillId="8" borderId="0" xfId="2" applyFont="1" applyFill="1" applyBorder="1" applyAlignment="1">
      <alignment horizontal="left" vertical="center" wrapText="1" indent="1"/>
    </xf>
    <xf numFmtId="0" fontId="23" fillId="9" borderId="0" xfId="2" applyFont="1" applyFill="1" applyBorder="1" applyAlignment="1">
      <alignment horizontal="left" vertical="center" wrapText="1" indent="1"/>
    </xf>
    <xf numFmtId="0" fontId="30" fillId="2" borderId="10" xfId="3" applyFont="1" applyFill="1" applyBorder="1" applyAlignment="1">
      <alignment horizontal="left" vertical="center" indent="1"/>
    </xf>
    <xf numFmtId="0" fontId="31" fillId="2" borderId="11" xfId="3" applyFont="1" applyFill="1" applyBorder="1" applyAlignment="1">
      <alignment horizontal="left" vertical="center" indent="1"/>
    </xf>
    <xf numFmtId="0" fontId="19" fillId="2" borderId="11" xfId="3" applyFont="1" applyFill="1" applyBorder="1" applyAlignment="1">
      <alignment horizontal="left" vertical="center" indent="1"/>
    </xf>
    <xf numFmtId="8" fontId="33" fillId="7" borderId="0" xfId="0" applyNumberFormat="1" applyFont="1" applyFill="1" applyAlignment="1">
      <alignment horizontal="center" vertical="center"/>
    </xf>
    <xf numFmtId="8" fontId="17" fillId="8" borderId="0" xfId="0" applyNumberFormat="1" applyFont="1" applyFill="1" applyAlignment="1">
      <alignment horizontal="center" vertical="center"/>
    </xf>
    <xf numFmtId="8" fontId="9" fillId="9" borderId="0" xfId="0" applyNumberFormat="1" applyFont="1" applyFill="1" applyAlignment="1">
      <alignment horizontal="center" vertical="center"/>
    </xf>
    <xf numFmtId="14" fontId="11" fillId="2" borderId="0" xfId="0" applyNumberFormat="1" applyFont="1" applyFill="1" applyAlignment="1">
      <alignment horizontal="center" vertical="center"/>
    </xf>
    <xf numFmtId="49" fontId="11" fillId="2" borderId="0" xfId="0" applyNumberFormat="1" applyFont="1" applyFill="1" applyAlignment="1">
      <alignment horizontal="center" vertical="center"/>
    </xf>
  </cellXfs>
  <cellStyles count="6">
    <cellStyle name="Data" xfId="5" xr:uid="{FE33F3B2-B201-45AD-A81E-81BCB12ED9D2}"/>
    <cellStyle name="Normal" xfId="0" builtinId="0" customBuiltin="1"/>
    <cellStyle name="Telefone" xfId="4" xr:uid="{70E46558-98AC-446F-861A-54F270CBD905}"/>
    <cellStyle name="Título 1" xfId="1" builtinId="16" customBuiltin="1"/>
    <cellStyle name="Título 2" xfId="2" builtinId="17" customBuiltin="1"/>
    <cellStyle name="Título 3" xfId="3" builtinId="18" customBuiltin="1"/>
  </cellStyles>
  <dxfs count="173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3743705557422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b/>
        <i val="0"/>
        <strike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7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7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7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7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7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7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7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7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7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3743705557422"/>
        </left>
        <right style="thin">
          <color theme="0" tint="-0.149937437055574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7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7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7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7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7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7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7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7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7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indent="1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indent="1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border diagonalUp="0" diagonalDown="0">
        <left/>
        <right/>
        <top style="thin">
          <color theme="8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alignment horizontal="left" vertical="center" textRotation="0" indent="1" justifyLastLine="0" shrinkToFit="0" readingOrder="0"/>
    </dxf>
    <dxf>
      <border>
        <bottom style="thin">
          <color theme="0" tint="-0.14996795556505021"/>
        </bottom>
      </border>
    </dxf>
    <dxf>
      <font>
        <b/>
        <i val="0"/>
        <strike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R$&quot;\ #,##0.00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&quot;R$&quot;\ #,##0.00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6" formatCode="[$-F800]dddd\,\ mmmm\ dd\,\ yyyy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&quot;R$&quot;\ #,##0.00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R$&quot;\ #,##0.00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none">
          <fgColor indexed="64"/>
          <bgColor auto="1"/>
        </patternFill>
      </fill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3743705557422"/>
        </left>
        <right style="thin">
          <color theme="0" tint="-0.14993743705557422"/>
        </right>
        <top/>
        <bottom/>
      </border>
    </dxf>
    <dxf>
      <border diagonalUp="0" diagonalDown="0">
        <left/>
        <right/>
        <top style="thin">
          <color theme="8"/>
        </top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 val="0"/>
        <i val="0"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ont>
        <b/>
        <i val="0"/>
      </font>
      <fill>
        <patternFill>
          <bgColor theme="0" tint="-4.9989318521683403E-2"/>
        </patternFill>
      </fill>
      <border diagonalUp="0" diagonalDown="0">
        <left/>
        <right/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color auto="1"/>
      </font>
      <fill>
        <patternFill patternType="none">
          <bgColor auto="1"/>
        </patternFill>
      </fill>
      <border diagonalUp="0" diagonalDown="0">
        <left/>
        <right/>
        <top style="thin">
          <color theme="8"/>
        </top>
        <bottom style="thin">
          <color theme="0" tint="-0.14996795556505021"/>
        </bottom>
        <vertical/>
        <horizontal/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 style="thin">
          <color theme="8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2" defaultTableStyle="TableStyleMedium2" defaultPivotStyle="PivotStyleLight16">
    <tableStyle name="Catálogo de endereços" pivot="0" count="3" xr9:uid="{00000000-0011-0000-FFFF-FFFF00000000}">
      <tableStyleElement type="wholeTable" dxfId="172"/>
      <tableStyleElement type="headerRow" dxfId="171"/>
      <tableStyleElement type="totalRow" dxfId="170"/>
    </tableStyle>
    <tableStyle name="Orçamento pessoal mensal" pivot="0" count="7" xr9:uid="{DF2684C2-C435-47FA-9646-E632C3AE8948}">
      <tableStyleElement type="wholeTable" dxfId="169"/>
      <tableStyleElement type="headerRow" dxfId="168"/>
      <tableStyleElement type="totalRow" dxfId="167"/>
      <tableStyleElement type="firstColumn" dxfId="166"/>
      <tableStyleElement type="lastColumn" dxfId="165"/>
      <tableStyleElement type="firstRowStripe" dxfId="164"/>
      <tableStyleElement type="firstColumnStripe" dxfId="16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254004</xdr:rowOff>
    </xdr:from>
    <xdr:to>
      <xdr:col>1</xdr:col>
      <xdr:colOff>685800</xdr:colOff>
      <xdr:row>1</xdr:row>
      <xdr:rowOff>939804</xdr:rowOff>
    </xdr:to>
    <xdr:pic>
      <xdr:nvPicPr>
        <xdr:cNvPr id="3" name="Elemento gráfico 2" descr="Dinheiro">
          <a:extLst>
            <a:ext uri="{FF2B5EF4-FFF2-40B4-BE49-F238E27FC236}">
              <a16:creationId xmlns:a16="http://schemas.microsoft.com/office/drawing/2014/main" id="{D4FC616A-5101-4F29-9ACA-5397EC757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73188" y="508004"/>
          <a:ext cx="685800" cy="685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244940</xdr:rowOff>
    </xdr:from>
    <xdr:to>
      <xdr:col>1</xdr:col>
      <xdr:colOff>685800</xdr:colOff>
      <xdr:row>1</xdr:row>
      <xdr:rowOff>930740</xdr:rowOff>
    </xdr:to>
    <xdr:pic>
      <xdr:nvPicPr>
        <xdr:cNvPr id="4" name="Elemento gráfico 3" descr="Dinheiro">
          <a:extLst>
            <a:ext uri="{FF2B5EF4-FFF2-40B4-BE49-F238E27FC236}">
              <a16:creationId xmlns:a16="http://schemas.microsoft.com/office/drawing/2014/main" id="{132E34AD-9B34-4E07-A53A-B9135BAE2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44929" y="367404"/>
          <a:ext cx="685800" cy="6858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abitação" displayName="Moradia" ref="B15:E17" totalsRowCount="1" headerRowDxfId="162" dataDxfId="160" totalsRowDxfId="158" headerRowBorderDxfId="161" tableBorderDxfId="159" totalsRowBorderDxfId="157">
  <tableColumns count="4">
    <tableColumn id="1" xr3:uid="{00000000-0010-0000-0000-000001000000}" name="0" totalsRowLabel="Subtotal" dataDxfId="156" totalsRowDxfId="155"/>
    <tableColumn id="2" xr3:uid="{00000000-0010-0000-0000-000002000000}" name="Parcela" dataDxfId="154" totalsRowDxfId="153"/>
    <tableColumn id="3" xr3:uid="{00000000-0010-0000-0000-000003000000}" name="Data de pagamento" dataDxfId="152" totalsRowDxfId="151"/>
    <tableColumn id="4" xr3:uid="{00000000-0010-0000-0000-000004000000}" name="Valor" totalsRowFunction="sum" dataDxfId="150" totalsRowDxfId="149">
      <calculatedColumnFormula>Moradia[[#This Row],[Parcela]]-Moradia[[#This Row],[Data de pagamento]]</calculatedColumnFormula>
    </tableColumn>
  </tableColumns>
  <tableStyleInfo name="Catálogo de endereços" showFirstColumn="0" showLastColumn="0" showRowStripes="1" showColumnStripes="0"/>
  <extLst>
    <ext xmlns:x14="http://schemas.microsoft.com/office/spreadsheetml/2009/9/main" uri="{504A1905-F514-4f6f-8877-14C23A59335A}">
      <x14:table altTextSummary="Insira os Custos reais e projetados de moradia nesta tabela. A diferença é calculada automaticamente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Animais de estimação" displayName="Animais_de_estimação" ref="B46:E52" totalsRowCount="1" headerRowDxfId="42" dataDxfId="40" totalsRowDxfId="39" headerRowBorderDxfId="41" totalsRowBorderDxfId="38">
  <tableColumns count="4">
    <tableColumn id="1" xr3:uid="{00000000-0010-0000-0900-000001000000}" name="0" totalsRowLabel="Subtotal" dataDxfId="37" totalsRowDxfId="36"/>
    <tableColumn id="2" xr3:uid="{00000000-0010-0000-0900-000002000000}" name="Estimado _x000a_custo" dataDxfId="35" totalsRowDxfId="34"/>
    <tableColumn id="3" xr3:uid="{00000000-0010-0000-0900-000003000000}" name="Real _x000a_custo" dataDxfId="33" totalsRowDxfId="32"/>
    <tableColumn id="4" xr3:uid="{00000000-0010-0000-0900-000004000000}" name="Diferença" totalsRowFunction="sum" dataDxfId="31" totalsRowDxfId="30">
      <calculatedColumnFormula>Animais_de_estimação[[#This Row],[Estimado 
custo]]-Animais_de_estimação[[#This Row],[Real 
custo]]</calculatedColumnFormula>
    </tableColumn>
  </tableColumns>
  <tableStyleInfo name="Catálogo de endereços" showFirstColumn="1" showLastColumn="1" showRowStripes="1" showColumnStripes="0"/>
  <extLst>
    <ext xmlns:x14="http://schemas.microsoft.com/office/spreadsheetml/2009/9/main" uri="{504A1905-F514-4f6f-8877-14C23A59335A}">
      <x14:table altTextSummary="Insira os Custos reais e projetados com animais de estimação nesta tabela. A diferença é calculada automaticamente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Assessoria jurídica" displayName="Assessoria_jurídica" ref="G64:J69" totalsRowCount="1" headerRowDxfId="29" dataDxfId="27" totalsRowDxfId="26" headerRowBorderDxfId="28" totalsRowBorderDxfId="25">
  <tableColumns count="4">
    <tableColumn id="1" xr3:uid="{00000000-0010-0000-0A00-000001000000}" name="ASSESSORIA JURÍDICA" totalsRowLabel="Subtotal" dataDxfId="24" totalsRowDxfId="23"/>
    <tableColumn id="2" xr3:uid="{00000000-0010-0000-0A00-000002000000}" name="Estimado _x000a_custo" dataDxfId="22" totalsRowDxfId="21"/>
    <tableColumn id="3" xr3:uid="{00000000-0010-0000-0A00-000003000000}" name="Real _x000a_custo" dataDxfId="20" totalsRowDxfId="19"/>
    <tableColumn id="4" xr3:uid="{00000000-0010-0000-0A00-000004000000}" name="Diferença" totalsRowFunction="sum" dataDxfId="18" totalsRowDxfId="17">
      <calculatedColumnFormula>Assessoria_jurídica[[#This Row],[Estimado 
custo]]-Assessoria_jurídica[[#This Row],[Real 
custo]]</calculatedColumnFormula>
    </tableColumn>
  </tableColumns>
  <tableStyleInfo name="Catálogo de endereços" showFirstColumn="1" showLastColumn="1" showRowStripes="1" showColumnStripes="0"/>
  <extLst>
    <ext xmlns:x14="http://schemas.microsoft.com/office/spreadsheetml/2009/9/main" uri="{504A1905-F514-4f6f-8877-14C23A59335A}">
      <x14:table altTextSummary="Insira os Custos reais e projetados com assessoria jurídica nesta tabela. A diferença é calculada automaticamente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CuidadosPessoais" displayName="CuidadosPessoais" ref="B55:E63" totalsRowCount="1" headerRowDxfId="16" dataDxfId="14" totalsRowDxfId="13" headerRowBorderDxfId="15" totalsRowBorderDxfId="12">
  <autoFilter ref="B55:E62" xr:uid="{00000000-0009-0000-0100-00000C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B00-000001000000}" name="0" totalsRowLabel="Subtotal" dataDxfId="11" totalsRowDxfId="10"/>
    <tableColumn id="2" xr3:uid="{00000000-0010-0000-0B00-000002000000}" name="Estimado _x000a_custo" dataDxfId="9" totalsRowDxfId="8"/>
    <tableColumn id="3" xr3:uid="{00000000-0010-0000-0B00-000003000000}" name="Real _x000a_custo" dataDxfId="7" totalsRowDxfId="6"/>
    <tableColumn id="4" xr3:uid="{00000000-0010-0000-0B00-000004000000}" name="Diferença" totalsRowFunction="sum" dataDxfId="5" totalsRowDxfId="4">
      <calculatedColumnFormula>CuidadosPessoais[[#This Row],[Estimado 
custo]]-CuidadosPessoais[[#This Row],[Real 
custo]]</calculatedColumnFormula>
    </tableColumn>
  </tableColumns>
  <tableStyleInfo name="Catálogo de endereços" showFirstColumn="1" showLastColumn="1" showRowStripes="1" showColumnStripes="0"/>
  <extLst>
    <ext xmlns:x14="http://schemas.microsoft.com/office/spreadsheetml/2009/9/main" uri="{504A1905-F514-4f6f-8877-14C23A59335A}">
      <x14:table altTextSummary="Insira os Custos reais e projetados com cuidados pessoais nesta tabela. A diferença é calculada automaticament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Entretenimento" displayName="Entretenimento" ref="G15:J25" totalsRowCount="1" headerRowDxfId="148" dataDxfId="146" totalsRowDxfId="144" headerRowBorderDxfId="147" tableBorderDxfId="145" totalsRowBorderDxfId="143" headerRowCellStyle="Normal">
  <autoFilter ref="G15:J24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0" totalsRowLabel="Subtotal" dataDxfId="142" totalsRowDxfId="3"/>
    <tableColumn id="2" xr3:uid="{00000000-0010-0000-0100-000002000000}" name="Parcela" dataDxfId="141" totalsRowDxfId="2"/>
    <tableColumn id="3" xr3:uid="{00000000-0010-0000-0100-000003000000}" name="Data de pagamento" dataDxfId="140" totalsRowDxfId="1"/>
    <tableColumn id="4" xr3:uid="{00000000-0010-0000-0100-000004000000}" name="Valor" totalsRowFunction="sum" dataDxfId="139" totalsRowDxfId="0">
      <calculatedColumnFormula>Entretenimento[[#This Row],[Parcela]]-Entretenimento[[#This Row],[Data de pagamento]]</calculatedColumnFormula>
    </tableColumn>
  </tableColumns>
  <tableStyleInfo name="Catálogo de endereços" showFirstColumn="1" showLastColumn="1" showRowStripes="1" showColumnStripes="0"/>
  <extLst>
    <ext xmlns:x14="http://schemas.microsoft.com/office/spreadsheetml/2009/9/main" uri="{504A1905-F514-4f6f-8877-14C23A59335A}">
      <x14:table altTextSummary="Insira os Custos reais e projetados com entretenimento nesta tabela. A diferença é calculada automaticamente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Empréstimos" displayName="Empréstimos" ref="G29:J36" totalsRowCount="1" headerRowDxfId="138" dataDxfId="136" totalsRowDxfId="134" headerRowBorderDxfId="137" tableBorderDxfId="135" totalsRowBorderDxfId="133">
  <autoFilter ref="G29:J35" xr:uid="{00000000-0009-0000-0100-000003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200-000001000000}" name="0" totalsRowLabel="Subtotal" dataDxfId="132" totalsRowDxfId="131"/>
    <tableColumn id="2" xr3:uid="{00000000-0010-0000-0200-000002000000}" name="Estimado _x000a_custo" dataDxfId="130" totalsRowDxfId="129"/>
    <tableColumn id="3" xr3:uid="{00000000-0010-0000-0200-000003000000}" name="Real _x000a_custo" dataDxfId="128" totalsRowDxfId="127"/>
    <tableColumn id="4" xr3:uid="{00000000-0010-0000-0200-000004000000}" name="Diferença" totalsRowFunction="sum" dataDxfId="126" totalsRowDxfId="125">
      <calculatedColumnFormula>Empréstimos[[#This Row],[Estimado 
custo]]-Empréstimos[[#This Row],[Real 
custo]]</calculatedColumnFormula>
    </tableColumn>
  </tableColumns>
  <tableStyleInfo name="Catálogo de endereços" showFirstColumn="0" showLastColumn="0" showRowStripes="0" showColumnStripes="0"/>
  <extLst>
    <ext xmlns:x14="http://schemas.microsoft.com/office/spreadsheetml/2009/9/main" uri="{504A1905-F514-4f6f-8877-14C23A59335A}">
      <x14:table altTextSummary="Insira os Custos reais e projetados de empréstimo nesta tabela. A diferença é calculada automaticamente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ransporte" displayName="Transporte" ref="B20:E28" totalsRowCount="1" headerRowDxfId="124" dataDxfId="122" totalsRowDxfId="120" headerRowBorderDxfId="123" tableBorderDxfId="121" totalsRowBorderDxfId="119">
  <autoFilter ref="B20:E27" xr:uid="{00000000-0009-0000-0100-000004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300-000001000000}" name="0" totalsRowLabel="Subtotal" dataDxfId="118" totalsRowDxfId="117"/>
    <tableColumn id="2" xr3:uid="{00000000-0010-0000-0300-000002000000}" name="Estimado _x000a_custo" dataDxfId="116" totalsRowDxfId="115"/>
    <tableColumn id="3" xr3:uid="{00000000-0010-0000-0300-000003000000}" name="Real _x000a_custo" dataDxfId="114" totalsRowDxfId="113"/>
    <tableColumn id="4" xr3:uid="{00000000-0010-0000-0300-000004000000}" name="Diferença" totalsRowFunction="sum" dataDxfId="112" totalsRowDxfId="111">
      <calculatedColumnFormula>Transporte[[#This Row],[Estimado 
custo]]-Transporte[[#This Row],[Real 
custo]]</calculatedColumnFormula>
    </tableColumn>
  </tableColumns>
  <tableStyleInfo name="Catálogo de endereços" showFirstColumn="1" showLastColumn="1" showRowStripes="1" showColumnStripes="0"/>
  <extLst>
    <ext xmlns:x14="http://schemas.microsoft.com/office/spreadsheetml/2009/9/main" uri="{504A1905-F514-4f6f-8877-14C23A59335A}">
      <x14:table altTextSummary="Insira os Custos reais e projetados de transporte nesta tabela. A diferença é calculada automaticamente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Seguro" displayName="Seguro" ref="B31:E36" totalsRowCount="1" headerRowDxfId="110" dataDxfId="108" totalsRowDxfId="106" headerRowBorderDxfId="109" tableBorderDxfId="107" totalsRowBorderDxfId="105">
  <autoFilter ref="B31:E35" xr:uid="{00000000-0009-0000-0100-000005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400-000001000000}" name="0" totalsRowLabel="Subtotal" dataDxfId="104" totalsRowDxfId="103"/>
    <tableColumn id="2" xr3:uid="{00000000-0010-0000-0400-000002000000}" name="Estimado_x000a_custo" dataDxfId="102" totalsRowDxfId="101"/>
    <tableColumn id="3" xr3:uid="{00000000-0010-0000-0400-000003000000}" name="Real _x000a_custo" dataDxfId="100" totalsRowDxfId="99"/>
    <tableColumn id="4" xr3:uid="{00000000-0010-0000-0400-000004000000}" name="Diferença" totalsRowFunction="sum" dataDxfId="98" totalsRowDxfId="97">
      <calculatedColumnFormula>Seguro[[#This Row],[Estimado
custo]]-Seguro[[#This Row],[Real 
custo]]</calculatedColumnFormula>
    </tableColumn>
  </tableColumns>
  <tableStyleInfo name="Catálogo de endereços" showFirstColumn="1" showLastColumn="1" showRowStripes="1" showColumnStripes="0"/>
  <extLst>
    <ext xmlns:x14="http://schemas.microsoft.com/office/spreadsheetml/2009/9/main" uri="{504A1905-F514-4f6f-8877-14C23A59335A}">
      <x14:table altTextSummary="Insira os Custos reais e projetados de seguro nesta tabela. A diferença é calculada automaticamente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Impostos" displayName="Impostos" ref="G40:J45" totalsRowCount="1" headerRowDxfId="96" dataDxfId="94" totalsRowDxfId="92" headerRowBorderDxfId="95" tableBorderDxfId="93" totalsRowBorderDxfId="91">
  <autoFilter ref="G40:J44" xr:uid="{00000000-0009-0000-0100-000006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500-000001000000}" name="0" totalsRowLabel="Subtotal" dataDxfId="90" totalsRowDxfId="89"/>
    <tableColumn id="2" xr3:uid="{00000000-0010-0000-0500-000002000000}" name="Estimado _x000a_custo" dataDxfId="88" totalsRowDxfId="87"/>
    <tableColumn id="3" xr3:uid="{00000000-0010-0000-0500-000003000000}" name="Real _x000a_custo" dataDxfId="86" totalsRowDxfId="85"/>
    <tableColumn id="4" xr3:uid="{00000000-0010-0000-0500-000004000000}" name="Diferença" totalsRowFunction="sum" dataDxfId="84" totalsRowDxfId="83">
      <calculatedColumnFormula>Impostos[[#This Row],[Estimado 
custo]]-Impostos[[#This Row],[Real 
custo]]</calculatedColumnFormula>
    </tableColumn>
  </tableColumns>
  <tableStyleInfo name="Catálogo de endereços" showFirstColumn="1" showLastColumn="1" showRowStripes="1" showColumnStripes="0"/>
  <extLst>
    <ext xmlns:x14="http://schemas.microsoft.com/office/spreadsheetml/2009/9/main" uri="{504A1905-F514-4f6f-8877-14C23A59335A}">
      <x14:table altTextSummary="Insira os Custos reais e projetados de impostos nesta tabela. A diferença é calculada automaticamente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Poupança" displayName="Poupança" ref="G48:J52" totalsRowCount="1" headerRowDxfId="82" dataDxfId="80" totalsRowDxfId="79" headerRowBorderDxfId="81" totalsRowBorderDxfId="78">
  <autoFilter ref="G48:J51" xr:uid="{00000000-0009-0000-0100-000007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600-000001000000}" name="0" totalsRowLabel="Subtotal" dataDxfId="77" totalsRowDxfId="76"/>
    <tableColumn id="2" xr3:uid="{00000000-0010-0000-0600-000002000000}" name="Estimado _x000a_custo" dataDxfId="75" totalsRowDxfId="74"/>
    <tableColumn id="3" xr3:uid="{00000000-0010-0000-0600-000003000000}" name="Real _x000a_custo" dataDxfId="73" totalsRowDxfId="72"/>
    <tableColumn id="4" xr3:uid="{00000000-0010-0000-0600-000004000000}" name="Diferença" totalsRowFunction="sum" dataDxfId="71" totalsRowDxfId="70">
      <calculatedColumnFormula>Poupança[[#This Row],[Estimado 
custo]]-Poupança[[#This Row],[Real 
custo]]</calculatedColumnFormula>
    </tableColumn>
  </tableColumns>
  <tableStyleInfo name="Catálogo de endereços" showFirstColumn="1" showLastColumn="1" showRowStripes="1" showColumnStripes="0"/>
  <extLst>
    <ext xmlns:x14="http://schemas.microsoft.com/office/spreadsheetml/2009/9/main" uri="{504A1905-F514-4f6f-8877-14C23A59335A}">
      <x14:table altTextSummary="Insira os Custos reais e projetados da poupança ou investimentos nesta tabela. A diferença é calculada automaticamente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Alimentação" displayName="Alimentação" ref="B39:E43" totalsRowCount="1" headerRowDxfId="69" dataDxfId="67" totalsRowDxfId="65" headerRowBorderDxfId="68" tableBorderDxfId="66" totalsRowBorderDxfId="64">
  <autoFilter ref="B39:E42" xr:uid="{00000000-0009-0000-0100-000008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700-000001000000}" name="0" totalsRowLabel="Subtotal" dataDxfId="63" totalsRowDxfId="62"/>
    <tableColumn id="2" xr3:uid="{00000000-0010-0000-0700-000002000000}" name="Estimado _x000a_custo" dataDxfId="61" totalsRowDxfId="60"/>
    <tableColumn id="3" xr3:uid="{00000000-0010-0000-0700-000003000000}" name="Real _x000a_custo" dataDxfId="59" totalsRowDxfId="58"/>
    <tableColumn id="4" xr3:uid="{00000000-0010-0000-0700-000004000000}" name="Diferença" totalsRowFunction="sum" dataDxfId="57" totalsRowDxfId="56">
      <calculatedColumnFormula>Alimentação[[#This Row],[Estimado 
custo]]-Alimentação[[#This Row],[Real 
custo]]</calculatedColumnFormula>
    </tableColumn>
  </tableColumns>
  <tableStyleInfo name="Catálogo de endereços" showFirstColumn="1" showLastColumn="1" showRowStripes="1" showColumnStripes="0"/>
  <extLst>
    <ext xmlns:x14="http://schemas.microsoft.com/office/spreadsheetml/2009/9/main" uri="{504A1905-F514-4f6f-8877-14C23A59335A}">
      <x14:table altTextSummary="Insira os Custos reais e projetados com alimentação nesta tabela. A diferença é calculada automaticamente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Presentes" displayName="Presentes" ref="G55:J59" totalsRowCount="1" headerRowDxfId="55" dataDxfId="53" totalsRowDxfId="52" headerRowBorderDxfId="54" totalsRowBorderDxfId="51">
  <autoFilter ref="G55:J58" xr:uid="{00000000-0009-0000-0100-000009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800-000001000000}" name="0" totalsRowLabel="Subtotal" dataDxfId="50" totalsRowDxfId="49"/>
    <tableColumn id="2" xr3:uid="{00000000-0010-0000-0800-000002000000}" name="Estimado _x000a_custo" dataDxfId="48" totalsRowDxfId="47"/>
    <tableColumn id="3" xr3:uid="{00000000-0010-0000-0800-000003000000}" name="Real _x000a_custo" dataDxfId="46" totalsRowDxfId="45"/>
    <tableColumn id="4" xr3:uid="{00000000-0010-0000-0800-000004000000}" name="Diferença" totalsRowFunction="sum" dataDxfId="44" totalsRowDxfId="43">
      <calculatedColumnFormula>Presentes[[#This Row],[Estimado 
custo]]-Presentes[[#This Row],[Real 
custo]]</calculatedColumnFormula>
    </tableColumn>
  </tableColumns>
  <tableStyleInfo name="Catálogo de endereços" showFirstColumn="1" showLastColumn="1" showRowStripes="1" showColumnStripes="0"/>
  <extLst>
    <ext xmlns:x14="http://schemas.microsoft.com/office/spreadsheetml/2009/9/main" uri="{504A1905-F514-4f6f-8877-14C23A59335A}">
      <x14:table altTextSummary="Insira os Custos reais e projetados com presentes e doações nesta tabela. A diferença é calculada automaticamente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31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CF256-A10A-4A5C-8FB4-95F27AB5BFA3}">
  <sheetPr>
    <tabColor theme="9" tint="-0.499984740745262"/>
  </sheetPr>
  <dimension ref="B1:B9"/>
  <sheetViews>
    <sheetView showGridLines="0" zoomScaleNormal="100" workbookViewId="0"/>
  </sheetViews>
  <sheetFormatPr defaultColWidth="8.85546875" defaultRowHeight="12.75" x14ac:dyDescent="0.2"/>
  <cols>
    <col min="1" max="1" width="1.42578125" customWidth="1"/>
    <col min="2" max="2" width="100.7109375" customWidth="1"/>
    <col min="3" max="3" width="2.7109375" customWidth="1"/>
  </cols>
  <sheetData>
    <row r="1" spans="2:2" ht="19.899999999999999" customHeight="1" x14ac:dyDescent="0.2"/>
    <row r="2" spans="2:2" s="24" customFormat="1" ht="94.9" customHeight="1" x14ac:dyDescent="0.2">
      <c r="B2" s="25" t="s">
        <v>0</v>
      </c>
    </row>
    <row r="3" spans="2:2" ht="48.6" customHeight="1" x14ac:dyDescent="0.2">
      <c r="B3" s="8" t="s">
        <v>1</v>
      </c>
    </row>
    <row r="4" spans="2:2" ht="30" customHeight="1" x14ac:dyDescent="0.2">
      <c r="B4" s="7" t="s">
        <v>2</v>
      </c>
    </row>
    <row r="5" spans="2:2" ht="30" customHeight="1" x14ac:dyDescent="0.2">
      <c r="B5" s="7" t="s">
        <v>3</v>
      </c>
    </row>
    <row r="6" spans="2:2" ht="34.9" customHeight="1" x14ac:dyDescent="0.3">
      <c r="B6" s="9" t="s">
        <v>4</v>
      </c>
    </row>
    <row r="7" spans="2:2" ht="47.25" x14ac:dyDescent="0.2">
      <c r="B7" s="7" t="s">
        <v>5</v>
      </c>
    </row>
    <row r="8" spans="2:2" ht="10.15" customHeight="1" x14ac:dyDescent="0.2">
      <c r="B8" s="7"/>
    </row>
    <row r="9" spans="2:2" ht="31.5" x14ac:dyDescent="0.2">
      <c r="B9" s="7" t="s">
        <v>6</v>
      </c>
    </row>
  </sheetData>
  <pageMargins left="0.7" right="0.7" top="0.75" bottom="0.75" header="0.3" footer="0.3"/>
  <pageSetup paperSize="9" scale="9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A1:J81"/>
  <sheetViews>
    <sheetView showGridLines="0" tabSelected="1" topLeftCell="A7" zoomScaleNormal="100" zoomScaleSheetLayoutView="40" workbookViewId="0">
      <selection activeCell="B20" sqref="B20"/>
    </sheetView>
  </sheetViews>
  <sheetFormatPr defaultColWidth="8.85546875" defaultRowHeight="12.75" x14ac:dyDescent="0.2"/>
  <cols>
    <col min="1" max="1" width="1.42578125" style="4" customWidth="1"/>
    <col min="2" max="2" width="34.42578125" customWidth="1"/>
    <col min="3" max="5" width="20.7109375" customWidth="1"/>
    <col min="6" max="6" width="15.7109375" customWidth="1"/>
    <col min="7" max="7" width="39.7109375" customWidth="1"/>
    <col min="8" max="10" width="20.7109375" customWidth="1"/>
    <col min="11" max="11" width="2.7109375" customWidth="1"/>
  </cols>
  <sheetData>
    <row r="1" spans="1:10" s="1" customFormat="1" ht="19.899999999999999" customHeight="1" x14ac:dyDescent="0.25">
      <c r="A1" s="3"/>
    </row>
    <row r="2" spans="1:10" s="1" customFormat="1" ht="94.9" customHeight="1" x14ac:dyDescent="0.45">
      <c r="A2" s="6"/>
      <c r="B2" s="84" t="s">
        <v>59</v>
      </c>
      <c r="C2" s="84"/>
      <c r="D2" s="84"/>
      <c r="E2" s="84"/>
      <c r="F2" s="84"/>
      <c r="G2" s="84"/>
      <c r="H2" s="84"/>
      <c r="I2" s="12"/>
      <c r="J2" s="12"/>
    </row>
    <row r="3" spans="1:10" ht="15" customHeight="1" x14ac:dyDescent="0.2"/>
    <row r="4" spans="1:10" ht="30" customHeight="1" x14ac:dyDescent="0.2">
      <c r="B4" s="90" t="s">
        <v>76</v>
      </c>
      <c r="C4" s="91"/>
      <c r="D4" s="13"/>
      <c r="E4" s="87" t="s">
        <v>80</v>
      </c>
      <c r="F4" s="87"/>
      <c r="G4" s="87"/>
      <c r="H4" s="93">
        <f>C7</f>
        <v>60000</v>
      </c>
    </row>
    <row r="5" spans="1:10" ht="30" customHeight="1" x14ac:dyDescent="0.2">
      <c r="B5" s="14" t="s">
        <v>77</v>
      </c>
      <c r="C5" s="50">
        <v>30000</v>
      </c>
      <c r="E5" s="87"/>
      <c r="F5" s="87"/>
      <c r="G5" s="87"/>
      <c r="H5" s="93"/>
      <c r="I5" s="15"/>
    </row>
    <row r="6" spans="1:10" ht="30" customHeight="1" x14ac:dyDescent="0.2">
      <c r="B6" s="16" t="s">
        <v>78</v>
      </c>
      <c r="C6" s="51">
        <v>30000</v>
      </c>
      <c r="E6" s="88" t="s">
        <v>81</v>
      </c>
      <c r="F6" s="88"/>
      <c r="G6" s="88"/>
      <c r="H6" s="94">
        <f>SUM(Moradia[[#Totals],[Valor]])</f>
        <v>3690</v>
      </c>
      <c r="I6" s="15"/>
    </row>
    <row r="7" spans="1:10" ht="30" customHeight="1" x14ac:dyDescent="0.2">
      <c r="B7" s="17" t="s">
        <v>79</v>
      </c>
      <c r="C7" s="52">
        <f>SUM(C5:C6)</f>
        <v>60000</v>
      </c>
      <c r="E7" s="88"/>
      <c r="F7" s="88"/>
      <c r="G7" s="88"/>
      <c r="H7" s="94"/>
      <c r="I7" s="15"/>
    </row>
    <row r="8" spans="1:10" ht="30" customHeight="1" x14ac:dyDescent="0.2">
      <c r="E8" s="89" t="s">
        <v>82</v>
      </c>
      <c r="F8" s="89"/>
      <c r="G8" s="89"/>
      <c r="H8" s="95">
        <f>H4-H6</f>
        <v>56310</v>
      </c>
      <c r="I8" s="15"/>
    </row>
    <row r="9" spans="1:10" ht="30" customHeight="1" x14ac:dyDescent="0.2">
      <c r="B9" s="90" t="s">
        <v>72</v>
      </c>
      <c r="C9" s="92"/>
      <c r="D9" s="13"/>
      <c r="E9" s="89"/>
      <c r="F9" s="89"/>
      <c r="G9" s="89"/>
      <c r="H9" s="95"/>
      <c r="I9" s="18"/>
    </row>
    <row r="10" spans="1:10" ht="30" customHeight="1" x14ac:dyDescent="0.2">
      <c r="B10" s="16" t="s">
        <v>73</v>
      </c>
      <c r="C10" s="51">
        <v>0</v>
      </c>
      <c r="I10" s="15"/>
    </row>
    <row r="11" spans="1:10" ht="30" customHeight="1" x14ac:dyDescent="0.2">
      <c r="B11" s="19" t="s">
        <v>74</v>
      </c>
      <c r="C11" s="53">
        <v>400</v>
      </c>
      <c r="E11" s="15"/>
      <c r="H11" s="63"/>
      <c r="I11" s="15"/>
    </row>
    <row r="12" spans="1:10" ht="30" customHeight="1" x14ac:dyDescent="0.2">
      <c r="B12" s="17" t="s">
        <v>75</v>
      </c>
      <c r="C12" s="52">
        <f>SUM(C10:C11)</f>
        <v>400</v>
      </c>
    </row>
    <row r="13" spans="1:10" ht="37.9" customHeight="1" x14ac:dyDescent="0.2">
      <c r="B13" s="20"/>
      <c r="C13" s="62"/>
    </row>
    <row r="14" spans="1:10" s="2" customFormat="1" ht="30" customHeight="1" x14ac:dyDescent="0.4">
      <c r="A14" s="22"/>
      <c r="B14" s="27" t="s">
        <v>60</v>
      </c>
      <c r="C14" s="10"/>
      <c r="D14" s="11"/>
      <c r="E14" s="11"/>
      <c r="G14" s="26" t="s">
        <v>66</v>
      </c>
      <c r="H14" s="10"/>
      <c r="I14" s="10"/>
      <c r="J14" s="10"/>
    </row>
    <row r="15" spans="1:10" ht="48" customHeight="1" x14ac:dyDescent="0.25">
      <c r="B15" s="28" t="s">
        <v>7</v>
      </c>
      <c r="C15" s="29" t="s">
        <v>62</v>
      </c>
      <c r="D15" s="29" t="s">
        <v>64</v>
      </c>
      <c r="E15" s="30" t="s">
        <v>63</v>
      </c>
      <c r="F15" s="5"/>
      <c r="G15" s="31" t="s">
        <v>7</v>
      </c>
      <c r="H15" s="29" t="s">
        <v>62</v>
      </c>
      <c r="I15" s="29" t="s">
        <v>64</v>
      </c>
      <c r="J15" s="30" t="s">
        <v>63</v>
      </c>
    </row>
    <row r="16" spans="1:10" ht="30" customHeight="1" x14ac:dyDescent="0.25">
      <c r="B16" s="34" t="s">
        <v>61</v>
      </c>
      <c r="C16" s="71">
        <v>1</v>
      </c>
      <c r="D16" s="72" t="s">
        <v>65</v>
      </c>
      <c r="E16" s="54">
        <v>3690</v>
      </c>
      <c r="F16" s="5"/>
      <c r="G16" s="35" t="s">
        <v>67</v>
      </c>
      <c r="H16" s="97" t="s">
        <v>7</v>
      </c>
      <c r="I16" s="96">
        <v>45538</v>
      </c>
      <c r="J16" s="55">
        <v>1225</v>
      </c>
    </row>
    <row r="17" spans="1:10" ht="30" customHeight="1" x14ac:dyDescent="0.25">
      <c r="B17" s="58" t="s">
        <v>9</v>
      </c>
      <c r="C17" s="64"/>
      <c r="D17" s="64"/>
      <c r="E17" s="54">
        <f>SUBTOTAL(109,Moradia[Valor])</f>
        <v>3690</v>
      </c>
      <c r="F17" s="5"/>
      <c r="G17" s="35" t="s">
        <v>68</v>
      </c>
      <c r="H17" s="97">
        <v>1</v>
      </c>
      <c r="I17" s="96">
        <v>45572</v>
      </c>
      <c r="J17" s="55">
        <v>367.5</v>
      </c>
    </row>
    <row r="18" spans="1:10" ht="30" customHeight="1" x14ac:dyDescent="0.25">
      <c r="B18" s="38"/>
      <c r="C18" s="65"/>
      <c r="D18" s="65"/>
      <c r="E18" s="65"/>
      <c r="F18" s="5"/>
      <c r="G18" s="35" t="s">
        <v>68</v>
      </c>
      <c r="H18" s="97" t="s">
        <v>69</v>
      </c>
      <c r="I18" s="96">
        <v>45601</v>
      </c>
      <c r="J18" s="55">
        <v>367.5</v>
      </c>
    </row>
    <row r="19" spans="1:10" ht="30" customHeight="1" x14ac:dyDescent="0.25">
      <c r="B19" s="75" t="s">
        <v>83</v>
      </c>
      <c r="C19" s="76"/>
      <c r="D19" s="76"/>
      <c r="E19" s="76"/>
      <c r="F19" s="5"/>
      <c r="G19" s="35" t="s">
        <v>68</v>
      </c>
      <c r="H19" s="97" t="s">
        <v>70</v>
      </c>
      <c r="I19" s="96">
        <v>45630</v>
      </c>
      <c r="J19" s="55">
        <v>367.5</v>
      </c>
    </row>
    <row r="20" spans="1:10" ht="30" customHeight="1" x14ac:dyDescent="0.25">
      <c r="B20" s="40" t="s">
        <v>7</v>
      </c>
      <c r="C20" s="32" t="s">
        <v>33</v>
      </c>
      <c r="D20" s="32" t="s">
        <v>34</v>
      </c>
      <c r="E20" s="33" t="s">
        <v>35</v>
      </c>
      <c r="F20" s="5"/>
      <c r="G20" s="35" t="s">
        <v>68</v>
      </c>
      <c r="H20" s="97" t="s">
        <v>71</v>
      </c>
      <c r="I20" s="96">
        <v>45663</v>
      </c>
      <c r="J20" s="55">
        <v>367.5</v>
      </c>
    </row>
    <row r="21" spans="1:10" ht="30" customHeight="1" x14ac:dyDescent="0.25">
      <c r="B21" s="35" t="s">
        <v>10</v>
      </c>
      <c r="C21" s="55"/>
      <c r="D21" s="55"/>
      <c r="E21" s="55">
        <f>Transporte[[#This Row],[Estimado 
custo]]-Transporte[[#This Row],[Real 
custo]]</f>
        <v>0</v>
      </c>
      <c r="F21" s="5"/>
      <c r="G21" s="35"/>
      <c r="H21" s="55"/>
      <c r="I21" s="55"/>
      <c r="J21" s="55"/>
    </row>
    <row r="22" spans="1:10" ht="30" customHeight="1" x14ac:dyDescent="0.25">
      <c r="B22" s="35" t="s">
        <v>11</v>
      </c>
      <c r="C22" s="55"/>
      <c r="D22" s="55"/>
      <c r="E22" s="55">
        <f>Transporte[[#This Row],[Estimado 
custo]]-Transporte[[#This Row],[Real 
custo]]</f>
        <v>0</v>
      </c>
      <c r="F22" s="5"/>
      <c r="G22" s="35"/>
      <c r="H22" s="55"/>
      <c r="I22" s="55"/>
      <c r="J22" s="55"/>
    </row>
    <row r="23" spans="1:10" ht="30" customHeight="1" x14ac:dyDescent="0.25">
      <c r="B23" s="35" t="s">
        <v>12</v>
      </c>
      <c r="C23" s="55"/>
      <c r="D23" s="55"/>
      <c r="E23" s="55">
        <f>Transporte[[#This Row],[Estimado 
custo]]-Transporte[[#This Row],[Real 
custo]]</f>
        <v>0</v>
      </c>
      <c r="F23" s="5"/>
      <c r="G23" s="35"/>
      <c r="H23" s="55"/>
      <c r="I23" s="55"/>
      <c r="J23" s="55"/>
    </row>
    <row r="24" spans="1:10" ht="30" customHeight="1" x14ac:dyDescent="0.25">
      <c r="B24" s="35" t="s">
        <v>13</v>
      </c>
      <c r="C24" s="55"/>
      <c r="D24" s="55"/>
      <c r="E24" s="55">
        <f>Transporte[[#This Row],[Estimado 
custo]]-Transporte[[#This Row],[Real 
custo]]</f>
        <v>0</v>
      </c>
      <c r="F24" s="5"/>
      <c r="G24" s="35"/>
      <c r="H24" s="55"/>
      <c r="I24" s="55"/>
      <c r="J24" s="55"/>
    </row>
    <row r="25" spans="1:10" ht="30" customHeight="1" x14ac:dyDescent="0.25">
      <c r="B25" s="35" t="s">
        <v>14</v>
      </c>
      <c r="C25" s="55"/>
      <c r="D25" s="55"/>
      <c r="E25" s="55">
        <f>Transporte[[#This Row],[Estimado 
custo]]-Transporte[[#This Row],[Real 
custo]]</f>
        <v>0</v>
      </c>
      <c r="F25" s="5"/>
      <c r="G25" s="36" t="s">
        <v>9</v>
      </c>
      <c r="H25" s="56"/>
      <c r="I25" s="56"/>
      <c r="J25" s="57">
        <f>SUBTOTAL(109,Entretenimento[Valor])</f>
        <v>2695</v>
      </c>
    </row>
    <row r="26" spans="1:10" ht="30" customHeight="1" x14ac:dyDescent="0.25">
      <c r="B26" s="35" t="s">
        <v>15</v>
      </c>
      <c r="C26" s="55"/>
      <c r="D26" s="55"/>
      <c r="E26" s="55">
        <f>Transporte[[#This Row],[Estimado 
custo]]-Transporte[[#This Row],[Real 
custo]]</f>
        <v>0</v>
      </c>
      <c r="F26" s="5"/>
      <c r="G26" s="37"/>
      <c r="H26" s="37"/>
      <c r="I26" s="37"/>
      <c r="J26" s="37"/>
    </row>
    <row r="27" spans="1:10" ht="37.9" customHeight="1" x14ac:dyDescent="0.25">
      <c r="B27" s="35" t="s">
        <v>8</v>
      </c>
      <c r="C27" s="55"/>
      <c r="D27" s="55"/>
      <c r="E27" s="55">
        <f>Transporte[[#This Row],[Estimado 
custo]]-Transporte[[#This Row],[Real 
custo]]</f>
        <v>0</v>
      </c>
      <c r="F27" s="5"/>
      <c r="G27" s="37"/>
      <c r="H27" s="37"/>
      <c r="I27" s="37"/>
      <c r="J27" s="37"/>
    </row>
    <row r="28" spans="1:10" s="2" customFormat="1" ht="30" customHeight="1" x14ac:dyDescent="0.25">
      <c r="A28" s="23"/>
      <c r="B28" s="36" t="s">
        <v>9</v>
      </c>
      <c r="C28" s="59"/>
      <c r="D28" s="59"/>
      <c r="E28" s="57">
        <f>SUBTOTAL(109,Transporte[Diferença])</f>
        <v>0</v>
      </c>
      <c r="F28" s="39"/>
      <c r="G28" s="73" t="s">
        <v>36</v>
      </c>
      <c r="H28" s="73"/>
      <c r="I28" s="73"/>
      <c r="J28" s="73"/>
    </row>
    <row r="29" spans="1:10" ht="48" customHeight="1" x14ac:dyDescent="0.25">
      <c r="B29" s="42"/>
      <c r="C29" s="66"/>
      <c r="D29" s="66"/>
      <c r="E29" s="65"/>
      <c r="F29" s="5"/>
      <c r="G29" s="41" t="s">
        <v>7</v>
      </c>
      <c r="H29" s="32" t="s">
        <v>33</v>
      </c>
      <c r="I29" s="32" t="s">
        <v>34</v>
      </c>
      <c r="J29" s="33" t="s">
        <v>35</v>
      </c>
    </row>
    <row r="30" spans="1:10" ht="30" customHeight="1" x14ac:dyDescent="0.25">
      <c r="B30" s="73" t="s">
        <v>12</v>
      </c>
      <c r="C30" s="74"/>
      <c r="D30" s="74"/>
      <c r="E30" s="74"/>
      <c r="F30" s="5"/>
      <c r="G30" s="35" t="s">
        <v>37</v>
      </c>
      <c r="H30" s="55"/>
      <c r="I30" s="55"/>
      <c r="J30" s="55">
        <f>Empréstimos[[#This Row],[Estimado 
custo]]-Empréstimos[[#This Row],[Real 
custo]]</f>
        <v>0</v>
      </c>
    </row>
    <row r="31" spans="1:10" ht="30" customHeight="1" x14ac:dyDescent="0.25">
      <c r="B31" s="41" t="s">
        <v>7</v>
      </c>
      <c r="C31" s="32" t="s">
        <v>32</v>
      </c>
      <c r="D31" s="32" t="s">
        <v>34</v>
      </c>
      <c r="E31" s="33" t="s">
        <v>35</v>
      </c>
      <c r="F31" s="5"/>
      <c r="G31" s="35" t="s">
        <v>38</v>
      </c>
      <c r="H31" s="55"/>
      <c r="I31" s="55"/>
      <c r="J31" s="55">
        <f>Empréstimos[[#This Row],[Estimado 
custo]]-Empréstimos[[#This Row],[Real 
custo]]</f>
        <v>0</v>
      </c>
    </row>
    <row r="32" spans="1:10" ht="30" customHeight="1" x14ac:dyDescent="0.25">
      <c r="B32" s="35" t="s">
        <v>16</v>
      </c>
      <c r="C32" s="55"/>
      <c r="D32" s="55"/>
      <c r="E32" s="55">
        <f>Seguro[[#This Row],[Estimado
custo]]-Seguro[[#This Row],[Real 
custo]]</f>
        <v>0</v>
      </c>
      <c r="F32" s="5"/>
      <c r="G32" s="35" t="s">
        <v>39</v>
      </c>
      <c r="H32" s="55"/>
      <c r="I32" s="55"/>
      <c r="J32" s="55">
        <f>Empréstimos[[#This Row],[Estimado 
custo]]-Empréstimos[[#This Row],[Real 
custo]]</f>
        <v>0</v>
      </c>
    </row>
    <row r="33" spans="1:10" ht="30" customHeight="1" x14ac:dyDescent="0.25">
      <c r="B33" s="35" t="s">
        <v>17</v>
      </c>
      <c r="C33" s="55"/>
      <c r="D33" s="55"/>
      <c r="E33" s="55">
        <f>Seguro[[#This Row],[Estimado
custo]]-Seguro[[#This Row],[Real 
custo]]</f>
        <v>0</v>
      </c>
      <c r="F33" s="5"/>
      <c r="G33" s="35" t="s">
        <v>39</v>
      </c>
      <c r="H33" s="55"/>
      <c r="I33" s="55"/>
      <c r="J33" s="55">
        <f>Empréstimos[[#This Row],[Estimado 
custo]]-Empréstimos[[#This Row],[Real 
custo]]</f>
        <v>0</v>
      </c>
    </row>
    <row r="34" spans="1:10" ht="30" customHeight="1" x14ac:dyDescent="0.25">
      <c r="B34" s="35" t="s">
        <v>18</v>
      </c>
      <c r="C34" s="55"/>
      <c r="D34" s="55"/>
      <c r="E34" s="55">
        <f>Seguro[[#This Row],[Estimado
custo]]-Seguro[[#This Row],[Real 
custo]]</f>
        <v>0</v>
      </c>
      <c r="F34" s="5"/>
      <c r="G34" s="35" t="s">
        <v>39</v>
      </c>
      <c r="H34" s="55"/>
      <c r="I34" s="55"/>
      <c r="J34" s="55">
        <f>Empréstimos[[#This Row],[Estimado 
custo]]-Empréstimos[[#This Row],[Real 
custo]]</f>
        <v>0</v>
      </c>
    </row>
    <row r="35" spans="1:10" ht="30" customHeight="1" x14ac:dyDescent="0.25">
      <c r="B35" s="35" t="s">
        <v>8</v>
      </c>
      <c r="C35" s="55"/>
      <c r="D35" s="55"/>
      <c r="E35" s="55">
        <f>Seguro[[#This Row],[Estimado
custo]]-Seguro[[#This Row],[Real 
custo]]</f>
        <v>0</v>
      </c>
      <c r="F35" s="5"/>
      <c r="G35" s="35" t="s">
        <v>8</v>
      </c>
      <c r="H35" s="55"/>
      <c r="I35" s="55"/>
      <c r="J35" s="55">
        <f>Empréstimos[[#This Row],[Estimado 
custo]]-Empréstimos[[#This Row],[Real 
custo]]</f>
        <v>0</v>
      </c>
    </row>
    <row r="36" spans="1:10" ht="30" customHeight="1" x14ac:dyDescent="0.25">
      <c r="B36" s="36" t="s">
        <v>9</v>
      </c>
      <c r="C36" s="60"/>
      <c r="D36" s="60"/>
      <c r="E36" s="57">
        <f>SUBTOTAL(109,Seguro[Diferença])</f>
        <v>0</v>
      </c>
      <c r="F36" s="5"/>
      <c r="G36" s="36" t="s">
        <v>9</v>
      </c>
      <c r="H36" s="59"/>
      <c r="I36" s="59"/>
      <c r="J36" s="57">
        <f>SUBTOTAL(109,Empréstimos[Diferença])</f>
        <v>0</v>
      </c>
    </row>
    <row r="37" spans="1:10" ht="30" customHeight="1" x14ac:dyDescent="0.25">
      <c r="B37" s="43"/>
      <c r="C37" s="68"/>
      <c r="D37" s="68"/>
      <c r="E37" s="55"/>
      <c r="F37" s="5"/>
      <c r="G37" s="38"/>
      <c r="H37" s="67"/>
      <c r="I37" s="67"/>
      <c r="J37" s="67"/>
    </row>
    <row r="38" spans="1:10" ht="37.9" customHeight="1" x14ac:dyDescent="0.25">
      <c r="B38" s="75" t="s">
        <v>19</v>
      </c>
      <c r="C38" s="76"/>
      <c r="D38" s="76"/>
      <c r="E38" s="76"/>
      <c r="F38" s="5"/>
      <c r="G38" s="85"/>
      <c r="H38" s="85"/>
      <c r="I38" s="85"/>
      <c r="J38" s="85"/>
    </row>
    <row r="39" spans="1:10" s="2" customFormat="1" ht="30" customHeight="1" x14ac:dyDescent="0.25">
      <c r="A39" s="23"/>
      <c r="B39" s="44" t="s">
        <v>7</v>
      </c>
      <c r="C39" s="32" t="s">
        <v>33</v>
      </c>
      <c r="D39" s="32" t="s">
        <v>34</v>
      </c>
      <c r="E39" s="33" t="s">
        <v>35</v>
      </c>
      <c r="F39" s="39"/>
      <c r="G39" s="73" t="s">
        <v>40</v>
      </c>
      <c r="H39" s="74"/>
      <c r="I39" s="74"/>
      <c r="J39" s="74"/>
    </row>
    <row r="40" spans="1:10" ht="48" customHeight="1" x14ac:dyDescent="0.25">
      <c r="B40" s="35" t="s">
        <v>20</v>
      </c>
      <c r="C40" s="55"/>
      <c r="D40" s="55"/>
      <c r="E40" s="55">
        <f>Alimentação[[#This Row],[Estimado 
custo]]-Alimentação[[#This Row],[Real 
custo]]</f>
        <v>0</v>
      </c>
      <c r="F40" s="5"/>
      <c r="G40" s="31" t="s">
        <v>7</v>
      </c>
      <c r="H40" s="32" t="s">
        <v>33</v>
      </c>
      <c r="I40" s="32" t="s">
        <v>34</v>
      </c>
      <c r="J40" s="33" t="s">
        <v>35</v>
      </c>
    </row>
    <row r="41" spans="1:10" ht="30" customHeight="1" x14ac:dyDescent="0.25">
      <c r="B41" s="35" t="s">
        <v>21</v>
      </c>
      <c r="C41" s="55"/>
      <c r="D41" s="55"/>
      <c r="E41" s="55">
        <f>Alimentação[[#This Row],[Estimado 
custo]]-Alimentação[[#This Row],[Real 
custo]]</f>
        <v>0</v>
      </c>
      <c r="F41" s="5"/>
      <c r="G41" s="35" t="s">
        <v>41</v>
      </c>
      <c r="H41" s="55"/>
      <c r="I41" s="55"/>
      <c r="J41" s="55">
        <f>Impostos[[#This Row],[Estimado 
custo]]-Impostos[[#This Row],[Real 
custo]]</f>
        <v>0</v>
      </c>
    </row>
    <row r="42" spans="1:10" ht="30" customHeight="1" x14ac:dyDescent="0.25">
      <c r="B42" s="35" t="s">
        <v>8</v>
      </c>
      <c r="C42" s="55"/>
      <c r="D42" s="55"/>
      <c r="E42" s="55">
        <f>Alimentação[[#This Row],[Estimado 
custo]]-Alimentação[[#This Row],[Real 
custo]]</f>
        <v>0</v>
      </c>
      <c r="F42" s="5"/>
      <c r="G42" s="35" t="s">
        <v>42</v>
      </c>
      <c r="H42" s="55"/>
      <c r="I42" s="55"/>
      <c r="J42" s="55">
        <f>Impostos[[#This Row],[Estimado 
custo]]-Impostos[[#This Row],[Real 
custo]]</f>
        <v>0</v>
      </c>
    </row>
    <row r="43" spans="1:10" ht="30" customHeight="1" x14ac:dyDescent="0.25">
      <c r="B43" s="36" t="s">
        <v>9</v>
      </c>
      <c r="C43" s="60"/>
      <c r="D43" s="60"/>
      <c r="E43" s="57">
        <f>SUBTOTAL(109,Alimentação[Diferença])</f>
        <v>0</v>
      </c>
      <c r="F43" s="5"/>
      <c r="G43" s="35" t="s">
        <v>43</v>
      </c>
      <c r="H43" s="55"/>
      <c r="I43" s="55"/>
      <c r="J43" s="55">
        <f>Impostos[[#This Row],[Estimado 
custo]]-Impostos[[#This Row],[Real 
custo]]</f>
        <v>0</v>
      </c>
    </row>
    <row r="44" spans="1:10" ht="30" customHeight="1" x14ac:dyDescent="0.25">
      <c r="B44" s="45"/>
      <c r="C44" s="67"/>
      <c r="D44" s="67"/>
      <c r="E44" s="67"/>
      <c r="F44" s="5"/>
      <c r="G44" s="35" t="s">
        <v>8</v>
      </c>
      <c r="H44" s="55"/>
      <c r="I44" s="55"/>
      <c r="J44" s="55">
        <f>Impostos[[#This Row],[Estimado 
custo]]-Impostos[[#This Row],[Real 
custo]]</f>
        <v>0</v>
      </c>
    </row>
    <row r="45" spans="1:10" ht="30" customHeight="1" x14ac:dyDescent="0.25">
      <c r="B45" s="75" t="s">
        <v>22</v>
      </c>
      <c r="C45" s="76"/>
      <c r="D45" s="76"/>
      <c r="E45" s="76"/>
      <c r="F45" s="5"/>
      <c r="G45" s="36" t="s">
        <v>9</v>
      </c>
      <c r="H45" s="59"/>
      <c r="I45" s="59"/>
      <c r="J45" s="57">
        <f>SUBTOTAL(109,Impostos[Diferença])</f>
        <v>0</v>
      </c>
    </row>
    <row r="46" spans="1:10" ht="37.9" customHeight="1" x14ac:dyDescent="0.25">
      <c r="B46" s="47" t="s">
        <v>7</v>
      </c>
      <c r="C46" s="32" t="s">
        <v>33</v>
      </c>
      <c r="D46" s="32" t="s">
        <v>34</v>
      </c>
      <c r="E46" s="33" t="s">
        <v>35</v>
      </c>
      <c r="F46" s="5"/>
      <c r="G46" s="37"/>
      <c r="H46" s="37"/>
      <c r="I46" s="37"/>
      <c r="J46" s="37"/>
    </row>
    <row r="47" spans="1:10" s="2" customFormat="1" ht="30" customHeight="1" x14ac:dyDescent="0.25">
      <c r="A47" s="23"/>
      <c r="B47" s="35" t="s">
        <v>19</v>
      </c>
      <c r="C47" s="55"/>
      <c r="D47" s="55"/>
      <c r="E47" s="55">
        <f>Animais_de_estimação[[#This Row],[Estimado 
custo]]-Animais_de_estimação[[#This Row],[Real 
custo]]</f>
        <v>0</v>
      </c>
      <c r="F47" s="39"/>
      <c r="G47" s="73" t="s">
        <v>44</v>
      </c>
      <c r="H47" s="74"/>
      <c r="I47" s="74"/>
      <c r="J47" s="74"/>
    </row>
    <row r="48" spans="1:10" ht="49.9" customHeight="1" x14ac:dyDescent="0.25">
      <c r="B48" s="35" t="s">
        <v>23</v>
      </c>
      <c r="C48" s="55"/>
      <c r="D48" s="55"/>
      <c r="E48" s="55">
        <f>Animais_de_estimação[[#This Row],[Estimado 
custo]]-Animais_de_estimação[[#This Row],[Real 
custo]]</f>
        <v>0</v>
      </c>
      <c r="F48" s="5"/>
      <c r="G48" s="31" t="s">
        <v>7</v>
      </c>
      <c r="H48" s="32" t="s">
        <v>33</v>
      </c>
      <c r="I48" s="32" t="s">
        <v>34</v>
      </c>
      <c r="J48" s="33" t="s">
        <v>35</v>
      </c>
    </row>
    <row r="49" spans="1:10" ht="30" customHeight="1" x14ac:dyDescent="0.25">
      <c r="B49" s="35" t="s">
        <v>24</v>
      </c>
      <c r="C49" s="55"/>
      <c r="D49" s="55"/>
      <c r="E49" s="55">
        <f>Animais_de_estimação[[#This Row],[Estimado 
custo]]-Animais_de_estimação[[#This Row],[Real 
custo]]</f>
        <v>0</v>
      </c>
      <c r="F49" s="5"/>
      <c r="G49" s="35" t="s">
        <v>45</v>
      </c>
      <c r="H49" s="55"/>
      <c r="I49" s="55"/>
      <c r="J49" s="55">
        <f>Poupança[[#This Row],[Estimado 
custo]]-Poupança[[#This Row],[Real 
custo]]</f>
        <v>0</v>
      </c>
    </row>
    <row r="50" spans="1:10" ht="30" customHeight="1" x14ac:dyDescent="0.25">
      <c r="B50" s="35" t="s">
        <v>25</v>
      </c>
      <c r="C50" s="55"/>
      <c r="D50" s="55"/>
      <c r="E50" s="55">
        <f>Animais_de_estimação[[#This Row],[Estimado 
custo]]-Animais_de_estimação[[#This Row],[Real 
custo]]</f>
        <v>0</v>
      </c>
      <c r="F50" s="5"/>
      <c r="G50" s="35" t="s">
        <v>46</v>
      </c>
      <c r="H50" s="55"/>
      <c r="I50" s="55"/>
      <c r="J50" s="55">
        <f>Poupança[[#This Row],[Estimado 
custo]]-Poupança[[#This Row],[Real 
custo]]</f>
        <v>0</v>
      </c>
    </row>
    <row r="51" spans="1:10" ht="30" customHeight="1" x14ac:dyDescent="0.25">
      <c r="B51" s="35" t="s">
        <v>8</v>
      </c>
      <c r="C51" s="55"/>
      <c r="D51" s="55"/>
      <c r="E51" s="55">
        <f>Animais_de_estimação[[#This Row],[Estimado 
custo]]-Animais_de_estimação[[#This Row],[Real 
custo]]</f>
        <v>0</v>
      </c>
      <c r="F51" s="5"/>
      <c r="G51" s="35" t="s">
        <v>8</v>
      </c>
      <c r="H51" s="55"/>
      <c r="I51" s="55"/>
      <c r="J51" s="55">
        <f>Poupança[[#This Row],[Estimado 
custo]]-Poupança[[#This Row],[Real 
custo]]</f>
        <v>0</v>
      </c>
    </row>
    <row r="52" spans="1:10" ht="30" customHeight="1" x14ac:dyDescent="0.25">
      <c r="B52" s="36" t="s">
        <v>9</v>
      </c>
      <c r="C52" s="61"/>
      <c r="D52" s="61"/>
      <c r="E52" s="61">
        <f>SUBTOTAL(109,Animais_de_estimação[Diferença])</f>
        <v>0</v>
      </c>
      <c r="F52" s="5"/>
      <c r="G52" s="36" t="s">
        <v>9</v>
      </c>
      <c r="H52" s="59"/>
      <c r="I52" s="59"/>
      <c r="J52" s="57">
        <f>SUBTOTAL(109,Poupança[Diferença])</f>
        <v>0</v>
      </c>
    </row>
    <row r="53" spans="1:10" ht="37.9" customHeight="1" x14ac:dyDescent="0.25">
      <c r="B53" s="42"/>
      <c r="C53" s="70"/>
      <c r="D53" s="70"/>
      <c r="E53" s="70"/>
      <c r="F53" s="5"/>
      <c r="G53" s="46"/>
      <c r="H53" s="69"/>
      <c r="I53" s="69"/>
      <c r="J53" s="69"/>
    </row>
    <row r="54" spans="1:10" s="2" customFormat="1" ht="30" customHeight="1" x14ac:dyDescent="0.25">
      <c r="A54" s="23"/>
      <c r="B54" s="77" t="s">
        <v>26</v>
      </c>
      <c r="C54" s="78"/>
      <c r="D54" s="78"/>
      <c r="E54" s="78"/>
      <c r="F54" s="39"/>
      <c r="G54" s="73" t="s">
        <v>47</v>
      </c>
      <c r="H54" s="74"/>
      <c r="I54" s="74"/>
      <c r="J54" s="74"/>
    </row>
    <row r="55" spans="1:10" ht="48" customHeight="1" x14ac:dyDescent="0.25">
      <c r="B55" s="31" t="s">
        <v>7</v>
      </c>
      <c r="C55" s="32" t="s">
        <v>33</v>
      </c>
      <c r="D55" s="32" t="s">
        <v>34</v>
      </c>
      <c r="E55" s="33" t="s">
        <v>35</v>
      </c>
      <c r="F55" s="5"/>
      <c r="G55" s="41" t="s">
        <v>7</v>
      </c>
      <c r="H55" s="32" t="s">
        <v>33</v>
      </c>
      <c r="I55" s="32" t="s">
        <v>34</v>
      </c>
      <c r="J55" s="33" t="s">
        <v>35</v>
      </c>
    </row>
    <row r="56" spans="1:10" ht="30" customHeight="1" x14ac:dyDescent="0.25">
      <c r="B56" s="35" t="s">
        <v>23</v>
      </c>
      <c r="C56" s="55"/>
      <c r="D56" s="55"/>
      <c r="E56" s="55">
        <f>CuidadosPessoais[[#This Row],[Estimado 
custo]]-CuidadosPessoais[[#This Row],[Real 
custo]]</f>
        <v>0</v>
      </c>
      <c r="F56" s="5"/>
      <c r="G56" s="35" t="s">
        <v>48</v>
      </c>
      <c r="H56" s="55"/>
      <c r="I56" s="55"/>
      <c r="J56" s="55">
        <f>Presentes[[#This Row],[Estimado 
custo]]-Presentes[[#This Row],[Real 
custo]]</f>
        <v>0</v>
      </c>
    </row>
    <row r="57" spans="1:10" ht="30" customHeight="1" x14ac:dyDescent="0.25">
      <c r="B57" s="35" t="s">
        <v>27</v>
      </c>
      <c r="C57" s="55"/>
      <c r="D57" s="55"/>
      <c r="E57" s="55">
        <f>CuidadosPessoais[[#This Row],[Estimado 
custo]]-CuidadosPessoais[[#This Row],[Real 
custo]]</f>
        <v>0</v>
      </c>
      <c r="F57" s="5"/>
      <c r="G57" s="35" t="s">
        <v>49</v>
      </c>
      <c r="H57" s="55"/>
      <c r="I57" s="55"/>
      <c r="J57" s="55">
        <f>Presentes[[#This Row],[Estimado 
custo]]-Presentes[[#This Row],[Real 
custo]]</f>
        <v>0</v>
      </c>
    </row>
    <row r="58" spans="1:10" ht="30" customHeight="1" x14ac:dyDescent="0.25">
      <c r="B58" s="35" t="s">
        <v>28</v>
      </c>
      <c r="C58" s="55"/>
      <c r="D58" s="55"/>
      <c r="E58" s="55">
        <f>CuidadosPessoais[[#This Row],[Estimado 
custo]]-CuidadosPessoais[[#This Row],[Real 
custo]]</f>
        <v>0</v>
      </c>
      <c r="F58" s="5"/>
      <c r="G58" s="35" t="s">
        <v>50</v>
      </c>
      <c r="H58" s="55"/>
      <c r="I58" s="55"/>
      <c r="J58" s="55">
        <f>Presentes[[#This Row],[Estimado 
custo]]-Presentes[[#This Row],[Real 
custo]]</f>
        <v>0</v>
      </c>
    </row>
    <row r="59" spans="1:10" ht="30" customHeight="1" x14ac:dyDescent="0.25">
      <c r="B59" s="35" t="s">
        <v>29</v>
      </c>
      <c r="C59" s="55"/>
      <c r="D59" s="55"/>
      <c r="E59" s="55">
        <f>CuidadosPessoais[[#This Row],[Estimado 
custo]]-CuidadosPessoais[[#This Row],[Real 
custo]]</f>
        <v>0</v>
      </c>
      <c r="F59" s="5"/>
      <c r="G59" s="36" t="s">
        <v>9</v>
      </c>
      <c r="H59" s="60"/>
      <c r="I59" s="60"/>
      <c r="J59" s="57">
        <f>SUBTOTAL(109,Presentes[Diferença])</f>
        <v>0</v>
      </c>
    </row>
    <row r="60" spans="1:10" ht="30" customHeight="1" x14ac:dyDescent="0.25">
      <c r="B60" s="35" t="s">
        <v>30</v>
      </c>
      <c r="C60" s="55"/>
      <c r="D60" s="55"/>
      <c r="E60" s="55">
        <f>CuidadosPessoais[[#This Row],[Estimado 
custo]]-CuidadosPessoais[[#This Row],[Real 
custo]]</f>
        <v>0</v>
      </c>
      <c r="F60" s="5"/>
      <c r="G60" s="38"/>
      <c r="H60" s="66"/>
      <c r="I60" s="66"/>
      <c r="J60" s="65"/>
    </row>
    <row r="61" spans="1:10" ht="30" customHeight="1" x14ac:dyDescent="0.25">
      <c r="B61" s="35" t="s">
        <v>31</v>
      </c>
      <c r="C61" s="55"/>
      <c r="D61" s="55"/>
      <c r="E61" s="55">
        <f>CuidadosPessoais[[#This Row],[Estimado 
custo]]-CuidadosPessoais[[#This Row],[Real 
custo]]</f>
        <v>0</v>
      </c>
      <c r="F61" s="5"/>
      <c r="G61" s="38"/>
      <c r="H61" s="66"/>
      <c r="I61" s="66"/>
      <c r="J61" s="65"/>
    </row>
    <row r="62" spans="1:10" ht="37.9" customHeight="1" x14ac:dyDescent="0.25">
      <c r="B62" s="35" t="s">
        <v>8</v>
      </c>
      <c r="C62" s="55"/>
      <c r="D62" s="55"/>
      <c r="E62" s="55">
        <f>CuidadosPessoais[[#This Row],[Estimado 
custo]]-CuidadosPessoais[[#This Row],[Real 
custo]]</f>
        <v>0</v>
      </c>
      <c r="F62" s="5"/>
      <c r="G62" s="48"/>
      <c r="H62" s="66"/>
      <c r="I62" s="66"/>
      <c r="J62" s="66"/>
    </row>
    <row r="63" spans="1:10" s="2" customFormat="1" ht="30" customHeight="1" x14ac:dyDescent="0.25">
      <c r="A63" s="23"/>
      <c r="B63" s="36" t="s">
        <v>9</v>
      </c>
      <c r="C63" s="60"/>
      <c r="D63" s="60"/>
      <c r="E63" s="57">
        <f>SUBTOTAL(109,CuidadosPessoais[Diferença])</f>
        <v>0</v>
      </c>
      <c r="F63" s="39"/>
      <c r="G63" s="75" t="s">
        <v>51</v>
      </c>
      <c r="H63" s="76"/>
      <c r="I63" s="76"/>
      <c r="J63" s="76"/>
    </row>
    <row r="64" spans="1:10" ht="48" customHeight="1" x14ac:dyDescent="0.25">
      <c r="B64" s="21"/>
      <c r="C64" s="21"/>
      <c r="D64" s="21"/>
      <c r="E64" s="21"/>
      <c r="F64" s="5"/>
      <c r="G64" s="49" t="s">
        <v>52</v>
      </c>
      <c r="H64" s="32" t="s">
        <v>33</v>
      </c>
      <c r="I64" s="32" t="s">
        <v>34</v>
      </c>
      <c r="J64" s="33" t="s">
        <v>35</v>
      </c>
    </row>
    <row r="65" spans="6:10" ht="30" customHeight="1" x14ac:dyDescent="0.25">
      <c r="F65" s="5"/>
      <c r="G65" s="35" t="s">
        <v>53</v>
      </c>
      <c r="H65" s="55"/>
      <c r="I65" s="55"/>
      <c r="J65" s="55">
        <f>Assessoria_jurídica[[#This Row],[Estimado 
custo]]-Assessoria_jurídica[[#This Row],[Real 
custo]]</f>
        <v>0</v>
      </c>
    </row>
    <row r="66" spans="6:10" ht="30" customHeight="1" x14ac:dyDescent="0.25">
      <c r="F66" s="5"/>
      <c r="G66" s="35" t="s">
        <v>54</v>
      </c>
      <c r="H66" s="55"/>
      <c r="I66" s="55"/>
      <c r="J66" s="55">
        <f>Assessoria_jurídica[[#This Row],[Estimado 
custo]]-Assessoria_jurídica[[#This Row],[Real 
custo]]</f>
        <v>0</v>
      </c>
    </row>
    <row r="67" spans="6:10" ht="30" customHeight="1" x14ac:dyDescent="0.25">
      <c r="F67" s="5"/>
      <c r="G67" s="35" t="s">
        <v>55</v>
      </c>
      <c r="H67" s="55"/>
      <c r="I67" s="55"/>
      <c r="J67" s="55">
        <f>Assessoria_jurídica[[#This Row],[Estimado 
custo]]-Assessoria_jurídica[[#This Row],[Real 
custo]]</f>
        <v>0</v>
      </c>
    </row>
    <row r="68" spans="6:10" ht="30" customHeight="1" x14ac:dyDescent="0.25">
      <c r="F68" s="5"/>
      <c r="G68" s="35" t="s">
        <v>8</v>
      </c>
      <c r="H68" s="55"/>
      <c r="I68" s="55"/>
      <c r="J68" s="55">
        <f>Assessoria_jurídica[[#This Row],[Estimado 
custo]]-Assessoria_jurídica[[#This Row],[Real 
custo]]</f>
        <v>0</v>
      </c>
    </row>
    <row r="69" spans="6:10" ht="30" customHeight="1" x14ac:dyDescent="0.25">
      <c r="F69" s="5"/>
      <c r="G69" s="36" t="s">
        <v>9</v>
      </c>
      <c r="H69" s="60"/>
      <c r="I69" s="60"/>
      <c r="J69" s="57">
        <f>SUBTOTAL(109,Assessoria_jurídica[Diferença])</f>
        <v>0</v>
      </c>
    </row>
    <row r="70" spans="6:10" ht="30" customHeight="1" x14ac:dyDescent="0.25">
      <c r="F70" s="5"/>
      <c r="G70" s="37"/>
      <c r="H70" s="37"/>
      <c r="I70" s="37"/>
      <c r="J70" s="37"/>
    </row>
    <row r="71" spans="6:10" ht="30" customHeight="1" x14ac:dyDescent="0.25">
      <c r="F71" s="5"/>
      <c r="G71" s="37"/>
      <c r="H71" s="37"/>
      <c r="I71" s="37"/>
      <c r="J71" s="37"/>
    </row>
    <row r="72" spans="6:10" ht="30" customHeight="1" x14ac:dyDescent="0.25">
      <c r="F72" s="5"/>
      <c r="G72" s="37"/>
      <c r="H72" s="37"/>
      <c r="I72" s="37"/>
      <c r="J72" s="37"/>
    </row>
    <row r="73" spans="6:10" ht="30" customHeight="1" x14ac:dyDescent="0.25">
      <c r="F73" s="5"/>
      <c r="G73" s="86" t="s">
        <v>56</v>
      </c>
      <c r="H73" s="86"/>
      <c r="I73" s="86"/>
      <c r="J73" s="81">
        <f>SUBTOTAL(109,Moradia[Parcela],Transporte[Estimado 
custo],Seguro[Estimado
custo],Alimentação[Estimado 
custo],Animais_de_estimação[Estimado 
custo],CuidadosPessoais[Estimado 
custo],Entretenimento[Parcela],Empréstimos[Estimado 
custo],Impostos[Estimado 
custo],Poupança[Estimado 
custo],Presentes[Estimado 
custo],Assessoria_jurídica[Estimado 
custo])</f>
        <v>2</v>
      </c>
    </row>
    <row r="74" spans="6:10" ht="30" customHeight="1" x14ac:dyDescent="0.25">
      <c r="F74" s="5"/>
      <c r="G74" s="86"/>
      <c r="H74" s="86"/>
      <c r="I74" s="86"/>
      <c r="J74" s="81"/>
    </row>
    <row r="75" spans="6:10" ht="30" customHeight="1" x14ac:dyDescent="0.25">
      <c r="F75" s="5"/>
      <c r="G75" s="83" t="s">
        <v>57</v>
      </c>
      <c r="H75" s="83"/>
      <c r="I75" s="83"/>
      <c r="J75" s="82">
        <f>SUBTOTAL(109,Moradia[Data de pagamento],Transporte[Real 
custo],Seguro[Real 
custo],Alimentação[Real 
custo],Entretenimento[Data de pagamento],CuidadosPessoais[Real 
custo],Entretenimento[Data de pagamento],Empréstimos[Real 
custo],Impostos[Real 
custo],Poupança[Real 
custo],Presentes[Real 
custo],Animais_de_estimação[Real 
custo])</f>
        <v>456008</v>
      </c>
    </row>
    <row r="76" spans="6:10" ht="30" customHeight="1" x14ac:dyDescent="0.25">
      <c r="F76" s="5"/>
      <c r="G76" s="83"/>
      <c r="H76" s="83"/>
      <c r="I76" s="83"/>
      <c r="J76" s="82"/>
    </row>
    <row r="77" spans="6:10" ht="24.95" customHeight="1" x14ac:dyDescent="0.25">
      <c r="F77" s="5"/>
      <c r="G77" s="79" t="s">
        <v>58</v>
      </c>
      <c r="H77" s="79"/>
      <c r="I77" s="79"/>
      <c r="J77" s="80">
        <f>J73-J75</f>
        <v>-456006</v>
      </c>
    </row>
    <row r="78" spans="6:10" ht="24.95" customHeight="1" x14ac:dyDescent="0.25">
      <c r="F78" s="5"/>
      <c r="G78" s="79"/>
      <c r="H78" s="79"/>
      <c r="I78" s="79"/>
      <c r="J78" s="80"/>
    </row>
    <row r="79" spans="6:10" ht="24.95" customHeight="1" x14ac:dyDescent="0.25">
      <c r="F79" s="5"/>
    </row>
    <row r="80" spans="6:10" ht="24.95" customHeight="1" x14ac:dyDescent="0.25">
      <c r="F80" s="5"/>
    </row>
    <row r="81" spans="6:6" ht="24.95" customHeight="1" x14ac:dyDescent="0.25">
      <c r="F81" s="5"/>
    </row>
  </sheetData>
  <mergeCells count="26">
    <mergeCell ref="B2:H2"/>
    <mergeCell ref="G38:J38"/>
    <mergeCell ref="G73:I74"/>
    <mergeCell ref="E4:G5"/>
    <mergeCell ref="E6:G7"/>
    <mergeCell ref="E8:G9"/>
    <mergeCell ref="B4:C4"/>
    <mergeCell ref="B9:C9"/>
    <mergeCell ref="H4:H5"/>
    <mergeCell ref="H6:H7"/>
    <mergeCell ref="H8:H9"/>
    <mergeCell ref="B19:E19"/>
    <mergeCell ref="B30:E30"/>
    <mergeCell ref="G28:J28"/>
    <mergeCell ref="G39:J39"/>
    <mergeCell ref="B38:E38"/>
    <mergeCell ref="G77:I78"/>
    <mergeCell ref="J77:J78"/>
    <mergeCell ref="J73:J74"/>
    <mergeCell ref="J75:J76"/>
    <mergeCell ref="G75:I76"/>
    <mergeCell ref="G47:J47"/>
    <mergeCell ref="B45:E45"/>
    <mergeCell ref="G54:J54"/>
    <mergeCell ref="B54:E54"/>
    <mergeCell ref="G63:J63"/>
  </mergeCells>
  <dataValidations count="12">
    <dataValidation allowBlank="1" showInputMessage="1" showErrorMessage="1" prompt="Crie um Orçamento pessoal mensal nesta planilha. Instruções úteis sobre como usar esta planilha estão nas células desta coluna. Use a seta para baixo para começar." sqref="A1" xr:uid="{535C1FB4-69DA-478A-9C24-451D9BD5B386}"/>
    <dataValidation allowBlank="1" showInputMessage="1" showErrorMessage="1" prompt="O título desta planilha está na célula B2. A próxima instrução está na célula A4." sqref="A2" xr:uid="{B4FABB03-3192-4386-8C0C-14BCEBFC58A9}"/>
    <dataValidation allowBlank="1" showInputMessage="1" showErrorMessage="1" prompt="O rótulo Receita Mensal Prevista está na célula à direita. Insira a Receita 1 na célula C5 e a Receita Adicional em C6 para calcular o Total das receitas mensais em C7. A próxima instrução está na célula A7." sqref="A4" xr:uid="{37ECE25A-D750-4901-9936-FA0425D6DFC1}"/>
    <dataValidation allowBlank="1" showInputMessage="1" showErrorMessage="1" prompt="O Saldo Previsto é calculado automaticamente na célula H4, o Saldo Real em H6 e a Diferença em H8. A próxima instrução está na célula A9." sqref="A7" xr:uid="{30295BAD-27FA-449C-8A78-ECFC2ACE1A2B}"/>
    <dataValidation allowBlank="1" showInputMessage="1" showErrorMessage="1" prompt="O rótulo Receita Mensal Real está na célula à direita. Insira a Receita 1 na célula C10 e a Receita Adicional em C11 para calcular o Total das receitas mensais em C12. A próxima instrução está na célula A15." sqref="A9" xr:uid="{23FC07BB-1058-4403-A6BB-F2E3DAB6391D}"/>
    <dataValidation allowBlank="1" showInputMessage="1" showErrorMessage="1" prompt="Insira os detalhes na tabela Moradia começando pela célula à direita e na tabela Entretenimento começando pela célula G15. A próxima instrução está na célula A29." sqref="A15" xr:uid="{DCC6E90E-6B90-466F-863D-46F7DA3C4296}"/>
    <dataValidation allowBlank="1" showInputMessage="1" showErrorMessage="1" prompt="Insira os detalhes na tabela Transporte, começando na célula à direita e na tabela Empréstimos, começando na célula G29. A próxima instrução está na célula A40." sqref="A29" xr:uid="{AFC8D67D-8805-4E04-8494-156CF7945383}"/>
    <dataValidation allowBlank="1" showInputMessage="1" showErrorMessage="1" prompt="Insira os detalhes na tabela Seguro começando pela célula à direita e na tabela Impostos, começando na célula G40. A próxima instrução está na célula A48." sqref="A40" xr:uid="{34699D58-6783-4DA8-AD00-EB6D5B4F4886}"/>
    <dataValidation allowBlank="1" showInputMessage="1" showErrorMessage="1" prompt="Insira os detalhes na tabela Alimentação, começando na célula à direita e na tabela Poupança, começando na célula G48. A próxima instrução está na célula A55." sqref="A48" xr:uid="{E10C94B7-CAAB-4591-99E4-5A50789CA061}"/>
    <dataValidation allowBlank="1" showInputMessage="1" showErrorMessage="1" prompt="Insira os detalhes na tabela Cuidados Pessoais, começando na célula à direita e na tabela Assessoria Jurídica, começando na célula G64. A próxima instrução está na célula A73." sqref="A64" xr:uid="{4D40684C-D56F-4273-B2CC-5C8947747B1A}"/>
    <dataValidation allowBlank="1" showInputMessage="1" showErrorMessage="1" prompt="O Custo Total Previsto é calculado automaticamente na célula J73, o Custo Total Real em J75 e a Diferença Total em J77." sqref="A73" xr:uid="{7663E59F-1158-4833-8ADA-EE341AD75E0A}"/>
    <dataValidation allowBlank="1" showInputMessage="1" showErrorMessage="1" prompt="Insira os detalhes na tabela Animais de Estimação, começando na célula à direita e na tabela Presentes, começando na célula G54. A próxima instrução está na célula A64." sqref="A55" xr:uid="{2288A180-A788-4190-A6AF-985B4E7FF023}"/>
  </dataValidations>
  <printOptions horizontalCentered="1"/>
  <pageMargins left="0.4" right="0.4" top="0.4" bottom="0.4" header="0.3" footer="0.5"/>
  <pageSetup paperSize="9" scale="48" fitToHeight="0" orientation="portrait" r:id="rId1"/>
  <headerFooter differentFirst="1">
    <oddFooter>Page &amp;P of &amp;N</oddFooter>
  </headerFooter>
  <rowBreaks count="1" manualBreakCount="1">
    <brk id="44" max="16383" man="1"/>
  </rowBreaks>
  <ignoredErrors>
    <ignoredError sqref="E21 J30:J35 J41:J44 E32:E35 E40:E42 J49:J51 J56:J58 J74 E56 J76" emptyCellReference="1"/>
  </ignoredErrors>
  <drawing r:id="rId2"/>
  <tableParts count="1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8AC7FD9-EBCF-4CC4-BE1C-34B80F7E8353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C1766A65-F7C1-4A05-AEB7-FE8822B53F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771426-2A7A-4B36-9D43-BE26265259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TM33398600</Templat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Início</vt:lpstr>
      <vt:lpstr>Orçamento pessoal 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2022-11-06T05:34:26Z</dcterms:created>
  <dcterms:modified xsi:type="dcterms:W3CDTF">2025-01-13T20:24:02Z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