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dro\Documents\UA\BD\Project\BD-YACM\"/>
    </mc:Choice>
  </mc:AlternateContent>
  <xr:revisionPtr revIDLastSave="0" documentId="13_ncr:1_{BA3D09AF-2A20-48F6-9BF5-303B9A3DB6AF}" xr6:coauthVersionLast="43" xr6:coauthVersionMax="43" xr10:uidLastSave="{00000000-0000-0000-0000-000000000000}"/>
  <bookViews>
    <workbookView xWindow="-120" yWindow="-120" windowWidth="29040" windowHeight="15840" xr2:uid="{00000000-000D-0000-FFFF-FFFF00000000}"/>
    <workbookView xWindow="28680" yWindow="-120" windowWidth="29040" windowHeight="15840" activeTab="2" xr2:uid="{6A8F2234-E9EB-45E3-93F4-BB153DFE2C7C}"/>
  </bookViews>
  <sheets>
    <sheet name="Users and Related" sheetId="3" r:id="rId1"/>
    <sheet name="Events, Teams and Equipment" sheetId="5" r:id="rId2"/>
    <sheet name="Participants Relations" sheetId="6" r:id="rId3"/>
    <sheet name="Sponsorships and Prizes" sheetId="7" r:id="rId4"/>
    <sheet name="Stages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C4" i="6"/>
  <c r="C5" i="6"/>
  <c r="C6" i="6"/>
  <c r="C7" i="6"/>
  <c r="C8" i="6"/>
  <c r="C9" i="6"/>
  <c r="C10" i="6"/>
  <c r="C11" i="6"/>
  <c r="D4" i="8"/>
  <c r="L4" i="8" s="1"/>
  <c r="C4" i="8"/>
  <c r="K4" i="8" s="1"/>
  <c r="M4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5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D19" i="8"/>
  <c r="L19" i="8" s="1"/>
  <c r="D5" i="8"/>
  <c r="L5" i="8" s="1"/>
  <c r="D6" i="8"/>
  <c r="L6" i="8" s="1"/>
  <c r="D7" i="8"/>
  <c r="L7" i="8" s="1"/>
  <c r="D8" i="8"/>
  <c r="L8" i="8" s="1"/>
  <c r="D9" i="8"/>
  <c r="L9" i="8" s="1"/>
  <c r="D10" i="8"/>
  <c r="L10" i="8" s="1"/>
  <c r="D11" i="8"/>
  <c r="L11" i="8" s="1"/>
  <c r="D12" i="8"/>
  <c r="L12" i="8" s="1"/>
  <c r="D13" i="8"/>
  <c r="L13" i="8" s="1"/>
  <c r="D14" i="8"/>
  <c r="L14" i="8" s="1"/>
  <c r="D15" i="8"/>
  <c r="L15" i="8" s="1"/>
  <c r="D16" i="8"/>
  <c r="L16" i="8" s="1"/>
  <c r="D17" i="8"/>
  <c r="L17" i="8" s="1"/>
  <c r="D18" i="8"/>
  <c r="L18" i="8" s="1"/>
  <c r="C5" i="8"/>
  <c r="K5" i="8" s="1"/>
  <c r="C6" i="8"/>
  <c r="K6" i="8" s="1"/>
  <c r="C7" i="8"/>
  <c r="K7" i="8" s="1"/>
  <c r="C8" i="8"/>
  <c r="K8" i="8" s="1"/>
  <c r="C9" i="8"/>
  <c r="K9" i="8" s="1"/>
  <c r="C10" i="8"/>
  <c r="K10" i="8" s="1"/>
  <c r="C11" i="8"/>
  <c r="K11" i="8" s="1"/>
  <c r="C12" i="8"/>
  <c r="K12" i="8" s="1"/>
  <c r="C13" i="8"/>
  <c r="K13" i="8" s="1"/>
  <c r="C14" i="8"/>
  <c r="K14" i="8" s="1"/>
  <c r="C15" i="8"/>
  <c r="K15" i="8" s="1"/>
  <c r="C16" i="8"/>
  <c r="K16" i="8" s="1"/>
  <c r="C17" i="8"/>
  <c r="K17" i="8" s="1"/>
  <c r="C18" i="8"/>
  <c r="K18" i="8" s="1"/>
  <c r="C19" i="8"/>
  <c r="K19" i="8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4" i="7"/>
  <c r="F4" i="7"/>
  <c r="B13" i="7"/>
  <c r="K13" i="7" s="1"/>
  <c r="B14" i="7"/>
  <c r="K14" i="7" s="1"/>
  <c r="B15" i="7"/>
  <c r="K15" i="7" s="1"/>
  <c r="B16" i="7"/>
  <c r="K16" i="7" s="1"/>
  <c r="B17" i="7"/>
  <c r="K17" i="7" s="1"/>
  <c r="D13" i="7"/>
  <c r="D14" i="7"/>
  <c r="D15" i="7"/>
  <c r="D16" i="7"/>
  <c r="D17" i="7"/>
  <c r="B5" i="7"/>
  <c r="K5" i="7" s="1"/>
  <c r="B6" i="7"/>
  <c r="K6" i="7" s="1"/>
  <c r="B7" i="7"/>
  <c r="K7" i="7" s="1"/>
  <c r="B8" i="7"/>
  <c r="K8" i="7" s="1"/>
  <c r="B9" i="7"/>
  <c r="K9" i="7" s="1"/>
  <c r="B10" i="7"/>
  <c r="K10" i="7" s="1"/>
  <c r="B11" i="7"/>
  <c r="K11" i="7" s="1"/>
  <c r="B12" i="7"/>
  <c r="K12" i="7" s="1"/>
  <c r="D5" i="7"/>
  <c r="D6" i="7"/>
  <c r="D7" i="7"/>
  <c r="D8" i="7"/>
  <c r="D9" i="7"/>
  <c r="D10" i="7"/>
  <c r="D11" i="7"/>
  <c r="D12" i="7"/>
  <c r="B4" i="7"/>
  <c r="K4" i="7" s="1"/>
  <c r="D4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E5" i="6"/>
  <c r="J5" i="6" s="1"/>
  <c r="E6" i="6"/>
  <c r="J6" i="6" s="1"/>
  <c r="E7" i="6"/>
  <c r="J7" i="6" s="1"/>
  <c r="E8" i="6"/>
  <c r="J8" i="6" s="1"/>
  <c r="E9" i="6"/>
  <c r="J9" i="6" s="1"/>
  <c r="E10" i="6"/>
  <c r="J10" i="6" s="1"/>
  <c r="E11" i="6"/>
  <c r="J11" i="6" s="1"/>
  <c r="E12" i="6"/>
  <c r="J12" i="6" s="1"/>
  <c r="E13" i="6"/>
  <c r="J13" i="6" s="1"/>
  <c r="E14" i="6"/>
  <c r="J14" i="6" s="1"/>
  <c r="E15" i="6"/>
  <c r="J15" i="6" s="1"/>
  <c r="E16" i="6"/>
  <c r="J16" i="6" s="1"/>
  <c r="E17" i="6"/>
  <c r="J17" i="6" s="1"/>
  <c r="E18" i="6"/>
  <c r="J18" i="6" s="1"/>
  <c r="E19" i="6"/>
  <c r="J19" i="6" s="1"/>
  <c r="L5" i="7"/>
  <c r="C5" i="7" s="1"/>
  <c r="L6" i="7"/>
  <c r="C6" i="7" s="1"/>
  <c r="L7" i="7"/>
  <c r="C7" i="7" s="1"/>
  <c r="L8" i="7"/>
  <c r="C8" i="7" s="1"/>
  <c r="L9" i="7"/>
  <c r="C9" i="7" s="1"/>
  <c r="L10" i="7"/>
  <c r="C10" i="7" s="1"/>
  <c r="L11" i="7"/>
  <c r="C11" i="7" s="1"/>
  <c r="L12" i="7"/>
  <c r="C12" i="7" s="1"/>
  <c r="L13" i="7"/>
  <c r="C13" i="7" s="1"/>
  <c r="L14" i="7"/>
  <c r="C14" i="7" s="1"/>
  <c r="L15" i="7"/>
  <c r="C15" i="7" s="1"/>
  <c r="L16" i="7"/>
  <c r="C16" i="7" s="1"/>
  <c r="L17" i="7"/>
  <c r="C17" i="7" s="1"/>
  <c r="E18" i="8"/>
  <c r="E19" i="8"/>
  <c r="L4" i="7"/>
  <c r="C4" i="7" s="1"/>
  <c r="E4" i="6"/>
  <c r="J4" i="6" s="1"/>
  <c r="K22" i="5"/>
  <c r="K23" i="5"/>
  <c r="L22" i="5"/>
  <c r="L2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4" i="5"/>
  <c r="D21" i="5"/>
  <c r="D22" i="5"/>
  <c r="D23" i="5"/>
  <c r="F21" i="5"/>
  <c r="F22" i="5"/>
  <c r="F23" i="5"/>
  <c r="H21" i="5"/>
  <c r="H22" i="5"/>
  <c r="H2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D5" i="5"/>
  <c r="L5" i="6" s="1"/>
  <c r="D6" i="5"/>
  <c r="L6" i="6" s="1"/>
  <c r="D7" i="5"/>
  <c r="L7" i="6" s="1"/>
  <c r="D8" i="5"/>
  <c r="L8" i="6" s="1"/>
  <c r="D9" i="5"/>
  <c r="E9" i="5" s="1"/>
  <c r="M9" i="6" s="1"/>
  <c r="D10" i="5"/>
  <c r="L10" i="6" s="1"/>
  <c r="D11" i="5"/>
  <c r="E11" i="5" s="1"/>
  <c r="M11" i="6" s="1"/>
  <c r="D12" i="5"/>
  <c r="L12" i="6" s="1"/>
  <c r="D13" i="5"/>
  <c r="E13" i="5" s="1"/>
  <c r="M13" i="6" s="1"/>
  <c r="D14" i="5"/>
  <c r="L14" i="6" s="1"/>
  <c r="D15" i="5"/>
  <c r="L15" i="6" s="1"/>
  <c r="D16" i="5"/>
  <c r="E16" i="5" s="1"/>
  <c r="M16" i="6" s="1"/>
  <c r="D17" i="5"/>
  <c r="E17" i="5" s="1"/>
  <c r="M17" i="6" s="1"/>
  <c r="D18" i="5"/>
  <c r="L18" i="6" s="1"/>
  <c r="D19" i="5"/>
  <c r="L19" i="6" s="1"/>
  <c r="D20" i="5"/>
  <c r="D4" i="5"/>
  <c r="L4" i="6" s="1"/>
  <c r="L203" i="3"/>
  <c r="L204" i="3"/>
  <c r="L205" i="3"/>
  <c r="L206" i="3"/>
  <c r="L207" i="3"/>
  <c r="L208" i="3"/>
  <c r="L209" i="3"/>
  <c r="L210" i="3"/>
  <c r="L211" i="3"/>
  <c r="L212" i="3"/>
  <c r="E205" i="3"/>
  <c r="E206" i="3" s="1"/>
  <c r="E207" i="3" s="1"/>
  <c r="B19" i="8" l="1"/>
  <c r="J19" i="8" s="1"/>
  <c r="B11" i="8"/>
  <c r="J11" i="8" s="1"/>
  <c r="B18" i="8"/>
  <c r="B10" i="8"/>
  <c r="J10" i="8" s="1"/>
  <c r="B17" i="8"/>
  <c r="J17" i="8" s="1"/>
  <c r="B9" i="8"/>
  <c r="J9" i="8" s="1"/>
  <c r="B16" i="8"/>
  <c r="J16" i="8" s="1"/>
  <c r="B8" i="8"/>
  <c r="J8" i="8" s="1"/>
  <c r="B15" i="8"/>
  <c r="J15" i="8" s="1"/>
  <c r="B7" i="8"/>
  <c r="J7" i="8" s="1"/>
  <c r="B14" i="8"/>
  <c r="B6" i="8"/>
  <c r="B13" i="8"/>
  <c r="J13" i="8" s="1"/>
  <c r="B5" i="8"/>
  <c r="J5" i="8" s="1"/>
  <c r="B12" i="8"/>
  <c r="J12" i="8" s="1"/>
  <c r="B4" i="8"/>
  <c r="J4" i="8" s="1"/>
  <c r="L11" i="6"/>
  <c r="L17" i="6"/>
  <c r="L9" i="6"/>
  <c r="L16" i="6"/>
  <c r="L13" i="6"/>
  <c r="E4" i="8"/>
  <c r="E5" i="8"/>
  <c r="J18" i="8"/>
  <c r="J14" i="8"/>
  <c r="J6" i="8"/>
  <c r="H19" i="8"/>
  <c r="I19" i="8"/>
  <c r="H18" i="8"/>
  <c r="I15" i="8"/>
  <c r="H14" i="8"/>
  <c r="H15" i="8"/>
  <c r="I12" i="8"/>
  <c r="H11" i="8"/>
  <c r="I16" i="8"/>
  <c r="I11" i="8"/>
  <c r="H10" i="8"/>
  <c r="I8" i="8"/>
  <c r="H7" i="8"/>
  <c r="I7" i="8"/>
  <c r="H6" i="8"/>
  <c r="I13" i="8"/>
  <c r="I5" i="8"/>
  <c r="H12" i="8"/>
  <c r="I18" i="8"/>
  <c r="I10" i="8"/>
  <c r="H17" i="8"/>
  <c r="H9" i="8"/>
  <c r="I17" i="8"/>
  <c r="I9" i="8"/>
  <c r="H16" i="8"/>
  <c r="H8" i="8"/>
  <c r="I14" i="8"/>
  <c r="I6" i="8"/>
  <c r="H13" i="8"/>
  <c r="H5" i="8"/>
  <c r="H4" i="8"/>
  <c r="I4" i="8"/>
  <c r="E11" i="8"/>
  <c r="E10" i="8"/>
  <c r="E17" i="8"/>
  <c r="E9" i="8"/>
  <c r="E16" i="8"/>
  <c r="E8" i="8"/>
  <c r="E15" i="8"/>
  <c r="E7" i="8"/>
  <c r="E14" i="8"/>
  <c r="E6" i="8"/>
  <c r="E13" i="8"/>
  <c r="E12" i="8"/>
  <c r="M11" i="7"/>
  <c r="M9" i="7"/>
  <c r="M10" i="7"/>
  <c r="M16" i="7"/>
  <c r="M8" i="7"/>
  <c r="M17" i="7"/>
  <c r="M15" i="7"/>
  <c r="M7" i="7"/>
  <c r="M14" i="7"/>
  <c r="M6" i="7"/>
  <c r="M13" i="7"/>
  <c r="M5" i="7"/>
  <c r="M12" i="7"/>
  <c r="M4" i="7"/>
  <c r="E18" i="5"/>
  <c r="M18" i="6" s="1"/>
  <c r="E8" i="5"/>
  <c r="M8" i="6" s="1"/>
  <c r="E5" i="5"/>
  <c r="M5" i="6" s="1"/>
  <c r="E6" i="5"/>
  <c r="M6" i="6" s="1"/>
  <c r="E19" i="5"/>
  <c r="M19" i="6" s="1"/>
  <c r="E14" i="5"/>
  <c r="M14" i="6" s="1"/>
  <c r="E10" i="5"/>
  <c r="M10" i="6" s="1"/>
  <c r="E23" i="5"/>
  <c r="E22" i="5"/>
  <c r="E21" i="5"/>
  <c r="E12" i="5"/>
  <c r="M12" i="6" s="1"/>
  <c r="E20" i="5"/>
  <c r="E15" i="5"/>
  <c r="M15" i="6" s="1"/>
  <c r="E7" i="5"/>
  <c r="M7" i="6" s="1"/>
  <c r="E4" i="5"/>
  <c r="M4" i="6" s="1"/>
  <c r="E20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G4" i="5" l="1"/>
  <c r="G12" i="5"/>
  <c r="G20" i="5"/>
  <c r="G11" i="5"/>
  <c r="G5" i="5"/>
  <c r="G13" i="5"/>
  <c r="G21" i="5"/>
  <c r="G6" i="5"/>
  <c r="G14" i="5"/>
  <c r="G22" i="5"/>
  <c r="G19" i="5"/>
  <c r="G7" i="5"/>
  <c r="G15" i="5"/>
  <c r="G23" i="5"/>
  <c r="G8" i="5"/>
  <c r="G16" i="5"/>
  <c r="G9" i="5"/>
  <c r="G17" i="5"/>
  <c r="G10" i="5"/>
  <c r="G18" i="5"/>
  <c r="E209" i="3"/>
  <c r="T209" i="3" s="1"/>
  <c r="E210" i="3" l="1"/>
  <c r="T210" i="3" s="1"/>
  <c r="E211" i="3" l="1"/>
  <c r="T211" i="3" s="1"/>
  <c r="E212" i="3" l="1"/>
  <c r="T212" i="3" l="1"/>
</calcChain>
</file>

<file path=xl/sharedStrings.xml><?xml version="1.0" encoding="utf-8"?>
<sst xmlns="http://schemas.openxmlformats.org/spreadsheetml/2006/main" count="1173" uniqueCount="706">
  <si>
    <t>First Name</t>
  </si>
  <si>
    <t>Last Name</t>
  </si>
  <si>
    <t>Ross</t>
  </si>
  <si>
    <t>Valeria</t>
  </si>
  <si>
    <t>Grant</t>
  </si>
  <si>
    <t>Vivian</t>
  </si>
  <si>
    <t>Farrell</t>
  </si>
  <si>
    <t>Sofia</t>
  </si>
  <si>
    <t>Williams</t>
  </si>
  <si>
    <t>Adrian</t>
  </si>
  <si>
    <t>Phillips</t>
  </si>
  <si>
    <t>Murray</t>
  </si>
  <si>
    <t>Miller</t>
  </si>
  <si>
    <t>Payne</t>
  </si>
  <si>
    <t>Miranda</t>
  </si>
  <si>
    <t>April</t>
  </si>
  <si>
    <t>Alexander</t>
  </si>
  <si>
    <t>Connie</t>
  </si>
  <si>
    <t>Morgan</t>
  </si>
  <si>
    <t>Henry</t>
  </si>
  <si>
    <t>Bennett</t>
  </si>
  <si>
    <t>Roland</t>
  </si>
  <si>
    <t>Cunningham</t>
  </si>
  <si>
    <t>James</t>
  </si>
  <si>
    <t>Reed</t>
  </si>
  <si>
    <t>Smith</t>
  </si>
  <si>
    <t>Amber</t>
  </si>
  <si>
    <t>Mitchell</t>
  </si>
  <si>
    <t>Haris</t>
  </si>
  <si>
    <t>Murphy</t>
  </si>
  <si>
    <t>Dixon</t>
  </si>
  <si>
    <t>Anderson</t>
  </si>
  <si>
    <t>Sophia</t>
  </si>
  <si>
    <t>Martin</t>
  </si>
  <si>
    <t>Camila</t>
  </si>
  <si>
    <t>Lenny</t>
  </si>
  <si>
    <t>Allen</t>
  </si>
  <si>
    <t>Harold</t>
  </si>
  <si>
    <t>Gray</t>
  </si>
  <si>
    <t>Brad</t>
  </si>
  <si>
    <t>Higgins</t>
  </si>
  <si>
    <t>Jones</t>
  </si>
  <si>
    <t>Lana</t>
  </si>
  <si>
    <t>Howard</t>
  </si>
  <si>
    <t>Sawyer</t>
  </si>
  <si>
    <t>West</t>
  </si>
  <si>
    <t>David</t>
  </si>
  <si>
    <t>Emily</t>
  </si>
  <si>
    <t>Stevens</t>
  </si>
  <si>
    <t>Heather</t>
  </si>
  <si>
    <t>Brooks</t>
  </si>
  <si>
    <t>Turner</t>
  </si>
  <si>
    <t>Isabella</t>
  </si>
  <si>
    <t>Morrison</t>
  </si>
  <si>
    <t>Caroline</t>
  </si>
  <si>
    <t>Barnes</t>
  </si>
  <si>
    <t>Lloyd</t>
  </si>
  <si>
    <t>Russell</t>
  </si>
  <si>
    <t>Wilson</t>
  </si>
  <si>
    <t>Lucy</t>
  </si>
  <si>
    <t>Thomas</t>
  </si>
  <si>
    <t>Perry</t>
  </si>
  <si>
    <t>Richard</t>
  </si>
  <si>
    <t>Edith</t>
  </si>
  <si>
    <t>Charlie</t>
  </si>
  <si>
    <t>Evans</t>
  </si>
  <si>
    <t>Kristian</t>
  </si>
  <si>
    <t>Stewart</t>
  </si>
  <si>
    <t>Elliott</t>
  </si>
  <si>
    <t>Kelsey</t>
  </si>
  <si>
    <t>Andrews</t>
  </si>
  <si>
    <t>Victor</t>
  </si>
  <si>
    <t>Harper</t>
  </si>
  <si>
    <t>Rebecca</t>
  </si>
  <si>
    <t>Paige</t>
  </si>
  <si>
    <t>Derek</t>
  </si>
  <si>
    <t>Hawkins</t>
  </si>
  <si>
    <t>Roberts</t>
  </si>
  <si>
    <t>Rubie</t>
  </si>
  <si>
    <t>Sullivan</t>
  </si>
  <si>
    <t>Tucker</t>
  </si>
  <si>
    <t>Eleanor</t>
  </si>
  <si>
    <t>Carter</t>
  </si>
  <si>
    <t>Nicole</t>
  </si>
  <si>
    <t>Robinson</t>
  </si>
  <si>
    <t>Holmes</t>
  </si>
  <si>
    <t>Kimberly</t>
  </si>
  <si>
    <t>Baker</t>
  </si>
  <si>
    <t>Cole</t>
  </si>
  <si>
    <t>Chloe</t>
  </si>
  <si>
    <t>Henderson</t>
  </si>
  <si>
    <t>Harrison</t>
  </si>
  <si>
    <t>Douglas</t>
  </si>
  <si>
    <t>Ellia</t>
  </si>
  <si>
    <t>Taylor</t>
  </si>
  <si>
    <t>Mike</t>
  </si>
  <si>
    <t>Edwin</t>
  </si>
  <si>
    <t>Owens</t>
  </si>
  <si>
    <t>Riley</t>
  </si>
  <si>
    <t>Julia</t>
  </si>
  <si>
    <t>Victoria</t>
  </si>
  <si>
    <t>Vanessa</t>
  </si>
  <si>
    <t>Chapman</t>
  </si>
  <si>
    <t>Alford</t>
  </si>
  <si>
    <t>Hall</t>
  </si>
  <si>
    <t>Wright</t>
  </si>
  <si>
    <t>Audrey</t>
  </si>
  <si>
    <t>Tara</t>
  </si>
  <si>
    <t>Johnston</t>
  </si>
  <si>
    <t>Richardson</t>
  </si>
  <si>
    <t>Edwards</t>
  </si>
  <si>
    <t>Casey</t>
  </si>
  <si>
    <t>Mary</t>
  </si>
  <si>
    <t>Ferguson</t>
  </si>
  <si>
    <t>Olivia</t>
  </si>
  <si>
    <t>Kelly</t>
  </si>
  <si>
    <t>Scott</t>
  </si>
  <si>
    <t>Tyler</t>
  </si>
  <si>
    <t>Warren</t>
  </si>
  <si>
    <t>Maddie</t>
  </si>
  <si>
    <t>Adams</t>
  </si>
  <si>
    <t>Mason</t>
  </si>
  <si>
    <t>Frederick</t>
  </si>
  <si>
    <t>Ned</t>
  </si>
  <si>
    <t>Carlos</t>
  </si>
  <si>
    <t>Cameron</t>
  </si>
  <si>
    <t>Florrie</t>
  </si>
  <si>
    <t>Wells</t>
  </si>
  <si>
    <t>Lily</t>
  </si>
  <si>
    <t>Oliver</t>
  </si>
  <si>
    <t>Sydney</t>
  </si>
  <si>
    <t>Rafael</t>
  </si>
  <si>
    <t>Michael</t>
  </si>
  <si>
    <t>Armstrong</t>
  </si>
  <si>
    <t>Perkins</t>
  </si>
  <si>
    <t>Jacob</t>
  </si>
  <si>
    <t>Adele</t>
  </si>
  <si>
    <t>Alexia</t>
  </si>
  <si>
    <t>Alissa</t>
  </si>
  <si>
    <t>Thompson</t>
  </si>
  <si>
    <t>Blake</t>
  </si>
  <si>
    <t>Ellis</t>
  </si>
  <si>
    <t>Max</t>
  </si>
  <si>
    <t>Jordan</t>
  </si>
  <si>
    <t>Brown</t>
  </si>
  <si>
    <t>Walker</t>
  </si>
  <si>
    <t>Roman</t>
  </si>
  <si>
    <t>password</t>
  </si>
  <si>
    <t>Nicholas</t>
  </si>
  <si>
    <t>n.mason@randatmail.com</t>
  </si>
  <si>
    <t>jsktujlqqn</t>
  </si>
  <si>
    <t>Eric</t>
  </si>
  <si>
    <t>e.dixon@randatmail.com</t>
  </si>
  <si>
    <t>mmkr3ib91a</t>
  </si>
  <si>
    <t>Kevin</t>
  </si>
  <si>
    <t>k.howard@randatmail.com</t>
  </si>
  <si>
    <t>jf6hh0xv8s</t>
  </si>
  <si>
    <t>Samantha</t>
  </si>
  <si>
    <t>s.martin@randatmail.com</t>
  </si>
  <si>
    <t>d19snq1kcd</t>
  </si>
  <si>
    <t>Sabrina</t>
  </si>
  <si>
    <t>s.andrews@randatmail.com</t>
  </si>
  <si>
    <t>8k4qzyglbt</t>
  </si>
  <si>
    <t>m.allen@randatmail.com</t>
  </si>
  <si>
    <t>pfrfp26en7</t>
  </si>
  <si>
    <t>Brianna</t>
  </si>
  <si>
    <t>b.sullivan@randatmail.com</t>
  </si>
  <si>
    <t>veqdav3g8q</t>
  </si>
  <si>
    <t>Elian</t>
  </si>
  <si>
    <t>e.cunningham@randatmail.com</t>
  </si>
  <si>
    <t>l1w7gqo011</t>
  </si>
  <si>
    <t>Davis</t>
  </si>
  <si>
    <t>m.davis@randatmail.com</t>
  </si>
  <si>
    <t>c8rymetmsp</t>
  </si>
  <si>
    <t>j.ferguson@randatmail.com</t>
  </si>
  <si>
    <t>vzrc3u3jim</t>
  </si>
  <si>
    <t>k.morrison@randatmail.com</t>
  </si>
  <si>
    <t>zutgufbwvk</t>
  </si>
  <si>
    <t>j.douglas@randatmail.com</t>
  </si>
  <si>
    <t>471qrgptll</t>
  </si>
  <si>
    <t>Johnson</t>
  </si>
  <si>
    <t>h.johnson@randatmail.com</t>
  </si>
  <si>
    <t>3zzmsv5xue</t>
  </si>
  <si>
    <t>f.douglas@randatmail.com</t>
  </si>
  <si>
    <t>9u435zod2p</t>
  </si>
  <si>
    <t>Barrett</t>
  </si>
  <si>
    <t>r.barrett@randatmail.com</t>
  </si>
  <si>
    <t>96emb13xht</t>
  </si>
  <si>
    <t>e.armstrong@randatmail.com</t>
  </si>
  <si>
    <t>3clv14448e</t>
  </si>
  <si>
    <t>Cooper</t>
  </si>
  <si>
    <t>h.cooper@randatmail.com</t>
  </si>
  <si>
    <t>dx8066fhwm</t>
  </si>
  <si>
    <t>d.barrett@randatmail.com</t>
  </si>
  <si>
    <t>ohnho7xxyj</t>
  </si>
  <si>
    <t>Amelia</t>
  </si>
  <si>
    <t>a.perry@randatmail.com</t>
  </si>
  <si>
    <t>hzhwue3t0x</t>
  </si>
  <si>
    <t>Stuart</t>
  </si>
  <si>
    <t>Nelson</t>
  </si>
  <si>
    <t>s.nelson@randatmail.com</t>
  </si>
  <si>
    <t>jgz5vi09sm</t>
  </si>
  <si>
    <t>l.richardson@randatmail.com</t>
  </si>
  <si>
    <t>pu5e8qfovv</t>
  </si>
  <si>
    <t>Lilianna</t>
  </si>
  <si>
    <t>Hamilton</t>
  </si>
  <si>
    <t>l.hamilton@randatmail.com</t>
  </si>
  <si>
    <t>pjzxlmcjyx</t>
  </si>
  <si>
    <t>f.turner@randatmail.com</t>
  </si>
  <si>
    <t>jhi1xufgz4</t>
  </si>
  <si>
    <t>e.mitchell@randatmail.com</t>
  </si>
  <si>
    <t>lf5kioilym</t>
  </si>
  <si>
    <t>Penelope</t>
  </si>
  <si>
    <t>p.walker@randatmail.com</t>
  </si>
  <si>
    <t>wxdglk694n</t>
  </si>
  <si>
    <t>Dominik</t>
  </si>
  <si>
    <t>d.wells@randatmail.com</t>
  </si>
  <si>
    <t>3t55xnr1dv</t>
  </si>
  <si>
    <t>b.cooper@randatmail.com</t>
  </si>
  <si>
    <t>9y327wog5y</t>
  </si>
  <si>
    <t>j.tucker@randatmail.com</t>
  </si>
  <si>
    <t>c6icwaamdn</t>
  </si>
  <si>
    <t>e.cooper@randatmail.com</t>
  </si>
  <si>
    <t>be41zo64gi</t>
  </si>
  <si>
    <t>Crawford</t>
  </si>
  <si>
    <t>v.crawford@randatmail.com</t>
  </si>
  <si>
    <t>61kbzpfazy</t>
  </si>
  <si>
    <t>d.andrews@randatmail.com</t>
  </si>
  <si>
    <t>qai9d6qua5</t>
  </si>
  <si>
    <t>s.ross@randatmail.com</t>
  </si>
  <si>
    <t>vfl73lq124</t>
  </si>
  <si>
    <t>m.casey@randatmail.com</t>
  </si>
  <si>
    <t>izxbhgb755</t>
  </si>
  <si>
    <t>l.kelly@randatmail.com</t>
  </si>
  <si>
    <t>6u34ut43vw</t>
  </si>
  <si>
    <t>a.edwards@randatmail.com</t>
  </si>
  <si>
    <t>uj86yt64ma</t>
  </si>
  <si>
    <t>Richards</t>
  </si>
  <si>
    <t>d.richards@randatmail.com</t>
  </si>
  <si>
    <t>l0pmt1gbr7</t>
  </si>
  <si>
    <t>t.gray@randatmail.com</t>
  </si>
  <si>
    <t>6fr9zrljuu</t>
  </si>
  <si>
    <t>m.taylor@randatmail.com</t>
  </si>
  <si>
    <t>5t9rld0k6d</t>
  </si>
  <si>
    <t>m.barrett@randatmail.com</t>
  </si>
  <si>
    <t>q9zeu2h4n7</t>
  </si>
  <si>
    <t>Fiona</t>
  </si>
  <si>
    <t>f.baker@randatmail.com</t>
  </si>
  <si>
    <t>z2ju89ojbg</t>
  </si>
  <si>
    <t>l.crawford@randatmail.com</t>
  </si>
  <si>
    <t>k2eqgepsb4</t>
  </si>
  <si>
    <t>Honey</t>
  </si>
  <si>
    <t>h.howard@randatmail.com</t>
  </si>
  <si>
    <t>3kfzisjz4f</t>
  </si>
  <si>
    <t>Darcy</t>
  </si>
  <si>
    <t>d.kelly@randatmail.com</t>
  </si>
  <si>
    <t>tohd4i0l40</t>
  </si>
  <si>
    <t>e.barnes@randatmail.com</t>
  </si>
  <si>
    <t>82yp5ijyqv</t>
  </si>
  <si>
    <t>j.carter@randatmail.com</t>
  </si>
  <si>
    <t>5kj3x5kwx3</t>
  </si>
  <si>
    <t>Lucas</t>
  </si>
  <si>
    <t>l.thompson@randatmail.com</t>
  </si>
  <si>
    <t>eayl70iagy</t>
  </si>
  <si>
    <t>Leonardo</t>
  </si>
  <si>
    <t>l.hawkins@randatmail.com</t>
  </si>
  <si>
    <t>7ggk9rsql8</t>
  </si>
  <si>
    <t>h.cunningham@randatmail.com</t>
  </si>
  <si>
    <t>z7yky300zu</t>
  </si>
  <si>
    <t>e.riley@randatmail.com</t>
  </si>
  <si>
    <t>ingt98hw36</t>
  </si>
  <si>
    <t>a.scott@randatmail.com</t>
  </si>
  <si>
    <t>u0ig8161h1</t>
  </si>
  <si>
    <t>a.warren@randatmail.com</t>
  </si>
  <si>
    <t>7i3z4zpd7k</t>
  </si>
  <si>
    <t>a.reed@randatmail.com</t>
  </si>
  <si>
    <t>m1oz8s9vb7</t>
  </si>
  <si>
    <t>r.henderson@randatmail.com</t>
  </si>
  <si>
    <t>ngn7y7sc26</t>
  </si>
  <si>
    <t>f.stevens@randatmail.com</t>
  </si>
  <si>
    <t>g0v30m7dj1</t>
  </si>
  <si>
    <t>pomocqh0my</t>
  </si>
  <si>
    <t>Campbell</t>
  </si>
  <si>
    <t>a.campbell@randatmail.com</t>
  </si>
  <si>
    <t>gob4djc6a3</t>
  </si>
  <si>
    <t>b.davis@randatmail.com</t>
  </si>
  <si>
    <t>cd3d82c71v</t>
  </si>
  <si>
    <t>k.harper@randatmail.com</t>
  </si>
  <si>
    <t>pz0rhlja7r</t>
  </si>
  <si>
    <t>s.farrell@randatmail.com</t>
  </si>
  <si>
    <t>pulal9kw7s</t>
  </si>
  <si>
    <t>c.phillips@randatmail.com</t>
  </si>
  <si>
    <t>f7mun6l79k</t>
  </si>
  <si>
    <t>b.stewart@randatmail.com</t>
  </si>
  <si>
    <t>d0fgswuzp3</t>
  </si>
  <si>
    <t>r.payne@randatmail.com</t>
  </si>
  <si>
    <t>8b27lo0ys0</t>
  </si>
  <si>
    <t>Sam</t>
  </si>
  <si>
    <t>s.henderson@randatmail.com</t>
  </si>
  <si>
    <t>iftxw6i5h5</t>
  </si>
  <si>
    <t>f.wilson@randatmail.com</t>
  </si>
  <si>
    <t>mayxs276wh</t>
  </si>
  <si>
    <t>r.elliott@randatmail.com</t>
  </si>
  <si>
    <t>9a28dmn49n</t>
  </si>
  <si>
    <t>v.smith@randatmail.com</t>
  </si>
  <si>
    <t>b8w5flle0n</t>
  </si>
  <si>
    <t>h.harper@randatmail.com</t>
  </si>
  <si>
    <t>gz8jd3748y</t>
  </si>
  <si>
    <t>Aiden</t>
  </si>
  <si>
    <t>a.harrison@randatmail.com</t>
  </si>
  <si>
    <t>kp9pqwnraw</t>
  </si>
  <si>
    <t>r.cooper@randatmail.com</t>
  </si>
  <si>
    <t>qhmj0bhxrp</t>
  </si>
  <si>
    <t>a.mason@randatmail.com</t>
  </si>
  <si>
    <t>mpympite4d</t>
  </si>
  <si>
    <t>Annabella</t>
  </si>
  <si>
    <t>a.cole@randatmail.com</t>
  </si>
  <si>
    <t>b89zel10f9</t>
  </si>
  <si>
    <t>Amanda</t>
  </si>
  <si>
    <t>a.richards@randatmail.com</t>
  </si>
  <si>
    <t>prnre0worh</t>
  </si>
  <si>
    <t>e.johnson@randatmail.com</t>
  </si>
  <si>
    <t>pjcehqaruv</t>
  </si>
  <si>
    <t>m.wright@randatmail.com</t>
  </si>
  <si>
    <t>ua3nko6jgl</t>
  </si>
  <si>
    <t>r.crawford@randatmail.com</t>
  </si>
  <si>
    <t>ewhg8cywt8</t>
  </si>
  <si>
    <t>l.jones@randatmail.com</t>
  </si>
  <si>
    <t>hd81gbda84</t>
  </si>
  <si>
    <t>r.taylor@randatmail.com</t>
  </si>
  <si>
    <t>l2y29wo625</t>
  </si>
  <si>
    <t>r.ellis@randatmail.com</t>
  </si>
  <si>
    <t>i4dnujrgvg</t>
  </si>
  <si>
    <t>Jared</t>
  </si>
  <si>
    <t>j.harper@randatmail.com</t>
  </si>
  <si>
    <t>o6ln2whdvg</t>
  </si>
  <si>
    <t>06sgw9pt6n</t>
  </si>
  <si>
    <t>r.wilson@randatmail.com</t>
  </si>
  <si>
    <t>7s5w67f95r</t>
  </si>
  <si>
    <t>a.kelly@randatmail.com</t>
  </si>
  <si>
    <t>s4586vy17m</t>
  </si>
  <si>
    <t>Moore</t>
  </si>
  <si>
    <t>c.moore@randatmail.com</t>
  </si>
  <si>
    <t>2t8q0ijovo</t>
  </si>
  <si>
    <t>b.adams@randatmail.com</t>
  </si>
  <si>
    <t>fvbyhwfcow</t>
  </si>
  <si>
    <t>p.smith@randatmail.com</t>
  </si>
  <si>
    <t>wiq7gr364c</t>
  </si>
  <si>
    <t>m.carter@randatmail.com</t>
  </si>
  <si>
    <t>7da1dahjxe</t>
  </si>
  <si>
    <t>a.wilson@randatmail.com</t>
  </si>
  <si>
    <t>q5259qwa2e</t>
  </si>
  <si>
    <t>n.hawkins@randatmail.com</t>
  </si>
  <si>
    <t>j4ula0o4ey</t>
  </si>
  <si>
    <t>a.stewart@randatmail.com</t>
  </si>
  <si>
    <t>4dsfdhu9wg</t>
  </si>
  <si>
    <t>Foster</t>
  </si>
  <si>
    <t>b.foster@randatmail.com</t>
  </si>
  <si>
    <t>85szj7aer4</t>
  </si>
  <si>
    <t>j.johnston@randatmail.com</t>
  </si>
  <si>
    <t>1bdugfhn0z</t>
  </si>
  <si>
    <t>Dainton</t>
  </si>
  <si>
    <t>d.wilson@randatmail.com</t>
  </si>
  <si>
    <t>h7k8mkeckr</t>
  </si>
  <si>
    <t>a.morrison@randatmail.com</t>
  </si>
  <si>
    <t>anq7buvuic</t>
  </si>
  <si>
    <t>Aldus</t>
  </si>
  <si>
    <t>a.thompson@randatmail.com</t>
  </si>
  <si>
    <t>ntyzl6zzhg</t>
  </si>
  <si>
    <t>r.chapman@randatmail.com</t>
  </si>
  <si>
    <t>g84wqczbx7</t>
  </si>
  <si>
    <t>v.richards@randatmail.com</t>
  </si>
  <si>
    <t>1m8iicr7da</t>
  </si>
  <si>
    <t>Ryan</t>
  </si>
  <si>
    <t>c.ryan@randatmail.com</t>
  </si>
  <si>
    <t>pb7kcao3ze</t>
  </si>
  <si>
    <t>Melanie</t>
  </si>
  <si>
    <t>m.brown@randatmail.com</t>
  </si>
  <si>
    <t>1j20k3qftg</t>
  </si>
  <si>
    <t>00003qrsma</t>
  </si>
  <si>
    <t>s.baker@randatmail.com</t>
  </si>
  <si>
    <t>as230egtmc</t>
  </si>
  <si>
    <t>Belinda</t>
  </si>
  <si>
    <t>b.brown@randatmail.com</t>
  </si>
  <si>
    <t>izs1j29tyv</t>
  </si>
  <si>
    <t>d.holmes@randatmail.com</t>
  </si>
  <si>
    <t>r7wzvt0l95</t>
  </si>
  <si>
    <t>v.higgins@randatmail.com</t>
  </si>
  <si>
    <t>ibsrkiuvv8</t>
  </si>
  <si>
    <t>Michelle</t>
  </si>
  <si>
    <t>m.wilson@randatmail.com</t>
  </si>
  <si>
    <t>e7rj9atw60</t>
  </si>
  <si>
    <t>p.stewart@randatmail.com</t>
  </si>
  <si>
    <t>htcafm3jkz</t>
  </si>
  <si>
    <t>Daisy</t>
  </si>
  <si>
    <t>w2b6slxaea</t>
  </si>
  <si>
    <t>c.chapman@randatmail.com</t>
  </si>
  <si>
    <t>abj4zwvbuk</t>
  </si>
  <si>
    <t>yi969uugur</t>
  </si>
  <si>
    <t>f.hall@randatmail.com</t>
  </si>
  <si>
    <t>8snaco0u6q</t>
  </si>
  <si>
    <t>r.lloyd@randatmail.com</t>
  </si>
  <si>
    <t>rryqiqp4o7</t>
  </si>
  <si>
    <t>e.holmes@randatmail.com</t>
  </si>
  <si>
    <t>gdab5al8am</t>
  </si>
  <si>
    <t>l.perkins@randatmail.com</t>
  </si>
  <si>
    <t>fd73pq0xqc</t>
  </si>
  <si>
    <t>n.richardson@randatmail.com</t>
  </si>
  <si>
    <t>c5ovp9pc9p</t>
  </si>
  <si>
    <t>v.robinson@randatmail.com</t>
  </si>
  <si>
    <t>vyxm03bc3g</t>
  </si>
  <si>
    <t>k.johnston@randatmail.com</t>
  </si>
  <si>
    <t>ae5qrja4nm</t>
  </si>
  <si>
    <t>k.cameron@randatmail.com</t>
  </si>
  <si>
    <t>zh82boqcja</t>
  </si>
  <si>
    <t>Lydia</t>
  </si>
  <si>
    <t>l.miller@randatmail.com</t>
  </si>
  <si>
    <t>wg29z88ta1</t>
  </si>
  <si>
    <t>i.miller@randatmail.com</t>
  </si>
  <si>
    <t>5notifyp3h</t>
  </si>
  <si>
    <t>k.west@randatmail.com</t>
  </si>
  <si>
    <t>wwt6bqj6gi</t>
  </si>
  <si>
    <t>Miley</t>
  </si>
  <si>
    <t>m.alexander@randatmail.com</t>
  </si>
  <si>
    <t>2bldx8qavc</t>
  </si>
  <si>
    <t>Watson</t>
  </si>
  <si>
    <t>s.watson@randatmail.com</t>
  </si>
  <si>
    <t>63sm4aaxwy</t>
  </si>
  <si>
    <t>Madaline</t>
  </si>
  <si>
    <t>m.hamilton@randatmail.com</t>
  </si>
  <si>
    <t>ybc7nw1lap</t>
  </si>
  <si>
    <t>Walter</t>
  </si>
  <si>
    <t>w.higgins@randatmail.com</t>
  </si>
  <si>
    <t>96uukc87s4</t>
  </si>
  <si>
    <t>xcumji451w</t>
  </si>
  <si>
    <t>d.riley@randatmail.com</t>
  </si>
  <si>
    <t>fq6xi38mvy</t>
  </si>
  <si>
    <t>wvul25rxzz</t>
  </si>
  <si>
    <t>j.crawford@randatmail.com</t>
  </si>
  <si>
    <t>ijsv2hbgon</t>
  </si>
  <si>
    <t>s.holmes@randatmail.com</t>
  </si>
  <si>
    <t>4zwdun95rp</t>
  </si>
  <si>
    <t>v.thomas@randatmail.com</t>
  </si>
  <si>
    <t>9t56kv1pyc</t>
  </si>
  <si>
    <t>n.stewart@randatmail.com</t>
  </si>
  <si>
    <t>z0aeo67mh7</t>
  </si>
  <si>
    <t>53qdao939f</t>
  </si>
  <si>
    <t>t.williams@randatmail.com</t>
  </si>
  <si>
    <t>ab73jz2gk2</t>
  </si>
  <si>
    <t>l.smith@randatmail.com</t>
  </si>
  <si>
    <t>rketpi3v4l</t>
  </si>
  <si>
    <t>Gibson</t>
  </si>
  <si>
    <t>m.gibson@randatmail.com</t>
  </si>
  <si>
    <t>pxpiobh1wa</t>
  </si>
  <si>
    <t>b.hawkins@randatmail.com</t>
  </si>
  <si>
    <t>2nco1mxnun</t>
  </si>
  <si>
    <t>a.brooks@randatmail.com</t>
  </si>
  <si>
    <t>j9vkqpyeij</t>
  </si>
  <si>
    <t>j.anderson@randatmail.com</t>
  </si>
  <si>
    <t>b3e5pzw84l</t>
  </si>
  <si>
    <t>h.payne@randatmail.com</t>
  </si>
  <si>
    <t>m1f8nqae0v</t>
  </si>
  <si>
    <t>d.mason@randatmail.com</t>
  </si>
  <si>
    <t>svz2vjajg8</t>
  </si>
  <si>
    <t>j1vwd6ai5c</t>
  </si>
  <si>
    <t>Luke</t>
  </si>
  <si>
    <t>l.nelson@randatmail.com</t>
  </si>
  <si>
    <t>2we9y8gwjv</t>
  </si>
  <si>
    <t>Aston</t>
  </si>
  <si>
    <t>ss1f4zk95s</t>
  </si>
  <si>
    <t>j.mason@randatmail.com</t>
  </si>
  <si>
    <t>xi0dardylk</t>
  </si>
  <si>
    <t>e.taylor@randatmail.com</t>
  </si>
  <si>
    <t>n8m3gt564n</t>
  </si>
  <si>
    <t>Adam</t>
  </si>
  <si>
    <t>a.casey@randatmail.com</t>
  </si>
  <si>
    <t>okm97ebe1u</t>
  </si>
  <si>
    <t>o.reed@randatmail.com</t>
  </si>
  <si>
    <t>8uom57d7v1</t>
  </si>
  <si>
    <t>m.perry@randatmail.com</t>
  </si>
  <si>
    <t>bppytnqbd5</t>
  </si>
  <si>
    <t>m.sullivan@randatmail.com</t>
  </si>
  <si>
    <t>45acdhar5u</t>
  </si>
  <si>
    <t>l.russell@randatmail.com</t>
  </si>
  <si>
    <t>nu9sm4aec0</t>
  </si>
  <si>
    <t>e.crawford@randatmail.com</t>
  </si>
  <si>
    <t>waye654118</t>
  </si>
  <si>
    <t>l.robinson@randatmail.com</t>
  </si>
  <si>
    <t>vg953ojcg1</t>
  </si>
  <si>
    <t>Morris</t>
  </si>
  <si>
    <t>h.morris@randatmail.com</t>
  </si>
  <si>
    <t>w08kib03h5</t>
  </si>
  <si>
    <t>r.evans@randatmail.com</t>
  </si>
  <si>
    <t>g98cqjh37v</t>
  </si>
  <si>
    <t>r.russell@randatmail.com</t>
  </si>
  <si>
    <t>1hsbubigmp</t>
  </si>
  <si>
    <t>b.morgan@randatmail.com</t>
  </si>
  <si>
    <t>uhkjl259pd</t>
  </si>
  <si>
    <t>i.ferguson@randatmail.com</t>
  </si>
  <si>
    <t>r2opjy8l5f</t>
  </si>
  <si>
    <t>a.henderson@randatmail.com</t>
  </si>
  <si>
    <t>jgs3kiysnf</t>
  </si>
  <si>
    <t>f.alexander@randatmail.com</t>
  </si>
  <si>
    <t>ldvu4p3yqc</t>
  </si>
  <si>
    <t>d.walker@randatmail.com</t>
  </si>
  <si>
    <t>ofhpbgvnvk</t>
  </si>
  <si>
    <t>m.chapman@randatmail.com</t>
  </si>
  <si>
    <t>zbcyl3uqrx</t>
  </si>
  <si>
    <t>Ted</t>
  </si>
  <si>
    <t>t.ross@randatmail.com</t>
  </si>
  <si>
    <t>jnkz44xhs3</t>
  </si>
  <si>
    <t>m.evans@randatmail.com</t>
  </si>
  <si>
    <t>wtn4k5gm7e</t>
  </si>
  <si>
    <t>Parker</t>
  </si>
  <si>
    <t>i.parker@randatmail.com</t>
  </si>
  <si>
    <t>gpfcxd28tc</t>
  </si>
  <si>
    <t>m.crawford@randatmail.com</t>
  </si>
  <si>
    <t>uwtpsei4hs</t>
  </si>
  <si>
    <t>s.moore@randatmail.com</t>
  </si>
  <si>
    <t>q2lys16lmd</t>
  </si>
  <si>
    <t>r.bennett@randatmail.com</t>
  </si>
  <si>
    <t>ozoexr3hok</t>
  </si>
  <si>
    <t>Oscar</t>
  </si>
  <si>
    <t>o.hamilton@randatmail.com</t>
  </si>
  <si>
    <t>4sgmo5icp6</t>
  </si>
  <si>
    <t>r.anderson@randatmail.com</t>
  </si>
  <si>
    <t>ts8zhrm9nu</t>
  </si>
  <si>
    <t>d.alexander@randatmail.com</t>
  </si>
  <si>
    <t>einvnoj96e</t>
  </si>
  <si>
    <t>f.morris@randatmail.com</t>
  </si>
  <si>
    <t>bbigqnszzs</t>
  </si>
  <si>
    <t>3g8hi142ii</t>
  </si>
  <si>
    <t>h.thompson@randatmail.com</t>
  </si>
  <si>
    <t>oxrz2vzh3v</t>
  </si>
  <si>
    <t>r.campbell@randatmail.com</t>
  </si>
  <si>
    <t>0xn69ml6nr</t>
  </si>
  <si>
    <t>p.payne@randatmail.com</t>
  </si>
  <si>
    <t>gw7oof5nsg</t>
  </si>
  <si>
    <t>Ashton</t>
  </si>
  <si>
    <t>fxuyip9q1g</t>
  </si>
  <si>
    <t>Julian</t>
  </si>
  <si>
    <t>j.riley@randatmail.com</t>
  </si>
  <si>
    <t>wli3hitu1z</t>
  </si>
  <si>
    <t>v.west@randatmail.com</t>
  </si>
  <si>
    <t>5i6618bnkp</t>
  </si>
  <si>
    <t>Adison</t>
  </si>
  <si>
    <t>a.evans@randatmail.com</t>
  </si>
  <si>
    <t>1869xud5b2</t>
  </si>
  <si>
    <t>r.howard@randatmail.com</t>
  </si>
  <si>
    <t>9svcdiyi3z</t>
  </si>
  <si>
    <t>Savana</t>
  </si>
  <si>
    <t>s.perkins@randatmail.com</t>
  </si>
  <si>
    <t>mn53exgz1d</t>
  </si>
  <si>
    <t>c.murray@randatmail.com</t>
  </si>
  <si>
    <t>wk8gonx7u9</t>
  </si>
  <si>
    <t>n.riley@randatmail.com</t>
  </si>
  <si>
    <t>50kmwrkbvc</t>
  </si>
  <si>
    <t>h.mason@randatmail.com</t>
  </si>
  <si>
    <t>06zh7bx2l1</t>
  </si>
  <si>
    <t>l.holmes@randatmail.com</t>
  </si>
  <si>
    <t>lgw9r6chqn</t>
  </si>
  <si>
    <t>o.gibson@randatmail.com</t>
  </si>
  <si>
    <t>mf4o215ov7</t>
  </si>
  <si>
    <t>c.grant@randatmail.com</t>
  </si>
  <si>
    <t>clvautcmgp</t>
  </si>
  <si>
    <t>c.roberts@randatmail.com</t>
  </si>
  <si>
    <t>1z5x9fnhq8</t>
  </si>
  <si>
    <t>Antony</t>
  </si>
  <si>
    <t>a.johnson@randatmail.com</t>
  </si>
  <si>
    <t>k681kj5cgp</t>
  </si>
  <si>
    <t>d.richardson@randatmail.com</t>
  </si>
  <si>
    <t>oj833t7pat</t>
  </si>
  <si>
    <t>Alan</t>
  </si>
  <si>
    <t>a.williams@randatmail.com</t>
  </si>
  <si>
    <t>ou8g88ckuc</t>
  </si>
  <si>
    <t>Tess</t>
  </si>
  <si>
    <t>t.chapman@randatmail.com</t>
  </si>
  <si>
    <t>i2j7lmcn8w</t>
  </si>
  <si>
    <t>j.sullivan@randatmail.com</t>
  </si>
  <si>
    <t>4g2yn2lbda</t>
  </si>
  <si>
    <t>b.murphy@randatmail.com</t>
  </si>
  <si>
    <t>a7ltcznyo6</t>
  </si>
  <si>
    <t>v.harrison@randatmail.com</t>
  </si>
  <si>
    <t>8yuzbzd9qy</t>
  </si>
  <si>
    <t>v.armstrong@randatmail.com</t>
  </si>
  <si>
    <t>wlha5yg6lk</t>
  </si>
  <si>
    <t>k.thomas@randatmail.com</t>
  </si>
  <si>
    <t>ojwjgji1lg</t>
  </si>
  <si>
    <t>s.murray@randatmail.com</t>
  </si>
  <si>
    <t>1y4h1ap0a4</t>
  </si>
  <si>
    <t>m.owens@randatmail.com</t>
  </si>
  <si>
    <t>9ed2lster6</t>
  </si>
  <si>
    <t>b.kelly@randatmail.com</t>
  </si>
  <si>
    <t>xfpmns2a43</t>
  </si>
  <si>
    <t>Owen</t>
  </si>
  <si>
    <t>o.warren@randatmail.com</t>
  </si>
  <si>
    <t>uoka58g2w0</t>
  </si>
  <si>
    <t>name</t>
  </si>
  <si>
    <t>email</t>
  </si>
  <si>
    <t>id</t>
  </si>
  <si>
    <t>type</t>
  </si>
  <si>
    <t>PARTICIPANT</t>
  </si>
  <si>
    <t>MANAGER</t>
  </si>
  <si>
    <t>USERS</t>
  </si>
  <si>
    <t>SPONSOR</t>
  </si>
  <si>
    <t>Nader, Hoppe and Rempel</t>
  </si>
  <si>
    <t>bailey.fernando@purdy.net</t>
  </si>
  <si>
    <t>Kshlerin Inc</t>
  </si>
  <si>
    <t>wwaters@anderson.com</t>
  </si>
  <si>
    <t>Koelpin Group</t>
  </si>
  <si>
    <t>weimann.cathryn@cartwright.com</t>
  </si>
  <si>
    <t>Kautzer Inc</t>
  </si>
  <si>
    <t>auer.cristal@murray.com</t>
  </si>
  <si>
    <t>Grimes Inc</t>
  </si>
  <si>
    <t>pturner@grady.com</t>
  </si>
  <si>
    <t>Conn Ltd</t>
  </si>
  <si>
    <t>peggie.cummerata@cruickshank.com</t>
  </si>
  <si>
    <t>Gutmann-Dooley</t>
  </si>
  <si>
    <t>vschaefer@heller.com</t>
  </si>
  <si>
    <t>Gerhold-Schaden</t>
  </si>
  <si>
    <t>eve.davis@rippin.info</t>
  </si>
  <si>
    <t>Blanda-O'Keefe</t>
  </si>
  <si>
    <t>oconn@bailey.com</t>
  </si>
  <si>
    <t>Thompson-Ondricka</t>
  </si>
  <si>
    <t>ora69@harvey.net</t>
  </si>
  <si>
    <t>EVENTS</t>
  </si>
  <si>
    <t>number</t>
  </si>
  <si>
    <t>beginningDate</t>
  </si>
  <si>
    <t>endDate</t>
  </si>
  <si>
    <t>visibilty</t>
  </si>
  <si>
    <t>managerID</t>
  </si>
  <si>
    <t>duration</t>
  </si>
  <si>
    <t>GP de Quebec.  Canada</t>
  </si>
  <si>
    <t>Milan–San Remo</t>
  </si>
  <si>
    <t>Tour of Flanders</t>
  </si>
  <si>
    <t>Paris–Roubaix</t>
  </si>
  <si>
    <t>Liège–Bastogne–Liège</t>
  </si>
  <si>
    <t>Giro di Lombardia</t>
  </si>
  <si>
    <t>Cadel Evans Great Ocean Road Race</t>
  </si>
  <si>
    <t>E3 Harelbeke</t>
  </si>
  <si>
    <t>Gent–Wevelgem</t>
  </si>
  <si>
    <t>La Flèche Wallonne</t>
  </si>
  <si>
    <t>Amstel Gold Race</t>
  </si>
  <si>
    <t>Clásica de San Sebastián</t>
  </si>
  <si>
    <t>Bretagne Classic</t>
  </si>
  <si>
    <t>Vattenfall Cyclassics</t>
  </si>
  <si>
    <t>GP de Montréal</t>
  </si>
  <si>
    <t>Tour of Britain</t>
  </si>
  <si>
    <t>Tour of Alberta</t>
  </si>
  <si>
    <t>Tour de France</t>
  </si>
  <si>
    <t>Volta de Portugal</t>
  </si>
  <si>
    <t xml:space="preserve">Vuelta a Galicia </t>
  </si>
  <si>
    <t>TEAMS</t>
  </si>
  <si>
    <t xml:space="preserve">AG2R La Mondiale </t>
  </si>
  <si>
    <t xml:space="preserve">Astana Pro Team </t>
  </si>
  <si>
    <t xml:space="preserve">Bahrain Merida </t>
  </si>
  <si>
    <t xml:space="preserve">BORA - hansgrohe </t>
  </si>
  <si>
    <t xml:space="preserve">CCC Team </t>
  </si>
  <si>
    <t xml:space="preserve">Deceuninck - Quick Step </t>
  </si>
  <si>
    <t xml:space="preserve">EF Education First </t>
  </si>
  <si>
    <t xml:space="preserve">Groupama - FDJ </t>
  </si>
  <si>
    <t xml:space="preserve">Lotto Soudal </t>
  </si>
  <si>
    <t xml:space="preserve">Mitchelton-Scott </t>
  </si>
  <si>
    <t xml:space="preserve">Movistar Team </t>
  </si>
  <si>
    <t xml:space="preserve">Team Dimension Data </t>
  </si>
  <si>
    <t xml:space="preserve">Team INEOS </t>
  </si>
  <si>
    <t xml:space="preserve">Team Jumbo-Visma </t>
  </si>
  <si>
    <t xml:space="preserve">Team Katusha - Alpecin </t>
  </si>
  <si>
    <t xml:space="preserve">Team Sunweb </t>
  </si>
  <si>
    <t xml:space="preserve">Trek - Segafredo </t>
  </si>
  <si>
    <t xml:space="preserve">UAE-Team Emirates </t>
  </si>
  <si>
    <t xml:space="preserve">Names from https://en.wikipedia.org/wiki/List_of_men%27s_road_bicycle_races </t>
  </si>
  <si>
    <t>Fiels formated like this are not for the database</t>
  </si>
  <si>
    <t>Filter -1 to get Manager/Participants/Sponsors IDs</t>
  </si>
  <si>
    <t>Notes</t>
  </si>
  <si>
    <t>EQUIPMENT</t>
  </si>
  <si>
    <t>Names from https://www.procyclingstats.com/teams/worldtour</t>
  </si>
  <si>
    <t>participantID</t>
  </si>
  <si>
    <t>category</t>
  </si>
  <si>
    <t>description</t>
  </si>
  <si>
    <t>To be provided</t>
  </si>
  <si>
    <t>DROP OUT</t>
  </si>
  <si>
    <t>eventNumber</t>
  </si>
  <si>
    <t>ENROLLMENT</t>
  </si>
  <si>
    <t>teamName</t>
  </si>
  <si>
    <t>dorsal</t>
  </si>
  <si>
    <t>ON TEAM</t>
  </si>
  <si>
    <t>startDate</t>
  </si>
  <si>
    <t>sponsorID</t>
  </si>
  <si>
    <t>monetaryValue</t>
  </si>
  <si>
    <t>SPONSORSHIP EVENT</t>
  </si>
  <si>
    <t>SPONSORSHIP TEAM</t>
  </si>
  <si>
    <t>date</t>
  </si>
  <si>
    <t>startLocation</t>
  </si>
  <si>
    <t>endLocation</t>
  </si>
  <si>
    <t>STAGE</t>
  </si>
  <si>
    <t>distance</t>
  </si>
  <si>
    <t>STAGE PARTICIPATION</t>
  </si>
  <si>
    <t>stageDate</t>
  </si>
  <si>
    <t>stageStartLocation</t>
  </si>
  <si>
    <t>stateEndLocation</t>
  </si>
  <si>
    <t>result</t>
  </si>
  <si>
    <t>PRIZE</t>
  </si>
  <si>
    <t>receiverID</t>
  </si>
  <si>
    <t>value</t>
  </si>
  <si>
    <t>km, completely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</si>
</sst>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24"/>
      <color theme="0"/>
      <name val="Calibri"/>
      <family val="2"/>
    </font>
    <font>
      <sz val="11"/>
      <color rgb="FF000000"/>
      <name val="Calibri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3" borderId="2" applyNumberFormat="0" applyAlignment="0" applyProtection="0"/>
    <xf numFmtId="0" fontId="3" fillId="4" borderId="3" applyNumberFormat="0" applyFont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4" fillId="3" borderId="2" xfId="1"/>
    <xf numFmtId="0" fontId="4" fillId="3" borderId="2" xfId="1" applyNumberFormat="1"/>
    <xf numFmtId="0" fontId="4" fillId="3" borderId="2" xfId="1" applyAlignment="1">
      <alignment horizontal="center" vertical="center" wrapText="1"/>
    </xf>
    <xf numFmtId="0" fontId="4" fillId="4" borderId="3" xfId="2" applyFont="1" applyAlignment="1">
      <alignment horizontal="center" vertical="center" wrapText="1"/>
    </xf>
    <xf numFmtId="0" fontId="1" fillId="0" borderId="0" xfId="0" applyFont="1" applyAlignment="1"/>
  </cellXfs>
  <cellStyles count="3">
    <cellStyle name="Calculation" xfId="1" builtinId="22"/>
    <cellStyle name="Normal" xfId="0" builtinId="0"/>
    <cellStyle name="Note" xfId="2" builtinId="10"/>
  </cellStyles>
  <dxfs count="44"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0" formatCode="General"/>
    </dxf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6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202F0-7E13-4451-8B53-B3356A7BB1D6}" name="Table3" displayName="Table3" ref="C2:I212" totalsRowShown="0">
  <autoFilter ref="C2:I212" xr:uid="{3BE21E9C-521F-46C5-BF15-B73BD1449E66}"/>
  <tableColumns count="7">
    <tableColumn id="1" xr3:uid="{A6559F3E-9243-427F-9E08-FA9D0040BA7B}" name="First Name"/>
    <tableColumn id="2" xr3:uid="{E0A55CE9-5878-48E2-BA83-68A2F7FEF742}" name="Last Name"/>
    <tableColumn id="6" xr3:uid="{EC21F208-5B7E-46BB-854B-FFCE944F128A}" name="id"/>
    <tableColumn id="5" xr3:uid="{0BED8B80-6BF5-47A3-A37A-D02104A02552}" name="name" dataDxfId="43">
      <calculatedColumnFormula>_xlfn.CONCAT(Table3[[#This Row],[First Name]], " ", Table3[[#This Row],[Last Name]])</calculatedColumnFormula>
    </tableColumn>
    <tableColumn id="3" xr3:uid="{A43C3501-DCDC-4154-8F3F-9A61BA82708F}" name="email"/>
    <tableColumn id="4" xr3:uid="{307624D8-7F9D-47E9-A9B0-9ED54189EE53}" name="password"/>
    <tableColumn id="7" xr3:uid="{7B719255-10DF-4C77-8468-80A1EF2A01B3}" name="type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2F4EB6-87A0-4D91-9CC8-A816CBB98718}" name="Table10" displayName="Table10" ref="J3:M19" totalsRowShown="0" headerRowDxfId="27">
  <autoFilter ref="J3:M19" xr:uid="{F27700E4-6A05-405A-9B26-039B9FDAA0AF}"/>
  <tableColumns count="4">
    <tableColumn id="1" xr3:uid="{7D327689-7776-4ECB-9B9A-7277CF1007F0}" name="participantID">
      <calculatedColumnFormula>Table9[[#This Row],[participantID]]</calculatedColumnFormula>
    </tableColumn>
    <tableColumn id="2" xr3:uid="{D37D43E7-6906-4D3B-8705-843551A5EB3B}" name="teamName">
      <calculatedColumnFormula>Table9[[#This Row],[teamName]]</calculatedColumnFormula>
    </tableColumn>
    <tableColumn id="3" xr3:uid="{3773CC2A-258F-4268-91FE-F5D2A38B5656}" name="startDate" dataDxfId="6">
      <calculatedColumnFormula>Table1[[#This Row],[beginningDate]]</calculatedColumnFormula>
    </tableColumn>
    <tableColumn id="4" xr3:uid="{2E6B6658-F0B3-453F-B044-023819E5E0B8}" name="endDate" dataDxfId="5">
      <calculatedColumnFormula>Table1[[#This Row],[endDate]]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46542F4-5E1B-4BEF-92A1-DE16092D35A2}" name="Table914" displayName="Table914" ref="B3:D17" totalsRowShown="0" headerRowDxfId="26">
  <autoFilter ref="B3:D17" xr:uid="{F29FB464-63D8-4EFE-83A3-2BCD51827F10}"/>
  <tableColumns count="3">
    <tableColumn id="1" xr3:uid="{FA8A25AC-6E22-44ED-A21F-2E4D863A0BBD}" name="sponsorID">
      <calculatedColumnFormula>RANDBETWEEN(201, 210)</calculatedColumnFormula>
    </tableColumn>
    <tableColumn id="2" xr3:uid="{E3E2F1C7-697F-4104-8C67-1A0EE8B06979}" name="eventNumber" dataDxfId="15">
      <calculatedColumnFormula>Table9141619[[#This Row],[eventNumber]]</calculatedColumnFormula>
    </tableColumn>
    <tableColumn id="3" xr3:uid="{6F0FD5D3-2EE4-4F2D-9127-A15456A24ABC}" name="monetaryValue">
      <calculatedColumnFormula>RANDBETWEEN(1000, 100000)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DB552A8-1FF7-47CA-A7E2-10B9F851AC67}" name="Table91416" displayName="Table91416" ref="F3:H17" totalsRowShown="0" headerRowDxfId="25">
  <autoFilter ref="F3:H17" xr:uid="{1F8220A3-96D3-4B8D-AED0-FEAC5A54F197}"/>
  <tableColumns count="3">
    <tableColumn id="1" xr3:uid="{BC6F6486-8A98-4D61-BCFC-4A49C02198FE}" name="sponsorID">
      <calculatedColumnFormula>RANDBETWEEN(201, 210)</calculatedColumnFormula>
    </tableColumn>
    <tableColumn id="2" xr3:uid="{2E10E1CB-C029-4931-AC15-1B86A42575C7}" name="teamName">
      <calculatedColumnFormula>Table9[[#This Row],[teamName]]</calculatedColumnFormula>
    </tableColumn>
    <tableColumn id="3" xr3:uid="{1DF61AD7-EE55-4EF2-828F-F6FC3BED3F0E}" name="monetaryValue" dataDxfId="20">
      <calculatedColumnFormula>RANDBETWEEN(1000, 100000)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DB8F399-84CA-42FA-BBD3-102AB040E723}" name="Table9141619" displayName="Table9141619" ref="J3:N17" totalsRowShown="0" headerRowDxfId="23">
  <autoFilter ref="J3:N17" xr:uid="{DFDEA6B7-75B8-44F6-B8B9-12D4D6814331}"/>
  <tableColumns count="5">
    <tableColumn id="1" xr3:uid="{59E47DDB-48F6-4D0D-8113-1A62962FBA03}" name="id"/>
    <tableColumn id="2" xr3:uid="{2638CFD6-09BB-42BD-B225-DB7CF9C11E57}" name="sponsorID" dataDxfId="19">
      <calculatedColumnFormula>Table914[[#This Row],[sponsorID]]</calculatedColumnFormula>
    </tableColumn>
    <tableColumn id="3" xr3:uid="{C6233448-0CBE-483D-AFFF-FA6BA1217D59}" name="eventNumber" dataDxfId="17">
      <calculatedColumnFormula>Table9[[#This Row],[eventNumber]]</calculatedColumnFormula>
    </tableColumn>
    <tableColumn id="5" xr3:uid="{A9B4A01E-9969-4DF2-9CE0-2A13892F53B1}" name="receiverID" dataDxfId="16">
      <calculatedColumnFormula>Table9[[#This Row],[participantID]]</calculatedColumnFormula>
    </tableColumn>
    <tableColumn id="6" xr3:uid="{3F138096-01EA-448E-813F-379F1336CDCD}" name="value" dataDxfId="18">
      <calculatedColumnFormula>RANDBETWEEN(100, 10000)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9DD56A-E3C4-4D0A-A358-E94A929ABFE9}" name="Table91417" displayName="Table91417" ref="B3:F19" totalsRowShown="0" headerRowDxfId="14">
  <autoFilter ref="B3:F19" xr:uid="{625DD010-DBEA-499C-98B7-CC4022AFC3D4}"/>
  <tableColumns count="5">
    <tableColumn id="1" xr3:uid="{E6B96C34-9485-40A0-B420-21B7EA94709A}" name="date" dataDxfId="3">
      <calculatedColumnFormula>Table1[[#This Row],[beginningDate]]</calculatedColumnFormula>
    </tableColumn>
    <tableColumn id="2" xr3:uid="{0EF4BB3B-D49F-4921-B896-4F54D02BC71E}" name="startLocation">
      <calculatedColumnFormula>INDEX({"Aveiro","Lisboa","New York City","Paris"},RANDBETWEEN(1,4))</calculatedColumnFormula>
    </tableColumn>
    <tableColumn id="3" xr3:uid="{EB722B3F-EC42-42E9-AF2C-A57CBE5335D3}" name="endLocation">
      <calculatedColumnFormula>INDEX({"Aveiro","Lisboa","New York City","Paris"},RANDBETWEEN(1,4))</calculatedColumnFormula>
    </tableColumn>
    <tableColumn id="5" xr3:uid="{6F7F9D6A-9083-48DB-91AE-2530C0C7C312}" name="eventNumber" dataDxfId="13">
      <calculatedColumnFormula>Table9[[#This Row],[eventNumber]]</calculatedColumnFormula>
    </tableColumn>
    <tableColumn id="6" xr3:uid="{100F7E2E-261F-48D5-81ED-DCA4862D1CC6}" name="distance" dataDxfId="12">
      <calculatedColumnFormula>RANDBETWEEN(1, 7000)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55DFBF1-AC63-4707-8FD6-30CB7D953246}" name="Table9141618" displayName="Table9141618" ref="H3:M19" totalsRowShown="0" headerRowDxfId="24">
  <autoFilter ref="H3:M19" xr:uid="{A3A11C9A-B3C1-4EB1-AE97-1D2EB9AA7ECF}"/>
  <tableColumns count="6">
    <tableColumn id="1" xr3:uid="{FED8629F-65E5-4064-9E90-AED8D1C185E0}" name="participantID">
      <calculatedColumnFormula>Table9[[#This Row],[participantID]]</calculatedColumnFormula>
    </tableColumn>
    <tableColumn id="2" xr3:uid="{18D43BCF-1DAF-47E7-AD78-EF8802EEBE15}" name="eventNumber">
      <calculatedColumnFormula>Table9[[#This Row],[eventNumber]]</calculatedColumnFormula>
    </tableColumn>
    <tableColumn id="3" xr3:uid="{2024C595-7B1B-427A-81A6-6D6164B5FA09}" name="stageDate" dataDxfId="1">
      <calculatedColumnFormula>Table91417[[#This Row],[date]]</calculatedColumnFormula>
    </tableColumn>
    <tableColumn id="5" xr3:uid="{476C059F-2D2C-4DFD-9DDC-DE29F1BD9343}" name="stageStartLocation" dataDxfId="2">
      <calculatedColumnFormula>Table91417[[#This Row],[startLocation]]</calculatedColumnFormula>
    </tableColumn>
    <tableColumn id="6" xr3:uid="{5D9EBB0E-3F87-4A1D-AAFA-E9BEDCF0D46A}" name="stateEndLocation" dataDxfId="8">
      <calculatedColumnFormula>Table91417[[#This Row],[endLocation]]</calculatedColumnFormula>
    </tableColumn>
    <tableColumn id="7" xr3:uid="{C20A5FA0-AAED-4D94-82A3-A5890E923452}" name="result" dataDxfId="7">
      <calculatedColumnFormula>randbetween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D635D5-9205-43B9-81C8-C2A1FD975256}" name="Table5" displayName="Table5" ref="L2:L212" totalsRowShown="0" headerRowDxfId="42">
  <autoFilter ref="L2:L212" xr:uid="{DF57914A-1E47-4790-88C2-E76C982E1F80}"/>
  <tableColumns count="1">
    <tableColumn id="1" xr3:uid="{DE71163E-F1EC-424C-A7B5-2CA8A7B2D19B}" name="i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707C24-A376-4C1B-9562-C64DCCA3C564}" name="Table6" displayName="Table6" ref="P2:P212" totalsRowShown="0" headerRowDxfId="41">
  <autoFilter ref="P2:P212" xr:uid="{528E56B6-E43F-4147-9024-E5474B82A18E}"/>
  <tableColumns count="1">
    <tableColumn id="1" xr3:uid="{E53BFCCF-F7F2-4BA2-B482-81F0C5472A40}" name="id" dataDxfId="40">
      <calculatedColumnFormula>IF(Table3[[#This Row],[type]]="PARTICIPANT", Table3[[#This Row],[id]], -1)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E0C57C-88C8-4367-965A-0150D0D73078}" name="Table7" displayName="Table7" ref="T2:T212" totalsRowShown="0" headerRowDxfId="39">
  <autoFilter ref="T2:T212" xr:uid="{BDF97834-96A4-416F-8E1A-F01BC365159A}"/>
  <tableColumns count="1">
    <tableColumn id="1" xr3:uid="{4671B0A1-7BBB-4A67-B2BE-8B60B1869258}" name="id" dataDxfId="38">
      <calculatedColumnFormula>IF(Table3[[#This Row],[type]]="SPONSOR", Table3[[#This Row],[id]], -1)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8574B-59C4-4CA9-B231-E09F588ED972}" name="Table1" displayName="Table1" ref="B3:H23" totalsRowShown="0" headerRowDxfId="37">
  <autoFilter ref="B3:H23" xr:uid="{D500268A-1880-4AEC-A5E8-8A5A3B5CEFC9}"/>
  <tableColumns count="7">
    <tableColumn id="1" xr3:uid="{AC08EE0B-BB9E-441B-954C-C8EABB8EAA3B}" name="number"/>
    <tableColumn id="2" xr3:uid="{CA780BCD-10FF-422B-88E2-BE401C7A98C2}" name="name"/>
    <tableColumn id="3" xr3:uid="{BC3CC86C-B53D-4EED-9333-CC7320039E8E}" name="beginningDate" dataDxfId="36">
      <calculatedColumnFormula>RANDBETWEEN(DATE(2017, 1, 1), DATE(2019, 12, 31))</calculatedColumnFormula>
    </tableColumn>
    <tableColumn id="4" xr3:uid="{041BFC88-6430-43E0-B15A-DA3A9E73FDAB}" name="endDate">
      <calculatedColumnFormula>Table1[[#This Row],[beginningDate]]+Table1[[#This Row],[duration]]</calculatedColumnFormula>
    </tableColumn>
    <tableColumn id="5" xr3:uid="{90C3F6F4-22D5-4005-A518-A65A8606FA90}" name="visibilty" dataDxfId="34">
      <calculatedColumnFormula>RANDBETWEEN(0, 1)</calculatedColumnFormula>
    </tableColumn>
    <tableColumn id="6" xr3:uid="{AE2E775F-728D-438B-948C-367776DA57E4}" name="managerID" dataDxfId="33">
      <calculatedColumnFormula>RANDBETWEEN(MIN('Users and Related'!$L$161:$L$175),MAX('Users and Related'!$L$161:$L$175))</calculatedColumnFormula>
    </tableColumn>
    <tableColumn id="7" xr3:uid="{35CD65AE-E8CD-478A-A613-549AE088BC99}" name="duration" dataDxfId="35" dataCellStyle="Calculation">
      <calculatedColumnFormula>RANDBETWEEN(1, 20)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D30EFA-1236-4032-B0B4-019E07571237}" name="Table2" displayName="Table2" ref="O3:O21" totalsRowShown="0" headerRowDxfId="32">
  <autoFilter ref="O3:O21" xr:uid="{88CB9C10-8A0F-468A-8CB1-F78AA3107CC6}"/>
  <tableColumns count="1">
    <tableColumn id="1" xr3:uid="{F308588F-F66D-4B6C-A6F3-50A1D2FA5F61}" name="name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546E7F-2AA1-4787-ADE1-AB74E787A040}" name="Table4" displayName="Table4" ref="J3:M23" totalsRowShown="0" headerRowDxfId="31">
  <autoFilter ref="J3:M23" xr:uid="{FDB48EEE-4595-46F6-BB84-3FA5036E4A7A}"/>
  <tableColumns count="4">
    <tableColumn id="1" xr3:uid="{B76F9985-B2F1-4F7C-9ABC-6EA2BD3A22E5}" name="id"/>
    <tableColumn id="2" xr3:uid="{5942C5D5-D271-4CC4-8684-4401A1286C2C}" name="participantID">
      <calculatedColumnFormula>RANDBETWEEN(MIN('Users and Related'!$P$3:$P$160), MAX('Users and Related'!$P$3:$P$160))</calculatedColumnFormula>
    </tableColumn>
    <tableColumn id="3" xr3:uid="{B74B32B0-7FC9-4602-96EA-FBC118AC7BB6}" name="category" dataDxfId="30">
      <calculatedColumnFormula>INDEX({"Bike","Shorts","Others"},RANDBETWEEN(1,3))</calculatedColumnFormula>
    </tableColumn>
    <tableColumn id="4" xr3:uid="{683A7F8F-161D-4474-8D69-13EE5C341ACA}" name="description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8AF5ED-5E3E-4C68-B33C-20247171EF7B}" name="Table8" displayName="Table8" ref="B3:C11" totalsRowShown="0" headerRowDxfId="29">
  <autoFilter ref="B3:C11" xr:uid="{EEF889C9-91C9-45D0-992C-7E420B260922}"/>
  <tableColumns count="2">
    <tableColumn id="1" xr3:uid="{6F904D4E-543E-4879-89E1-5CB24455B570}" name="participantID" dataDxfId="0">
      <calculatedColumnFormula>RANDBETWEEN(MIN('Users and Related'!$P$176:$P$202), MAX('Users and Related'!$P$176:$P$202))</calculatedColumnFormula>
    </tableColumn>
    <tableColumn id="2" xr3:uid="{F0A5919D-F9AD-4A05-9B84-47D4AA941089}" name="eventNumber" dataDxfId="4">
      <calculatedColumnFormula>RANDBETWEEN(1, 20)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4180C0-E432-492C-ADC9-C5347A1F50BD}" name="Table9" displayName="Table9" ref="E3:H19" totalsRowShown="0" headerRowDxfId="28">
  <autoFilter ref="E3:H19" xr:uid="{58B3BB30-AA59-462E-9260-E20921884DBF}"/>
  <tableColumns count="4">
    <tableColumn id="1" xr3:uid="{CEA15162-F049-4C60-93C6-C2FF93454DD5}" name="participantID">
      <calculatedColumnFormula>RANDBETWEEN(MIN('Users and Related'!$P$3:$P$160), MAX('Users and Related'!$P$3:$P$160))</calculatedColumnFormula>
    </tableColumn>
    <tableColumn id="2" xr3:uid="{995B83C7-5B64-4FDD-9395-B34D1ADCD607}" name="eventNumber">
      <calculatedColumnFormula>RANDBETWEEN(1,20)</calculatedColumnFormula>
    </tableColumn>
    <tableColumn id="3" xr3:uid="{265DE18D-48FB-49EB-A105-3F19F3F9BF92}" name="teamName" dataDxfId="21">
      <calculatedColumnFormula>'Events, Teams and Equipment'!O5</calculatedColumnFormula>
    </tableColumn>
    <tableColumn id="4" xr3:uid="{8858187B-67BA-4492-8BCA-BE1C111F5091}" name="dorsal" dataDxfId="22">
      <calculatedColumnFormula>RANDBETWEEN(1,10)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EEA4-8D30-48F1-BD70-BFA7C6741713}">
  <dimension ref="C1:AB256"/>
  <sheetViews>
    <sheetView tabSelected="1" topLeftCell="A165" zoomScale="67" zoomScaleNormal="55" workbookViewId="0">
      <selection activeCell="X27" sqref="X27"/>
    </sheetView>
    <sheetView workbookViewId="1"/>
  </sheetViews>
  <sheetFormatPr defaultRowHeight="15" x14ac:dyDescent="0.25"/>
  <cols>
    <col min="3" max="3" width="12.7109375" customWidth="1"/>
    <col min="4" max="4" width="12.5703125" customWidth="1"/>
    <col min="5" max="5" width="12.28515625" customWidth="1"/>
    <col min="6" max="6" width="33.140625" customWidth="1"/>
    <col min="7" max="7" width="33.5703125" customWidth="1"/>
    <col min="8" max="8" width="25.85546875" customWidth="1"/>
    <col min="9" max="9" width="31.5703125" customWidth="1"/>
  </cols>
  <sheetData>
    <row r="1" spans="3:28" ht="53.25" customHeight="1" x14ac:dyDescent="0.25">
      <c r="C1" s="2" t="s">
        <v>603</v>
      </c>
      <c r="D1" s="2"/>
      <c r="E1" s="2"/>
      <c r="F1" s="2"/>
      <c r="G1" s="2"/>
      <c r="H1" s="2"/>
      <c r="I1" s="2"/>
      <c r="L1" s="2" t="s">
        <v>602</v>
      </c>
      <c r="M1" s="2"/>
      <c r="N1" s="2"/>
      <c r="P1" s="2" t="s">
        <v>601</v>
      </c>
      <c r="Q1" s="2"/>
      <c r="R1" s="2"/>
      <c r="T1" s="2" t="s">
        <v>604</v>
      </c>
      <c r="U1" s="2"/>
      <c r="V1" s="2"/>
      <c r="X1" s="4" t="s">
        <v>674</v>
      </c>
      <c r="Y1" s="4"/>
      <c r="Z1" s="4"/>
      <c r="AA1" s="4"/>
      <c r="AB1" s="4"/>
    </row>
    <row r="2" spans="3:28" ht="15" customHeight="1" x14ac:dyDescent="0.25">
      <c r="C2" t="s">
        <v>0</v>
      </c>
      <c r="D2" t="s">
        <v>1</v>
      </c>
      <c r="E2" t="s">
        <v>599</v>
      </c>
      <c r="F2" t="s">
        <v>597</v>
      </c>
      <c r="G2" t="s">
        <v>598</v>
      </c>
      <c r="H2" t="s">
        <v>147</v>
      </c>
      <c r="I2" t="s">
        <v>600</v>
      </c>
      <c r="L2" s="1" t="s">
        <v>599</v>
      </c>
      <c r="P2" s="1" t="s">
        <v>599</v>
      </c>
      <c r="T2" s="1" t="s">
        <v>599</v>
      </c>
      <c r="X2" s="11" t="s">
        <v>672</v>
      </c>
      <c r="Y2" s="11"/>
      <c r="Z2" s="11"/>
      <c r="AA2" s="11"/>
      <c r="AB2" s="11"/>
    </row>
    <row r="3" spans="3:28" x14ac:dyDescent="0.25">
      <c r="C3" s="9" t="s">
        <v>148</v>
      </c>
      <c r="D3" s="9" t="s">
        <v>121</v>
      </c>
      <c r="E3">
        <v>1</v>
      </c>
      <c r="F3" t="str">
        <f>_xlfn.CONCAT(Table3[[#This Row],[First Name]], " ", Table3[[#This Row],[Last Name]])</f>
        <v>Nicholas Mason</v>
      </c>
      <c r="G3" t="s">
        <v>149</v>
      </c>
      <c r="H3" t="s">
        <v>150</v>
      </c>
      <c r="I3" t="s">
        <v>601</v>
      </c>
      <c r="L3">
        <f>IF(Table3[[#This Row],[type]]="MANAGER", Table3[[#This Row],[id]], -1)</f>
        <v>-1</v>
      </c>
      <c r="P3">
        <f>IF(Table3[[#This Row],[type]]="PARTICIPANT", Table3[[#This Row],[id]], -1)</f>
        <v>1</v>
      </c>
      <c r="T3">
        <f>IF(Table3[[#This Row],[type]]="SPONSOR", Table3[[#This Row],[id]], -1)</f>
        <v>-1</v>
      </c>
      <c r="X3" s="11"/>
      <c r="Y3" s="11"/>
      <c r="Z3" s="11"/>
      <c r="AA3" s="11"/>
      <c r="AB3" s="11"/>
    </row>
    <row r="4" spans="3:28" x14ac:dyDescent="0.25">
      <c r="C4" s="9" t="s">
        <v>151</v>
      </c>
      <c r="D4" s="9" t="s">
        <v>30</v>
      </c>
      <c r="E4">
        <v>2</v>
      </c>
      <c r="F4" t="str">
        <f>_xlfn.CONCAT(Table3[[#This Row],[First Name]], " ", Table3[[#This Row],[Last Name]])</f>
        <v>Eric Dixon</v>
      </c>
      <c r="G4" t="s">
        <v>152</v>
      </c>
      <c r="H4" t="s">
        <v>153</v>
      </c>
      <c r="I4" s="1" t="s">
        <v>601</v>
      </c>
      <c r="L4">
        <f>IF(Table3[[#This Row],[type]]="MANAGER", Table3[[#This Row],[id]], -1)</f>
        <v>-1</v>
      </c>
      <c r="P4">
        <f>IF(Table3[[#This Row],[type]]="PARTICIPANT", Table3[[#This Row],[id]], -1)</f>
        <v>2</v>
      </c>
      <c r="T4">
        <f>IF(Table3[[#This Row],[type]]="SPONSOR", Table3[[#This Row],[id]], -1)</f>
        <v>-1</v>
      </c>
      <c r="X4" s="11"/>
      <c r="Y4" s="11"/>
      <c r="Z4" s="11"/>
      <c r="AA4" s="11"/>
      <c r="AB4" s="11"/>
    </row>
    <row r="5" spans="3:28" x14ac:dyDescent="0.25">
      <c r="C5" s="9" t="s">
        <v>154</v>
      </c>
      <c r="D5" s="9" t="s">
        <v>43</v>
      </c>
      <c r="E5">
        <v>3</v>
      </c>
      <c r="F5" t="str">
        <f>_xlfn.CONCAT(Table3[[#This Row],[First Name]], " ", Table3[[#This Row],[Last Name]])</f>
        <v>Kevin Howard</v>
      </c>
      <c r="G5" t="s">
        <v>155</v>
      </c>
      <c r="H5" t="s">
        <v>156</v>
      </c>
      <c r="I5" s="1" t="s">
        <v>601</v>
      </c>
      <c r="L5">
        <f>IF(Table3[[#This Row],[type]]="MANAGER", Table3[[#This Row],[id]], -1)</f>
        <v>-1</v>
      </c>
      <c r="P5">
        <f>IF(Table3[[#This Row],[type]]="PARTICIPANT", Table3[[#This Row],[id]], -1)</f>
        <v>3</v>
      </c>
      <c r="T5">
        <f>IF(Table3[[#This Row],[type]]="SPONSOR", Table3[[#This Row],[id]], -1)</f>
        <v>-1</v>
      </c>
      <c r="X5" s="11"/>
      <c r="Y5" s="11"/>
      <c r="Z5" s="11"/>
      <c r="AA5" s="11"/>
      <c r="AB5" s="11"/>
    </row>
    <row r="6" spans="3:28" x14ac:dyDescent="0.25">
      <c r="C6" s="9" t="s">
        <v>157</v>
      </c>
      <c r="D6" s="9" t="s">
        <v>33</v>
      </c>
      <c r="E6">
        <v>4</v>
      </c>
      <c r="F6" t="str">
        <f>_xlfn.CONCAT(Table3[[#This Row],[First Name]], " ", Table3[[#This Row],[Last Name]])</f>
        <v>Samantha Martin</v>
      </c>
      <c r="G6" t="s">
        <v>158</v>
      </c>
      <c r="H6" t="s">
        <v>159</v>
      </c>
      <c r="I6" s="1" t="s">
        <v>601</v>
      </c>
      <c r="L6">
        <f>IF(Table3[[#This Row],[type]]="MANAGER", Table3[[#This Row],[id]], -1)</f>
        <v>-1</v>
      </c>
      <c r="P6">
        <f>IF(Table3[[#This Row],[type]]="PARTICIPANT", Table3[[#This Row],[id]], -1)</f>
        <v>4</v>
      </c>
      <c r="T6">
        <f>IF(Table3[[#This Row],[type]]="SPONSOR", Table3[[#This Row],[id]], -1)</f>
        <v>-1</v>
      </c>
      <c r="X6" s="12" t="s">
        <v>673</v>
      </c>
      <c r="Y6" s="12"/>
      <c r="Z6" s="12"/>
      <c r="AA6" s="12"/>
      <c r="AB6" s="12"/>
    </row>
    <row r="7" spans="3:28" x14ac:dyDescent="0.25">
      <c r="C7" s="9" t="s">
        <v>160</v>
      </c>
      <c r="D7" s="9" t="s">
        <v>70</v>
      </c>
      <c r="E7">
        <v>5</v>
      </c>
      <c r="F7" t="str">
        <f>_xlfn.CONCAT(Table3[[#This Row],[First Name]], " ", Table3[[#This Row],[Last Name]])</f>
        <v>Sabrina Andrews</v>
      </c>
      <c r="G7" t="s">
        <v>161</v>
      </c>
      <c r="H7" t="s">
        <v>162</v>
      </c>
      <c r="I7" s="1" t="s">
        <v>601</v>
      </c>
      <c r="L7">
        <f>IF(Table3[[#This Row],[type]]="MANAGER", Table3[[#This Row],[id]], -1)</f>
        <v>-1</v>
      </c>
      <c r="P7">
        <f>IF(Table3[[#This Row],[type]]="PARTICIPANT", Table3[[#This Row],[id]], -1)</f>
        <v>5</v>
      </c>
      <c r="T7">
        <f>IF(Table3[[#This Row],[type]]="SPONSOR", Table3[[#This Row],[id]], -1)</f>
        <v>-1</v>
      </c>
      <c r="X7" s="12"/>
      <c r="Y7" s="12"/>
      <c r="Z7" s="12"/>
      <c r="AA7" s="12"/>
      <c r="AB7" s="12"/>
    </row>
    <row r="8" spans="3:28" x14ac:dyDescent="0.25">
      <c r="C8" s="9" t="s">
        <v>112</v>
      </c>
      <c r="D8" s="9" t="s">
        <v>36</v>
      </c>
      <c r="E8">
        <v>6</v>
      </c>
      <c r="F8" t="str">
        <f>_xlfn.CONCAT(Table3[[#This Row],[First Name]], " ", Table3[[#This Row],[Last Name]])</f>
        <v>Mary Allen</v>
      </c>
      <c r="G8" t="s">
        <v>163</v>
      </c>
      <c r="H8" t="s">
        <v>164</v>
      </c>
      <c r="I8" s="1" t="s">
        <v>601</v>
      </c>
      <c r="L8">
        <f>IF(Table3[[#This Row],[type]]="MANAGER", Table3[[#This Row],[id]], -1)</f>
        <v>-1</v>
      </c>
      <c r="P8">
        <f>IF(Table3[[#This Row],[type]]="PARTICIPANT", Table3[[#This Row],[id]], -1)</f>
        <v>6</v>
      </c>
      <c r="T8">
        <f>IF(Table3[[#This Row],[type]]="SPONSOR", Table3[[#This Row],[id]], -1)</f>
        <v>-1</v>
      </c>
      <c r="X8" s="12"/>
      <c r="Y8" s="12"/>
      <c r="Z8" s="12"/>
      <c r="AA8" s="12"/>
      <c r="AB8" s="12"/>
    </row>
    <row r="9" spans="3:28" x14ac:dyDescent="0.25">
      <c r="C9" s="9" t="s">
        <v>165</v>
      </c>
      <c r="D9" s="9" t="s">
        <v>79</v>
      </c>
      <c r="E9">
        <v>7</v>
      </c>
      <c r="F9" t="str">
        <f>_xlfn.CONCAT(Table3[[#This Row],[First Name]], " ", Table3[[#This Row],[Last Name]])</f>
        <v>Brianna Sullivan</v>
      </c>
      <c r="G9" t="s">
        <v>166</v>
      </c>
      <c r="H9" t="s">
        <v>167</v>
      </c>
      <c r="I9" s="1" t="s">
        <v>601</v>
      </c>
      <c r="L9">
        <f>IF(Table3[[#This Row],[type]]="MANAGER", Table3[[#This Row],[id]], -1)</f>
        <v>-1</v>
      </c>
      <c r="P9">
        <f>IF(Table3[[#This Row],[type]]="PARTICIPANT", Table3[[#This Row],[id]], -1)</f>
        <v>7</v>
      </c>
      <c r="T9">
        <f>IF(Table3[[#This Row],[type]]="SPONSOR", Table3[[#This Row],[id]], -1)</f>
        <v>-1</v>
      </c>
      <c r="X9" s="12"/>
      <c r="Y9" s="12"/>
      <c r="Z9" s="12"/>
      <c r="AA9" s="12"/>
      <c r="AB9" s="12"/>
    </row>
    <row r="10" spans="3:28" x14ac:dyDescent="0.25">
      <c r="C10" s="9" t="s">
        <v>168</v>
      </c>
      <c r="D10" s="9" t="s">
        <v>22</v>
      </c>
      <c r="E10">
        <v>8</v>
      </c>
      <c r="F10" t="str">
        <f>_xlfn.CONCAT(Table3[[#This Row],[First Name]], " ", Table3[[#This Row],[Last Name]])</f>
        <v>Elian Cunningham</v>
      </c>
      <c r="G10" t="s">
        <v>169</v>
      </c>
      <c r="H10" t="s">
        <v>170</v>
      </c>
      <c r="I10" s="1" t="s">
        <v>601</v>
      </c>
      <c r="L10">
        <f>IF(Table3[[#This Row],[type]]="MANAGER", Table3[[#This Row],[id]], -1)</f>
        <v>-1</v>
      </c>
      <c r="P10">
        <f>IF(Table3[[#This Row],[type]]="PARTICIPANT", Table3[[#This Row],[id]], -1)</f>
        <v>8</v>
      </c>
      <c r="T10">
        <f>IF(Table3[[#This Row],[type]]="SPONSOR", Table3[[#This Row],[id]], -1)</f>
        <v>-1</v>
      </c>
    </row>
    <row r="11" spans="3:28" x14ac:dyDescent="0.25">
      <c r="C11" s="9" t="s">
        <v>33</v>
      </c>
      <c r="D11" s="9" t="s">
        <v>171</v>
      </c>
      <c r="E11">
        <v>9</v>
      </c>
      <c r="F11" t="str">
        <f>_xlfn.CONCAT(Table3[[#This Row],[First Name]], " ", Table3[[#This Row],[Last Name]])</f>
        <v>Martin Davis</v>
      </c>
      <c r="G11" t="s">
        <v>172</v>
      </c>
      <c r="H11" t="s">
        <v>173</v>
      </c>
      <c r="I11" s="1" t="s">
        <v>601</v>
      </c>
      <c r="L11">
        <f>IF(Table3[[#This Row],[type]]="MANAGER", Table3[[#This Row],[id]], -1)</f>
        <v>-1</v>
      </c>
      <c r="P11">
        <f>IF(Table3[[#This Row],[type]]="PARTICIPANT", Table3[[#This Row],[id]], -1)</f>
        <v>9</v>
      </c>
      <c r="T11">
        <f>IF(Table3[[#This Row],[type]]="SPONSOR", Table3[[#This Row],[id]], -1)</f>
        <v>-1</v>
      </c>
    </row>
    <row r="12" spans="3:28" x14ac:dyDescent="0.25">
      <c r="C12" s="9" t="s">
        <v>23</v>
      </c>
      <c r="D12" s="9" t="s">
        <v>113</v>
      </c>
      <c r="E12">
        <v>10</v>
      </c>
      <c r="F12" t="str">
        <f>_xlfn.CONCAT(Table3[[#This Row],[First Name]], " ", Table3[[#This Row],[Last Name]])</f>
        <v>James Ferguson</v>
      </c>
      <c r="G12" t="s">
        <v>174</v>
      </c>
      <c r="H12" t="s">
        <v>175</v>
      </c>
      <c r="I12" s="1" t="s">
        <v>601</v>
      </c>
      <c r="L12">
        <f>IF(Table3[[#This Row],[type]]="MANAGER", Table3[[#This Row],[id]], -1)</f>
        <v>-1</v>
      </c>
      <c r="P12">
        <f>IF(Table3[[#This Row],[type]]="PARTICIPANT", Table3[[#This Row],[id]], -1)</f>
        <v>10</v>
      </c>
      <c r="T12">
        <f>IF(Table3[[#This Row],[type]]="SPONSOR", Table3[[#This Row],[id]], -1)</f>
        <v>-1</v>
      </c>
    </row>
    <row r="13" spans="3:28" x14ac:dyDescent="0.25">
      <c r="C13" s="9" t="s">
        <v>66</v>
      </c>
      <c r="D13" s="9" t="s">
        <v>53</v>
      </c>
      <c r="E13">
        <v>11</v>
      </c>
      <c r="F13" t="str">
        <f>_xlfn.CONCAT(Table3[[#This Row],[First Name]], " ", Table3[[#This Row],[Last Name]])</f>
        <v>Kristian Morrison</v>
      </c>
      <c r="G13" t="s">
        <v>176</v>
      </c>
      <c r="H13" t="s">
        <v>177</v>
      </c>
      <c r="I13" s="1" t="s">
        <v>601</v>
      </c>
      <c r="L13">
        <f>IF(Table3[[#This Row],[type]]="MANAGER", Table3[[#This Row],[id]], -1)</f>
        <v>-1</v>
      </c>
      <c r="P13">
        <f>IF(Table3[[#This Row],[type]]="PARTICIPANT", Table3[[#This Row],[id]], -1)</f>
        <v>11</v>
      </c>
      <c r="T13">
        <f>IF(Table3[[#This Row],[type]]="SPONSOR", Table3[[#This Row],[id]], -1)</f>
        <v>-1</v>
      </c>
    </row>
    <row r="14" spans="3:28" x14ac:dyDescent="0.25">
      <c r="C14" s="9" t="s">
        <v>143</v>
      </c>
      <c r="D14" s="9" t="s">
        <v>92</v>
      </c>
      <c r="E14">
        <v>12</v>
      </c>
      <c r="F14" t="str">
        <f>_xlfn.CONCAT(Table3[[#This Row],[First Name]], " ", Table3[[#This Row],[Last Name]])</f>
        <v>Jordan Douglas</v>
      </c>
      <c r="G14" t="s">
        <v>178</v>
      </c>
      <c r="H14" t="s">
        <v>179</v>
      </c>
      <c r="I14" s="1" t="s">
        <v>601</v>
      </c>
      <c r="L14">
        <f>IF(Table3[[#This Row],[type]]="MANAGER", Table3[[#This Row],[id]], -1)</f>
        <v>-1</v>
      </c>
      <c r="P14">
        <f>IF(Table3[[#This Row],[type]]="PARTICIPANT", Table3[[#This Row],[id]], -1)</f>
        <v>12</v>
      </c>
      <c r="T14">
        <f>IF(Table3[[#This Row],[type]]="SPONSOR", Table3[[#This Row],[id]], -1)</f>
        <v>-1</v>
      </c>
    </row>
    <row r="15" spans="3:28" x14ac:dyDescent="0.25">
      <c r="C15" s="9" t="s">
        <v>28</v>
      </c>
      <c r="D15" s="9" t="s">
        <v>180</v>
      </c>
      <c r="E15">
        <v>13</v>
      </c>
      <c r="F15" t="str">
        <f>_xlfn.CONCAT(Table3[[#This Row],[First Name]], " ", Table3[[#This Row],[Last Name]])</f>
        <v>Haris Johnson</v>
      </c>
      <c r="G15" t="s">
        <v>181</v>
      </c>
      <c r="H15" t="s">
        <v>182</v>
      </c>
      <c r="I15" s="1" t="s">
        <v>601</v>
      </c>
      <c r="L15">
        <f>IF(Table3[[#This Row],[type]]="MANAGER", Table3[[#This Row],[id]], -1)</f>
        <v>-1</v>
      </c>
      <c r="P15">
        <f>IF(Table3[[#This Row],[type]]="PARTICIPANT", Table3[[#This Row],[id]], -1)</f>
        <v>13</v>
      </c>
      <c r="T15">
        <f>IF(Table3[[#This Row],[type]]="SPONSOR", Table3[[#This Row],[id]], -1)</f>
        <v>-1</v>
      </c>
    </row>
    <row r="16" spans="3:28" x14ac:dyDescent="0.25">
      <c r="C16" s="9" t="s">
        <v>122</v>
      </c>
      <c r="D16" s="9" t="s">
        <v>92</v>
      </c>
      <c r="E16">
        <v>14</v>
      </c>
      <c r="F16" t="str">
        <f>_xlfn.CONCAT(Table3[[#This Row],[First Name]], " ", Table3[[#This Row],[Last Name]])</f>
        <v>Frederick Douglas</v>
      </c>
      <c r="G16" t="s">
        <v>183</v>
      </c>
      <c r="H16" t="s">
        <v>184</v>
      </c>
      <c r="I16" s="1" t="s">
        <v>601</v>
      </c>
      <c r="L16">
        <f>IF(Table3[[#This Row],[type]]="MANAGER", Table3[[#This Row],[id]], -1)</f>
        <v>-1</v>
      </c>
      <c r="P16">
        <f>IF(Table3[[#This Row],[type]]="PARTICIPANT", Table3[[#This Row],[id]], -1)</f>
        <v>14</v>
      </c>
      <c r="T16">
        <f>IF(Table3[[#This Row],[type]]="SPONSOR", Table3[[#This Row],[id]], -1)</f>
        <v>-1</v>
      </c>
    </row>
    <row r="17" spans="3:20" x14ac:dyDescent="0.25">
      <c r="C17" s="9" t="s">
        <v>146</v>
      </c>
      <c r="D17" s="9" t="s">
        <v>185</v>
      </c>
      <c r="E17">
        <v>15</v>
      </c>
      <c r="F17" t="str">
        <f>_xlfn.CONCAT(Table3[[#This Row],[First Name]], " ", Table3[[#This Row],[Last Name]])</f>
        <v>Roman Barrett</v>
      </c>
      <c r="G17" t="s">
        <v>186</v>
      </c>
      <c r="H17" t="s">
        <v>187</v>
      </c>
      <c r="I17" s="1" t="s">
        <v>601</v>
      </c>
      <c r="L17">
        <f>IF(Table3[[#This Row],[type]]="MANAGER", Table3[[#This Row],[id]], -1)</f>
        <v>-1</v>
      </c>
      <c r="P17">
        <f>IF(Table3[[#This Row],[type]]="PARTICIPANT", Table3[[#This Row],[id]], -1)</f>
        <v>15</v>
      </c>
      <c r="T17">
        <f>IF(Table3[[#This Row],[type]]="SPONSOR", Table3[[#This Row],[id]], -1)</f>
        <v>-1</v>
      </c>
    </row>
    <row r="18" spans="3:20" x14ac:dyDescent="0.25">
      <c r="C18" s="9" t="s">
        <v>96</v>
      </c>
      <c r="D18" s="9" t="s">
        <v>133</v>
      </c>
      <c r="E18">
        <v>16</v>
      </c>
      <c r="F18" t="str">
        <f>_xlfn.CONCAT(Table3[[#This Row],[First Name]], " ", Table3[[#This Row],[Last Name]])</f>
        <v>Edwin Armstrong</v>
      </c>
      <c r="G18" t="s">
        <v>188</v>
      </c>
      <c r="H18" t="s">
        <v>189</v>
      </c>
      <c r="I18" s="1" t="s">
        <v>601</v>
      </c>
      <c r="L18">
        <f>IF(Table3[[#This Row],[type]]="MANAGER", Table3[[#This Row],[id]], -1)</f>
        <v>-1</v>
      </c>
      <c r="P18">
        <f>IF(Table3[[#This Row],[type]]="PARTICIPANT", Table3[[#This Row],[id]], -1)</f>
        <v>16</v>
      </c>
      <c r="T18">
        <f>IF(Table3[[#This Row],[type]]="SPONSOR", Table3[[#This Row],[id]], -1)</f>
        <v>-1</v>
      </c>
    </row>
    <row r="19" spans="3:20" x14ac:dyDescent="0.25">
      <c r="C19" s="9" t="s">
        <v>19</v>
      </c>
      <c r="D19" s="9" t="s">
        <v>190</v>
      </c>
      <c r="E19">
        <v>17</v>
      </c>
      <c r="F19" t="str">
        <f>_xlfn.CONCAT(Table3[[#This Row],[First Name]], " ", Table3[[#This Row],[Last Name]])</f>
        <v>Henry Cooper</v>
      </c>
      <c r="G19" t="s">
        <v>191</v>
      </c>
      <c r="H19" t="s">
        <v>192</v>
      </c>
      <c r="I19" s="1" t="s">
        <v>601</v>
      </c>
      <c r="L19">
        <f>IF(Table3[[#This Row],[type]]="MANAGER", Table3[[#This Row],[id]], -1)</f>
        <v>-1</v>
      </c>
      <c r="P19">
        <f>IF(Table3[[#This Row],[type]]="PARTICIPANT", Table3[[#This Row],[id]], -1)</f>
        <v>17</v>
      </c>
      <c r="T19">
        <f>IF(Table3[[#This Row],[type]]="SPONSOR", Table3[[#This Row],[id]], -1)</f>
        <v>-1</v>
      </c>
    </row>
    <row r="20" spans="3:20" x14ac:dyDescent="0.25">
      <c r="C20" s="9" t="s">
        <v>46</v>
      </c>
      <c r="D20" s="9" t="s">
        <v>185</v>
      </c>
      <c r="E20">
        <v>18</v>
      </c>
      <c r="F20" t="str">
        <f>_xlfn.CONCAT(Table3[[#This Row],[First Name]], " ", Table3[[#This Row],[Last Name]])</f>
        <v>David Barrett</v>
      </c>
      <c r="G20" t="s">
        <v>193</v>
      </c>
      <c r="H20" t="s">
        <v>194</v>
      </c>
      <c r="I20" s="1" t="s">
        <v>601</v>
      </c>
      <c r="L20">
        <f>IF(Table3[[#This Row],[type]]="MANAGER", Table3[[#This Row],[id]], -1)</f>
        <v>-1</v>
      </c>
      <c r="P20">
        <f>IF(Table3[[#This Row],[type]]="PARTICIPANT", Table3[[#This Row],[id]], -1)</f>
        <v>18</v>
      </c>
      <c r="T20">
        <f>IF(Table3[[#This Row],[type]]="SPONSOR", Table3[[#This Row],[id]], -1)</f>
        <v>-1</v>
      </c>
    </row>
    <row r="21" spans="3:20" x14ac:dyDescent="0.25">
      <c r="C21" s="9" t="s">
        <v>195</v>
      </c>
      <c r="D21" s="9" t="s">
        <v>61</v>
      </c>
      <c r="E21">
        <v>19</v>
      </c>
      <c r="F21" t="str">
        <f>_xlfn.CONCAT(Table3[[#This Row],[First Name]], " ", Table3[[#This Row],[Last Name]])</f>
        <v>Amelia Perry</v>
      </c>
      <c r="G21" t="s">
        <v>196</v>
      </c>
      <c r="H21" t="s">
        <v>197</v>
      </c>
      <c r="I21" s="1" t="s">
        <v>601</v>
      </c>
      <c r="L21">
        <f>IF(Table3[[#This Row],[type]]="MANAGER", Table3[[#This Row],[id]], -1)</f>
        <v>-1</v>
      </c>
      <c r="P21">
        <f>IF(Table3[[#This Row],[type]]="PARTICIPANT", Table3[[#This Row],[id]], -1)</f>
        <v>19</v>
      </c>
      <c r="T21">
        <f>IF(Table3[[#This Row],[type]]="SPONSOR", Table3[[#This Row],[id]], -1)</f>
        <v>-1</v>
      </c>
    </row>
    <row r="22" spans="3:20" x14ac:dyDescent="0.25">
      <c r="C22" s="9" t="s">
        <v>198</v>
      </c>
      <c r="D22" s="9" t="s">
        <v>199</v>
      </c>
      <c r="E22">
        <v>20</v>
      </c>
      <c r="F22" t="str">
        <f>_xlfn.CONCAT(Table3[[#This Row],[First Name]], " ", Table3[[#This Row],[Last Name]])</f>
        <v>Stuart Nelson</v>
      </c>
      <c r="G22" t="s">
        <v>200</v>
      </c>
      <c r="H22" t="s">
        <v>201</v>
      </c>
      <c r="I22" s="1" t="s">
        <v>601</v>
      </c>
      <c r="L22">
        <f>IF(Table3[[#This Row],[type]]="MANAGER", Table3[[#This Row],[id]], -1)</f>
        <v>-1</v>
      </c>
      <c r="P22">
        <f>IF(Table3[[#This Row],[type]]="PARTICIPANT", Table3[[#This Row],[id]], -1)</f>
        <v>20</v>
      </c>
      <c r="T22">
        <f>IF(Table3[[#This Row],[type]]="SPONSOR", Table3[[#This Row],[id]], -1)</f>
        <v>-1</v>
      </c>
    </row>
    <row r="23" spans="3:20" x14ac:dyDescent="0.25">
      <c r="C23" s="9" t="s">
        <v>59</v>
      </c>
      <c r="D23" s="9" t="s">
        <v>109</v>
      </c>
      <c r="E23">
        <v>21</v>
      </c>
      <c r="F23" t="str">
        <f>_xlfn.CONCAT(Table3[[#This Row],[First Name]], " ", Table3[[#This Row],[Last Name]])</f>
        <v>Lucy Richardson</v>
      </c>
      <c r="G23" t="s">
        <v>202</v>
      </c>
      <c r="H23" t="s">
        <v>203</v>
      </c>
      <c r="I23" s="1" t="s">
        <v>601</v>
      </c>
      <c r="L23">
        <f>IF(Table3[[#This Row],[type]]="MANAGER", Table3[[#This Row],[id]], -1)</f>
        <v>-1</v>
      </c>
      <c r="P23">
        <f>IF(Table3[[#This Row],[type]]="PARTICIPANT", Table3[[#This Row],[id]], -1)</f>
        <v>21</v>
      </c>
      <c r="T23">
        <f>IF(Table3[[#This Row],[type]]="SPONSOR", Table3[[#This Row],[id]], -1)</f>
        <v>-1</v>
      </c>
    </row>
    <row r="24" spans="3:20" x14ac:dyDescent="0.25">
      <c r="C24" s="9" t="s">
        <v>204</v>
      </c>
      <c r="D24" s="9" t="s">
        <v>205</v>
      </c>
      <c r="E24">
        <v>22</v>
      </c>
      <c r="F24" t="str">
        <f>_xlfn.CONCAT(Table3[[#This Row],[First Name]], " ", Table3[[#This Row],[Last Name]])</f>
        <v>Lilianna Hamilton</v>
      </c>
      <c r="G24" t="s">
        <v>206</v>
      </c>
      <c r="H24" t="s">
        <v>207</v>
      </c>
      <c r="I24" s="1" t="s">
        <v>601</v>
      </c>
      <c r="L24">
        <f>IF(Table3[[#This Row],[type]]="MANAGER", Table3[[#This Row],[id]], -1)</f>
        <v>-1</v>
      </c>
      <c r="P24">
        <f>IF(Table3[[#This Row],[type]]="PARTICIPANT", Table3[[#This Row],[id]], -1)</f>
        <v>22</v>
      </c>
      <c r="T24">
        <f>IF(Table3[[#This Row],[type]]="SPONSOR", Table3[[#This Row],[id]], -1)</f>
        <v>-1</v>
      </c>
    </row>
    <row r="25" spans="3:20" x14ac:dyDescent="0.25">
      <c r="C25" s="9" t="s">
        <v>122</v>
      </c>
      <c r="D25" s="9" t="s">
        <v>51</v>
      </c>
      <c r="E25">
        <v>23</v>
      </c>
      <c r="F25" t="str">
        <f>_xlfn.CONCAT(Table3[[#This Row],[First Name]], " ", Table3[[#This Row],[Last Name]])</f>
        <v>Frederick Turner</v>
      </c>
      <c r="G25" t="s">
        <v>208</v>
      </c>
      <c r="H25" t="s">
        <v>209</v>
      </c>
      <c r="I25" s="1" t="s">
        <v>601</v>
      </c>
      <c r="L25">
        <f>IF(Table3[[#This Row],[type]]="MANAGER", Table3[[#This Row],[id]], -1)</f>
        <v>-1</v>
      </c>
      <c r="P25">
        <f>IF(Table3[[#This Row],[type]]="PARTICIPANT", Table3[[#This Row],[id]], -1)</f>
        <v>23</v>
      </c>
      <c r="T25">
        <f>IF(Table3[[#This Row],[type]]="SPONSOR", Table3[[#This Row],[id]], -1)</f>
        <v>-1</v>
      </c>
    </row>
    <row r="26" spans="3:20" x14ac:dyDescent="0.25">
      <c r="C26" s="9" t="s">
        <v>168</v>
      </c>
      <c r="D26" s="9" t="s">
        <v>27</v>
      </c>
      <c r="E26">
        <v>24</v>
      </c>
      <c r="F26" t="str">
        <f>_xlfn.CONCAT(Table3[[#This Row],[First Name]], " ", Table3[[#This Row],[Last Name]])</f>
        <v>Elian Mitchell</v>
      </c>
      <c r="G26" t="s">
        <v>210</v>
      </c>
      <c r="H26" t="s">
        <v>211</v>
      </c>
      <c r="I26" s="1" t="s">
        <v>601</v>
      </c>
      <c r="L26">
        <f>IF(Table3[[#This Row],[type]]="MANAGER", Table3[[#This Row],[id]], -1)</f>
        <v>-1</v>
      </c>
      <c r="P26">
        <f>IF(Table3[[#This Row],[type]]="PARTICIPANT", Table3[[#This Row],[id]], -1)</f>
        <v>24</v>
      </c>
      <c r="T26">
        <f>IF(Table3[[#This Row],[type]]="SPONSOR", Table3[[#This Row],[id]], -1)</f>
        <v>-1</v>
      </c>
    </row>
    <row r="27" spans="3:20" x14ac:dyDescent="0.25">
      <c r="C27" s="9" t="s">
        <v>212</v>
      </c>
      <c r="D27" s="9" t="s">
        <v>145</v>
      </c>
      <c r="E27">
        <v>25</v>
      </c>
      <c r="F27" t="str">
        <f>_xlfn.CONCAT(Table3[[#This Row],[First Name]], " ", Table3[[#This Row],[Last Name]])</f>
        <v>Penelope Walker</v>
      </c>
      <c r="G27" t="s">
        <v>213</v>
      </c>
      <c r="H27" t="s">
        <v>214</v>
      </c>
      <c r="I27" s="1" t="s">
        <v>601</v>
      </c>
      <c r="L27">
        <f>IF(Table3[[#This Row],[type]]="MANAGER", Table3[[#This Row],[id]], -1)</f>
        <v>-1</v>
      </c>
      <c r="P27">
        <f>IF(Table3[[#This Row],[type]]="PARTICIPANT", Table3[[#This Row],[id]], -1)</f>
        <v>25</v>
      </c>
      <c r="T27">
        <f>IF(Table3[[#This Row],[type]]="SPONSOR", Table3[[#This Row],[id]], -1)</f>
        <v>-1</v>
      </c>
    </row>
    <row r="28" spans="3:20" x14ac:dyDescent="0.25">
      <c r="C28" s="9" t="s">
        <v>215</v>
      </c>
      <c r="D28" s="9" t="s">
        <v>127</v>
      </c>
      <c r="E28">
        <v>26</v>
      </c>
      <c r="F28" t="str">
        <f>_xlfn.CONCAT(Table3[[#This Row],[First Name]], " ", Table3[[#This Row],[Last Name]])</f>
        <v>Dominik Wells</v>
      </c>
      <c r="G28" t="s">
        <v>216</v>
      </c>
      <c r="H28" t="s">
        <v>217</v>
      </c>
      <c r="I28" s="1" t="s">
        <v>601</v>
      </c>
      <c r="L28">
        <f>IF(Table3[[#This Row],[type]]="MANAGER", Table3[[#This Row],[id]], -1)</f>
        <v>-1</v>
      </c>
      <c r="P28">
        <f>IF(Table3[[#This Row],[type]]="PARTICIPANT", Table3[[#This Row],[id]], -1)</f>
        <v>26</v>
      </c>
      <c r="T28">
        <f>IF(Table3[[#This Row],[type]]="SPONSOR", Table3[[#This Row],[id]], -1)</f>
        <v>-1</v>
      </c>
    </row>
    <row r="29" spans="3:20" x14ac:dyDescent="0.25">
      <c r="C29" s="9" t="s">
        <v>39</v>
      </c>
      <c r="D29" s="9" t="s">
        <v>190</v>
      </c>
      <c r="E29">
        <v>27</v>
      </c>
      <c r="F29" t="str">
        <f>_xlfn.CONCAT(Table3[[#This Row],[First Name]], " ", Table3[[#This Row],[Last Name]])</f>
        <v>Brad Cooper</v>
      </c>
      <c r="G29" t="s">
        <v>218</v>
      </c>
      <c r="H29" t="s">
        <v>219</v>
      </c>
      <c r="I29" s="1" t="s">
        <v>601</v>
      </c>
      <c r="L29">
        <f>IF(Table3[[#This Row],[type]]="MANAGER", Table3[[#This Row],[id]], -1)</f>
        <v>-1</v>
      </c>
      <c r="P29">
        <f>IF(Table3[[#This Row],[type]]="PARTICIPANT", Table3[[#This Row],[id]], -1)</f>
        <v>27</v>
      </c>
      <c r="T29">
        <f>IF(Table3[[#This Row],[type]]="SPONSOR", Table3[[#This Row],[id]], -1)</f>
        <v>-1</v>
      </c>
    </row>
    <row r="30" spans="3:20" x14ac:dyDescent="0.25">
      <c r="C30" s="9" t="s">
        <v>135</v>
      </c>
      <c r="D30" s="9" t="s">
        <v>80</v>
      </c>
      <c r="E30">
        <v>28</v>
      </c>
      <c r="F30" t="str">
        <f>_xlfn.CONCAT(Table3[[#This Row],[First Name]], " ", Table3[[#This Row],[Last Name]])</f>
        <v>Jacob Tucker</v>
      </c>
      <c r="G30" t="s">
        <v>220</v>
      </c>
      <c r="H30" t="s">
        <v>221</v>
      </c>
      <c r="I30" s="1" t="s">
        <v>601</v>
      </c>
      <c r="L30">
        <f>IF(Table3[[#This Row],[type]]="MANAGER", Table3[[#This Row],[id]], -1)</f>
        <v>-1</v>
      </c>
      <c r="P30">
        <f>IF(Table3[[#This Row],[type]]="PARTICIPANT", Table3[[#This Row],[id]], -1)</f>
        <v>28</v>
      </c>
      <c r="T30">
        <f>IF(Table3[[#This Row],[type]]="SPONSOR", Table3[[#This Row],[id]], -1)</f>
        <v>-1</v>
      </c>
    </row>
    <row r="31" spans="3:20" x14ac:dyDescent="0.25">
      <c r="C31" s="9" t="s">
        <v>151</v>
      </c>
      <c r="D31" s="9" t="s">
        <v>190</v>
      </c>
      <c r="E31">
        <v>29</v>
      </c>
      <c r="F31" t="str">
        <f>_xlfn.CONCAT(Table3[[#This Row],[First Name]], " ", Table3[[#This Row],[Last Name]])</f>
        <v>Eric Cooper</v>
      </c>
      <c r="G31" t="s">
        <v>222</v>
      </c>
      <c r="H31" t="s">
        <v>223</v>
      </c>
      <c r="I31" s="1" t="s">
        <v>601</v>
      </c>
      <c r="L31">
        <f>IF(Table3[[#This Row],[type]]="MANAGER", Table3[[#This Row],[id]], -1)</f>
        <v>-1</v>
      </c>
      <c r="P31">
        <f>IF(Table3[[#This Row],[type]]="PARTICIPANT", Table3[[#This Row],[id]], -1)</f>
        <v>29</v>
      </c>
      <c r="T31">
        <f>IF(Table3[[#This Row],[type]]="SPONSOR", Table3[[#This Row],[id]], -1)</f>
        <v>-1</v>
      </c>
    </row>
    <row r="32" spans="3:20" x14ac:dyDescent="0.25">
      <c r="C32" s="9" t="s">
        <v>100</v>
      </c>
      <c r="D32" s="9" t="s">
        <v>224</v>
      </c>
      <c r="E32">
        <v>30</v>
      </c>
      <c r="F32" t="str">
        <f>_xlfn.CONCAT(Table3[[#This Row],[First Name]], " ", Table3[[#This Row],[Last Name]])</f>
        <v>Victoria Crawford</v>
      </c>
      <c r="G32" t="s">
        <v>225</v>
      </c>
      <c r="H32" t="s">
        <v>226</v>
      </c>
      <c r="I32" s="1" t="s">
        <v>601</v>
      </c>
      <c r="L32">
        <f>IF(Table3[[#This Row],[type]]="MANAGER", Table3[[#This Row],[id]], -1)</f>
        <v>-1</v>
      </c>
      <c r="P32">
        <f>IF(Table3[[#This Row],[type]]="PARTICIPANT", Table3[[#This Row],[id]], -1)</f>
        <v>30</v>
      </c>
      <c r="T32">
        <f>IF(Table3[[#This Row],[type]]="SPONSOR", Table3[[#This Row],[id]], -1)</f>
        <v>-1</v>
      </c>
    </row>
    <row r="33" spans="3:20" x14ac:dyDescent="0.25">
      <c r="C33" s="9" t="s">
        <v>46</v>
      </c>
      <c r="D33" s="9" t="s">
        <v>70</v>
      </c>
      <c r="E33">
        <v>31</v>
      </c>
      <c r="F33" t="str">
        <f>_xlfn.CONCAT(Table3[[#This Row],[First Name]], " ", Table3[[#This Row],[Last Name]])</f>
        <v>David Andrews</v>
      </c>
      <c r="G33" t="s">
        <v>227</v>
      </c>
      <c r="H33" t="s">
        <v>228</v>
      </c>
      <c r="I33" s="1" t="s">
        <v>601</v>
      </c>
      <c r="L33">
        <f>IF(Table3[[#This Row],[type]]="MANAGER", Table3[[#This Row],[id]], -1)</f>
        <v>-1</v>
      </c>
      <c r="P33">
        <f>IF(Table3[[#This Row],[type]]="PARTICIPANT", Table3[[#This Row],[id]], -1)</f>
        <v>31</v>
      </c>
      <c r="T33">
        <f>IF(Table3[[#This Row],[type]]="SPONSOR", Table3[[#This Row],[id]], -1)</f>
        <v>-1</v>
      </c>
    </row>
    <row r="34" spans="3:20" x14ac:dyDescent="0.25">
      <c r="C34" s="9" t="s">
        <v>198</v>
      </c>
      <c r="D34" s="9" t="s">
        <v>2</v>
      </c>
      <c r="E34">
        <v>32</v>
      </c>
      <c r="F34" t="str">
        <f>_xlfn.CONCAT(Table3[[#This Row],[First Name]], " ", Table3[[#This Row],[Last Name]])</f>
        <v>Stuart Ross</v>
      </c>
      <c r="G34" t="s">
        <v>229</v>
      </c>
      <c r="H34" t="s">
        <v>230</v>
      </c>
      <c r="I34" s="1" t="s">
        <v>601</v>
      </c>
      <c r="L34">
        <f>IF(Table3[[#This Row],[type]]="MANAGER", Table3[[#This Row],[id]], -1)</f>
        <v>-1</v>
      </c>
      <c r="P34">
        <f>IF(Table3[[#This Row],[type]]="PARTICIPANT", Table3[[#This Row],[id]], -1)</f>
        <v>32</v>
      </c>
      <c r="T34">
        <f>IF(Table3[[#This Row],[type]]="SPONSOR", Table3[[#This Row],[id]], -1)</f>
        <v>-1</v>
      </c>
    </row>
    <row r="35" spans="3:20" x14ac:dyDescent="0.25">
      <c r="C35" s="9" t="s">
        <v>142</v>
      </c>
      <c r="D35" s="9" t="s">
        <v>111</v>
      </c>
      <c r="E35">
        <v>33</v>
      </c>
      <c r="F35" t="str">
        <f>_xlfn.CONCAT(Table3[[#This Row],[First Name]], " ", Table3[[#This Row],[Last Name]])</f>
        <v>Max Casey</v>
      </c>
      <c r="G35" t="s">
        <v>231</v>
      </c>
      <c r="H35" t="s">
        <v>232</v>
      </c>
      <c r="I35" s="1" t="s">
        <v>601</v>
      </c>
      <c r="L35">
        <f>IF(Table3[[#This Row],[type]]="MANAGER", Table3[[#This Row],[id]], -1)</f>
        <v>-1</v>
      </c>
      <c r="P35">
        <f>IF(Table3[[#This Row],[type]]="PARTICIPANT", Table3[[#This Row],[id]], -1)</f>
        <v>33</v>
      </c>
      <c r="T35">
        <f>IF(Table3[[#This Row],[type]]="SPONSOR", Table3[[#This Row],[id]], -1)</f>
        <v>-1</v>
      </c>
    </row>
    <row r="36" spans="3:20" x14ac:dyDescent="0.25">
      <c r="C36" s="9" t="s">
        <v>204</v>
      </c>
      <c r="D36" s="9" t="s">
        <v>115</v>
      </c>
      <c r="E36">
        <v>34</v>
      </c>
      <c r="F36" t="str">
        <f>_xlfn.CONCAT(Table3[[#This Row],[First Name]], " ", Table3[[#This Row],[Last Name]])</f>
        <v>Lilianna Kelly</v>
      </c>
      <c r="G36" t="s">
        <v>233</v>
      </c>
      <c r="H36" t="s">
        <v>234</v>
      </c>
      <c r="I36" s="1" t="s">
        <v>601</v>
      </c>
      <c r="L36">
        <f>IF(Table3[[#This Row],[type]]="MANAGER", Table3[[#This Row],[id]], -1)</f>
        <v>-1</v>
      </c>
      <c r="P36">
        <f>IF(Table3[[#This Row],[type]]="PARTICIPANT", Table3[[#This Row],[id]], -1)</f>
        <v>34</v>
      </c>
      <c r="T36">
        <f>IF(Table3[[#This Row],[type]]="SPONSOR", Table3[[#This Row],[id]], -1)</f>
        <v>-1</v>
      </c>
    </row>
    <row r="37" spans="3:20" x14ac:dyDescent="0.25">
      <c r="C37" s="9" t="s">
        <v>138</v>
      </c>
      <c r="D37" s="9" t="s">
        <v>110</v>
      </c>
      <c r="E37">
        <v>35</v>
      </c>
      <c r="F37" t="str">
        <f>_xlfn.CONCAT(Table3[[#This Row],[First Name]], " ", Table3[[#This Row],[Last Name]])</f>
        <v>Alissa Edwards</v>
      </c>
      <c r="G37" t="s">
        <v>235</v>
      </c>
      <c r="H37" t="s">
        <v>236</v>
      </c>
      <c r="I37" s="1" t="s">
        <v>601</v>
      </c>
      <c r="L37">
        <f>IF(Table3[[#This Row],[type]]="MANAGER", Table3[[#This Row],[id]], -1)</f>
        <v>-1</v>
      </c>
      <c r="P37">
        <f>IF(Table3[[#This Row],[type]]="PARTICIPANT", Table3[[#This Row],[id]], -1)</f>
        <v>35</v>
      </c>
      <c r="T37">
        <f>IF(Table3[[#This Row],[type]]="SPONSOR", Table3[[#This Row],[id]], -1)</f>
        <v>-1</v>
      </c>
    </row>
    <row r="38" spans="3:20" x14ac:dyDescent="0.25">
      <c r="C38" s="9" t="s">
        <v>215</v>
      </c>
      <c r="D38" s="9" t="s">
        <v>237</v>
      </c>
      <c r="E38">
        <v>36</v>
      </c>
      <c r="F38" t="str">
        <f>_xlfn.CONCAT(Table3[[#This Row],[First Name]], " ", Table3[[#This Row],[Last Name]])</f>
        <v>Dominik Richards</v>
      </c>
      <c r="G38" t="s">
        <v>238</v>
      </c>
      <c r="H38" t="s">
        <v>239</v>
      </c>
      <c r="I38" s="1" t="s">
        <v>601</v>
      </c>
      <c r="L38">
        <f>IF(Table3[[#This Row],[type]]="MANAGER", Table3[[#This Row],[id]], -1)</f>
        <v>-1</v>
      </c>
      <c r="P38">
        <f>IF(Table3[[#This Row],[type]]="PARTICIPANT", Table3[[#This Row],[id]], -1)</f>
        <v>36</v>
      </c>
      <c r="T38">
        <f>IF(Table3[[#This Row],[type]]="SPONSOR", Table3[[#This Row],[id]], -1)</f>
        <v>-1</v>
      </c>
    </row>
    <row r="39" spans="3:20" x14ac:dyDescent="0.25">
      <c r="C39" s="9" t="s">
        <v>107</v>
      </c>
      <c r="D39" s="9" t="s">
        <v>38</v>
      </c>
      <c r="E39">
        <v>37</v>
      </c>
      <c r="F39" t="str">
        <f>_xlfn.CONCAT(Table3[[#This Row],[First Name]], " ", Table3[[#This Row],[Last Name]])</f>
        <v>Tara Gray</v>
      </c>
      <c r="G39" t="s">
        <v>240</v>
      </c>
      <c r="H39" t="s">
        <v>241</v>
      </c>
      <c r="I39" s="1" t="s">
        <v>601</v>
      </c>
      <c r="L39">
        <f>IF(Table3[[#This Row],[type]]="MANAGER", Table3[[#This Row],[id]], -1)</f>
        <v>-1</v>
      </c>
      <c r="P39">
        <f>IF(Table3[[#This Row],[type]]="PARTICIPANT", Table3[[#This Row],[id]], -1)</f>
        <v>37</v>
      </c>
      <c r="T39">
        <f>IF(Table3[[#This Row],[type]]="SPONSOR", Table3[[#This Row],[id]], -1)</f>
        <v>-1</v>
      </c>
    </row>
    <row r="40" spans="3:20" x14ac:dyDescent="0.25">
      <c r="C40" s="9" t="s">
        <v>95</v>
      </c>
      <c r="D40" s="9" t="s">
        <v>94</v>
      </c>
      <c r="E40">
        <v>38</v>
      </c>
      <c r="F40" t="str">
        <f>_xlfn.CONCAT(Table3[[#This Row],[First Name]], " ", Table3[[#This Row],[Last Name]])</f>
        <v>Mike Taylor</v>
      </c>
      <c r="G40" t="s">
        <v>242</v>
      </c>
      <c r="H40" t="s">
        <v>243</v>
      </c>
      <c r="I40" s="1" t="s">
        <v>601</v>
      </c>
      <c r="L40">
        <f>IF(Table3[[#This Row],[type]]="MANAGER", Table3[[#This Row],[id]], -1)</f>
        <v>-1</v>
      </c>
      <c r="P40">
        <f>IF(Table3[[#This Row],[type]]="PARTICIPANT", Table3[[#This Row],[id]], -1)</f>
        <v>38</v>
      </c>
      <c r="T40">
        <f>IF(Table3[[#This Row],[type]]="SPONSOR", Table3[[#This Row],[id]], -1)</f>
        <v>-1</v>
      </c>
    </row>
    <row r="41" spans="3:20" x14ac:dyDescent="0.25">
      <c r="C41" s="9" t="s">
        <v>132</v>
      </c>
      <c r="D41" s="9" t="s">
        <v>185</v>
      </c>
      <c r="E41">
        <v>39</v>
      </c>
      <c r="F41" t="str">
        <f>_xlfn.CONCAT(Table3[[#This Row],[First Name]], " ", Table3[[#This Row],[Last Name]])</f>
        <v>Michael Barrett</v>
      </c>
      <c r="G41" t="s">
        <v>244</v>
      </c>
      <c r="H41" t="s">
        <v>245</v>
      </c>
      <c r="I41" s="1" t="s">
        <v>601</v>
      </c>
      <c r="L41">
        <f>IF(Table3[[#This Row],[type]]="MANAGER", Table3[[#This Row],[id]], -1)</f>
        <v>-1</v>
      </c>
      <c r="P41">
        <f>IF(Table3[[#This Row],[type]]="PARTICIPANT", Table3[[#This Row],[id]], -1)</f>
        <v>39</v>
      </c>
      <c r="T41">
        <f>IF(Table3[[#This Row],[type]]="SPONSOR", Table3[[#This Row],[id]], -1)</f>
        <v>-1</v>
      </c>
    </row>
    <row r="42" spans="3:20" x14ac:dyDescent="0.25">
      <c r="C42" s="9" t="s">
        <v>246</v>
      </c>
      <c r="D42" s="9" t="s">
        <v>87</v>
      </c>
      <c r="E42">
        <v>40</v>
      </c>
      <c r="F42" t="str">
        <f>_xlfn.CONCAT(Table3[[#This Row],[First Name]], " ", Table3[[#This Row],[Last Name]])</f>
        <v>Fiona Baker</v>
      </c>
      <c r="G42" t="s">
        <v>247</v>
      </c>
      <c r="H42" t="s">
        <v>248</v>
      </c>
      <c r="I42" s="1" t="s">
        <v>601</v>
      </c>
      <c r="L42">
        <f>IF(Table3[[#This Row],[type]]="MANAGER", Table3[[#This Row],[id]], -1)</f>
        <v>-1</v>
      </c>
      <c r="P42">
        <f>IF(Table3[[#This Row],[type]]="PARTICIPANT", Table3[[#This Row],[id]], -1)</f>
        <v>40</v>
      </c>
      <c r="T42">
        <f>IF(Table3[[#This Row],[type]]="SPONSOR", Table3[[#This Row],[id]], -1)</f>
        <v>-1</v>
      </c>
    </row>
    <row r="43" spans="3:20" x14ac:dyDescent="0.25">
      <c r="C43" s="9" t="s">
        <v>59</v>
      </c>
      <c r="D43" s="9" t="s">
        <v>224</v>
      </c>
      <c r="E43">
        <v>41</v>
      </c>
      <c r="F43" t="str">
        <f>_xlfn.CONCAT(Table3[[#This Row],[First Name]], " ", Table3[[#This Row],[Last Name]])</f>
        <v>Lucy Crawford</v>
      </c>
      <c r="G43" t="s">
        <v>249</v>
      </c>
      <c r="H43" t="s">
        <v>250</v>
      </c>
      <c r="I43" s="1" t="s">
        <v>601</v>
      </c>
      <c r="L43">
        <f>IF(Table3[[#This Row],[type]]="MANAGER", Table3[[#This Row],[id]], -1)</f>
        <v>-1</v>
      </c>
      <c r="P43">
        <f>IF(Table3[[#This Row],[type]]="PARTICIPANT", Table3[[#This Row],[id]], -1)</f>
        <v>41</v>
      </c>
      <c r="T43">
        <f>IF(Table3[[#This Row],[type]]="SPONSOR", Table3[[#This Row],[id]], -1)</f>
        <v>-1</v>
      </c>
    </row>
    <row r="44" spans="3:20" x14ac:dyDescent="0.25">
      <c r="C44" s="9" t="s">
        <v>251</v>
      </c>
      <c r="D44" s="9" t="s">
        <v>43</v>
      </c>
      <c r="E44">
        <v>42</v>
      </c>
      <c r="F44" t="str">
        <f>_xlfn.CONCAT(Table3[[#This Row],[First Name]], " ", Table3[[#This Row],[Last Name]])</f>
        <v>Honey Howard</v>
      </c>
      <c r="G44" t="s">
        <v>252</v>
      </c>
      <c r="H44" t="s">
        <v>253</v>
      </c>
      <c r="I44" s="1" t="s">
        <v>601</v>
      </c>
      <c r="L44">
        <f>IF(Table3[[#This Row],[type]]="MANAGER", Table3[[#This Row],[id]], -1)</f>
        <v>-1</v>
      </c>
      <c r="P44">
        <f>IF(Table3[[#This Row],[type]]="PARTICIPANT", Table3[[#This Row],[id]], -1)</f>
        <v>42</v>
      </c>
      <c r="T44">
        <f>IF(Table3[[#This Row],[type]]="SPONSOR", Table3[[#This Row],[id]], -1)</f>
        <v>-1</v>
      </c>
    </row>
    <row r="45" spans="3:20" x14ac:dyDescent="0.25">
      <c r="C45" s="9" t="s">
        <v>254</v>
      </c>
      <c r="D45" s="9" t="s">
        <v>115</v>
      </c>
      <c r="E45">
        <v>43</v>
      </c>
      <c r="F45" t="str">
        <f>_xlfn.CONCAT(Table3[[#This Row],[First Name]], " ", Table3[[#This Row],[Last Name]])</f>
        <v>Darcy Kelly</v>
      </c>
      <c r="G45" t="s">
        <v>255</v>
      </c>
      <c r="H45" t="s">
        <v>256</v>
      </c>
      <c r="I45" s="1" t="s">
        <v>601</v>
      </c>
      <c r="L45">
        <f>IF(Table3[[#This Row],[type]]="MANAGER", Table3[[#This Row],[id]], -1)</f>
        <v>-1</v>
      </c>
      <c r="P45">
        <f>IF(Table3[[#This Row],[type]]="PARTICIPANT", Table3[[#This Row],[id]], -1)</f>
        <v>43</v>
      </c>
      <c r="T45">
        <f>IF(Table3[[#This Row],[type]]="SPONSOR", Table3[[#This Row],[id]], -1)</f>
        <v>-1</v>
      </c>
    </row>
    <row r="46" spans="3:20" x14ac:dyDescent="0.25">
      <c r="C46" s="9" t="s">
        <v>47</v>
      </c>
      <c r="D46" s="9" t="s">
        <v>55</v>
      </c>
      <c r="E46">
        <v>44</v>
      </c>
      <c r="F46" t="str">
        <f>_xlfn.CONCAT(Table3[[#This Row],[First Name]], " ", Table3[[#This Row],[Last Name]])</f>
        <v>Emily Barnes</v>
      </c>
      <c r="G46" t="s">
        <v>257</v>
      </c>
      <c r="H46" t="s">
        <v>258</v>
      </c>
      <c r="I46" s="1" t="s">
        <v>601</v>
      </c>
      <c r="L46">
        <f>IF(Table3[[#This Row],[type]]="MANAGER", Table3[[#This Row],[id]], -1)</f>
        <v>-1</v>
      </c>
      <c r="P46">
        <f>IF(Table3[[#This Row],[type]]="PARTICIPANT", Table3[[#This Row],[id]], -1)</f>
        <v>44</v>
      </c>
      <c r="T46">
        <f>IF(Table3[[#This Row],[type]]="SPONSOR", Table3[[#This Row],[id]], -1)</f>
        <v>-1</v>
      </c>
    </row>
    <row r="47" spans="3:20" x14ac:dyDescent="0.25">
      <c r="C47" s="9" t="s">
        <v>99</v>
      </c>
      <c r="D47" s="9" t="s">
        <v>82</v>
      </c>
      <c r="E47">
        <v>45</v>
      </c>
      <c r="F47" t="str">
        <f>_xlfn.CONCAT(Table3[[#This Row],[First Name]], " ", Table3[[#This Row],[Last Name]])</f>
        <v>Julia Carter</v>
      </c>
      <c r="G47" t="s">
        <v>259</v>
      </c>
      <c r="H47" t="s">
        <v>260</v>
      </c>
      <c r="I47" s="1" t="s">
        <v>601</v>
      </c>
      <c r="L47">
        <f>IF(Table3[[#This Row],[type]]="MANAGER", Table3[[#This Row],[id]], -1)</f>
        <v>-1</v>
      </c>
      <c r="P47">
        <f>IF(Table3[[#This Row],[type]]="PARTICIPANT", Table3[[#This Row],[id]], -1)</f>
        <v>45</v>
      </c>
      <c r="T47">
        <f>IF(Table3[[#This Row],[type]]="SPONSOR", Table3[[#This Row],[id]], -1)</f>
        <v>-1</v>
      </c>
    </row>
    <row r="48" spans="3:20" x14ac:dyDescent="0.25">
      <c r="C48" s="9" t="s">
        <v>261</v>
      </c>
      <c r="D48" s="9" t="s">
        <v>139</v>
      </c>
      <c r="E48">
        <v>46</v>
      </c>
      <c r="F48" t="str">
        <f>_xlfn.CONCAT(Table3[[#This Row],[First Name]], " ", Table3[[#This Row],[Last Name]])</f>
        <v>Lucas Thompson</v>
      </c>
      <c r="G48" t="s">
        <v>262</v>
      </c>
      <c r="H48" t="s">
        <v>263</v>
      </c>
      <c r="I48" s="1" t="s">
        <v>601</v>
      </c>
      <c r="L48">
        <f>IF(Table3[[#This Row],[type]]="MANAGER", Table3[[#This Row],[id]], -1)</f>
        <v>-1</v>
      </c>
      <c r="P48">
        <f>IF(Table3[[#This Row],[type]]="PARTICIPANT", Table3[[#This Row],[id]], -1)</f>
        <v>46</v>
      </c>
      <c r="T48">
        <f>IF(Table3[[#This Row],[type]]="SPONSOR", Table3[[#This Row],[id]], -1)</f>
        <v>-1</v>
      </c>
    </row>
    <row r="49" spans="3:20" x14ac:dyDescent="0.25">
      <c r="C49" s="9" t="s">
        <v>264</v>
      </c>
      <c r="D49" s="9" t="s">
        <v>76</v>
      </c>
      <c r="E49">
        <v>47</v>
      </c>
      <c r="F49" t="str">
        <f>_xlfn.CONCAT(Table3[[#This Row],[First Name]], " ", Table3[[#This Row],[Last Name]])</f>
        <v>Leonardo Hawkins</v>
      </c>
      <c r="G49" t="s">
        <v>265</v>
      </c>
      <c r="H49" t="s">
        <v>266</v>
      </c>
      <c r="I49" s="1" t="s">
        <v>601</v>
      </c>
      <c r="L49">
        <f>IF(Table3[[#This Row],[type]]="MANAGER", Table3[[#This Row],[id]], -1)</f>
        <v>-1</v>
      </c>
      <c r="P49">
        <f>IF(Table3[[#This Row],[type]]="PARTICIPANT", Table3[[#This Row],[id]], -1)</f>
        <v>47</v>
      </c>
      <c r="T49">
        <f>IF(Table3[[#This Row],[type]]="SPONSOR", Table3[[#This Row],[id]], -1)</f>
        <v>-1</v>
      </c>
    </row>
    <row r="50" spans="3:20" x14ac:dyDescent="0.25">
      <c r="C50" s="9" t="s">
        <v>37</v>
      </c>
      <c r="D50" s="9" t="s">
        <v>22</v>
      </c>
      <c r="E50">
        <v>48</v>
      </c>
      <c r="F50" t="str">
        <f>_xlfn.CONCAT(Table3[[#This Row],[First Name]], " ", Table3[[#This Row],[Last Name]])</f>
        <v>Harold Cunningham</v>
      </c>
      <c r="G50" t="s">
        <v>267</v>
      </c>
      <c r="H50" t="s">
        <v>268</v>
      </c>
      <c r="I50" s="1" t="s">
        <v>601</v>
      </c>
      <c r="L50">
        <f>IF(Table3[[#This Row],[type]]="MANAGER", Table3[[#This Row],[id]], -1)</f>
        <v>-1</v>
      </c>
      <c r="P50">
        <f>IF(Table3[[#This Row],[type]]="PARTICIPANT", Table3[[#This Row],[id]], -1)</f>
        <v>48</v>
      </c>
      <c r="T50">
        <f>IF(Table3[[#This Row],[type]]="SPONSOR", Table3[[#This Row],[id]], -1)</f>
        <v>-1</v>
      </c>
    </row>
    <row r="51" spans="3:20" x14ac:dyDescent="0.25">
      <c r="C51" s="9" t="s">
        <v>63</v>
      </c>
      <c r="D51" s="9" t="s">
        <v>98</v>
      </c>
      <c r="E51">
        <v>49</v>
      </c>
      <c r="F51" t="str">
        <f>_xlfn.CONCAT(Table3[[#This Row],[First Name]], " ", Table3[[#This Row],[Last Name]])</f>
        <v>Edith Riley</v>
      </c>
      <c r="G51" t="s">
        <v>269</v>
      </c>
      <c r="H51" t="s">
        <v>270</v>
      </c>
      <c r="I51" s="1" t="s">
        <v>601</v>
      </c>
      <c r="L51">
        <f>IF(Table3[[#This Row],[type]]="MANAGER", Table3[[#This Row],[id]], -1)</f>
        <v>-1</v>
      </c>
      <c r="P51">
        <f>IF(Table3[[#This Row],[type]]="PARTICIPANT", Table3[[#This Row],[id]], -1)</f>
        <v>49</v>
      </c>
      <c r="T51">
        <f>IF(Table3[[#This Row],[type]]="SPONSOR", Table3[[#This Row],[id]], -1)</f>
        <v>-1</v>
      </c>
    </row>
    <row r="52" spans="3:20" x14ac:dyDescent="0.25">
      <c r="C52" s="9" t="s">
        <v>138</v>
      </c>
      <c r="D52" s="9" t="s">
        <v>116</v>
      </c>
      <c r="E52">
        <v>50</v>
      </c>
      <c r="F52" t="str">
        <f>_xlfn.CONCAT(Table3[[#This Row],[First Name]], " ", Table3[[#This Row],[Last Name]])</f>
        <v>Alissa Scott</v>
      </c>
      <c r="G52" t="s">
        <v>271</v>
      </c>
      <c r="H52" t="s">
        <v>272</v>
      </c>
      <c r="I52" s="1" t="s">
        <v>601</v>
      </c>
      <c r="L52">
        <f>IF(Table3[[#This Row],[type]]="MANAGER", Table3[[#This Row],[id]], -1)</f>
        <v>-1</v>
      </c>
      <c r="P52">
        <f>IF(Table3[[#This Row],[type]]="PARTICIPANT", Table3[[#This Row],[id]], -1)</f>
        <v>50</v>
      </c>
      <c r="T52">
        <f>IF(Table3[[#This Row],[type]]="SPONSOR", Table3[[#This Row],[id]], -1)</f>
        <v>-1</v>
      </c>
    </row>
    <row r="53" spans="3:20" x14ac:dyDescent="0.25">
      <c r="C53" s="9" t="s">
        <v>103</v>
      </c>
      <c r="D53" s="9" t="s">
        <v>118</v>
      </c>
      <c r="E53">
        <v>51</v>
      </c>
      <c r="F53" t="str">
        <f>_xlfn.CONCAT(Table3[[#This Row],[First Name]], " ", Table3[[#This Row],[Last Name]])</f>
        <v>Alford Warren</v>
      </c>
      <c r="G53" t="s">
        <v>273</v>
      </c>
      <c r="H53" t="s">
        <v>274</v>
      </c>
      <c r="I53" s="1" t="s">
        <v>601</v>
      </c>
      <c r="L53">
        <f>IF(Table3[[#This Row],[type]]="MANAGER", Table3[[#This Row],[id]], -1)</f>
        <v>-1</v>
      </c>
      <c r="P53">
        <f>IF(Table3[[#This Row],[type]]="PARTICIPANT", Table3[[#This Row],[id]], -1)</f>
        <v>51</v>
      </c>
      <c r="T53">
        <f>IF(Table3[[#This Row],[type]]="SPONSOR", Table3[[#This Row],[id]], -1)</f>
        <v>-1</v>
      </c>
    </row>
    <row r="54" spans="3:20" x14ac:dyDescent="0.25">
      <c r="C54" s="9" t="s">
        <v>138</v>
      </c>
      <c r="D54" s="9" t="s">
        <v>24</v>
      </c>
      <c r="E54">
        <v>52</v>
      </c>
      <c r="F54" t="str">
        <f>_xlfn.CONCAT(Table3[[#This Row],[First Name]], " ", Table3[[#This Row],[Last Name]])</f>
        <v>Alissa Reed</v>
      </c>
      <c r="G54" t="s">
        <v>275</v>
      </c>
      <c r="H54" t="s">
        <v>276</v>
      </c>
      <c r="I54" s="1" t="s">
        <v>601</v>
      </c>
      <c r="L54">
        <f>IF(Table3[[#This Row],[type]]="MANAGER", Table3[[#This Row],[id]], -1)</f>
        <v>-1</v>
      </c>
      <c r="P54">
        <f>IF(Table3[[#This Row],[type]]="PARTICIPANT", Table3[[#This Row],[id]], -1)</f>
        <v>52</v>
      </c>
      <c r="T54">
        <f>IF(Table3[[#This Row],[type]]="SPONSOR", Table3[[#This Row],[id]], -1)</f>
        <v>-1</v>
      </c>
    </row>
    <row r="55" spans="3:20" x14ac:dyDescent="0.25">
      <c r="C55" s="9" t="s">
        <v>78</v>
      </c>
      <c r="D55" s="9" t="s">
        <v>90</v>
      </c>
      <c r="E55">
        <v>53</v>
      </c>
      <c r="F55" t="str">
        <f>_xlfn.CONCAT(Table3[[#This Row],[First Name]], " ", Table3[[#This Row],[Last Name]])</f>
        <v>Rubie Henderson</v>
      </c>
      <c r="G55" t="s">
        <v>277</v>
      </c>
      <c r="H55" t="s">
        <v>278</v>
      </c>
      <c r="I55" s="1" t="s">
        <v>601</v>
      </c>
      <c r="L55">
        <f>IF(Table3[[#This Row],[type]]="MANAGER", Table3[[#This Row],[id]], -1)</f>
        <v>-1</v>
      </c>
      <c r="P55">
        <f>IF(Table3[[#This Row],[type]]="PARTICIPANT", Table3[[#This Row],[id]], -1)</f>
        <v>53</v>
      </c>
      <c r="T55">
        <f>IF(Table3[[#This Row],[type]]="SPONSOR", Table3[[#This Row],[id]], -1)</f>
        <v>-1</v>
      </c>
    </row>
    <row r="56" spans="3:20" x14ac:dyDescent="0.25">
      <c r="C56" s="9" t="s">
        <v>122</v>
      </c>
      <c r="D56" s="9" t="s">
        <v>48</v>
      </c>
      <c r="E56">
        <v>54</v>
      </c>
      <c r="F56" t="str">
        <f>_xlfn.CONCAT(Table3[[#This Row],[First Name]], " ", Table3[[#This Row],[Last Name]])</f>
        <v>Frederick Stevens</v>
      </c>
      <c r="G56" t="s">
        <v>279</v>
      </c>
      <c r="H56" t="s">
        <v>280</v>
      </c>
      <c r="I56" s="1" t="s">
        <v>601</v>
      </c>
      <c r="L56">
        <f>IF(Table3[[#This Row],[type]]="MANAGER", Table3[[#This Row],[id]], -1)</f>
        <v>-1</v>
      </c>
      <c r="P56">
        <f>IF(Table3[[#This Row],[type]]="PARTICIPANT", Table3[[#This Row],[id]], -1)</f>
        <v>54</v>
      </c>
      <c r="T56">
        <f>IF(Table3[[#This Row],[type]]="SPONSOR", Table3[[#This Row],[id]], -1)</f>
        <v>-1</v>
      </c>
    </row>
    <row r="57" spans="3:20" x14ac:dyDescent="0.25">
      <c r="C57" s="9" t="s">
        <v>81</v>
      </c>
      <c r="D57" s="9" t="s">
        <v>30</v>
      </c>
      <c r="E57">
        <v>55</v>
      </c>
      <c r="F57" t="str">
        <f>_xlfn.CONCAT(Table3[[#This Row],[First Name]], " ", Table3[[#This Row],[Last Name]])</f>
        <v>Eleanor Dixon</v>
      </c>
      <c r="G57" t="s">
        <v>152</v>
      </c>
      <c r="H57" t="s">
        <v>281</v>
      </c>
      <c r="I57" s="1" t="s">
        <v>601</v>
      </c>
      <c r="L57">
        <f>IF(Table3[[#This Row],[type]]="MANAGER", Table3[[#This Row],[id]], -1)</f>
        <v>-1</v>
      </c>
      <c r="P57">
        <f>IF(Table3[[#This Row],[type]]="PARTICIPANT", Table3[[#This Row],[id]], -1)</f>
        <v>55</v>
      </c>
      <c r="T57">
        <f>IF(Table3[[#This Row],[type]]="SPONSOR", Table3[[#This Row],[id]], -1)</f>
        <v>-1</v>
      </c>
    </row>
    <row r="58" spans="3:20" x14ac:dyDescent="0.25">
      <c r="C58" s="9" t="s">
        <v>137</v>
      </c>
      <c r="D58" s="9" t="s">
        <v>282</v>
      </c>
      <c r="E58">
        <v>56</v>
      </c>
      <c r="F58" t="str">
        <f>_xlfn.CONCAT(Table3[[#This Row],[First Name]], " ", Table3[[#This Row],[Last Name]])</f>
        <v>Alexia Campbell</v>
      </c>
      <c r="G58" t="s">
        <v>283</v>
      </c>
      <c r="H58" t="s">
        <v>284</v>
      </c>
      <c r="I58" s="1" t="s">
        <v>601</v>
      </c>
      <c r="L58">
        <f>IF(Table3[[#This Row],[type]]="MANAGER", Table3[[#This Row],[id]], -1)</f>
        <v>-1</v>
      </c>
      <c r="P58">
        <f>IF(Table3[[#This Row],[type]]="PARTICIPANT", Table3[[#This Row],[id]], -1)</f>
        <v>56</v>
      </c>
      <c r="T58">
        <f>IF(Table3[[#This Row],[type]]="SPONSOR", Table3[[#This Row],[id]], -1)</f>
        <v>-1</v>
      </c>
    </row>
    <row r="59" spans="3:20" x14ac:dyDescent="0.25">
      <c r="C59" s="9" t="s">
        <v>39</v>
      </c>
      <c r="D59" s="9" t="s">
        <v>171</v>
      </c>
      <c r="E59">
        <v>57</v>
      </c>
      <c r="F59" t="str">
        <f>_xlfn.CONCAT(Table3[[#This Row],[First Name]], " ", Table3[[#This Row],[Last Name]])</f>
        <v>Brad Davis</v>
      </c>
      <c r="G59" t="s">
        <v>285</v>
      </c>
      <c r="H59" t="s">
        <v>286</v>
      </c>
      <c r="I59" s="1" t="s">
        <v>601</v>
      </c>
      <c r="L59">
        <f>IF(Table3[[#This Row],[type]]="MANAGER", Table3[[#This Row],[id]], -1)</f>
        <v>-1</v>
      </c>
      <c r="P59">
        <f>IF(Table3[[#This Row],[type]]="PARTICIPANT", Table3[[#This Row],[id]], -1)</f>
        <v>57</v>
      </c>
      <c r="T59">
        <f>IF(Table3[[#This Row],[type]]="SPONSOR", Table3[[#This Row],[id]], -1)</f>
        <v>-1</v>
      </c>
    </row>
    <row r="60" spans="3:20" x14ac:dyDescent="0.25">
      <c r="C60" s="9" t="s">
        <v>69</v>
      </c>
      <c r="D60" s="9" t="s">
        <v>72</v>
      </c>
      <c r="E60">
        <v>58</v>
      </c>
      <c r="F60" t="str">
        <f>_xlfn.CONCAT(Table3[[#This Row],[First Name]], " ", Table3[[#This Row],[Last Name]])</f>
        <v>Kelsey Harper</v>
      </c>
      <c r="G60" t="s">
        <v>287</v>
      </c>
      <c r="H60" t="s">
        <v>288</v>
      </c>
      <c r="I60" s="1" t="s">
        <v>601</v>
      </c>
      <c r="L60">
        <f>IF(Table3[[#This Row],[type]]="MANAGER", Table3[[#This Row],[id]], -1)</f>
        <v>-1</v>
      </c>
      <c r="P60">
        <f>IF(Table3[[#This Row],[type]]="PARTICIPANT", Table3[[#This Row],[id]], -1)</f>
        <v>58</v>
      </c>
      <c r="T60">
        <f>IF(Table3[[#This Row],[type]]="SPONSOR", Table3[[#This Row],[id]], -1)</f>
        <v>-1</v>
      </c>
    </row>
    <row r="61" spans="3:20" x14ac:dyDescent="0.25">
      <c r="C61" s="9" t="s">
        <v>160</v>
      </c>
      <c r="D61" s="9" t="s">
        <v>6</v>
      </c>
      <c r="E61">
        <v>59</v>
      </c>
      <c r="F61" t="str">
        <f>_xlfn.CONCAT(Table3[[#This Row],[First Name]], " ", Table3[[#This Row],[Last Name]])</f>
        <v>Sabrina Farrell</v>
      </c>
      <c r="G61" t="s">
        <v>289</v>
      </c>
      <c r="H61" t="s">
        <v>290</v>
      </c>
      <c r="I61" s="1" t="s">
        <v>601</v>
      </c>
      <c r="L61">
        <f>IF(Table3[[#This Row],[type]]="MANAGER", Table3[[#This Row],[id]], -1)</f>
        <v>-1</v>
      </c>
      <c r="P61">
        <f>IF(Table3[[#This Row],[type]]="PARTICIPANT", Table3[[#This Row],[id]], -1)</f>
        <v>59</v>
      </c>
      <c r="T61">
        <f>IF(Table3[[#This Row],[type]]="SPONSOR", Table3[[#This Row],[id]], -1)</f>
        <v>-1</v>
      </c>
    </row>
    <row r="62" spans="3:20" x14ac:dyDescent="0.25">
      <c r="C62" s="9" t="s">
        <v>64</v>
      </c>
      <c r="D62" s="9" t="s">
        <v>10</v>
      </c>
      <c r="E62">
        <v>60</v>
      </c>
      <c r="F62" t="str">
        <f>_xlfn.CONCAT(Table3[[#This Row],[First Name]], " ", Table3[[#This Row],[Last Name]])</f>
        <v>Charlie Phillips</v>
      </c>
      <c r="G62" t="s">
        <v>291</v>
      </c>
      <c r="H62" t="s">
        <v>292</v>
      </c>
      <c r="I62" s="1" t="s">
        <v>601</v>
      </c>
      <c r="L62">
        <f>IF(Table3[[#This Row],[type]]="MANAGER", Table3[[#This Row],[id]], -1)</f>
        <v>-1</v>
      </c>
      <c r="P62">
        <f>IF(Table3[[#This Row],[type]]="PARTICIPANT", Table3[[#This Row],[id]], -1)</f>
        <v>60</v>
      </c>
      <c r="T62">
        <f>IF(Table3[[#This Row],[type]]="SPONSOR", Table3[[#This Row],[id]], -1)</f>
        <v>-1</v>
      </c>
    </row>
    <row r="63" spans="3:20" x14ac:dyDescent="0.25">
      <c r="C63" s="9" t="s">
        <v>140</v>
      </c>
      <c r="D63" s="9" t="s">
        <v>67</v>
      </c>
      <c r="E63">
        <v>61</v>
      </c>
      <c r="F63" t="str">
        <f>_xlfn.CONCAT(Table3[[#This Row],[First Name]], " ", Table3[[#This Row],[Last Name]])</f>
        <v>Blake Stewart</v>
      </c>
      <c r="G63" t="s">
        <v>293</v>
      </c>
      <c r="H63" t="s">
        <v>294</v>
      </c>
      <c r="I63" s="1" t="s">
        <v>601</v>
      </c>
      <c r="L63">
        <f>IF(Table3[[#This Row],[type]]="MANAGER", Table3[[#This Row],[id]], -1)</f>
        <v>-1</v>
      </c>
      <c r="P63">
        <f>IF(Table3[[#This Row],[type]]="PARTICIPANT", Table3[[#This Row],[id]], -1)</f>
        <v>61</v>
      </c>
      <c r="T63">
        <f>IF(Table3[[#This Row],[type]]="SPONSOR", Table3[[#This Row],[id]], -1)</f>
        <v>-1</v>
      </c>
    </row>
    <row r="64" spans="3:20" x14ac:dyDescent="0.25">
      <c r="C64" s="9" t="s">
        <v>146</v>
      </c>
      <c r="D64" s="9" t="s">
        <v>13</v>
      </c>
      <c r="E64">
        <v>62</v>
      </c>
      <c r="F64" t="str">
        <f>_xlfn.CONCAT(Table3[[#This Row],[First Name]], " ", Table3[[#This Row],[Last Name]])</f>
        <v>Roman Payne</v>
      </c>
      <c r="G64" t="s">
        <v>295</v>
      </c>
      <c r="H64" t="s">
        <v>296</v>
      </c>
      <c r="I64" s="1" t="s">
        <v>601</v>
      </c>
      <c r="L64">
        <f>IF(Table3[[#This Row],[type]]="MANAGER", Table3[[#This Row],[id]], -1)</f>
        <v>-1</v>
      </c>
      <c r="P64">
        <f>IF(Table3[[#This Row],[type]]="PARTICIPANT", Table3[[#This Row],[id]], -1)</f>
        <v>62</v>
      </c>
      <c r="T64">
        <f>IF(Table3[[#This Row],[type]]="SPONSOR", Table3[[#This Row],[id]], -1)</f>
        <v>-1</v>
      </c>
    </row>
    <row r="65" spans="3:20" x14ac:dyDescent="0.25">
      <c r="C65" s="9" t="s">
        <v>297</v>
      </c>
      <c r="D65" s="9" t="s">
        <v>90</v>
      </c>
      <c r="E65">
        <v>63</v>
      </c>
      <c r="F65" t="str">
        <f>_xlfn.CONCAT(Table3[[#This Row],[First Name]], " ", Table3[[#This Row],[Last Name]])</f>
        <v>Sam Henderson</v>
      </c>
      <c r="G65" t="s">
        <v>298</v>
      </c>
      <c r="H65" t="s">
        <v>299</v>
      </c>
      <c r="I65" s="1" t="s">
        <v>601</v>
      </c>
      <c r="L65">
        <f>IF(Table3[[#This Row],[type]]="MANAGER", Table3[[#This Row],[id]], -1)</f>
        <v>-1</v>
      </c>
      <c r="P65">
        <f>IF(Table3[[#This Row],[type]]="PARTICIPANT", Table3[[#This Row],[id]], -1)</f>
        <v>63</v>
      </c>
      <c r="T65">
        <f>IF(Table3[[#This Row],[type]]="SPONSOR", Table3[[#This Row],[id]], -1)</f>
        <v>-1</v>
      </c>
    </row>
    <row r="66" spans="3:20" x14ac:dyDescent="0.25">
      <c r="C66" s="9" t="s">
        <v>126</v>
      </c>
      <c r="D66" s="9" t="s">
        <v>58</v>
      </c>
      <c r="E66">
        <v>64</v>
      </c>
      <c r="F66" t="str">
        <f>_xlfn.CONCAT(Table3[[#This Row],[First Name]], " ", Table3[[#This Row],[Last Name]])</f>
        <v>Florrie Wilson</v>
      </c>
      <c r="G66" t="s">
        <v>300</v>
      </c>
      <c r="H66" t="s">
        <v>301</v>
      </c>
      <c r="I66" s="1" t="s">
        <v>601</v>
      </c>
      <c r="L66">
        <f>IF(Table3[[#This Row],[type]]="MANAGER", Table3[[#This Row],[id]], -1)</f>
        <v>-1</v>
      </c>
      <c r="P66">
        <f>IF(Table3[[#This Row],[type]]="PARTICIPANT", Table3[[#This Row],[id]], -1)</f>
        <v>64</v>
      </c>
      <c r="T66">
        <f>IF(Table3[[#This Row],[type]]="SPONSOR", Table3[[#This Row],[id]], -1)</f>
        <v>-1</v>
      </c>
    </row>
    <row r="67" spans="3:20" x14ac:dyDescent="0.25">
      <c r="C67" s="9" t="s">
        <v>62</v>
      </c>
      <c r="D67" s="9" t="s">
        <v>68</v>
      </c>
      <c r="E67">
        <v>65</v>
      </c>
      <c r="F67" t="str">
        <f>_xlfn.CONCAT(Table3[[#This Row],[First Name]], " ", Table3[[#This Row],[Last Name]])</f>
        <v>Richard Elliott</v>
      </c>
      <c r="G67" t="s">
        <v>302</v>
      </c>
      <c r="H67" t="s">
        <v>303</v>
      </c>
      <c r="I67" s="1" t="s">
        <v>601</v>
      </c>
      <c r="L67">
        <f>IF(Table3[[#This Row],[type]]="MANAGER", Table3[[#This Row],[id]], -1)</f>
        <v>-1</v>
      </c>
      <c r="P67">
        <f>IF(Table3[[#This Row],[type]]="PARTICIPANT", Table3[[#This Row],[id]], -1)</f>
        <v>65</v>
      </c>
      <c r="T67">
        <f>IF(Table3[[#This Row],[type]]="SPONSOR", Table3[[#This Row],[id]], -1)</f>
        <v>-1</v>
      </c>
    </row>
    <row r="68" spans="3:20" x14ac:dyDescent="0.25">
      <c r="C68" s="9" t="s">
        <v>100</v>
      </c>
      <c r="D68" s="9" t="s">
        <v>25</v>
      </c>
      <c r="E68">
        <v>66</v>
      </c>
      <c r="F68" t="str">
        <f>_xlfn.CONCAT(Table3[[#This Row],[First Name]], " ", Table3[[#This Row],[Last Name]])</f>
        <v>Victoria Smith</v>
      </c>
      <c r="G68" t="s">
        <v>304</v>
      </c>
      <c r="H68" t="s">
        <v>305</v>
      </c>
      <c r="I68" s="1" t="s">
        <v>601</v>
      </c>
      <c r="L68">
        <f>IF(Table3[[#This Row],[type]]="MANAGER", Table3[[#This Row],[id]], -1)</f>
        <v>-1</v>
      </c>
      <c r="P68">
        <f>IF(Table3[[#This Row],[type]]="PARTICIPANT", Table3[[#This Row],[id]], -1)</f>
        <v>66</v>
      </c>
      <c r="T68">
        <f>IF(Table3[[#This Row],[type]]="SPONSOR", Table3[[#This Row],[id]], -1)</f>
        <v>-1</v>
      </c>
    </row>
    <row r="69" spans="3:20" x14ac:dyDescent="0.25">
      <c r="C69" s="9" t="s">
        <v>37</v>
      </c>
      <c r="D69" s="9" t="s">
        <v>72</v>
      </c>
      <c r="E69">
        <v>67</v>
      </c>
      <c r="F69" t="str">
        <f>_xlfn.CONCAT(Table3[[#This Row],[First Name]], " ", Table3[[#This Row],[Last Name]])</f>
        <v>Harold Harper</v>
      </c>
      <c r="G69" t="s">
        <v>306</v>
      </c>
      <c r="H69" t="s">
        <v>307</v>
      </c>
      <c r="I69" s="1" t="s">
        <v>601</v>
      </c>
      <c r="L69">
        <f>IF(Table3[[#This Row],[type]]="MANAGER", Table3[[#This Row],[id]], -1)</f>
        <v>-1</v>
      </c>
      <c r="P69">
        <f>IF(Table3[[#This Row],[type]]="PARTICIPANT", Table3[[#This Row],[id]], -1)</f>
        <v>67</v>
      </c>
      <c r="T69">
        <f>IF(Table3[[#This Row],[type]]="SPONSOR", Table3[[#This Row],[id]], -1)</f>
        <v>-1</v>
      </c>
    </row>
    <row r="70" spans="3:20" x14ac:dyDescent="0.25">
      <c r="C70" s="9" t="s">
        <v>308</v>
      </c>
      <c r="D70" s="9" t="s">
        <v>91</v>
      </c>
      <c r="E70">
        <v>68</v>
      </c>
      <c r="F70" t="str">
        <f>_xlfn.CONCAT(Table3[[#This Row],[First Name]], " ", Table3[[#This Row],[Last Name]])</f>
        <v>Aiden Harrison</v>
      </c>
      <c r="G70" t="s">
        <v>309</v>
      </c>
      <c r="H70" t="s">
        <v>310</v>
      </c>
      <c r="I70" s="1" t="s">
        <v>601</v>
      </c>
      <c r="L70">
        <f>IF(Table3[[#This Row],[type]]="MANAGER", Table3[[#This Row],[id]], -1)</f>
        <v>-1</v>
      </c>
      <c r="P70">
        <f>IF(Table3[[#This Row],[type]]="PARTICIPANT", Table3[[#This Row],[id]], -1)</f>
        <v>68</v>
      </c>
      <c r="T70">
        <f>IF(Table3[[#This Row],[type]]="SPONSOR", Table3[[#This Row],[id]], -1)</f>
        <v>-1</v>
      </c>
    </row>
    <row r="71" spans="3:20" x14ac:dyDescent="0.25">
      <c r="C71" s="9" t="s">
        <v>78</v>
      </c>
      <c r="D71" s="9" t="s">
        <v>190</v>
      </c>
      <c r="E71">
        <v>69</v>
      </c>
      <c r="F71" t="str">
        <f>_xlfn.CONCAT(Table3[[#This Row],[First Name]], " ", Table3[[#This Row],[Last Name]])</f>
        <v>Rubie Cooper</v>
      </c>
      <c r="G71" t="s">
        <v>311</v>
      </c>
      <c r="H71" t="s">
        <v>312</v>
      </c>
      <c r="I71" s="1" t="s">
        <v>601</v>
      </c>
      <c r="L71">
        <f>IF(Table3[[#This Row],[type]]="MANAGER", Table3[[#This Row],[id]], -1)</f>
        <v>-1</v>
      </c>
      <c r="P71">
        <f>IF(Table3[[#This Row],[type]]="PARTICIPANT", Table3[[#This Row],[id]], -1)</f>
        <v>69</v>
      </c>
      <c r="T71">
        <f>IF(Table3[[#This Row],[type]]="SPONSOR", Table3[[#This Row],[id]], -1)</f>
        <v>-1</v>
      </c>
    </row>
    <row r="72" spans="3:20" x14ac:dyDescent="0.25">
      <c r="C72" s="9" t="s">
        <v>138</v>
      </c>
      <c r="D72" s="9" t="s">
        <v>121</v>
      </c>
      <c r="E72">
        <v>70</v>
      </c>
      <c r="F72" t="str">
        <f>_xlfn.CONCAT(Table3[[#This Row],[First Name]], " ", Table3[[#This Row],[Last Name]])</f>
        <v>Alissa Mason</v>
      </c>
      <c r="G72" t="s">
        <v>313</v>
      </c>
      <c r="H72" t="s">
        <v>314</v>
      </c>
      <c r="I72" s="1" t="s">
        <v>601</v>
      </c>
      <c r="L72">
        <f>IF(Table3[[#This Row],[type]]="MANAGER", Table3[[#This Row],[id]], -1)</f>
        <v>-1</v>
      </c>
      <c r="P72">
        <f>IF(Table3[[#This Row],[type]]="PARTICIPANT", Table3[[#This Row],[id]], -1)</f>
        <v>70</v>
      </c>
      <c r="T72">
        <f>IF(Table3[[#This Row],[type]]="SPONSOR", Table3[[#This Row],[id]], -1)</f>
        <v>-1</v>
      </c>
    </row>
    <row r="73" spans="3:20" x14ac:dyDescent="0.25">
      <c r="C73" s="9" t="s">
        <v>315</v>
      </c>
      <c r="D73" s="9" t="s">
        <v>88</v>
      </c>
      <c r="E73">
        <v>71</v>
      </c>
      <c r="F73" t="str">
        <f>_xlfn.CONCAT(Table3[[#This Row],[First Name]], " ", Table3[[#This Row],[Last Name]])</f>
        <v>Annabella Cole</v>
      </c>
      <c r="G73" t="s">
        <v>316</v>
      </c>
      <c r="H73" t="s">
        <v>317</v>
      </c>
      <c r="I73" s="1" t="s">
        <v>601</v>
      </c>
      <c r="L73">
        <f>IF(Table3[[#This Row],[type]]="MANAGER", Table3[[#This Row],[id]], -1)</f>
        <v>-1</v>
      </c>
      <c r="P73">
        <f>IF(Table3[[#This Row],[type]]="PARTICIPANT", Table3[[#This Row],[id]], -1)</f>
        <v>71</v>
      </c>
      <c r="T73">
        <f>IF(Table3[[#This Row],[type]]="SPONSOR", Table3[[#This Row],[id]], -1)</f>
        <v>-1</v>
      </c>
    </row>
    <row r="74" spans="3:20" x14ac:dyDescent="0.25">
      <c r="C74" s="9" t="s">
        <v>318</v>
      </c>
      <c r="D74" s="9" t="s">
        <v>237</v>
      </c>
      <c r="E74">
        <v>72</v>
      </c>
      <c r="F74" t="str">
        <f>_xlfn.CONCAT(Table3[[#This Row],[First Name]], " ", Table3[[#This Row],[Last Name]])</f>
        <v>Amanda Richards</v>
      </c>
      <c r="G74" t="s">
        <v>319</v>
      </c>
      <c r="H74" t="s">
        <v>320</v>
      </c>
      <c r="I74" s="1" t="s">
        <v>601</v>
      </c>
      <c r="L74">
        <f>IF(Table3[[#This Row],[type]]="MANAGER", Table3[[#This Row],[id]], -1)</f>
        <v>-1</v>
      </c>
      <c r="P74">
        <f>IF(Table3[[#This Row],[type]]="PARTICIPANT", Table3[[#This Row],[id]], -1)</f>
        <v>72</v>
      </c>
      <c r="T74">
        <f>IF(Table3[[#This Row],[type]]="SPONSOR", Table3[[#This Row],[id]], -1)</f>
        <v>-1</v>
      </c>
    </row>
    <row r="75" spans="3:20" x14ac:dyDescent="0.25">
      <c r="C75" s="9" t="s">
        <v>63</v>
      </c>
      <c r="D75" s="9" t="s">
        <v>180</v>
      </c>
      <c r="E75">
        <v>73</v>
      </c>
      <c r="F75" t="str">
        <f>_xlfn.CONCAT(Table3[[#This Row],[First Name]], " ", Table3[[#This Row],[Last Name]])</f>
        <v>Edith Johnson</v>
      </c>
      <c r="G75" t="s">
        <v>321</v>
      </c>
      <c r="H75" t="s">
        <v>322</v>
      </c>
      <c r="I75" s="1" t="s">
        <v>601</v>
      </c>
      <c r="L75">
        <f>IF(Table3[[#This Row],[type]]="MANAGER", Table3[[#This Row],[id]], -1)</f>
        <v>-1</v>
      </c>
      <c r="P75">
        <f>IF(Table3[[#This Row],[type]]="PARTICIPANT", Table3[[#This Row],[id]], -1)</f>
        <v>73</v>
      </c>
      <c r="T75">
        <f>IF(Table3[[#This Row],[type]]="SPONSOR", Table3[[#This Row],[id]], -1)</f>
        <v>-1</v>
      </c>
    </row>
    <row r="76" spans="3:20" x14ac:dyDescent="0.25">
      <c r="C76" s="9" t="s">
        <v>119</v>
      </c>
      <c r="D76" s="9" t="s">
        <v>105</v>
      </c>
      <c r="E76">
        <v>74</v>
      </c>
      <c r="F76" t="str">
        <f>_xlfn.CONCAT(Table3[[#This Row],[First Name]], " ", Table3[[#This Row],[Last Name]])</f>
        <v>Maddie Wright</v>
      </c>
      <c r="G76" t="s">
        <v>323</v>
      </c>
      <c r="H76" t="s">
        <v>324</v>
      </c>
      <c r="I76" s="1" t="s">
        <v>601</v>
      </c>
      <c r="L76">
        <f>IF(Table3[[#This Row],[type]]="MANAGER", Table3[[#This Row],[id]], -1)</f>
        <v>-1</v>
      </c>
      <c r="P76">
        <f>IF(Table3[[#This Row],[type]]="PARTICIPANT", Table3[[#This Row],[id]], -1)</f>
        <v>74</v>
      </c>
      <c r="T76">
        <f>IF(Table3[[#This Row],[type]]="SPONSOR", Table3[[#This Row],[id]], -1)</f>
        <v>-1</v>
      </c>
    </row>
    <row r="77" spans="3:20" x14ac:dyDescent="0.25">
      <c r="C77" s="9" t="s">
        <v>21</v>
      </c>
      <c r="D77" s="9" t="s">
        <v>224</v>
      </c>
      <c r="E77">
        <v>75</v>
      </c>
      <c r="F77" t="str">
        <f>_xlfn.CONCAT(Table3[[#This Row],[First Name]], " ", Table3[[#This Row],[Last Name]])</f>
        <v>Roland Crawford</v>
      </c>
      <c r="G77" t="s">
        <v>325</v>
      </c>
      <c r="H77" t="s">
        <v>326</v>
      </c>
      <c r="I77" s="1" t="s">
        <v>601</v>
      </c>
      <c r="L77">
        <f>IF(Table3[[#This Row],[type]]="MANAGER", Table3[[#This Row],[id]], -1)</f>
        <v>-1</v>
      </c>
      <c r="P77">
        <f>IF(Table3[[#This Row],[type]]="PARTICIPANT", Table3[[#This Row],[id]], -1)</f>
        <v>75</v>
      </c>
      <c r="T77">
        <f>IF(Table3[[#This Row],[type]]="SPONSOR", Table3[[#This Row],[id]], -1)</f>
        <v>-1</v>
      </c>
    </row>
    <row r="78" spans="3:20" x14ac:dyDescent="0.25">
      <c r="C78" s="9" t="s">
        <v>42</v>
      </c>
      <c r="D78" s="9" t="s">
        <v>41</v>
      </c>
      <c r="E78">
        <v>76</v>
      </c>
      <c r="F78" t="str">
        <f>_xlfn.CONCAT(Table3[[#This Row],[First Name]], " ", Table3[[#This Row],[Last Name]])</f>
        <v>Lana Jones</v>
      </c>
      <c r="G78" t="s">
        <v>327</v>
      </c>
      <c r="H78" t="s">
        <v>328</v>
      </c>
      <c r="I78" s="1" t="s">
        <v>601</v>
      </c>
      <c r="L78">
        <f>IF(Table3[[#This Row],[type]]="MANAGER", Table3[[#This Row],[id]], -1)</f>
        <v>-1</v>
      </c>
      <c r="P78">
        <f>IF(Table3[[#This Row],[type]]="PARTICIPANT", Table3[[#This Row],[id]], -1)</f>
        <v>76</v>
      </c>
      <c r="T78">
        <f>IF(Table3[[#This Row],[type]]="SPONSOR", Table3[[#This Row],[id]], -1)</f>
        <v>-1</v>
      </c>
    </row>
    <row r="79" spans="3:20" x14ac:dyDescent="0.25">
      <c r="C79" s="9" t="s">
        <v>146</v>
      </c>
      <c r="D79" s="9" t="s">
        <v>94</v>
      </c>
      <c r="E79">
        <v>77</v>
      </c>
      <c r="F79" t="str">
        <f>_xlfn.CONCAT(Table3[[#This Row],[First Name]], " ", Table3[[#This Row],[Last Name]])</f>
        <v>Roman Taylor</v>
      </c>
      <c r="G79" t="s">
        <v>329</v>
      </c>
      <c r="H79" t="s">
        <v>330</v>
      </c>
      <c r="I79" s="1" t="s">
        <v>601</v>
      </c>
      <c r="L79">
        <f>IF(Table3[[#This Row],[type]]="MANAGER", Table3[[#This Row],[id]], -1)</f>
        <v>-1</v>
      </c>
      <c r="P79">
        <f>IF(Table3[[#This Row],[type]]="PARTICIPANT", Table3[[#This Row],[id]], -1)</f>
        <v>77</v>
      </c>
      <c r="T79">
        <f>IF(Table3[[#This Row],[type]]="SPONSOR", Table3[[#This Row],[id]], -1)</f>
        <v>-1</v>
      </c>
    </row>
    <row r="80" spans="3:20" x14ac:dyDescent="0.25">
      <c r="C80" s="9" t="s">
        <v>146</v>
      </c>
      <c r="D80" s="9" t="s">
        <v>141</v>
      </c>
      <c r="E80">
        <v>78</v>
      </c>
      <c r="F80" t="str">
        <f>_xlfn.CONCAT(Table3[[#This Row],[First Name]], " ", Table3[[#This Row],[Last Name]])</f>
        <v>Roman Ellis</v>
      </c>
      <c r="G80" t="s">
        <v>331</v>
      </c>
      <c r="H80" t="s">
        <v>332</v>
      </c>
      <c r="I80" s="1" t="s">
        <v>601</v>
      </c>
      <c r="L80">
        <f>IF(Table3[[#This Row],[type]]="MANAGER", Table3[[#This Row],[id]], -1)</f>
        <v>-1</v>
      </c>
      <c r="P80">
        <f>IF(Table3[[#This Row],[type]]="PARTICIPANT", Table3[[#This Row],[id]], -1)</f>
        <v>78</v>
      </c>
      <c r="T80">
        <f>IF(Table3[[#This Row],[type]]="SPONSOR", Table3[[#This Row],[id]], -1)</f>
        <v>-1</v>
      </c>
    </row>
    <row r="81" spans="3:20" x14ac:dyDescent="0.25">
      <c r="C81" s="9" t="s">
        <v>333</v>
      </c>
      <c r="D81" s="9" t="s">
        <v>72</v>
      </c>
      <c r="E81">
        <v>79</v>
      </c>
      <c r="F81" t="str">
        <f>_xlfn.CONCAT(Table3[[#This Row],[First Name]], " ", Table3[[#This Row],[Last Name]])</f>
        <v>Jared Harper</v>
      </c>
      <c r="G81" t="s">
        <v>334</v>
      </c>
      <c r="H81" t="s">
        <v>335</v>
      </c>
      <c r="I81" s="1" t="s">
        <v>601</v>
      </c>
      <c r="L81">
        <f>IF(Table3[[#This Row],[type]]="MANAGER", Table3[[#This Row],[id]], -1)</f>
        <v>-1</v>
      </c>
      <c r="P81">
        <f>IF(Table3[[#This Row],[type]]="PARTICIPANT", Table3[[#This Row],[id]], -1)</f>
        <v>79</v>
      </c>
      <c r="T81">
        <f>IF(Table3[[#This Row],[type]]="SPONSOR", Table3[[#This Row],[id]], -1)</f>
        <v>-1</v>
      </c>
    </row>
    <row r="82" spans="3:20" x14ac:dyDescent="0.25">
      <c r="C82" s="9" t="s">
        <v>315</v>
      </c>
      <c r="D82" s="9" t="s">
        <v>282</v>
      </c>
      <c r="E82">
        <v>80</v>
      </c>
      <c r="F82" t="str">
        <f>_xlfn.CONCAT(Table3[[#This Row],[First Name]], " ", Table3[[#This Row],[Last Name]])</f>
        <v>Annabella Campbell</v>
      </c>
      <c r="G82" t="s">
        <v>283</v>
      </c>
      <c r="H82" t="s">
        <v>336</v>
      </c>
      <c r="I82" s="1" t="s">
        <v>601</v>
      </c>
      <c r="L82">
        <f>IF(Table3[[#This Row],[type]]="MANAGER", Table3[[#This Row],[id]], -1)</f>
        <v>-1</v>
      </c>
      <c r="P82">
        <f>IF(Table3[[#This Row],[type]]="PARTICIPANT", Table3[[#This Row],[id]], -1)</f>
        <v>80</v>
      </c>
      <c r="T82">
        <f>IF(Table3[[#This Row],[type]]="SPONSOR", Table3[[#This Row],[id]], -1)</f>
        <v>-1</v>
      </c>
    </row>
    <row r="83" spans="3:20" x14ac:dyDescent="0.25">
      <c r="C83" s="9" t="s">
        <v>73</v>
      </c>
      <c r="D83" s="9" t="s">
        <v>58</v>
      </c>
      <c r="E83">
        <v>81</v>
      </c>
      <c r="F83" t="str">
        <f>_xlfn.CONCAT(Table3[[#This Row],[First Name]], " ", Table3[[#This Row],[Last Name]])</f>
        <v>Rebecca Wilson</v>
      </c>
      <c r="G83" t="s">
        <v>337</v>
      </c>
      <c r="H83" t="s">
        <v>338</v>
      </c>
      <c r="I83" s="1" t="s">
        <v>601</v>
      </c>
      <c r="L83">
        <f>IF(Table3[[#This Row],[type]]="MANAGER", Table3[[#This Row],[id]], -1)</f>
        <v>-1</v>
      </c>
      <c r="P83">
        <f>IF(Table3[[#This Row],[type]]="PARTICIPANT", Table3[[#This Row],[id]], -1)</f>
        <v>81</v>
      </c>
      <c r="T83">
        <f>IF(Table3[[#This Row],[type]]="SPONSOR", Table3[[#This Row],[id]], -1)</f>
        <v>-1</v>
      </c>
    </row>
    <row r="84" spans="3:20" x14ac:dyDescent="0.25">
      <c r="C84" s="9" t="s">
        <v>106</v>
      </c>
      <c r="D84" s="9" t="s">
        <v>115</v>
      </c>
      <c r="E84">
        <v>82</v>
      </c>
      <c r="F84" t="str">
        <f>_xlfn.CONCAT(Table3[[#This Row],[First Name]], " ", Table3[[#This Row],[Last Name]])</f>
        <v>Audrey Kelly</v>
      </c>
      <c r="G84" t="s">
        <v>339</v>
      </c>
      <c r="H84" t="s">
        <v>340</v>
      </c>
      <c r="I84" s="1" t="s">
        <v>601</v>
      </c>
      <c r="L84">
        <f>IF(Table3[[#This Row],[type]]="MANAGER", Table3[[#This Row],[id]], -1)</f>
        <v>-1</v>
      </c>
      <c r="P84">
        <f>IF(Table3[[#This Row],[type]]="PARTICIPANT", Table3[[#This Row],[id]], -1)</f>
        <v>82</v>
      </c>
      <c r="T84">
        <f>IF(Table3[[#This Row],[type]]="SPONSOR", Table3[[#This Row],[id]], -1)</f>
        <v>-1</v>
      </c>
    </row>
    <row r="85" spans="3:20" x14ac:dyDescent="0.25">
      <c r="C85" s="9" t="s">
        <v>124</v>
      </c>
      <c r="D85" s="9" t="s">
        <v>341</v>
      </c>
      <c r="E85">
        <v>83</v>
      </c>
      <c r="F85" t="str">
        <f>_xlfn.CONCAT(Table3[[#This Row],[First Name]], " ", Table3[[#This Row],[Last Name]])</f>
        <v>Carlos Moore</v>
      </c>
      <c r="G85" t="s">
        <v>342</v>
      </c>
      <c r="H85" t="s">
        <v>343</v>
      </c>
      <c r="I85" s="1" t="s">
        <v>601</v>
      </c>
      <c r="L85">
        <f>IF(Table3[[#This Row],[type]]="MANAGER", Table3[[#This Row],[id]], -1)</f>
        <v>-1</v>
      </c>
      <c r="P85">
        <f>IF(Table3[[#This Row],[type]]="PARTICIPANT", Table3[[#This Row],[id]], -1)</f>
        <v>83</v>
      </c>
      <c r="T85">
        <f>IF(Table3[[#This Row],[type]]="SPONSOR", Table3[[#This Row],[id]], -1)</f>
        <v>-1</v>
      </c>
    </row>
    <row r="86" spans="3:20" x14ac:dyDescent="0.25">
      <c r="C86" s="9" t="s">
        <v>140</v>
      </c>
      <c r="D86" s="9" t="s">
        <v>120</v>
      </c>
      <c r="E86">
        <v>84</v>
      </c>
      <c r="F86" t="str">
        <f>_xlfn.CONCAT(Table3[[#This Row],[First Name]], " ", Table3[[#This Row],[Last Name]])</f>
        <v>Blake Adams</v>
      </c>
      <c r="G86" t="s">
        <v>344</v>
      </c>
      <c r="H86" t="s">
        <v>345</v>
      </c>
      <c r="I86" s="1" t="s">
        <v>601</v>
      </c>
      <c r="L86">
        <f>IF(Table3[[#This Row],[type]]="MANAGER", Table3[[#This Row],[id]], -1)</f>
        <v>-1</v>
      </c>
      <c r="P86">
        <f>IF(Table3[[#This Row],[type]]="PARTICIPANT", Table3[[#This Row],[id]], -1)</f>
        <v>84</v>
      </c>
      <c r="T86">
        <f>IF(Table3[[#This Row],[type]]="SPONSOR", Table3[[#This Row],[id]], -1)</f>
        <v>-1</v>
      </c>
    </row>
    <row r="87" spans="3:20" x14ac:dyDescent="0.25">
      <c r="C87" s="9" t="s">
        <v>74</v>
      </c>
      <c r="D87" s="9" t="s">
        <v>25</v>
      </c>
      <c r="E87">
        <v>85</v>
      </c>
      <c r="F87" t="str">
        <f>_xlfn.CONCAT(Table3[[#This Row],[First Name]], " ", Table3[[#This Row],[Last Name]])</f>
        <v>Paige Smith</v>
      </c>
      <c r="G87" t="s">
        <v>346</v>
      </c>
      <c r="H87" t="s">
        <v>347</v>
      </c>
      <c r="I87" s="1" t="s">
        <v>601</v>
      </c>
      <c r="L87">
        <f>IF(Table3[[#This Row],[type]]="MANAGER", Table3[[#This Row],[id]], -1)</f>
        <v>-1</v>
      </c>
      <c r="P87">
        <f>IF(Table3[[#This Row],[type]]="PARTICIPANT", Table3[[#This Row],[id]], -1)</f>
        <v>85</v>
      </c>
      <c r="T87">
        <f>IF(Table3[[#This Row],[type]]="SPONSOR", Table3[[#This Row],[id]], -1)</f>
        <v>-1</v>
      </c>
    </row>
    <row r="88" spans="3:20" x14ac:dyDescent="0.25">
      <c r="C88" s="9" t="s">
        <v>132</v>
      </c>
      <c r="D88" s="9" t="s">
        <v>82</v>
      </c>
      <c r="E88">
        <v>86</v>
      </c>
      <c r="F88" t="str">
        <f>_xlfn.CONCAT(Table3[[#This Row],[First Name]], " ", Table3[[#This Row],[Last Name]])</f>
        <v>Michael Carter</v>
      </c>
      <c r="G88" t="s">
        <v>348</v>
      </c>
      <c r="H88" t="s">
        <v>349</v>
      </c>
      <c r="I88" s="1" t="s">
        <v>601</v>
      </c>
      <c r="L88">
        <f>IF(Table3[[#This Row],[type]]="MANAGER", Table3[[#This Row],[id]], -1)</f>
        <v>-1</v>
      </c>
      <c r="P88">
        <f>IF(Table3[[#This Row],[type]]="PARTICIPANT", Table3[[#This Row],[id]], -1)</f>
        <v>86</v>
      </c>
      <c r="T88">
        <f>IF(Table3[[#This Row],[type]]="SPONSOR", Table3[[#This Row],[id]], -1)</f>
        <v>-1</v>
      </c>
    </row>
    <row r="89" spans="3:20" x14ac:dyDescent="0.25">
      <c r="C89" s="9" t="s">
        <v>106</v>
      </c>
      <c r="D89" s="9" t="s">
        <v>58</v>
      </c>
      <c r="E89">
        <v>87</v>
      </c>
      <c r="F89" t="str">
        <f>_xlfn.CONCAT(Table3[[#This Row],[First Name]], " ", Table3[[#This Row],[Last Name]])</f>
        <v>Audrey Wilson</v>
      </c>
      <c r="G89" t="s">
        <v>350</v>
      </c>
      <c r="H89" t="s">
        <v>351</v>
      </c>
      <c r="I89" s="1" t="s">
        <v>601</v>
      </c>
      <c r="L89">
        <f>IF(Table3[[#This Row],[type]]="MANAGER", Table3[[#This Row],[id]], -1)</f>
        <v>-1</v>
      </c>
      <c r="P89">
        <f>IF(Table3[[#This Row],[type]]="PARTICIPANT", Table3[[#This Row],[id]], -1)</f>
        <v>87</v>
      </c>
      <c r="T89">
        <f>IF(Table3[[#This Row],[type]]="SPONSOR", Table3[[#This Row],[id]], -1)</f>
        <v>-1</v>
      </c>
    </row>
    <row r="90" spans="3:20" x14ac:dyDescent="0.25">
      <c r="C90" s="9" t="s">
        <v>123</v>
      </c>
      <c r="D90" s="9" t="s">
        <v>76</v>
      </c>
      <c r="E90">
        <v>88</v>
      </c>
      <c r="F90" t="str">
        <f>_xlfn.CONCAT(Table3[[#This Row],[First Name]], " ", Table3[[#This Row],[Last Name]])</f>
        <v>Ned Hawkins</v>
      </c>
      <c r="G90" t="s">
        <v>352</v>
      </c>
      <c r="H90" t="s">
        <v>353</v>
      </c>
      <c r="I90" s="1" t="s">
        <v>601</v>
      </c>
      <c r="L90">
        <f>IF(Table3[[#This Row],[type]]="MANAGER", Table3[[#This Row],[id]], -1)</f>
        <v>-1</v>
      </c>
      <c r="P90">
        <f>IF(Table3[[#This Row],[type]]="PARTICIPANT", Table3[[#This Row],[id]], -1)</f>
        <v>88</v>
      </c>
      <c r="T90">
        <f>IF(Table3[[#This Row],[type]]="SPONSOR", Table3[[#This Row],[id]], -1)</f>
        <v>-1</v>
      </c>
    </row>
    <row r="91" spans="3:20" x14ac:dyDescent="0.25">
      <c r="C91" s="9" t="s">
        <v>15</v>
      </c>
      <c r="D91" s="9" t="s">
        <v>67</v>
      </c>
      <c r="E91">
        <v>89</v>
      </c>
      <c r="F91" t="str">
        <f>_xlfn.CONCAT(Table3[[#This Row],[First Name]], " ", Table3[[#This Row],[Last Name]])</f>
        <v>April Stewart</v>
      </c>
      <c r="G91" t="s">
        <v>354</v>
      </c>
      <c r="H91" t="s">
        <v>355</v>
      </c>
      <c r="I91" s="1" t="s">
        <v>601</v>
      </c>
      <c r="L91">
        <f>IF(Table3[[#This Row],[type]]="MANAGER", Table3[[#This Row],[id]], -1)</f>
        <v>-1</v>
      </c>
      <c r="P91">
        <f>IF(Table3[[#This Row],[type]]="PARTICIPANT", Table3[[#This Row],[id]], -1)</f>
        <v>89</v>
      </c>
      <c r="T91">
        <f>IF(Table3[[#This Row],[type]]="SPONSOR", Table3[[#This Row],[id]], -1)</f>
        <v>-1</v>
      </c>
    </row>
    <row r="92" spans="3:20" x14ac:dyDescent="0.25">
      <c r="C92" s="9" t="s">
        <v>39</v>
      </c>
      <c r="D92" s="9" t="s">
        <v>356</v>
      </c>
      <c r="E92">
        <v>90</v>
      </c>
      <c r="F92" t="str">
        <f>_xlfn.CONCAT(Table3[[#This Row],[First Name]], " ", Table3[[#This Row],[Last Name]])</f>
        <v>Brad Foster</v>
      </c>
      <c r="G92" t="s">
        <v>357</v>
      </c>
      <c r="H92" t="s">
        <v>358</v>
      </c>
      <c r="I92" s="1" t="s">
        <v>601</v>
      </c>
      <c r="L92">
        <f>IF(Table3[[#This Row],[type]]="MANAGER", Table3[[#This Row],[id]], -1)</f>
        <v>-1</v>
      </c>
      <c r="P92">
        <f>IF(Table3[[#This Row],[type]]="PARTICIPANT", Table3[[#This Row],[id]], -1)</f>
        <v>90</v>
      </c>
      <c r="T92">
        <f>IF(Table3[[#This Row],[type]]="SPONSOR", Table3[[#This Row],[id]], -1)</f>
        <v>-1</v>
      </c>
    </row>
    <row r="93" spans="3:20" x14ac:dyDescent="0.25">
      <c r="C93" s="9" t="s">
        <v>135</v>
      </c>
      <c r="D93" s="9" t="s">
        <v>108</v>
      </c>
      <c r="E93">
        <v>91</v>
      </c>
      <c r="F93" t="str">
        <f>_xlfn.CONCAT(Table3[[#This Row],[First Name]], " ", Table3[[#This Row],[Last Name]])</f>
        <v>Jacob Johnston</v>
      </c>
      <c r="G93" t="s">
        <v>359</v>
      </c>
      <c r="H93" t="s">
        <v>360</v>
      </c>
      <c r="I93" s="1" t="s">
        <v>601</v>
      </c>
      <c r="L93">
        <f>IF(Table3[[#This Row],[type]]="MANAGER", Table3[[#This Row],[id]], -1)</f>
        <v>-1</v>
      </c>
      <c r="P93">
        <f>IF(Table3[[#This Row],[type]]="PARTICIPANT", Table3[[#This Row],[id]], -1)</f>
        <v>91</v>
      </c>
      <c r="T93">
        <f>IF(Table3[[#This Row],[type]]="SPONSOR", Table3[[#This Row],[id]], -1)</f>
        <v>-1</v>
      </c>
    </row>
    <row r="94" spans="3:20" x14ac:dyDescent="0.25">
      <c r="C94" s="9" t="s">
        <v>361</v>
      </c>
      <c r="D94" s="9" t="s">
        <v>58</v>
      </c>
      <c r="E94">
        <v>92</v>
      </c>
      <c r="F94" t="str">
        <f>_xlfn.CONCAT(Table3[[#This Row],[First Name]], " ", Table3[[#This Row],[Last Name]])</f>
        <v>Dainton Wilson</v>
      </c>
      <c r="G94" t="s">
        <v>362</v>
      </c>
      <c r="H94" t="s">
        <v>363</v>
      </c>
      <c r="I94" s="1" t="s">
        <v>601</v>
      </c>
      <c r="L94">
        <f>IF(Table3[[#This Row],[type]]="MANAGER", Table3[[#This Row],[id]], -1)</f>
        <v>-1</v>
      </c>
      <c r="P94">
        <f>IF(Table3[[#This Row],[type]]="PARTICIPANT", Table3[[#This Row],[id]], -1)</f>
        <v>92</v>
      </c>
      <c r="T94">
        <f>IF(Table3[[#This Row],[type]]="SPONSOR", Table3[[#This Row],[id]], -1)</f>
        <v>-1</v>
      </c>
    </row>
    <row r="95" spans="3:20" x14ac:dyDescent="0.25">
      <c r="C95" s="9" t="s">
        <v>138</v>
      </c>
      <c r="D95" s="9" t="s">
        <v>53</v>
      </c>
      <c r="E95">
        <v>93</v>
      </c>
      <c r="F95" t="str">
        <f>_xlfn.CONCAT(Table3[[#This Row],[First Name]], " ", Table3[[#This Row],[Last Name]])</f>
        <v>Alissa Morrison</v>
      </c>
      <c r="G95" t="s">
        <v>364</v>
      </c>
      <c r="H95" t="s">
        <v>365</v>
      </c>
      <c r="I95" s="1" t="s">
        <v>601</v>
      </c>
      <c r="L95">
        <f>IF(Table3[[#This Row],[type]]="MANAGER", Table3[[#This Row],[id]], -1)</f>
        <v>-1</v>
      </c>
      <c r="P95">
        <f>IF(Table3[[#This Row],[type]]="PARTICIPANT", Table3[[#This Row],[id]], -1)</f>
        <v>93</v>
      </c>
      <c r="T95">
        <f>IF(Table3[[#This Row],[type]]="SPONSOR", Table3[[#This Row],[id]], -1)</f>
        <v>-1</v>
      </c>
    </row>
    <row r="96" spans="3:20" x14ac:dyDescent="0.25">
      <c r="C96" s="9" t="s">
        <v>366</v>
      </c>
      <c r="D96" s="9" t="s">
        <v>139</v>
      </c>
      <c r="E96">
        <v>94</v>
      </c>
      <c r="F96" t="str">
        <f>_xlfn.CONCAT(Table3[[#This Row],[First Name]], " ", Table3[[#This Row],[Last Name]])</f>
        <v>Aldus Thompson</v>
      </c>
      <c r="G96" t="s">
        <v>367</v>
      </c>
      <c r="H96" t="s">
        <v>368</v>
      </c>
      <c r="I96" s="1" t="s">
        <v>601</v>
      </c>
      <c r="L96">
        <f>IF(Table3[[#This Row],[type]]="MANAGER", Table3[[#This Row],[id]], -1)</f>
        <v>-1</v>
      </c>
      <c r="P96">
        <f>IF(Table3[[#This Row],[type]]="PARTICIPANT", Table3[[#This Row],[id]], -1)</f>
        <v>94</v>
      </c>
      <c r="T96">
        <f>IF(Table3[[#This Row],[type]]="SPONSOR", Table3[[#This Row],[id]], -1)</f>
        <v>-1</v>
      </c>
    </row>
    <row r="97" spans="3:20" x14ac:dyDescent="0.25">
      <c r="C97" s="9" t="s">
        <v>21</v>
      </c>
      <c r="D97" s="9" t="s">
        <v>102</v>
      </c>
      <c r="E97">
        <v>95</v>
      </c>
      <c r="F97" t="str">
        <f>_xlfn.CONCAT(Table3[[#This Row],[First Name]], " ", Table3[[#This Row],[Last Name]])</f>
        <v>Roland Chapman</v>
      </c>
      <c r="G97" t="s">
        <v>369</v>
      </c>
      <c r="H97" t="s">
        <v>370</v>
      </c>
      <c r="I97" s="1" t="s">
        <v>601</v>
      </c>
      <c r="L97">
        <f>IF(Table3[[#This Row],[type]]="MANAGER", Table3[[#This Row],[id]], -1)</f>
        <v>-1</v>
      </c>
      <c r="P97">
        <f>IF(Table3[[#This Row],[type]]="PARTICIPANT", Table3[[#This Row],[id]], -1)</f>
        <v>95</v>
      </c>
      <c r="T97">
        <f>IF(Table3[[#This Row],[type]]="SPONSOR", Table3[[#This Row],[id]], -1)</f>
        <v>-1</v>
      </c>
    </row>
    <row r="98" spans="3:20" x14ac:dyDescent="0.25">
      <c r="C98" s="9" t="s">
        <v>101</v>
      </c>
      <c r="D98" s="9" t="s">
        <v>237</v>
      </c>
      <c r="E98">
        <v>96</v>
      </c>
      <c r="F98" t="str">
        <f>_xlfn.CONCAT(Table3[[#This Row],[First Name]], " ", Table3[[#This Row],[Last Name]])</f>
        <v>Vanessa Richards</v>
      </c>
      <c r="G98" t="s">
        <v>371</v>
      </c>
      <c r="H98" t="s">
        <v>372</v>
      </c>
      <c r="I98" s="1" t="s">
        <v>601</v>
      </c>
      <c r="L98">
        <f>IF(Table3[[#This Row],[type]]="MANAGER", Table3[[#This Row],[id]], -1)</f>
        <v>-1</v>
      </c>
      <c r="P98">
        <f>IF(Table3[[#This Row],[type]]="PARTICIPANT", Table3[[#This Row],[id]], -1)</f>
        <v>96</v>
      </c>
      <c r="T98">
        <f>IF(Table3[[#This Row],[type]]="SPONSOR", Table3[[#This Row],[id]], -1)</f>
        <v>-1</v>
      </c>
    </row>
    <row r="99" spans="3:20" x14ac:dyDescent="0.25">
      <c r="C99" s="9" t="s">
        <v>89</v>
      </c>
      <c r="D99" s="9" t="s">
        <v>373</v>
      </c>
      <c r="E99">
        <v>97</v>
      </c>
      <c r="F99" t="str">
        <f>_xlfn.CONCAT(Table3[[#This Row],[First Name]], " ", Table3[[#This Row],[Last Name]])</f>
        <v>Chloe Ryan</v>
      </c>
      <c r="G99" t="s">
        <v>374</v>
      </c>
      <c r="H99" t="s">
        <v>375</v>
      </c>
      <c r="I99" s="1" t="s">
        <v>601</v>
      </c>
      <c r="L99">
        <f>IF(Table3[[#This Row],[type]]="MANAGER", Table3[[#This Row],[id]], -1)</f>
        <v>-1</v>
      </c>
      <c r="P99">
        <f>IF(Table3[[#This Row],[type]]="PARTICIPANT", Table3[[#This Row],[id]], -1)</f>
        <v>97</v>
      </c>
      <c r="T99">
        <f>IF(Table3[[#This Row],[type]]="SPONSOR", Table3[[#This Row],[id]], -1)</f>
        <v>-1</v>
      </c>
    </row>
    <row r="100" spans="3:20" x14ac:dyDescent="0.25">
      <c r="C100" s="9" t="s">
        <v>376</v>
      </c>
      <c r="D100" s="9" t="s">
        <v>144</v>
      </c>
      <c r="E100">
        <v>98</v>
      </c>
      <c r="F100" t="str">
        <f>_xlfn.CONCAT(Table3[[#This Row],[First Name]], " ", Table3[[#This Row],[Last Name]])</f>
        <v>Melanie Brown</v>
      </c>
      <c r="G100" t="s">
        <v>377</v>
      </c>
      <c r="H100" t="s">
        <v>378</v>
      </c>
      <c r="I100" s="1" t="s">
        <v>601</v>
      </c>
      <c r="L100">
        <f>IF(Table3[[#This Row],[type]]="MANAGER", Table3[[#This Row],[id]], -1)</f>
        <v>-1</v>
      </c>
      <c r="P100">
        <f>IF(Table3[[#This Row],[type]]="PARTICIPANT", Table3[[#This Row],[id]], -1)</f>
        <v>98</v>
      </c>
      <c r="T100">
        <f>IF(Table3[[#This Row],[type]]="SPONSOR", Table3[[#This Row],[id]], -1)</f>
        <v>-1</v>
      </c>
    </row>
    <row r="101" spans="3:20" x14ac:dyDescent="0.25">
      <c r="C101" s="9" t="s">
        <v>136</v>
      </c>
      <c r="D101" s="9" t="s">
        <v>116</v>
      </c>
      <c r="E101">
        <v>99</v>
      </c>
      <c r="F101" t="str">
        <f>_xlfn.CONCAT(Table3[[#This Row],[First Name]], " ", Table3[[#This Row],[Last Name]])</f>
        <v>Adele Scott</v>
      </c>
      <c r="G101" t="s">
        <v>271</v>
      </c>
      <c r="H101" t="s">
        <v>379</v>
      </c>
      <c r="I101" s="1" t="s">
        <v>601</v>
      </c>
      <c r="L101">
        <f>IF(Table3[[#This Row],[type]]="MANAGER", Table3[[#This Row],[id]], -1)</f>
        <v>-1</v>
      </c>
      <c r="P101">
        <f>IF(Table3[[#This Row],[type]]="PARTICIPANT", Table3[[#This Row],[id]], -1)</f>
        <v>99</v>
      </c>
      <c r="T101">
        <f>IF(Table3[[#This Row],[type]]="SPONSOR", Table3[[#This Row],[id]], -1)</f>
        <v>-1</v>
      </c>
    </row>
    <row r="102" spans="3:20" x14ac:dyDescent="0.25">
      <c r="C102" s="9" t="s">
        <v>297</v>
      </c>
      <c r="D102" s="9" t="s">
        <v>87</v>
      </c>
      <c r="E102">
        <v>100</v>
      </c>
      <c r="F102" t="str">
        <f>_xlfn.CONCAT(Table3[[#This Row],[First Name]], " ", Table3[[#This Row],[Last Name]])</f>
        <v>Sam Baker</v>
      </c>
      <c r="G102" t="s">
        <v>380</v>
      </c>
      <c r="H102" t="s">
        <v>381</v>
      </c>
      <c r="I102" s="1" t="s">
        <v>601</v>
      </c>
      <c r="L102">
        <f>IF(Table3[[#This Row],[type]]="MANAGER", Table3[[#This Row],[id]], -1)</f>
        <v>-1</v>
      </c>
      <c r="P102">
        <f>IF(Table3[[#This Row],[type]]="PARTICIPANT", Table3[[#This Row],[id]], -1)</f>
        <v>100</v>
      </c>
      <c r="T102">
        <f>IF(Table3[[#This Row],[type]]="SPONSOR", Table3[[#This Row],[id]], -1)</f>
        <v>-1</v>
      </c>
    </row>
    <row r="103" spans="3:20" x14ac:dyDescent="0.25">
      <c r="C103" s="9" t="s">
        <v>382</v>
      </c>
      <c r="D103" s="9" t="s">
        <v>144</v>
      </c>
      <c r="E103">
        <v>101</v>
      </c>
      <c r="F103" t="str">
        <f>_xlfn.CONCAT(Table3[[#This Row],[First Name]], " ", Table3[[#This Row],[Last Name]])</f>
        <v>Belinda Brown</v>
      </c>
      <c r="G103" t="s">
        <v>383</v>
      </c>
      <c r="H103" t="s">
        <v>384</v>
      </c>
      <c r="I103" s="1" t="s">
        <v>601</v>
      </c>
      <c r="L103">
        <f>IF(Table3[[#This Row],[type]]="MANAGER", Table3[[#This Row],[id]], -1)</f>
        <v>-1</v>
      </c>
      <c r="P103">
        <f>IF(Table3[[#This Row],[type]]="PARTICIPANT", Table3[[#This Row],[id]], -1)</f>
        <v>101</v>
      </c>
      <c r="T103">
        <f>IF(Table3[[#This Row],[type]]="SPONSOR", Table3[[#This Row],[id]], -1)</f>
        <v>-1</v>
      </c>
    </row>
    <row r="104" spans="3:20" x14ac:dyDescent="0.25">
      <c r="C104" s="9" t="s">
        <v>75</v>
      </c>
      <c r="D104" s="9" t="s">
        <v>85</v>
      </c>
      <c r="E104">
        <v>102</v>
      </c>
      <c r="F104" t="str">
        <f>_xlfn.CONCAT(Table3[[#This Row],[First Name]], " ", Table3[[#This Row],[Last Name]])</f>
        <v>Derek Holmes</v>
      </c>
      <c r="G104" t="s">
        <v>385</v>
      </c>
      <c r="H104" t="s">
        <v>386</v>
      </c>
      <c r="I104" s="1" t="s">
        <v>601</v>
      </c>
      <c r="L104">
        <f>IF(Table3[[#This Row],[type]]="MANAGER", Table3[[#This Row],[id]], -1)</f>
        <v>-1</v>
      </c>
      <c r="P104">
        <f>IF(Table3[[#This Row],[type]]="PARTICIPANT", Table3[[#This Row],[id]], -1)</f>
        <v>102</v>
      </c>
      <c r="T104">
        <f>IF(Table3[[#This Row],[type]]="SPONSOR", Table3[[#This Row],[id]], -1)</f>
        <v>-1</v>
      </c>
    </row>
    <row r="105" spans="3:20" x14ac:dyDescent="0.25">
      <c r="C105" s="9" t="s">
        <v>71</v>
      </c>
      <c r="D105" s="9" t="s">
        <v>40</v>
      </c>
      <c r="E105">
        <v>103</v>
      </c>
      <c r="F105" t="str">
        <f>_xlfn.CONCAT(Table3[[#This Row],[First Name]], " ", Table3[[#This Row],[Last Name]])</f>
        <v>Victor Higgins</v>
      </c>
      <c r="G105" t="s">
        <v>387</v>
      </c>
      <c r="H105" t="s">
        <v>388</v>
      </c>
      <c r="I105" s="1" t="s">
        <v>601</v>
      </c>
      <c r="L105">
        <f>IF(Table3[[#This Row],[type]]="MANAGER", Table3[[#This Row],[id]], -1)</f>
        <v>-1</v>
      </c>
      <c r="P105">
        <f>IF(Table3[[#This Row],[type]]="PARTICIPANT", Table3[[#This Row],[id]], -1)</f>
        <v>103</v>
      </c>
      <c r="T105">
        <f>IF(Table3[[#This Row],[type]]="SPONSOR", Table3[[#This Row],[id]], -1)</f>
        <v>-1</v>
      </c>
    </row>
    <row r="106" spans="3:20" x14ac:dyDescent="0.25">
      <c r="C106" s="9" t="s">
        <v>389</v>
      </c>
      <c r="D106" s="9" t="s">
        <v>58</v>
      </c>
      <c r="E106">
        <v>104</v>
      </c>
      <c r="F106" t="str">
        <f>_xlfn.CONCAT(Table3[[#This Row],[First Name]], " ", Table3[[#This Row],[Last Name]])</f>
        <v>Michelle Wilson</v>
      </c>
      <c r="G106" t="s">
        <v>390</v>
      </c>
      <c r="H106" t="s">
        <v>391</v>
      </c>
      <c r="I106" s="1" t="s">
        <v>601</v>
      </c>
      <c r="L106">
        <f>IF(Table3[[#This Row],[type]]="MANAGER", Table3[[#This Row],[id]], -1)</f>
        <v>-1</v>
      </c>
      <c r="P106">
        <f>IF(Table3[[#This Row],[type]]="PARTICIPANT", Table3[[#This Row],[id]], -1)</f>
        <v>104</v>
      </c>
      <c r="T106">
        <f>IF(Table3[[#This Row],[type]]="SPONSOR", Table3[[#This Row],[id]], -1)</f>
        <v>-1</v>
      </c>
    </row>
    <row r="107" spans="3:20" x14ac:dyDescent="0.25">
      <c r="C107" s="9" t="s">
        <v>212</v>
      </c>
      <c r="D107" s="9" t="s">
        <v>67</v>
      </c>
      <c r="E107">
        <v>105</v>
      </c>
      <c r="F107" t="str">
        <f>_xlfn.CONCAT(Table3[[#This Row],[First Name]], " ", Table3[[#This Row],[Last Name]])</f>
        <v>Penelope Stewart</v>
      </c>
      <c r="G107" t="s">
        <v>392</v>
      </c>
      <c r="H107" t="s">
        <v>393</v>
      </c>
      <c r="I107" s="1" t="s">
        <v>601</v>
      </c>
      <c r="L107">
        <f>IF(Table3[[#This Row],[type]]="MANAGER", Table3[[#This Row],[id]], -1)</f>
        <v>-1</v>
      </c>
      <c r="P107">
        <f>IF(Table3[[#This Row],[type]]="PARTICIPANT", Table3[[#This Row],[id]], -1)</f>
        <v>105</v>
      </c>
      <c r="T107">
        <f>IF(Table3[[#This Row],[type]]="SPONSOR", Table3[[#This Row],[id]], -1)</f>
        <v>-1</v>
      </c>
    </row>
    <row r="108" spans="3:20" x14ac:dyDescent="0.25">
      <c r="C108" s="9" t="s">
        <v>394</v>
      </c>
      <c r="D108" s="9" t="s">
        <v>115</v>
      </c>
      <c r="E108">
        <v>106</v>
      </c>
      <c r="F108" t="str">
        <f>_xlfn.CONCAT(Table3[[#This Row],[First Name]], " ", Table3[[#This Row],[Last Name]])</f>
        <v>Daisy Kelly</v>
      </c>
      <c r="G108" t="s">
        <v>255</v>
      </c>
      <c r="H108" t="s">
        <v>395</v>
      </c>
      <c r="I108" s="1" t="s">
        <v>601</v>
      </c>
      <c r="L108">
        <f>IF(Table3[[#This Row],[type]]="MANAGER", Table3[[#This Row],[id]], -1)</f>
        <v>-1</v>
      </c>
      <c r="P108">
        <f>IF(Table3[[#This Row],[type]]="PARTICIPANT", Table3[[#This Row],[id]], -1)</f>
        <v>106</v>
      </c>
      <c r="T108">
        <f>IF(Table3[[#This Row],[type]]="SPONSOR", Table3[[#This Row],[id]], -1)</f>
        <v>-1</v>
      </c>
    </row>
    <row r="109" spans="3:20" x14ac:dyDescent="0.25">
      <c r="C109" s="9" t="s">
        <v>54</v>
      </c>
      <c r="D109" s="9" t="s">
        <v>102</v>
      </c>
      <c r="E109">
        <v>107</v>
      </c>
      <c r="F109" t="str">
        <f>_xlfn.CONCAT(Table3[[#This Row],[First Name]], " ", Table3[[#This Row],[Last Name]])</f>
        <v>Caroline Chapman</v>
      </c>
      <c r="G109" t="s">
        <v>396</v>
      </c>
      <c r="H109" t="s">
        <v>397</v>
      </c>
      <c r="I109" s="1" t="s">
        <v>601</v>
      </c>
      <c r="L109">
        <f>IF(Table3[[#This Row],[type]]="MANAGER", Table3[[#This Row],[id]], -1)</f>
        <v>-1</v>
      </c>
      <c r="P109">
        <f>IF(Table3[[#This Row],[type]]="PARTICIPANT", Table3[[#This Row],[id]], -1)</f>
        <v>107</v>
      </c>
      <c r="T109">
        <f>IF(Table3[[#This Row],[type]]="SPONSOR", Table3[[#This Row],[id]], -1)</f>
        <v>-1</v>
      </c>
    </row>
    <row r="110" spans="3:20" x14ac:dyDescent="0.25">
      <c r="C110" s="9" t="s">
        <v>93</v>
      </c>
      <c r="D110" s="9" t="s">
        <v>55</v>
      </c>
      <c r="E110">
        <v>108</v>
      </c>
      <c r="F110" t="str">
        <f>_xlfn.CONCAT(Table3[[#This Row],[First Name]], " ", Table3[[#This Row],[Last Name]])</f>
        <v>Ellia Barnes</v>
      </c>
      <c r="G110" t="s">
        <v>257</v>
      </c>
      <c r="H110" t="s">
        <v>398</v>
      </c>
      <c r="I110" s="1" t="s">
        <v>601</v>
      </c>
      <c r="L110">
        <f>IF(Table3[[#This Row],[type]]="MANAGER", Table3[[#This Row],[id]], -1)</f>
        <v>-1</v>
      </c>
      <c r="P110">
        <f>IF(Table3[[#This Row],[type]]="PARTICIPANT", Table3[[#This Row],[id]], -1)</f>
        <v>108</v>
      </c>
      <c r="T110">
        <f>IF(Table3[[#This Row],[type]]="SPONSOR", Table3[[#This Row],[id]], -1)</f>
        <v>-1</v>
      </c>
    </row>
    <row r="111" spans="3:20" x14ac:dyDescent="0.25">
      <c r="C111" s="9" t="s">
        <v>126</v>
      </c>
      <c r="D111" s="9" t="s">
        <v>104</v>
      </c>
      <c r="E111">
        <v>109</v>
      </c>
      <c r="F111" t="str">
        <f>_xlfn.CONCAT(Table3[[#This Row],[First Name]], " ", Table3[[#This Row],[Last Name]])</f>
        <v>Florrie Hall</v>
      </c>
      <c r="G111" t="s">
        <v>399</v>
      </c>
      <c r="H111" t="s">
        <v>400</v>
      </c>
      <c r="I111" s="1" t="s">
        <v>601</v>
      </c>
      <c r="L111">
        <f>IF(Table3[[#This Row],[type]]="MANAGER", Table3[[#This Row],[id]], -1)</f>
        <v>-1</v>
      </c>
      <c r="P111">
        <f>IF(Table3[[#This Row],[type]]="PARTICIPANT", Table3[[#This Row],[id]], -1)</f>
        <v>109</v>
      </c>
      <c r="T111">
        <f>IF(Table3[[#This Row],[type]]="SPONSOR", Table3[[#This Row],[id]], -1)</f>
        <v>-1</v>
      </c>
    </row>
    <row r="112" spans="3:20" x14ac:dyDescent="0.25">
      <c r="C112" s="9" t="s">
        <v>131</v>
      </c>
      <c r="D112" s="9" t="s">
        <v>56</v>
      </c>
      <c r="E112">
        <v>110</v>
      </c>
      <c r="F112" t="str">
        <f>_xlfn.CONCAT(Table3[[#This Row],[First Name]], " ", Table3[[#This Row],[Last Name]])</f>
        <v>Rafael Lloyd</v>
      </c>
      <c r="G112" t="s">
        <v>401</v>
      </c>
      <c r="H112" t="s">
        <v>402</v>
      </c>
      <c r="I112" s="1" t="s">
        <v>601</v>
      </c>
      <c r="L112">
        <f>IF(Table3[[#This Row],[type]]="MANAGER", Table3[[#This Row],[id]], -1)</f>
        <v>-1</v>
      </c>
      <c r="P112">
        <f>IF(Table3[[#This Row],[type]]="PARTICIPANT", Table3[[#This Row],[id]], -1)</f>
        <v>110</v>
      </c>
      <c r="T112">
        <f>IF(Table3[[#This Row],[type]]="SPONSOR", Table3[[#This Row],[id]], -1)</f>
        <v>-1</v>
      </c>
    </row>
    <row r="113" spans="3:20" x14ac:dyDescent="0.25">
      <c r="C113" s="9" t="s">
        <v>93</v>
      </c>
      <c r="D113" s="9" t="s">
        <v>85</v>
      </c>
      <c r="E113">
        <v>111</v>
      </c>
      <c r="F113" t="str">
        <f>_xlfn.CONCAT(Table3[[#This Row],[First Name]], " ", Table3[[#This Row],[Last Name]])</f>
        <v>Ellia Holmes</v>
      </c>
      <c r="G113" t="s">
        <v>403</v>
      </c>
      <c r="H113" t="s">
        <v>404</v>
      </c>
      <c r="I113" s="1" t="s">
        <v>601</v>
      </c>
      <c r="L113">
        <f>IF(Table3[[#This Row],[type]]="MANAGER", Table3[[#This Row],[id]], -1)</f>
        <v>-1</v>
      </c>
      <c r="P113">
        <f>IF(Table3[[#This Row],[type]]="PARTICIPANT", Table3[[#This Row],[id]], -1)</f>
        <v>111</v>
      </c>
      <c r="T113">
        <f>IF(Table3[[#This Row],[type]]="SPONSOR", Table3[[#This Row],[id]], -1)</f>
        <v>-1</v>
      </c>
    </row>
    <row r="114" spans="3:20" x14ac:dyDescent="0.25">
      <c r="C114" s="9" t="s">
        <v>128</v>
      </c>
      <c r="D114" s="9" t="s">
        <v>134</v>
      </c>
      <c r="E114">
        <v>112</v>
      </c>
      <c r="F114" t="str">
        <f>_xlfn.CONCAT(Table3[[#This Row],[First Name]], " ", Table3[[#This Row],[Last Name]])</f>
        <v>Lily Perkins</v>
      </c>
      <c r="G114" t="s">
        <v>405</v>
      </c>
      <c r="H114" t="s">
        <v>406</v>
      </c>
      <c r="I114" s="1" t="s">
        <v>601</v>
      </c>
      <c r="L114">
        <f>IF(Table3[[#This Row],[type]]="MANAGER", Table3[[#This Row],[id]], -1)</f>
        <v>-1</v>
      </c>
      <c r="P114">
        <f>IF(Table3[[#This Row],[type]]="PARTICIPANT", Table3[[#This Row],[id]], -1)</f>
        <v>112</v>
      </c>
      <c r="T114">
        <f>IF(Table3[[#This Row],[type]]="SPONSOR", Table3[[#This Row],[id]], -1)</f>
        <v>-1</v>
      </c>
    </row>
    <row r="115" spans="3:20" x14ac:dyDescent="0.25">
      <c r="C115" s="9" t="s">
        <v>83</v>
      </c>
      <c r="D115" s="9" t="s">
        <v>109</v>
      </c>
      <c r="E115">
        <v>113</v>
      </c>
      <c r="F115" t="str">
        <f>_xlfn.CONCAT(Table3[[#This Row],[First Name]], " ", Table3[[#This Row],[Last Name]])</f>
        <v>Nicole Richardson</v>
      </c>
      <c r="G115" t="s">
        <v>407</v>
      </c>
      <c r="H115" t="s">
        <v>408</v>
      </c>
      <c r="I115" s="1" t="s">
        <v>601</v>
      </c>
      <c r="L115">
        <f>IF(Table3[[#This Row],[type]]="MANAGER", Table3[[#This Row],[id]], -1)</f>
        <v>-1</v>
      </c>
      <c r="P115">
        <f>IF(Table3[[#This Row],[type]]="PARTICIPANT", Table3[[#This Row],[id]], -1)</f>
        <v>113</v>
      </c>
      <c r="T115">
        <f>IF(Table3[[#This Row],[type]]="SPONSOR", Table3[[#This Row],[id]], -1)</f>
        <v>-1</v>
      </c>
    </row>
    <row r="116" spans="3:20" x14ac:dyDescent="0.25">
      <c r="C116" s="9" t="s">
        <v>100</v>
      </c>
      <c r="D116" s="9" t="s">
        <v>84</v>
      </c>
      <c r="E116">
        <v>114</v>
      </c>
      <c r="F116" t="str">
        <f>_xlfn.CONCAT(Table3[[#This Row],[First Name]], " ", Table3[[#This Row],[Last Name]])</f>
        <v>Victoria Robinson</v>
      </c>
      <c r="G116" t="s">
        <v>409</v>
      </c>
      <c r="H116" t="s">
        <v>410</v>
      </c>
      <c r="I116" s="1" t="s">
        <v>601</v>
      </c>
      <c r="L116">
        <f>IF(Table3[[#This Row],[type]]="MANAGER", Table3[[#This Row],[id]], -1)</f>
        <v>-1</v>
      </c>
      <c r="P116">
        <f>IF(Table3[[#This Row],[type]]="PARTICIPANT", Table3[[#This Row],[id]], -1)</f>
        <v>114</v>
      </c>
      <c r="T116">
        <f>IF(Table3[[#This Row],[type]]="SPONSOR", Table3[[#This Row],[id]], -1)</f>
        <v>-1</v>
      </c>
    </row>
    <row r="117" spans="3:20" x14ac:dyDescent="0.25">
      <c r="C117" s="9" t="s">
        <v>86</v>
      </c>
      <c r="D117" s="9" t="s">
        <v>108</v>
      </c>
      <c r="E117">
        <v>115</v>
      </c>
      <c r="F117" t="str">
        <f>_xlfn.CONCAT(Table3[[#This Row],[First Name]], " ", Table3[[#This Row],[Last Name]])</f>
        <v>Kimberly Johnston</v>
      </c>
      <c r="G117" t="s">
        <v>411</v>
      </c>
      <c r="H117" t="s">
        <v>412</v>
      </c>
      <c r="I117" s="1" t="s">
        <v>601</v>
      </c>
      <c r="L117">
        <f>IF(Table3[[#This Row],[type]]="MANAGER", Table3[[#This Row],[id]], -1)</f>
        <v>-1</v>
      </c>
      <c r="P117">
        <f>IF(Table3[[#This Row],[type]]="PARTICIPANT", Table3[[#This Row],[id]], -1)</f>
        <v>115</v>
      </c>
      <c r="T117">
        <f>IF(Table3[[#This Row],[type]]="SPONSOR", Table3[[#This Row],[id]], -1)</f>
        <v>-1</v>
      </c>
    </row>
    <row r="118" spans="3:20" x14ac:dyDescent="0.25">
      <c r="C118" s="9" t="s">
        <v>154</v>
      </c>
      <c r="D118" s="9" t="s">
        <v>125</v>
      </c>
      <c r="E118">
        <v>116</v>
      </c>
      <c r="F118" t="str">
        <f>_xlfn.CONCAT(Table3[[#This Row],[First Name]], " ", Table3[[#This Row],[Last Name]])</f>
        <v>Kevin Cameron</v>
      </c>
      <c r="G118" t="s">
        <v>413</v>
      </c>
      <c r="H118" t="s">
        <v>414</v>
      </c>
      <c r="I118" s="1" t="s">
        <v>601</v>
      </c>
      <c r="L118">
        <f>IF(Table3[[#This Row],[type]]="MANAGER", Table3[[#This Row],[id]], -1)</f>
        <v>-1</v>
      </c>
      <c r="P118">
        <f>IF(Table3[[#This Row],[type]]="PARTICIPANT", Table3[[#This Row],[id]], -1)</f>
        <v>116</v>
      </c>
      <c r="T118">
        <f>IF(Table3[[#This Row],[type]]="SPONSOR", Table3[[#This Row],[id]], -1)</f>
        <v>-1</v>
      </c>
    </row>
    <row r="119" spans="3:20" x14ac:dyDescent="0.25">
      <c r="C119" s="9" t="s">
        <v>415</v>
      </c>
      <c r="D119" s="9" t="s">
        <v>12</v>
      </c>
      <c r="E119">
        <v>117</v>
      </c>
      <c r="F119" t="str">
        <f>_xlfn.CONCAT(Table3[[#This Row],[First Name]], " ", Table3[[#This Row],[Last Name]])</f>
        <v>Lydia Miller</v>
      </c>
      <c r="G119" t="s">
        <v>416</v>
      </c>
      <c r="H119" t="s">
        <v>417</v>
      </c>
      <c r="I119" s="1" t="s">
        <v>601</v>
      </c>
      <c r="L119">
        <f>IF(Table3[[#This Row],[type]]="MANAGER", Table3[[#This Row],[id]], -1)</f>
        <v>-1</v>
      </c>
      <c r="P119">
        <f>IF(Table3[[#This Row],[type]]="PARTICIPANT", Table3[[#This Row],[id]], -1)</f>
        <v>117</v>
      </c>
      <c r="T119">
        <f>IF(Table3[[#This Row],[type]]="SPONSOR", Table3[[#This Row],[id]], -1)</f>
        <v>-1</v>
      </c>
    </row>
    <row r="120" spans="3:20" x14ac:dyDescent="0.25">
      <c r="C120" s="9" t="s">
        <v>52</v>
      </c>
      <c r="D120" s="9" t="s">
        <v>12</v>
      </c>
      <c r="E120">
        <v>118</v>
      </c>
      <c r="F120" t="str">
        <f>_xlfn.CONCAT(Table3[[#This Row],[First Name]], " ", Table3[[#This Row],[Last Name]])</f>
        <v>Isabella Miller</v>
      </c>
      <c r="G120" t="s">
        <v>418</v>
      </c>
      <c r="H120" t="s">
        <v>419</v>
      </c>
      <c r="I120" s="1" t="s">
        <v>601</v>
      </c>
      <c r="L120">
        <f>IF(Table3[[#This Row],[type]]="MANAGER", Table3[[#This Row],[id]], -1)</f>
        <v>-1</v>
      </c>
      <c r="P120">
        <f>IF(Table3[[#This Row],[type]]="PARTICIPANT", Table3[[#This Row],[id]], -1)</f>
        <v>118</v>
      </c>
      <c r="T120">
        <f>IF(Table3[[#This Row],[type]]="SPONSOR", Table3[[#This Row],[id]], -1)</f>
        <v>-1</v>
      </c>
    </row>
    <row r="121" spans="3:20" x14ac:dyDescent="0.25">
      <c r="C121" s="9" t="s">
        <v>154</v>
      </c>
      <c r="D121" s="9" t="s">
        <v>45</v>
      </c>
      <c r="E121">
        <v>119</v>
      </c>
      <c r="F121" t="str">
        <f>_xlfn.CONCAT(Table3[[#This Row],[First Name]], " ", Table3[[#This Row],[Last Name]])</f>
        <v>Kevin West</v>
      </c>
      <c r="G121" t="s">
        <v>420</v>
      </c>
      <c r="H121" t="s">
        <v>421</v>
      </c>
      <c r="I121" s="1" t="s">
        <v>601</v>
      </c>
      <c r="L121">
        <f>IF(Table3[[#This Row],[type]]="MANAGER", Table3[[#This Row],[id]], -1)</f>
        <v>-1</v>
      </c>
      <c r="P121">
        <f>IF(Table3[[#This Row],[type]]="PARTICIPANT", Table3[[#This Row],[id]], -1)</f>
        <v>119</v>
      </c>
      <c r="T121">
        <f>IF(Table3[[#This Row],[type]]="SPONSOR", Table3[[#This Row],[id]], -1)</f>
        <v>-1</v>
      </c>
    </row>
    <row r="122" spans="3:20" x14ac:dyDescent="0.25">
      <c r="C122" s="9" t="s">
        <v>422</v>
      </c>
      <c r="D122" s="9" t="s">
        <v>16</v>
      </c>
      <c r="E122">
        <v>120</v>
      </c>
      <c r="F122" t="str">
        <f>_xlfn.CONCAT(Table3[[#This Row],[First Name]], " ", Table3[[#This Row],[Last Name]])</f>
        <v>Miley Alexander</v>
      </c>
      <c r="G122" t="s">
        <v>423</v>
      </c>
      <c r="H122" t="s">
        <v>424</v>
      </c>
      <c r="I122" s="1" t="s">
        <v>601</v>
      </c>
      <c r="L122">
        <f>IF(Table3[[#This Row],[type]]="MANAGER", Table3[[#This Row],[id]], -1)</f>
        <v>-1</v>
      </c>
      <c r="P122">
        <f>IF(Table3[[#This Row],[type]]="PARTICIPANT", Table3[[#This Row],[id]], -1)</f>
        <v>120</v>
      </c>
      <c r="T122">
        <f>IF(Table3[[#This Row],[type]]="SPONSOR", Table3[[#This Row],[id]], -1)</f>
        <v>-1</v>
      </c>
    </row>
    <row r="123" spans="3:20" x14ac:dyDescent="0.25">
      <c r="C123" s="9" t="s">
        <v>7</v>
      </c>
      <c r="D123" s="9" t="s">
        <v>425</v>
      </c>
      <c r="E123">
        <v>121</v>
      </c>
      <c r="F123" t="str">
        <f>_xlfn.CONCAT(Table3[[#This Row],[First Name]], " ", Table3[[#This Row],[Last Name]])</f>
        <v>Sofia Watson</v>
      </c>
      <c r="G123" t="s">
        <v>426</v>
      </c>
      <c r="H123" t="s">
        <v>427</v>
      </c>
      <c r="I123" s="1" t="s">
        <v>601</v>
      </c>
      <c r="L123">
        <f>IF(Table3[[#This Row],[type]]="MANAGER", Table3[[#This Row],[id]], -1)</f>
        <v>-1</v>
      </c>
      <c r="P123">
        <f>IF(Table3[[#This Row],[type]]="PARTICIPANT", Table3[[#This Row],[id]], -1)</f>
        <v>121</v>
      </c>
      <c r="T123">
        <f>IF(Table3[[#This Row],[type]]="SPONSOR", Table3[[#This Row],[id]], -1)</f>
        <v>-1</v>
      </c>
    </row>
    <row r="124" spans="3:20" x14ac:dyDescent="0.25">
      <c r="C124" s="9" t="s">
        <v>428</v>
      </c>
      <c r="D124" s="9" t="s">
        <v>205</v>
      </c>
      <c r="E124">
        <v>122</v>
      </c>
      <c r="F124" t="str">
        <f>_xlfn.CONCAT(Table3[[#This Row],[First Name]], " ", Table3[[#This Row],[Last Name]])</f>
        <v>Madaline Hamilton</v>
      </c>
      <c r="G124" t="s">
        <v>429</v>
      </c>
      <c r="H124" t="s">
        <v>430</v>
      </c>
      <c r="I124" s="1" t="s">
        <v>601</v>
      </c>
      <c r="L124">
        <f>IF(Table3[[#This Row],[type]]="MANAGER", Table3[[#This Row],[id]], -1)</f>
        <v>-1</v>
      </c>
      <c r="P124">
        <f>IF(Table3[[#This Row],[type]]="PARTICIPANT", Table3[[#This Row],[id]], -1)</f>
        <v>122</v>
      </c>
      <c r="T124">
        <f>IF(Table3[[#This Row],[type]]="SPONSOR", Table3[[#This Row],[id]], -1)</f>
        <v>-1</v>
      </c>
    </row>
    <row r="125" spans="3:20" x14ac:dyDescent="0.25">
      <c r="C125" s="9" t="s">
        <v>431</v>
      </c>
      <c r="D125" s="9" t="s">
        <v>40</v>
      </c>
      <c r="E125">
        <v>123</v>
      </c>
      <c r="F125" t="str">
        <f>_xlfn.CONCAT(Table3[[#This Row],[First Name]], " ", Table3[[#This Row],[Last Name]])</f>
        <v>Walter Higgins</v>
      </c>
      <c r="G125" t="s">
        <v>432</v>
      </c>
      <c r="H125" t="s">
        <v>433</v>
      </c>
      <c r="I125" s="1" t="s">
        <v>601</v>
      </c>
      <c r="L125">
        <f>IF(Table3[[#This Row],[type]]="MANAGER", Table3[[#This Row],[id]], -1)</f>
        <v>-1</v>
      </c>
      <c r="P125">
        <f>IF(Table3[[#This Row],[type]]="PARTICIPANT", Table3[[#This Row],[id]], -1)</f>
        <v>123</v>
      </c>
      <c r="T125">
        <f>IF(Table3[[#This Row],[type]]="SPONSOR", Table3[[#This Row],[id]], -1)</f>
        <v>-1</v>
      </c>
    </row>
    <row r="126" spans="3:20" x14ac:dyDescent="0.25">
      <c r="C126" s="9" t="s">
        <v>195</v>
      </c>
      <c r="D126" s="9" t="s">
        <v>24</v>
      </c>
      <c r="E126">
        <v>124</v>
      </c>
      <c r="F126" t="str">
        <f>_xlfn.CONCAT(Table3[[#This Row],[First Name]], " ", Table3[[#This Row],[Last Name]])</f>
        <v>Amelia Reed</v>
      </c>
      <c r="G126" t="s">
        <v>275</v>
      </c>
      <c r="H126" t="s">
        <v>434</v>
      </c>
      <c r="I126" s="1" t="s">
        <v>601</v>
      </c>
      <c r="L126">
        <f>IF(Table3[[#This Row],[type]]="MANAGER", Table3[[#This Row],[id]], -1)</f>
        <v>-1</v>
      </c>
      <c r="P126">
        <f>IF(Table3[[#This Row],[type]]="PARTICIPANT", Table3[[#This Row],[id]], -1)</f>
        <v>124</v>
      </c>
      <c r="T126">
        <f>IF(Table3[[#This Row],[type]]="SPONSOR", Table3[[#This Row],[id]], -1)</f>
        <v>-1</v>
      </c>
    </row>
    <row r="127" spans="3:20" x14ac:dyDescent="0.25">
      <c r="C127" s="9" t="s">
        <v>254</v>
      </c>
      <c r="D127" s="9" t="s">
        <v>98</v>
      </c>
      <c r="E127">
        <v>125</v>
      </c>
      <c r="F127" t="str">
        <f>_xlfn.CONCAT(Table3[[#This Row],[First Name]], " ", Table3[[#This Row],[Last Name]])</f>
        <v>Darcy Riley</v>
      </c>
      <c r="G127" t="s">
        <v>435</v>
      </c>
      <c r="H127" t="s">
        <v>436</v>
      </c>
      <c r="I127" s="1" t="s">
        <v>601</v>
      </c>
      <c r="L127">
        <f>IF(Table3[[#This Row],[type]]="MANAGER", Table3[[#This Row],[id]], -1)</f>
        <v>-1</v>
      </c>
      <c r="P127">
        <f>IF(Table3[[#This Row],[type]]="PARTICIPANT", Table3[[#This Row],[id]], -1)</f>
        <v>125</v>
      </c>
      <c r="T127">
        <f>IF(Table3[[#This Row],[type]]="SPONSOR", Table3[[#This Row],[id]], -1)</f>
        <v>-1</v>
      </c>
    </row>
    <row r="128" spans="3:20" x14ac:dyDescent="0.25">
      <c r="C128" s="9" t="s">
        <v>26</v>
      </c>
      <c r="D128" s="9" t="s">
        <v>237</v>
      </c>
      <c r="E128">
        <v>126</v>
      </c>
      <c r="F128" t="str">
        <f>_xlfn.CONCAT(Table3[[#This Row],[First Name]], " ", Table3[[#This Row],[Last Name]])</f>
        <v>Amber Richards</v>
      </c>
      <c r="G128" t="s">
        <v>319</v>
      </c>
      <c r="H128" t="s">
        <v>437</v>
      </c>
      <c r="I128" s="1" t="s">
        <v>601</v>
      </c>
      <c r="L128">
        <f>IF(Table3[[#This Row],[type]]="MANAGER", Table3[[#This Row],[id]], -1)</f>
        <v>-1</v>
      </c>
      <c r="P128">
        <f>IF(Table3[[#This Row],[type]]="PARTICIPANT", Table3[[#This Row],[id]], -1)</f>
        <v>126</v>
      </c>
      <c r="T128">
        <f>IF(Table3[[#This Row],[type]]="SPONSOR", Table3[[#This Row],[id]], -1)</f>
        <v>-1</v>
      </c>
    </row>
    <row r="129" spans="3:20" x14ac:dyDescent="0.25">
      <c r="C129" s="9" t="s">
        <v>333</v>
      </c>
      <c r="D129" s="9" t="s">
        <v>224</v>
      </c>
      <c r="E129">
        <v>127</v>
      </c>
      <c r="F129" t="str">
        <f>_xlfn.CONCAT(Table3[[#This Row],[First Name]], " ", Table3[[#This Row],[Last Name]])</f>
        <v>Jared Crawford</v>
      </c>
      <c r="G129" t="s">
        <v>438</v>
      </c>
      <c r="H129" t="s">
        <v>439</v>
      </c>
      <c r="I129" s="1" t="s">
        <v>601</v>
      </c>
      <c r="L129">
        <f>IF(Table3[[#This Row],[type]]="MANAGER", Table3[[#This Row],[id]], -1)</f>
        <v>-1</v>
      </c>
      <c r="P129">
        <f>IF(Table3[[#This Row],[type]]="PARTICIPANT", Table3[[#This Row],[id]], -1)</f>
        <v>127</v>
      </c>
      <c r="T129">
        <f>IF(Table3[[#This Row],[type]]="SPONSOR", Table3[[#This Row],[id]], -1)</f>
        <v>-1</v>
      </c>
    </row>
    <row r="130" spans="3:20" x14ac:dyDescent="0.25">
      <c r="C130" s="9" t="s">
        <v>130</v>
      </c>
      <c r="D130" s="9" t="s">
        <v>85</v>
      </c>
      <c r="E130">
        <v>128</v>
      </c>
      <c r="F130" t="str">
        <f>_xlfn.CONCAT(Table3[[#This Row],[First Name]], " ", Table3[[#This Row],[Last Name]])</f>
        <v>Sydney Holmes</v>
      </c>
      <c r="G130" t="s">
        <v>440</v>
      </c>
      <c r="H130" t="s">
        <v>441</v>
      </c>
      <c r="I130" s="1" t="s">
        <v>601</v>
      </c>
      <c r="L130">
        <f>IF(Table3[[#This Row],[type]]="MANAGER", Table3[[#This Row],[id]], -1)</f>
        <v>-1</v>
      </c>
      <c r="P130">
        <f>IF(Table3[[#This Row],[type]]="PARTICIPANT", Table3[[#This Row],[id]], -1)</f>
        <v>128</v>
      </c>
      <c r="T130">
        <f>IF(Table3[[#This Row],[type]]="SPONSOR", Table3[[#This Row],[id]], -1)</f>
        <v>-1</v>
      </c>
    </row>
    <row r="131" spans="3:20" x14ac:dyDescent="0.25">
      <c r="C131" s="9" t="s">
        <v>3</v>
      </c>
      <c r="D131" s="9" t="s">
        <v>60</v>
      </c>
      <c r="E131">
        <v>129</v>
      </c>
      <c r="F131" t="str">
        <f>_xlfn.CONCAT(Table3[[#This Row],[First Name]], " ", Table3[[#This Row],[Last Name]])</f>
        <v>Valeria Thomas</v>
      </c>
      <c r="G131" t="s">
        <v>442</v>
      </c>
      <c r="H131" t="s">
        <v>443</v>
      </c>
      <c r="I131" s="1" t="s">
        <v>601</v>
      </c>
      <c r="L131">
        <f>IF(Table3[[#This Row],[type]]="MANAGER", Table3[[#This Row],[id]], -1)</f>
        <v>-1</v>
      </c>
      <c r="P131">
        <f>IF(Table3[[#This Row],[type]]="PARTICIPANT", Table3[[#This Row],[id]], -1)</f>
        <v>129</v>
      </c>
      <c r="T131">
        <f>IF(Table3[[#This Row],[type]]="SPONSOR", Table3[[#This Row],[id]], -1)</f>
        <v>-1</v>
      </c>
    </row>
    <row r="132" spans="3:20" x14ac:dyDescent="0.25">
      <c r="C132" s="9" t="s">
        <v>83</v>
      </c>
      <c r="D132" s="9" t="s">
        <v>67</v>
      </c>
      <c r="E132">
        <v>130</v>
      </c>
      <c r="F132" t="str">
        <f>_xlfn.CONCAT(Table3[[#This Row],[First Name]], " ", Table3[[#This Row],[Last Name]])</f>
        <v>Nicole Stewart</v>
      </c>
      <c r="G132" t="s">
        <v>444</v>
      </c>
      <c r="H132" t="s">
        <v>445</v>
      </c>
      <c r="I132" s="1" t="s">
        <v>601</v>
      </c>
      <c r="L132">
        <f>IF(Table3[[#This Row],[type]]="MANAGER", Table3[[#This Row],[id]], -1)</f>
        <v>-1</v>
      </c>
      <c r="P132">
        <f>IF(Table3[[#This Row],[type]]="PARTICIPANT", Table3[[#This Row],[id]], -1)</f>
        <v>130</v>
      </c>
      <c r="T132">
        <f>IF(Table3[[#This Row],[type]]="SPONSOR", Table3[[#This Row],[id]], -1)</f>
        <v>-1</v>
      </c>
    </row>
    <row r="133" spans="3:20" x14ac:dyDescent="0.25">
      <c r="C133" s="9" t="s">
        <v>62</v>
      </c>
      <c r="D133" s="9" t="s">
        <v>56</v>
      </c>
      <c r="E133">
        <v>131</v>
      </c>
      <c r="F133" t="str">
        <f>_xlfn.CONCAT(Table3[[#This Row],[First Name]], " ", Table3[[#This Row],[Last Name]])</f>
        <v>Richard Lloyd</v>
      </c>
      <c r="G133" t="s">
        <v>401</v>
      </c>
      <c r="H133" t="s">
        <v>446</v>
      </c>
      <c r="I133" s="1" t="s">
        <v>601</v>
      </c>
      <c r="L133">
        <f>IF(Table3[[#This Row],[type]]="MANAGER", Table3[[#This Row],[id]], -1)</f>
        <v>-1</v>
      </c>
      <c r="P133">
        <f>IF(Table3[[#This Row],[type]]="PARTICIPANT", Table3[[#This Row],[id]], -1)</f>
        <v>131</v>
      </c>
      <c r="T133">
        <f>IF(Table3[[#This Row],[type]]="SPONSOR", Table3[[#This Row],[id]], -1)</f>
        <v>-1</v>
      </c>
    </row>
    <row r="134" spans="3:20" x14ac:dyDescent="0.25">
      <c r="C134" s="9" t="s">
        <v>117</v>
      </c>
      <c r="D134" s="9" t="s">
        <v>8</v>
      </c>
      <c r="E134">
        <v>132</v>
      </c>
      <c r="F134" t="str">
        <f>_xlfn.CONCAT(Table3[[#This Row],[First Name]], " ", Table3[[#This Row],[Last Name]])</f>
        <v>Tyler Williams</v>
      </c>
      <c r="G134" t="s">
        <v>447</v>
      </c>
      <c r="H134" t="s">
        <v>448</v>
      </c>
      <c r="I134" s="1" t="s">
        <v>601</v>
      </c>
      <c r="L134">
        <f>IF(Table3[[#This Row],[type]]="MANAGER", Table3[[#This Row],[id]], -1)</f>
        <v>-1</v>
      </c>
      <c r="P134">
        <f>IF(Table3[[#This Row],[type]]="PARTICIPANT", Table3[[#This Row],[id]], -1)</f>
        <v>132</v>
      </c>
      <c r="T134">
        <f>IF(Table3[[#This Row],[type]]="SPONSOR", Table3[[#This Row],[id]], -1)</f>
        <v>-1</v>
      </c>
    </row>
    <row r="135" spans="3:20" x14ac:dyDescent="0.25">
      <c r="C135" s="9" t="s">
        <v>35</v>
      </c>
      <c r="D135" s="9" t="s">
        <v>25</v>
      </c>
      <c r="E135">
        <v>133</v>
      </c>
      <c r="F135" t="str">
        <f>_xlfn.CONCAT(Table3[[#This Row],[First Name]], " ", Table3[[#This Row],[Last Name]])</f>
        <v>Lenny Smith</v>
      </c>
      <c r="G135" t="s">
        <v>449</v>
      </c>
      <c r="H135" t="s">
        <v>450</v>
      </c>
      <c r="I135" s="1" t="s">
        <v>601</v>
      </c>
      <c r="L135">
        <f>IF(Table3[[#This Row],[type]]="MANAGER", Table3[[#This Row],[id]], -1)</f>
        <v>-1</v>
      </c>
      <c r="P135">
        <f>IF(Table3[[#This Row],[type]]="PARTICIPANT", Table3[[#This Row],[id]], -1)</f>
        <v>133</v>
      </c>
      <c r="T135">
        <f>IF(Table3[[#This Row],[type]]="SPONSOR", Table3[[#This Row],[id]], -1)</f>
        <v>-1</v>
      </c>
    </row>
    <row r="136" spans="3:20" x14ac:dyDescent="0.25">
      <c r="C136" s="9" t="s">
        <v>33</v>
      </c>
      <c r="D136" s="9" t="s">
        <v>451</v>
      </c>
      <c r="E136">
        <v>134</v>
      </c>
      <c r="F136" t="str">
        <f>_xlfn.CONCAT(Table3[[#This Row],[First Name]], " ", Table3[[#This Row],[Last Name]])</f>
        <v>Martin Gibson</v>
      </c>
      <c r="G136" t="s">
        <v>452</v>
      </c>
      <c r="H136" t="s">
        <v>453</v>
      </c>
      <c r="I136" s="1" t="s">
        <v>601</v>
      </c>
      <c r="L136">
        <f>IF(Table3[[#This Row],[type]]="MANAGER", Table3[[#This Row],[id]], -1)</f>
        <v>-1</v>
      </c>
      <c r="P136">
        <f>IF(Table3[[#This Row],[type]]="PARTICIPANT", Table3[[#This Row],[id]], -1)</f>
        <v>134</v>
      </c>
      <c r="T136">
        <f>IF(Table3[[#This Row],[type]]="SPONSOR", Table3[[#This Row],[id]], -1)</f>
        <v>-1</v>
      </c>
    </row>
    <row r="137" spans="3:20" x14ac:dyDescent="0.25">
      <c r="C137" s="9" t="s">
        <v>39</v>
      </c>
      <c r="D137" s="9" t="s">
        <v>76</v>
      </c>
      <c r="E137">
        <v>135</v>
      </c>
      <c r="F137" t="str">
        <f>_xlfn.CONCAT(Table3[[#This Row],[First Name]], " ", Table3[[#This Row],[Last Name]])</f>
        <v>Brad Hawkins</v>
      </c>
      <c r="G137" t="s">
        <v>454</v>
      </c>
      <c r="H137" t="s">
        <v>455</v>
      </c>
      <c r="I137" s="1" t="s">
        <v>601</v>
      </c>
      <c r="L137">
        <f>IF(Table3[[#This Row],[type]]="MANAGER", Table3[[#This Row],[id]], -1)</f>
        <v>-1</v>
      </c>
      <c r="P137">
        <f>IF(Table3[[#This Row],[type]]="PARTICIPANT", Table3[[#This Row],[id]], -1)</f>
        <v>135</v>
      </c>
      <c r="T137">
        <f>IF(Table3[[#This Row],[type]]="SPONSOR", Table3[[#This Row],[id]], -1)</f>
        <v>-1</v>
      </c>
    </row>
    <row r="138" spans="3:20" x14ac:dyDescent="0.25">
      <c r="C138" s="9" t="s">
        <v>195</v>
      </c>
      <c r="D138" s="9" t="s">
        <v>50</v>
      </c>
      <c r="E138">
        <v>136</v>
      </c>
      <c r="F138" t="str">
        <f>_xlfn.CONCAT(Table3[[#This Row],[First Name]], " ", Table3[[#This Row],[Last Name]])</f>
        <v>Amelia Brooks</v>
      </c>
      <c r="G138" t="s">
        <v>456</v>
      </c>
      <c r="H138" t="s">
        <v>457</v>
      </c>
      <c r="I138" s="1" t="s">
        <v>601</v>
      </c>
      <c r="L138">
        <f>IF(Table3[[#This Row],[type]]="MANAGER", Table3[[#This Row],[id]], -1)</f>
        <v>-1</v>
      </c>
      <c r="P138">
        <f>IF(Table3[[#This Row],[type]]="PARTICIPANT", Table3[[#This Row],[id]], -1)</f>
        <v>136</v>
      </c>
      <c r="T138">
        <f>IF(Table3[[#This Row],[type]]="SPONSOR", Table3[[#This Row],[id]], -1)</f>
        <v>-1</v>
      </c>
    </row>
    <row r="139" spans="3:20" x14ac:dyDescent="0.25">
      <c r="C139" s="9" t="s">
        <v>23</v>
      </c>
      <c r="D139" s="9" t="s">
        <v>31</v>
      </c>
      <c r="E139">
        <v>137</v>
      </c>
      <c r="F139" t="str">
        <f>_xlfn.CONCAT(Table3[[#This Row],[First Name]], " ", Table3[[#This Row],[Last Name]])</f>
        <v>James Anderson</v>
      </c>
      <c r="G139" t="s">
        <v>458</v>
      </c>
      <c r="H139" t="s">
        <v>459</v>
      </c>
      <c r="I139" s="1" t="s">
        <v>601</v>
      </c>
      <c r="L139">
        <f>IF(Table3[[#This Row],[type]]="MANAGER", Table3[[#This Row],[id]], -1)</f>
        <v>-1</v>
      </c>
      <c r="P139">
        <f>IF(Table3[[#This Row],[type]]="PARTICIPANT", Table3[[#This Row],[id]], -1)</f>
        <v>137</v>
      </c>
      <c r="T139">
        <f>IF(Table3[[#This Row],[type]]="SPONSOR", Table3[[#This Row],[id]], -1)</f>
        <v>-1</v>
      </c>
    </row>
    <row r="140" spans="3:20" x14ac:dyDescent="0.25">
      <c r="C140" s="9" t="s">
        <v>19</v>
      </c>
      <c r="D140" s="9" t="s">
        <v>13</v>
      </c>
      <c r="E140">
        <v>138</v>
      </c>
      <c r="F140" t="str">
        <f>_xlfn.CONCAT(Table3[[#This Row],[First Name]], " ", Table3[[#This Row],[Last Name]])</f>
        <v>Henry Payne</v>
      </c>
      <c r="G140" t="s">
        <v>460</v>
      </c>
      <c r="H140" t="s">
        <v>461</v>
      </c>
      <c r="I140" s="1" t="s">
        <v>601</v>
      </c>
      <c r="L140">
        <f>IF(Table3[[#This Row],[type]]="MANAGER", Table3[[#This Row],[id]], -1)</f>
        <v>-1</v>
      </c>
      <c r="P140">
        <f>IF(Table3[[#This Row],[type]]="PARTICIPANT", Table3[[#This Row],[id]], -1)</f>
        <v>138</v>
      </c>
      <c r="T140">
        <f>IF(Table3[[#This Row],[type]]="SPONSOR", Table3[[#This Row],[id]], -1)</f>
        <v>-1</v>
      </c>
    </row>
    <row r="141" spans="3:20" x14ac:dyDescent="0.25">
      <c r="C141" s="9" t="s">
        <v>394</v>
      </c>
      <c r="D141" s="9" t="s">
        <v>121</v>
      </c>
      <c r="E141">
        <v>139</v>
      </c>
      <c r="F141" t="str">
        <f>_xlfn.CONCAT(Table3[[#This Row],[First Name]], " ", Table3[[#This Row],[Last Name]])</f>
        <v>Daisy Mason</v>
      </c>
      <c r="G141" t="s">
        <v>462</v>
      </c>
      <c r="H141" t="s">
        <v>463</v>
      </c>
      <c r="I141" s="1" t="s">
        <v>601</v>
      </c>
      <c r="L141">
        <f>IF(Table3[[#This Row],[type]]="MANAGER", Table3[[#This Row],[id]], -1)</f>
        <v>-1</v>
      </c>
      <c r="P141">
        <f>IF(Table3[[#This Row],[type]]="PARTICIPANT", Table3[[#This Row],[id]], -1)</f>
        <v>139</v>
      </c>
      <c r="T141">
        <f>IF(Table3[[#This Row],[type]]="SPONSOR", Table3[[#This Row],[id]], -1)</f>
        <v>-1</v>
      </c>
    </row>
    <row r="142" spans="3:20" x14ac:dyDescent="0.25">
      <c r="C142" s="9" t="s">
        <v>9</v>
      </c>
      <c r="D142" s="9" t="s">
        <v>282</v>
      </c>
      <c r="E142">
        <v>140</v>
      </c>
      <c r="F142" t="str">
        <f>_xlfn.CONCAT(Table3[[#This Row],[First Name]], " ", Table3[[#This Row],[Last Name]])</f>
        <v>Adrian Campbell</v>
      </c>
      <c r="G142" t="s">
        <v>283</v>
      </c>
      <c r="H142" t="s">
        <v>464</v>
      </c>
      <c r="I142" s="1" t="s">
        <v>601</v>
      </c>
      <c r="L142">
        <f>IF(Table3[[#This Row],[type]]="MANAGER", Table3[[#This Row],[id]], -1)</f>
        <v>-1</v>
      </c>
      <c r="P142">
        <f>IF(Table3[[#This Row],[type]]="PARTICIPANT", Table3[[#This Row],[id]], -1)</f>
        <v>140</v>
      </c>
      <c r="T142">
        <f>IF(Table3[[#This Row],[type]]="SPONSOR", Table3[[#This Row],[id]], -1)</f>
        <v>-1</v>
      </c>
    </row>
    <row r="143" spans="3:20" x14ac:dyDescent="0.25">
      <c r="C143" s="9" t="s">
        <v>465</v>
      </c>
      <c r="D143" s="9" t="s">
        <v>199</v>
      </c>
      <c r="E143">
        <v>141</v>
      </c>
      <c r="F143" t="str">
        <f>_xlfn.CONCAT(Table3[[#This Row],[First Name]], " ", Table3[[#This Row],[Last Name]])</f>
        <v>Luke Nelson</v>
      </c>
      <c r="G143" t="s">
        <v>466</v>
      </c>
      <c r="H143" t="s">
        <v>467</v>
      </c>
      <c r="I143" s="1" t="s">
        <v>601</v>
      </c>
      <c r="L143">
        <f>IF(Table3[[#This Row],[type]]="MANAGER", Table3[[#This Row],[id]], -1)</f>
        <v>-1</v>
      </c>
      <c r="P143">
        <f>IF(Table3[[#This Row],[type]]="PARTICIPANT", Table3[[#This Row],[id]], -1)</f>
        <v>141</v>
      </c>
      <c r="T143">
        <f>IF(Table3[[#This Row],[type]]="SPONSOR", Table3[[#This Row],[id]], -1)</f>
        <v>-1</v>
      </c>
    </row>
    <row r="144" spans="3:20" x14ac:dyDescent="0.25">
      <c r="C144" s="9" t="s">
        <v>468</v>
      </c>
      <c r="D144" s="9" t="s">
        <v>91</v>
      </c>
      <c r="E144">
        <v>142</v>
      </c>
      <c r="F144" t="str">
        <f>_xlfn.CONCAT(Table3[[#This Row],[First Name]], " ", Table3[[#This Row],[Last Name]])</f>
        <v>Aston Harrison</v>
      </c>
      <c r="G144" t="s">
        <v>309</v>
      </c>
      <c r="H144" t="s">
        <v>469</v>
      </c>
      <c r="I144" s="1" t="s">
        <v>601</v>
      </c>
      <c r="L144">
        <f>IF(Table3[[#This Row],[type]]="MANAGER", Table3[[#This Row],[id]], -1)</f>
        <v>-1</v>
      </c>
      <c r="P144">
        <f>IF(Table3[[#This Row],[type]]="PARTICIPANT", Table3[[#This Row],[id]], -1)</f>
        <v>142</v>
      </c>
      <c r="T144">
        <f>IF(Table3[[#This Row],[type]]="SPONSOR", Table3[[#This Row],[id]], -1)</f>
        <v>-1</v>
      </c>
    </row>
    <row r="145" spans="3:20" x14ac:dyDescent="0.25">
      <c r="C145" s="9" t="s">
        <v>333</v>
      </c>
      <c r="D145" s="9" t="s">
        <v>121</v>
      </c>
      <c r="E145">
        <v>143</v>
      </c>
      <c r="F145" t="str">
        <f>_xlfn.CONCAT(Table3[[#This Row],[First Name]], " ", Table3[[#This Row],[Last Name]])</f>
        <v>Jared Mason</v>
      </c>
      <c r="G145" t="s">
        <v>470</v>
      </c>
      <c r="H145" t="s">
        <v>471</v>
      </c>
      <c r="I145" s="1" t="s">
        <v>601</v>
      </c>
      <c r="L145">
        <f>IF(Table3[[#This Row],[type]]="MANAGER", Table3[[#This Row],[id]], -1)</f>
        <v>-1</v>
      </c>
      <c r="P145">
        <f>IF(Table3[[#This Row],[type]]="PARTICIPANT", Table3[[#This Row],[id]], -1)</f>
        <v>143</v>
      </c>
      <c r="T145">
        <f>IF(Table3[[#This Row],[type]]="SPONSOR", Table3[[#This Row],[id]], -1)</f>
        <v>-1</v>
      </c>
    </row>
    <row r="146" spans="3:20" x14ac:dyDescent="0.25">
      <c r="C146" s="9" t="s">
        <v>151</v>
      </c>
      <c r="D146" s="9" t="s">
        <v>94</v>
      </c>
      <c r="E146">
        <v>144</v>
      </c>
      <c r="F146" t="str">
        <f>_xlfn.CONCAT(Table3[[#This Row],[First Name]], " ", Table3[[#This Row],[Last Name]])</f>
        <v>Eric Taylor</v>
      </c>
      <c r="G146" t="s">
        <v>472</v>
      </c>
      <c r="H146" t="s">
        <v>473</v>
      </c>
      <c r="I146" s="1" t="s">
        <v>601</v>
      </c>
      <c r="L146">
        <f>IF(Table3[[#This Row],[type]]="MANAGER", Table3[[#This Row],[id]], -1)</f>
        <v>-1</v>
      </c>
      <c r="P146">
        <f>IF(Table3[[#This Row],[type]]="PARTICIPANT", Table3[[#This Row],[id]], -1)</f>
        <v>144</v>
      </c>
      <c r="T146">
        <f>IF(Table3[[#This Row],[type]]="SPONSOR", Table3[[#This Row],[id]], -1)</f>
        <v>-1</v>
      </c>
    </row>
    <row r="147" spans="3:20" x14ac:dyDescent="0.25">
      <c r="C147" s="9" t="s">
        <v>474</v>
      </c>
      <c r="D147" s="9" t="s">
        <v>111</v>
      </c>
      <c r="E147">
        <v>145</v>
      </c>
      <c r="F147" t="str">
        <f>_xlfn.CONCAT(Table3[[#This Row],[First Name]], " ", Table3[[#This Row],[Last Name]])</f>
        <v>Adam Casey</v>
      </c>
      <c r="G147" t="s">
        <v>475</v>
      </c>
      <c r="H147" t="s">
        <v>476</v>
      </c>
      <c r="I147" s="1" t="s">
        <v>601</v>
      </c>
      <c r="L147">
        <f>IF(Table3[[#This Row],[type]]="MANAGER", Table3[[#This Row],[id]], -1)</f>
        <v>-1</v>
      </c>
      <c r="P147">
        <f>IF(Table3[[#This Row],[type]]="PARTICIPANT", Table3[[#This Row],[id]], -1)</f>
        <v>145</v>
      </c>
      <c r="T147">
        <f>IF(Table3[[#This Row],[type]]="SPONSOR", Table3[[#This Row],[id]], -1)</f>
        <v>-1</v>
      </c>
    </row>
    <row r="148" spans="3:20" x14ac:dyDescent="0.25">
      <c r="C148" s="9" t="s">
        <v>114</v>
      </c>
      <c r="D148" s="9" t="s">
        <v>24</v>
      </c>
      <c r="E148">
        <v>146</v>
      </c>
      <c r="F148" t="str">
        <f>_xlfn.CONCAT(Table3[[#This Row],[First Name]], " ", Table3[[#This Row],[Last Name]])</f>
        <v>Olivia Reed</v>
      </c>
      <c r="G148" t="s">
        <v>477</v>
      </c>
      <c r="H148" t="s">
        <v>478</v>
      </c>
      <c r="I148" s="1" t="s">
        <v>601</v>
      </c>
      <c r="L148">
        <f>IF(Table3[[#This Row],[type]]="MANAGER", Table3[[#This Row],[id]], -1)</f>
        <v>-1</v>
      </c>
      <c r="P148">
        <f>IF(Table3[[#This Row],[type]]="PARTICIPANT", Table3[[#This Row],[id]], -1)</f>
        <v>146</v>
      </c>
      <c r="T148">
        <f>IF(Table3[[#This Row],[type]]="SPONSOR", Table3[[#This Row],[id]], -1)</f>
        <v>-1</v>
      </c>
    </row>
    <row r="149" spans="3:20" x14ac:dyDescent="0.25">
      <c r="C149" s="9" t="s">
        <v>112</v>
      </c>
      <c r="D149" s="9" t="s">
        <v>61</v>
      </c>
      <c r="E149">
        <v>147</v>
      </c>
      <c r="F149" t="str">
        <f>_xlfn.CONCAT(Table3[[#This Row],[First Name]], " ", Table3[[#This Row],[Last Name]])</f>
        <v>Mary Perry</v>
      </c>
      <c r="G149" t="s">
        <v>479</v>
      </c>
      <c r="H149" t="s">
        <v>480</v>
      </c>
      <c r="I149" s="1" t="s">
        <v>601</v>
      </c>
      <c r="L149">
        <f>IF(Table3[[#This Row],[type]]="MANAGER", Table3[[#This Row],[id]], -1)</f>
        <v>-1</v>
      </c>
      <c r="P149">
        <f>IF(Table3[[#This Row],[type]]="PARTICIPANT", Table3[[#This Row],[id]], -1)</f>
        <v>147</v>
      </c>
      <c r="T149">
        <f>IF(Table3[[#This Row],[type]]="SPONSOR", Table3[[#This Row],[id]], -1)</f>
        <v>-1</v>
      </c>
    </row>
    <row r="150" spans="3:20" x14ac:dyDescent="0.25">
      <c r="C150" s="9" t="s">
        <v>14</v>
      </c>
      <c r="D150" s="9" t="s">
        <v>79</v>
      </c>
      <c r="E150">
        <v>148</v>
      </c>
      <c r="F150" t="str">
        <f>_xlfn.CONCAT(Table3[[#This Row],[First Name]], " ", Table3[[#This Row],[Last Name]])</f>
        <v>Miranda Sullivan</v>
      </c>
      <c r="G150" t="s">
        <v>481</v>
      </c>
      <c r="H150" t="s">
        <v>482</v>
      </c>
      <c r="I150" s="1" t="s">
        <v>601</v>
      </c>
      <c r="L150">
        <f>IF(Table3[[#This Row],[type]]="MANAGER", Table3[[#This Row],[id]], -1)</f>
        <v>-1</v>
      </c>
      <c r="P150">
        <f>IF(Table3[[#This Row],[type]]="PARTICIPANT", Table3[[#This Row],[id]], -1)</f>
        <v>148</v>
      </c>
      <c r="T150">
        <f>IF(Table3[[#This Row],[type]]="SPONSOR", Table3[[#This Row],[id]], -1)</f>
        <v>-1</v>
      </c>
    </row>
    <row r="151" spans="3:20" x14ac:dyDescent="0.25">
      <c r="C151" s="9" t="s">
        <v>204</v>
      </c>
      <c r="D151" s="9" t="s">
        <v>57</v>
      </c>
      <c r="E151">
        <v>149</v>
      </c>
      <c r="F151" t="str">
        <f>_xlfn.CONCAT(Table3[[#This Row],[First Name]], " ", Table3[[#This Row],[Last Name]])</f>
        <v>Lilianna Russell</v>
      </c>
      <c r="G151" t="s">
        <v>483</v>
      </c>
      <c r="H151" t="s">
        <v>484</v>
      </c>
      <c r="I151" s="1" t="s">
        <v>601</v>
      </c>
      <c r="L151">
        <f>IF(Table3[[#This Row],[type]]="MANAGER", Table3[[#This Row],[id]], -1)</f>
        <v>-1</v>
      </c>
      <c r="P151">
        <f>IF(Table3[[#This Row],[type]]="PARTICIPANT", Table3[[#This Row],[id]], -1)</f>
        <v>149</v>
      </c>
      <c r="T151">
        <f>IF(Table3[[#This Row],[type]]="SPONSOR", Table3[[#This Row],[id]], -1)</f>
        <v>-1</v>
      </c>
    </row>
    <row r="152" spans="3:20" x14ac:dyDescent="0.25">
      <c r="C152" s="9" t="s">
        <v>81</v>
      </c>
      <c r="D152" s="9" t="s">
        <v>224</v>
      </c>
      <c r="E152">
        <v>150</v>
      </c>
      <c r="F152" t="str">
        <f>_xlfn.CONCAT(Table3[[#This Row],[First Name]], " ", Table3[[#This Row],[Last Name]])</f>
        <v>Eleanor Crawford</v>
      </c>
      <c r="G152" t="s">
        <v>485</v>
      </c>
      <c r="H152" t="s">
        <v>486</v>
      </c>
      <c r="I152" s="1" t="s">
        <v>601</v>
      </c>
      <c r="L152">
        <f>IF(Table3[[#This Row],[type]]="MANAGER", Table3[[#This Row],[id]], -1)</f>
        <v>-1</v>
      </c>
      <c r="P152">
        <f>IF(Table3[[#This Row],[type]]="PARTICIPANT", Table3[[#This Row],[id]], -1)</f>
        <v>150</v>
      </c>
      <c r="T152">
        <f>IF(Table3[[#This Row],[type]]="SPONSOR", Table3[[#This Row],[id]], -1)</f>
        <v>-1</v>
      </c>
    </row>
    <row r="153" spans="3:20" x14ac:dyDescent="0.25">
      <c r="C153" s="9" t="s">
        <v>264</v>
      </c>
      <c r="D153" s="9" t="s">
        <v>84</v>
      </c>
      <c r="E153">
        <v>151</v>
      </c>
      <c r="F153" t="str">
        <f>_xlfn.CONCAT(Table3[[#This Row],[First Name]], " ", Table3[[#This Row],[Last Name]])</f>
        <v>Leonardo Robinson</v>
      </c>
      <c r="G153" t="s">
        <v>487</v>
      </c>
      <c r="H153" t="s">
        <v>488</v>
      </c>
      <c r="I153" s="1" t="s">
        <v>601</v>
      </c>
      <c r="L153">
        <f>IF(Table3[[#This Row],[type]]="MANAGER", Table3[[#This Row],[id]], -1)</f>
        <v>-1</v>
      </c>
      <c r="P153">
        <f>IF(Table3[[#This Row],[type]]="PARTICIPANT", Table3[[#This Row],[id]], -1)</f>
        <v>151</v>
      </c>
      <c r="T153">
        <f>IF(Table3[[#This Row],[type]]="SPONSOR", Table3[[#This Row],[id]], -1)</f>
        <v>-1</v>
      </c>
    </row>
    <row r="154" spans="3:20" x14ac:dyDescent="0.25">
      <c r="C154" s="9" t="s">
        <v>37</v>
      </c>
      <c r="D154" s="9" t="s">
        <v>489</v>
      </c>
      <c r="E154">
        <v>152</v>
      </c>
      <c r="F154" t="str">
        <f>_xlfn.CONCAT(Table3[[#This Row],[First Name]], " ", Table3[[#This Row],[Last Name]])</f>
        <v>Harold Morris</v>
      </c>
      <c r="G154" t="s">
        <v>490</v>
      </c>
      <c r="H154" t="s">
        <v>491</v>
      </c>
      <c r="I154" s="1" t="s">
        <v>601</v>
      </c>
      <c r="L154">
        <f>IF(Table3[[#This Row],[type]]="MANAGER", Table3[[#This Row],[id]], -1)</f>
        <v>-1</v>
      </c>
      <c r="P154">
        <f>IF(Table3[[#This Row],[type]]="PARTICIPANT", Table3[[#This Row],[id]], -1)</f>
        <v>152</v>
      </c>
      <c r="T154">
        <f>IF(Table3[[#This Row],[type]]="SPONSOR", Table3[[#This Row],[id]], -1)</f>
        <v>-1</v>
      </c>
    </row>
    <row r="155" spans="3:20" x14ac:dyDescent="0.25">
      <c r="C155" s="9" t="s">
        <v>73</v>
      </c>
      <c r="D155" s="9" t="s">
        <v>65</v>
      </c>
      <c r="E155">
        <v>153</v>
      </c>
      <c r="F155" t="str">
        <f>_xlfn.CONCAT(Table3[[#This Row],[First Name]], " ", Table3[[#This Row],[Last Name]])</f>
        <v>Rebecca Evans</v>
      </c>
      <c r="G155" t="s">
        <v>492</v>
      </c>
      <c r="H155" t="s">
        <v>493</v>
      </c>
      <c r="I155" s="1" t="s">
        <v>601</v>
      </c>
      <c r="L155">
        <f>IF(Table3[[#This Row],[type]]="MANAGER", Table3[[#This Row],[id]], -1)</f>
        <v>-1</v>
      </c>
      <c r="P155">
        <f>IF(Table3[[#This Row],[type]]="PARTICIPANT", Table3[[#This Row],[id]], -1)</f>
        <v>153</v>
      </c>
      <c r="T155">
        <f>IF(Table3[[#This Row],[type]]="SPONSOR", Table3[[#This Row],[id]], -1)</f>
        <v>-1</v>
      </c>
    </row>
    <row r="156" spans="3:20" x14ac:dyDescent="0.25">
      <c r="C156" s="9" t="s">
        <v>73</v>
      </c>
      <c r="D156" s="9" t="s">
        <v>57</v>
      </c>
      <c r="E156">
        <v>154</v>
      </c>
      <c r="F156" t="str">
        <f>_xlfn.CONCAT(Table3[[#This Row],[First Name]], " ", Table3[[#This Row],[Last Name]])</f>
        <v>Rebecca Russell</v>
      </c>
      <c r="G156" t="s">
        <v>494</v>
      </c>
      <c r="H156" t="s">
        <v>495</v>
      </c>
      <c r="I156" s="1" t="s">
        <v>601</v>
      </c>
      <c r="L156">
        <f>IF(Table3[[#This Row],[type]]="MANAGER", Table3[[#This Row],[id]], -1)</f>
        <v>-1</v>
      </c>
      <c r="P156">
        <f>IF(Table3[[#This Row],[type]]="PARTICIPANT", Table3[[#This Row],[id]], -1)</f>
        <v>154</v>
      </c>
      <c r="T156">
        <f>IF(Table3[[#This Row],[type]]="SPONSOR", Table3[[#This Row],[id]], -1)</f>
        <v>-1</v>
      </c>
    </row>
    <row r="157" spans="3:20" x14ac:dyDescent="0.25">
      <c r="C157" s="9" t="s">
        <v>140</v>
      </c>
      <c r="D157" s="9" t="s">
        <v>18</v>
      </c>
      <c r="E157">
        <v>155</v>
      </c>
      <c r="F157" t="str">
        <f>_xlfn.CONCAT(Table3[[#This Row],[First Name]], " ", Table3[[#This Row],[Last Name]])</f>
        <v>Blake Morgan</v>
      </c>
      <c r="G157" t="s">
        <v>496</v>
      </c>
      <c r="H157" t="s">
        <v>497</v>
      </c>
      <c r="I157" s="1" t="s">
        <v>601</v>
      </c>
      <c r="L157">
        <f>IF(Table3[[#This Row],[type]]="MANAGER", Table3[[#This Row],[id]], -1)</f>
        <v>-1</v>
      </c>
      <c r="P157">
        <f>IF(Table3[[#This Row],[type]]="PARTICIPANT", Table3[[#This Row],[id]], -1)</f>
        <v>155</v>
      </c>
      <c r="T157">
        <f>IF(Table3[[#This Row],[type]]="SPONSOR", Table3[[#This Row],[id]], -1)</f>
        <v>-1</v>
      </c>
    </row>
    <row r="158" spans="3:20" x14ac:dyDescent="0.25">
      <c r="C158" s="9" t="s">
        <v>52</v>
      </c>
      <c r="D158" s="9" t="s">
        <v>113</v>
      </c>
      <c r="E158">
        <v>156</v>
      </c>
      <c r="F158" t="str">
        <f>_xlfn.CONCAT(Table3[[#This Row],[First Name]], " ", Table3[[#This Row],[Last Name]])</f>
        <v>Isabella Ferguson</v>
      </c>
      <c r="G158" t="s">
        <v>498</v>
      </c>
      <c r="H158" t="s">
        <v>499</v>
      </c>
      <c r="I158" s="1" t="s">
        <v>601</v>
      </c>
      <c r="L158">
        <f>IF(Table3[[#This Row],[type]]="MANAGER", Table3[[#This Row],[id]], -1)</f>
        <v>-1</v>
      </c>
      <c r="P158">
        <f>IF(Table3[[#This Row],[type]]="PARTICIPANT", Table3[[#This Row],[id]], -1)</f>
        <v>156</v>
      </c>
      <c r="T158">
        <f>IF(Table3[[#This Row],[type]]="SPONSOR", Table3[[#This Row],[id]], -1)</f>
        <v>-1</v>
      </c>
    </row>
    <row r="159" spans="3:20" x14ac:dyDescent="0.25">
      <c r="C159" s="9" t="s">
        <v>474</v>
      </c>
      <c r="D159" s="9" t="s">
        <v>90</v>
      </c>
      <c r="E159">
        <v>157</v>
      </c>
      <c r="F159" t="str">
        <f>_xlfn.CONCAT(Table3[[#This Row],[First Name]], " ", Table3[[#This Row],[Last Name]])</f>
        <v>Adam Henderson</v>
      </c>
      <c r="G159" t="s">
        <v>500</v>
      </c>
      <c r="H159" t="s">
        <v>501</v>
      </c>
      <c r="I159" s="1" t="s">
        <v>601</v>
      </c>
      <c r="L159">
        <f>IF(Table3[[#This Row],[type]]="MANAGER", Table3[[#This Row],[id]], -1)</f>
        <v>-1</v>
      </c>
      <c r="P159">
        <f>IF(Table3[[#This Row],[type]]="PARTICIPANT", Table3[[#This Row],[id]], -1)</f>
        <v>157</v>
      </c>
      <c r="T159">
        <f>IF(Table3[[#This Row],[type]]="SPONSOR", Table3[[#This Row],[id]], -1)</f>
        <v>-1</v>
      </c>
    </row>
    <row r="160" spans="3:20" x14ac:dyDescent="0.25">
      <c r="C160" s="9" t="s">
        <v>122</v>
      </c>
      <c r="D160" s="9" t="s">
        <v>16</v>
      </c>
      <c r="E160">
        <v>158</v>
      </c>
      <c r="F160" t="str">
        <f>_xlfn.CONCAT(Table3[[#This Row],[First Name]], " ", Table3[[#This Row],[Last Name]])</f>
        <v>Frederick Alexander</v>
      </c>
      <c r="G160" t="s">
        <v>502</v>
      </c>
      <c r="H160" t="s">
        <v>503</v>
      </c>
      <c r="I160" s="1" t="s">
        <v>601</v>
      </c>
      <c r="L160">
        <f>IF(Table3[[#This Row],[type]]="MANAGER", Table3[[#This Row],[id]], -1)</f>
        <v>-1</v>
      </c>
      <c r="P160">
        <f>IF(Table3[[#This Row],[type]]="PARTICIPANT", Table3[[#This Row],[id]], -1)</f>
        <v>158</v>
      </c>
      <c r="T160">
        <f>IF(Table3[[#This Row],[type]]="SPONSOR", Table3[[#This Row],[id]], -1)</f>
        <v>-1</v>
      </c>
    </row>
    <row r="161" spans="3:20" x14ac:dyDescent="0.25">
      <c r="C161" s="9" t="s">
        <v>394</v>
      </c>
      <c r="D161" s="9" t="s">
        <v>145</v>
      </c>
      <c r="E161">
        <v>159</v>
      </c>
      <c r="F161" t="str">
        <f>_xlfn.CONCAT(Table3[[#This Row],[First Name]], " ", Table3[[#This Row],[Last Name]])</f>
        <v>Daisy Walker</v>
      </c>
      <c r="G161" t="s">
        <v>504</v>
      </c>
      <c r="H161" t="s">
        <v>505</v>
      </c>
      <c r="I161" s="1" t="s">
        <v>602</v>
      </c>
      <c r="L161">
        <f>IF(Table3[[#This Row],[type]]="MANAGER", Table3[[#This Row],[id]], -1)</f>
        <v>159</v>
      </c>
      <c r="P161">
        <f>IF(Table3[[#This Row],[type]]="PARTICIPANT", Table3[[#This Row],[id]], -1)</f>
        <v>-1</v>
      </c>
      <c r="T161">
        <f>IF(Table3[[#This Row],[type]]="SPONSOR", Table3[[#This Row],[id]], -1)</f>
        <v>-1</v>
      </c>
    </row>
    <row r="162" spans="3:20" x14ac:dyDescent="0.25">
      <c r="C162" s="9" t="s">
        <v>422</v>
      </c>
      <c r="D162" s="9" t="s">
        <v>102</v>
      </c>
      <c r="E162">
        <v>160</v>
      </c>
      <c r="F162" t="str">
        <f>_xlfn.CONCAT(Table3[[#This Row],[First Name]], " ", Table3[[#This Row],[Last Name]])</f>
        <v>Miley Chapman</v>
      </c>
      <c r="G162" t="s">
        <v>506</v>
      </c>
      <c r="H162" t="s">
        <v>507</v>
      </c>
      <c r="I162" s="1" t="s">
        <v>602</v>
      </c>
      <c r="L162">
        <f>IF(Table3[[#This Row],[type]]="MANAGER", Table3[[#This Row],[id]], -1)</f>
        <v>160</v>
      </c>
      <c r="P162">
        <f>IF(Table3[[#This Row],[type]]="PARTICIPANT", Table3[[#This Row],[id]], -1)</f>
        <v>-1</v>
      </c>
      <c r="T162">
        <f>IF(Table3[[#This Row],[type]]="SPONSOR", Table3[[#This Row],[id]], -1)</f>
        <v>-1</v>
      </c>
    </row>
    <row r="163" spans="3:20" x14ac:dyDescent="0.25">
      <c r="C163" s="9" t="s">
        <v>508</v>
      </c>
      <c r="D163" s="9" t="s">
        <v>2</v>
      </c>
      <c r="E163">
        <v>161</v>
      </c>
      <c r="F163" t="str">
        <f>_xlfn.CONCAT(Table3[[#This Row],[First Name]], " ", Table3[[#This Row],[Last Name]])</f>
        <v>Ted Ross</v>
      </c>
      <c r="G163" t="s">
        <v>509</v>
      </c>
      <c r="H163" t="s">
        <v>510</v>
      </c>
      <c r="I163" s="1" t="s">
        <v>602</v>
      </c>
      <c r="L163">
        <f>IF(Table3[[#This Row],[type]]="MANAGER", Table3[[#This Row],[id]], -1)</f>
        <v>161</v>
      </c>
      <c r="P163">
        <f>IF(Table3[[#This Row],[type]]="PARTICIPANT", Table3[[#This Row],[id]], -1)</f>
        <v>-1</v>
      </c>
      <c r="T163">
        <f>IF(Table3[[#This Row],[type]]="SPONSOR", Table3[[#This Row],[id]], -1)</f>
        <v>-1</v>
      </c>
    </row>
    <row r="164" spans="3:20" x14ac:dyDescent="0.25">
      <c r="C164" s="9" t="s">
        <v>422</v>
      </c>
      <c r="D164" s="9" t="s">
        <v>65</v>
      </c>
      <c r="E164">
        <v>162</v>
      </c>
      <c r="F164" t="str">
        <f>_xlfn.CONCAT(Table3[[#This Row],[First Name]], " ", Table3[[#This Row],[Last Name]])</f>
        <v>Miley Evans</v>
      </c>
      <c r="G164" t="s">
        <v>511</v>
      </c>
      <c r="H164" t="s">
        <v>512</v>
      </c>
      <c r="I164" s="1" t="s">
        <v>602</v>
      </c>
      <c r="L164">
        <f>IF(Table3[[#This Row],[type]]="MANAGER", Table3[[#This Row],[id]], -1)</f>
        <v>162</v>
      </c>
      <c r="P164">
        <f>IF(Table3[[#This Row],[type]]="PARTICIPANT", Table3[[#This Row],[id]], -1)</f>
        <v>-1</v>
      </c>
      <c r="T164">
        <f>IF(Table3[[#This Row],[type]]="SPONSOR", Table3[[#This Row],[id]], -1)</f>
        <v>-1</v>
      </c>
    </row>
    <row r="165" spans="3:20" x14ac:dyDescent="0.25">
      <c r="C165" s="9" t="s">
        <v>52</v>
      </c>
      <c r="D165" s="9" t="s">
        <v>513</v>
      </c>
      <c r="E165">
        <v>163</v>
      </c>
      <c r="F165" t="str">
        <f>_xlfn.CONCAT(Table3[[#This Row],[First Name]], " ", Table3[[#This Row],[Last Name]])</f>
        <v>Isabella Parker</v>
      </c>
      <c r="G165" t="s">
        <v>514</v>
      </c>
      <c r="H165" t="s">
        <v>515</v>
      </c>
      <c r="I165" s="1" t="s">
        <v>602</v>
      </c>
      <c r="L165">
        <f>IF(Table3[[#This Row],[type]]="MANAGER", Table3[[#This Row],[id]], -1)</f>
        <v>163</v>
      </c>
      <c r="P165">
        <f>IF(Table3[[#This Row],[type]]="PARTICIPANT", Table3[[#This Row],[id]], -1)</f>
        <v>-1</v>
      </c>
      <c r="T165">
        <f>IF(Table3[[#This Row],[type]]="SPONSOR", Table3[[#This Row],[id]], -1)</f>
        <v>-1</v>
      </c>
    </row>
    <row r="166" spans="3:20" x14ac:dyDescent="0.25">
      <c r="C166" s="9" t="s">
        <v>428</v>
      </c>
      <c r="D166" s="9" t="s">
        <v>224</v>
      </c>
      <c r="E166">
        <v>164</v>
      </c>
      <c r="F166" t="str">
        <f>_xlfn.CONCAT(Table3[[#This Row],[First Name]], " ", Table3[[#This Row],[Last Name]])</f>
        <v>Madaline Crawford</v>
      </c>
      <c r="G166" t="s">
        <v>516</v>
      </c>
      <c r="H166" t="s">
        <v>517</v>
      </c>
      <c r="I166" s="1" t="s">
        <v>602</v>
      </c>
      <c r="L166">
        <f>IF(Table3[[#This Row],[type]]="MANAGER", Table3[[#This Row],[id]], -1)</f>
        <v>164</v>
      </c>
      <c r="P166">
        <f>IF(Table3[[#This Row],[type]]="PARTICIPANT", Table3[[#This Row],[id]], -1)</f>
        <v>-1</v>
      </c>
      <c r="T166">
        <f>IF(Table3[[#This Row],[type]]="SPONSOR", Table3[[#This Row],[id]], -1)</f>
        <v>-1</v>
      </c>
    </row>
    <row r="167" spans="3:20" x14ac:dyDescent="0.25">
      <c r="C167" s="9" t="s">
        <v>44</v>
      </c>
      <c r="D167" s="9" t="s">
        <v>341</v>
      </c>
      <c r="E167">
        <v>165</v>
      </c>
      <c r="F167" t="str">
        <f>_xlfn.CONCAT(Table3[[#This Row],[First Name]], " ", Table3[[#This Row],[Last Name]])</f>
        <v>Sawyer Moore</v>
      </c>
      <c r="G167" t="s">
        <v>518</v>
      </c>
      <c r="H167" t="s">
        <v>519</v>
      </c>
      <c r="I167" s="1" t="s">
        <v>602</v>
      </c>
      <c r="L167">
        <f>IF(Table3[[#This Row],[type]]="MANAGER", Table3[[#This Row],[id]], -1)</f>
        <v>165</v>
      </c>
      <c r="P167">
        <f>IF(Table3[[#This Row],[type]]="PARTICIPANT", Table3[[#This Row],[id]], -1)</f>
        <v>-1</v>
      </c>
      <c r="T167">
        <f>IF(Table3[[#This Row],[type]]="SPONSOR", Table3[[#This Row],[id]], -1)</f>
        <v>-1</v>
      </c>
    </row>
    <row r="168" spans="3:20" x14ac:dyDescent="0.25">
      <c r="C168" s="9" t="s">
        <v>373</v>
      </c>
      <c r="D168" s="9" t="s">
        <v>20</v>
      </c>
      <c r="E168">
        <v>166</v>
      </c>
      <c r="F168" t="str">
        <f>_xlfn.CONCAT(Table3[[#This Row],[First Name]], " ", Table3[[#This Row],[Last Name]])</f>
        <v>Ryan Bennett</v>
      </c>
      <c r="G168" t="s">
        <v>520</v>
      </c>
      <c r="H168" t="s">
        <v>521</v>
      </c>
      <c r="I168" s="1" t="s">
        <v>602</v>
      </c>
      <c r="L168">
        <f>IF(Table3[[#This Row],[type]]="MANAGER", Table3[[#This Row],[id]], -1)</f>
        <v>166</v>
      </c>
      <c r="P168">
        <f>IF(Table3[[#This Row],[type]]="PARTICIPANT", Table3[[#This Row],[id]], -1)</f>
        <v>-1</v>
      </c>
      <c r="T168">
        <f>IF(Table3[[#This Row],[type]]="SPONSOR", Table3[[#This Row],[id]], -1)</f>
        <v>-1</v>
      </c>
    </row>
    <row r="169" spans="3:20" x14ac:dyDescent="0.25">
      <c r="C169" s="9" t="s">
        <v>522</v>
      </c>
      <c r="D169" s="9" t="s">
        <v>205</v>
      </c>
      <c r="E169">
        <v>167</v>
      </c>
      <c r="F169" t="str">
        <f>_xlfn.CONCAT(Table3[[#This Row],[First Name]], " ", Table3[[#This Row],[Last Name]])</f>
        <v>Oscar Hamilton</v>
      </c>
      <c r="G169" t="s">
        <v>523</v>
      </c>
      <c r="H169" t="s">
        <v>524</v>
      </c>
      <c r="I169" s="1" t="s">
        <v>602</v>
      </c>
      <c r="L169">
        <f>IF(Table3[[#This Row],[type]]="MANAGER", Table3[[#This Row],[id]], -1)</f>
        <v>167</v>
      </c>
      <c r="P169">
        <f>IF(Table3[[#This Row],[type]]="PARTICIPANT", Table3[[#This Row],[id]], -1)</f>
        <v>-1</v>
      </c>
      <c r="T169">
        <f>IF(Table3[[#This Row],[type]]="SPONSOR", Table3[[#This Row],[id]], -1)</f>
        <v>-1</v>
      </c>
    </row>
    <row r="170" spans="3:20" x14ac:dyDescent="0.25">
      <c r="C170" s="9" t="s">
        <v>373</v>
      </c>
      <c r="D170" s="9" t="s">
        <v>31</v>
      </c>
      <c r="E170">
        <v>168</v>
      </c>
      <c r="F170" t="str">
        <f>_xlfn.CONCAT(Table3[[#This Row],[First Name]], " ", Table3[[#This Row],[Last Name]])</f>
        <v>Ryan Anderson</v>
      </c>
      <c r="G170" t="s">
        <v>525</v>
      </c>
      <c r="H170" t="s">
        <v>526</v>
      </c>
      <c r="I170" s="1" t="s">
        <v>602</v>
      </c>
      <c r="L170">
        <f>IF(Table3[[#This Row],[type]]="MANAGER", Table3[[#This Row],[id]], -1)</f>
        <v>168</v>
      </c>
      <c r="P170">
        <f>IF(Table3[[#This Row],[type]]="PARTICIPANT", Table3[[#This Row],[id]], -1)</f>
        <v>-1</v>
      </c>
      <c r="T170">
        <f>IF(Table3[[#This Row],[type]]="SPONSOR", Table3[[#This Row],[id]], -1)</f>
        <v>-1</v>
      </c>
    </row>
    <row r="171" spans="3:20" x14ac:dyDescent="0.25">
      <c r="C171" s="9" t="s">
        <v>46</v>
      </c>
      <c r="D171" s="9" t="s">
        <v>16</v>
      </c>
      <c r="E171">
        <v>169</v>
      </c>
      <c r="F171" t="str">
        <f>_xlfn.CONCAT(Table3[[#This Row],[First Name]], " ", Table3[[#This Row],[Last Name]])</f>
        <v>David Alexander</v>
      </c>
      <c r="G171" t="s">
        <v>527</v>
      </c>
      <c r="H171" t="s">
        <v>528</v>
      </c>
      <c r="I171" s="1" t="s">
        <v>602</v>
      </c>
      <c r="L171">
        <f>IF(Table3[[#This Row],[type]]="MANAGER", Table3[[#This Row],[id]], -1)</f>
        <v>169</v>
      </c>
      <c r="P171">
        <f>IF(Table3[[#This Row],[type]]="PARTICIPANT", Table3[[#This Row],[id]], -1)</f>
        <v>-1</v>
      </c>
      <c r="T171">
        <f>IF(Table3[[#This Row],[type]]="SPONSOR", Table3[[#This Row],[id]], -1)</f>
        <v>-1</v>
      </c>
    </row>
    <row r="172" spans="3:20" x14ac:dyDescent="0.25">
      <c r="C172" s="9" t="s">
        <v>122</v>
      </c>
      <c r="D172" s="9" t="s">
        <v>489</v>
      </c>
      <c r="E172">
        <v>170</v>
      </c>
      <c r="F172" t="str">
        <f>_xlfn.CONCAT(Table3[[#This Row],[First Name]], " ", Table3[[#This Row],[Last Name]])</f>
        <v>Frederick Morris</v>
      </c>
      <c r="G172" t="s">
        <v>529</v>
      </c>
      <c r="H172" t="s">
        <v>530</v>
      </c>
      <c r="I172" s="1" t="s">
        <v>602</v>
      </c>
      <c r="L172">
        <f>IF(Table3[[#This Row],[type]]="MANAGER", Table3[[#This Row],[id]], -1)</f>
        <v>170</v>
      </c>
      <c r="P172">
        <f>IF(Table3[[#This Row],[type]]="PARTICIPANT", Table3[[#This Row],[id]], -1)</f>
        <v>-1</v>
      </c>
      <c r="T172">
        <f>IF(Table3[[#This Row],[type]]="SPONSOR", Table3[[#This Row],[id]], -1)</f>
        <v>-1</v>
      </c>
    </row>
    <row r="173" spans="3:20" x14ac:dyDescent="0.25">
      <c r="C173" s="9" t="s">
        <v>204</v>
      </c>
      <c r="D173" s="9" t="s">
        <v>199</v>
      </c>
      <c r="E173">
        <v>171</v>
      </c>
      <c r="F173" t="str">
        <f>_xlfn.CONCAT(Table3[[#This Row],[First Name]], " ", Table3[[#This Row],[Last Name]])</f>
        <v>Lilianna Nelson</v>
      </c>
      <c r="G173" t="s">
        <v>466</v>
      </c>
      <c r="H173" t="s">
        <v>531</v>
      </c>
      <c r="I173" s="1" t="s">
        <v>602</v>
      </c>
      <c r="L173">
        <f>IF(Table3[[#This Row],[type]]="MANAGER", Table3[[#This Row],[id]], -1)</f>
        <v>171</v>
      </c>
      <c r="P173">
        <f>IF(Table3[[#This Row],[type]]="PARTICIPANT", Table3[[#This Row],[id]], -1)</f>
        <v>-1</v>
      </c>
      <c r="T173">
        <f>IF(Table3[[#This Row],[type]]="SPONSOR", Table3[[#This Row],[id]], -1)</f>
        <v>-1</v>
      </c>
    </row>
    <row r="174" spans="3:20" x14ac:dyDescent="0.25">
      <c r="C174" s="9" t="s">
        <v>49</v>
      </c>
      <c r="D174" s="9" t="s">
        <v>139</v>
      </c>
      <c r="E174">
        <v>172</v>
      </c>
      <c r="F174" t="str">
        <f>_xlfn.CONCAT(Table3[[#This Row],[First Name]], " ", Table3[[#This Row],[Last Name]])</f>
        <v>Heather Thompson</v>
      </c>
      <c r="G174" t="s">
        <v>532</v>
      </c>
      <c r="H174" t="s">
        <v>533</v>
      </c>
      <c r="I174" s="1" t="s">
        <v>602</v>
      </c>
      <c r="L174">
        <f>IF(Table3[[#This Row],[type]]="MANAGER", Table3[[#This Row],[id]], -1)</f>
        <v>172</v>
      </c>
      <c r="P174">
        <f>IF(Table3[[#This Row],[type]]="PARTICIPANT", Table3[[#This Row],[id]], -1)</f>
        <v>-1</v>
      </c>
      <c r="T174">
        <f>IF(Table3[[#This Row],[type]]="SPONSOR", Table3[[#This Row],[id]], -1)</f>
        <v>-1</v>
      </c>
    </row>
    <row r="175" spans="3:20" x14ac:dyDescent="0.25">
      <c r="C175" s="9" t="s">
        <v>73</v>
      </c>
      <c r="D175" s="9" t="s">
        <v>282</v>
      </c>
      <c r="E175">
        <v>173</v>
      </c>
      <c r="F175" t="str">
        <f>_xlfn.CONCAT(Table3[[#This Row],[First Name]], " ", Table3[[#This Row],[Last Name]])</f>
        <v>Rebecca Campbell</v>
      </c>
      <c r="G175" t="s">
        <v>534</v>
      </c>
      <c r="H175" t="s">
        <v>535</v>
      </c>
      <c r="I175" s="1" t="s">
        <v>602</v>
      </c>
      <c r="L175">
        <f>IF(Table3[[#This Row],[type]]="MANAGER", Table3[[#This Row],[id]], -1)</f>
        <v>173</v>
      </c>
      <c r="P175">
        <f>IF(Table3[[#This Row],[type]]="PARTICIPANT", Table3[[#This Row],[id]], -1)</f>
        <v>-1</v>
      </c>
      <c r="T175">
        <f>IF(Table3[[#This Row],[type]]="SPONSOR", Table3[[#This Row],[id]], -1)</f>
        <v>-1</v>
      </c>
    </row>
    <row r="176" spans="3:20" x14ac:dyDescent="0.25">
      <c r="C176" s="9" t="s">
        <v>212</v>
      </c>
      <c r="D176" s="9" t="s">
        <v>13</v>
      </c>
      <c r="E176">
        <v>174</v>
      </c>
      <c r="F176" t="str">
        <f>_xlfn.CONCAT(Table3[[#This Row],[First Name]], " ", Table3[[#This Row],[Last Name]])</f>
        <v>Penelope Payne</v>
      </c>
      <c r="G176" t="s">
        <v>536</v>
      </c>
      <c r="H176" t="s">
        <v>537</v>
      </c>
      <c r="I176" s="1" t="s">
        <v>601</v>
      </c>
      <c r="L176">
        <f>IF(Table3[[#This Row],[type]]="MANAGER", Table3[[#This Row],[id]], -1)</f>
        <v>-1</v>
      </c>
      <c r="P176">
        <f>IF(Table3[[#This Row],[type]]="PARTICIPANT", Table3[[#This Row],[id]], -1)</f>
        <v>174</v>
      </c>
      <c r="T176">
        <f>IF(Table3[[#This Row],[type]]="SPONSOR", Table3[[#This Row],[id]], -1)</f>
        <v>-1</v>
      </c>
    </row>
    <row r="177" spans="3:20" x14ac:dyDescent="0.25">
      <c r="C177" s="9" t="s">
        <v>538</v>
      </c>
      <c r="D177" s="9" t="s">
        <v>139</v>
      </c>
      <c r="E177">
        <v>175</v>
      </c>
      <c r="F177" t="str">
        <f>_xlfn.CONCAT(Table3[[#This Row],[First Name]], " ", Table3[[#This Row],[Last Name]])</f>
        <v>Ashton Thompson</v>
      </c>
      <c r="G177" t="s">
        <v>367</v>
      </c>
      <c r="H177" t="s">
        <v>539</v>
      </c>
      <c r="I177" s="1" t="s">
        <v>601</v>
      </c>
      <c r="L177">
        <f>IF(Table3[[#This Row],[type]]="MANAGER", Table3[[#This Row],[id]], -1)</f>
        <v>-1</v>
      </c>
      <c r="P177">
        <f>IF(Table3[[#This Row],[type]]="PARTICIPANT", Table3[[#This Row],[id]], -1)</f>
        <v>175</v>
      </c>
      <c r="T177">
        <f>IF(Table3[[#This Row],[type]]="SPONSOR", Table3[[#This Row],[id]], -1)</f>
        <v>-1</v>
      </c>
    </row>
    <row r="178" spans="3:20" x14ac:dyDescent="0.25">
      <c r="C178" s="9" t="s">
        <v>540</v>
      </c>
      <c r="D178" s="9" t="s">
        <v>98</v>
      </c>
      <c r="E178">
        <v>176</v>
      </c>
      <c r="F178" t="str">
        <f>_xlfn.CONCAT(Table3[[#This Row],[First Name]], " ", Table3[[#This Row],[Last Name]])</f>
        <v>Julian Riley</v>
      </c>
      <c r="G178" t="s">
        <v>541</v>
      </c>
      <c r="H178" t="s">
        <v>542</v>
      </c>
      <c r="I178" s="1" t="s">
        <v>601</v>
      </c>
      <c r="L178">
        <f>IF(Table3[[#This Row],[type]]="MANAGER", Table3[[#This Row],[id]], -1)</f>
        <v>-1</v>
      </c>
      <c r="P178">
        <f>IF(Table3[[#This Row],[type]]="PARTICIPANT", Table3[[#This Row],[id]], -1)</f>
        <v>176</v>
      </c>
      <c r="T178">
        <f>IF(Table3[[#This Row],[type]]="SPONSOR", Table3[[#This Row],[id]], -1)</f>
        <v>-1</v>
      </c>
    </row>
    <row r="179" spans="3:20" x14ac:dyDescent="0.25">
      <c r="C179" s="9" t="s">
        <v>101</v>
      </c>
      <c r="D179" s="9" t="s">
        <v>45</v>
      </c>
      <c r="E179">
        <v>177</v>
      </c>
      <c r="F179" t="str">
        <f>_xlfn.CONCAT(Table3[[#This Row],[First Name]], " ", Table3[[#This Row],[Last Name]])</f>
        <v>Vanessa West</v>
      </c>
      <c r="G179" t="s">
        <v>543</v>
      </c>
      <c r="H179" t="s">
        <v>544</v>
      </c>
      <c r="I179" s="1" t="s">
        <v>601</v>
      </c>
      <c r="L179">
        <f>IF(Table3[[#This Row],[type]]="MANAGER", Table3[[#This Row],[id]], -1)</f>
        <v>-1</v>
      </c>
      <c r="P179">
        <f>IF(Table3[[#This Row],[type]]="PARTICIPANT", Table3[[#This Row],[id]], -1)</f>
        <v>177</v>
      </c>
      <c r="T179">
        <f>IF(Table3[[#This Row],[type]]="SPONSOR", Table3[[#This Row],[id]], -1)</f>
        <v>-1</v>
      </c>
    </row>
    <row r="180" spans="3:20" x14ac:dyDescent="0.25">
      <c r="C180" s="9" t="s">
        <v>545</v>
      </c>
      <c r="D180" s="9" t="s">
        <v>65</v>
      </c>
      <c r="E180">
        <v>178</v>
      </c>
      <c r="F180" t="str">
        <f>_xlfn.CONCAT(Table3[[#This Row],[First Name]], " ", Table3[[#This Row],[Last Name]])</f>
        <v>Adison Evans</v>
      </c>
      <c r="G180" t="s">
        <v>546</v>
      </c>
      <c r="H180" t="s">
        <v>547</v>
      </c>
      <c r="I180" s="1" t="s">
        <v>601</v>
      </c>
      <c r="L180">
        <f>IF(Table3[[#This Row],[type]]="MANAGER", Table3[[#This Row],[id]], -1)</f>
        <v>-1</v>
      </c>
      <c r="P180">
        <f>IF(Table3[[#This Row],[type]]="PARTICIPANT", Table3[[#This Row],[id]], -1)</f>
        <v>178</v>
      </c>
      <c r="T180">
        <f>IF(Table3[[#This Row],[type]]="SPONSOR", Table3[[#This Row],[id]], -1)</f>
        <v>-1</v>
      </c>
    </row>
    <row r="181" spans="3:20" x14ac:dyDescent="0.25">
      <c r="C181" s="9" t="s">
        <v>373</v>
      </c>
      <c r="D181" s="9" t="s">
        <v>43</v>
      </c>
      <c r="E181">
        <v>179</v>
      </c>
      <c r="F181" t="str">
        <f>_xlfn.CONCAT(Table3[[#This Row],[First Name]], " ", Table3[[#This Row],[Last Name]])</f>
        <v>Ryan Howard</v>
      </c>
      <c r="G181" t="s">
        <v>548</v>
      </c>
      <c r="H181" t="s">
        <v>549</v>
      </c>
      <c r="I181" s="1" t="s">
        <v>601</v>
      </c>
      <c r="L181">
        <f>IF(Table3[[#This Row],[type]]="MANAGER", Table3[[#This Row],[id]], -1)</f>
        <v>-1</v>
      </c>
      <c r="P181">
        <f>IF(Table3[[#This Row],[type]]="PARTICIPANT", Table3[[#This Row],[id]], -1)</f>
        <v>179</v>
      </c>
      <c r="T181">
        <f>IF(Table3[[#This Row],[type]]="SPONSOR", Table3[[#This Row],[id]], -1)</f>
        <v>-1</v>
      </c>
    </row>
    <row r="182" spans="3:20" x14ac:dyDescent="0.25">
      <c r="C182" s="9" t="s">
        <v>550</v>
      </c>
      <c r="D182" s="9" t="s">
        <v>134</v>
      </c>
      <c r="E182">
        <v>180</v>
      </c>
      <c r="F182" t="str">
        <f>_xlfn.CONCAT(Table3[[#This Row],[First Name]], " ", Table3[[#This Row],[Last Name]])</f>
        <v>Savana Perkins</v>
      </c>
      <c r="G182" t="s">
        <v>551</v>
      </c>
      <c r="H182" t="s">
        <v>552</v>
      </c>
      <c r="I182" s="1" t="s">
        <v>601</v>
      </c>
      <c r="L182">
        <f>IF(Table3[[#This Row],[type]]="MANAGER", Table3[[#This Row],[id]], -1)</f>
        <v>-1</v>
      </c>
      <c r="P182">
        <f>IF(Table3[[#This Row],[type]]="PARTICIPANT", Table3[[#This Row],[id]], -1)</f>
        <v>180</v>
      </c>
      <c r="T182">
        <f>IF(Table3[[#This Row],[type]]="SPONSOR", Table3[[#This Row],[id]], -1)</f>
        <v>-1</v>
      </c>
    </row>
    <row r="183" spans="3:20" x14ac:dyDescent="0.25">
      <c r="C183" s="9" t="s">
        <v>17</v>
      </c>
      <c r="D183" s="9" t="s">
        <v>11</v>
      </c>
      <c r="E183">
        <v>181</v>
      </c>
      <c r="F183" t="str">
        <f>_xlfn.CONCAT(Table3[[#This Row],[First Name]], " ", Table3[[#This Row],[Last Name]])</f>
        <v>Connie Murray</v>
      </c>
      <c r="G183" t="s">
        <v>553</v>
      </c>
      <c r="H183" t="s">
        <v>554</v>
      </c>
      <c r="I183" s="1" t="s">
        <v>601</v>
      </c>
      <c r="L183">
        <f>IF(Table3[[#This Row],[type]]="MANAGER", Table3[[#This Row],[id]], -1)</f>
        <v>-1</v>
      </c>
      <c r="P183">
        <f>IF(Table3[[#This Row],[type]]="PARTICIPANT", Table3[[#This Row],[id]], -1)</f>
        <v>181</v>
      </c>
      <c r="T183">
        <f>IF(Table3[[#This Row],[type]]="SPONSOR", Table3[[#This Row],[id]], -1)</f>
        <v>-1</v>
      </c>
    </row>
    <row r="184" spans="3:20" x14ac:dyDescent="0.25">
      <c r="C184" s="9" t="s">
        <v>83</v>
      </c>
      <c r="D184" s="9" t="s">
        <v>98</v>
      </c>
      <c r="E184">
        <v>182</v>
      </c>
      <c r="F184" t="str">
        <f>_xlfn.CONCAT(Table3[[#This Row],[First Name]], " ", Table3[[#This Row],[Last Name]])</f>
        <v>Nicole Riley</v>
      </c>
      <c r="G184" t="s">
        <v>555</v>
      </c>
      <c r="H184" t="s">
        <v>556</v>
      </c>
      <c r="I184" s="1" t="s">
        <v>601</v>
      </c>
      <c r="L184">
        <f>IF(Table3[[#This Row],[type]]="MANAGER", Table3[[#This Row],[id]], -1)</f>
        <v>-1</v>
      </c>
      <c r="P184">
        <f>IF(Table3[[#This Row],[type]]="PARTICIPANT", Table3[[#This Row],[id]], -1)</f>
        <v>182</v>
      </c>
      <c r="T184">
        <f>IF(Table3[[#This Row],[type]]="SPONSOR", Table3[[#This Row],[id]], -1)</f>
        <v>-1</v>
      </c>
    </row>
    <row r="185" spans="3:20" x14ac:dyDescent="0.25">
      <c r="C185" s="9" t="s">
        <v>49</v>
      </c>
      <c r="D185" s="9" t="s">
        <v>121</v>
      </c>
      <c r="E185">
        <v>183</v>
      </c>
      <c r="F185" t="str">
        <f>_xlfn.CONCAT(Table3[[#This Row],[First Name]], " ", Table3[[#This Row],[Last Name]])</f>
        <v>Heather Mason</v>
      </c>
      <c r="G185" t="s">
        <v>557</v>
      </c>
      <c r="H185" t="s">
        <v>558</v>
      </c>
      <c r="I185" s="1" t="s">
        <v>601</v>
      </c>
      <c r="L185">
        <f>IF(Table3[[#This Row],[type]]="MANAGER", Table3[[#This Row],[id]], -1)</f>
        <v>-1</v>
      </c>
      <c r="P185">
        <f>IF(Table3[[#This Row],[type]]="PARTICIPANT", Table3[[#This Row],[id]], -1)</f>
        <v>183</v>
      </c>
      <c r="T185">
        <f>IF(Table3[[#This Row],[type]]="SPONSOR", Table3[[#This Row],[id]], -1)</f>
        <v>-1</v>
      </c>
    </row>
    <row r="186" spans="3:20" x14ac:dyDescent="0.25">
      <c r="C186" s="9" t="s">
        <v>42</v>
      </c>
      <c r="D186" s="9" t="s">
        <v>85</v>
      </c>
      <c r="E186">
        <v>184</v>
      </c>
      <c r="F186" t="str">
        <f>_xlfn.CONCAT(Table3[[#This Row],[First Name]], " ", Table3[[#This Row],[Last Name]])</f>
        <v>Lana Holmes</v>
      </c>
      <c r="G186" t="s">
        <v>559</v>
      </c>
      <c r="H186" t="s">
        <v>560</v>
      </c>
      <c r="I186" s="1" t="s">
        <v>601</v>
      </c>
      <c r="L186">
        <f>IF(Table3[[#This Row],[type]]="MANAGER", Table3[[#This Row],[id]], -1)</f>
        <v>-1</v>
      </c>
      <c r="P186">
        <f>IF(Table3[[#This Row],[type]]="PARTICIPANT", Table3[[#This Row],[id]], -1)</f>
        <v>184</v>
      </c>
      <c r="T186">
        <f>IF(Table3[[#This Row],[type]]="SPONSOR", Table3[[#This Row],[id]], -1)</f>
        <v>-1</v>
      </c>
    </row>
    <row r="187" spans="3:20" x14ac:dyDescent="0.25">
      <c r="C187" s="9" t="s">
        <v>129</v>
      </c>
      <c r="D187" s="9" t="s">
        <v>451</v>
      </c>
      <c r="E187">
        <v>185</v>
      </c>
      <c r="F187" t="str">
        <f>_xlfn.CONCAT(Table3[[#This Row],[First Name]], " ", Table3[[#This Row],[Last Name]])</f>
        <v>Oliver Gibson</v>
      </c>
      <c r="G187" t="s">
        <v>561</v>
      </c>
      <c r="H187" t="s">
        <v>562</v>
      </c>
      <c r="I187" s="1" t="s">
        <v>601</v>
      </c>
      <c r="L187">
        <f>IF(Table3[[#This Row],[type]]="MANAGER", Table3[[#This Row],[id]], -1)</f>
        <v>-1</v>
      </c>
      <c r="P187">
        <f>IF(Table3[[#This Row],[type]]="PARTICIPANT", Table3[[#This Row],[id]], -1)</f>
        <v>185</v>
      </c>
      <c r="T187">
        <f>IF(Table3[[#This Row],[type]]="SPONSOR", Table3[[#This Row],[id]], -1)</f>
        <v>-1</v>
      </c>
    </row>
    <row r="188" spans="3:20" x14ac:dyDescent="0.25">
      <c r="C188" s="9" t="s">
        <v>17</v>
      </c>
      <c r="D188" s="9" t="s">
        <v>4</v>
      </c>
      <c r="E188">
        <v>186</v>
      </c>
      <c r="F188" t="str">
        <f>_xlfn.CONCAT(Table3[[#This Row],[First Name]], " ", Table3[[#This Row],[Last Name]])</f>
        <v>Connie Grant</v>
      </c>
      <c r="G188" t="s">
        <v>563</v>
      </c>
      <c r="H188" t="s">
        <v>564</v>
      </c>
      <c r="I188" s="1" t="s">
        <v>601</v>
      </c>
      <c r="L188">
        <f>IF(Table3[[#This Row],[type]]="MANAGER", Table3[[#This Row],[id]], -1)</f>
        <v>-1</v>
      </c>
      <c r="P188">
        <f>IF(Table3[[#This Row],[type]]="PARTICIPANT", Table3[[#This Row],[id]], -1)</f>
        <v>186</v>
      </c>
      <c r="T188">
        <f>IF(Table3[[#This Row],[type]]="SPONSOR", Table3[[#This Row],[id]], -1)</f>
        <v>-1</v>
      </c>
    </row>
    <row r="189" spans="3:20" x14ac:dyDescent="0.25">
      <c r="C189" s="9" t="s">
        <v>34</v>
      </c>
      <c r="D189" s="9" t="s">
        <v>77</v>
      </c>
      <c r="E189">
        <v>187</v>
      </c>
      <c r="F189" t="str">
        <f>_xlfn.CONCAT(Table3[[#This Row],[First Name]], " ", Table3[[#This Row],[Last Name]])</f>
        <v>Camila Roberts</v>
      </c>
      <c r="G189" t="s">
        <v>565</v>
      </c>
      <c r="H189" t="s">
        <v>566</v>
      </c>
      <c r="I189" s="1" t="s">
        <v>601</v>
      </c>
      <c r="L189">
        <f>IF(Table3[[#This Row],[type]]="MANAGER", Table3[[#This Row],[id]], -1)</f>
        <v>-1</v>
      </c>
      <c r="P189">
        <f>IF(Table3[[#This Row],[type]]="PARTICIPANT", Table3[[#This Row],[id]], -1)</f>
        <v>187</v>
      </c>
      <c r="T189">
        <f>IF(Table3[[#This Row],[type]]="SPONSOR", Table3[[#This Row],[id]], -1)</f>
        <v>-1</v>
      </c>
    </row>
    <row r="190" spans="3:20" x14ac:dyDescent="0.25">
      <c r="C190" s="9" t="s">
        <v>567</v>
      </c>
      <c r="D190" s="9" t="s">
        <v>180</v>
      </c>
      <c r="E190">
        <v>188</v>
      </c>
      <c r="F190" t="str">
        <f>_xlfn.CONCAT(Table3[[#This Row],[First Name]], " ", Table3[[#This Row],[Last Name]])</f>
        <v>Antony Johnson</v>
      </c>
      <c r="G190" t="s">
        <v>568</v>
      </c>
      <c r="H190" t="s">
        <v>569</v>
      </c>
      <c r="I190" s="1" t="s">
        <v>601</v>
      </c>
      <c r="L190">
        <f>IF(Table3[[#This Row],[type]]="MANAGER", Table3[[#This Row],[id]], -1)</f>
        <v>-1</v>
      </c>
      <c r="P190">
        <f>IF(Table3[[#This Row],[type]]="PARTICIPANT", Table3[[#This Row],[id]], -1)</f>
        <v>188</v>
      </c>
      <c r="T190">
        <f>IF(Table3[[#This Row],[type]]="SPONSOR", Table3[[#This Row],[id]], -1)</f>
        <v>-1</v>
      </c>
    </row>
    <row r="191" spans="3:20" x14ac:dyDescent="0.25">
      <c r="C191" s="9" t="s">
        <v>361</v>
      </c>
      <c r="D191" s="9" t="s">
        <v>109</v>
      </c>
      <c r="E191">
        <v>189</v>
      </c>
      <c r="F191" t="str">
        <f>_xlfn.CONCAT(Table3[[#This Row],[First Name]], " ", Table3[[#This Row],[Last Name]])</f>
        <v>Dainton Richardson</v>
      </c>
      <c r="G191" t="s">
        <v>570</v>
      </c>
      <c r="H191" t="s">
        <v>571</v>
      </c>
      <c r="I191" s="1" t="s">
        <v>601</v>
      </c>
      <c r="L191">
        <f>IF(Table3[[#This Row],[type]]="MANAGER", Table3[[#This Row],[id]], -1)</f>
        <v>-1</v>
      </c>
      <c r="P191">
        <f>IF(Table3[[#This Row],[type]]="PARTICIPANT", Table3[[#This Row],[id]], -1)</f>
        <v>189</v>
      </c>
      <c r="T191">
        <f>IF(Table3[[#This Row],[type]]="SPONSOR", Table3[[#This Row],[id]], -1)</f>
        <v>-1</v>
      </c>
    </row>
    <row r="192" spans="3:20" x14ac:dyDescent="0.25">
      <c r="C192" s="9" t="s">
        <v>572</v>
      </c>
      <c r="D192" s="9" t="s">
        <v>8</v>
      </c>
      <c r="E192">
        <v>190</v>
      </c>
      <c r="F192" t="str">
        <f>_xlfn.CONCAT(Table3[[#This Row],[First Name]], " ", Table3[[#This Row],[Last Name]])</f>
        <v>Alan Williams</v>
      </c>
      <c r="G192" t="s">
        <v>573</v>
      </c>
      <c r="H192" t="s">
        <v>574</v>
      </c>
      <c r="I192" s="1" t="s">
        <v>601</v>
      </c>
      <c r="L192">
        <f>IF(Table3[[#This Row],[type]]="MANAGER", Table3[[#This Row],[id]], -1)</f>
        <v>-1</v>
      </c>
      <c r="P192">
        <f>IF(Table3[[#This Row],[type]]="PARTICIPANT", Table3[[#This Row],[id]], -1)</f>
        <v>190</v>
      </c>
      <c r="T192">
        <f>IF(Table3[[#This Row],[type]]="SPONSOR", Table3[[#This Row],[id]], -1)</f>
        <v>-1</v>
      </c>
    </row>
    <row r="193" spans="3:20" x14ac:dyDescent="0.25">
      <c r="C193" s="9" t="s">
        <v>575</v>
      </c>
      <c r="D193" s="9" t="s">
        <v>102</v>
      </c>
      <c r="E193">
        <v>191</v>
      </c>
      <c r="F193" t="str">
        <f>_xlfn.CONCAT(Table3[[#This Row],[First Name]], " ", Table3[[#This Row],[Last Name]])</f>
        <v>Tess Chapman</v>
      </c>
      <c r="G193" t="s">
        <v>576</v>
      </c>
      <c r="H193" t="s">
        <v>577</v>
      </c>
      <c r="I193" s="1" t="s">
        <v>601</v>
      </c>
      <c r="L193">
        <f>IF(Table3[[#This Row],[type]]="MANAGER", Table3[[#This Row],[id]], -1)</f>
        <v>-1</v>
      </c>
      <c r="P193">
        <f>IF(Table3[[#This Row],[type]]="PARTICIPANT", Table3[[#This Row],[id]], -1)</f>
        <v>191</v>
      </c>
      <c r="T193">
        <f>IF(Table3[[#This Row],[type]]="SPONSOR", Table3[[#This Row],[id]], -1)</f>
        <v>-1</v>
      </c>
    </row>
    <row r="194" spans="3:20" x14ac:dyDescent="0.25">
      <c r="C194" s="9" t="s">
        <v>135</v>
      </c>
      <c r="D194" s="9" t="s">
        <v>79</v>
      </c>
      <c r="E194">
        <v>192</v>
      </c>
      <c r="F194" t="str">
        <f>_xlfn.CONCAT(Table3[[#This Row],[First Name]], " ", Table3[[#This Row],[Last Name]])</f>
        <v>Jacob Sullivan</v>
      </c>
      <c r="G194" t="s">
        <v>578</v>
      </c>
      <c r="H194" t="s">
        <v>579</v>
      </c>
      <c r="I194" s="1" t="s">
        <v>601</v>
      </c>
      <c r="L194">
        <f>IF(Table3[[#This Row],[type]]="MANAGER", Table3[[#This Row],[id]], -1)</f>
        <v>-1</v>
      </c>
      <c r="P194">
        <f>IF(Table3[[#This Row],[type]]="PARTICIPANT", Table3[[#This Row],[id]], -1)</f>
        <v>192</v>
      </c>
      <c r="T194">
        <f>IF(Table3[[#This Row],[type]]="SPONSOR", Table3[[#This Row],[id]], -1)</f>
        <v>-1</v>
      </c>
    </row>
    <row r="195" spans="3:20" x14ac:dyDescent="0.25">
      <c r="C195" s="9" t="s">
        <v>165</v>
      </c>
      <c r="D195" s="9" t="s">
        <v>29</v>
      </c>
      <c r="E195">
        <v>193</v>
      </c>
      <c r="F195" t="str">
        <f>_xlfn.CONCAT(Table3[[#This Row],[First Name]], " ", Table3[[#This Row],[Last Name]])</f>
        <v>Brianna Murphy</v>
      </c>
      <c r="G195" t="s">
        <v>580</v>
      </c>
      <c r="H195" t="s">
        <v>581</v>
      </c>
      <c r="I195" s="1" t="s">
        <v>601</v>
      </c>
      <c r="L195">
        <f>IF(Table3[[#This Row],[type]]="MANAGER", Table3[[#This Row],[id]], -1)</f>
        <v>-1</v>
      </c>
      <c r="P195">
        <f>IF(Table3[[#This Row],[type]]="PARTICIPANT", Table3[[#This Row],[id]], -1)</f>
        <v>193</v>
      </c>
      <c r="T195">
        <f>IF(Table3[[#This Row],[type]]="SPONSOR", Table3[[#This Row],[id]], -1)</f>
        <v>-1</v>
      </c>
    </row>
    <row r="196" spans="3:20" x14ac:dyDescent="0.25">
      <c r="C196" s="9" t="s">
        <v>100</v>
      </c>
      <c r="D196" s="9" t="s">
        <v>91</v>
      </c>
      <c r="E196">
        <v>194</v>
      </c>
      <c r="F196" t="str">
        <f>_xlfn.CONCAT(Table3[[#This Row],[First Name]], " ", Table3[[#This Row],[Last Name]])</f>
        <v>Victoria Harrison</v>
      </c>
      <c r="G196" t="s">
        <v>582</v>
      </c>
      <c r="H196" t="s">
        <v>583</v>
      </c>
      <c r="I196" s="1" t="s">
        <v>601</v>
      </c>
      <c r="L196">
        <f>IF(Table3[[#This Row],[type]]="MANAGER", Table3[[#This Row],[id]], -1)</f>
        <v>-1</v>
      </c>
      <c r="P196">
        <f>IF(Table3[[#This Row],[type]]="PARTICIPANT", Table3[[#This Row],[id]], -1)</f>
        <v>194</v>
      </c>
      <c r="T196">
        <f>IF(Table3[[#This Row],[type]]="SPONSOR", Table3[[#This Row],[id]], -1)</f>
        <v>-1</v>
      </c>
    </row>
    <row r="197" spans="3:20" x14ac:dyDescent="0.25">
      <c r="C197" s="9" t="s">
        <v>5</v>
      </c>
      <c r="D197" s="9" t="s">
        <v>133</v>
      </c>
      <c r="E197">
        <v>195</v>
      </c>
      <c r="F197" t="str">
        <f>_xlfn.CONCAT(Table3[[#This Row],[First Name]], " ", Table3[[#This Row],[Last Name]])</f>
        <v>Vivian Armstrong</v>
      </c>
      <c r="G197" t="s">
        <v>584</v>
      </c>
      <c r="H197" t="s">
        <v>585</v>
      </c>
      <c r="I197" s="1" t="s">
        <v>601</v>
      </c>
      <c r="L197">
        <f>IF(Table3[[#This Row],[type]]="MANAGER", Table3[[#This Row],[id]], -1)</f>
        <v>-1</v>
      </c>
      <c r="P197">
        <f>IF(Table3[[#This Row],[type]]="PARTICIPANT", Table3[[#This Row],[id]], -1)</f>
        <v>195</v>
      </c>
      <c r="T197">
        <f>IF(Table3[[#This Row],[type]]="SPONSOR", Table3[[#This Row],[id]], -1)</f>
        <v>-1</v>
      </c>
    </row>
    <row r="198" spans="3:20" x14ac:dyDescent="0.25">
      <c r="C198" s="9" t="s">
        <v>154</v>
      </c>
      <c r="D198" s="9" t="s">
        <v>60</v>
      </c>
      <c r="E198">
        <v>196</v>
      </c>
      <c r="F198" t="str">
        <f>_xlfn.CONCAT(Table3[[#This Row],[First Name]], " ", Table3[[#This Row],[Last Name]])</f>
        <v>Kevin Thomas</v>
      </c>
      <c r="G198" t="s">
        <v>586</v>
      </c>
      <c r="H198" t="s">
        <v>587</v>
      </c>
      <c r="I198" s="1" t="s">
        <v>601</v>
      </c>
      <c r="L198">
        <f>IF(Table3[[#This Row],[type]]="MANAGER", Table3[[#This Row],[id]], -1)</f>
        <v>-1</v>
      </c>
      <c r="P198">
        <f>IF(Table3[[#This Row],[type]]="PARTICIPANT", Table3[[#This Row],[id]], -1)</f>
        <v>196</v>
      </c>
      <c r="T198">
        <f>IF(Table3[[#This Row],[type]]="SPONSOR", Table3[[#This Row],[id]], -1)</f>
        <v>-1</v>
      </c>
    </row>
    <row r="199" spans="3:20" x14ac:dyDescent="0.25">
      <c r="C199" s="9" t="s">
        <v>32</v>
      </c>
      <c r="D199" s="9" t="s">
        <v>11</v>
      </c>
      <c r="E199">
        <v>197</v>
      </c>
      <c r="F199" t="str">
        <f>_xlfn.CONCAT(Table3[[#This Row],[First Name]], " ", Table3[[#This Row],[Last Name]])</f>
        <v>Sophia Murray</v>
      </c>
      <c r="G199" t="s">
        <v>588</v>
      </c>
      <c r="H199" t="s">
        <v>589</v>
      </c>
      <c r="I199" s="1" t="s">
        <v>601</v>
      </c>
      <c r="L199">
        <f>IF(Table3[[#This Row],[type]]="MANAGER", Table3[[#This Row],[id]], -1)</f>
        <v>-1</v>
      </c>
      <c r="P199">
        <f>IF(Table3[[#This Row],[type]]="PARTICIPANT", Table3[[#This Row],[id]], -1)</f>
        <v>197</v>
      </c>
      <c r="T199">
        <f>IF(Table3[[#This Row],[type]]="SPONSOR", Table3[[#This Row],[id]], -1)</f>
        <v>-1</v>
      </c>
    </row>
    <row r="200" spans="3:20" x14ac:dyDescent="0.25">
      <c r="C200" s="9" t="s">
        <v>142</v>
      </c>
      <c r="D200" s="9" t="s">
        <v>97</v>
      </c>
      <c r="E200">
        <v>198</v>
      </c>
      <c r="F200" t="str">
        <f>_xlfn.CONCAT(Table3[[#This Row],[First Name]], " ", Table3[[#This Row],[Last Name]])</f>
        <v>Max Owens</v>
      </c>
      <c r="G200" t="s">
        <v>590</v>
      </c>
      <c r="H200" t="s">
        <v>591</v>
      </c>
      <c r="I200" s="1" t="s">
        <v>601</v>
      </c>
      <c r="L200">
        <f>IF(Table3[[#This Row],[type]]="MANAGER", Table3[[#This Row],[id]], -1)</f>
        <v>-1</v>
      </c>
      <c r="P200">
        <f>IF(Table3[[#This Row],[type]]="PARTICIPANT", Table3[[#This Row],[id]], -1)</f>
        <v>198</v>
      </c>
      <c r="T200">
        <f>IF(Table3[[#This Row],[type]]="SPONSOR", Table3[[#This Row],[id]], -1)</f>
        <v>-1</v>
      </c>
    </row>
    <row r="201" spans="3:20" x14ac:dyDescent="0.25">
      <c r="C201" s="9" t="s">
        <v>382</v>
      </c>
      <c r="D201" s="9" t="s">
        <v>115</v>
      </c>
      <c r="E201">
        <v>199</v>
      </c>
      <c r="F201" t="str">
        <f>_xlfn.CONCAT(Table3[[#This Row],[First Name]], " ", Table3[[#This Row],[Last Name]])</f>
        <v>Belinda Kelly</v>
      </c>
      <c r="G201" t="s">
        <v>592</v>
      </c>
      <c r="H201" t="s">
        <v>593</v>
      </c>
      <c r="I201" s="1" t="s">
        <v>601</v>
      </c>
      <c r="L201">
        <f>IF(Table3[[#This Row],[type]]="MANAGER", Table3[[#This Row],[id]], -1)</f>
        <v>-1</v>
      </c>
      <c r="P201">
        <f>IF(Table3[[#This Row],[type]]="PARTICIPANT", Table3[[#This Row],[id]], -1)</f>
        <v>199</v>
      </c>
      <c r="T201">
        <f>IF(Table3[[#This Row],[type]]="SPONSOR", Table3[[#This Row],[id]], -1)</f>
        <v>-1</v>
      </c>
    </row>
    <row r="202" spans="3:20" x14ac:dyDescent="0.25">
      <c r="C202" s="9" t="s">
        <v>594</v>
      </c>
      <c r="D202" s="9" t="s">
        <v>118</v>
      </c>
      <c r="E202">
        <v>200</v>
      </c>
      <c r="F202" t="str">
        <f>_xlfn.CONCAT(Table3[[#This Row],[First Name]], " ", Table3[[#This Row],[Last Name]])</f>
        <v>Owen Warren</v>
      </c>
      <c r="G202" t="s">
        <v>595</v>
      </c>
      <c r="H202" t="s">
        <v>596</v>
      </c>
      <c r="I202" s="1" t="s">
        <v>601</v>
      </c>
      <c r="L202">
        <f>IF(Table3[[#This Row],[type]]="MANAGER", Table3[[#This Row],[id]], -1)</f>
        <v>-1</v>
      </c>
      <c r="P202">
        <f>IF(Table3[[#This Row],[type]]="PARTICIPANT", Table3[[#This Row],[id]], -1)</f>
        <v>200</v>
      </c>
      <c r="T202">
        <f>IF(Table3[[#This Row],[type]]="SPONSOR", Table3[[#This Row],[id]], -1)</f>
        <v>-1</v>
      </c>
    </row>
    <row r="203" spans="3:20" x14ac:dyDescent="0.25">
      <c r="E203">
        <v>201</v>
      </c>
      <c r="F203" t="s">
        <v>605</v>
      </c>
      <c r="G203" t="s">
        <v>606</v>
      </c>
      <c r="H203" t="s">
        <v>581</v>
      </c>
      <c r="I203" s="1" t="s">
        <v>604</v>
      </c>
      <c r="L203">
        <f>IF(Table3[[#This Row],[type]]="MANAGER", Table3[[#This Row],[id]], -1)</f>
        <v>-1</v>
      </c>
      <c r="P203">
        <f>IF(Table3[[#This Row],[type]]="PARTICIPANT", Table3[[#This Row],[id]], -1)</f>
        <v>-1</v>
      </c>
      <c r="T203">
        <f>IF(Table3[[#This Row],[type]]="SPONSOR", Table3[[#This Row],[id]], -1)</f>
        <v>201</v>
      </c>
    </row>
    <row r="204" spans="3:20" x14ac:dyDescent="0.25">
      <c r="E204">
        <v>202</v>
      </c>
      <c r="F204" t="s">
        <v>607</v>
      </c>
      <c r="G204" t="s">
        <v>608</v>
      </c>
      <c r="H204" t="s">
        <v>583</v>
      </c>
      <c r="I204" s="1" t="s">
        <v>604</v>
      </c>
      <c r="L204">
        <f>IF(Table3[[#This Row],[type]]="MANAGER", Table3[[#This Row],[id]], -1)</f>
        <v>-1</v>
      </c>
      <c r="P204">
        <f>IF(Table3[[#This Row],[type]]="PARTICIPANT", Table3[[#This Row],[id]], -1)</f>
        <v>-1</v>
      </c>
      <c r="T204">
        <f>IF(Table3[[#This Row],[type]]="SPONSOR", Table3[[#This Row],[id]], -1)</f>
        <v>202</v>
      </c>
    </row>
    <row r="205" spans="3:20" x14ac:dyDescent="0.25">
      <c r="E205">
        <f>E204+1</f>
        <v>203</v>
      </c>
      <c r="F205" t="s">
        <v>609</v>
      </c>
      <c r="G205" t="s">
        <v>610</v>
      </c>
      <c r="H205" t="s">
        <v>585</v>
      </c>
      <c r="I205" s="1" t="s">
        <v>604</v>
      </c>
      <c r="L205">
        <f>IF(Table3[[#This Row],[type]]="MANAGER", Table3[[#This Row],[id]], -1)</f>
        <v>-1</v>
      </c>
      <c r="P205">
        <f>IF(Table3[[#This Row],[type]]="PARTICIPANT", Table3[[#This Row],[id]], -1)</f>
        <v>-1</v>
      </c>
      <c r="T205">
        <f>IF(Table3[[#This Row],[type]]="SPONSOR", Table3[[#This Row],[id]], -1)</f>
        <v>203</v>
      </c>
    </row>
    <row r="206" spans="3:20" x14ac:dyDescent="0.25">
      <c r="E206">
        <f t="shared" ref="E206:E212" si="0">E205+1</f>
        <v>204</v>
      </c>
      <c r="F206" t="s">
        <v>611</v>
      </c>
      <c r="G206" t="s">
        <v>612</v>
      </c>
      <c r="H206" t="s">
        <v>587</v>
      </c>
      <c r="I206" s="1" t="s">
        <v>604</v>
      </c>
      <c r="L206">
        <f>IF(Table3[[#This Row],[type]]="MANAGER", Table3[[#This Row],[id]], -1)</f>
        <v>-1</v>
      </c>
      <c r="P206">
        <f>IF(Table3[[#This Row],[type]]="PARTICIPANT", Table3[[#This Row],[id]], -1)</f>
        <v>-1</v>
      </c>
      <c r="T206">
        <f>IF(Table3[[#This Row],[type]]="SPONSOR", Table3[[#This Row],[id]], -1)</f>
        <v>204</v>
      </c>
    </row>
    <row r="207" spans="3:20" x14ac:dyDescent="0.25">
      <c r="E207">
        <f t="shared" si="0"/>
        <v>205</v>
      </c>
      <c r="F207" t="s">
        <v>613</v>
      </c>
      <c r="G207" t="s">
        <v>614</v>
      </c>
      <c r="H207" t="s">
        <v>589</v>
      </c>
      <c r="I207" s="1" t="s">
        <v>604</v>
      </c>
      <c r="L207">
        <f>IF(Table3[[#This Row],[type]]="MANAGER", Table3[[#This Row],[id]], -1)</f>
        <v>-1</v>
      </c>
      <c r="P207">
        <f>IF(Table3[[#This Row],[type]]="PARTICIPANT", Table3[[#This Row],[id]], -1)</f>
        <v>-1</v>
      </c>
      <c r="T207">
        <f>IF(Table3[[#This Row],[type]]="SPONSOR", Table3[[#This Row],[id]], -1)</f>
        <v>205</v>
      </c>
    </row>
    <row r="208" spans="3:20" x14ac:dyDescent="0.25">
      <c r="E208">
        <f t="shared" si="0"/>
        <v>206</v>
      </c>
      <c r="F208" t="s">
        <v>615</v>
      </c>
      <c r="G208" t="s">
        <v>616</v>
      </c>
      <c r="H208" t="s">
        <v>549</v>
      </c>
      <c r="I208" s="1" t="s">
        <v>604</v>
      </c>
      <c r="L208">
        <f>IF(Table3[[#This Row],[type]]="MANAGER", Table3[[#This Row],[id]], -1)</f>
        <v>-1</v>
      </c>
      <c r="P208">
        <f>IF(Table3[[#This Row],[type]]="PARTICIPANT", Table3[[#This Row],[id]], -1)</f>
        <v>-1</v>
      </c>
      <c r="T208">
        <f>IF(Table3[[#This Row],[type]]="SPONSOR", Table3[[#This Row],[id]], -1)</f>
        <v>206</v>
      </c>
    </row>
    <row r="209" spans="5:20" x14ac:dyDescent="0.25">
      <c r="E209">
        <f t="shared" si="0"/>
        <v>207</v>
      </c>
      <c r="F209" t="s">
        <v>617</v>
      </c>
      <c r="G209" t="s">
        <v>618</v>
      </c>
      <c r="H209" t="s">
        <v>552</v>
      </c>
      <c r="I209" s="1" t="s">
        <v>604</v>
      </c>
      <c r="L209">
        <f>IF(Table3[[#This Row],[type]]="MANAGER", Table3[[#This Row],[id]], -1)</f>
        <v>-1</v>
      </c>
      <c r="P209">
        <f>IF(Table3[[#This Row],[type]]="PARTICIPANT", Table3[[#This Row],[id]], -1)</f>
        <v>-1</v>
      </c>
      <c r="T209">
        <f>IF(Table3[[#This Row],[type]]="SPONSOR", Table3[[#This Row],[id]], -1)</f>
        <v>207</v>
      </c>
    </row>
    <row r="210" spans="5:20" x14ac:dyDescent="0.25">
      <c r="E210">
        <f t="shared" si="0"/>
        <v>208</v>
      </c>
      <c r="F210" t="s">
        <v>619</v>
      </c>
      <c r="G210" t="s">
        <v>620</v>
      </c>
      <c r="H210" t="s">
        <v>554</v>
      </c>
      <c r="I210" s="1" t="s">
        <v>604</v>
      </c>
      <c r="L210">
        <f>IF(Table3[[#This Row],[type]]="MANAGER", Table3[[#This Row],[id]], -1)</f>
        <v>-1</v>
      </c>
      <c r="P210">
        <f>IF(Table3[[#This Row],[type]]="PARTICIPANT", Table3[[#This Row],[id]], -1)</f>
        <v>-1</v>
      </c>
      <c r="T210">
        <f>IF(Table3[[#This Row],[type]]="SPONSOR", Table3[[#This Row],[id]], -1)</f>
        <v>208</v>
      </c>
    </row>
    <row r="211" spans="5:20" x14ac:dyDescent="0.25">
      <c r="E211">
        <f t="shared" si="0"/>
        <v>209</v>
      </c>
      <c r="F211" t="s">
        <v>621</v>
      </c>
      <c r="G211" t="s">
        <v>622</v>
      </c>
      <c r="H211" t="s">
        <v>556</v>
      </c>
      <c r="I211" s="1" t="s">
        <v>604</v>
      </c>
      <c r="L211">
        <f>IF(Table3[[#This Row],[type]]="MANAGER", Table3[[#This Row],[id]], -1)</f>
        <v>-1</v>
      </c>
      <c r="P211">
        <f>IF(Table3[[#This Row],[type]]="PARTICIPANT", Table3[[#This Row],[id]], -1)</f>
        <v>-1</v>
      </c>
      <c r="T211">
        <f>IF(Table3[[#This Row],[type]]="SPONSOR", Table3[[#This Row],[id]], -1)</f>
        <v>209</v>
      </c>
    </row>
    <row r="212" spans="5:20" x14ac:dyDescent="0.25">
      <c r="E212">
        <f t="shared" si="0"/>
        <v>210</v>
      </c>
      <c r="F212" t="s">
        <v>623</v>
      </c>
      <c r="G212" t="s">
        <v>624</v>
      </c>
      <c r="H212" t="s">
        <v>558</v>
      </c>
      <c r="I212" s="1" t="s">
        <v>604</v>
      </c>
      <c r="L212">
        <f>IF(Table3[[#This Row],[type]]="MANAGER", Table3[[#This Row],[id]], -1)</f>
        <v>-1</v>
      </c>
      <c r="P212">
        <f>IF(Table3[[#This Row],[type]]="PARTICIPANT", Table3[[#This Row],[id]], -1)</f>
        <v>-1</v>
      </c>
      <c r="T212">
        <f>IF(Table3[[#This Row],[type]]="SPONSOR", Table3[[#This Row],[id]], -1)</f>
        <v>210</v>
      </c>
    </row>
    <row r="238" spans="6:20" x14ac:dyDescent="0.25">
      <c r="F238" s="3"/>
      <c r="P238" s="3"/>
      <c r="T238" s="3"/>
    </row>
    <row r="239" spans="6:20" x14ac:dyDescent="0.25">
      <c r="F239" s="3"/>
      <c r="P239" s="3"/>
      <c r="T239" s="3"/>
    </row>
    <row r="240" spans="6:20" x14ac:dyDescent="0.25">
      <c r="F240" s="3"/>
      <c r="P240" s="3"/>
      <c r="T240" s="3"/>
    </row>
    <row r="241" spans="6:20" x14ac:dyDescent="0.25">
      <c r="F241" s="3"/>
      <c r="P241" s="3"/>
      <c r="T241" s="3"/>
    </row>
    <row r="242" spans="6:20" x14ac:dyDescent="0.25">
      <c r="F242" s="3"/>
      <c r="P242" s="3"/>
      <c r="T242" s="3"/>
    </row>
    <row r="243" spans="6:20" x14ac:dyDescent="0.25">
      <c r="F243" s="3"/>
      <c r="P243" s="3"/>
      <c r="T243" s="3"/>
    </row>
    <row r="244" spans="6:20" x14ac:dyDescent="0.25">
      <c r="F244" s="3"/>
      <c r="P244" s="3"/>
      <c r="T244" s="3"/>
    </row>
    <row r="245" spans="6:20" x14ac:dyDescent="0.25">
      <c r="F245" s="3"/>
      <c r="P245" s="3"/>
      <c r="T245" s="3"/>
    </row>
    <row r="246" spans="6:20" x14ac:dyDescent="0.25">
      <c r="F246" s="3"/>
      <c r="P246" s="3"/>
      <c r="T246" s="3"/>
    </row>
    <row r="247" spans="6:20" x14ac:dyDescent="0.25">
      <c r="F247" s="3"/>
      <c r="P247" s="3"/>
      <c r="T247" s="3"/>
    </row>
    <row r="248" spans="6:20" x14ac:dyDescent="0.25">
      <c r="P248" s="3"/>
      <c r="T248" s="3"/>
    </row>
    <row r="249" spans="6:20" x14ac:dyDescent="0.25">
      <c r="P249" s="3"/>
      <c r="T249" s="3"/>
    </row>
    <row r="250" spans="6:20" x14ac:dyDescent="0.25">
      <c r="P250" s="3"/>
      <c r="T250" s="3"/>
    </row>
    <row r="251" spans="6:20" x14ac:dyDescent="0.25">
      <c r="P251" s="3"/>
      <c r="T251" s="3"/>
    </row>
    <row r="252" spans="6:20" x14ac:dyDescent="0.25">
      <c r="P252" s="3"/>
      <c r="T252" s="3"/>
    </row>
    <row r="253" spans="6:20" x14ac:dyDescent="0.25">
      <c r="P253" s="3"/>
      <c r="T253" s="3"/>
    </row>
    <row r="254" spans="6:20" x14ac:dyDescent="0.25">
      <c r="P254" s="3"/>
      <c r="T254" s="3"/>
    </row>
    <row r="255" spans="6:20" x14ac:dyDescent="0.25">
      <c r="P255" s="3"/>
      <c r="T255" s="3"/>
    </row>
    <row r="256" spans="6:20" x14ac:dyDescent="0.25">
      <c r="P256" s="3"/>
      <c r="T256" s="3"/>
    </row>
  </sheetData>
  <mergeCells count="7">
    <mergeCell ref="X2:AB5"/>
    <mergeCell ref="X6:AB9"/>
    <mergeCell ref="C1:I1"/>
    <mergeCell ref="L1:N1"/>
    <mergeCell ref="P1:R1"/>
    <mergeCell ref="T1:V1"/>
    <mergeCell ref="X1:AB1"/>
  </mergeCells>
  <conditionalFormatting sqref="I248:I1040612 I2:I237">
    <cfRule type="containsText" dxfId="11" priority="1" operator="containsText" text="SPONSOR">
      <formula>NOT(ISERROR(SEARCH("SPONSOR",I2)))</formula>
    </cfRule>
    <cfRule type="containsText" dxfId="10" priority="2" operator="containsText" text="MANAGER">
      <formula>NOT(ISERROR(SEARCH("MANAGER",I2)))</formula>
    </cfRule>
    <cfRule type="containsText" dxfId="9" priority="3" operator="containsText" text="PARTICIPANT">
      <formula>NOT(ISERROR(SEARCH("PARTICIPANT",I2)))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F7B1-91A0-47A2-95FF-1B0C603AEBD7}">
  <dimension ref="B2:W25"/>
  <sheetViews>
    <sheetView workbookViewId="0">
      <selection activeCell="L4" sqref="L4"/>
    </sheetView>
    <sheetView workbookViewId="1">
      <selection activeCell="F29" sqref="F29"/>
    </sheetView>
  </sheetViews>
  <sheetFormatPr defaultRowHeight="15" x14ac:dyDescent="0.25"/>
  <cols>
    <col min="2" max="2" width="10.140625" customWidth="1"/>
    <col min="3" max="3" width="28.140625" customWidth="1"/>
    <col min="4" max="4" width="16.140625" customWidth="1"/>
    <col min="5" max="5" width="10.7109375" customWidth="1"/>
    <col min="6" max="6" width="10.140625" customWidth="1"/>
    <col min="7" max="7" width="12.7109375" customWidth="1"/>
    <col min="8" max="8" width="15" customWidth="1"/>
    <col min="11" max="11" width="16.140625" customWidth="1"/>
    <col min="12" max="12" width="11" customWidth="1"/>
    <col min="13" max="13" width="18.5703125" customWidth="1"/>
    <col min="15" max="15" width="30.85546875" customWidth="1"/>
    <col min="16" max="16" width="10" customWidth="1"/>
    <col min="17" max="17" width="10.7109375" customWidth="1"/>
    <col min="18" max="18" width="10.28515625" customWidth="1"/>
  </cols>
  <sheetData>
    <row r="2" spans="2:23" ht="31.5" x14ac:dyDescent="0.25">
      <c r="B2" s="5" t="s">
        <v>625</v>
      </c>
      <c r="C2" s="5"/>
      <c r="D2" s="5"/>
      <c r="E2" s="5"/>
      <c r="F2" s="5"/>
      <c r="G2" s="5"/>
      <c r="H2" s="5"/>
      <c r="J2" s="5" t="s">
        <v>675</v>
      </c>
      <c r="K2" s="5"/>
      <c r="L2" s="5"/>
      <c r="M2" s="5"/>
      <c r="O2" s="6" t="s">
        <v>652</v>
      </c>
    </row>
    <row r="3" spans="2:23" x14ac:dyDescent="0.25">
      <c r="B3" s="1" t="s">
        <v>626</v>
      </c>
      <c r="C3" s="1" t="s">
        <v>597</v>
      </c>
      <c r="D3" s="1" t="s">
        <v>627</v>
      </c>
      <c r="E3" s="1" t="s">
        <v>628</v>
      </c>
      <c r="F3" s="1" t="s">
        <v>629</v>
      </c>
      <c r="G3" s="1" t="s">
        <v>630</v>
      </c>
      <c r="H3" s="1" t="s">
        <v>631</v>
      </c>
      <c r="J3" s="1" t="s">
        <v>599</v>
      </c>
      <c r="K3" s="1" t="s">
        <v>677</v>
      </c>
      <c r="L3" s="1" t="s">
        <v>678</v>
      </c>
      <c r="M3" s="1" t="s">
        <v>679</v>
      </c>
      <c r="O3" s="8" t="s">
        <v>597</v>
      </c>
    </row>
    <row r="4" spans="2:23" x14ac:dyDescent="0.25">
      <c r="B4">
        <v>1</v>
      </c>
      <c r="C4" t="s">
        <v>633</v>
      </c>
      <c r="D4" s="7">
        <f ca="1">RANDBETWEEN(DATE(2017, 1, 1), DATE(2019, 12, 31))</f>
        <v>43225</v>
      </c>
      <c r="E4" s="7">
        <f ca="1">Table1[[#This Row],[beginningDate]]+Table1[[#This Row],[duration]]</f>
        <v>43228</v>
      </c>
      <c r="F4">
        <f t="shared" ref="F4:F20" ca="1" si="0">RANDBETWEEN(0, 1)</f>
        <v>1</v>
      </c>
      <c r="G4">
        <f ca="1">RANDBETWEEN(MIN('Users and Related'!$L$161:$L$175),MAX('Users and Related'!$L$161:$L$175))</f>
        <v>159</v>
      </c>
      <c r="H4" s="9">
        <f t="shared" ref="H4:H20" ca="1" si="1">RANDBETWEEN(1, 20)</f>
        <v>3</v>
      </c>
      <c r="J4">
        <v>1</v>
      </c>
      <c r="K4">
        <f ca="1">RANDBETWEEN(MIN('Users and Related'!$P$3:$P$160), MAX('Users and Related'!$P$3:$P$160))</f>
        <v>9</v>
      </c>
      <c r="L4" t="str">
        <f ca="1">INDEX({"Bike","Shorts","Others"},RANDBETWEEN(1,3))</f>
        <v>Bike</v>
      </c>
      <c r="M4" s="1" t="s">
        <v>680</v>
      </c>
      <c r="O4" t="s">
        <v>653</v>
      </c>
      <c r="W4" s="1"/>
    </row>
    <row r="5" spans="2:23" x14ac:dyDescent="0.25">
      <c r="B5">
        <v>2</v>
      </c>
      <c r="C5" t="s">
        <v>634</v>
      </c>
      <c r="D5" s="7">
        <f t="shared" ref="D5:D20" ca="1" si="2">RANDBETWEEN(DATE(2017, 1, 1), DATE(2019, 12, 31))</f>
        <v>43468</v>
      </c>
      <c r="E5" s="7">
        <f ca="1">Table1[[#This Row],[beginningDate]]+Table1[[#This Row],[duration]]</f>
        <v>43470</v>
      </c>
      <c r="F5">
        <f t="shared" ca="1" si="0"/>
        <v>1</v>
      </c>
      <c r="G5">
        <f ca="1">RANDBETWEEN(MIN('Users and Related'!$L$161:$L$175),MAX('Users and Related'!$L$161:$L$175))</f>
        <v>172</v>
      </c>
      <c r="H5" s="9">
        <f t="shared" ca="1" si="1"/>
        <v>2</v>
      </c>
      <c r="J5">
        <v>2</v>
      </c>
      <c r="K5">
        <f ca="1">RANDBETWEEN(MIN('Users and Related'!$P$3:$P$160), MAX('Users and Related'!$P$3:$P$160))</f>
        <v>63</v>
      </c>
      <c r="L5" t="str">
        <f ca="1">INDEX({"Bike","Shorts","Others"},RANDBETWEEN(1,3))</f>
        <v>Bike</v>
      </c>
      <c r="M5" s="1" t="s">
        <v>680</v>
      </c>
      <c r="O5" t="s">
        <v>654</v>
      </c>
      <c r="W5" s="1"/>
    </row>
    <row r="6" spans="2:23" x14ac:dyDescent="0.25">
      <c r="B6">
        <v>3</v>
      </c>
      <c r="C6" t="s">
        <v>635</v>
      </c>
      <c r="D6" s="7">
        <f t="shared" ca="1" si="2"/>
        <v>43703</v>
      </c>
      <c r="E6" s="7">
        <f ca="1">Table1[[#This Row],[beginningDate]]+Table1[[#This Row],[duration]]</f>
        <v>43710</v>
      </c>
      <c r="F6">
        <f t="shared" ca="1" si="0"/>
        <v>1</v>
      </c>
      <c r="G6">
        <f ca="1">RANDBETWEEN(MIN('Users and Related'!$L$161:$L$175),MAX('Users and Related'!$L$161:$L$175))</f>
        <v>173</v>
      </c>
      <c r="H6" s="9">
        <f t="shared" ca="1" si="1"/>
        <v>7</v>
      </c>
      <c r="J6">
        <v>3</v>
      </c>
      <c r="K6">
        <f ca="1">RANDBETWEEN(MIN('Users and Related'!$P$3:$P$160), MAX('Users and Related'!$P$3:$P$160))</f>
        <v>146</v>
      </c>
      <c r="L6" t="str">
        <f ca="1">INDEX({"Bike","Shorts","Others"},RANDBETWEEN(1,3))</f>
        <v>Others</v>
      </c>
      <c r="M6" s="1" t="s">
        <v>680</v>
      </c>
      <c r="O6" t="s">
        <v>655</v>
      </c>
      <c r="W6" s="1"/>
    </row>
    <row r="7" spans="2:23" x14ac:dyDescent="0.25">
      <c r="B7">
        <v>4</v>
      </c>
      <c r="C7" t="s">
        <v>636</v>
      </c>
      <c r="D7" s="7">
        <f t="shared" ca="1" si="2"/>
        <v>43819</v>
      </c>
      <c r="E7" s="7">
        <f ca="1">Table1[[#This Row],[beginningDate]]+Table1[[#This Row],[duration]]</f>
        <v>43839</v>
      </c>
      <c r="F7">
        <f t="shared" ca="1" si="0"/>
        <v>0</v>
      </c>
      <c r="G7">
        <f ca="1">RANDBETWEEN(MIN('Users and Related'!$L$161:$L$175),MAX('Users and Related'!$L$161:$L$175))</f>
        <v>159</v>
      </c>
      <c r="H7" s="9">
        <f t="shared" ca="1" si="1"/>
        <v>20</v>
      </c>
      <c r="J7">
        <v>4</v>
      </c>
      <c r="K7">
        <f ca="1">RANDBETWEEN(MIN('Users and Related'!$P$3:$P$160), MAX('Users and Related'!$P$3:$P$160))</f>
        <v>157</v>
      </c>
      <c r="L7" t="str">
        <f ca="1">INDEX({"Bike","Shorts","Others"},RANDBETWEEN(1,3))</f>
        <v>Shorts</v>
      </c>
      <c r="M7" s="1" t="s">
        <v>680</v>
      </c>
      <c r="O7" t="s">
        <v>656</v>
      </c>
      <c r="W7" s="1"/>
    </row>
    <row r="8" spans="2:23" x14ac:dyDescent="0.25">
      <c r="B8">
        <v>5</v>
      </c>
      <c r="C8" t="s">
        <v>637</v>
      </c>
      <c r="D8" s="7">
        <f t="shared" ca="1" si="2"/>
        <v>42805</v>
      </c>
      <c r="E8" s="7">
        <f ca="1">Table1[[#This Row],[beginningDate]]+Table1[[#This Row],[duration]]</f>
        <v>42806</v>
      </c>
      <c r="F8">
        <f t="shared" ca="1" si="0"/>
        <v>0</v>
      </c>
      <c r="G8">
        <f ca="1">RANDBETWEEN(MIN('Users and Related'!$L$161:$L$175),MAX('Users and Related'!$L$161:$L$175))</f>
        <v>164</v>
      </c>
      <c r="H8" s="9">
        <f t="shared" ca="1" si="1"/>
        <v>1</v>
      </c>
      <c r="J8">
        <v>5</v>
      </c>
      <c r="K8">
        <f ca="1">RANDBETWEEN(MIN('Users and Related'!$P$3:$P$160), MAX('Users and Related'!$P$3:$P$160))</f>
        <v>96</v>
      </c>
      <c r="L8" t="str">
        <f ca="1">INDEX({"Bike","Shorts","Others"},RANDBETWEEN(1,3))</f>
        <v>Others</v>
      </c>
      <c r="M8" s="1" t="s">
        <v>680</v>
      </c>
      <c r="O8" t="s">
        <v>657</v>
      </c>
    </row>
    <row r="9" spans="2:23" x14ac:dyDescent="0.25">
      <c r="B9">
        <v>6</v>
      </c>
      <c r="C9" t="s">
        <v>638</v>
      </c>
      <c r="D9" s="7">
        <f t="shared" ca="1" si="2"/>
        <v>43646</v>
      </c>
      <c r="E9" s="7">
        <f ca="1">Table1[[#This Row],[beginningDate]]+Table1[[#This Row],[duration]]</f>
        <v>43654</v>
      </c>
      <c r="F9">
        <f t="shared" ca="1" si="0"/>
        <v>1</v>
      </c>
      <c r="G9">
        <f ca="1">RANDBETWEEN(MIN('Users and Related'!$L$161:$L$175),MAX('Users and Related'!$L$161:$L$175))</f>
        <v>167</v>
      </c>
      <c r="H9" s="9">
        <f t="shared" ca="1" si="1"/>
        <v>8</v>
      </c>
      <c r="J9">
        <v>6</v>
      </c>
      <c r="K9">
        <f ca="1">RANDBETWEEN(MIN('Users and Related'!$P$3:$P$160), MAX('Users and Related'!$P$3:$P$160))</f>
        <v>116</v>
      </c>
      <c r="L9" t="str">
        <f ca="1">INDEX({"Bike","Shorts","Others"},RANDBETWEEN(1,3))</f>
        <v>Others</v>
      </c>
      <c r="M9" s="1" t="s">
        <v>680</v>
      </c>
      <c r="O9" t="s">
        <v>658</v>
      </c>
    </row>
    <row r="10" spans="2:23" x14ac:dyDescent="0.25">
      <c r="B10">
        <v>7</v>
      </c>
      <c r="C10" t="s">
        <v>639</v>
      </c>
      <c r="D10" s="7">
        <f t="shared" ca="1" si="2"/>
        <v>43605</v>
      </c>
      <c r="E10" s="7">
        <f ca="1">Table1[[#This Row],[beginningDate]]+Table1[[#This Row],[duration]]</f>
        <v>43613</v>
      </c>
      <c r="F10">
        <f t="shared" ca="1" si="0"/>
        <v>1</v>
      </c>
      <c r="G10">
        <f ca="1">RANDBETWEEN(MIN('Users and Related'!$L$161:$L$175),MAX('Users and Related'!$L$161:$L$175))</f>
        <v>162</v>
      </c>
      <c r="H10" s="9">
        <f t="shared" ca="1" si="1"/>
        <v>8</v>
      </c>
      <c r="J10">
        <v>7</v>
      </c>
      <c r="K10">
        <f ca="1">RANDBETWEEN(MIN('Users and Related'!$P$3:$P$160), MAX('Users and Related'!$P$3:$P$160))</f>
        <v>155</v>
      </c>
      <c r="L10" t="str">
        <f ca="1">INDEX({"Bike","Shorts","Others"},RANDBETWEEN(1,3))</f>
        <v>Bike</v>
      </c>
      <c r="M10" s="1" t="s">
        <v>680</v>
      </c>
      <c r="O10" t="s">
        <v>659</v>
      </c>
    </row>
    <row r="11" spans="2:23" x14ac:dyDescent="0.25">
      <c r="B11">
        <v>8</v>
      </c>
      <c r="C11" t="s">
        <v>640</v>
      </c>
      <c r="D11" s="7">
        <f t="shared" ca="1" si="2"/>
        <v>43364</v>
      </c>
      <c r="E11" s="7">
        <f ca="1">Table1[[#This Row],[beginningDate]]+Table1[[#This Row],[duration]]</f>
        <v>43366</v>
      </c>
      <c r="F11">
        <f t="shared" ca="1" si="0"/>
        <v>1</v>
      </c>
      <c r="G11">
        <f ca="1">RANDBETWEEN(MIN('Users and Related'!$L$161:$L$175),MAX('Users and Related'!$L$161:$L$175))</f>
        <v>173</v>
      </c>
      <c r="H11" s="9">
        <f t="shared" ca="1" si="1"/>
        <v>2</v>
      </c>
      <c r="J11">
        <v>8</v>
      </c>
      <c r="K11">
        <f ca="1">RANDBETWEEN(MIN('Users and Related'!$P$3:$P$160), MAX('Users and Related'!$P$3:$P$160))</f>
        <v>90</v>
      </c>
      <c r="L11" t="str">
        <f ca="1">INDEX({"Bike","Shorts","Others"},RANDBETWEEN(1,3))</f>
        <v>Shorts</v>
      </c>
      <c r="M11" s="1" t="s">
        <v>680</v>
      </c>
      <c r="O11" t="s">
        <v>660</v>
      </c>
    </row>
    <row r="12" spans="2:23" x14ac:dyDescent="0.25">
      <c r="B12">
        <v>9</v>
      </c>
      <c r="C12" t="s">
        <v>641</v>
      </c>
      <c r="D12" s="7">
        <f t="shared" ca="1" si="2"/>
        <v>43108</v>
      </c>
      <c r="E12" s="7">
        <f ca="1">Table1[[#This Row],[beginningDate]]+Table1[[#This Row],[duration]]</f>
        <v>43119</v>
      </c>
      <c r="F12">
        <f t="shared" ca="1" si="0"/>
        <v>1</v>
      </c>
      <c r="G12">
        <f ca="1">RANDBETWEEN(MIN('Users and Related'!$L$161:$L$175),MAX('Users and Related'!$L$161:$L$175))</f>
        <v>171</v>
      </c>
      <c r="H12" s="9">
        <f t="shared" ca="1" si="1"/>
        <v>11</v>
      </c>
      <c r="J12">
        <v>9</v>
      </c>
      <c r="K12">
        <f ca="1">RANDBETWEEN(MIN('Users and Related'!$P$3:$P$160), MAX('Users and Related'!$P$3:$P$160))</f>
        <v>52</v>
      </c>
      <c r="L12" t="str">
        <f ca="1">INDEX({"Bike","Shorts","Others"},RANDBETWEEN(1,3))</f>
        <v>Others</v>
      </c>
      <c r="M12" s="1" t="s">
        <v>680</v>
      </c>
      <c r="O12" t="s">
        <v>661</v>
      </c>
    </row>
    <row r="13" spans="2:23" x14ac:dyDescent="0.25">
      <c r="B13">
        <v>10</v>
      </c>
      <c r="C13" t="s">
        <v>642</v>
      </c>
      <c r="D13" s="7">
        <f t="shared" ca="1" si="2"/>
        <v>43200</v>
      </c>
      <c r="E13" s="7">
        <f ca="1">Table1[[#This Row],[beginningDate]]+Table1[[#This Row],[duration]]</f>
        <v>43202</v>
      </c>
      <c r="F13">
        <f t="shared" ca="1" si="0"/>
        <v>0</v>
      </c>
      <c r="G13">
        <f ca="1">RANDBETWEEN(MIN('Users and Related'!$L$161:$L$175),MAX('Users and Related'!$L$161:$L$175))</f>
        <v>170</v>
      </c>
      <c r="H13" s="9">
        <f t="shared" ca="1" si="1"/>
        <v>2</v>
      </c>
      <c r="J13">
        <v>10</v>
      </c>
      <c r="K13">
        <f ca="1">RANDBETWEEN(MIN('Users and Related'!$P$3:$P$160), MAX('Users and Related'!$P$3:$P$160))</f>
        <v>65</v>
      </c>
      <c r="L13" t="str">
        <f ca="1">INDEX({"Bike","Shorts","Others"},RANDBETWEEN(1,3))</f>
        <v>Others</v>
      </c>
      <c r="M13" s="1" t="s">
        <v>680</v>
      </c>
      <c r="O13" t="s">
        <v>662</v>
      </c>
    </row>
    <row r="14" spans="2:23" x14ac:dyDescent="0.25">
      <c r="B14">
        <v>11</v>
      </c>
      <c r="C14" t="s">
        <v>643</v>
      </c>
      <c r="D14" s="7">
        <f t="shared" ca="1" si="2"/>
        <v>43435</v>
      </c>
      <c r="E14" s="7">
        <f ca="1">Table1[[#This Row],[beginningDate]]+Table1[[#This Row],[duration]]</f>
        <v>43448</v>
      </c>
      <c r="F14">
        <f t="shared" ca="1" si="0"/>
        <v>0</v>
      </c>
      <c r="G14">
        <f ca="1">RANDBETWEEN(MIN('Users and Related'!$L$161:$L$175),MAX('Users and Related'!$L$161:$L$175))</f>
        <v>161</v>
      </c>
      <c r="H14" s="9">
        <f t="shared" ca="1" si="1"/>
        <v>13</v>
      </c>
      <c r="J14">
        <v>11</v>
      </c>
      <c r="K14">
        <f ca="1">RANDBETWEEN(MIN('Users and Related'!$P$3:$P$160), MAX('Users and Related'!$P$3:$P$160))</f>
        <v>62</v>
      </c>
      <c r="L14" t="str">
        <f ca="1">INDEX({"Bike","Shorts","Others"},RANDBETWEEN(1,3))</f>
        <v>Shorts</v>
      </c>
      <c r="M14" s="1" t="s">
        <v>680</v>
      </c>
      <c r="O14" t="s">
        <v>663</v>
      </c>
    </row>
    <row r="15" spans="2:23" x14ac:dyDescent="0.25">
      <c r="B15">
        <v>12</v>
      </c>
      <c r="C15" t="s">
        <v>644</v>
      </c>
      <c r="D15" s="7">
        <f t="shared" ca="1" si="2"/>
        <v>43471</v>
      </c>
      <c r="E15" s="7">
        <f ca="1">Table1[[#This Row],[beginningDate]]+Table1[[#This Row],[duration]]</f>
        <v>43491</v>
      </c>
      <c r="F15">
        <f t="shared" ca="1" si="0"/>
        <v>0</v>
      </c>
      <c r="G15">
        <f ca="1">RANDBETWEEN(MIN('Users and Related'!$L$161:$L$175),MAX('Users and Related'!$L$161:$L$175))</f>
        <v>159</v>
      </c>
      <c r="H15" s="9">
        <f t="shared" ca="1" si="1"/>
        <v>20</v>
      </c>
      <c r="J15">
        <v>12</v>
      </c>
      <c r="K15">
        <f ca="1">RANDBETWEEN(MIN('Users and Related'!$P$3:$P$160), MAX('Users and Related'!$P$3:$P$160))</f>
        <v>27</v>
      </c>
      <c r="L15" t="str">
        <f ca="1">INDEX({"Bike","Shorts","Others"},RANDBETWEEN(1,3))</f>
        <v>Others</v>
      </c>
      <c r="M15" s="1" t="s">
        <v>680</v>
      </c>
      <c r="O15" t="s">
        <v>664</v>
      </c>
    </row>
    <row r="16" spans="2:23" x14ac:dyDescent="0.25">
      <c r="B16">
        <v>13</v>
      </c>
      <c r="C16" t="s">
        <v>645</v>
      </c>
      <c r="D16" s="7">
        <f t="shared" ca="1" si="2"/>
        <v>43174</v>
      </c>
      <c r="E16" s="7">
        <f ca="1">Table1[[#This Row],[beginningDate]]+Table1[[#This Row],[duration]]</f>
        <v>43194</v>
      </c>
      <c r="F16">
        <f t="shared" ca="1" si="0"/>
        <v>0</v>
      </c>
      <c r="G16">
        <f ca="1">RANDBETWEEN(MIN('Users and Related'!$L$161:$L$175),MAX('Users and Related'!$L$161:$L$175))</f>
        <v>162</v>
      </c>
      <c r="H16" s="9">
        <f t="shared" ca="1" si="1"/>
        <v>20</v>
      </c>
      <c r="J16">
        <v>13</v>
      </c>
      <c r="K16">
        <f ca="1">RANDBETWEEN(MIN('Users and Related'!$P$3:$P$160), MAX('Users and Related'!$P$3:$P$160))</f>
        <v>32</v>
      </c>
      <c r="L16" t="str">
        <f ca="1">INDEX({"Bike","Shorts","Others"},RANDBETWEEN(1,3))</f>
        <v>Bike</v>
      </c>
      <c r="M16" s="1" t="s">
        <v>680</v>
      </c>
      <c r="O16" t="s">
        <v>665</v>
      </c>
    </row>
    <row r="17" spans="2:15" x14ac:dyDescent="0.25">
      <c r="B17">
        <v>14</v>
      </c>
      <c r="C17" t="s">
        <v>632</v>
      </c>
      <c r="D17" s="7">
        <f t="shared" ca="1" si="2"/>
        <v>43059</v>
      </c>
      <c r="E17" s="7">
        <f ca="1">Table1[[#This Row],[beginningDate]]+Table1[[#This Row],[duration]]</f>
        <v>43071</v>
      </c>
      <c r="F17">
        <f t="shared" ca="1" si="0"/>
        <v>1</v>
      </c>
      <c r="G17">
        <f ca="1">RANDBETWEEN(MIN('Users and Related'!$L$161:$L$175),MAX('Users and Related'!$L$161:$L$175))</f>
        <v>169</v>
      </c>
      <c r="H17" s="9">
        <f t="shared" ca="1" si="1"/>
        <v>12</v>
      </c>
      <c r="J17">
        <v>14</v>
      </c>
      <c r="K17">
        <f ca="1">RANDBETWEEN(MIN('Users and Related'!$P$3:$P$160), MAX('Users and Related'!$P$3:$P$160))</f>
        <v>144</v>
      </c>
      <c r="L17" t="str">
        <f ca="1">INDEX({"Bike","Shorts","Others"},RANDBETWEEN(1,3))</f>
        <v>Shorts</v>
      </c>
      <c r="M17" s="1" t="s">
        <v>680</v>
      </c>
      <c r="O17" t="s">
        <v>666</v>
      </c>
    </row>
    <row r="18" spans="2:15" x14ac:dyDescent="0.25">
      <c r="B18">
        <v>15</v>
      </c>
      <c r="C18" t="s">
        <v>646</v>
      </c>
      <c r="D18" s="7">
        <f t="shared" ca="1" si="2"/>
        <v>42987</v>
      </c>
      <c r="E18" s="7">
        <f ca="1">Table1[[#This Row],[beginningDate]]+Table1[[#This Row],[duration]]</f>
        <v>43005</v>
      </c>
      <c r="F18">
        <f t="shared" ca="1" si="0"/>
        <v>1</v>
      </c>
      <c r="G18">
        <f ca="1">RANDBETWEEN(MIN('Users and Related'!$L$161:$L$175),MAX('Users and Related'!$L$161:$L$175))</f>
        <v>166</v>
      </c>
      <c r="H18" s="9">
        <f t="shared" ca="1" si="1"/>
        <v>18</v>
      </c>
      <c r="J18">
        <v>15</v>
      </c>
      <c r="K18">
        <f ca="1">RANDBETWEEN(MIN('Users and Related'!$P$3:$P$160), MAX('Users and Related'!$P$3:$P$160))</f>
        <v>64</v>
      </c>
      <c r="L18" t="str">
        <f ca="1">INDEX({"Bike","Shorts","Others"},RANDBETWEEN(1,3))</f>
        <v>Bike</v>
      </c>
      <c r="M18" s="1" t="s">
        <v>680</v>
      </c>
      <c r="O18" t="s">
        <v>667</v>
      </c>
    </row>
    <row r="19" spans="2:15" x14ac:dyDescent="0.25">
      <c r="B19">
        <v>16</v>
      </c>
      <c r="C19" s="1" t="s">
        <v>647</v>
      </c>
      <c r="D19" s="7">
        <f t="shared" ca="1" si="2"/>
        <v>42993</v>
      </c>
      <c r="E19" s="7">
        <f ca="1">Table1[[#This Row],[beginningDate]]+Table1[[#This Row],[duration]]</f>
        <v>43007</v>
      </c>
      <c r="F19">
        <f t="shared" ca="1" si="0"/>
        <v>0</v>
      </c>
      <c r="G19">
        <f ca="1">RANDBETWEEN(MIN('Users and Related'!$L$161:$L$175),MAX('Users and Related'!$L$161:$L$175))</f>
        <v>163</v>
      </c>
      <c r="H19" s="9">
        <f t="shared" ca="1" si="1"/>
        <v>14</v>
      </c>
      <c r="J19">
        <v>16</v>
      </c>
      <c r="K19">
        <f ca="1">RANDBETWEEN(MIN('Users and Related'!$P$3:$P$160), MAX('Users and Related'!$P$3:$P$160))</f>
        <v>113</v>
      </c>
      <c r="L19" t="str">
        <f ca="1">INDEX({"Bike","Shorts","Others"},RANDBETWEEN(1,3))</f>
        <v>Bike</v>
      </c>
      <c r="M19" s="1" t="s">
        <v>680</v>
      </c>
      <c r="O19" t="s">
        <v>668</v>
      </c>
    </row>
    <row r="20" spans="2:15" x14ac:dyDescent="0.25">
      <c r="B20">
        <v>17</v>
      </c>
      <c r="C20" s="1" t="s">
        <v>648</v>
      </c>
      <c r="D20" s="7">
        <f t="shared" ca="1" si="2"/>
        <v>42792</v>
      </c>
      <c r="E20" s="7">
        <f ca="1">Table1[[#This Row],[beginningDate]]+Table1[[#This Row],[duration]]</f>
        <v>42808</v>
      </c>
      <c r="F20">
        <f t="shared" ca="1" si="0"/>
        <v>1</v>
      </c>
      <c r="G20">
        <f ca="1">RANDBETWEEN(MIN('Users and Related'!$L$161:$L$175),MAX('Users and Related'!$L$161:$L$175))</f>
        <v>165</v>
      </c>
      <c r="H20" s="9">
        <f t="shared" ca="1" si="1"/>
        <v>16</v>
      </c>
      <c r="J20">
        <v>17</v>
      </c>
      <c r="K20">
        <f ca="1">RANDBETWEEN(MIN('Users and Related'!$P$3:$P$160), MAX('Users and Related'!$P$3:$P$160))</f>
        <v>113</v>
      </c>
      <c r="L20" t="str">
        <f ca="1">INDEX({"Bike","Shorts","Others"},RANDBETWEEN(1,3))</f>
        <v>Bike</v>
      </c>
      <c r="M20" s="1" t="s">
        <v>680</v>
      </c>
      <c r="O20" t="s">
        <v>669</v>
      </c>
    </row>
    <row r="21" spans="2:15" x14ac:dyDescent="0.25">
      <c r="B21">
        <v>18</v>
      </c>
      <c r="C21" s="1" t="s">
        <v>649</v>
      </c>
      <c r="D21" s="7">
        <f t="shared" ref="D21:D23" ca="1" si="3">RANDBETWEEN(DATE(2017, 1, 1), DATE(2019, 12, 31))</f>
        <v>43689</v>
      </c>
      <c r="E21" s="7">
        <f ca="1">Table1[[#This Row],[beginningDate]]+Table1[[#This Row],[duration]]</f>
        <v>43695</v>
      </c>
      <c r="F21" s="3">
        <f t="shared" ref="F21:F23" ca="1" si="4">RANDBETWEEN(0, 1)</f>
        <v>0</v>
      </c>
      <c r="G21" s="3">
        <f ca="1">RANDBETWEEN(MIN('Users and Related'!$L$161:$L$175),MAX('Users and Related'!$L$161:$L$175))</f>
        <v>162</v>
      </c>
      <c r="H21" s="10">
        <f t="shared" ref="H21:H23" ca="1" si="5">RANDBETWEEN(1, 20)</f>
        <v>6</v>
      </c>
      <c r="J21">
        <v>18</v>
      </c>
      <c r="K21">
        <f ca="1">RANDBETWEEN(MIN('Users and Related'!$P$3:$P$160), MAX('Users and Related'!$P$3:$P$160))</f>
        <v>45</v>
      </c>
      <c r="L21" t="str">
        <f ca="1">INDEX({"Bike","Shorts","Others"},RANDBETWEEN(1,3))</f>
        <v>Bike</v>
      </c>
      <c r="M21" s="1" t="s">
        <v>680</v>
      </c>
      <c r="O21" t="s">
        <v>670</v>
      </c>
    </row>
    <row r="22" spans="2:15" x14ac:dyDescent="0.25">
      <c r="B22">
        <v>19</v>
      </c>
      <c r="C22" s="1" t="s">
        <v>650</v>
      </c>
      <c r="D22" s="7">
        <f t="shared" ca="1" si="3"/>
        <v>43290</v>
      </c>
      <c r="E22" s="7">
        <f ca="1">Table1[[#This Row],[beginningDate]]+Table1[[#This Row],[duration]]</f>
        <v>43293</v>
      </c>
      <c r="F22" s="3">
        <f t="shared" ca="1" si="4"/>
        <v>1</v>
      </c>
      <c r="G22" s="3">
        <f ca="1">RANDBETWEEN(MIN('Users and Related'!$L$161:$L$175),MAX('Users and Related'!$L$161:$L$175))</f>
        <v>164</v>
      </c>
      <c r="H22" s="10">
        <f t="shared" ca="1" si="5"/>
        <v>3</v>
      </c>
      <c r="J22">
        <v>19</v>
      </c>
      <c r="K22">
        <f ca="1">RANDBETWEEN(MIN('Users and Related'!$P$3:$P$160), MAX('Users and Related'!$P$3:$P$160))</f>
        <v>71</v>
      </c>
      <c r="L22" s="3" t="str">
        <f ca="1">INDEX({"Bike","Shorts","Others"},RANDBETWEEN(1,3))</f>
        <v>Others</v>
      </c>
      <c r="M22" s="1" t="s">
        <v>680</v>
      </c>
    </row>
    <row r="23" spans="2:15" x14ac:dyDescent="0.25">
      <c r="B23">
        <v>20</v>
      </c>
      <c r="C23" t="s">
        <v>651</v>
      </c>
      <c r="D23" s="7">
        <f t="shared" ca="1" si="3"/>
        <v>42911</v>
      </c>
      <c r="E23" s="7">
        <f ca="1">Table1[[#This Row],[beginningDate]]+Table1[[#This Row],[duration]]</f>
        <v>42918</v>
      </c>
      <c r="F23" s="3">
        <f t="shared" ca="1" si="4"/>
        <v>1</v>
      </c>
      <c r="G23" s="3">
        <f ca="1">RANDBETWEEN(MIN('Users and Related'!$L$161:$L$175),MAX('Users and Related'!$L$161:$L$175))</f>
        <v>163</v>
      </c>
      <c r="H23" s="10">
        <f t="shared" ca="1" si="5"/>
        <v>7</v>
      </c>
      <c r="J23">
        <v>20</v>
      </c>
      <c r="K23">
        <f ca="1">RANDBETWEEN(MIN('Users and Related'!$P$3:$P$160), MAX('Users and Related'!$P$3:$P$160))</f>
        <v>108</v>
      </c>
      <c r="L23" s="3" t="str">
        <f ca="1">INDEX({"Bike","Shorts","Others"},RANDBETWEEN(1,3))</f>
        <v>Shorts</v>
      </c>
      <c r="M23" s="1" t="s">
        <v>680</v>
      </c>
      <c r="O23" s="13" t="s">
        <v>676</v>
      </c>
    </row>
    <row r="24" spans="2:15" x14ac:dyDescent="0.25">
      <c r="D24" s="7"/>
      <c r="F24" s="3"/>
      <c r="G24" s="3"/>
      <c r="H24" s="3"/>
    </row>
    <row r="25" spans="2:15" x14ac:dyDescent="0.25">
      <c r="B25" s="1" t="s">
        <v>671</v>
      </c>
    </row>
  </sheetData>
  <mergeCells count="2">
    <mergeCell ref="B2:H2"/>
    <mergeCell ref="J2:M2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3A7D-4B4F-46BE-B80B-4B5BCDE65867}">
  <dimension ref="B2:M19"/>
  <sheetViews>
    <sheetView workbookViewId="0">
      <selection activeCell="G25" sqref="G25"/>
    </sheetView>
    <sheetView tabSelected="1" workbookViewId="1">
      <selection activeCell="B4" sqref="B4"/>
    </sheetView>
  </sheetViews>
  <sheetFormatPr defaultRowHeight="15" x14ac:dyDescent="0.25"/>
  <cols>
    <col min="2" max="2" width="14.5703125" customWidth="1"/>
    <col min="3" max="3" width="15.5703125" customWidth="1"/>
    <col min="5" max="5" width="17.42578125" customWidth="1"/>
    <col min="6" max="6" width="15.5703125" customWidth="1"/>
    <col min="7" max="7" width="26.5703125" customWidth="1"/>
    <col min="8" max="8" width="10.28515625" customWidth="1"/>
    <col min="10" max="10" width="20" customWidth="1"/>
    <col min="11" max="11" width="33.7109375" customWidth="1"/>
    <col min="12" max="12" width="11.28515625" customWidth="1"/>
    <col min="13" max="13" width="10.7109375" customWidth="1"/>
  </cols>
  <sheetData>
    <row r="2" spans="2:13" ht="31.5" x14ac:dyDescent="0.25">
      <c r="B2" s="5" t="s">
        <v>681</v>
      </c>
      <c r="C2" s="5"/>
      <c r="E2" s="5" t="s">
        <v>683</v>
      </c>
      <c r="F2" s="5"/>
      <c r="G2" s="5"/>
      <c r="H2" s="5"/>
      <c r="J2" s="5" t="s">
        <v>686</v>
      </c>
      <c r="K2" s="5"/>
      <c r="L2" s="5"/>
      <c r="M2" s="5"/>
    </row>
    <row r="3" spans="2:13" x14ac:dyDescent="0.25">
      <c r="B3" s="1" t="s">
        <v>677</v>
      </c>
      <c r="C3" s="1" t="s">
        <v>682</v>
      </c>
      <c r="E3" s="1" t="s">
        <v>677</v>
      </c>
      <c r="F3" s="1" t="s">
        <v>682</v>
      </c>
      <c r="G3" s="1" t="s">
        <v>684</v>
      </c>
      <c r="H3" s="1" t="s">
        <v>685</v>
      </c>
      <c r="J3" s="1" t="s">
        <v>677</v>
      </c>
      <c r="K3" s="1" t="s">
        <v>684</v>
      </c>
      <c r="L3" s="1" t="s">
        <v>687</v>
      </c>
      <c r="M3" s="1" t="s">
        <v>628</v>
      </c>
    </row>
    <row r="4" spans="2:13" x14ac:dyDescent="0.25">
      <c r="B4">
        <f ca="1">RANDBETWEEN(MIN('Users and Related'!$P$176:$P$202), MAX('Users and Related'!$P$176:$P$202))</f>
        <v>176</v>
      </c>
      <c r="C4">
        <f t="shared" ref="C4:C11" ca="1" si="0">RANDBETWEEN(1, 20)</f>
        <v>20</v>
      </c>
      <c r="E4">
        <f ca="1">RANDBETWEEN(MIN('Users and Related'!$P$3:$P$160), MAX('Users and Related'!$P$3:$P$160))</f>
        <v>72</v>
      </c>
      <c r="F4">
        <v>1</v>
      </c>
      <c r="G4" t="str">
        <f>'Events, Teams and Equipment'!O5</f>
        <v xml:space="preserve">Astana Pro Team </v>
      </c>
      <c r="H4">
        <f t="shared" ref="H4:H19" ca="1" si="1">RANDBETWEEN(1,10)</f>
        <v>1</v>
      </c>
      <c r="J4">
        <f ca="1">Table9[[#This Row],[participantID]]</f>
        <v>72</v>
      </c>
      <c r="K4" t="str">
        <f>Table9[[#This Row],[teamName]]</f>
        <v xml:space="preserve">Astana Pro Team </v>
      </c>
      <c r="L4" s="7">
        <f ca="1">Table1[[#This Row],[beginningDate]]</f>
        <v>43225</v>
      </c>
      <c r="M4" s="7">
        <f ca="1">Table1[[#This Row],[endDate]]</f>
        <v>43228</v>
      </c>
    </row>
    <row r="5" spans="2:13" x14ac:dyDescent="0.25">
      <c r="B5">
        <f ca="1">RANDBETWEEN(MIN('Users and Related'!$P$176:$P$202), MAX('Users and Related'!$P$176:$P$202))</f>
        <v>200</v>
      </c>
      <c r="C5">
        <f t="shared" ca="1" si="0"/>
        <v>16</v>
      </c>
      <c r="E5">
        <f ca="1">RANDBETWEEN(MIN('Users and Related'!$P$3:$P$160), MAX('Users and Related'!$P$3:$P$160))</f>
        <v>5</v>
      </c>
      <c r="F5">
        <v>2</v>
      </c>
      <c r="G5" t="str">
        <f>'Events, Teams and Equipment'!O6</f>
        <v xml:space="preserve">Bahrain Merida </v>
      </c>
      <c r="H5">
        <f t="shared" ca="1" si="1"/>
        <v>10</v>
      </c>
      <c r="J5">
        <f ca="1">Table9[[#This Row],[participantID]]</f>
        <v>5</v>
      </c>
      <c r="K5" t="str">
        <f>Table9[[#This Row],[teamName]]</f>
        <v xml:space="preserve">Bahrain Merida </v>
      </c>
      <c r="L5" s="7">
        <f ca="1">Table1[[#This Row],[beginningDate]]</f>
        <v>43468</v>
      </c>
      <c r="M5" s="7">
        <f ca="1">Table1[[#This Row],[endDate]]</f>
        <v>43470</v>
      </c>
    </row>
    <row r="6" spans="2:13" x14ac:dyDescent="0.25">
      <c r="B6">
        <f ca="1">RANDBETWEEN(MIN('Users and Related'!$P$176:$P$202), MAX('Users and Related'!$P$176:$P$202))</f>
        <v>190</v>
      </c>
      <c r="C6">
        <f t="shared" ca="1" si="0"/>
        <v>3</v>
      </c>
      <c r="E6">
        <f ca="1">RANDBETWEEN(MIN('Users and Related'!$P$3:$P$160), MAX('Users and Related'!$P$3:$P$160))</f>
        <v>5</v>
      </c>
      <c r="F6">
        <v>3</v>
      </c>
      <c r="G6" t="str">
        <f>'Events, Teams and Equipment'!O7</f>
        <v xml:space="preserve">BORA - hansgrohe </v>
      </c>
      <c r="H6">
        <f t="shared" ca="1" si="1"/>
        <v>2</v>
      </c>
      <c r="J6">
        <f ca="1">Table9[[#This Row],[participantID]]</f>
        <v>5</v>
      </c>
      <c r="K6" t="str">
        <f>Table9[[#This Row],[teamName]]</f>
        <v xml:space="preserve">BORA - hansgrohe </v>
      </c>
      <c r="L6" s="7">
        <f ca="1">Table1[[#This Row],[beginningDate]]</f>
        <v>43703</v>
      </c>
      <c r="M6" s="7">
        <f ca="1">Table1[[#This Row],[endDate]]</f>
        <v>43710</v>
      </c>
    </row>
    <row r="7" spans="2:13" x14ac:dyDescent="0.25">
      <c r="B7">
        <f ca="1">RANDBETWEEN(MIN('Users and Related'!$P$176:$P$202), MAX('Users and Related'!$P$176:$P$202))</f>
        <v>175</v>
      </c>
      <c r="C7">
        <f t="shared" ca="1" si="0"/>
        <v>6</v>
      </c>
      <c r="E7">
        <f ca="1">RANDBETWEEN(MIN('Users and Related'!$P$3:$P$160), MAX('Users and Related'!$P$3:$P$160))</f>
        <v>11</v>
      </c>
      <c r="F7">
        <v>4</v>
      </c>
      <c r="G7" t="str">
        <f>'Events, Teams and Equipment'!O8</f>
        <v xml:space="preserve">CCC Team </v>
      </c>
      <c r="H7">
        <f t="shared" ca="1" si="1"/>
        <v>2</v>
      </c>
      <c r="J7">
        <f ca="1">Table9[[#This Row],[participantID]]</f>
        <v>11</v>
      </c>
      <c r="K7" t="str">
        <f>Table9[[#This Row],[teamName]]</f>
        <v xml:space="preserve">CCC Team </v>
      </c>
      <c r="L7" s="7">
        <f ca="1">Table1[[#This Row],[beginningDate]]</f>
        <v>43819</v>
      </c>
      <c r="M7" s="7">
        <f ca="1">Table1[[#This Row],[endDate]]</f>
        <v>43839</v>
      </c>
    </row>
    <row r="8" spans="2:13" x14ac:dyDescent="0.25">
      <c r="B8">
        <f ca="1">RANDBETWEEN(MIN('Users and Related'!$P$176:$P$202), MAX('Users and Related'!$P$176:$P$202))</f>
        <v>188</v>
      </c>
      <c r="C8">
        <f t="shared" ca="1" si="0"/>
        <v>17</v>
      </c>
      <c r="E8">
        <f ca="1">RANDBETWEEN(MIN('Users and Related'!$P$3:$P$160), MAX('Users and Related'!$P$3:$P$160))</f>
        <v>63</v>
      </c>
      <c r="F8">
        <v>5</v>
      </c>
      <c r="G8" t="str">
        <f>'Events, Teams and Equipment'!O9</f>
        <v xml:space="preserve">Deceuninck - Quick Step </v>
      </c>
      <c r="H8">
        <f t="shared" ca="1" si="1"/>
        <v>8</v>
      </c>
      <c r="J8">
        <f ca="1">Table9[[#This Row],[participantID]]</f>
        <v>63</v>
      </c>
      <c r="K8" t="str">
        <f>Table9[[#This Row],[teamName]]</f>
        <v xml:space="preserve">Deceuninck - Quick Step </v>
      </c>
      <c r="L8" s="7">
        <f ca="1">Table1[[#This Row],[beginningDate]]</f>
        <v>42805</v>
      </c>
      <c r="M8" s="7">
        <f ca="1">Table1[[#This Row],[endDate]]</f>
        <v>42806</v>
      </c>
    </row>
    <row r="9" spans="2:13" x14ac:dyDescent="0.25">
      <c r="B9">
        <f ca="1">RANDBETWEEN(MIN('Users and Related'!$P$176:$P$202), MAX('Users and Related'!$P$176:$P$202))</f>
        <v>181</v>
      </c>
      <c r="C9">
        <f t="shared" ca="1" si="0"/>
        <v>10</v>
      </c>
      <c r="E9">
        <f ca="1">RANDBETWEEN(MIN('Users and Related'!$P$3:$P$160), MAX('Users and Related'!$P$3:$P$160))</f>
        <v>131</v>
      </c>
      <c r="F9">
        <v>6</v>
      </c>
      <c r="G9" t="str">
        <f>'Events, Teams and Equipment'!O10</f>
        <v xml:space="preserve">EF Education First </v>
      </c>
      <c r="H9">
        <f t="shared" ca="1" si="1"/>
        <v>4</v>
      </c>
      <c r="J9">
        <f ca="1">Table9[[#This Row],[participantID]]</f>
        <v>131</v>
      </c>
      <c r="K9" t="str">
        <f>Table9[[#This Row],[teamName]]</f>
        <v xml:space="preserve">EF Education First </v>
      </c>
      <c r="L9" s="7">
        <f ca="1">Table1[[#This Row],[beginningDate]]</f>
        <v>43646</v>
      </c>
      <c r="M9" s="7">
        <f ca="1">Table1[[#This Row],[endDate]]</f>
        <v>43654</v>
      </c>
    </row>
    <row r="10" spans="2:13" x14ac:dyDescent="0.25">
      <c r="B10">
        <f ca="1">RANDBETWEEN(MIN('Users and Related'!$P$176:$P$202), MAX('Users and Related'!$P$176:$P$202))</f>
        <v>176</v>
      </c>
      <c r="C10">
        <f t="shared" ca="1" si="0"/>
        <v>18</v>
      </c>
      <c r="E10">
        <f ca="1">RANDBETWEEN(MIN('Users and Related'!$P$3:$P$160), MAX('Users and Related'!$P$3:$P$160))</f>
        <v>43</v>
      </c>
      <c r="F10">
        <v>7</v>
      </c>
      <c r="G10" t="str">
        <f>'Events, Teams and Equipment'!O11</f>
        <v xml:space="preserve">Groupama - FDJ </v>
      </c>
      <c r="H10">
        <f t="shared" ca="1" si="1"/>
        <v>3</v>
      </c>
      <c r="J10">
        <f ca="1">Table9[[#This Row],[participantID]]</f>
        <v>43</v>
      </c>
      <c r="K10" t="str">
        <f>Table9[[#This Row],[teamName]]</f>
        <v xml:space="preserve">Groupama - FDJ </v>
      </c>
      <c r="L10" s="7">
        <f ca="1">Table1[[#This Row],[beginningDate]]</f>
        <v>43605</v>
      </c>
      <c r="M10" s="7">
        <f ca="1">Table1[[#This Row],[endDate]]</f>
        <v>43613</v>
      </c>
    </row>
    <row r="11" spans="2:13" x14ac:dyDescent="0.25">
      <c r="B11">
        <f ca="1">RANDBETWEEN(MIN('Users and Related'!$P$176:$P$202), MAX('Users and Related'!$P$176:$P$202))</f>
        <v>176</v>
      </c>
      <c r="C11">
        <f t="shared" ca="1" si="0"/>
        <v>20</v>
      </c>
      <c r="E11">
        <f ca="1">RANDBETWEEN(MIN('Users and Related'!$P$3:$P$160), MAX('Users and Related'!$P$3:$P$160))</f>
        <v>35</v>
      </c>
      <c r="F11">
        <v>8</v>
      </c>
      <c r="G11" t="str">
        <f>'Events, Teams and Equipment'!O12</f>
        <v xml:space="preserve">Lotto Soudal </v>
      </c>
      <c r="H11">
        <f t="shared" ca="1" si="1"/>
        <v>9</v>
      </c>
      <c r="J11">
        <f ca="1">Table9[[#This Row],[participantID]]</f>
        <v>35</v>
      </c>
      <c r="K11" t="str">
        <f>Table9[[#This Row],[teamName]]</f>
        <v xml:space="preserve">Lotto Soudal </v>
      </c>
      <c r="L11" s="7">
        <f ca="1">Table1[[#This Row],[beginningDate]]</f>
        <v>43364</v>
      </c>
      <c r="M11" s="7">
        <f ca="1">Table1[[#This Row],[endDate]]</f>
        <v>43366</v>
      </c>
    </row>
    <row r="12" spans="2:13" x14ac:dyDescent="0.25">
      <c r="E12">
        <f ca="1">RANDBETWEEN(MIN('Users and Related'!$P$3:$P$160), MAX('Users and Related'!$P$3:$P$160))</f>
        <v>7</v>
      </c>
      <c r="F12">
        <v>9</v>
      </c>
      <c r="G12" t="str">
        <f>'Events, Teams and Equipment'!O13</f>
        <v xml:space="preserve">Mitchelton-Scott </v>
      </c>
      <c r="H12">
        <f t="shared" ca="1" si="1"/>
        <v>3</v>
      </c>
      <c r="J12">
        <f ca="1">Table9[[#This Row],[participantID]]</f>
        <v>7</v>
      </c>
      <c r="K12" t="str">
        <f>Table9[[#This Row],[teamName]]</f>
        <v xml:space="preserve">Mitchelton-Scott </v>
      </c>
      <c r="L12" s="7">
        <f ca="1">Table1[[#This Row],[beginningDate]]</f>
        <v>43108</v>
      </c>
      <c r="M12" s="7">
        <f ca="1">Table1[[#This Row],[endDate]]</f>
        <v>43119</v>
      </c>
    </row>
    <row r="13" spans="2:13" x14ac:dyDescent="0.25">
      <c r="E13">
        <f ca="1">RANDBETWEEN(MIN('Users and Related'!$P$3:$P$160), MAX('Users and Related'!$P$3:$P$160))</f>
        <v>113</v>
      </c>
      <c r="F13">
        <v>10</v>
      </c>
      <c r="G13" t="str">
        <f>'Events, Teams and Equipment'!O14</f>
        <v xml:space="preserve">Movistar Team </v>
      </c>
      <c r="H13">
        <f t="shared" ca="1" si="1"/>
        <v>10</v>
      </c>
      <c r="J13">
        <f ca="1">Table9[[#This Row],[participantID]]</f>
        <v>113</v>
      </c>
      <c r="K13" t="str">
        <f>Table9[[#This Row],[teamName]]</f>
        <v xml:space="preserve">Movistar Team </v>
      </c>
      <c r="L13" s="7">
        <f ca="1">Table1[[#This Row],[beginningDate]]</f>
        <v>43200</v>
      </c>
      <c r="M13" s="7">
        <f ca="1">Table1[[#This Row],[endDate]]</f>
        <v>43202</v>
      </c>
    </row>
    <row r="14" spans="2:13" x14ac:dyDescent="0.25">
      <c r="E14">
        <f ca="1">RANDBETWEEN(MIN('Users and Related'!$P$3:$P$160), MAX('Users and Related'!$P$3:$P$160))</f>
        <v>134</v>
      </c>
      <c r="F14">
        <v>11</v>
      </c>
      <c r="G14" t="str">
        <f>'Events, Teams and Equipment'!O15</f>
        <v xml:space="preserve">Team Dimension Data </v>
      </c>
      <c r="H14">
        <f t="shared" ca="1" si="1"/>
        <v>2</v>
      </c>
      <c r="J14">
        <f ca="1">Table9[[#This Row],[participantID]]</f>
        <v>134</v>
      </c>
      <c r="K14" t="str">
        <f>Table9[[#This Row],[teamName]]</f>
        <v xml:space="preserve">Team Dimension Data </v>
      </c>
      <c r="L14" s="7">
        <f ca="1">Table1[[#This Row],[beginningDate]]</f>
        <v>43435</v>
      </c>
      <c r="M14" s="7">
        <f ca="1">Table1[[#This Row],[endDate]]</f>
        <v>43448</v>
      </c>
    </row>
    <row r="15" spans="2:13" x14ac:dyDescent="0.25">
      <c r="E15">
        <f ca="1">RANDBETWEEN(MIN('Users and Related'!$P$3:$P$160), MAX('Users and Related'!$P$3:$P$160))</f>
        <v>48</v>
      </c>
      <c r="F15">
        <v>12</v>
      </c>
      <c r="G15" t="str">
        <f>'Events, Teams and Equipment'!O16</f>
        <v xml:space="preserve">Team INEOS </v>
      </c>
      <c r="H15">
        <f t="shared" ca="1" si="1"/>
        <v>1</v>
      </c>
      <c r="J15">
        <f ca="1">Table9[[#This Row],[participantID]]</f>
        <v>48</v>
      </c>
      <c r="K15" t="str">
        <f>Table9[[#This Row],[teamName]]</f>
        <v xml:space="preserve">Team INEOS </v>
      </c>
      <c r="L15" s="7">
        <f ca="1">Table1[[#This Row],[beginningDate]]</f>
        <v>43471</v>
      </c>
      <c r="M15" s="7">
        <f ca="1">Table1[[#This Row],[endDate]]</f>
        <v>43491</v>
      </c>
    </row>
    <row r="16" spans="2:13" x14ac:dyDescent="0.25">
      <c r="E16">
        <f ca="1">RANDBETWEEN(MIN('Users and Related'!$P$3:$P$160), MAX('Users and Related'!$P$3:$P$160))</f>
        <v>53</v>
      </c>
      <c r="F16">
        <v>13</v>
      </c>
      <c r="G16" t="str">
        <f>'Events, Teams and Equipment'!O17</f>
        <v xml:space="preserve">Team Jumbo-Visma </v>
      </c>
      <c r="H16">
        <f t="shared" ca="1" si="1"/>
        <v>3</v>
      </c>
      <c r="J16">
        <f ca="1">Table9[[#This Row],[participantID]]</f>
        <v>53</v>
      </c>
      <c r="K16" t="str">
        <f>Table9[[#This Row],[teamName]]</f>
        <v xml:space="preserve">Team Jumbo-Visma </v>
      </c>
      <c r="L16" s="7">
        <f ca="1">Table1[[#This Row],[beginningDate]]</f>
        <v>43174</v>
      </c>
      <c r="M16" s="7">
        <f ca="1">Table1[[#This Row],[endDate]]</f>
        <v>43194</v>
      </c>
    </row>
    <row r="17" spans="5:13" x14ac:dyDescent="0.25">
      <c r="E17">
        <f ca="1">RANDBETWEEN(MIN('Users and Related'!$P$3:$P$160), MAX('Users and Related'!$P$3:$P$160))</f>
        <v>156</v>
      </c>
      <c r="F17">
        <v>14</v>
      </c>
      <c r="G17" t="str">
        <f>'Events, Teams and Equipment'!O18</f>
        <v xml:space="preserve">Team Katusha - Alpecin </v>
      </c>
      <c r="H17">
        <f t="shared" ca="1" si="1"/>
        <v>6</v>
      </c>
      <c r="J17">
        <f ca="1">Table9[[#This Row],[participantID]]</f>
        <v>156</v>
      </c>
      <c r="K17" t="str">
        <f>Table9[[#This Row],[teamName]]</f>
        <v xml:space="preserve">Team Katusha - Alpecin </v>
      </c>
      <c r="L17" s="7">
        <f ca="1">Table1[[#This Row],[beginningDate]]</f>
        <v>43059</v>
      </c>
      <c r="M17" s="7">
        <f ca="1">Table1[[#This Row],[endDate]]</f>
        <v>43071</v>
      </c>
    </row>
    <row r="18" spans="5:13" x14ac:dyDescent="0.25">
      <c r="E18">
        <f ca="1">RANDBETWEEN(MIN('Users and Related'!$P$3:$P$160), MAX('Users and Related'!$P$3:$P$160))</f>
        <v>79</v>
      </c>
      <c r="F18">
        <v>15</v>
      </c>
      <c r="G18" t="str">
        <f>'Events, Teams and Equipment'!O19</f>
        <v xml:space="preserve">Team Sunweb </v>
      </c>
      <c r="H18">
        <f t="shared" ca="1" si="1"/>
        <v>5</v>
      </c>
      <c r="J18">
        <f ca="1">Table9[[#This Row],[participantID]]</f>
        <v>79</v>
      </c>
      <c r="K18" t="str">
        <f>Table9[[#This Row],[teamName]]</f>
        <v xml:space="preserve">Team Sunweb </v>
      </c>
      <c r="L18" s="7">
        <f ca="1">Table1[[#This Row],[beginningDate]]</f>
        <v>42987</v>
      </c>
      <c r="M18" s="7">
        <f ca="1">Table1[[#This Row],[endDate]]</f>
        <v>43005</v>
      </c>
    </row>
    <row r="19" spans="5:13" x14ac:dyDescent="0.25">
      <c r="E19">
        <f ca="1">RANDBETWEEN(MIN('Users and Related'!$P$3:$P$160), MAX('Users and Related'!$P$3:$P$160))</f>
        <v>151</v>
      </c>
      <c r="F19">
        <v>16</v>
      </c>
      <c r="G19" t="str">
        <f>'Events, Teams and Equipment'!O20</f>
        <v xml:space="preserve">Trek - Segafredo </v>
      </c>
      <c r="H19">
        <f t="shared" ca="1" si="1"/>
        <v>9</v>
      </c>
      <c r="J19">
        <f ca="1">Table9[[#This Row],[participantID]]</f>
        <v>151</v>
      </c>
      <c r="K19" t="str">
        <f>Table9[[#This Row],[teamName]]</f>
        <v xml:space="preserve">Trek - Segafredo </v>
      </c>
      <c r="L19" s="7">
        <f ca="1">Table1[[#This Row],[beginningDate]]</f>
        <v>42993</v>
      </c>
      <c r="M19" s="7">
        <f ca="1">Table1[[#This Row],[endDate]]</f>
        <v>43007</v>
      </c>
    </row>
  </sheetData>
  <mergeCells count="3">
    <mergeCell ref="B2:C2"/>
    <mergeCell ref="E2:H2"/>
    <mergeCell ref="J2:M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FF4A-30BC-40BB-912F-250A042D04D8}">
  <dimension ref="A1:N17"/>
  <sheetViews>
    <sheetView workbookViewId="0">
      <selection activeCell="M25" sqref="M25"/>
    </sheetView>
    <sheetView workbookViewId="1"/>
  </sheetViews>
  <sheetFormatPr defaultRowHeight="15" x14ac:dyDescent="0.25"/>
  <cols>
    <col min="2" max="2" width="15.7109375" customWidth="1"/>
    <col min="3" max="3" width="17.85546875" customWidth="1"/>
    <col min="4" max="4" width="18.85546875" customWidth="1"/>
    <col min="6" max="6" width="13.7109375" customWidth="1"/>
    <col min="7" max="7" width="16.5703125" customWidth="1"/>
    <col min="8" max="8" width="18.140625" customWidth="1"/>
    <col min="11" max="11" width="14.42578125" customWidth="1"/>
    <col min="12" max="12" width="15.85546875" customWidth="1"/>
    <col min="13" max="13" width="15.42578125" customWidth="1"/>
  </cols>
  <sheetData>
    <row r="1" spans="1:14" x14ac:dyDescent="0.25">
      <c r="A1" s="1"/>
    </row>
    <row r="2" spans="1:14" ht="31.5" x14ac:dyDescent="0.25">
      <c r="B2" s="5" t="s">
        <v>690</v>
      </c>
      <c r="C2" s="5"/>
      <c r="D2" s="5"/>
      <c r="F2" s="5" t="s">
        <v>691</v>
      </c>
      <c r="G2" s="5"/>
      <c r="H2" s="5"/>
      <c r="J2" s="5" t="s">
        <v>702</v>
      </c>
      <c r="K2" s="5"/>
      <c r="L2" s="5"/>
      <c r="M2" s="5"/>
      <c r="N2" s="5"/>
    </row>
    <row r="3" spans="1:14" x14ac:dyDescent="0.25">
      <c r="B3" s="1" t="s">
        <v>688</v>
      </c>
      <c r="C3" s="1" t="s">
        <v>682</v>
      </c>
      <c r="D3" s="1" t="s">
        <v>689</v>
      </c>
      <c r="E3" s="1"/>
      <c r="F3" s="1" t="s">
        <v>688</v>
      </c>
      <c r="G3" s="1" t="s">
        <v>684</v>
      </c>
      <c r="H3" s="1" t="s">
        <v>689</v>
      </c>
      <c r="J3" s="1" t="s">
        <v>599</v>
      </c>
      <c r="K3" s="1" t="s">
        <v>688</v>
      </c>
      <c r="L3" s="1" t="s">
        <v>682</v>
      </c>
      <c r="M3" s="1" t="s">
        <v>703</v>
      </c>
      <c r="N3" s="1" t="s">
        <v>704</v>
      </c>
    </row>
    <row r="4" spans="1:14" x14ac:dyDescent="0.25">
      <c r="B4">
        <f ca="1">RANDBETWEEN(201, 210)</f>
        <v>202</v>
      </c>
      <c r="C4">
        <f>Table9141619[[#This Row],[eventNumber]]</f>
        <v>1</v>
      </c>
      <c r="D4">
        <f ca="1">RANDBETWEEN(1000, 100000)</f>
        <v>63501</v>
      </c>
      <c r="F4">
        <f t="shared" ref="F4" ca="1" si="0">RANDBETWEEN(201, 210)</f>
        <v>204</v>
      </c>
      <c r="G4" t="str">
        <f>Table9[[#This Row],[teamName]]</f>
        <v xml:space="preserve">Astana Pro Team </v>
      </c>
      <c r="H4">
        <f t="shared" ref="H4:H17" ca="1" si="1">RANDBETWEEN(1000, 100000)</f>
        <v>75168</v>
      </c>
      <c r="J4">
        <v>1</v>
      </c>
      <c r="K4">
        <f ca="1">Table914[[#This Row],[sponsorID]]</f>
        <v>202</v>
      </c>
      <c r="L4">
        <f>Table9[[#This Row],[eventNumber]]</f>
        <v>1</v>
      </c>
      <c r="M4">
        <f ca="1">Table9[[#This Row],[participantID]]</f>
        <v>72</v>
      </c>
      <c r="N4">
        <f t="shared" ref="N4:N17" ca="1" si="2">RANDBETWEEN(100, 10000)</f>
        <v>8102</v>
      </c>
    </row>
    <row r="5" spans="1:14" x14ac:dyDescent="0.25">
      <c r="B5">
        <f t="shared" ref="B5:B12" ca="1" si="3">RANDBETWEEN(201, 210)</f>
        <v>204</v>
      </c>
      <c r="C5">
        <f>Table9141619[[#This Row],[eventNumber]]</f>
        <v>2</v>
      </c>
      <c r="D5">
        <f t="shared" ref="D5:D12" ca="1" si="4">RANDBETWEEN(1000, 100000)</f>
        <v>91801</v>
      </c>
      <c r="F5">
        <f t="shared" ref="F5:F17" ca="1" si="5">RANDBETWEEN(201, 210)</f>
        <v>210</v>
      </c>
      <c r="G5" t="str">
        <f>Table9[[#This Row],[teamName]]</f>
        <v xml:space="preserve">Bahrain Merida </v>
      </c>
      <c r="H5">
        <f t="shared" ca="1" si="1"/>
        <v>31022</v>
      </c>
      <c r="J5">
        <v>2</v>
      </c>
      <c r="K5">
        <f ca="1">Table914[[#This Row],[sponsorID]]</f>
        <v>204</v>
      </c>
      <c r="L5">
        <f>Table9[[#This Row],[eventNumber]]</f>
        <v>2</v>
      </c>
      <c r="M5">
        <f ca="1">Table9[[#This Row],[participantID]]</f>
        <v>5</v>
      </c>
      <c r="N5">
        <f t="shared" ca="1" si="2"/>
        <v>9689</v>
      </c>
    </row>
    <row r="6" spans="1:14" x14ac:dyDescent="0.25">
      <c r="B6">
        <f t="shared" ca="1" si="3"/>
        <v>210</v>
      </c>
      <c r="C6">
        <f>Table9141619[[#This Row],[eventNumber]]</f>
        <v>3</v>
      </c>
      <c r="D6">
        <f t="shared" ca="1" si="4"/>
        <v>89459</v>
      </c>
      <c r="F6">
        <f t="shared" ca="1" si="5"/>
        <v>206</v>
      </c>
      <c r="G6" t="str">
        <f>Table9[[#This Row],[teamName]]</f>
        <v xml:space="preserve">BORA - hansgrohe </v>
      </c>
      <c r="H6">
        <f t="shared" ca="1" si="1"/>
        <v>17550</v>
      </c>
      <c r="J6">
        <v>3</v>
      </c>
      <c r="K6">
        <f ca="1">Table914[[#This Row],[sponsorID]]</f>
        <v>210</v>
      </c>
      <c r="L6">
        <f>Table9[[#This Row],[eventNumber]]</f>
        <v>3</v>
      </c>
      <c r="M6">
        <f ca="1">Table9[[#This Row],[participantID]]</f>
        <v>5</v>
      </c>
      <c r="N6">
        <f t="shared" ca="1" si="2"/>
        <v>3846</v>
      </c>
    </row>
    <row r="7" spans="1:14" x14ac:dyDescent="0.25">
      <c r="B7">
        <f t="shared" ca="1" si="3"/>
        <v>204</v>
      </c>
      <c r="C7">
        <f>Table9141619[[#This Row],[eventNumber]]</f>
        <v>4</v>
      </c>
      <c r="D7">
        <f t="shared" ca="1" si="4"/>
        <v>39301</v>
      </c>
      <c r="F7">
        <f t="shared" ca="1" si="5"/>
        <v>207</v>
      </c>
      <c r="G7" t="str">
        <f>Table9[[#This Row],[teamName]]</f>
        <v xml:space="preserve">CCC Team </v>
      </c>
      <c r="H7">
        <f t="shared" ca="1" si="1"/>
        <v>68263</v>
      </c>
      <c r="J7">
        <v>4</v>
      </c>
      <c r="K7">
        <f ca="1">Table914[[#This Row],[sponsorID]]</f>
        <v>204</v>
      </c>
      <c r="L7">
        <f>Table9[[#This Row],[eventNumber]]</f>
        <v>4</v>
      </c>
      <c r="M7">
        <f ca="1">Table9[[#This Row],[participantID]]</f>
        <v>11</v>
      </c>
      <c r="N7">
        <f t="shared" ca="1" si="2"/>
        <v>5046</v>
      </c>
    </row>
    <row r="8" spans="1:14" x14ac:dyDescent="0.25">
      <c r="B8">
        <f t="shared" ca="1" si="3"/>
        <v>203</v>
      </c>
      <c r="C8">
        <f>Table9141619[[#This Row],[eventNumber]]</f>
        <v>5</v>
      </c>
      <c r="D8">
        <f t="shared" ca="1" si="4"/>
        <v>26653</v>
      </c>
      <c r="F8">
        <f t="shared" ca="1" si="5"/>
        <v>205</v>
      </c>
      <c r="G8" t="str">
        <f>Table9[[#This Row],[teamName]]</f>
        <v xml:space="preserve">Deceuninck - Quick Step </v>
      </c>
      <c r="H8">
        <f t="shared" ca="1" si="1"/>
        <v>84978</v>
      </c>
      <c r="J8">
        <v>5</v>
      </c>
      <c r="K8">
        <f ca="1">Table914[[#This Row],[sponsorID]]</f>
        <v>203</v>
      </c>
      <c r="L8">
        <f>Table9[[#This Row],[eventNumber]]</f>
        <v>5</v>
      </c>
      <c r="M8">
        <f ca="1">Table9[[#This Row],[participantID]]</f>
        <v>63</v>
      </c>
      <c r="N8">
        <f t="shared" ca="1" si="2"/>
        <v>7833</v>
      </c>
    </row>
    <row r="9" spans="1:14" x14ac:dyDescent="0.25">
      <c r="B9">
        <f t="shared" ca="1" si="3"/>
        <v>207</v>
      </c>
      <c r="C9">
        <f>Table9141619[[#This Row],[eventNumber]]</f>
        <v>6</v>
      </c>
      <c r="D9">
        <f t="shared" ca="1" si="4"/>
        <v>81477</v>
      </c>
      <c r="F9">
        <f t="shared" ca="1" si="5"/>
        <v>206</v>
      </c>
      <c r="G9" t="str">
        <f>Table9[[#This Row],[teamName]]</f>
        <v xml:space="preserve">EF Education First </v>
      </c>
      <c r="H9">
        <f t="shared" ca="1" si="1"/>
        <v>56798</v>
      </c>
      <c r="J9">
        <v>6</v>
      </c>
      <c r="K9">
        <f ca="1">Table914[[#This Row],[sponsorID]]</f>
        <v>207</v>
      </c>
      <c r="L9">
        <f>Table9[[#This Row],[eventNumber]]</f>
        <v>6</v>
      </c>
      <c r="M9">
        <f ca="1">Table9[[#This Row],[participantID]]</f>
        <v>131</v>
      </c>
      <c r="N9">
        <f t="shared" ca="1" si="2"/>
        <v>3358</v>
      </c>
    </row>
    <row r="10" spans="1:14" x14ac:dyDescent="0.25">
      <c r="B10">
        <f t="shared" ca="1" si="3"/>
        <v>207</v>
      </c>
      <c r="C10">
        <f>Table9141619[[#This Row],[eventNumber]]</f>
        <v>7</v>
      </c>
      <c r="D10">
        <f t="shared" ca="1" si="4"/>
        <v>49567</v>
      </c>
      <c r="F10">
        <f t="shared" ca="1" si="5"/>
        <v>202</v>
      </c>
      <c r="G10" t="str">
        <f>Table9[[#This Row],[teamName]]</f>
        <v xml:space="preserve">Groupama - FDJ </v>
      </c>
      <c r="H10">
        <f t="shared" ca="1" si="1"/>
        <v>51811</v>
      </c>
      <c r="J10">
        <v>7</v>
      </c>
      <c r="K10">
        <f ca="1">Table914[[#This Row],[sponsorID]]</f>
        <v>207</v>
      </c>
      <c r="L10">
        <f>Table9[[#This Row],[eventNumber]]</f>
        <v>7</v>
      </c>
      <c r="M10">
        <f ca="1">Table9[[#This Row],[participantID]]</f>
        <v>43</v>
      </c>
      <c r="N10">
        <f t="shared" ca="1" si="2"/>
        <v>7581</v>
      </c>
    </row>
    <row r="11" spans="1:14" x14ac:dyDescent="0.25">
      <c r="B11">
        <f t="shared" ca="1" si="3"/>
        <v>208</v>
      </c>
      <c r="C11">
        <f>Table9141619[[#This Row],[eventNumber]]</f>
        <v>8</v>
      </c>
      <c r="D11">
        <f t="shared" ca="1" si="4"/>
        <v>36082</v>
      </c>
      <c r="F11">
        <f t="shared" ca="1" si="5"/>
        <v>209</v>
      </c>
      <c r="G11" t="str">
        <f>Table9[[#This Row],[teamName]]</f>
        <v xml:space="preserve">Lotto Soudal </v>
      </c>
      <c r="H11">
        <f t="shared" ca="1" si="1"/>
        <v>69447</v>
      </c>
      <c r="J11">
        <v>8</v>
      </c>
      <c r="K11">
        <f ca="1">Table914[[#This Row],[sponsorID]]</f>
        <v>208</v>
      </c>
      <c r="L11">
        <f>Table9[[#This Row],[eventNumber]]</f>
        <v>8</v>
      </c>
      <c r="M11">
        <f ca="1">Table9[[#This Row],[participantID]]</f>
        <v>35</v>
      </c>
      <c r="N11">
        <f t="shared" ca="1" si="2"/>
        <v>2191</v>
      </c>
    </row>
    <row r="12" spans="1:14" x14ac:dyDescent="0.25">
      <c r="B12">
        <f t="shared" ca="1" si="3"/>
        <v>203</v>
      </c>
      <c r="C12">
        <f>Table9141619[[#This Row],[eventNumber]]</f>
        <v>9</v>
      </c>
      <c r="D12">
        <f t="shared" ca="1" si="4"/>
        <v>56114</v>
      </c>
      <c r="F12">
        <f t="shared" ca="1" si="5"/>
        <v>204</v>
      </c>
      <c r="G12" t="str">
        <f>Table9[[#This Row],[teamName]]</f>
        <v xml:space="preserve">Mitchelton-Scott </v>
      </c>
      <c r="H12">
        <f t="shared" ca="1" si="1"/>
        <v>78190</v>
      </c>
      <c r="J12">
        <v>9</v>
      </c>
      <c r="K12">
        <f ca="1">Table914[[#This Row],[sponsorID]]</f>
        <v>203</v>
      </c>
      <c r="L12">
        <f>Table9[[#This Row],[eventNumber]]</f>
        <v>9</v>
      </c>
      <c r="M12">
        <f ca="1">Table9[[#This Row],[participantID]]</f>
        <v>7</v>
      </c>
      <c r="N12">
        <f t="shared" ca="1" si="2"/>
        <v>7856</v>
      </c>
    </row>
    <row r="13" spans="1:14" x14ac:dyDescent="0.25">
      <c r="B13">
        <f t="shared" ref="B13:B17" ca="1" si="6">RANDBETWEEN(201, 210)</f>
        <v>204</v>
      </c>
      <c r="C13">
        <f>Table9141619[[#This Row],[eventNumber]]</f>
        <v>10</v>
      </c>
      <c r="D13">
        <f t="shared" ref="D13:D17" ca="1" si="7">RANDBETWEEN(1000, 100000)</f>
        <v>60347</v>
      </c>
      <c r="F13">
        <f t="shared" ca="1" si="5"/>
        <v>208</v>
      </c>
      <c r="G13" t="str">
        <f>Table9[[#This Row],[teamName]]</f>
        <v xml:space="preserve">Movistar Team </v>
      </c>
      <c r="H13">
        <f t="shared" ca="1" si="1"/>
        <v>55496</v>
      </c>
      <c r="J13">
        <v>10</v>
      </c>
      <c r="K13">
        <f ca="1">Table914[[#This Row],[sponsorID]]</f>
        <v>204</v>
      </c>
      <c r="L13">
        <f>Table9[[#This Row],[eventNumber]]</f>
        <v>10</v>
      </c>
      <c r="M13">
        <f ca="1">Table9[[#This Row],[participantID]]</f>
        <v>113</v>
      </c>
      <c r="N13">
        <f t="shared" ca="1" si="2"/>
        <v>6404</v>
      </c>
    </row>
    <row r="14" spans="1:14" x14ac:dyDescent="0.25">
      <c r="B14">
        <f t="shared" ca="1" si="6"/>
        <v>203</v>
      </c>
      <c r="C14">
        <f>Table9141619[[#This Row],[eventNumber]]</f>
        <v>11</v>
      </c>
      <c r="D14">
        <f t="shared" ca="1" si="7"/>
        <v>47940</v>
      </c>
      <c r="F14">
        <f t="shared" ca="1" si="5"/>
        <v>210</v>
      </c>
      <c r="G14" t="str">
        <f>Table9[[#This Row],[teamName]]</f>
        <v xml:space="preserve">Team Dimension Data </v>
      </c>
      <c r="H14">
        <f t="shared" ca="1" si="1"/>
        <v>77897</v>
      </c>
      <c r="J14">
        <v>11</v>
      </c>
      <c r="K14">
        <f ca="1">Table914[[#This Row],[sponsorID]]</f>
        <v>203</v>
      </c>
      <c r="L14">
        <f>Table9[[#This Row],[eventNumber]]</f>
        <v>11</v>
      </c>
      <c r="M14">
        <f ca="1">Table9[[#This Row],[participantID]]</f>
        <v>134</v>
      </c>
      <c r="N14">
        <f t="shared" ca="1" si="2"/>
        <v>3763</v>
      </c>
    </row>
    <row r="15" spans="1:14" x14ac:dyDescent="0.25">
      <c r="B15">
        <f t="shared" ca="1" si="6"/>
        <v>209</v>
      </c>
      <c r="C15">
        <f>Table9141619[[#This Row],[eventNumber]]</f>
        <v>12</v>
      </c>
      <c r="D15">
        <f t="shared" ca="1" si="7"/>
        <v>88635</v>
      </c>
      <c r="F15">
        <f t="shared" ca="1" si="5"/>
        <v>202</v>
      </c>
      <c r="G15" t="str">
        <f>Table9[[#This Row],[teamName]]</f>
        <v xml:space="preserve">Team INEOS </v>
      </c>
      <c r="H15">
        <f t="shared" ca="1" si="1"/>
        <v>19452</v>
      </c>
      <c r="J15">
        <v>12</v>
      </c>
      <c r="K15">
        <f ca="1">Table914[[#This Row],[sponsorID]]</f>
        <v>209</v>
      </c>
      <c r="L15">
        <f>Table9[[#This Row],[eventNumber]]</f>
        <v>12</v>
      </c>
      <c r="M15">
        <f ca="1">Table9[[#This Row],[participantID]]</f>
        <v>48</v>
      </c>
      <c r="N15">
        <f t="shared" ca="1" si="2"/>
        <v>3013</v>
      </c>
    </row>
    <row r="16" spans="1:14" x14ac:dyDescent="0.25">
      <c r="B16">
        <f t="shared" ca="1" si="6"/>
        <v>209</v>
      </c>
      <c r="C16">
        <f>Table9141619[[#This Row],[eventNumber]]</f>
        <v>13</v>
      </c>
      <c r="D16">
        <f t="shared" ca="1" si="7"/>
        <v>85893</v>
      </c>
      <c r="F16">
        <f t="shared" ca="1" si="5"/>
        <v>204</v>
      </c>
      <c r="G16" t="str">
        <f>Table9[[#This Row],[teamName]]</f>
        <v xml:space="preserve">Team Jumbo-Visma </v>
      </c>
      <c r="H16">
        <f t="shared" ca="1" si="1"/>
        <v>12339</v>
      </c>
      <c r="J16">
        <v>13</v>
      </c>
      <c r="K16">
        <f ca="1">Table914[[#This Row],[sponsorID]]</f>
        <v>209</v>
      </c>
      <c r="L16">
        <f>Table9[[#This Row],[eventNumber]]</f>
        <v>13</v>
      </c>
      <c r="M16">
        <f ca="1">Table9[[#This Row],[participantID]]</f>
        <v>53</v>
      </c>
      <c r="N16">
        <f t="shared" ca="1" si="2"/>
        <v>4551</v>
      </c>
    </row>
    <row r="17" spans="2:14" x14ac:dyDescent="0.25">
      <c r="B17">
        <f t="shared" ca="1" si="6"/>
        <v>209</v>
      </c>
      <c r="C17">
        <f>Table9141619[[#This Row],[eventNumber]]</f>
        <v>14</v>
      </c>
      <c r="D17">
        <f t="shared" ca="1" si="7"/>
        <v>14067</v>
      </c>
      <c r="F17">
        <f t="shared" ca="1" si="5"/>
        <v>203</v>
      </c>
      <c r="G17" t="str">
        <f>Table9[[#This Row],[teamName]]</f>
        <v xml:space="preserve">Team Katusha - Alpecin </v>
      </c>
      <c r="H17">
        <f t="shared" ca="1" si="1"/>
        <v>53789</v>
      </c>
      <c r="J17">
        <v>14</v>
      </c>
      <c r="K17">
        <f ca="1">Table914[[#This Row],[sponsorID]]</f>
        <v>209</v>
      </c>
      <c r="L17">
        <f>Table9[[#This Row],[eventNumber]]</f>
        <v>14</v>
      </c>
      <c r="M17">
        <f ca="1">Table9[[#This Row],[participantID]]</f>
        <v>156</v>
      </c>
      <c r="N17">
        <f t="shared" ca="1" si="2"/>
        <v>813</v>
      </c>
    </row>
  </sheetData>
  <mergeCells count="3">
    <mergeCell ref="B2:D2"/>
    <mergeCell ref="F2:H2"/>
    <mergeCell ref="J2:N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302A-6334-417D-9A23-1FE0297BE07C}">
  <dimension ref="B2:M22"/>
  <sheetViews>
    <sheetView zoomScale="96" workbookViewId="0">
      <selection activeCell="K22" sqref="K22"/>
    </sheetView>
    <sheetView workbookViewId="1"/>
  </sheetViews>
  <sheetFormatPr defaultRowHeight="15" x14ac:dyDescent="0.25"/>
  <cols>
    <col min="3" max="3" width="24" customWidth="1"/>
    <col min="4" max="4" width="16.28515625" customWidth="1"/>
    <col min="5" max="6" width="18.28515625" customWidth="1"/>
    <col min="8" max="8" width="14.85546875" customWidth="1"/>
    <col min="9" max="9" width="19.85546875" customWidth="1"/>
    <col min="10" max="10" width="16.85546875" customWidth="1"/>
    <col min="11" max="11" width="23" customWidth="1"/>
    <col min="12" max="12" width="17.28515625" customWidth="1"/>
    <col min="13" max="13" width="16.140625" customWidth="1"/>
  </cols>
  <sheetData>
    <row r="2" spans="2:13" ht="31.5" x14ac:dyDescent="0.25">
      <c r="B2" s="5" t="s">
        <v>695</v>
      </c>
      <c r="C2" s="5"/>
      <c r="D2" s="5"/>
      <c r="E2" s="5"/>
      <c r="F2" s="5"/>
      <c r="H2" s="5" t="s">
        <v>697</v>
      </c>
      <c r="I2" s="5"/>
      <c r="J2" s="5"/>
      <c r="K2" s="5"/>
      <c r="L2" s="5"/>
      <c r="M2" s="5"/>
    </row>
    <row r="3" spans="2:13" x14ac:dyDescent="0.25">
      <c r="B3" s="1" t="s">
        <v>692</v>
      </c>
      <c r="C3" s="1" t="s">
        <v>693</v>
      </c>
      <c r="D3" s="1" t="s">
        <v>694</v>
      </c>
      <c r="E3" s="1" t="s">
        <v>682</v>
      </c>
      <c r="F3" s="1" t="s">
        <v>696</v>
      </c>
      <c r="G3" s="1"/>
      <c r="H3" s="1" t="s">
        <v>677</v>
      </c>
      <c r="I3" s="1" t="s">
        <v>682</v>
      </c>
      <c r="J3" s="1" t="s">
        <v>698</v>
      </c>
      <c r="K3" s="1" t="s">
        <v>699</v>
      </c>
      <c r="L3" s="1" t="s">
        <v>700</v>
      </c>
      <c r="M3" s="1" t="s">
        <v>701</v>
      </c>
    </row>
    <row r="4" spans="2:13" x14ac:dyDescent="0.25">
      <c r="B4" s="7">
        <f ca="1">Table1[[#This Row],[beginningDate]]</f>
        <v>43225</v>
      </c>
      <c r="C4" t="str">
        <f ca="1">INDEX({"Aveiro","Lisboa","New York City","Paris"},RANDBETWEEN(1,4))</f>
        <v>New York City</v>
      </c>
      <c r="D4" t="str">
        <f ca="1">INDEX({"Aveiro","Lisboa","New York City","Paris"},RANDBETWEEN(1,4))</f>
        <v>New York City</v>
      </c>
      <c r="E4">
        <f>Table9[[#This Row],[eventNumber]]</f>
        <v>1</v>
      </c>
      <c r="F4">
        <f t="shared" ref="F4:F19" ca="1" si="0">RANDBETWEEN(1, 7000)</f>
        <v>6745</v>
      </c>
      <c r="H4">
        <f ca="1">Table9[[#This Row],[participantID]]</f>
        <v>72</v>
      </c>
      <c r="I4">
        <f>Table9[[#This Row],[eventNumber]]</f>
        <v>1</v>
      </c>
      <c r="J4" s="7">
        <f ca="1">Table91417[[#This Row],[date]]</f>
        <v>43225</v>
      </c>
      <c r="K4" t="str">
        <f ca="1">Table91417[[#This Row],[startLocation]]</f>
        <v>New York City</v>
      </c>
      <c r="L4" t="str">
        <f ca="1">Table91417[[#This Row],[endLocation]]</f>
        <v>New York City</v>
      </c>
      <c r="M4" t="str">
        <f ca="1">INDEX({"1.5 hours","3.5 hours","4.5 hours","9.8 hours"},RANDBETWEEN(1,4))</f>
        <v>3.5 hours</v>
      </c>
    </row>
    <row r="5" spans="2:13" x14ac:dyDescent="0.25">
      <c r="B5" s="7">
        <f ca="1">Table1[[#This Row],[beginningDate]]</f>
        <v>43468</v>
      </c>
      <c r="C5" t="str">
        <f ca="1">INDEX({"Aveiro","Lisboa","New York City","Paris"},RANDBETWEEN(1,4))</f>
        <v>New York City</v>
      </c>
      <c r="D5" t="str">
        <f ca="1">INDEX({"Aveiro","Lisboa","New York City","Paris"},RANDBETWEEN(1,4))</f>
        <v>Aveiro</v>
      </c>
      <c r="E5">
        <f>Table9[[#This Row],[eventNumber]]</f>
        <v>2</v>
      </c>
      <c r="F5">
        <f t="shared" ca="1" si="0"/>
        <v>3276</v>
      </c>
      <c r="H5">
        <f ca="1">Table9[[#This Row],[participantID]]</f>
        <v>5</v>
      </c>
      <c r="I5">
        <f>Table9[[#This Row],[eventNumber]]</f>
        <v>2</v>
      </c>
      <c r="J5" s="7">
        <f ca="1">Table91417[[#This Row],[date]]</f>
        <v>43468</v>
      </c>
      <c r="K5" t="str">
        <f ca="1">Table91417[[#This Row],[startLocation]]</f>
        <v>New York City</v>
      </c>
      <c r="L5" t="str">
        <f ca="1">Table91417[[#This Row],[endLocation]]</f>
        <v>Aveiro</v>
      </c>
      <c r="M5" t="str">
        <f ca="1">INDEX({"1.5 hours","3.5 hours","4.5 hours","9.8 hours"},RANDBETWEEN(1,4))</f>
        <v>3.5 hours</v>
      </c>
    </row>
    <row r="6" spans="2:13" x14ac:dyDescent="0.25">
      <c r="B6" s="7">
        <f ca="1">Table1[[#This Row],[beginningDate]]</f>
        <v>43703</v>
      </c>
      <c r="C6" t="str">
        <f ca="1">INDEX({"Aveiro","Lisboa","New York City","Paris"},RANDBETWEEN(1,4))</f>
        <v>Aveiro</v>
      </c>
      <c r="D6" t="str">
        <f ca="1">INDEX({"Aveiro","Lisboa","New York City","Paris"},RANDBETWEEN(1,4))</f>
        <v>New York City</v>
      </c>
      <c r="E6">
        <f>Table9[[#This Row],[eventNumber]]</f>
        <v>3</v>
      </c>
      <c r="F6">
        <f t="shared" ca="1" si="0"/>
        <v>333</v>
      </c>
      <c r="H6">
        <f ca="1">Table9[[#This Row],[participantID]]</f>
        <v>5</v>
      </c>
      <c r="I6">
        <f>Table9[[#This Row],[eventNumber]]</f>
        <v>3</v>
      </c>
      <c r="J6" s="7">
        <f ca="1">Table91417[[#This Row],[date]]</f>
        <v>43703</v>
      </c>
      <c r="K6" t="str">
        <f ca="1">Table91417[[#This Row],[startLocation]]</f>
        <v>Aveiro</v>
      </c>
      <c r="L6" t="str">
        <f ca="1">Table91417[[#This Row],[endLocation]]</f>
        <v>New York City</v>
      </c>
      <c r="M6" t="str">
        <f ca="1">INDEX({"1.5 hours","3.5 hours","4.5 hours","9.8 hours"},RANDBETWEEN(1,4))</f>
        <v>9.8 hours</v>
      </c>
    </row>
    <row r="7" spans="2:13" x14ac:dyDescent="0.25">
      <c r="B7" s="7">
        <f ca="1">Table1[[#This Row],[beginningDate]]</f>
        <v>43819</v>
      </c>
      <c r="C7" t="str">
        <f ca="1">INDEX({"Aveiro","Lisboa","New York City","Paris"},RANDBETWEEN(1,4))</f>
        <v>Paris</v>
      </c>
      <c r="D7" t="str">
        <f ca="1">INDEX({"Aveiro","Lisboa","New York City","Paris"},RANDBETWEEN(1,4))</f>
        <v>Paris</v>
      </c>
      <c r="E7">
        <f>Table9[[#This Row],[eventNumber]]</f>
        <v>4</v>
      </c>
      <c r="F7">
        <f t="shared" ca="1" si="0"/>
        <v>1289</v>
      </c>
      <c r="H7">
        <f ca="1">Table9[[#This Row],[participantID]]</f>
        <v>11</v>
      </c>
      <c r="I7">
        <f>Table9[[#This Row],[eventNumber]]</f>
        <v>4</v>
      </c>
      <c r="J7" s="7">
        <f ca="1">Table91417[[#This Row],[date]]</f>
        <v>43819</v>
      </c>
      <c r="K7" t="str">
        <f ca="1">Table91417[[#This Row],[startLocation]]</f>
        <v>Paris</v>
      </c>
      <c r="L7" t="str">
        <f ca="1">Table91417[[#This Row],[endLocation]]</f>
        <v>Paris</v>
      </c>
      <c r="M7" t="str">
        <f ca="1">INDEX({"1.5 hours","3.5 hours","4.5 hours","9.8 hours"},RANDBETWEEN(1,4))</f>
        <v>9.8 hours</v>
      </c>
    </row>
    <row r="8" spans="2:13" x14ac:dyDescent="0.25">
      <c r="B8" s="7">
        <f ca="1">Table1[[#This Row],[beginningDate]]</f>
        <v>42805</v>
      </c>
      <c r="C8" t="str">
        <f ca="1">INDEX({"Aveiro","Lisboa","New York City","Paris"},RANDBETWEEN(1,4))</f>
        <v>Aveiro</v>
      </c>
      <c r="D8" t="str">
        <f ca="1">INDEX({"Aveiro","Lisboa","New York City","Paris"},RANDBETWEEN(1,4))</f>
        <v>Lisboa</v>
      </c>
      <c r="E8">
        <f>Table9[[#This Row],[eventNumber]]</f>
        <v>5</v>
      </c>
      <c r="F8">
        <f t="shared" ca="1" si="0"/>
        <v>3772</v>
      </c>
      <c r="H8">
        <f ca="1">Table9[[#This Row],[participantID]]</f>
        <v>63</v>
      </c>
      <c r="I8">
        <f>Table9[[#This Row],[eventNumber]]</f>
        <v>5</v>
      </c>
      <c r="J8" s="7">
        <f ca="1">Table91417[[#This Row],[date]]</f>
        <v>42805</v>
      </c>
      <c r="K8" t="str">
        <f ca="1">Table91417[[#This Row],[startLocation]]</f>
        <v>Aveiro</v>
      </c>
      <c r="L8" t="str">
        <f ca="1">Table91417[[#This Row],[endLocation]]</f>
        <v>Lisboa</v>
      </c>
      <c r="M8" t="str">
        <f ca="1">INDEX({"1.5 hours","3.5 hours","4.5 hours","9.8 hours"},RANDBETWEEN(1,4))</f>
        <v>1.5 hours</v>
      </c>
    </row>
    <row r="9" spans="2:13" x14ac:dyDescent="0.25">
      <c r="B9" s="7">
        <f ca="1">Table1[[#This Row],[beginningDate]]</f>
        <v>43646</v>
      </c>
      <c r="C9" t="str">
        <f ca="1">INDEX({"Aveiro","Lisboa","New York City","Paris"},RANDBETWEEN(1,4))</f>
        <v>Paris</v>
      </c>
      <c r="D9" t="str">
        <f ca="1">INDEX({"Aveiro","Lisboa","New York City","Paris"},RANDBETWEEN(1,4))</f>
        <v>New York City</v>
      </c>
      <c r="E9">
        <f>Table9[[#This Row],[eventNumber]]</f>
        <v>6</v>
      </c>
      <c r="F9">
        <f t="shared" ca="1" si="0"/>
        <v>5222</v>
      </c>
      <c r="H9">
        <f ca="1">Table9[[#This Row],[participantID]]</f>
        <v>131</v>
      </c>
      <c r="I9">
        <f>Table9[[#This Row],[eventNumber]]</f>
        <v>6</v>
      </c>
      <c r="J9" s="7">
        <f ca="1">Table91417[[#This Row],[date]]</f>
        <v>43646</v>
      </c>
      <c r="K9" t="str">
        <f ca="1">Table91417[[#This Row],[startLocation]]</f>
        <v>Paris</v>
      </c>
      <c r="L9" t="str">
        <f ca="1">Table91417[[#This Row],[endLocation]]</f>
        <v>New York City</v>
      </c>
      <c r="M9" t="str">
        <f ca="1">INDEX({"1.5 hours","3.5 hours","4.5 hours","9.8 hours"},RANDBETWEEN(1,4))</f>
        <v>1.5 hours</v>
      </c>
    </row>
    <row r="10" spans="2:13" x14ac:dyDescent="0.25">
      <c r="B10" s="7">
        <f ca="1">Table1[[#This Row],[beginningDate]]</f>
        <v>43605</v>
      </c>
      <c r="C10" t="str">
        <f ca="1">INDEX({"Aveiro","Lisboa","New York City","Paris"},RANDBETWEEN(1,4))</f>
        <v>Paris</v>
      </c>
      <c r="D10" t="str">
        <f ca="1">INDEX({"Aveiro","Lisboa","New York City","Paris"},RANDBETWEEN(1,4))</f>
        <v>Aveiro</v>
      </c>
      <c r="E10">
        <f>Table9[[#This Row],[eventNumber]]</f>
        <v>7</v>
      </c>
      <c r="F10">
        <f t="shared" ca="1" si="0"/>
        <v>2562</v>
      </c>
      <c r="H10">
        <f ca="1">Table9[[#This Row],[participantID]]</f>
        <v>43</v>
      </c>
      <c r="I10">
        <f>Table9[[#This Row],[eventNumber]]</f>
        <v>7</v>
      </c>
      <c r="J10" s="7">
        <f ca="1">Table91417[[#This Row],[date]]</f>
        <v>43605</v>
      </c>
      <c r="K10" t="str">
        <f ca="1">Table91417[[#This Row],[startLocation]]</f>
        <v>Paris</v>
      </c>
      <c r="L10" t="str">
        <f ca="1">Table91417[[#This Row],[endLocation]]</f>
        <v>Aveiro</v>
      </c>
      <c r="M10" t="str">
        <f ca="1">INDEX({"1.5 hours","3.5 hours","4.5 hours","9.8 hours"},RANDBETWEEN(1,4))</f>
        <v>9.8 hours</v>
      </c>
    </row>
    <row r="11" spans="2:13" x14ac:dyDescent="0.25">
      <c r="B11" s="7">
        <f ca="1">Table1[[#This Row],[beginningDate]]</f>
        <v>43364</v>
      </c>
      <c r="C11" t="str">
        <f ca="1">INDEX({"Aveiro","Lisboa","New York City","Paris"},RANDBETWEEN(1,4))</f>
        <v>New York City</v>
      </c>
      <c r="D11" t="str">
        <f ca="1">INDEX({"Aveiro","Lisboa","New York City","Paris"},RANDBETWEEN(1,4))</f>
        <v>Lisboa</v>
      </c>
      <c r="E11">
        <f>Table9[[#This Row],[eventNumber]]</f>
        <v>8</v>
      </c>
      <c r="F11">
        <f t="shared" ca="1" si="0"/>
        <v>332</v>
      </c>
      <c r="H11">
        <f ca="1">Table9[[#This Row],[participantID]]</f>
        <v>35</v>
      </c>
      <c r="I11">
        <f>Table9[[#This Row],[eventNumber]]</f>
        <v>8</v>
      </c>
      <c r="J11" s="7">
        <f ca="1">Table91417[[#This Row],[date]]</f>
        <v>43364</v>
      </c>
      <c r="K11" t="str">
        <f ca="1">Table91417[[#This Row],[startLocation]]</f>
        <v>New York City</v>
      </c>
      <c r="L11" t="str">
        <f ca="1">Table91417[[#This Row],[endLocation]]</f>
        <v>Lisboa</v>
      </c>
      <c r="M11" t="str">
        <f ca="1">INDEX({"1.5 hours","3.5 hours","4.5 hours","9.8 hours"},RANDBETWEEN(1,4))</f>
        <v>9.8 hours</v>
      </c>
    </row>
    <row r="12" spans="2:13" x14ac:dyDescent="0.25">
      <c r="B12" s="7">
        <f ca="1">Table1[[#This Row],[beginningDate]]</f>
        <v>43108</v>
      </c>
      <c r="C12" t="str">
        <f ca="1">INDEX({"Aveiro","Lisboa","New York City","Paris"},RANDBETWEEN(1,4))</f>
        <v>Aveiro</v>
      </c>
      <c r="D12" t="str">
        <f ca="1">INDEX({"Aveiro","Lisboa","New York City","Paris"},RANDBETWEEN(1,4))</f>
        <v>Lisboa</v>
      </c>
      <c r="E12">
        <f>Table9[[#This Row],[eventNumber]]</f>
        <v>9</v>
      </c>
      <c r="F12">
        <f t="shared" ca="1" si="0"/>
        <v>1838</v>
      </c>
      <c r="H12">
        <f ca="1">Table9[[#This Row],[participantID]]</f>
        <v>7</v>
      </c>
      <c r="I12">
        <f>Table9[[#This Row],[eventNumber]]</f>
        <v>9</v>
      </c>
      <c r="J12" s="7">
        <f ca="1">Table91417[[#This Row],[date]]</f>
        <v>43108</v>
      </c>
      <c r="K12" t="str">
        <f ca="1">Table91417[[#This Row],[startLocation]]</f>
        <v>Aveiro</v>
      </c>
      <c r="L12" t="str">
        <f ca="1">Table91417[[#This Row],[endLocation]]</f>
        <v>Lisboa</v>
      </c>
      <c r="M12" t="str">
        <f ca="1">INDEX({"1.5 hours","3.5 hours","4.5 hours","9.8 hours"},RANDBETWEEN(1,4))</f>
        <v>1.5 hours</v>
      </c>
    </row>
    <row r="13" spans="2:13" x14ac:dyDescent="0.25">
      <c r="B13" s="7">
        <f ca="1">Table1[[#This Row],[beginningDate]]</f>
        <v>43200</v>
      </c>
      <c r="C13" t="str">
        <f ca="1">INDEX({"Aveiro","Lisboa","New York City","Paris"},RANDBETWEEN(1,4))</f>
        <v>Paris</v>
      </c>
      <c r="D13" t="str">
        <f ca="1">INDEX({"Aveiro","Lisboa","New York City","Paris"},RANDBETWEEN(1,4))</f>
        <v>New York City</v>
      </c>
      <c r="E13">
        <f>Table9[[#This Row],[eventNumber]]</f>
        <v>10</v>
      </c>
      <c r="F13">
        <f t="shared" ca="1" si="0"/>
        <v>3005</v>
      </c>
      <c r="H13">
        <f ca="1">Table9[[#This Row],[participantID]]</f>
        <v>113</v>
      </c>
      <c r="I13">
        <f>Table9[[#This Row],[eventNumber]]</f>
        <v>10</v>
      </c>
      <c r="J13" s="7">
        <f ca="1">Table91417[[#This Row],[date]]</f>
        <v>43200</v>
      </c>
      <c r="K13" t="str">
        <f ca="1">Table91417[[#This Row],[startLocation]]</f>
        <v>Paris</v>
      </c>
      <c r="L13" t="str">
        <f ca="1">Table91417[[#This Row],[endLocation]]</f>
        <v>New York City</v>
      </c>
      <c r="M13" t="str">
        <f ca="1">INDEX({"1.5 hours","3.5 hours","4.5 hours","9.8 hours"},RANDBETWEEN(1,4))</f>
        <v>4.5 hours</v>
      </c>
    </row>
    <row r="14" spans="2:13" x14ac:dyDescent="0.25">
      <c r="B14" s="7">
        <f ca="1">Table1[[#This Row],[beginningDate]]</f>
        <v>43435</v>
      </c>
      <c r="C14" t="str">
        <f ca="1">INDEX({"Aveiro","Lisboa","New York City","Paris"},RANDBETWEEN(1,4))</f>
        <v>Paris</v>
      </c>
      <c r="D14" t="str">
        <f ca="1">INDEX({"Aveiro","Lisboa","New York City","Paris"},RANDBETWEEN(1,4))</f>
        <v>Aveiro</v>
      </c>
      <c r="E14">
        <f>Table9[[#This Row],[eventNumber]]</f>
        <v>11</v>
      </c>
      <c r="F14">
        <f t="shared" ca="1" si="0"/>
        <v>6712</v>
      </c>
      <c r="H14">
        <f ca="1">Table9[[#This Row],[participantID]]</f>
        <v>134</v>
      </c>
      <c r="I14">
        <f>Table9[[#This Row],[eventNumber]]</f>
        <v>11</v>
      </c>
      <c r="J14" s="7">
        <f ca="1">Table91417[[#This Row],[date]]</f>
        <v>43435</v>
      </c>
      <c r="K14" t="str">
        <f ca="1">Table91417[[#This Row],[startLocation]]</f>
        <v>Paris</v>
      </c>
      <c r="L14" t="str">
        <f ca="1">Table91417[[#This Row],[endLocation]]</f>
        <v>Aveiro</v>
      </c>
      <c r="M14" t="str">
        <f ca="1">INDEX({"1.5 hours","3.5 hours","4.5 hours","9.8 hours"},RANDBETWEEN(1,4))</f>
        <v>3.5 hours</v>
      </c>
    </row>
    <row r="15" spans="2:13" x14ac:dyDescent="0.25">
      <c r="B15" s="7">
        <f ca="1">Table1[[#This Row],[beginningDate]]</f>
        <v>43471</v>
      </c>
      <c r="C15" t="str">
        <f ca="1">INDEX({"Aveiro","Lisboa","New York City","Paris"},RANDBETWEEN(1,4))</f>
        <v>New York City</v>
      </c>
      <c r="D15" t="str">
        <f ca="1">INDEX({"Aveiro","Lisboa","New York City","Paris"},RANDBETWEEN(1,4))</f>
        <v>New York City</v>
      </c>
      <c r="E15">
        <f>Table9[[#This Row],[eventNumber]]</f>
        <v>12</v>
      </c>
      <c r="F15">
        <f t="shared" ca="1" si="0"/>
        <v>3830</v>
      </c>
      <c r="H15">
        <f ca="1">Table9[[#This Row],[participantID]]</f>
        <v>48</v>
      </c>
      <c r="I15">
        <f>Table9[[#This Row],[eventNumber]]</f>
        <v>12</v>
      </c>
      <c r="J15" s="7">
        <f ca="1">Table91417[[#This Row],[date]]</f>
        <v>43471</v>
      </c>
      <c r="K15" t="str">
        <f ca="1">Table91417[[#This Row],[startLocation]]</f>
        <v>New York City</v>
      </c>
      <c r="L15" t="str">
        <f ca="1">Table91417[[#This Row],[endLocation]]</f>
        <v>New York City</v>
      </c>
      <c r="M15" t="str">
        <f ca="1">INDEX({"1.5 hours","3.5 hours","4.5 hours","9.8 hours"},RANDBETWEEN(1,4))</f>
        <v>4.5 hours</v>
      </c>
    </row>
    <row r="16" spans="2:13" x14ac:dyDescent="0.25">
      <c r="B16" s="7">
        <f ca="1">Table1[[#This Row],[beginningDate]]</f>
        <v>43174</v>
      </c>
      <c r="C16" t="str">
        <f ca="1">INDEX({"Aveiro","Lisboa","New York City","Paris"},RANDBETWEEN(1,4))</f>
        <v>Lisboa</v>
      </c>
      <c r="D16" t="str">
        <f ca="1">INDEX({"Aveiro","Lisboa","New York City","Paris"},RANDBETWEEN(1,4))</f>
        <v>Lisboa</v>
      </c>
      <c r="E16">
        <f>Table9[[#This Row],[eventNumber]]</f>
        <v>13</v>
      </c>
      <c r="F16">
        <f t="shared" ca="1" si="0"/>
        <v>5392</v>
      </c>
      <c r="H16">
        <f ca="1">Table9[[#This Row],[participantID]]</f>
        <v>53</v>
      </c>
      <c r="I16">
        <f>Table9[[#This Row],[eventNumber]]</f>
        <v>13</v>
      </c>
      <c r="J16" s="7">
        <f ca="1">Table91417[[#This Row],[date]]</f>
        <v>43174</v>
      </c>
      <c r="K16" t="str">
        <f ca="1">Table91417[[#This Row],[startLocation]]</f>
        <v>Lisboa</v>
      </c>
      <c r="L16" t="str">
        <f ca="1">Table91417[[#This Row],[endLocation]]</f>
        <v>Lisboa</v>
      </c>
      <c r="M16" t="str">
        <f ca="1">INDEX({"1.5 hours","3.5 hours","4.5 hours","9.8 hours"},RANDBETWEEN(1,4))</f>
        <v>3.5 hours</v>
      </c>
    </row>
    <row r="17" spans="2:13" x14ac:dyDescent="0.25">
      <c r="B17" s="7">
        <f ca="1">Table1[[#This Row],[beginningDate]]</f>
        <v>43059</v>
      </c>
      <c r="C17" t="str">
        <f ca="1">INDEX({"Aveiro","Lisboa","New York City","Paris"},RANDBETWEEN(1,4))</f>
        <v>New York City</v>
      </c>
      <c r="D17" t="str">
        <f ca="1">INDEX({"Aveiro","Lisboa","New York City","Paris"},RANDBETWEEN(1,4))</f>
        <v>Lisboa</v>
      </c>
      <c r="E17">
        <f>Table9[[#This Row],[eventNumber]]</f>
        <v>14</v>
      </c>
      <c r="F17">
        <f t="shared" ca="1" si="0"/>
        <v>1191</v>
      </c>
      <c r="H17">
        <f ca="1">Table9[[#This Row],[participantID]]</f>
        <v>156</v>
      </c>
      <c r="I17">
        <f>Table9[[#This Row],[eventNumber]]</f>
        <v>14</v>
      </c>
      <c r="J17" s="7">
        <f ca="1">Table91417[[#This Row],[date]]</f>
        <v>43059</v>
      </c>
      <c r="K17" t="str">
        <f ca="1">Table91417[[#This Row],[startLocation]]</f>
        <v>New York City</v>
      </c>
      <c r="L17" t="str">
        <f ca="1">Table91417[[#This Row],[endLocation]]</f>
        <v>Lisboa</v>
      </c>
      <c r="M17" t="str">
        <f ca="1">INDEX({"1.5 hours","3.5 hours","4.5 hours","9.8 hours"},RANDBETWEEN(1,4))</f>
        <v>3.5 hours</v>
      </c>
    </row>
    <row r="18" spans="2:13" x14ac:dyDescent="0.25">
      <c r="B18" s="7">
        <f ca="1">Table1[[#This Row],[beginningDate]]</f>
        <v>42987</v>
      </c>
      <c r="C18" t="str">
        <f ca="1">INDEX({"Aveiro","Lisboa","New York City","Paris"},RANDBETWEEN(1,4))</f>
        <v>Paris</v>
      </c>
      <c r="D18" t="str">
        <f ca="1">INDEX({"Aveiro","Lisboa","New York City","Paris"},RANDBETWEEN(1,4))</f>
        <v>Paris</v>
      </c>
      <c r="E18">
        <f>Table9[[#This Row],[eventNumber]]</f>
        <v>15</v>
      </c>
      <c r="F18">
        <f t="shared" ca="1" si="0"/>
        <v>2528</v>
      </c>
      <c r="H18">
        <f ca="1">Table9[[#This Row],[participantID]]</f>
        <v>79</v>
      </c>
      <c r="I18">
        <f>Table9[[#This Row],[eventNumber]]</f>
        <v>15</v>
      </c>
      <c r="J18" s="7">
        <f ca="1">Table91417[[#This Row],[date]]</f>
        <v>42987</v>
      </c>
      <c r="K18" t="str">
        <f ca="1">Table91417[[#This Row],[startLocation]]</f>
        <v>Paris</v>
      </c>
      <c r="L18" t="str">
        <f ca="1">Table91417[[#This Row],[endLocation]]</f>
        <v>Paris</v>
      </c>
      <c r="M18" t="str">
        <f ca="1">INDEX({"1.5 hours","3.5 hours","4.5 hours","9.8 hours"},RANDBETWEEN(1,4))</f>
        <v>3.5 hours</v>
      </c>
    </row>
    <row r="19" spans="2:13" x14ac:dyDescent="0.25">
      <c r="B19" s="7">
        <f ca="1">Table1[[#This Row],[beginningDate]]</f>
        <v>42993</v>
      </c>
      <c r="C19" t="str">
        <f ca="1">INDEX({"Aveiro","Lisboa","New York City","Paris"},RANDBETWEEN(1,4))</f>
        <v>New York City</v>
      </c>
      <c r="D19" t="str">
        <f ca="1">INDEX({"Aveiro","Lisboa","New York City","Paris"},RANDBETWEEN(1,4))</f>
        <v>Lisboa</v>
      </c>
      <c r="E19">
        <f>Table9[[#This Row],[eventNumber]]</f>
        <v>16</v>
      </c>
      <c r="F19">
        <f t="shared" ca="1" si="0"/>
        <v>4872</v>
      </c>
      <c r="H19">
        <f ca="1">Table9[[#This Row],[participantID]]</f>
        <v>151</v>
      </c>
      <c r="I19">
        <f>Table9[[#This Row],[eventNumber]]</f>
        <v>16</v>
      </c>
      <c r="J19" s="7">
        <f ca="1">Table91417[[#This Row],[date]]</f>
        <v>42993</v>
      </c>
      <c r="K19" t="str">
        <f ca="1">Table91417[[#This Row],[startLocation]]</f>
        <v>New York City</v>
      </c>
      <c r="L19" t="str">
        <f ca="1">Table91417[[#This Row],[endLocation]]</f>
        <v>Lisboa</v>
      </c>
      <c r="M19" t="str">
        <f ca="1">INDEX({"1.5 hours","3.5 hours","4.5 hours","9.8 hours"},RANDBETWEEN(1,4))</f>
        <v>9.8 hours</v>
      </c>
    </row>
    <row r="22" spans="2:13" x14ac:dyDescent="0.25">
      <c r="F22" t="s">
        <v>705</v>
      </c>
    </row>
  </sheetData>
  <mergeCells count="2">
    <mergeCell ref="B2:F2"/>
    <mergeCell ref="H2:M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 and Related</vt:lpstr>
      <vt:lpstr>Events, Teams and Equipment</vt:lpstr>
      <vt:lpstr>Participants Relations</vt:lpstr>
      <vt:lpstr>Sponsorships and Prizes</vt:lpstr>
      <vt:lpstr>Stages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Pedro Teixeira</cp:lastModifiedBy>
  <dcterms:created xsi:type="dcterms:W3CDTF">2019-05-09T09:49:16Z</dcterms:created>
  <dcterms:modified xsi:type="dcterms:W3CDTF">2019-05-10T22:36:08Z</dcterms:modified>
  <cp:category>Test result file</cp:category>
</cp:coreProperties>
</file>