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etricData" sheetId="1" state="visible" r:id="rId1"/>
    <sheet name="Settings" sheetId="2" state="visible" r:id="rId2"/>
    <sheet name="Calculations" sheetId="3" state="visible" r:id="rId3"/>
    <sheet name="Dashboard" sheetId="4" state="visible" r:id="rId4"/>
    <sheet name="ControlPan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4"/>
    </font>
    <font>
      <b val="1"/>
      <sz val="11"/>
    </font>
    <font>
      <b val="1"/>
      <color rgb="00000000"/>
      <sz val="12"/>
    </font>
    <font>
      <b val="1"/>
      <color rgb="00FFFFFF"/>
      <sz val="18"/>
    </font>
    <font>
      <b val="1"/>
      <sz val="12"/>
    </font>
    <font>
      <b val="1"/>
      <color rgb="00FFFFFF"/>
      <sz val="11"/>
    </font>
    <font>
      <b val="1"/>
      <color rgb="002F5597"/>
      <sz val="14"/>
    </font>
    <font>
      <b val="1"/>
      <color rgb="00FFFFFF"/>
      <sz val="10"/>
    </font>
    <font>
      <b val="1"/>
      <color rgb="00000000"/>
      <sz val="10"/>
    </font>
    <font>
      <b val="1"/>
      <color rgb="00FFFFFF"/>
      <sz val="20"/>
    </font>
    <font>
      <i val="1"/>
      <sz val="11"/>
    </font>
    <font>
      <i val="1"/>
      <sz val="9"/>
    </font>
    <font>
      <b val="1"/>
      <sz val="10"/>
    </font>
    <font/>
    <font>
      <name val="Calibri"/>
      <b val="1"/>
      <color rgb="001F4E78"/>
      <sz val="16"/>
    </font>
    <font>
      <name val="Calibri"/>
      <i val="1"/>
      <sz val="9"/>
    </font>
    <font>
      <name val="Calibri"/>
      <b val="1"/>
      <color rgb="00FFFFFF"/>
      <sz val="11"/>
    </font>
    <font>
      <name val="Calibri"/>
      <b val="1"/>
      <color rgb="00FFFFFF"/>
      <sz val="10"/>
    </font>
    <font>
      <name val="Calibri"/>
      <b val="1"/>
      <color rgb="00000000"/>
      <sz val="11"/>
    </font>
    <font>
      <name val="Calibri"/>
      <sz val="10"/>
    </font>
  </fonts>
  <fills count="1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2F5597"/>
        <bgColor rgb="002F5597"/>
      </patternFill>
    </fill>
    <fill>
      <patternFill patternType="solid">
        <fgColor rgb="00C00000"/>
        <bgColor rgb="00C00000"/>
      </patternFill>
    </fill>
    <fill>
      <patternFill patternType="solid">
        <fgColor rgb="001F4E78"/>
        <bgColor rgb="001F4E78"/>
      </patternFill>
    </fill>
    <fill>
      <patternFill patternType="solid">
        <fgColor rgb="00F4B084"/>
        <bgColor rgb="00F4B084"/>
      </patternFill>
    </fill>
    <fill>
      <patternFill patternType="solid">
        <fgColor rgb="0092D050"/>
        <bgColor rgb="0092D050"/>
      </patternFill>
    </fill>
    <fill>
      <patternFill patternType="solid">
        <fgColor rgb="00E2EFDA"/>
        <bgColor rgb="00E2EFDA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/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pivotButton="0" quotePrefix="0" xfId="0"/>
    <xf numFmtId="0" fontId="5" fillId="5" borderId="0" applyAlignment="1" pivotButton="0" quotePrefix="0" xfId="0">
      <alignment horizontal="center" vertical="center"/>
    </xf>
    <xf numFmtId="0" fontId="6" fillId="0" borderId="0" pivotButton="0" quotePrefix="0" xfId="0"/>
    <xf numFmtId="0" fontId="7" fillId="2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0" borderId="0" applyAlignment="1" pivotButton="0" quotePrefix="0" xfId="0">
      <alignment horizontal="left"/>
    </xf>
    <xf numFmtId="0" fontId="16" fillId="5" borderId="0" applyAlignment="1" pivotButton="0" quotePrefix="0" xfId="0">
      <alignment horizontal="center" vertical="center"/>
    </xf>
    <xf numFmtId="0" fontId="17" fillId="0" borderId="7" applyAlignment="1" pivotButton="0" quotePrefix="0" xfId="0">
      <alignment horizontal="center" vertical="center"/>
    </xf>
    <xf numFmtId="0" fontId="15" fillId="0" borderId="7" pivotButton="0" quotePrefix="0" xfId="0"/>
    <xf numFmtId="0" fontId="18" fillId="7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2" fontId="19" fillId="2" borderId="1" applyAlignment="1" pivotButton="0" quotePrefix="0" xfId="0">
      <alignment horizontal="center" vertical="center"/>
    </xf>
    <xf numFmtId="0" fontId="15" fillId="0" borderId="1" pivotButton="0" quotePrefix="0" xfId="0"/>
    <xf numFmtId="2" fontId="1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2" fontId="15" fillId="0" borderId="7" pivotButton="0" quotePrefix="0" xfId="0"/>
    <xf numFmtId="2" fontId="15" fillId="0" borderId="1" pivotButton="0" quotePrefix="0" xfId="0"/>
    <xf numFmtId="0" fontId="1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8" fillId="8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0" fillId="9" borderId="0" pivotButton="0" quotePrefix="0" xfId="0"/>
    <xf numFmtId="0" fontId="21" fillId="0" borderId="0" pivotButton="0" quotePrefix="0" xfId="0"/>
    <xf numFmtId="0" fontId="0" fillId="10" borderId="0" pivotButton="0" quotePrefix="0" xfId="0"/>
    <xf numFmtId="0" fontId="17" fillId="0" borderId="0" pivotButton="0" quotePrefix="0" xfId="0"/>
    <xf numFmtId="0" fontId="18" fillId="2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8" customWidth="1" min="5" max="5"/>
    <col width="20" customWidth="1" min="6" max="6"/>
    <col width="15" customWidth="1" min="7" max="7"/>
    <col width="12" customWidth="1" min="8" max="8"/>
  </cols>
  <sheetData>
    <row r="1">
      <c r="A1" s="1" t="inlineStr">
        <is>
          <t>Employee ID</t>
        </is>
      </c>
      <c r="B1" s="1" t="inlineStr">
        <is>
          <t>Date</t>
        </is>
      </c>
      <c r="C1" s="1" t="inlineStr">
        <is>
          <t>Clock-In</t>
        </is>
      </c>
      <c r="D1" s="1" t="inlineStr">
        <is>
          <t>Clock-Out</t>
        </is>
      </c>
      <c r="E1" s="1" t="inlineStr">
        <is>
          <t>Tea Break (mins)</t>
        </is>
      </c>
      <c r="F1" s="1" t="inlineStr">
        <is>
          <t>Lunch Break (mins)</t>
        </is>
      </c>
      <c r="G1" s="1" t="inlineStr">
        <is>
          <t>Department</t>
        </is>
      </c>
      <c r="H1" s="1" t="inlineStr">
        <is>
          <t>Shift Type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3" t="inlineStr">
        <is>
          <t>System Settings</t>
        </is>
      </c>
    </row>
    <row r="3">
      <c r="A3" s="4" t="inlineStr">
        <is>
          <t>Working Hours</t>
        </is>
      </c>
    </row>
    <row r="4">
      <c r="A4" s="5" t="inlineStr">
        <is>
          <t>Expected Hours/Day</t>
        </is>
      </c>
      <c r="B4" s="6" t="n">
        <v>7.5</v>
      </c>
    </row>
    <row r="5">
      <c r="A5" s="5" t="inlineStr">
        <is>
          <t>Workdays/Week</t>
        </is>
      </c>
      <c r="B5" s="6" t="n">
        <v>5</v>
      </c>
    </row>
    <row r="6">
      <c r="A6" s="5" t="inlineStr">
        <is>
          <t>Workdays/Month</t>
        </is>
      </c>
      <c r="B6" s="6" t="n">
        <v>22</v>
      </c>
    </row>
    <row r="8">
      <c r="A8" s="4" t="inlineStr">
        <is>
          <t>Break Configuration</t>
        </is>
      </c>
    </row>
    <row r="9">
      <c r="A9" s="5" t="inlineStr">
        <is>
          <t>Paid Tea Break (mins)</t>
        </is>
      </c>
      <c r="B9" s="6" t="n">
        <v>30</v>
      </c>
    </row>
    <row r="10">
      <c r="A10" s="5" t="inlineStr">
        <is>
          <t>Paid Lunch Break (mins)</t>
        </is>
      </c>
      <c r="B10" s="6" t="n">
        <v>30</v>
      </c>
    </row>
    <row r="12">
      <c r="A12" s="4" t="inlineStr">
        <is>
          <t>Shift Configuration</t>
        </is>
      </c>
    </row>
    <row r="13">
      <c r="A13" s="5" t="inlineStr">
        <is>
          <t>Night Shift Start</t>
        </is>
      </c>
      <c r="B13" s="6" t="inlineStr">
        <is>
          <t>19:00</t>
        </is>
      </c>
    </row>
    <row r="14">
      <c r="A14" s="5" t="inlineStr">
        <is>
          <t>Night Shift End</t>
        </is>
      </c>
      <c r="B14" s="6" t="inlineStr">
        <is>
          <t>00:00</t>
        </is>
      </c>
    </row>
    <row r="15">
      <c r="A15" s="5" t="inlineStr">
        <is>
          <t>Night Allowance %</t>
        </is>
      </c>
      <c r="B15" s="6" t="n">
        <v>10</v>
      </c>
    </row>
    <row r="17">
      <c r="A17" s="4" t="inlineStr">
        <is>
          <t>Alert Thresholds</t>
        </is>
      </c>
    </row>
    <row r="18">
      <c r="A18" s="5" t="inlineStr">
        <is>
          <t>Low Utilization %</t>
        </is>
      </c>
      <c r="B18" s="6" t="n">
        <v>80</v>
      </c>
    </row>
    <row r="19">
      <c r="A19" s="5" t="inlineStr">
        <is>
          <t>High Lost Time (hours)</t>
        </is>
      </c>
      <c r="B19" s="6" t="n">
        <v>2</v>
      </c>
    </row>
    <row r="20">
      <c r="A20" s="5" t="inlineStr">
        <is>
          <t>Excessive Overtime (hours)</t>
        </is>
      </c>
      <c r="B20" s="6" t="n">
        <v>3</v>
      </c>
    </row>
    <row r="21">
      <c r="A21" s="41" t="inlineStr">
        <is>
          <t>Dashboard Thresholds</t>
        </is>
      </c>
    </row>
    <row r="22">
      <c r="A22" s="42" t="inlineStr">
        <is>
          <t>Target Utilization %</t>
        </is>
      </c>
      <c r="B22" s="43" t="n">
        <v>95</v>
      </c>
    </row>
    <row r="23">
      <c r="A23" s="42" t="inlineStr">
        <is>
          <t>Target Compliance %</t>
        </is>
      </c>
      <c r="B23" s="43" t="n">
        <v>90</v>
      </c>
    </row>
    <row r="24">
      <c r="A24" s="42" t="inlineStr">
        <is>
          <t>Max Alert Count</t>
        </is>
      </c>
      <c r="B24" s="43" t="n">
        <v>10</v>
      </c>
    </row>
    <row r="25">
      <c r="A25" s="42" t="inlineStr">
        <is>
          <t>Break Tolerance (mins)</t>
        </is>
      </c>
      <c r="B25" s="43" t="n">
        <v>10</v>
      </c>
    </row>
    <row r="26">
      <c r="A26" s="42" t="inlineStr">
        <is>
          <t>High Overtime Threshold (hrs)</t>
        </is>
      </c>
      <c r="B26" s="43" t="n">
        <v>20</v>
      </c>
    </row>
    <row r="27">
      <c r="A27" s="42" t="inlineStr">
        <is>
          <t>Medium Overtime Threshold (hrs)</t>
        </is>
      </c>
      <c r="B27" s="43" t="n">
        <v>10</v>
      </c>
    </row>
    <row r="29">
      <c r="A29" s="41" t="inlineStr">
        <is>
          <t>Notes</t>
        </is>
      </c>
    </row>
    <row r="30">
      <c r="A30" s="44" t="inlineStr">
        <is>
          <t>All thresholds are configurable</t>
        </is>
      </c>
    </row>
    <row r="31">
      <c r="A31" s="44" t="inlineStr">
        <is>
          <t>Changes will affect dashboard calculations</t>
        </is>
      </c>
    </row>
    <row r="32">
      <c r="A32" s="44" t="inlineStr">
        <is>
          <t>Last Updated: 2025-10-31</t>
        </is>
      </c>
    </row>
  </sheetData>
  <mergeCells count="5">
    <mergeCell ref="A1:B1"/>
    <mergeCell ref="A17:B17"/>
    <mergeCell ref="A8:B8"/>
    <mergeCell ref="A3:B3"/>
    <mergeCell ref="A12:B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Employee ID</t>
        </is>
      </c>
      <c r="B1" s="7" t="inlineStr">
        <is>
          <t>Date</t>
        </is>
      </c>
      <c r="C1" s="7" t="inlineStr">
        <is>
          <t>Worked Hours</t>
        </is>
      </c>
      <c r="D1" s="7" t="inlineStr">
        <is>
          <t>Lost Time (hrs)</t>
        </is>
      </c>
      <c r="E1" s="7" t="inlineStr">
        <is>
          <t>Overtime (hrs)</t>
        </is>
      </c>
      <c r="F1" s="7" t="inlineStr">
        <is>
          <t>Night Hours</t>
        </is>
      </c>
      <c r="G1" s="7" t="inlineStr">
        <is>
          <t>Utilization %</t>
        </is>
      </c>
      <c r="H1" s="7" t="inlineStr">
        <is>
          <t>Status</t>
        </is>
      </c>
      <c r="I1" s="38" t="inlineStr">
        <is>
          <t>Break Compliance</t>
        </is>
      </c>
      <c r="J1" s="38" t="inlineStr">
        <is>
          <t>Total Break (min)</t>
        </is>
      </c>
      <c r="K1" s="38" t="inlineStr">
        <is>
          <t>Work-Life Score</t>
        </is>
      </c>
    </row>
    <row r="2">
      <c r="A2" s="8">
        <f>BiometricData!A2</f>
        <v/>
      </c>
      <c r="B2" s="8">
        <f>BiometricData!B2</f>
        <v/>
      </c>
      <c r="C2" s="9">
        <f>IF(BiometricData!A2&lt;&gt;"",HOUR(BiometricData!D2-BiometricData!C2)+MINUTE(BiometricData!D2-BiometricData!C2)/60-(BiometricData!E2+BiometricData!F2)/60,"")</f>
        <v/>
      </c>
      <c r="D2" s="9">
        <f>IF(C2&lt;&gt;"",MAX(0,Settings!$B$5-C2),"")</f>
        <v/>
      </c>
      <c r="E2" s="9">
        <f>IF(C2&lt;&gt;"",MAX(0,C2-Settings!$B$5),"")</f>
        <v/>
      </c>
      <c r="F2" s="9">
        <f>IF(AND(BiometricData!H2="Night",BiometricData!A2&lt;&gt;""),C2,0)</f>
        <v/>
      </c>
      <c r="G2" s="9">
        <f>IF(C2&lt;&gt;"",C2/Settings!$B$5*100,"")</f>
        <v/>
      </c>
      <c r="H2" s="9">
        <f>IF(G2&lt;&gt;"",IF(G2&lt;Settings!$B$18,"Low Utilization",IF(E2&gt;Settings!$B$20,"Excessive Overtime","Normal")),"")</f>
        <v/>
      </c>
      <c r="I2">
        <f>IF(BiometricData!A2&lt;&gt;"",IF(AND(ABS(BiometricData!E2-Settings!$B$9)&lt;=10,ABS(BiometricData!F2-Settings!$B$10)&lt;=10),"Compliant","Non-Compliant"),"")</f>
        <v/>
      </c>
      <c r="J2">
        <f>IF(BiometricData!A2&lt;&gt;"",BiometricData!E2+BiometricData!F2,"")</f>
        <v/>
      </c>
      <c r="K2">
        <f>IF(C2&lt;&gt;"",ROUND(IF(E2&gt;2,MAX(0,100-E2*10),IF(G2&lt;70,70,IF(G2&gt;110,MAX(0,110-G2+80),100))),0),"")</f>
        <v/>
      </c>
    </row>
    <row r="3">
      <c r="A3">
        <f>BiometricData!A3</f>
        <v/>
      </c>
      <c r="B3">
        <f>BiometricData!B3</f>
        <v/>
      </c>
      <c r="C3">
        <f>IF(BiometricData!A3&lt;&gt;"",HOUR(BiometricData!D3-BiometricData!C3)+MINUTE(BiometricData!D3-BiometricData!C3)/60-(BiometricData!E3+BiometricData!F3)/60,"")</f>
        <v/>
      </c>
      <c r="D3">
        <f>IF(C3&lt;&gt;"",MAX(0,Settings!$B$4-C3),"")</f>
        <v/>
      </c>
      <c r="E3">
        <f>IF(C3&lt;&gt;"",MAX(0,C3-Settings!$B$4),"")</f>
        <v/>
      </c>
      <c r="F3">
        <f>IF(AND(BiometricData!H3="Night",BiometricData!A3&lt;&gt;""),C3,0)</f>
        <v/>
      </c>
      <c r="G3">
        <f>IF(C3&lt;&gt;"",C3/Settings!$B$4*100,"")</f>
        <v/>
      </c>
      <c r="H3">
        <f>IF(G3&lt;&gt;"",IF(G3&lt;Settings!$B$18,"Low Utilization",IF(E3&gt;Settings!$B$20,"Excessive Overtime","Normal")),"")</f>
        <v/>
      </c>
      <c r="I3">
        <f>IF(BiometricData!A3&lt;&gt;"",IF(AND(ABS(BiometricData!E3-Settings!$B$9)&lt;=10,ABS(BiometricData!F3-Settings!$B$10)&lt;=10),"Compliant","Non-Compliant"),"")</f>
        <v/>
      </c>
      <c r="J3">
        <f>IF(BiometricData!A3&lt;&gt;"",BiometricData!E3+BiometricData!F3,"")</f>
        <v/>
      </c>
      <c r="K3">
        <f>IF(C3&lt;&gt;"",ROUND(IF(E3&gt;2,MAX(0,100-E3*10),IF(G3&lt;70,70,IF(G3&gt;110,MAX(0,110-G3+80),100))),0),"")</f>
        <v/>
      </c>
    </row>
    <row r="4">
      <c r="A4">
        <f>BiometricData!A4</f>
        <v/>
      </c>
      <c r="B4">
        <f>BiometricData!B4</f>
        <v/>
      </c>
      <c r="C4">
        <f>IF(BiometricData!A4&lt;&gt;"",HOUR(BiometricData!D4-BiometricData!C4)+MINUTE(BiometricData!D4-BiometricData!C4)/60-(BiometricData!E4+BiometricData!F4)/60,"")</f>
        <v/>
      </c>
      <c r="D4">
        <f>IF(C4&lt;&gt;"",MAX(0,Settings!$B$4-C4),"")</f>
        <v/>
      </c>
      <c r="E4">
        <f>IF(C4&lt;&gt;"",MAX(0,C4-Settings!$B$4),"")</f>
        <v/>
      </c>
      <c r="F4">
        <f>IF(AND(BiometricData!H4="Night",BiometricData!A4&lt;&gt;""),C4,0)</f>
        <v/>
      </c>
      <c r="G4">
        <f>IF(C4&lt;&gt;"",C4/Settings!$B$4*100,"")</f>
        <v/>
      </c>
      <c r="H4">
        <f>IF(G4&lt;&gt;"",IF(G4&lt;Settings!$B$18,"Low Utilization",IF(E4&gt;Settings!$B$20,"Excessive Overtime","Normal")),"")</f>
        <v/>
      </c>
      <c r="I4">
        <f>IF(BiometricData!A4&lt;&gt;"",IF(AND(ABS(BiometricData!E4-Settings!$B$9)&lt;=10,ABS(BiometricData!F4-Settings!$B$10)&lt;=10),"Compliant","Non-Compliant"),"")</f>
        <v/>
      </c>
      <c r="J4">
        <f>IF(BiometricData!A4&lt;&gt;"",BiometricData!E4+BiometricData!F4,"")</f>
        <v/>
      </c>
      <c r="K4">
        <f>IF(C4&lt;&gt;"",ROUND(IF(E4&gt;2,MAX(0,100-E4*10),IF(G4&lt;70,70,IF(G4&gt;110,MAX(0,110-G4+80),100))),0),"")</f>
        <v/>
      </c>
    </row>
    <row r="5">
      <c r="A5">
        <f>BiometricData!A5</f>
        <v/>
      </c>
      <c r="B5">
        <f>BiometricData!B5</f>
        <v/>
      </c>
      <c r="C5">
        <f>IF(BiometricData!A5&lt;&gt;"",HOUR(BiometricData!D5-BiometricData!C5)+MINUTE(BiometricData!D5-BiometricData!C5)/60-(BiometricData!E5+BiometricData!F5)/60,"")</f>
        <v/>
      </c>
      <c r="D5">
        <f>IF(C5&lt;&gt;"",MAX(0,Settings!$B$4-C5),"")</f>
        <v/>
      </c>
      <c r="E5">
        <f>IF(C5&lt;&gt;"",MAX(0,C5-Settings!$B$4),"")</f>
        <v/>
      </c>
      <c r="F5">
        <f>IF(AND(BiometricData!H5="Night",BiometricData!A5&lt;&gt;""),C5,0)</f>
        <v/>
      </c>
      <c r="G5">
        <f>IF(C5&lt;&gt;"",C5/Settings!$B$4*100,"")</f>
        <v/>
      </c>
      <c r="H5">
        <f>IF(G5&lt;&gt;"",IF(G5&lt;Settings!$B$18,"Low Utilization",IF(E5&gt;Settings!$B$20,"Excessive Overtime","Normal")),"")</f>
        <v/>
      </c>
      <c r="I5">
        <f>IF(BiometricData!A5&lt;&gt;"",IF(AND(ABS(BiometricData!E5-Settings!$B$9)&lt;=10,ABS(BiometricData!F5-Settings!$B$10)&lt;=10),"Compliant","Non-Compliant"),"")</f>
        <v/>
      </c>
      <c r="J5">
        <f>IF(BiometricData!A5&lt;&gt;"",BiometricData!E5+BiometricData!F5,"")</f>
        <v/>
      </c>
      <c r="K5">
        <f>IF(C5&lt;&gt;"",ROUND(IF(E5&gt;2,MAX(0,100-E5*10),IF(G5&lt;70,70,IF(G5&gt;110,MAX(0,110-G5+80),100))),0),"")</f>
        <v/>
      </c>
    </row>
    <row r="6">
      <c r="A6">
        <f>BiometricData!A6</f>
        <v/>
      </c>
      <c r="B6">
        <f>BiometricData!B6</f>
        <v/>
      </c>
      <c r="C6">
        <f>IF(BiometricData!A6&lt;&gt;"",HOUR(BiometricData!D6-BiometricData!C6)+MINUTE(BiometricData!D6-BiometricData!C6)/60-(BiometricData!E6+BiometricData!F6)/60,"")</f>
        <v/>
      </c>
      <c r="D6">
        <f>IF(C6&lt;&gt;"",MAX(0,Settings!$B$4-C6),"")</f>
        <v/>
      </c>
      <c r="E6">
        <f>IF(C6&lt;&gt;"",MAX(0,C6-Settings!$B$4),"")</f>
        <v/>
      </c>
      <c r="F6">
        <f>IF(AND(BiometricData!H6="Night",BiometricData!A6&lt;&gt;""),C6,0)</f>
        <v/>
      </c>
      <c r="G6">
        <f>IF(C6&lt;&gt;"",C6/Settings!$B$4*100,"")</f>
        <v/>
      </c>
      <c r="H6">
        <f>IF(G6&lt;&gt;"",IF(G6&lt;Settings!$B$18,"Low Utilization",IF(E6&gt;Settings!$B$20,"Excessive Overtime","Normal")),"")</f>
        <v/>
      </c>
      <c r="I6">
        <f>IF(BiometricData!A6&lt;&gt;"",IF(AND(ABS(BiometricData!E6-Settings!$B$9)&lt;=10,ABS(BiometricData!F6-Settings!$B$10)&lt;=10),"Compliant","Non-Compliant"),"")</f>
        <v/>
      </c>
      <c r="J6">
        <f>IF(BiometricData!A6&lt;&gt;"",BiometricData!E6+BiometricData!F6,"")</f>
        <v/>
      </c>
      <c r="K6">
        <f>IF(C6&lt;&gt;"",ROUND(IF(E6&gt;2,MAX(0,100-E6*10),IF(G6&lt;70,70,IF(G6&gt;110,MAX(0,110-G6+80),100))),0),"")</f>
        <v/>
      </c>
    </row>
    <row r="7">
      <c r="A7">
        <f>BiometricData!A7</f>
        <v/>
      </c>
      <c r="B7">
        <f>BiometricData!B7</f>
        <v/>
      </c>
      <c r="C7">
        <f>IF(BiometricData!A7&lt;&gt;"",HOUR(BiometricData!D7-BiometricData!C7)+MINUTE(BiometricData!D7-BiometricData!C7)/60-(BiometricData!E7+BiometricData!F7)/60,"")</f>
        <v/>
      </c>
      <c r="D7">
        <f>IF(C7&lt;&gt;"",MAX(0,Settings!$B$4-C7),"")</f>
        <v/>
      </c>
      <c r="E7">
        <f>IF(C7&lt;&gt;"",MAX(0,C7-Settings!$B$4),"")</f>
        <v/>
      </c>
      <c r="F7">
        <f>IF(AND(BiometricData!H7="Night",BiometricData!A7&lt;&gt;""),C7,0)</f>
        <v/>
      </c>
      <c r="G7">
        <f>IF(C7&lt;&gt;"",C7/Settings!$B$4*100,"")</f>
        <v/>
      </c>
      <c r="H7">
        <f>IF(G7&lt;&gt;"",IF(G7&lt;Settings!$B$18,"Low Utilization",IF(E7&gt;Settings!$B$20,"Excessive Overtime","Normal")),"")</f>
        <v/>
      </c>
      <c r="I7">
        <f>IF(BiometricData!A7&lt;&gt;"",IF(AND(ABS(BiometricData!E7-Settings!$B$9)&lt;=10,ABS(BiometricData!F7-Settings!$B$10)&lt;=10),"Compliant","Non-Compliant"),"")</f>
        <v/>
      </c>
      <c r="J7">
        <f>IF(BiometricData!A7&lt;&gt;"",BiometricData!E7+BiometricData!F7,"")</f>
        <v/>
      </c>
      <c r="K7">
        <f>IF(C7&lt;&gt;"",ROUND(IF(E7&gt;2,MAX(0,100-E7*10),IF(G7&lt;70,70,IF(G7&gt;110,MAX(0,110-G7+80),100))),0),"")</f>
        <v/>
      </c>
    </row>
    <row r="8">
      <c r="A8">
        <f>BiometricData!A8</f>
        <v/>
      </c>
      <c r="B8">
        <f>BiometricData!B8</f>
        <v/>
      </c>
      <c r="C8">
        <f>IF(BiometricData!A8&lt;&gt;"",HOUR(BiometricData!D8-BiometricData!C8)+MINUTE(BiometricData!D8-BiometricData!C8)/60-(BiometricData!E8+BiometricData!F8)/60,"")</f>
        <v/>
      </c>
      <c r="D8">
        <f>IF(C8&lt;&gt;"",MAX(0,Settings!$B$4-C8),"")</f>
        <v/>
      </c>
      <c r="E8">
        <f>IF(C8&lt;&gt;"",MAX(0,C8-Settings!$B$4),"")</f>
        <v/>
      </c>
      <c r="F8">
        <f>IF(AND(BiometricData!H8="Night",BiometricData!A8&lt;&gt;""),C8,0)</f>
        <v/>
      </c>
      <c r="G8">
        <f>IF(C8&lt;&gt;"",C8/Settings!$B$4*100,"")</f>
        <v/>
      </c>
      <c r="H8">
        <f>IF(G8&lt;&gt;"",IF(G8&lt;Settings!$B$18,"Low Utilization",IF(E8&gt;Settings!$B$20,"Excessive Overtime","Normal")),"")</f>
        <v/>
      </c>
      <c r="I8">
        <f>IF(BiometricData!A8&lt;&gt;"",IF(AND(ABS(BiometricData!E8-Settings!$B$9)&lt;=10,ABS(BiometricData!F8-Settings!$B$10)&lt;=10),"Compliant","Non-Compliant"),"")</f>
        <v/>
      </c>
      <c r="J8">
        <f>IF(BiometricData!A8&lt;&gt;"",BiometricData!E8+BiometricData!F8,"")</f>
        <v/>
      </c>
      <c r="K8">
        <f>IF(C8&lt;&gt;"",ROUND(IF(E8&gt;2,MAX(0,100-E8*10),IF(G8&lt;70,70,IF(G8&gt;110,MAX(0,110-G8+80),100))),0),"")</f>
        <v/>
      </c>
    </row>
    <row r="9">
      <c r="A9">
        <f>BiometricData!A9</f>
        <v/>
      </c>
      <c r="B9">
        <f>BiometricData!B9</f>
        <v/>
      </c>
      <c r="C9">
        <f>IF(BiometricData!A9&lt;&gt;"",HOUR(BiometricData!D9-BiometricData!C9)+MINUTE(BiometricData!D9-BiometricData!C9)/60-(BiometricData!E9+BiometricData!F9)/60,"")</f>
        <v/>
      </c>
      <c r="D9">
        <f>IF(C9&lt;&gt;"",MAX(0,Settings!$B$4-C9),"")</f>
        <v/>
      </c>
      <c r="E9">
        <f>IF(C9&lt;&gt;"",MAX(0,C9-Settings!$B$4),"")</f>
        <v/>
      </c>
      <c r="F9">
        <f>IF(AND(BiometricData!H9="Night",BiometricData!A9&lt;&gt;""),C9,0)</f>
        <v/>
      </c>
      <c r="G9">
        <f>IF(C9&lt;&gt;"",C9/Settings!$B$4*100,"")</f>
        <v/>
      </c>
      <c r="H9">
        <f>IF(G9&lt;&gt;"",IF(G9&lt;Settings!$B$18,"Low Utilization",IF(E9&gt;Settings!$B$20,"Excessive Overtime","Normal")),"")</f>
        <v/>
      </c>
      <c r="I9">
        <f>IF(BiometricData!A9&lt;&gt;"",IF(AND(ABS(BiometricData!E9-Settings!$B$9)&lt;=10,ABS(BiometricData!F9-Settings!$B$10)&lt;=10),"Compliant","Non-Compliant"),"")</f>
        <v/>
      </c>
      <c r="J9">
        <f>IF(BiometricData!A9&lt;&gt;"",BiometricData!E9+BiometricData!F9,"")</f>
        <v/>
      </c>
      <c r="K9">
        <f>IF(C9&lt;&gt;"",ROUND(IF(E9&gt;2,MAX(0,100-E9*10),IF(G9&lt;70,70,IF(G9&gt;110,MAX(0,110-G9+80),100))),0),"")</f>
        <v/>
      </c>
    </row>
    <row r="10">
      <c r="A10">
        <f>BiometricData!A10</f>
        <v/>
      </c>
      <c r="B10">
        <f>BiometricData!B10</f>
        <v/>
      </c>
      <c r="C10">
        <f>IF(BiometricData!A10&lt;&gt;"",HOUR(BiometricData!D10-BiometricData!C10)+MINUTE(BiometricData!D10-BiometricData!C10)/60-(BiometricData!E10+BiometricData!F10)/60,"")</f>
        <v/>
      </c>
      <c r="D10">
        <f>IF(C10&lt;&gt;"",MAX(0,Settings!$B$4-C10),"")</f>
        <v/>
      </c>
      <c r="E10">
        <f>IF(C10&lt;&gt;"",MAX(0,C10-Settings!$B$4),"")</f>
        <v/>
      </c>
      <c r="F10">
        <f>IF(AND(BiometricData!H10="Night",BiometricData!A10&lt;&gt;""),C10,0)</f>
        <v/>
      </c>
      <c r="G10">
        <f>IF(C10&lt;&gt;"",C10/Settings!$B$4*100,"")</f>
        <v/>
      </c>
      <c r="H10">
        <f>IF(G10&lt;&gt;"",IF(G10&lt;Settings!$B$18,"Low Utilization",IF(E10&gt;Settings!$B$20,"Excessive Overtime","Normal")),"")</f>
        <v/>
      </c>
      <c r="I10">
        <f>IF(BiometricData!A10&lt;&gt;"",IF(AND(ABS(BiometricData!E10-Settings!$B$9)&lt;=10,ABS(BiometricData!F10-Settings!$B$10)&lt;=10),"Compliant","Non-Compliant"),"")</f>
        <v/>
      </c>
      <c r="J10">
        <f>IF(BiometricData!A10&lt;&gt;"",BiometricData!E10+BiometricData!F10,"")</f>
        <v/>
      </c>
      <c r="K10">
        <f>IF(C10&lt;&gt;"",ROUND(IF(E10&gt;2,MAX(0,100-E10*10),IF(G10&lt;70,70,IF(G10&gt;110,MAX(0,110-G10+80),100))),0),"")</f>
        <v/>
      </c>
    </row>
    <row r="11">
      <c r="A11">
        <f>BiometricData!A11</f>
        <v/>
      </c>
      <c r="B11">
        <f>BiometricData!B11</f>
        <v/>
      </c>
      <c r="C11">
        <f>IF(BiometricData!A11&lt;&gt;"",HOUR(BiometricData!D11-BiometricData!C11)+MINUTE(BiometricData!D11-BiometricData!C11)/60-(BiometricData!E11+BiometricData!F11)/60,"")</f>
        <v/>
      </c>
      <c r="D11">
        <f>IF(C11&lt;&gt;"",MAX(0,Settings!$B$4-C11),"")</f>
        <v/>
      </c>
      <c r="E11">
        <f>IF(C11&lt;&gt;"",MAX(0,C11-Settings!$B$4),"")</f>
        <v/>
      </c>
      <c r="F11">
        <f>IF(AND(BiometricData!H11="Night",BiometricData!A11&lt;&gt;""),C11,0)</f>
        <v/>
      </c>
      <c r="G11">
        <f>IF(C11&lt;&gt;"",C11/Settings!$B$4*100,"")</f>
        <v/>
      </c>
      <c r="H11">
        <f>IF(G11&lt;&gt;"",IF(G11&lt;Settings!$B$18,"Low Utilization",IF(E11&gt;Settings!$B$20,"Excessive Overtime","Normal")),"")</f>
        <v/>
      </c>
      <c r="I11">
        <f>IF(BiometricData!A11&lt;&gt;"",IF(AND(ABS(BiometricData!E11-Settings!$B$9)&lt;=10,ABS(BiometricData!F11-Settings!$B$10)&lt;=10),"Compliant","Non-Compliant"),"")</f>
        <v/>
      </c>
      <c r="J11">
        <f>IF(BiometricData!A11&lt;&gt;"",BiometricData!E11+BiometricData!F11,"")</f>
        <v/>
      </c>
      <c r="K11">
        <f>IF(C11&lt;&gt;"",ROUND(IF(E11&gt;2,MAX(0,100-E11*10),IF(G11&lt;70,70,IF(G11&gt;110,MAX(0,110-G11+80),100))),0),"")</f>
        <v/>
      </c>
    </row>
    <row r="12">
      <c r="A12">
        <f>BiometricData!A12</f>
        <v/>
      </c>
      <c r="B12">
        <f>BiometricData!B12</f>
        <v/>
      </c>
      <c r="C12">
        <f>IF(BiometricData!A12&lt;&gt;"",HOUR(BiometricData!D12-BiometricData!C12)+MINUTE(BiometricData!D12-BiometricData!C12)/60-(BiometricData!E12+BiometricData!F12)/60,"")</f>
        <v/>
      </c>
      <c r="D12">
        <f>IF(C12&lt;&gt;"",MAX(0,Settings!$B$4-C12),"")</f>
        <v/>
      </c>
      <c r="E12">
        <f>IF(C12&lt;&gt;"",MAX(0,C12-Settings!$B$4),"")</f>
        <v/>
      </c>
      <c r="F12">
        <f>IF(AND(BiometricData!H12="Night",BiometricData!A12&lt;&gt;""),C12,0)</f>
        <v/>
      </c>
      <c r="G12">
        <f>IF(C12&lt;&gt;"",C12/Settings!$B$4*100,"")</f>
        <v/>
      </c>
      <c r="H12">
        <f>IF(G12&lt;&gt;"",IF(G12&lt;Settings!$B$18,"Low Utilization",IF(E12&gt;Settings!$B$20,"Excessive Overtime","Normal")),"")</f>
        <v/>
      </c>
      <c r="I12">
        <f>IF(BiometricData!A12&lt;&gt;"",IF(AND(ABS(BiometricData!E12-Settings!$B$9)&lt;=10,ABS(BiometricData!F12-Settings!$B$10)&lt;=10),"Compliant","Non-Compliant"),"")</f>
        <v/>
      </c>
      <c r="J12">
        <f>IF(BiometricData!A12&lt;&gt;"",BiometricData!E12+BiometricData!F12,"")</f>
        <v/>
      </c>
      <c r="K12">
        <f>IF(C12&lt;&gt;"",ROUND(IF(E12&gt;2,MAX(0,100-E12*10),IF(G12&lt;70,70,IF(G12&gt;110,MAX(0,110-G12+80),100))),0),"")</f>
        <v/>
      </c>
    </row>
    <row r="13">
      <c r="A13">
        <f>BiometricData!A13</f>
        <v/>
      </c>
      <c r="B13">
        <f>BiometricData!B13</f>
        <v/>
      </c>
      <c r="C13">
        <f>IF(BiometricData!A13&lt;&gt;"",HOUR(BiometricData!D13-BiometricData!C13)+MINUTE(BiometricData!D13-BiometricData!C13)/60-(BiometricData!E13+BiometricData!F13)/60,"")</f>
        <v/>
      </c>
      <c r="D13">
        <f>IF(C13&lt;&gt;"",MAX(0,Settings!$B$4-C13),"")</f>
        <v/>
      </c>
      <c r="E13">
        <f>IF(C13&lt;&gt;"",MAX(0,C13-Settings!$B$4),"")</f>
        <v/>
      </c>
      <c r="F13">
        <f>IF(AND(BiometricData!H13="Night",BiometricData!A13&lt;&gt;""),C13,0)</f>
        <v/>
      </c>
      <c r="G13">
        <f>IF(C13&lt;&gt;"",C13/Settings!$B$4*100,"")</f>
        <v/>
      </c>
      <c r="H13">
        <f>IF(G13&lt;&gt;"",IF(G13&lt;Settings!$B$18,"Low Utilization",IF(E13&gt;Settings!$B$20,"Excessive Overtime","Normal")),"")</f>
        <v/>
      </c>
      <c r="I13">
        <f>IF(BiometricData!A13&lt;&gt;"",IF(AND(ABS(BiometricData!E13-Settings!$B$9)&lt;=10,ABS(BiometricData!F13-Settings!$B$10)&lt;=10),"Compliant","Non-Compliant"),"")</f>
        <v/>
      </c>
      <c r="J13">
        <f>IF(BiometricData!A13&lt;&gt;"",BiometricData!E13+BiometricData!F13,"")</f>
        <v/>
      </c>
      <c r="K13">
        <f>IF(C13&lt;&gt;"",ROUND(IF(E13&gt;2,MAX(0,100-E13*10),IF(G13&lt;70,70,IF(G13&gt;110,MAX(0,110-G13+80),100))),0),"")</f>
        <v/>
      </c>
    </row>
    <row r="14">
      <c r="A14">
        <f>BiometricData!A14</f>
        <v/>
      </c>
      <c r="B14">
        <f>BiometricData!B14</f>
        <v/>
      </c>
      <c r="C14">
        <f>IF(BiometricData!A14&lt;&gt;"",HOUR(BiometricData!D14-BiometricData!C14)+MINUTE(BiometricData!D14-BiometricData!C14)/60-(BiometricData!E14+BiometricData!F14)/60,"")</f>
        <v/>
      </c>
      <c r="D14">
        <f>IF(C14&lt;&gt;"",MAX(0,Settings!$B$4-C14),"")</f>
        <v/>
      </c>
      <c r="E14">
        <f>IF(C14&lt;&gt;"",MAX(0,C14-Settings!$B$4),"")</f>
        <v/>
      </c>
      <c r="F14">
        <f>IF(AND(BiometricData!H14="Night",BiometricData!A14&lt;&gt;""),C14,0)</f>
        <v/>
      </c>
      <c r="G14">
        <f>IF(C14&lt;&gt;"",C14/Settings!$B$4*100,"")</f>
        <v/>
      </c>
      <c r="H14">
        <f>IF(G14&lt;&gt;"",IF(G14&lt;Settings!$B$18,"Low Utilization",IF(E14&gt;Settings!$B$20,"Excessive Overtime","Normal")),"")</f>
        <v/>
      </c>
      <c r="I14">
        <f>IF(BiometricData!A14&lt;&gt;"",IF(AND(ABS(BiometricData!E14-Settings!$B$9)&lt;=10,ABS(BiometricData!F14-Settings!$B$10)&lt;=10),"Compliant","Non-Compliant"),"")</f>
        <v/>
      </c>
      <c r="J14">
        <f>IF(BiometricData!A14&lt;&gt;"",BiometricData!E14+BiometricData!F14,"")</f>
        <v/>
      </c>
      <c r="K14">
        <f>IF(C14&lt;&gt;"",ROUND(IF(E14&gt;2,MAX(0,100-E14*10),IF(G14&lt;70,70,IF(G14&gt;110,MAX(0,110-G14+80),100))),0),"")</f>
        <v/>
      </c>
    </row>
    <row r="15">
      <c r="A15">
        <f>BiometricData!A15</f>
        <v/>
      </c>
      <c r="B15">
        <f>BiometricData!B15</f>
        <v/>
      </c>
      <c r="C15">
        <f>IF(BiometricData!A15&lt;&gt;"",HOUR(BiometricData!D15-BiometricData!C15)+MINUTE(BiometricData!D15-BiometricData!C15)/60-(BiometricData!E15+BiometricData!F15)/60,"")</f>
        <v/>
      </c>
      <c r="D15">
        <f>IF(C15&lt;&gt;"",MAX(0,Settings!$B$4-C15),"")</f>
        <v/>
      </c>
      <c r="E15">
        <f>IF(C15&lt;&gt;"",MAX(0,C15-Settings!$B$4),"")</f>
        <v/>
      </c>
      <c r="F15">
        <f>IF(AND(BiometricData!H15="Night",BiometricData!A15&lt;&gt;""),C15,0)</f>
        <v/>
      </c>
      <c r="G15">
        <f>IF(C15&lt;&gt;"",C15/Settings!$B$4*100,"")</f>
        <v/>
      </c>
      <c r="H15">
        <f>IF(G15&lt;&gt;"",IF(G15&lt;Settings!$B$18,"Low Utilization",IF(E15&gt;Settings!$B$20,"Excessive Overtime","Normal")),"")</f>
        <v/>
      </c>
      <c r="I15">
        <f>IF(BiometricData!A15&lt;&gt;"",IF(AND(ABS(BiometricData!E15-Settings!$B$9)&lt;=10,ABS(BiometricData!F15-Settings!$B$10)&lt;=10),"Compliant","Non-Compliant"),"")</f>
        <v/>
      </c>
      <c r="J15">
        <f>IF(BiometricData!A15&lt;&gt;"",BiometricData!E15+BiometricData!F15,"")</f>
        <v/>
      </c>
      <c r="K15">
        <f>IF(C15&lt;&gt;"",ROUND(IF(E15&gt;2,MAX(0,100-E15*10),IF(G15&lt;70,70,IF(G15&gt;110,MAX(0,110-G15+80),100))),0),"")</f>
        <v/>
      </c>
    </row>
    <row r="16">
      <c r="A16">
        <f>BiometricData!A16</f>
        <v/>
      </c>
      <c r="B16">
        <f>BiometricData!B16</f>
        <v/>
      </c>
      <c r="C16">
        <f>IF(BiometricData!A16&lt;&gt;"",HOUR(BiometricData!D16-BiometricData!C16)+MINUTE(BiometricData!D16-BiometricData!C16)/60-(BiometricData!E16+BiometricData!F16)/60,"")</f>
        <v/>
      </c>
      <c r="D16">
        <f>IF(C16&lt;&gt;"",MAX(0,Settings!$B$4-C16),"")</f>
        <v/>
      </c>
      <c r="E16">
        <f>IF(C16&lt;&gt;"",MAX(0,C16-Settings!$B$4),"")</f>
        <v/>
      </c>
      <c r="F16">
        <f>IF(AND(BiometricData!H16="Night",BiometricData!A16&lt;&gt;""),C16,0)</f>
        <v/>
      </c>
      <c r="G16">
        <f>IF(C16&lt;&gt;"",C16/Settings!$B$4*100,"")</f>
        <v/>
      </c>
      <c r="H16">
        <f>IF(G16&lt;&gt;"",IF(G16&lt;Settings!$B$18,"Low Utilization",IF(E16&gt;Settings!$B$20,"Excessive Overtime","Normal")),"")</f>
        <v/>
      </c>
      <c r="I16">
        <f>IF(BiometricData!A16&lt;&gt;"",IF(AND(ABS(BiometricData!E16-Settings!$B$9)&lt;=10,ABS(BiometricData!F16-Settings!$B$10)&lt;=10),"Compliant","Non-Compliant"),"")</f>
        <v/>
      </c>
      <c r="J16">
        <f>IF(BiometricData!A16&lt;&gt;"",BiometricData!E16+BiometricData!F16,"")</f>
        <v/>
      </c>
      <c r="K16">
        <f>IF(C16&lt;&gt;"",ROUND(IF(E16&gt;2,MAX(0,100-E16*10),IF(G16&lt;70,70,IF(G16&gt;110,MAX(0,110-G16+80),100))),0),"")</f>
        <v/>
      </c>
    </row>
    <row r="17">
      <c r="A17">
        <f>BiometricData!A17</f>
        <v/>
      </c>
      <c r="B17">
        <f>BiometricData!B17</f>
        <v/>
      </c>
      <c r="C17">
        <f>IF(BiometricData!A17&lt;&gt;"",HOUR(BiometricData!D17-BiometricData!C17)+MINUTE(BiometricData!D17-BiometricData!C17)/60-(BiometricData!E17+BiometricData!F17)/60,"")</f>
        <v/>
      </c>
      <c r="D17">
        <f>IF(C17&lt;&gt;"",MAX(0,Settings!$B$4-C17),"")</f>
        <v/>
      </c>
      <c r="E17">
        <f>IF(C17&lt;&gt;"",MAX(0,C17-Settings!$B$4),"")</f>
        <v/>
      </c>
      <c r="F17">
        <f>IF(AND(BiometricData!H17="Night",BiometricData!A17&lt;&gt;""),C17,0)</f>
        <v/>
      </c>
      <c r="G17">
        <f>IF(C17&lt;&gt;"",C17/Settings!$B$4*100,"")</f>
        <v/>
      </c>
      <c r="H17">
        <f>IF(G17&lt;&gt;"",IF(G17&lt;Settings!$B$18,"Low Utilization",IF(E17&gt;Settings!$B$20,"Excessive Overtime","Normal")),"")</f>
        <v/>
      </c>
      <c r="I17">
        <f>IF(BiometricData!A17&lt;&gt;"",IF(AND(ABS(BiometricData!E17-Settings!$B$9)&lt;=10,ABS(BiometricData!F17-Settings!$B$10)&lt;=10),"Compliant","Non-Compliant"),"")</f>
        <v/>
      </c>
      <c r="J17">
        <f>IF(BiometricData!A17&lt;&gt;"",BiometricData!E17+BiometricData!F17,"")</f>
        <v/>
      </c>
      <c r="K17">
        <f>IF(C17&lt;&gt;"",ROUND(IF(E17&gt;2,MAX(0,100-E17*10),IF(G17&lt;70,70,IF(G17&gt;110,MAX(0,110-G17+80),100))),0),"")</f>
        <v/>
      </c>
    </row>
    <row r="18">
      <c r="A18">
        <f>BiometricData!A18</f>
        <v/>
      </c>
      <c r="B18">
        <f>BiometricData!B18</f>
        <v/>
      </c>
      <c r="C18">
        <f>IF(BiometricData!A18&lt;&gt;"",HOUR(BiometricData!D18-BiometricData!C18)+MINUTE(BiometricData!D18-BiometricData!C18)/60-(BiometricData!E18+BiometricData!F18)/60,"")</f>
        <v/>
      </c>
      <c r="D18">
        <f>IF(C18&lt;&gt;"",MAX(0,Settings!$B$4-C18),"")</f>
        <v/>
      </c>
      <c r="E18">
        <f>IF(C18&lt;&gt;"",MAX(0,C18-Settings!$B$4),"")</f>
        <v/>
      </c>
      <c r="F18">
        <f>IF(AND(BiometricData!H18="Night",BiometricData!A18&lt;&gt;""),C18,0)</f>
        <v/>
      </c>
      <c r="G18">
        <f>IF(C18&lt;&gt;"",C18/Settings!$B$4*100,"")</f>
        <v/>
      </c>
      <c r="H18">
        <f>IF(G18&lt;&gt;"",IF(G18&lt;Settings!$B$18,"Low Utilization",IF(E18&gt;Settings!$B$20,"Excessive Overtime","Normal")),"")</f>
        <v/>
      </c>
      <c r="I18">
        <f>IF(BiometricData!A18&lt;&gt;"",IF(AND(ABS(BiometricData!E18-Settings!$B$9)&lt;=10,ABS(BiometricData!F18-Settings!$B$10)&lt;=10),"Compliant","Non-Compliant"),"")</f>
        <v/>
      </c>
      <c r="J18">
        <f>IF(BiometricData!A18&lt;&gt;"",BiometricData!E18+BiometricData!F18,"")</f>
        <v/>
      </c>
      <c r="K18">
        <f>IF(C18&lt;&gt;"",ROUND(IF(E18&gt;2,MAX(0,100-E18*10),IF(G18&lt;70,70,IF(G18&gt;110,MAX(0,110-G18+80),100))),0),"")</f>
        <v/>
      </c>
    </row>
    <row r="19">
      <c r="A19">
        <f>BiometricData!A19</f>
        <v/>
      </c>
      <c r="B19">
        <f>BiometricData!B19</f>
        <v/>
      </c>
      <c r="C19">
        <f>IF(BiometricData!A19&lt;&gt;"",HOUR(BiometricData!D19-BiometricData!C19)+MINUTE(BiometricData!D19-BiometricData!C19)/60-(BiometricData!E19+BiometricData!F19)/60,"")</f>
        <v/>
      </c>
      <c r="D19">
        <f>IF(C19&lt;&gt;"",MAX(0,Settings!$B$4-C19),"")</f>
        <v/>
      </c>
      <c r="E19">
        <f>IF(C19&lt;&gt;"",MAX(0,C19-Settings!$B$4),"")</f>
        <v/>
      </c>
      <c r="F19">
        <f>IF(AND(BiometricData!H19="Night",BiometricData!A19&lt;&gt;""),C19,0)</f>
        <v/>
      </c>
      <c r="G19">
        <f>IF(C19&lt;&gt;"",C19/Settings!$B$4*100,"")</f>
        <v/>
      </c>
      <c r="H19">
        <f>IF(G19&lt;&gt;"",IF(G19&lt;Settings!$B$18,"Low Utilization",IF(E19&gt;Settings!$B$20,"Excessive Overtime","Normal")),"")</f>
        <v/>
      </c>
      <c r="I19">
        <f>IF(BiometricData!A19&lt;&gt;"",IF(AND(ABS(BiometricData!E19-Settings!$B$9)&lt;=10,ABS(BiometricData!F19-Settings!$B$10)&lt;=10),"Compliant","Non-Compliant"),"")</f>
        <v/>
      </c>
      <c r="J19">
        <f>IF(BiometricData!A19&lt;&gt;"",BiometricData!E19+BiometricData!F19,"")</f>
        <v/>
      </c>
      <c r="K19">
        <f>IF(C19&lt;&gt;"",ROUND(IF(E19&gt;2,MAX(0,100-E19*10),IF(G19&lt;70,70,IF(G19&gt;110,MAX(0,110-G19+80),100))),0),"")</f>
        <v/>
      </c>
    </row>
    <row r="20">
      <c r="A20">
        <f>BiometricData!A20</f>
        <v/>
      </c>
      <c r="B20">
        <f>BiometricData!B20</f>
        <v/>
      </c>
      <c r="C20">
        <f>IF(BiometricData!A20&lt;&gt;"",HOUR(BiometricData!D20-BiometricData!C20)+MINUTE(BiometricData!D20-BiometricData!C20)/60-(BiometricData!E20+BiometricData!F20)/60,"")</f>
        <v/>
      </c>
      <c r="D20">
        <f>IF(C20&lt;&gt;"",MAX(0,Settings!$B$4-C20),"")</f>
        <v/>
      </c>
      <c r="E20">
        <f>IF(C20&lt;&gt;"",MAX(0,C20-Settings!$B$4),"")</f>
        <v/>
      </c>
      <c r="F20">
        <f>IF(AND(BiometricData!H20="Night",BiometricData!A20&lt;&gt;""),C20,0)</f>
        <v/>
      </c>
      <c r="G20">
        <f>IF(C20&lt;&gt;"",C20/Settings!$B$4*100,"")</f>
        <v/>
      </c>
      <c r="H20">
        <f>IF(G20&lt;&gt;"",IF(G20&lt;Settings!$B$18,"Low Utilization",IF(E20&gt;Settings!$B$20,"Excessive Overtime","Normal")),"")</f>
        <v/>
      </c>
      <c r="I20">
        <f>IF(BiometricData!A20&lt;&gt;"",IF(AND(ABS(BiometricData!E20-Settings!$B$9)&lt;=10,ABS(BiometricData!F20-Settings!$B$10)&lt;=10),"Compliant","Non-Compliant"),"")</f>
        <v/>
      </c>
      <c r="J20">
        <f>IF(BiometricData!A20&lt;&gt;"",BiometricData!E20+BiometricData!F20,"")</f>
        <v/>
      </c>
      <c r="K20">
        <f>IF(C20&lt;&gt;"",ROUND(IF(E20&gt;2,MAX(0,100-E20*10),IF(G20&lt;70,70,IF(G20&gt;110,MAX(0,110-G20+80),100))),0),"")</f>
        <v/>
      </c>
    </row>
    <row r="21">
      <c r="A21">
        <f>BiometricData!A21</f>
        <v/>
      </c>
      <c r="B21">
        <f>BiometricData!B21</f>
        <v/>
      </c>
      <c r="C21">
        <f>IF(BiometricData!A21&lt;&gt;"",HOUR(BiometricData!D21-BiometricData!C21)+MINUTE(BiometricData!D21-BiometricData!C21)/60-(BiometricData!E21+BiometricData!F21)/60,"")</f>
        <v/>
      </c>
      <c r="D21">
        <f>IF(C21&lt;&gt;"",MAX(0,Settings!$B$4-C21),"")</f>
        <v/>
      </c>
      <c r="E21">
        <f>IF(C21&lt;&gt;"",MAX(0,C21-Settings!$B$4),"")</f>
        <v/>
      </c>
      <c r="F21">
        <f>IF(AND(BiometricData!H21="Night",BiometricData!A21&lt;&gt;""),C21,0)</f>
        <v/>
      </c>
      <c r="G21">
        <f>IF(C21&lt;&gt;"",C21/Settings!$B$4*100,"")</f>
        <v/>
      </c>
      <c r="H21">
        <f>IF(G21&lt;&gt;"",IF(G21&lt;Settings!$B$18,"Low Utilization",IF(E21&gt;Settings!$B$20,"Excessive Overtime","Normal")),"")</f>
        <v/>
      </c>
      <c r="I21">
        <f>IF(BiometricData!A21&lt;&gt;"",IF(AND(ABS(BiometricData!E21-Settings!$B$9)&lt;=10,ABS(BiometricData!F21-Settings!$B$10)&lt;=10),"Compliant","Non-Compliant"),"")</f>
        <v/>
      </c>
      <c r="J21">
        <f>IF(BiometricData!A21&lt;&gt;"",BiometricData!E21+BiometricData!F21,"")</f>
        <v/>
      </c>
      <c r="K21">
        <f>IF(C21&lt;&gt;"",ROUND(IF(E21&gt;2,MAX(0,100-E21*10),IF(G21&lt;70,70,IF(G21&gt;110,MAX(0,110-G21+80),100))),0),"")</f>
        <v/>
      </c>
    </row>
    <row r="22">
      <c r="A22">
        <f>BiometricData!A22</f>
        <v/>
      </c>
      <c r="B22">
        <f>BiometricData!B22</f>
        <v/>
      </c>
      <c r="C22">
        <f>IF(BiometricData!A22&lt;&gt;"",HOUR(BiometricData!D22-BiometricData!C22)+MINUTE(BiometricData!D22-BiometricData!C22)/60-(BiometricData!E22+BiometricData!F22)/60,"")</f>
        <v/>
      </c>
      <c r="D22">
        <f>IF(C22&lt;&gt;"",MAX(0,Settings!$B$4-C22),"")</f>
        <v/>
      </c>
      <c r="E22">
        <f>IF(C22&lt;&gt;"",MAX(0,C22-Settings!$B$4),"")</f>
        <v/>
      </c>
      <c r="F22">
        <f>IF(AND(BiometricData!H22="Night",BiometricData!A22&lt;&gt;""),C22,0)</f>
        <v/>
      </c>
      <c r="G22">
        <f>IF(C22&lt;&gt;"",C22/Settings!$B$4*100,"")</f>
        <v/>
      </c>
      <c r="H22">
        <f>IF(G22&lt;&gt;"",IF(G22&lt;Settings!$B$18,"Low Utilization",IF(E22&gt;Settings!$B$20,"Excessive Overtime","Normal")),"")</f>
        <v/>
      </c>
      <c r="I22">
        <f>IF(BiometricData!A22&lt;&gt;"",IF(AND(ABS(BiometricData!E22-Settings!$B$9)&lt;=10,ABS(BiometricData!F22-Settings!$B$10)&lt;=10),"Compliant","Non-Compliant"),"")</f>
        <v/>
      </c>
      <c r="J22">
        <f>IF(BiometricData!A22&lt;&gt;"",BiometricData!E22+BiometricData!F22,"")</f>
        <v/>
      </c>
      <c r="K22">
        <f>IF(C22&lt;&gt;"",ROUND(IF(E22&gt;2,MAX(0,100-E22*10),IF(G22&lt;70,70,IF(G22&gt;110,MAX(0,110-G22+80),100))),0),"")</f>
        <v/>
      </c>
    </row>
    <row r="23">
      <c r="A23">
        <f>BiometricData!A23</f>
        <v/>
      </c>
      <c r="B23">
        <f>BiometricData!B23</f>
        <v/>
      </c>
      <c r="C23">
        <f>IF(BiometricData!A23&lt;&gt;"",HOUR(BiometricData!D23-BiometricData!C23)+MINUTE(BiometricData!D23-BiometricData!C23)/60-(BiometricData!E23+BiometricData!F23)/60,"")</f>
        <v/>
      </c>
      <c r="D23">
        <f>IF(C23&lt;&gt;"",MAX(0,Settings!$B$4-C23),"")</f>
        <v/>
      </c>
      <c r="E23">
        <f>IF(C23&lt;&gt;"",MAX(0,C23-Settings!$B$4),"")</f>
        <v/>
      </c>
      <c r="F23">
        <f>IF(AND(BiometricData!H23="Night",BiometricData!A23&lt;&gt;""),C23,0)</f>
        <v/>
      </c>
      <c r="G23">
        <f>IF(C23&lt;&gt;"",C23/Settings!$B$4*100,"")</f>
        <v/>
      </c>
      <c r="H23">
        <f>IF(G23&lt;&gt;"",IF(G23&lt;Settings!$B$18,"Low Utilization",IF(E23&gt;Settings!$B$20,"Excessive Overtime","Normal")),"")</f>
        <v/>
      </c>
      <c r="I23">
        <f>IF(BiometricData!A23&lt;&gt;"",IF(AND(ABS(BiometricData!E23-Settings!$B$9)&lt;=10,ABS(BiometricData!F23-Settings!$B$10)&lt;=10),"Compliant","Non-Compliant"),"")</f>
        <v/>
      </c>
      <c r="J23">
        <f>IF(BiometricData!A23&lt;&gt;"",BiometricData!E23+BiometricData!F23,"")</f>
        <v/>
      </c>
      <c r="K23">
        <f>IF(C23&lt;&gt;"",ROUND(IF(E23&gt;2,MAX(0,100-E23*10),IF(G23&lt;70,70,IF(G23&gt;110,MAX(0,110-G23+80),100))),0),"")</f>
        <v/>
      </c>
    </row>
    <row r="24">
      <c r="A24">
        <f>BiometricData!A24</f>
        <v/>
      </c>
      <c r="B24">
        <f>BiometricData!B24</f>
        <v/>
      </c>
      <c r="C24">
        <f>IF(BiometricData!A24&lt;&gt;"",HOUR(BiometricData!D24-BiometricData!C24)+MINUTE(BiometricData!D24-BiometricData!C24)/60-(BiometricData!E24+BiometricData!F24)/60,"")</f>
        <v/>
      </c>
      <c r="D24">
        <f>IF(C24&lt;&gt;"",MAX(0,Settings!$B$4-C24),"")</f>
        <v/>
      </c>
      <c r="E24">
        <f>IF(C24&lt;&gt;"",MAX(0,C24-Settings!$B$4),"")</f>
        <v/>
      </c>
      <c r="F24">
        <f>IF(AND(BiometricData!H24="Night",BiometricData!A24&lt;&gt;""),C24,0)</f>
        <v/>
      </c>
      <c r="G24">
        <f>IF(C24&lt;&gt;"",C24/Settings!$B$4*100,"")</f>
        <v/>
      </c>
      <c r="H24">
        <f>IF(G24&lt;&gt;"",IF(G24&lt;Settings!$B$18,"Low Utilization",IF(E24&gt;Settings!$B$20,"Excessive Overtime","Normal")),"")</f>
        <v/>
      </c>
      <c r="I24">
        <f>IF(BiometricData!A24&lt;&gt;"",IF(AND(ABS(BiometricData!E24-Settings!$B$9)&lt;=10,ABS(BiometricData!F24-Settings!$B$10)&lt;=10),"Compliant","Non-Compliant"),"")</f>
        <v/>
      </c>
      <c r="J24">
        <f>IF(BiometricData!A24&lt;&gt;"",BiometricData!E24+BiometricData!F24,"")</f>
        <v/>
      </c>
      <c r="K24">
        <f>IF(C24&lt;&gt;"",ROUND(IF(E24&gt;2,MAX(0,100-E24*10),IF(G24&lt;70,70,IF(G24&gt;110,MAX(0,110-G24+80),100))),0),"")</f>
        <v/>
      </c>
    </row>
    <row r="25">
      <c r="A25">
        <f>BiometricData!A25</f>
        <v/>
      </c>
      <c r="B25">
        <f>BiometricData!B25</f>
        <v/>
      </c>
      <c r="C25">
        <f>IF(BiometricData!A25&lt;&gt;"",HOUR(BiometricData!D25-BiometricData!C25)+MINUTE(BiometricData!D25-BiometricData!C25)/60-(BiometricData!E25+BiometricData!F25)/60,"")</f>
        <v/>
      </c>
      <c r="D25">
        <f>IF(C25&lt;&gt;"",MAX(0,Settings!$B$4-C25),"")</f>
        <v/>
      </c>
      <c r="E25">
        <f>IF(C25&lt;&gt;"",MAX(0,C25-Settings!$B$4),"")</f>
        <v/>
      </c>
      <c r="F25">
        <f>IF(AND(BiometricData!H25="Night",BiometricData!A25&lt;&gt;""),C25,0)</f>
        <v/>
      </c>
      <c r="G25">
        <f>IF(C25&lt;&gt;"",C25/Settings!$B$4*100,"")</f>
        <v/>
      </c>
      <c r="H25">
        <f>IF(G25&lt;&gt;"",IF(G25&lt;Settings!$B$18,"Low Utilization",IF(E25&gt;Settings!$B$20,"Excessive Overtime","Normal")),"")</f>
        <v/>
      </c>
      <c r="I25">
        <f>IF(BiometricData!A25&lt;&gt;"",IF(AND(ABS(BiometricData!E25-Settings!$B$9)&lt;=10,ABS(BiometricData!F25-Settings!$B$10)&lt;=10),"Compliant","Non-Compliant"),"")</f>
        <v/>
      </c>
      <c r="J25">
        <f>IF(BiometricData!A25&lt;&gt;"",BiometricData!E25+BiometricData!F25,"")</f>
        <v/>
      </c>
      <c r="K25">
        <f>IF(C25&lt;&gt;"",ROUND(IF(E25&gt;2,MAX(0,100-E25*10),IF(G25&lt;70,70,IF(G25&gt;110,MAX(0,110-G25+80),100))),0),"")</f>
        <v/>
      </c>
    </row>
    <row r="26">
      <c r="A26">
        <f>BiometricData!A26</f>
        <v/>
      </c>
      <c r="B26">
        <f>BiometricData!B26</f>
        <v/>
      </c>
      <c r="C26">
        <f>IF(BiometricData!A26&lt;&gt;"",HOUR(BiometricData!D26-BiometricData!C26)+MINUTE(BiometricData!D26-BiometricData!C26)/60-(BiometricData!E26+BiometricData!F26)/60,"")</f>
        <v/>
      </c>
      <c r="D26">
        <f>IF(C26&lt;&gt;"",MAX(0,Settings!$B$4-C26),"")</f>
        <v/>
      </c>
      <c r="E26">
        <f>IF(C26&lt;&gt;"",MAX(0,C26-Settings!$B$4),"")</f>
        <v/>
      </c>
      <c r="F26">
        <f>IF(AND(BiometricData!H26="Night",BiometricData!A26&lt;&gt;""),C26,0)</f>
        <v/>
      </c>
      <c r="G26">
        <f>IF(C26&lt;&gt;"",C26/Settings!$B$4*100,"")</f>
        <v/>
      </c>
      <c r="H26">
        <f>IF(G26&lt;&gt;"",IF(G26&lt;Settings!$B$18,"Low Utilization",IF(E26&gt;Settings!$B$20,"Excessive Overtime","Normal")),"")</f>
        <v/>
      </c>
      <c r="I26">
        <f>IF(BiometricData!A26&lt;&gt;"",IF(AND(ABS(BiometricData!E26-Settings!$B$9)&lt;=10,ABS(BiometricData!F26-Settings!$B$10)&lt;=10),"Compliant","Non-Compliant"),"")</f>
        <v/>
      </c>
      <c r="J26">
        <f>IF(BiometricData!A26&lt;&gt;"",BiometricData!E26+BiometricData!F26,"")</f>
        <v/>
      </c>
      <c r="K26">
        <f>IF(C26&lt;&gt;"",ROUND(IF(E26&gt;2,MAX(0,100-E26*10),IF(G26&lt;70,70,IF(G26&gt;110,MAX(0,110-G26+80),100))),0),"")</f>
        <v/>
      </c>
    </row>
    <row r="27">
      <c r="A27">
        <f>BiometricData!A27</f>
        <v/>
      </c>
      <c r="B27">
        <f>BiometricData!B27</f>
        <v/>
      </c>
      <c r="C27">
        <f>IF(BiometricData!A27&lt;&gt;"",HOUR(BiometricData!D27-BiometricData!C27)+MINUTE(BiometricData!D27-BiometricData!C27)/60-(BiometricData!E27+BiometricData!F27)/60,"")</f>
        <v/>
      </c>
      <c r="D27">
        <f>IF(C27&lt;&gt;"",MAX(0,Settings!$B$4-C27),"")</f>
        <v/>
      </c>
      <c r="E27">
        <f>IF(C27&lt;&gt;"",MAX(0,C27-Settings!$B$4),"")</f>
        <v/>
      </c>
      <c r="F27">
        <f>IF(AND(BiometricData!H27="Night",BiometricData!A27&lt;&gt;""),C27,0)</f>
        <v/>
      </c>
      <c r="G27">
        <f>IF(C27&lt;&gt;"",C27/Settings!$B$4*100,"")</f>
        <v/>
      </c>
      <c r="H27">
        <f>IF(G27&lt;&gt;"",IF(G27&lt;Settings!$B$18,"Low Utilization",IF(E27&gt;Settings!$B$20,"Excessive Overtime","Normal")),"")</f>
        <v/>
      </c>
      <c r="I27">
        <f>IF(BiometricData!A27&lt;&gt;"",IF(AND(ABS(BiometricData!E27-Settings!$B$9)&lt;=10,ABS(BiometricData!F27-Settings!$B$10)&lt;=10),"Compliant","Non-Compliant"),"")</f>
        <v/>
      </c>
      <c r="J27">
        <f>IF(BiometricData!A27&lt;&gt;"",BiometricData!E27+BiometricData!F27,"")</f>
        <v/>
      </c>
      <c r="K27">
        <f>IF(C27&lt;&gt;"",ROUND(IF(E27&gt;2,MAX(0,100-E27*10),IF(G27&lt;70,70,IF(G27&gt;110,MAX(0,110-G27+80),100))),0),"")</f>
        <v/>
      </c>
    </row>
    <row r="28">
      <c r="A28">
        <f>BiometricData!A28</f>
        <v/>
      </c>
      <c r="B28">
        <f>BiometricData!B28</f>
        <v/>
      </c>
      <c r="C28">
        <f>IF(BiometricData!A28&lt;&gt;"",HOUR(BiometricData!D28-BiometricData!C28)+MINUTE(BiometricData!D28-BiometricData!C28)/60-(BiometricData!E28+BiometricData!F28)/60,"")</f>
        <v/>
      </c>
      <c r="D28">
        <f>IF(C28&lt;&gt;"",MAX(0,Settings!$B$4-C28),"")</f>
        <v/>
      </c>
      <c r="E28">
        <f>IF(C28&lt;&gt;"",MAX(0,C28-Settings!$B$4),"")</f>
        <v/>
      </c>
      <c r="F28">
        <f>IF(AND(BiometricData!H28="Night",BiometricData!A28&lt;&gt;""),C28,0)</f>
        <v/>
      </c>
      <c r="G28">
        <f>IF(C28&lt;&gt;"",C28/Settings!$B$4*100,"")</f>
        <v/>
      </c>
      <c r="H28">
        <f>IF(G28&lt;&gt;"",IF(G28&lt;Settings!$B$18,"Low Utilization",IF(E28&gt;Settings!$B$20,"Excessive Overtime","Normal")),"")</f>
        <v/>
      </c>
      <c r="I28">
        <f>IF(BiometricData!A28&lt;&gt;"",IF(AND(ABS(BiometricData!E28-Settings!$B$9)&lt;=10,ABS(BiometricData!F28-Settings!$B$10)&lt;=10),"Compliant","Non-Compliant"),"")</f>
        <v/>
      </c>
      <c r="J28">
        <f>IF(BiometricData!A28&lt;&gt;"",BiometricData!E28+BiometricData!F28,"")</f>
        <v/>
      </c>
      <c r="K28">
        <f>IF(C28&lt;&gt;"",ROUND(IF(E28&gt;2,MAX(0,100-E28*10),IF(G28&lt;70,70,IF(G28&gt;110,MAX(0,110-G28+80),100))),0),"")</f>
        <v/>
      </c>
    </row>
    <row r="29">
      <c r="A29">
        <f>BiometricData!A29</f>
        <v/>
      </c>
      <c r="B29">
        <f>BiometricData!B29</f>
        <v/>
      </c>
      <c r="C29">
        <f>IF(BiometricData!A29&lt;&gt;"",HOUR(BiometricData!D29-BiometricData!C29)+MINUTE(BiometricData!D29-BiometricData!C29)/60-(BiometricData!E29+BiometricData!F29)/60,"")</f>
        <v/>
      </c>
      <c r="D29">
        <f>IF(C29&lt;&gt;"",MAX(0,Settings!$B$4-C29),"")</f>
        <v/>
      </c>
      <c r="E29">
        <f>IF(C29&lt;&gt;"",MAX(0,C29-Settings!$B$4),"")</f>
        <v/>
      </c>
      <c r="F29">
        <f>IF(AND(BiometricData!H29="Night",BiometricData!A29&lt;&gt;""),C29,0)</f>
        <v/>
      </c>
      <c r="G29">
        <f>IF(C29&lt;&gt;"",C29/Settings!$B$4*100,"")</f>
        <v/>
      </c>
      <c r="H29">
        <f>IF(G29&lt;&gt;"",IF(G29&lt;Settings!$B$18,"Low Utilization",IF(E29&gt;Settings!$B$20,"Excessive Overtime","Normal")),"")</f>
        <v/>
      </c>
      <c r="I29">
        <f>IF(BiometricData!A29&lt;&gt;"",IF(AND(ABS(BiometricData!E29-Settings!$B$9)&lt;=10,ABS(BiometricData!F29-Settings!$B$10)&lt;=10),"Compliant","Non-Compliant"),"")</f>
        <v/>
      </c>
      <c r="J29">
        <f>IF(BiometricData!A29&lt;&gt;"",BiometricData!E29+BiometricData!F29,"")</f>
        <v/>
      </c>
      <c r="K29">
        <f>IF(C29&lt;&gt;"",ROUND(IF(E29&gt;2,MAX(0,100-E29*10),IF(G29&lt;70,70,IF(G29&gt;110,MAX(0,110-G29+80),100))),0),"")</f>
        <v/>
      </c>
    </row>
    <row r="30">
      <c r="A30">
        <f>BiometricData!A30</f>
        <v/>
      </c>
      <c r="B30">
        <f>BiometricData!B30</f>
        <v/>
      </c>
      <c r="C30">
        <f>IF(BiometricData!A30&lt;&gt;"",HOUR(BiometricData!D30-BiometricData!C30)+MINUTE(BiometricData!D30-BiometricData!C30)/60-(BiometricData!E30+BiometricData!F30)/60,"")</f>
        <v/>
      </c>
      <c r="D30">
        <f>IF(C30&lt;&gt;"",MAX(0,Settings!$B$4-C30),"")</f>
        <v/>
      </c>
      <c r="E30">
        <f>IF(C30&lt;&gt;"",MAX(0,C30-Settings!$B$4),"")</f>
        <v/>
      </c>
      <c r="F30">
        <f>IF(AND(BiometricData!H30="Night",BiometricData!A30&lt;&gt;""),C30,0)</f>
        <v/>
      </c>
      <c r="G30">
        <f>IF(C30&lt;&gt;"",C30/Settings!$B$4*100,"")</f>
        <v/>
      </c>
      <c r="H30">
        <f>IF(G30&lt;&gt;"",IF(G30&lt;Settings!$B$18,"Low Utilization",IF(E30&gt;Settings!$B$20,"Excessive Overtime","Normal")),"")</f>
        <v/>
      </c>
      <c r="I30">
        <f>IF(BiometricData!A30&lt;&gt;"",IF(AND(ABS(BiometricData!E30-Settings!$B$9)&lt;=10,ABS(BiometricData!F30-Settings!$B$10)&lt;=10),"Compliant","Non-Compliant"),"")</f>
        <v/>
      </c>
      <c r="J30">
        <f>IF(BiometricData!A30&lt;&gt;"",BiometricData!E30+BiometricData!F30,"")</f>
        <v/>
      </c>
      <c r="K30">
        <f>IF(C30&lt;&gt;"",ROUND(IF(E30&gt;2,MAX(0,100-E30*10),IF(G30&lt;70,70,IF(G30&gt;110,MAX(0,110-G30+80),100))),0),"")</f>
        <v/>
      </c>
    </row>
    <row r="31">
      <c r="A31">
        <f>BiometricData!A31</f>
        <v/>
      </c>
      <c r="B31">
        <f>BiometricData!B31</f>
        <v/>
      </c>
      <c r="C31">
        <f>IF(BiometricData!A31&lt;&gt;"",HOUR(BiometricData!D31-BiometricData!C31)+MINUTE(BiometricData!D31-BiometricData!C31)/60-(BiometricData!E31+BiometricData!F31)/60,"")</f>
        <v/>
      </c>
      <c r="D31">
        <f>IF(C31&lt;&gt;"",MAX(0,Settings!$B$4-C31),"")</f>
        <v/>
      </c>
      <c r="E31">
        <f>IF(C31&lt;&gt;"",MAX(0,C31-Settings!$B$4),"")</f>
        <v/>
      </c>
      <c r="F31">
        <f>IF(AND(BiometricData!H31="Night",BiometricData!A31&lt;&gt;""),C31,0)</f>
        <v/>
      </c>
      <c r="G31">
        <f>IF(C31&lt;&gt;"",C31/Settings!$B$4*100,"")</f>
        <v/>
      </c>
      <c r="H31">
        <f>IF(G31&lt;&gt;"",IF(G31&lt;Settings!$B$18,"Low Utilization",IF(E31&gt;Settings!$B$20,"Excessive Overtime","Normal")),"")</f>
        <v/>
      </c>
      <c r="I31">
        <f>IF(BiometricData!A31&lt;&gt;"",IF(AND(ABS(BiometricData!E31-Settings!$B$9)&lt;=10,ABS(BiometricData!F31-Settings!$B$10)&lt;=10),"Compliant","Non-Compliant"),"")</f>
        <v/>
      </c>
      <c r="J31">
        <f>IF(BiometricData!A31&lt;&gt;"",BiometricData!E31+BiometricData!F31,"")</f>
        <v/>
      </c>
      <c r="K31">
        <f>IF(C31&lt;&gt;"",ROUND(IF(E31&gt;2,MAX(0,100-E31*10),IF(G31&lt;70,70,IF(G31&gt;110,MAX(0,110-G31+80),100))),0),"")</f>
        <v/>
      </c>
    </row>
    <row r="32">
      <c r="A32">
        <f>BiometricData!A32</f>
        <v/>
      </c>
      <c r="B32">
        <f>BiometricData!B32</f>
        <v/>
      </c>
      <c r="C32">
        <f>IF(BiometricData!A32&lt;&gt;"",HOUR(BiometricData!D32-BiometricData!C32)+MINUTE(BiometricData!D32-BiometricData!C32)/60-(BiometricData!E32+BiometricData!F32)/60,"")</f>
        <v/>
      </c>
      <c r="D32">
        <f>IF(C32&lt;&gt;"",MAX(0,Settings!$B$4-C32),"")</f>
        <v/>
      </c>
      <c r="E32">
        <f>IF(C32&lt;&gt;"",MAX(0,C32-Settings!$B$4),"")</f>
        <v/>
      </c>
      <c r="F32">
        <f>IF(AND(BiometricData!H32="Night",BiometricData!A32&lt;&gt;""),C32,0)</f>
        <v/>
      </c>
      <c r="G32">
        <f>IF(C32&lt;&gt;"",C32/Settings!$B$4*100,"")</f>
        <v/>
      </c>
      <c r="H32">
        <f>IF(G32&lt;&gt;"",IF(G32&lt;Settings!$B$18,"Low Utilization",IF(E32&gt;Settings!$B$20,"Excessive Overtime","Normal")),"")</f>
        <v/>
      </c>
      <c r="I32">
        <f>IF(BiometricData!A32&lt;&gt;"",IF(AND(ABS(BiometricData!E32-Settings!$B$9)&lt;=10,ABS(BiometricData!F32-Settings!$B$10)&lt;=10),"Compliant","Non-Compliant"),"")</f>
        <v/>
      </c>
      <c r="J32">
        <f>IF(BiometricData!A32&lt;&gt;"",BiometricData!E32+BiometricData!F32,"")</f>
        <v/>
      </c>
      <c r="K32">
        <f>IF(C32&lt;&gt;"",ROUND(IF(E32&gt;2,MAX(0,100-E32*10),IF(G32&lt;70,70,IF(G32&gt;110,MAX(0,110-G32+80),100))),0),"")</f>
        <v/>
      </c>
    </row>
    <row r="33">
      <c r="A33">
        <f>BiometricData!A33</f>
        <v/>
      </c>
      <c r="B33">
        <f>BiometricData!B33</f>
        <v/>
      </c>
      <c r="C33">
        <f>IF(BiometricData!A33&lt;&gt;"",HOUR(BiometricData!D33-BiometricData!C33)+MINUTE(BiometricData!D33-BiometricData!C33)/60-(BiometricData!E33+BiometricData!F33)/60,"")</f>
        <v/>
      </c>
      <c r="D33">
        <f>IF(C33&lt;&gt;"",MAX(0,Settings!$B$4-C33),"")</f>
        <v/>
      </c>
      <c r="E33">
        <f>IF(C33&lt;&gt;"",MAX(0,C33-Settings!$B$4),"")</f>
        <v/>
      </c>
      <c r="F33">
        <f>IF(AND(BiometricData!H33="Night",BiometricData!A33&lt;&gt;""),C33,0)</f>
        <v/>
      </c>
      <c r="G33">
        <f>IF(C33&lt;&gt;"",C33/Settings!$B$4*100,"")</f>
        <v/>
      </c>
      <c r="H33">
        <f>IF(G33&lt;&gt;"",IF(G33&lt;Settings!$B$18,"Low Utilization",IF(E33&gt;Settings!$B$20,"Excessive Overtime","Normal")),"")</f>
        <v/>
      </c>
      <c r="I33">
        <f>IF(BiometricData!A33&lt;&gt;"",IF(AND(ABS(BiometricData!E33-Settings!$B$9)&lt;=10,ABS(BiometricData!F33-Settings!$B$10)&lt;=10),"Compliant","Non-Compliant"),"")</f>
        <v/>
      </c>
      <c r="J33">
        <f>IF(BiometricData!A33&lt;&gt;"",BiometricData!E33+BiometricData!F33,"")</f>
        <v/>
      </c>
      <c r="K33">
        <f>IF(C33&lt;&gt;"",ROUND(IF(E33&gt;2,MAX(0,100-E33*10),IF(G33&lt;70,70,IF(G33&gt;110,MAX(0,110-G33+80),100))),0),"")</f>
        <v/>
      </c>
    </row>
    <row r="34">
      <c r="A34">
        <f>BiometricData!A34</f>
        <v/>
      </c>
      <c r="B34">
        <f>BiometricData!B34</f>
        <v/>
      </c>
      <c r="C34">
        <f>IF(BiometricData!A34&lt;&gt;"",HOUR(BiometricData!D34-BiometricData!C34)+MINUTE(BiometricData!D34-BiometricData!C34)/60-(BiometricData!E34+BiometricData!F34)/60,"")</f>
        <v/>
      </c>
      <c r="D34">
        <f>IF(C34&lt;&gt;"",MAX(0,Settings!$B$4-C34),"")</f>
        <v/>
      </c>
      <c r="E34">
        <f>IF(C34&lt;&gt;"",MAX(0,C34-Settings!$B$4),"")</f>
        <v/>
      </c>
      <c r="F34">
        <f>IF(AND(BiometricData!H34="Night",BiometricData!A34&lt;&gt;""),C34,0)</f>
        <v/>
      </c>
      <c r="G34">
        <f>IF(C34&lt;&gt;"",C34/Settings!$B$4*100,"")</f>
        <v/>
      </c>
      <c r="H34">
        <f>IF(G34&lt;&gt;"",IF(G34&lt;Settings!$B$18,"Low Utilization",IF(E34&gt;Settings!$B$20,"Excessive Overtime","Normal")),"")</f>
        <v/>
      </c>
      <c r="I34">
        <f>IF(BiometricData!A34&lt;&gt;"",IF(AND(ABS(BiometricData!E34-Settings!$B$9)&lt;=10,ABS(BiometricData!F34-Settings!$B$10)&lt;=10),"Compliant","Non-Compliant"),"")</f>
        <v/>
      </c>
      <c r="J34">
        <f>IF(BiometricData!A34&lt;&gt;"",BiometricData!E34+BiometricData!F34,"")</f>
        <v/>
      </c>
      <c r="K34">
        <f>IF(C34&lt;&gt;"",ROUND(IF(E34&gt;2,MAX(0,100-E34*10),IF(G34&lt;70,70,IF(G34&gt;110,MAX(0,110-G34+80),100))),0),"")</f>
        <v/>
      </c>
    </row>
    <row r="35">
      <c r="A35">
        <f>BiometricData!A35</f>
        <v/>
      </c>
      <c r="B35">
        <f>BiometricData!B35</f>
        <v/>
      </c>
      <c r="C35">
        <f>IF(BiometricData!A35&lt;&gt;"",HOUR(BiometricData!D35-BiometricData!C35)+MINUTE(BiometricData!D35-BiometricData!C35)/60-(BiometricData!E35+BiometricData!F35)/60,"")</f>
        <v/>
      </c>
      <c r="D35">
        <f>IF(C35&lt;&gt;"",MAX(0,Settings!$B$4-C35),"")</f>
        <v/>
      </c>
      <c r="E35">
        <f>IF(C35&lt;&gt;"",MAX(0,C35-Settings!$B$4),"")</f>
        <v/>
      </c>
      <c r="F35">
        <f>IF(AND(BiometricData!H35="Night",BiometricData!A35&lt;&gt;""),C35,0)</f>
        <v/>
      </c>
      <c r="G35">
        <f>IF(C35&lt;&gt;"",C35/Settings!$B$4*100,"")</f>
        <v/>
      </c>
      <c r="H35">
        <f>IF(G35&lt;&gt;"",IF(G35&lt;Settings!$B$18,"Low Utilization",IF(E35&gt;Settings!$B$20,"Excessive Overtime","Normal")),"")</f>
        <v/>
      </c>
      <c r="I35">
        <f>IF(BiometricData!A35&lt;&gt;"",IF(AND(ABS(BiometricData!E35-Settings!$B$9)&lt;=10,ABS(BiometricData!F35-Settings!$B$10)&lt;=10),"Compliant","Non-Compliant"),"")</f>
        <v/>
      </c>
      <c r="J35">
        <f>IF(BiometricData!A35&lt;&gt;"",BiometricData!E35+BiometricData!F35,"")</f>
        <v/>
      </c>
      <c r="K35">
        <f>IF(C35&lt;&gt;"",ROUND(IF(E35&gt;2,MAX(0,100-E35*10),IF(G35&lt;70,70,IF(G35&gt;110,MAX(0,110-G35+80),100))),0),"")</f>
        <v/>
      </c>
    </row>
    <row r="36">
      <c r="A36">
        <f>BiometricData!A36</f>
        <v/>
      </c>
      <c r="B36">
        <f>BiometricData!B36</f>
        <v/>
      </c>
      <c r="C36">
        <f>IF(BiometricData!A36&lt;&gt;"",HOUR(BiometricData!D36-BiometricData!C36)+MINUTE(BiometricData!D36-BiometricData!C36)/60-(BiometricData!E36+BiometricData!F36)/60,"")</f>
        <v/>
      </c>
      <c r="D36">
        <f>IF(C36&lt;&gt;"",MAX(0,Settings!$B$4-C36),"")</f>
        <v/>
      </c>
      <c r="E36">
        <f>IF(C36&lt;&gt;"",MAX(0,C36-Settings!$B$4),"")</f>
        <v/>
      </c>
      <c r="F36">
        <f>IF(AND(BiometricData!H36="Night",BiometricData!A36&lt;&gt;""),C36,0)</f>
        <v/>
      </c>
      <c r="G36">
        <f>IF(C36&lt;&gt;"",C36/Settings!$B$4*100,"")</f>
        <v/>
      </c>
      <c r="H36">
        <f>IF(G36&lt;&gt;"",IF(G36&lt;Settings!$B$18,"Low Utilization",IF(E36&gt;Settings!$B$20,"Excessive Overtime","Normal")),"")</f>
        <v/>
      </c>
      <c r="I36">
        <f>IF(BiometricData!A36&lt;&gt;"",IF(AND(ABS(BiometricData!E36-Settings!$B$9)&lt;=10,ABS(BiometricData!F36-Settings!$B$10)&lt;=10),"Compliant","Non-Compliant"),"")</f>
        <v/>
      </c>
      <c r="J36">
        <f>IF(BiometricData!A36&lt;&gt;"",BiometricData!E36+BiometricData!F36,"")</f>
        <v/>
      </c>
      <c r="K36">
        <f>IF(C36&lt;&gt;"",ROUND(IF(E36&gt;2,MAX(0,100-E36*10),IF(G36&lt;70,70,IF(G36&gt;110,MAX(0,110-G36+80),100))),0),"")</f>
        <v/>
      </c>
    </row>
    <row r="37">
      <c r="A37">
        <f>BiometricData!A37</f>
        <v/>
      </c>
      <c r="B37">
        <f>BiometricData!B37</f>
        <v/>
      </c>
      <c r="C37">
        <f>IF(BiometricData!A37&lt;&gt;"",HOUR(BiometricData!D37-BiometricData!C37)+MINUTE(BiometricData!D37-BiometricData!C37)/60-(BiometricData!E37+BiometricData!F37)/60,"")</f>
        <v/>
      </c>
      <c r="D37">
        <f>IF(C37&lt;&gt;"",MAX(0,Settings!$B$4-C37),"")</f>
        <v/>
      </c>
      <c r="E37">
        <f>IF(C37&lt;&gt;"",MAX(0,C37-Settings!$B$4),"")</f>
        <v/>
      </c>
      <c r="F37">
        <f>IF(AND(BiometricData!H37="Night",BiometricData!A37&lt;&gt;""),C37,0)</f>
        <v/>
      </c>
      <c r="G37">
        <f>IF(C37&lt;&gt;"",C37/Settings!$B$4*100,"")</f>
        <v/>
      </c>
      <c r="H37">
        <f>IF(G37&lt;&gt;"",IF(G37&lt;Settings!$B$18,"Low Utilization",IF(E37&gt;Settings!$B$20,"Excessive Overtime","Normal")),"")</f>
        <v/>
      </c>
      <c r="I37">
        <f>IF(BiometricData!A37&lt;&gt;"",IF(AND(ABS(BiometricData!E37-Settings!$B$9)&lt;=10,ABS(BiometricData!F37-Settings!$B$10)&lt;=10),"Compliant","Non-Compliant"),"")</f>
        <v/>
      </c>
      <c r="J37">
        <f>IF(BiometricData!A37&lt;&gt;"",BiometricData!E37+BiometricData!F37,"")</f>
        <v/>
      </c>
      <c r="K37">
        <f>IF(C37&lt;&gt;"",ROUND(IF(E37&gt;2,MAX(0,100-E37*10),IF(G37&lt;70,70,IF(G37&gt;110,MAX(0,110-G37+80),100))),0),"")</f>
        <v/>
      </c>
    </row>
    <row r="38">
      <c r="A38">
        <f>BiometricData!A38</f>
        <v/>
      </c>
      <c r="B38">
        <f>BiometricData!B38</f>
        <v/>
      </c>
      <c r="C38">
        <f>IF(BiometricData!A38&lt;&gt;"",HOUR(BiometricData!D38-BiometricData!C38)+MINUTE(BiometricData!D38-BiometricData!C38)/60-(BiometricData!E38+BiometricData!F38)/60,"")</f>
        <v/>
      </c>
      <c r="D38">
        <f>IF(C38&lt;&gt;"",MAX(0,Settings!$B$4-C38),"")</f>
        <v/>
      </c>
      <c r="E38">
        <f>IF(C38&lt;&gt;"",MAX(0,C38-Settings!$B$4),"")</f>
        <v/>
      </c>
      <c r="F38">
        <f>IF(AND(BiometricData!H38="Night",BiometricData!A38&lt;&gt;""),C38,0)</f>
        <v/>
      </c>
      <c r="G38">
        <f>IF(C38&lt;&gt;"",C38/Settings!$B$4*100,"")</f>
        <v/>
      </c>
      <c r="H38">
        <f>IF(G38&lt;&gt;"",IF(G38&lt;Settings!$B$18,"Low Utilization",IF(E38&gt;Settings!$B$20,"Excessive Overtime","Normal")),"")</f>
        <v/>
      </c>
      <c r="I38">
        <f>IF(BiometricData!A38&lt;&gt;"",IF(AND(ABS(BiometricData!E38-Settings!$B$9)&lt;=10,ABS(BiometricData!F38-Settings!$B$10)&lt;=10),"Compliant","Non-Compliant"),"")</f>
        <v/>
      </c>
      <c r="J38">
        <f>IF(BiometricData!A38&lt;&gt;"",BiometricData!E38+BiometricData!F38,"")</f>
        <v/>
      </c>
      <c r="K38">
        <f>IF(C38&lt;&gt;"",ROUND(IF(E38&gt;2,MAX(0,100-E38*10),IF(G38&lt;70,70,IF(G38&gt;110,MAX(0,110-G38+80),100))),0),"")</f>
        <v/>
      </c>
    </row>
    <row r="39">
      <c r="A39">
        <f>BiometricData!A39</f>
        <v/>
      </c>
      <c r="B39">
        <f>BiometricData!B39</f>
        <v/>
      </c>
      <c r="C39">
        <f>IF(BiometricData!A39&lt;&gt;"",HOUR(BiometricData!D39-BiometricData!C39)+MINUTE(BiometricData!D39-BiometricData!C39)/60-(BiometricData!E39+BiometricData!F39)/60,"")</f>
        <v/>
      </c>
      <c r="D39">
        <f>IF(C39&lt;&gt;"",MAX(0,Settings!$B$4-C39),"")</f>
        <v/>
      </c>
      <c r="E39">
        <f>IF(C39&lt;&gt;"",MAX(0,C39-Settings!$B$4),"")</f>
        <v/>
      </c>
      <c r="F39">
        <f>IF(AND(BiometricData!H39="Night",BiometricData!A39&lt;&gt;""),C39,0)</f>
        <v/>
      </c>
      <c r="G39">
        <f>IF(C39&lt;&gt;"",C39/Settings!$B$4*100,"")</f>
        <v/>
      </c>
      <c r="H39">
        <f>IF(G39&lt;&gt;"",IF(G39&lt;Settings!$B$18,"Low Utilization",IF(E39&gt;Settings!$B$20,"Excessive Overtime","Normal")),"")</f>
        <v/>
      </c>
      <c r="I39">
        <f>IF(BiometricData!A39&lt;&gt;"",IF(AND(ABS(BiometricData!E39-Settings!$B$9)&lt;=10,ABS(BiometricData!F39-Settings!$B$10)&lt;=10),"Compliant","Non-Compliant"),"")</f>
        <v/>
      </c>
      <c r="J39">
        <f>IF(BiometricData!A39&lt;&gt;"",BiometricData!E39+BiometricData!F39,"")</f>
        <v/>
      </c>
      <c r="K39">
        <f>IF(C39&lt;&gt;"",ROUND(IF(E39&gt;2,MAX(0,100-E39*10),IF(G39&lt;70,70,IF(G39&gt;110,MAX(0,110-G39+80),100))),0),"")</f>
        <v/>
      </c>
    </row>
    <row r="40">
      <c r="A40">
        <f>BiometricData!A40</f>
        <v/>
      </c>
      <c r="B40">
        <f>BiometricData!B40</f>
        <v/>
      </c>
      <c r="C40">
        <f>IF(BiometricData!A40&lt;&gt;"",HOUR(BiometricData!D40-BiometricData!C40)+MINUTE(BiometricData!D40-BiometricData!C40)/60-(BiometricData!E40+BiometricData!F40)/60,"")</f>
        <v/>
      </c>
      <c r="D40">
        <f>IF(C40&lt;&gt;"",MAX(0,Settings!$B$4-C40),"")</f>
        <v/>
      </c>
      <c r="E40">
        <f>IF(C40&lt;&gt;"",MAX(0,C40-Settings!$B$4),"")</f>
        <v/>
      </c>
      <c r="F40">
        <f>IF(AND(BiometricData!H40="Night",BiometricData!A40&lt;&gt;""),C40,0)</f>
        <v/>
      </c>
      <c r="G40">
        <f>IF(C40&lt;&gt;"",C40/Settings!$B$4*100,"")</f>
        <v/>
      </c>
      <c r="H40">
        <f>IF(G40&lt;&gt;"",IF(G40&lt;Settings!$B$18,"Low Utilization",IF(E40&gt;Settings!$B$20,"Excessive Overtime","Normal")),"")</f>
        <v/>
      </c>
      <c r="I40">
        <f>IF(BiometricData!A40&lt;&gt;"",IF(AND(ABS(BiometricData!E40-Settings!$B$9)&lt;=10,ABS(BiometricData!F40-Settings!$B$10)&lt;=10),"Compliant","Non-Compliant"),"")</f>
        <v/>
      </c>
      <c r="J40">
        <f>IF(BiometricData!A40&lt;&gt;"",BiometricData!E40+BiometricData!F40,"")</f>
        <v/>
      </c>
      <c r="K40">
        <f>IF(C40&lt;&gt;"",ROUND(IF(E40&gt;2,MAX(0,100-E40*10),IF(G40&lt;70,70,IF(G40&gt;110,MAX(0,110-G40+80),100))),0),"")</f>
        <v/>
      </c>
    </row>
    <row r="41">
      <c r="A41">
        <f>BiometricData!A41</f>
        <v/>
      </c>
      <c r="B41">
        <f>BiometricData!B41</f>
        <v/>
      </c>
      <c r="C41">
        <f>IF(BiometricData!A41&lt;&gt;"",HOUR(BiometricData!D41-BiometricData!C41)+MINUTE(BiometricData!D41-BiometricData!C41)/60-(BiometricData!E41+BiometricData!F41)/60,"")</f>
        <v/>
      </c>
      <c r="D41">
        <f>IF(C41&lt;&gt;"",MAX(0,Settings!$B$4-C41),"")</f>
        <v/>
      </c>
      <c r="E41">
        <f>IF(C41&lt;&gt;"",MAX(0,C41-Settings!$B$4),"")</f>
        <v/>
      </c>
      <c r="F41">
        <f>IF(AND(BiometricData!H41="Night",BiometricData!A41&lt;&gt;""),C41,0)</f>
        <v/>
      </c>
      <c r="G41">
        <f>IF(C41&lt;&gt;"",C41/Settings!$B$4*100,"")</f>
        <v/>
      </c>
      <c r="H41">
        <f>IF(G41&lt;&gt;"",IF(G41&lt;Settings!$B$18,"Low Utilization",IF(E41&gt;Settings!$B$20,"Excessive Overtime","Normal")),"")</f>
        <v/>
      </c>
      <c r="I41">
        <f>IF(BiometricData!A41&lt;&gt;"",IF(AND(ABS(BiometricData!E41-Settings!$B$9)&lt;=10,ABS(BiometricData!F41-Settings!$B$10)&lt;=10),"Compliant","Non-Compliant"),"")</f>
        <v/>
      </c>
      <c r="J41">
        <f>IF(BiometricData!A41&lt;&gt;"",BiometricData!E41+BiometricData!F41,"")</f>
        <v/>
      </c>
      <c r="K41">
        <f>IF(C41&lt;&gt;"",ROUND(IF(E41&gt;2,MAX(0,100-E41*10),IF(G41&lt;70,70,IF(G41&gt;110,MAX(0,110-G41+80),100))),0),"")</f>
        <v/>
      </c>
    </row>
    <row r="42">
      <c r="A42">
        <f>BiometricData!A42</f>
        <v/>
      </c>
      <c r="B42">
        <f>BiometricData!B42</f>
        <v/>
      </c>
      <c r="C42">
        <f>IF(BiometricData!A42&lt;&gt;"",HOUR(BiometricData!D42-BiometricData!C42)+MINUTE(BiometricData!D42-BiometricData!C42)/60-(BiometricData!E42+BiometricData!F42)/60,"")</f>
        <v/>
      </c>
      <c r="D42">
        <f>IF(C42&lt;&gt;"",MAX(0,Settings!$B$4-C42),"")</f>
        <v/>
      </c>
      <c r="E42">
        <f>IF(C42&lt;&gt;"",MAX(0,C42-Settings!$B$4),"")</f>
        <v/>
      </c>
      <c r="F42">
        <f>IF(AND(BiometricData!H42="Night",BiometricData!A42&lt;&gt;""),C42,0)</f>
        <v/>
      </c>
      <c r="G42">
        <f>IF(C42&lt;&gt;"",C42/Settings!$B$4*100,"")</f>
        <v/>
      </c>
      <c r="H42">
        <f>IF(G42&lt;&gt;"",IF(G42&lt;Settings!$B$18,"Low Utilization",IF(E42&gt;Settings!$B$20,"Excessive Overtime","Normal")),"")</f>
        <v/>
      </c>
      <c r="I42">
        <f>IF(BiometricData!A42&lt;&gt;"",IF(AND(ABS(BiometricData!E42-Settings!$B$9)&lt;=10,ABS(BiometricData!F42-Settings!$B$10)&lt;=10),"Compliant","Non-Compliant"),"")</f>
        <v/>
      </c>
      <c r="J42">
        <f>IF(BiometricData!A42&lt;&gt;"",BiometricData!E42+BiometricData!F42,"")</f>
        <v/>
      </c>
      <c r="K42">
        <f>IF(C42&lt;&gt;"",ROUND(IF(E42&gt;2,MAX(0,100-E42*10),IF(G42&lt;70,70,IF(G42&gt;110,MAX(0,110-G42+80),100))),0),"")</f>
        <v/>
      </c>
    </row>
    <row r="43">
      <c r="A43">
        <f>BiometricData!A43</f>
        <v/>
      </c>
      <c r="B43">
        <f>BiometricData!B43</f>
        <v/>
      </c>
      <c r="C43">
        <f>IF(BiometricData!A43&lt;&gt;"",HOUR(BiometricData!D43-BiometricData!C43)+MINUTE(BiometricData!D43-BiometricData!C43)/60-(BiometricData!E43+BiometricData!F43)/60,"")</f>
        <v/>
      </c>
      <c r="D43">
        <f>IF(C43&lt;&gt;"",MAX(0,Settings!$B$4-C43),"")</f>
        <v/>
      </c>
      <c r="E43">
        <f>IF(C43&lt;&gt;"",MAX(0,C43-Settings!$B$4),"")</f>
        <v/>
      </c>
      <c r="F43">
        <f>IF(AND(BiometricData!H43="Night",BiometricData!A43&lt;&gt;""),C43,0)</f>
        <v/>
      </c>
      <c r="G43">
        <f>IF(C43&lt;&gt;"",C43/Settings!$B$4*100,"")</f>
        <v/>
      </c>
      <c r="H43">
        <f>IF(G43&lt;&gt;"",IF(G43&lt;Settings!$B$18,"Low Utilization",IF(E43&gt;Settings!$B$20,"Excessive Overtime","Normal")),"")</f>
        <v/>
      </c>
      <c r="I43">
        <f>IF(BiometricData!A43&lt;&gt;"",IF(AND(ABS(BiometricData!E43-Settings!$B$9)&lt;=10,ABS(BiometricData!F43-Settings!$B$10)&lt;=10),"Compliant","Non-Compliant"),"")</f>
        <v/>
      </c>
      <c r="J43">
        <f>IF(BiometricData!A43&lt;&gt;"",BiometricData!E43+BiometricData!F43,"")</f>
        <v/>
      </c>
      <c r="K43">
        <f>IF(C43&lt;&gt;"",ROUND(IF(E43&gt;2,MAX(0,100-E43*10),IF(G43&lt;70,70,IF(G43&gt;110,MAX(0,110-G43+80),100))),0),"")</f>
        <v/>
      </c>
    </row>
    <row r="44">
      <c r="A44">
        <f>BiometricData!A44</f>
        <v/>
      </c>
      <c r="B44">
        <f>BiometricData!B44</f>
        <v/>
      </c>
      <c r="C44">
        <f>IF(BiometricData!A44&lt;&gt;"",HOUR(BiometricData!D44-BiometricData!C44)+MINUTE(BiometricData!D44-BiometricData!C44)/60-(BiometricData!E44+BiometricData!F44)/60,"")</f>
        <v/>
      </c>
      <c r="D44">
        <f>IF(C44&lt;&gt;"",MAX(0,Settings!$B$4-C44),"")</f>
        <v/>
      </c>
      <c r="E44">
        <f>IF(C44&lt;&gt;"",MAX(0,C44-Settings!$B$4),"")</f>
        <v/>
      </c>
      <c r="F44">
        <f>IF(AND(BiometricData!H44="Night",BiometricData!A44&lt;&gt;""),C44,0)</f>
        <v/>
      </c>
      <c r="G44">
        <f>IF(C44&lt;&gt;"",C44/Settings!$B$4*100,"")</f>
        <v/>
      </c>
      <c r="H44">
        <f>IF(G44&lt;&gt;"",IF(G44&lt;Settings!$B$18,"Low Utilization",IF(E44&gt;Settings!$B$20,"Excessive Overtime","Normal")),"")</f>
        <v/>
      </c>
      <c r="I44">
        <f>IF(BiometricData!A44&lt;&gt;"",IF(AND(ABS(BiometricData!E44-Settings!$B$9)&lt;=10,ABS(BiometricData!F44-Settings!$B$10)&lt;=10),"Compliant","Non-Compliant"),"")</f>
        <v/>
      </c>
      <c r="J44">
        <f>IF(BiometricData!A44&lt;&gt;"",BiometricData!E44+BiometricData!F44,"")</f>
        <v/>
      </c>
      <c r="K44">
        <f>IF(C44&lt;&gt;"",ROUND(IF(E44&gt;2,MAX(0,100-E44*10),IF(G44&lt;70,70,IF(G44&gt;110,MAX(0,110-G44+80),100))),0),"")</f>
        <v/>
      </c>
    </row>
    <row r="45">
      <c r="A45">
        <f>BiometricData!A45</f>
        <v/>
      </c>
      <c r="B45">
        <f>BiometricData!B45</f>
        <v/>
      </c>
      <c r="C45">
        <f>IF(BiometricData!A45&lt;&gt;"",HOUR(BiometricData!D45-BiometricData!C45)+MINUTE(BiometricData!D45-BiometricData!C45)/60-(BiometricData!E45+BiometricData!F45)/60,"")</f>
        <v/>
      </c>
      <c r="D45">
        <f>IF(C45&lt;&gt;"",MAX(0,Settings!$B$4-C45),"")</f>
        <v/>
      </c>
      <c r="E45">
        <f>IF(C45&lt;&gt;"",MAX(0,C45-Settings!$B$4),"")</f>
        <v/>
      </c>
      <c r="F45">
        <f>IF(AND(BiometricData!H45="Night",BiometricData!A45&lt;&gt;""),C45,0)</f>
        <v/>
      </c>
      <c r="G45">
        <f>IF(C45&lt;&gt;"",C45/Settings!$B$4*100,"")</f>
        <v/>
      </c>
      <c r="H45">
        <f>IF(G45&lt;&gt;"",IF(G45&lt;Settings!$B$18,"Low Utilization",IF(E45&gt;Settings!$B$20,"Excessive Overtime","Normal")),"")</f>
        <v/>
      </c>
      <c r="I45">
        <f>IF(BiometricData!A45&lt;&gt;"",IF(AND(ABS(BiometricData!E45-Settings!$B$9)&lt;=10,ABS(BiometricData!F45-Settings!$B$10)&lt;=10),"Compliant","Non-Compliant"),"")</f>
        <v/>
      </c>
      <c r="J45">
        <f>IF(BiometricData!A45&lt;&gt;"",BiometricData!E45+BiometricData!F45,"")</f>
        <v/>
      </c>
      <c r="K45">
        <f>IF(C45&lt;&gt;"",ROUND(IF(E45&gt;2,MAX(0,100-E45*10),IF(G45&lt;70,70,IF(G45&gt;110,MAX(0,110-G45+80),100))),0),"")</f>
        <v/>
      </c>
    </row>
    <row r="46">
      <c r="A46">
        <f>BiometricData!A46</f>
        <v/>
      </c>
      <c r="B46">
        <f>BiometricData!B46</f>
        <v/>
      </c>
      <c r="C46">
        <f>IF(BiometricData!A46&lt;&gt;"",HOUR(BiometricData!D46-BiometricData!C46)+MINUTE(BiometricData!D46-BiometricData!C46)/60-(BiometricData!E46+BiometricData!F46)/60,"")</f>
        <v/>
      </c>
      <c r="D46">
        <f>IF(C46&lt;&gt;"",MAX(0,Settings!$B$4-C46),"")</f>
        <v/>
      </c>
      <c r="E46">
        <f>IF(C46&lt;&gt;"",MAX(0,C46-Settings!$B$4),"")</f>
        <v/>
      </c>
      <c r="F46">
        <f>IF(AND(BiometricData!H46="Night",BiometricData!A46&lt;&gt;""),C46,0)</f>
        <v/>
      </c>
      <c r="G46">
        <f>IF(C46&lt;&gt;"",C46/Settings!$B$4*100,"")</f>
        <v/>
      </c>
      <c r="H46">
        <f>IF(G46&lt;&gt;"",IF(G46&lt;Settings!$B$18,"Low Utilization",IF(E46&gt;Settings!$B$20,"Excessive Overtime","Normal")),"")</f>
        <v/>
      </c>
      <c r="I46">
        <f>IF(BiometricData!A46&lt;&gt;"",IF(AND(ABS(BiometricData!E46-Settings!$B$9)&lt;=10,ABS(BiometricData!F46-Settings!$B$10)&lt;=10),"Compliant","Non-Compliant"),"")</f>
        <v/>
      </c>
      <c r="J46">
        <f>IF(BiometricData!A46&lt;&gt;"",BiometricData!E46+BiometricData!F46,"")</f>
        <v/>
      </c>
      <c r="K46">
        <f>IF(C46&lt;&gt;"",ROUND(IF(E46&gt;2,MAX(0,100-E46*10),IF(G46&lt;70,70,IF(G46&gt;110,MAX(0,110-G46+80),100))),0),"")</f>
        <v/>
      </c>
    </row>
    <row r="47">
      <c r="A47">
        <f>BiometricData!A47</f>
        <v/>
      </c>
      <c r="B47">
        <f>BiometricData!B47</f>
        <v/>
      </c>
      <c r="C47">
        <f>IF(BiometricData!A47&lt;&gt;"",HOUR(BiometricData!D47-BiometricData!C47)+MINUTE(BiometricData!D47-BiometricData!C47)/60-(BiometricData!E47+BiometricData!F47)/60,"")</f>
        <v/>
      </c>
      <c r="D47">
        <f>IF(C47&lt;&gt;"",MAX(0,Settings!$B$4-C47),"")</f>
        <v/>
      </c>
      <c r="E47">
        <f>IF(C47&lt;&gt;"",MAX(0,C47-Settings!$B$4),"")</f>
        <v/>
      </c>
      <c r="F47">
        <f>IF(AND(BiometricData!H47="Night",BiometricData!A47&lt;&gt;""),C47,0)</f>
        <v/>
      </c>
      <c r="G47">
        <f>IF(C47&lt;&gt;"",C47/Settings!$B$4*100,"")</f>
        <v/>
      </c>
      <c r="H47">
        <f>IF(G47&lt;&gt;"",IF(G47&lt;Settings!$B$18,"Low Utilization",IF(E47&gt;Settings!$B$20,"Excessive Overtime","Normal")),"")</f>
        <v/>
      </c>
      <c r="I47">
        <f>IF(BiometricData!A47&lt;&gt;"",IF(AND(ABS(BiometricData!E47-Settings!$B$9)&lt;=10,ABS(BiometricData!F47-Settings!$B$10)&lt;=10),"Compliant","Non-Compliant"),"")</f>
        <v/>
      </c>
      <c r="J47">
        <f>IF(BiometricData!A47&lt;&gt;"",BiometricData!E47+BiometricData!F47,"")</f>
        <v/>
      </c>
      <c r="K47">
        <f>IF(C47&lt;&gt;"",ROUND(IF(E47&gt;2,MAX(0,100-E47*10),IF(G47&lt;70,70,IF(G47&gt;110,MAX(0,110-G47+80),100))),0),"")</f>
        <v/>
      </c>
    </row>
    <row r="48">
      <c r="A48">
        <f>BiometricData!A48</f>
        <v/>
      </c>
      <c r="B48">
        <f>BiometricData!B48</f>
        <v/>
      </c>
      <c r="C48">
        <f>IF(BiometricData!A48&lt;&gt;"",HOUR(BiometricData!D48-BiometricData!C48)+MINUTE(BiometricData!D48-BiometricData!C48)/60-(BiometricData!E48+BiometricData!F48)/60,"")</f>
        <v/>
      </c>
      <c r="D48">
        <f>IF(C48&lt;&gt;"",MAX(0,Settings!$B$4-C48),"")</f>
        <v/>
      </c>
      <c r="E48">
        <f>IF(C48&lt;&gt;"",MAX(0,C48-Settings!$B$4),"")</f>
        <v/>
      </c>
      <c r="F48">
        <f>IF(AND(BiometricData!H48="Night",BiometricData!A48&lt;&gt;""),C48,0)</f>
        <v/>
      </c>
      <c r="G48">
        <f>IF(C48&lt;&gt;"",C48/Settings!$B$4*100,"")</f>
        <v/>
      </c>
      <c r="H48">
        <f>IF(G48&lt;&gt;"",IF(G48&lt;Settings!$B$18,"Low Utilization",IF(E48&gt;Settings!$B$20,"Excessive Overtime","Normal")),"")</f>
        <v/>
      </c>
      <c r="I48">
        <f>IF(BiometricData!A48&lt;&gt;"",IF(AND(ABS(BiometricData!E48-Settings!$B$9)&lt;=10,ABS(BiometricData!F48-Settings!$B$10)&lt;=10),"Compliant","Non-Compliant"),"")</f>
        <v/>
      </c>
      <c r="J48">
        <f>IF(BiometricData!A48&lt;&gt;"",BiometricData!E48+BiometricData!F48,"")</f>
        <v/>
      </c>
      <c r="K48">
        <f>IF(C48&lt;&gt;"",ROUND(IF(E48&gt;2,MAX(0,100-E48*10),IF(G48&lt;70,70,IF(G48&gt;110,MAX(0,110-G48+80),100))),0),"")</f>
        <v/>
      </c>
    </row>
    <row r="49">
      <c r="A49">
        <f>BiometricData!A49</f>
        <v/>
      </c>
      <c r="B49">
        <f>BiometricData!B49</f>
        <v/>
      </c>
      <c r="C49">
        <f>IF(BiometricData!A49&lt;&gt;"",HOUR(BiometricData!D49-BiometricData!C49)+MINUTE(BiometricData!D49-BiometricData!C49)/60-(BiometricData!E49+BiometricData!F49)/60,"")</f>
        <v/>
      </c>
      <c r="D49">
        <f>IF(C49&lt;&gt;"",MAX(0,Settings!$B$4-C49),"")</f>
        <v/>
      </c>
      <c r="E49">
        <f>IF(C49&lt;&gt;"",MAX(0,C49-Settings!$B$4),"")</f>
        <v/>
      </c>
      <c r="F49">
        <f>IF(AND(BiometricData!H49="Night",BiometricData!A49&lt;&gt;""),C49,0)</f>
        <v/>
      </c>
      <c r="G49">
        <f>IF(C49&lt;&gt;"",C49/Settings!$B$4*100,"")</f>
        <v/>
      </c>
      <c r="H49">
        <f>IF(G49&lt;&gt;"",IF(G49&lt;Settings!$B$18,"Low Utilization",IF(E49&gt;Settings!$B$20,"Excessive Overtime","Normal")),"")</f>
        <v/>
      </c>
      <c r="I49">
        <f>IF(BiometricData!A49&lt;&gt;"",IF(AND(ABS(BiometricData!E49-Settings!$B$9)&lt;=10,ABS(BiometricData!F49-Settings!$B$10)&lt;=10),"Compliant","Non-Compliant"),"")</f>
        <v/>
      </c>
      <c r="J49">
        <f>IF(BiometricData!A49&lt;&gt;"",BiometricData!E49+BiometricData!F49,"")</f>
        <v/>
      </c>
      <c r="K49">
        <f>IF(C49&lt;&gt;"",ROUND(IF(E49&gt;2,MAX(0,100-E49*10),IF(G49&lt;70,70,IF(G49&gt;110,MAX(0,110-G49+80),100))),0),"")</f>
        <v/>
      </c>
    </row>
    <row r="50">
      <c r="A50">
        <f>BiometricData!A50</f>
        <v/>
      </c>
      <c r="B50">
        <f>BiometricData!B50</f>
        <v/>
      </c>
      <c r="C50">
        <f>IF(BiometricData!A50&lt;&gt;"",HOUR(BiometricData!D50-BiometricData!C50)+MINUTE(BiometricData!D50-BiometricData!C50)/60-(BiometricData!E50+BiometricData!F50)/60,"")</f>
        <v/>
      </c>
      <c r="D50">
        <f>IF(C50&lt;&gt;"",MAX(0,Settings!$B$4-C50),"")</f>
        <v/>
      </c>
      <c r="E50">
        <f>IF(C50&lt;&gt;"",MAX(0,C50-Settings!$B$4),"")</f>
        <v/>
      </c>
      <c r="F50">
        <f>IF(AND(BiometricData!H50="Night",BiometricData!A50&lt;&gt;""),C50,0)</f>
        <v/>
      </c>
      <c r="G50">
        <f>IF(C50&lt;&gt;"",C50/Settings!$B$4*100,"")</f>
        <v/>
      </c>
      <c r="H50">
        <f>IF(G50&lt;&gt;"",IF(G50&lt;Settings!$B$18,"Low Utilization",IF(E50&gt;Settings!$B$20,"Excessive Overtime","Normal")),"")</f>
        <v/>
      </c>
      <c r="I50">
        <f>IF(BiometricData!A50&lt;&gt;"",IF(AND(ABS(BiometricData!E50-Settings!$B$9)&lt;=10,ABS(BiometricData!F50-Settings!$B$10)&lt;=10),"Compliant","Non-Compliant"),"")</f>
        <v/>
      </c>
      <c r="J50">
        <f>IF(BiometricData!A50&lt;&gt;"",BiometricData!E50+BiometricData!F50,"")</f>
        <v/>
      </c>
      <c r="K50">
        <f>IF(C50&lt;&gt;"",ROUND(IF(E50&gt;2,MAX(0,100-E50*10),IF(G50&lt;70,70,IF(G50&gt;110,MAX(0,110-G50+80),100))),0),"")</f>
        <v/>
      </c>
    </row>
    <row r="51">
      <c r="A51">
        <f>BiometricData!A51</f>
        <v/>
      </c>
      <c r="B51">
        <f>BiometricData!B51</f>
        <v/>
      </c>
      <c r="C51">
        <f>IF(BiometricData!A51&lt;&gt;"",HOUR(BiometricData!D51-BiometricData!C51)+MINUTE(BiometricData!D51-BiometricData!C51)/60-(BiometricData!E51+BiometricData!F51)/60,"")</f>
        <v/>
      </c>
      <c r="D51">
        <f>IF(C51&lt;&gt;"",MAX(0,Settings!$B$4-C51),"")</f>
        <v/>
      </c>
      <c r="E51">
        <f>IF(C51&lt;&gt;"",MAX(0,C51-Settings!$B$4),"")</f>
        <v/>
      </c>
      <c r="F51">
        <f>IF(AND(BiometricData!H51="Night",BiometricData!A51&lt;&gt;""),C51,0)</f>
        <v/>
      </c>
      <c r="G51">
        <f>IF(C51&lt;&gt;"",C51/Settings!$B$4*100,"")</f>
        <v/>
      </c>
      <c r="H51">
        <f>IF(G51&lt;&gt;"",IF(G51&lt;Settings!$B$18,"Low Utilization",IF(E51&gt;Settings!$B$20,"Excessive Overtime","Normal")),"")</f>
        <v/>
      </c>
      <c r="I51">
        <f>IF(BiometricData!A51&lt;&gt;"",IF(AND(ABS(BiometricData!E51-Settings!$B$9)&lt;=10,ABS(BiometricData!F51-Settings!$B$10)&lt;=10),"Compliant","Non-Compliant"),"")</f>
        <v/>
      </c>
      <c r="J51">
        <f>IF(BiometricData!A51&lt;&gt;"",BiometricData!E51+BiometricData!F51,"")</f>
        <v/>
      </c>
      <c r="K51">
        <f>IF(C51&lt;&gt;"",ROUND(IF(E51&gt;2,MAX(0,100-E51*10),IF(G51&lt;70,70,IF(G51&gt;110,MAX(0,110-G51+80),100))),0),"")</f>
        <v/>
      </c>
    </row>
    <row r="52">
      <c r="A52">
        <f>BiometricData!A52</f>
        <v/>
      </c>
      <c r="B52">
        <f>BiometricData!B52</f>
        <v/>
      </c>
      <c r="C52">
        <f>IF(BiometricData!A52&lt;&gt;"",HOUR(BiometricData!D52-BiometricData!C52)+MINUTE(BiometricData!D52-BiometricData!C52)/60-(BiometricData!E52+BiometricData!F52)/60,"")</f>
        <v/>
      </c>
      <c r="D52">
        <f>IF(C52&lt;&gt;"",MAX(0,Settings!$B$4-C52),"")</f>
        <v/>
      </c>
      <c r="E52">
        <f>IF(C52&lt;&gt;"",MAX(0,C52-Settings!$B$4),"")</f>
        <v/>
      </c>
      <c r="F52">
        <f>IF(AND(BiometricData!H52="Night",BiometricData!A52&lt;&gt;""),C52,0)</f>
        <v/>
      </c>
      <c r="G52">
        <f>IF(C52&lt;&gt;"",C52/Settings!$B$4*100,"")</f>
        <v/>
      </c>
      <c r="H52">
        <f>IF(G52&lt;&gt;"",IF(G52&lt;Settings!$B$18,"Low Utilization",IF(E52&gt;Settings!$B$20,"Excessive Overtime","Normal")),"")</f>
        <v/>
      </c>
      <c r="I52">
        <f>IF(BiometricData!A52&lt;&gt;"",IF(AND(ABS(BiometricData!E52-Settings!$B$9)&lt;=10,ABS(BiometricData!F52-Settings!$B$10)&lt;=10),"Compliant","Non-Compliant"),"")</f>
        <v/>
      </c>
      <c r="J52">
        <f>IF(BiometricData!A52&lt;&gt;"",BiometricData!E52+BiometricData!F52,"")</f>
        <v/>
      </c>
      <c r="K52">
        <f>IF(C52&lt;&gt;"",ROUND(IF(E52&gt;2,MAX(0,100-E52*10),IF(G52&lt;70,70,IF(G52&gt;110,MAX(0,110-G52+80),100))),0),"")</f>
        <v/>
      </c>
    </row>
    <row r="53">
      <c r="A53">
        <f>BiometricData!A53</f>
        <v/>
      </c>
      <c r="B53">
        <f>BiometricData!B53</f>
        <v/>
      </c>
      <c r="C53">
        <f>IF(BiometricData!A53&lt;&gt;"",HOUR(BiometricData!D53-BiometricData!C53)+MINUTE(BiometricData!D53-BiometricData!C53)/60-(BiometricData!E53+BiometricData!F53)/60,"")</f>
        <v/>
      </c>
      <c r="D53">
        <f>IF(C53&lt;&gt;"",MAX(0,Settings!$B$4-C53),"")</f>
        <v/>
      </c>
      <c r="E53">
        <f>IF(C53&lt;&gt;"",MAX(0,C53-Settings!$B$4),"")</f>
        <v/>
      </c>
      <c r="F53">
        <f>IF(AND(BiometricData!H53="Night",BiometricData!A53&lt;&gt;""),C53,0)</f>
        <v/>
      </c>
      <c r="G53">
        <f>IF(C53&lt;&gt;"",C53/Settings!$B$4*100,"")</f>
        <v/>
      </c>
      <c r="H53">
        <f>IF(G53&lt;&gt;"",IF(G53&lt;Settings!$B$18,"Low Utilization",IF(E53&gt;Settings!$B$20,"Excessive Overtime","Normal")),"")</f>
        <v/>
      </c>
      <c r="I53">
        <f>IF(BiometricData!A53&lt;&gt;"",IF(AND(ABS(BiometricData!E53-Settings!$B$9)&lt;=10,ABS(BiometricData!F53-Settings!$B$10)&lt;=10),"Compliant","Non-Compliant"),"")</f>
        <v/>
      </c>
      <c r="J53">
        <f>IF(BiometricData!A53&lt;&gt;"",BiometricData!E53+BiometricData!F53,"")</f>
        <v/>
      </c>
      <c r="K53">
        <f>IF(C53&lt;&gt;"",ROUND(IF(E53&gt;2,MAX(0,100-E53*10),IF(G53&lt;70,70,IF(G53&gt;110,MAX(0,110-G53+80),100))),0),"")</f>
        <v/>
      </c>
    </row>
    <row r="54">
      <c r="A54">
        <f>BiometricData!A54</f>
        <v/>
      </c>
      <c r="B54">
        <f>BiometricData!B54</f>
        <v/>
      </c>
      <c r="C54">
        <f>IF(BiometricData!A54&lt;&gt;"",HOUR(BiometricData!D54-BiometricData!C54)+MINUTE(BiometricData!D54-BiometricData!C54)/60-(BiometricData!E54+BiometricData!F54)/60,"")</f>
        <v/>
      </c>
      <c r="D54">
        <f>IF(C54&lt;&gt;"",MAX(0,Settings!$B$4-C54),"")</f>
        <v/>
      </c>
      <c r="E54">
        <f>IF(C54&lt;&gt;"",MAX(0,C54-Settings!$B$4),"")</f>
        <v/>
      </c>
      <c r="F54">
        <f>IF(AND(BiometricData!H54="Night",BiometricData!A54&lt;&gt;""),C54,0)</f>
        <v/>
      </c>
      <c r="G54">
        <f>IF(C54&lt;&gt;"",C54/Settings!$B$4*100,"")</f>
        <v/>
      </c>
      <c r="H54">
        <f>IF(G54&lt;&gt;"",IF(G54&lt;Settings!$B$18,"Low Utilization",IF(E54&gt;Settings!$B$20,"Excessive Overtime","Normal")),"")</f>
        <v/>
      </c>
      <c r="I54">
        <f>IF(BiometricData!A54&lt;&gt;"",IF(AND(ABS(BiometricData!E54-Settings!$B$9)&lt;=10,ABS(BiometricData!F54-Settings!$B$10)&lt;=10),"Compliant","Non-Compliant"),"")</f>
        <v/>
      </c>
      <c r="J54">
        <f>IF(BiometricData!A54&lt;&gt;"",BiometricData!E54+BiometricData!F54,"")</f>
        <v/>
      </c>
      <c r="K54">
        <f>IF(C54&lt;&gt;"",ROUND(IF(E54&gt;2,MAX(0,100-E54*10),IF(G54&lt;70,70,IF(G54&gt;110,MAX(0,110-G54+80),100))),0),"")</f>
        <v/>
      </c>
    </row>
    <row r="55">
      <c r="A55">
        <f>BiometricData!A55</f>
        <v/>
      </c>
      <c r="B55">
        <f>BiometricData!B55</f>
        <v/>
      </c>
      <c r="C55">
        <f>IF(BiometricData!A55&lt;&gt;"",HOUR(BiometricData!D55-BiometricData!C55)+MINUTE(BiometricData!D55-BiometricData!C55)/60-(BiometricData!E55+BiometricData!F55)/60,"")</f>
        <v/>
      </c>
      <c r="D55">
        <f>IF(C55&lt;&gt;"",MAX(0,Settings!$B$4-C55),"")</f>
        <v/>
      </c>
      <c r="E55">
        <f>IF(C55&lt;&gt;"",MAX(0,C55-Settings!$B$4),"")</f>
        <v/>
      </c>
      <c r="F55">
        <f>IF(AND(BiometricData!H55="Night",BiometricData!A55&lt;&gt;""),C55,0)</f>
        <v/>
      </c>
      <c r="G55">
        <f>IF(C55&lt;&gt;"",C55/Settings!$B$4*100,"")</f>
        <v/>
      </c>
      <c r="H55">
        <f>IF(G55&lt;&gt;"",IF(G55&lt;Settings!$B$18,"Low Utilization",IF(E55&gt;Settings!$B$20,"Excessive Overtime","Normal")),"")</f>
        <v/>
      </c>
      <c r="I55">
        <f>IF(BiometricData!A55&lt;&gt;"",IF(AND(ABS(BiometricData!E55-Settings!$B$9)&lt;=10,ABS(BiometricData!F55-Settings!$B$10)&lt;=10),"Compliant","Non-Compliant"),"")</f>
        <v/>
      </c>
      <c r="J55">
        <f>IF(BiometricData!A55&lt;&gt;"",BiometricData!E55+BiometricData!F55,"")</f>
        <v/>
      </c>
      <c r="K55">
        <f>IF(C55&lt;&gt;"",ROUND(IF(E55&gt;2,MAX(0,100-E55*10),IF(G55&lt;70,70,IF(G55&gt;110,MAX(0,110-G55+80),100))),0),"")</f>
        <v/>
      </c>
    </row>
    <row r="56">
      <c r="A56">
        <f>BiometricData!A56</f>
        <v/>
      </c>
      <c r="B56">
        <f>BiometricData!B56</f>
        <v/>
      </c>
      <c r="C56">
        <f>IF(BiometricData!A56&lt;&gt;"",HOUR(BiometricData!D56-BiometricData!C56)+MINUTE(BiometricData!D56-BiometricData!C56)/60-(BiometricData!E56+BiometricData!F56)/60,"")</f>
        <v/>
      </c>
      <c r="D56">
        <f>IF(C56&lt;&gt;"",MAX(0,Settings!$B$4-C56),"")</f>
        <v/>
      </c>
      <c r="E56">
        <f>IF(C56&lt;&gt;"",MAX(0,C56-Settings!$B$4),"")</f>
        <v/>
      </c>
      <c r="F56">
        <f>IF(AND(BiometricData!H56="Night",BiometricData!A56&lt;&gt;""),C56,0)</f>
        <v/>
      </c>
      <c r="G56">
        <f>IF(C56&lt;&gt;"",C56/Settings!$B$4*100,"")</f>
        <v/>
      </c>
      <c r="H56">
        <f>IF(G56&lt;&gt;"",IF(G56&lt;Settings!$B$18,"Low Utilization",IF(E56&gt;Settings!$B$20,"Excessive Overtime","Normal")),"")</f>
        <v/>
      </c>
      <c r="I56">
        <f>IF(BiometricData!A56&lt;&gt;"",IF(AND(ABS(BiometricData!E56-Settings!$B$9)&lt;=10,ABS(BiometricData!F56-Settings!$B$10)&lt;=10),"Compliant","Non-Compliant"),"")</f>
        <v/>
      </c>
      <c r="J56">
        <f>IF(BiometricData!A56&lt;&gt;"",BiometricData!E56+BiometricData!F56,"")</f>
        <v/>
      </c>
      <c r="K56">
        <f>IF(C56&lt;&gt;"",ROUND(IF(E56&gt;2,MAX(0,100-E56*10),IF(G56&lt;70,70,IF(G56&gt;110,MAX(0,110-G56+80),100))),0),"")</f>
        <v/>
      </c>
    </row>
    <row r="57">
      <c r="A57">
        <f>BiometricData!A57</f>
        <v/>
      </c>
      <c r="B57">
        <f>BiometricData!B57</f>
        <v/>
      </c>
      <c r="C57">
        <f>IF(BiometricData!A57&lt;&gt;"",HOUR(BiometricData!D57-BiometricData!C57)+MINUTE(BiometricData!D57-BiometricData!C57)/60-(BiometricData!E57+BiometricData!F57)/60,"")</f>
        <v/>
      </c>
      <c r="D57">
        <f>IF(C57&lt;&gt;"",MAX(0,Settings!$B$4-C57),"")</f>
        <v/>
      </c>
      <c r="E57">
        <f>IF(C57&lt;&gt;"",MAX(0,C57-Settings!$B$4),"")</f>
        <v/>
      </c>
      <c r="F57">
        <f>IF(AND(BiometricData!H57="Night",BiometricData!A57&lt;&gt;""),C57,0)</f>
        <v/>
      </c>
      <c r="G57">
        <f>IF(C57&lt;&gt;"",C57/Settings!$B$4*100,"")</f>
        <v/>
      </c>
      <c r="H57">
        <f>IF(G57&lt;&gt;"",IF(G57&lt;Settings!$B$18,"Low Utilization",IF(E57&gt;Settings!$B$20,"Excessive Overtime","Normal")),"")</f>
        <v/>
      </c>
      <c r="I57">
        <f>IF(BiometricData!A57&lt;&gt;"",IF(AND(ABS(BiometricData!E57-Settings!$B$9)&lt;=10,ABS(BiometricData!F57-Settings!$B$10)&lt;=10),"Compliant","Non-Compliant"),"")</f>
        <v/>
      </c>
      <c r="J57">
        <f>IF(BiometricData!A57&lt;&gt;"",BiometricData!E57+BiometricData!F57,"")</f>
        <v/>
      </c>
      <c r="K57">
        <f>IF(C57&lt;&gt;"",ROUND(IF(E57&gt;2,MAX(0,100-E57*10),IF(G57&lt;70,70,IF(G57&gt;110,MAX(0,110-G57+80),100))),0),"")</f>
        <v/>
      </c>
    </row>
    <row r="58">
      <c r="A58">
        <f>BiometricData!A58</f>
        <v/>
      </c>
      <c r="B58">
        <f>BiometricData!B58</f>
        <v/>
      </c>
      <c r="C58">
        <f>IF(BiometricData!A58&lt;&gt;"",HOUR(BiometricData!D58-BiometricData!C58)+MINUTE(BiometricData!D58-BiometricData!C58)/60-(BiometricData!E58+BiometricData!F58)/60,"")</f>
        <v/>
      </c>
      <c r="D58">
        <f>IF(C58&lt;&gt;"",MAX(0,Settings!$B$4-C58),"")</f>
        <v/>
      </c>
      <c r="E58">
        <f>IF(C58&lt;&gt;"",MAX(0,C58-Settings!$B$4),"")</f>
        <v/>
      </c>
      <c r="F58">
        <f>IF(AND(BiometricData!H58="Night",BiometricData!A58&lt;&gt;""),C58,0)</f>
        <v/>
      </c>
      <c r="G58">
        <f>IF(C58&lt;&gt;"",C58/Settings!$B$4*100,"")</f>
        <v/>
      </c>
      <c r="H58">
        <f>IF(G58&lt;&gt;"",IF(G58&lt;Settings!$B$18,"Low Utilization",IF(E58&gt;Settings!$B$20,"Excessive Overtime","Normal")),"")</f>
        <v/>
      </c>
      <c r="I58">
        <f>IF(BiometricData!A58&lt;&gt;"",IF(AND(ABS(BiometricData!E58-Settings!$B$9)&lt;=10,ABS(BiometricData!F58-Settings!$B$10)&lt;=10),"Compliant","Non-Compliant"),"")</f>
        <v/>
      </c>
      <c r="J58">
        <f>IF(BiometricData!A58&lt;&gt;"",BiometricData!E58+BiometricData!F58,"")</f>
        <v/>
      </c>
      <c r="K58">
        <f>IF(C58&lt;&gt;"",ROUND(IF(E58&gt;2,MAX(0,100-E58*10),IF(G58&lt;70,70,IF(G58&gt;110,MAX(0,110-G58+80),100))),0),"")</f>
        <v/>
      </c>
    </row>
    <row r="59">
      <c r="A59">
        <f>BiometricData!A59</f>
        <v/>
      </c>
      <c r="B59">
        <f>BiometricData!B59</f>
        <v/>
      </c>
      <c r="C59">
        <f>IF(BiometricData!A59&lt;&gt;"",HOUR(BiometricData!D59-BiometricData!C59)+MINUTE(BiometricData!D59-BiometricData!C59)/60-(BiometricData!E59+BiometricData!F59)/60,"")</f>
        <v/>
      </c>
      <c r="D59">
        <f>IF(C59&lt;&gt;"",MAX(0,Settings!$B$4-C59),"")</f>
        <v/>
      </c>
      <c r="E59">
        <f>IF(C59&lt;&gt;"",MAX(0,C59-Settings!$B$4),"")</f>
        <v/>
      </c>
      <c r="F59">
        <f>IF(AND(BiometricData!H59="Night",BiometricData!A59&lt;&gt;""),C59,0)</f>
        <v/>
      </c>
      <c r="G59">
        <f>IF(C59&lt;&gt;"",C59/Settings!$B$4*100,"")</f>
        <v/>
      </c>
      <c r="H59">
        <f>IF(G59&lt;&gt;"",IF(G59&lt;Settings!$B$18,"Low Utilization",IF(E59&gt;Settings!$B$20,"Excessive Overtime","Normal")),"")</f>
        <v/>
      </c>
      <c r="I59">
        <f>IF(BiometricData!A59&lt;&gt;"",IF(AND(ABS(BiometricData!E59-Settings!$B$9)&lt;=10,ABS(BiometricData!F59-Settings!$B$10)&lt;=10),"Compliant","Non-Compliant"),"")</f>
        <v/>
      </c>
      <c r="J59">
        <f>IF(BiometricData!A59&lt;&gt;"",BiometricData!E59+BiometricData!F59,"")</f>
        <v/>
      </c>
      <c r="K59">
        <f>IF(C59&lt;&gt;"",ROUND(IF(E59&gt;2,MAX(0,100-E59*10),IF(G59&lt;70,70,IF(G59&gt;110,MAX(0,110-G59+80),100))),0),"")</f>
        <v/>
      </c>
    </row>
    <row r="60">
      <c r="A60">
        <f>BiometricData!A60</f>
        <v/>
      </c>
      <c r="B60">
        <f>BiometricData!B60</f>
        <v/>
      </c>
      <c r="C60">
        <f>IF(BiometricData!A60&lt;&gt;"",HOUR(BiometricData!D60-BiometricData!C60)+MINUTE(BiometricData!D60-BiometricData!C60)/60-(BiometricData!E60+BiometricData!F60)/60,"")</f>
        <v/>
      </c>
      <c r="D60">
        <f>IF(C60&lt;&gt;"",MAX(0,Settings!$B$4-C60),"")</f>
        <v/>
      </c>
      <c r="E60">
        <f>IF(C60&lt;&gt;"",MAX(0,C60-Settings!$B$4),"")</f>
        <v/>
      </c>
      <c r="F60">
        <f>IF(AND(BiometricData!H60="Night",BiometricData!A60&lt;&gt;""),C60,0)</f>
        <v/>
      </c>
      <c r="G60">
        <f>IF(C60&lt;&gt;"",C60/Settings!$B$4*100,"")</f>
        <v/>
      </c>
      <c r="H60">
        <f>IF(G60&lt;&gt;"",IF(G60&lt;Settings!$B$18,"Low Utilization",IF(E60&gt;Settings!$B$20,"Excessive Overtime","Normal")),"")</f>
        <v/>
      </c>
      <c r="I60">
        <f>IF(BiometricData!A60&lt;&gt;"",IF(AND(ABS(BiometricData!E60-Settings!$B$9)&lt;=10,ABS(BiometricData!F60-Settings!$B$10)&lt;=10),"Compliant","Non-Compliant"),"")</f>
        <v/>
      </c>
      <c r="J60">
        <f>IF(BiometricData!A60&lt;&gt;"",BiometricData!E60+BiometricData!F60,"")</f>
        <v/>
      </c>
      <c r="K60">
        <f>IF(C60&lt;&gt;"",ROUND(IF(E60&gt;2,MAX(0,100-E60*10),IF(G60&lt;70,70,IF(G60&gt;110,MAX(0,110-G60+80),100))),0),"")</f>
        <v/>
      </c>
    </row>
    <row r="61">
      <c r="A61">
        <f>BiometricData!A61</f>
        <v/>
      </c>
      <c r="B61">
        <f>BiometricData!B61</f>
        <v/>
      </c>
      <c r="C61">
        <f>IF(BiometricData!A61&lt;&gt;"",HOUR(BiometricData!D61-BiometricData!C61)+MINUTE(BiometricData!D61-BiometricData!C61)/60-(BiometricData!E61+BiometricData!F61)/60,"")</f>
        <v/>
      </c>
      <c r="D61">
        <f>IF(C61&lt;&gt;"",MAX(0,Settings!$B$4-C61),"")</f>
        <v/>
      </c>
      <c r="E61">
        <f>IF(C61&lt;&gt;"",MAX(0,C61-Settings!$B$4),"")</f>
        <v/>
      </c>
      <c r="F61">
        <f>IF(AND(BiometricData!H61="Night",BiometricData!A61&lt;&gt;""),C61,0)</f>
        <v/>
      </c>
      <c r="G61">
        <f>IF(C61&lt;&gt;"",C61/Settings!$B$4*100,"")</f>
        <v/>
      </c>
      <c r="H61">
        <f>IF(G61&lt;&gt;"",IF(G61&lt;Settings!$B$18,"Low Utilization",IF(E61&gt;Settings!$B$20,"Excessive Overtime","Normal")),"")</f>
        <v/>
      </c>
      <c r="I61">
        <f>IF(BiometricData!A61&lt;&gt;"",IF(AND(ABS(BiometricData!E61-Settings!$B$9)&lt;=10,ABS(BiometricData!F61-Settings!$B$10)&lt;=10),"Compliant","Non-Compliant"),"")</f>
        <v/>
      </c>
      <c r="J61">
        <f>IF(BiometricData!A61&lt;&gt;"",BiometricData!E61+BiometricData!F61,"")</f>
        <v/>
      </c>
      <c r="K61">
        <f>IF(C61&lt;&gt;"",ROUND(IF(E61&gt;2,MAX(0,100-E61*10),IF(G61&lt;70,70,IF(G61&gt;110,MAX(0,110-G61+80),100))),0),"")</f>
        <v/>
      </c>
    </row>
    <row r="62">
      <c r="A62">
        <f>BiometricData!A62</f>
        <v/>
      </c>
      <c r="B62">
        <f>BiometricData!B62</f>
        <v/>
      </c>
      <c r="C62">
        <f>IF(BiometricData!A62&lt;&gt;"",HOUR(BiometricData!D62-BiometricData!C62)+MINUTE(BiometricData!D62-BiometricData!C62)/60-(BiometricData!E62+BiometricData!F62)/60,"")</f>
        <v/>
      </c>
      <c r="D62">
        <f>IF(C62&lt;&gt;"",MAX(0,Settings!$B$4-C62),"")</f>
        <v/>
      </c>
      <c r="E62">
        <f>IF(C62&lt;&gt;"",MAX(0,C62-Settings!$B$4),"")</f>
        <v/>
      </c>
      <c r="F62">
        <f>IF(AND(BiometricData!H62="Night",BiometricData!A62&lt;&gt;""),C62,0)</f>
        <v/>
      </c>
      <c r="G62">
        <f>IF(C62&lt;&gt;"",C62/Settings!$B$4*100,"")</f>
        <v/>
      </c>
      <c r="H62">
        <f>IF(G62&lt;&gt;"",IF(G62&lt;Settings!$B$18,"Low Utilization",IF(E62&gt;Settings!$B$20,"Excessive Overtime","Normal")),"")</f>
        <v/>
      </c>
      <c r="I62">
        <f>IF(BiometricData!A62&lt;&gt;"",IF(AND(ABS(BiometricData!E62-Settings!$B$9)&lt;=10,ABS(BiometricData!F62-Settings!$B$10)&lt;=10),"Compliant","Non-Compliant"),"")</f>
        <v/>
      </c>
      <c r="J62">
        <f>IF(BiometricData!A62&lt;&gt;"",BiometricData!E62+BiometricData!F62,"")</f>
        <v/>
      </c>
      <c r="K62">
        <f>IF(C62&lt;&gt;"",ROUND(IF(E62&gt;2,MAX(0,100-E62*10),IF(G62&lt;70,70,IF(G62&gt;110,MAX(0,110-G62+80),100))),0),"")</f>
        <v/>
      </c>
    </row>
    <row r="63">
      <c r="A63">
        <f>BiometricData!A63</f>
        <v/>
      </c>
      <c r="B63">
        <f>BiometricData!B63</f>
        <v/>
      </c>
      <c r="C63">
        <f>IF(BiometricData!A63&lt;&gt;"",HOUR(BiometricData!D63-BiometricData!C63)+MINUTE(BiometricData!D63-BiometricData!C63)/60-(BiometricData!E63+BiometricData!F63)/60,"")</f>
        <v/>
      </c>
      <c r="D63">
        <f>IF(C63&lt;&gt;"",MAX(0,Settings!$B$4-C63),"")</f>
        <v/>
      </c>
      <c r="E63">
        <f>IF(C63&lt;&gt;"",MAX(0,C63-Settings!$B$4),"")</f>
        <v/>
      </c>
      <c r="F63">
        <f>IF(AND(BiometricData!H63="Night",BiometricData!A63&lt;&gt;""),C63,0)</f>
        <v/>
      </c>
      <c r="G63">
        <f>IF(C63&lt;&gt;"",C63/Settings!$B$4*100,"")</f>
        <v/>
      </c>
      <c r="H63">
        <f>IF(G63&lt;&gt;"",IF(G63&lt;Settings!$B$18,"Low Utilization",IF(E63&gt;Settings!$B$20,"Excessive Overtime","Normal")),"")</f>
        <v/>
      </c>
      <c r="I63">
        <f>IF(BiometricData!A63&lt;&gt;"",IF(AND(ABS(BiometricData!E63-Settings!$B$9)&lt;=10,ABS(BiometricData!F63-Settings!$B$10)&lt;=10),"Compliant","Non-Compliant"),"")</f>
        <v/>
      </c>
      <c r="J63">
        <f>IF(BiometricData!A63&lt;&gt;"",BiometricData!E63+BiometricData!F63,"")</f>
        <v/>
      </c>
      <c r="K63">
        <f>IF(C63&lt;&gt;"",ROUND(IF(E63&gt;2,MAX(0,100-E63*10),IF(G63&lt;70,70,IF(G63&gt;110,MAX(0,110-G63+80),100))),0),"")</f>
        <v/>
      </c>
    </row>
    <row r="64">
      <c r="A64">
        <f>BiometricData!A64</f>
        <v/>
      </c>
      <c r="B64">
        <f>BiometricData!B64</f>
        <v/>
      </c>
      <c r="C64">
        <f>IF(BiometricData!A64&lt;&gt;"",HOUR(BiometricData!D64-BiometricData!C64)+MINUTE(BiometricData!D64-BiometricData!C64)/60-(BiometricData!E64+BiometricData!F64)/60,"")</f>
        <v/>
      </c>
      <c r="D64">
        <f>IF(C64&lt;&gt;"",MAX(0,Settings!$B$4-C64),"")</f>
        <v/>
      </c>
      <c r="E64">
        <f>IF(C64&lt;&gt;"",MAX(0,C64-Settings!$B$4),"")</f>
        <v/>
      </c>
      <c r="F64">
        <f>IF(AND(BiometricData!H64="Night",BiometricData!A64&lt;&gt;""),C64,0)</f>
        <v/>
      </c>
      <c r="G64">
        <f>IF(C64&lt;&gt;"",C64/Settings!$B$4*100,"")</f>
        <v/>
      </c>
      <c r="H64">
        <f>IF(G64&lt;&gt;"",IF(G64&lt;Settings!$B$18,"Low Utilization",IF(E64&gt;Settings!$B$20,"Excessive Overtime","Normal")),"")</f>
        <v/>
      </c>
      <c r="I64">
        <f>IF(BiometricData!A64&lt;&gt;"",IF(AND(ABS(BiometricData!E64-Settings!$B$9)&lt;=10,ABS(BiometricData!F64-Settings!$B$10)&lt;=10),"Compliant","Non-Compliant"),"")</f>
        <v/>
      </c>
      <c r="J64">
        <f>IF(BiometricData!A64&lt;&gt;"",BiometricData!E64+BiometricData!F64,"")</f>
        <v/>
      </c>
      <c r="K64">
        <f>IF(C64&lt;&gt;"",ROUND(IF(E64&gt;2,MAX(0,100-E64*10),IF(G64&lt;70,70,IF(G64&gt;110,MAX(0,110-G64+80),100))),0),"")</f>
        <v/>
      </c>
    </row>
    <row r="65">
      <c r="A65">
        <f>BiometricData!A65</f>
        <v/>
      </c>
      <c r="B65">
        <f>BiometricData!B65</f>
        <v/>
      </c>
      <c r="C65">
        <f>IF(BiometricData!A65&lt;&gt;"",HOUR(BiometricData!D65-BiometricData!C65)+MINUTE(BiometricData!D65-BiometricData!C65)/60-(BiometricData!E65+BiometricData!F65)/60,"")</f>
        <v/>
      </c>
      <c r="D65">
        <f>IF(C65&lt;&gt;"",MAX(0,Settings!$B$4-C65),"")</f>
        <v/>
      </c>
      <c r="E65">
        <f>IF(C65&lt;&gt;"",MAX(0,C65-Settings!$B$4),"")</f>
        <v/>
      </c>
      <c r="F65">
        <f>IF(AND(BiometricData!H65="Night",BiometricData!A65&lt;&gt;""),C65,0)</f>
        <v/>
      </c>
      <c r="G65">
        <f>IF(C65&lt;&gt;"",C65/Settings!$B$4*100,"")</f>
        <v/>
      </c>
      <c r="H65">
        <f>IF(G65&lt;&gt;"",IF(G65&lt;Settings!$B$18,"Low Utilization",IF(E65&gt;Settings!$B$20,"Excessive Overtime","Normal")),"")</f>
        <v/>
      </c>
      <c r="I65">
        <f>IF(BiometricData!A65&lt;&gt;"",IF(AND(ABS(BiometricData!E65-Settings!$B$9)&lt;=10,ABS(BiometricData!F65-Settings!$B$10)&lt;=10),"Compliant","Non-Compliant"),"")</f>
        <v/>
      </c>
      <c r="J65">
        <f>IF(BiometricData!A65&lt;&gt;"",BiometricData!E65+BiometricData!F65,"")</f>
        <v/>
      </c>
      <c r="K65">
        <f>IF(C65&lt;&gt;"",ROUND(IF(E65&gt;2,MAX(0,100-E65*10),IF(G65&lt;70,70,IF(G65&gt;110,MAX(0,110-G65+80),100))),0),"")</f>
        <v/>
      </c>
    </row>
    <row r="66">
      <c r="A66">
        <f>BiometricData!A66</f>
        <v/>
      </c>
      <c r="B66">
        <f>BiometricData!B66</f>
        <v/>
      </c>
      <c r="C66">
        <f>IF(BiometricData!A66&lt;&gt;"",HOUR(BiometricData!D66-BiometricData!C66)+MINUTE(BiometricData!D66-BiometricData!C66)/60-(BiometricData!E66+BiometricData!F66)/60,"")</f>
        <v/>
      </c>
      <c r="D66">
        <f>IF(C66&lt;&gt;"",MAX(0,Settings!$B$4-C66),"")</f>
        <v/>
      </c>
      <c r="E66">
        <f>IF(C66&lt;&gt;"",MAX(0,C66-Settings!$B$4),"")</f>
        <v/>
      </c>
      <c r="F66">
        <f>IF(AND(BiometricData!H66="Night",BiometricData!A66&lt;&gt;""),C66,0)</f>
        <v/>
      </c>
      <c r="G66">
        <f>IF(C66&lt;&gt;"",C66/Settings!$B$4*100,"")</f>
        <v/>
      </c>
      <c r="H66">
        <f>IF(G66&lt;&gt;"",IF(G66&lt;Settings!$B$18,"Low Utilization",IF(E66&gt;Settings!$B$20,"Excessive Overtime","Normal")),"")</f>
        <v/>
      </c>
      <c r="I66">
        <f>IF(BiometricData!A66&lt;&gt;"",IF(AND(ABS(BiometricData!E66-Settings!$B$9)&lt;=10,ABS(BiometricData!F66-Settings!$B$10)&lt;=10),"Compliant","Non-Compliant"),"")</f>
        <v/>
      </c>
      <c r="J66">
        <f>IF(BiometricData!A66&lt;&gt;"",BiometricData!E66+BiometricData!F66,"")</f>
        <v/>
      </c>
      <c r="K66">
        <f>IF(C66&lt;&gt;"",ROUND(IF(E66&gt;2,MAX(0,100-E66*10),IF(G66&lt;70,70,IF(G66&gt;110,MAX(0,110-G66+80),100))),0),"")</f>
        <v/>
      </c>
    </row>
    <row r="67">
      <c r="A67">
        <f>BiometricData!A67</f>
        <v/>
      </c>
      <c r="B67">
        <f>BiometricData!B67</f>
        <v/>
      </c>
      <c r="C67">
        <f>IF(BiometricData!A67&lt;&gt;"",HOUR(BiometricData!D67-BiometricData!C67)+MINUTE(BiometricData!D67-BiometricData!C67)/60-(BiometricData!E67+BiometricData!F67)/60,"")</f>
        <v/>
      </c>
      <c r="D67">
        <f>IF(C67&lt;&gt;"",MAX(0,Settings!$B$4-C67),"")</f>
        <v/>
      </c>
      <c r="E67">
        <f>IF(C67&lt;&gt;"",MAX(0,C67-Settings!$B$4),"")</f>
        <v/>
      </c>
      <c r="F67">
        <f>IF(AND(BiometricData!H67="Night",BiometricData!A67&lt;&gt;""),C67,0)</f>
        <v/>
      </c>
      <c r="G67">
        <f>IF(C67&lt;&gt;"",C67/Settings!$B$4*100,"")</f>
        <v/>
      </c>
      <c r="H67">
        <f>IF(G67&lt;&gt;"",IF(G67&lt;Settings!$B$18,"Low Utilization",IF(E67&gt;Settings!$B$20,"Excessive Overtime","Normal")),"")</f>
        <v/>
      </c>
      <c r="I67">
        <f>IF(BiometricData!A67&lt;&gt;"",IF(AND(ABS(BiometricData!E67-Settings!$B$9)&lt;=10,ABS(BiometricData!F67-Settings!$B$10)&lt;=10),"Compliant","Non-Compliant"),"")</f>
        <v/>
      </c>
      <c r="J67">
        <f>IF(BiometricData!A67&lt;&gt;"",BiometricData!E67+BiometricData!F67,"")</f>
        <v/>
      </c>
      <c r="K67">
        <f>IF(C67&lt;&gt;"",ROUND(IF(E67&gt;2,MAX(0,100-E67*10),IF(G67&lt;70,70,IF(G67&gt;110,MAX(0,110-G67+80),100))),0),"")</f>
        <v/>
      </c>
    </row>
    <row r="68">
      <c r="A68">
        <f>BiometricData!A68</f>
        <v/>
      </c>
      <c r="B68">
        <f>BiometricData!B68</f>
        <v/>
      </c>
      <c r="C68">
        <f>IF(BiometricData!A68&lt;&gt;"",HOUR(BiometricData!D68-BiometricData!C68)+MINUTE(BiometricData!D68-BiometricData!C68)/60-(BiometricData!E68+BiometricData!F68)/60,"")</f>
        <v/>
      </c>
      <c r="D68">
        <f>IF(C68&lt;&gt;"",MAX(0,Settings!$B$4-C68),"")</f>
        <v/>
      </c>
      <c r="E68">
        <f>IF(C68&lt;&gt;"",MAX(0,C68-Settings!$B$4),"")</f>
        <v/>
      </c>
      <c r="F68">
        <f>IF(AND(BiometricData!H68="Night",BiometricData!A68&lt;&gt;""),C68,0)</f>
        <v/>
      </c>
      <c r="G68">
        <f>IF(C68&lt;&gt;"",C68/Settings!$B$4*100,"")</f>
        <v/>
      </c>
      <c r="H68">
        <f>IF(G68&lt;&gt;"",IF(G68&lt;Settings!$B$18,"Low Utilization",IF(E68&gt;Settings!$B$20,"Excessive Overtime","Normal")),"")</f>
        <v/>
      </c>
      <c r="I68">
        <f>IF(BiometricData!A68&lt;&gt;"",IF(AND(ABS(BiometricData!E68-Settings!$B$9)&lt;=10,ABS(BiometricData!F68-Settings!$B$10)&lt;=10),"Compliant","Non-Compliant"),"")</f>
        <v/>
      </c>
      <c r="J68">
        <f>IF(BiometricData!A68&lt;&gt;"",BiometricData!E68+BiometricData!F68,"")</f>
        <v/>
      </c>
      <c r="K68">
        <f>IF(C68&lt;&gt;"",ROUND(IF(E68&gt;2,MAX(0,100-E68*10),IF(G68&lt;70,70,IF(G68&gt;110,MAX(0,110-G68+80),100))),0),"")</f>
        <v/>
      </c>
    </row>
    <row r="69">
      <c r="A69">
        <f>BiometricData!A69</f>
        <v/>
      </c>
      <c r="B69">
        <f>BiometricData!B69</f>
        <v/>
      </c>
      <c r="C69">
        <f>IF(BiometricData!A69&lt;&gt;"",HOUR(BiometricData!D69-BiometricData!C69)+MINUTE(BiometricData!D69-BiometricData!C69)/60-(BiometricData!E69+BiometricData!F69)/60,"")</f>
        <v/>
      </c>
      <c r="D69">
        <f>IF(C69&lt;&gt;"",MAX(0,Settings!$B$4-C69),"")</f>
        <v/>
      </c>
      <c r="E69">
        <f>IF(C69&lt;&gt;"",MAX(0,C69-Settings!$B$4),"")</f>
        <v/>
      </c>
      <c r="F69">
        <f>IF(AND(BiometricData!H69="Night",BiometricData!A69&lt;&gt;""),C69,0)</f>
        <v/>
      </c>
      <c r="G69">
        <f>IF(C69&lt;&gt;"",C69/Settings!$B$4*100,"")</f>
        <v/>
      </c>
      <c r="H69">
        <f>IF(G69&lt;&gt;"",IF(G69&lt;Settings!$B$18,"Low Utilization",IF(E69&gt;Settings!$B$20,"Excessive Overtime","Normal")),"")</f>
        <v/>
      </c>
      <c r="I69">
        <f>IF(BiometricData!A69&lt;&gt;"",IF(AND(ABS(BiometricData!E69-Settings!$B$9)&lt;=10,ABS(BiometricData!F69-Settings!$B$10)&lt;=10),"Compliant","Non-Compliant"),"")</f>
        <v/>
      </c>
      <c r="J69">
        <f>IF(BiometricData!A69&lt;&gt;"",BiometricData!E69+BiometricData!F69,"")</f>
        <v/>
      </c>
      <c r="K69">
        <f>IF(C69&lt;&gt;"",ROUND(IF(E69&gt;2,MAX(0,100-E69*10),IF(G69&lt;70,70,IF(G69&gt;110,MAX(0,110-G69+80),100))),0),"")</f>
        <v/>
      </c>
    </row>
    <row r="70">
      <c r="A70">
        <f>BiometricData!A70</f>
        <v/>
      </c>
      <c r="B70">
        <f>BiometricData!B70</f>
        <v/>
      </c>
      <c r="C70">
        <f>IF(BiometricData!A70&lt;&gt;"",HOUR(BiometricData!D70-BiometricData!C70)+MINUTE(BiometricData!D70-BiometricData!C70)/60-(BiometricData!E70+BiometricData!F70)/60,"")</f>
        <v/>
      </c>
      <c r="D70">
        <f>IF(C70&lt;&gt;"",MAX(0,Settings!$B$4-C70),"")</f>
        <v/>
      </c>
      <c r="E70">
        <f>IF(C70&lt;&gt;"",MAX(0,C70-Settings!$B$4),"")</f>
        <v/>
      </c>
      <c r="F70">
        <f>IF(AND(BiometricData!H70="Night",BiometricData!A70&lt;&gt;""),C70,0)</f>
        <v/>
      </c>
      <c r="G70">
        <f>IF(C70&lt;&gt;"",C70/Settings!$B$4*100,"")</f>
        <v/>
      </c>
      <c r="H70">
        <f>IF(G70&lt;&gt;"",IF(G70&lt;Settings!$B$18,"Low Utilization",IF(E70&gt;Settings!$B$20,"Excessive Overtime","Normal")),"")</f>
        <v/>
      </c>
      <c r="I70">
        <f>IF(BiometricData!A70&lt;&gt;"",IF(AND(ABS(BiometricData!E70-Settings!$B$9)&lt;=10,ABS(BiometricData!F70-Settings!$B$10)&lt;=10),"Compliant","Non-Compliant"),"")</f>
        <v/>
      </c>
      <c r="J70">
        <f>IF(BiometricData!A70&lt;&gt;"",BiometricData!E70+BiometricData!F70,"")</f>
        <v/>
      </c>
      <c r="K70">
        <f>IF(C70&lt;&gt;"",ROUND(IF(E70&gt;2,MAX(0,100-E70*10),IF(G70&lt;70,70,IF(G70&gt;110,MAX(0,110-G70+80),100))),0),"")</f>
        <v/>
      </c>
    </row>
    <row r="71">
      <c r="A71">
        <f>BiometricData!A71</f>
        <v/>
      </c>
      <c r="B71">
        <f>BiometricData!B71</f>
        <v/>
      </c>
      <c r="C71">
        <f>IF(BiometricData!A71&lt;&gt;"",HOUR(BiometricData!D71-BiometricData!C71)+MINUTE(BiometricData!D71-BiometricData!C71)/60-(BiometricData!E71+BiometricData!F71)/60,"")</f>
        <v/>
      </c>
      <c r="D71">
        <f>IF(C71&lt;&gt;"",MAX(0,Settings!$B$4-C71),"")</f>
        <v/>
      </c>
      <c r="E71">
        <f>IF(C71&lt;&gt;"",MAX(0,C71-Settings!$B$4),"")</f>
        <v/>
      </c>
      <c r="F71">
        <f>IF(AND(BiometricData!H71="Night",BiometricData!A71&lt;&gt;""),C71,0)</f>
        <v/>
      </c>
      <c r="G71">
        <f>IF(C71&lt;&gt;"",C71/Settings!$B$4*100,"")</f>
        <v/>
      </c>
      <c r="H71">
        <f>IF(G71&lt;&gt;"",IF(G71&lt;Settings!$B$18,"Low Utilization",IF(E71&gt;Settings!$B$20,"Excessive Overtime","Normal")),"")</f>
        <v/>
      </c>
      <c r="I71">
        <f>IF(BiometricData!A71&lt;&gt;"",IF(AND(ABS(BiometricData!E71-Settings!$B$9)&lt;=10,ABS(BiometricData!F71-Settings!$B$10)&lt;=10),"Compliant","Non-Compliant"),"")</f>
        <v/>
      </c>
      <c r="J71">
        <f>IF(BiometricData!A71&lt;&gt;"",BiometricData!E71+BiometricData!F71,"")</f>
        <v/>
      </c>
      <c r="K71">
        <f>IF(C71&lt;&gt;"",ROUND(IF(E71&gt;2,MAX(0,100-E71*10),IF(G71&lt;70,70,IF(G71&gt;110,MAX(0,110-G71+80),100))),0),"")</f>
        <v/>
      </c>
    </row>
    <row r="72">
      <c r="A72">
        <f>BiometricData!A72</f>
        <v/>
      </c>
      <c r="B72">
        <f>BiometricData!B72</f>
        <v/>
      </c>
      <c r="C72">
        <f>IF(BiometricData!A72&lt;&gt;"",HOUR(BiometricData!D72-BiometricData!C72)+MINUTE(BiometricData!D72-BiometricData!C72)/60-(BiometricData!E72+BiometricData!F72)/60,"")</f>
        <v/>
      </c>
      <c r="D72">
        <f>IF(C72&lt;&gt;"",MAX(0,Settings!$B$4-C72),"")</f>
        <v/>
      </c>
      <c r="E72">
        <f>IF(C72&lt;&gt;"",MAX(0,C72-Settings!$B$4),"")</f>
        <v/>
      </c>
      <c r="F72">
        <f>IF(AND(BiometricData!H72="Night",BiometricData!A72&lt;&gt;""),C72,0)</f>
        <v/>
      </c>
      <c r="G72">
        <f>IF(C72&lt;&gt;"",C72/Settings!$B$4*100,"")</f>
        <v/>
      </c>
      <c r="H72">
        <f>IF(G72&lt;&gt;"",IF(G72&lt;Settings!$B$18,"Low Utilization",IF(E72&gt;Settings!$B$20,"Excessive Overtime","Normal")),"")</f>
        <v/>
      </c>
      <c r="I72">
        <f>IF(BiometricData!A72&lt;&gt;"",IF(AND(ABS(BiometricData!E72-Settings!$B$9)&lt;=10,ABS(BiometricData!F72-Settings!$B$10)&lt;=10),"Compliant","Non-Compliant"),"")</f>
        <v/>
      </c>
      <c r="J72">
        <f>IF(BiometricData!A72&lt;&gt;"",BiometricData!E72+BiometricData!F72,"")</f>
        <v/>
      </c>
      <c r="K72">
        <f>IF(C72&lt;&gt;"",ROUND(IF(E72&gt;2,MAX(0,100-E72*10),IF(G72&lt;70,70,IF(G72&gt;110,MAX(0,110-G72+80),100))),0),"")</f>
        <v/>
      </c>
    </row>
    <row r="73">
      <c r="A73">
        <f>BiometricData!A73</f>
        <v/>
      </c>
      <c r="B73">
        <f>BiometricData!B73</f>
        <v/>
      </c>
      <c r="C73">
        <f>IF(BiometricData!A73&lt;&gt;"",HOUR(BiometricData!D73-BiometricData!C73)+MINUTE(BiometricData!D73-BiometricData!C73)/60-(BiometricData!E73+BiometricData!F73)/60,"")</f>
        <v/>
      </c>
      <c r="D73">
        <f>IF(C73&lt;&gt;"",MAX(0,Settings!$B$4-C73),"")</f>
        <v/>
      </c>
      <c r="E73">
        <f>IF(C73&lt;&gt;"",MAX(0,C73-Settings!$B$4),"")</f>
        <v/>
      </c>
      <c r="F73">
        <f>IF(AND(BiometricData!H73="Night",BiometricData!A73&lt;&gt;""),C73,0)</f>
        <v/>
      </c>
      <c r="G73">
        <f>IF(C73&lt;&gt;"",C73/Settings!$B$4*100,"")</f>
        <v/>
      </c>
      <c r="H73">
        <f>IF(G73&lt;&gt;"",IF(G73&lt;Settings!$B$18,"Low Utilization",IF(E73&gt;Settings!$B$20,"Excessive Overtime","Normal")),"")</f>
        <v/>
      </c>
      <c r="I73">
        <f>IF(BiometricData!A73&lt;&gt;"",IF(AND(ABS(BiometricData!E73-Settings!$B$9)&lt;=10,ABS(BiometricData!F73-Settings!$B$10)&lt;=10),"Compliant","Non-Compliant"),"")</f>
        <v/>
      </c>
      <c r="J73">
        <f>IF(BiometricData!A73&lt;&gt;"",BiometricData!E73+BiometricData!F73,"")</f>
        <v/>
      </c>
      <c r="K73">
        <f>IF(C73&lt;&gt;"",ROUND(IF(E73&gt;2,MAX(0,100-E73*10),IF(G73&lt;70,70,IF(G73&gt;110,MAX(0,110-G73+80),100))),0),"")</f>
        <v/>
      </c>
    </row>
    <row r="74">
      <c r="A74">
        <f>BiometricData!A74</f>
        <v/>
      </c>
      <c r="B74">
        <f>BiometricData!B74</f>
        <v/>
      </c>
      <c r="C74">
        <f>IF(BiometricData!A74&lt;&gt;"",HOUR(BiometricData!D74-BiometricData!C74)+MINUTE(BiometricData!D74-BiometricData!C74)/60-(BiometricData!E74+BiometricData!F74)/60,"")</f>
        <v/>
      </c>
      <c r="D74">
        <f>IF(C74&lt;&gt;"",MAX(0,Settings!$B$4-C74),"")</f>
        <v/>
      </c>
      <c r="E74">
        <f>IF(C74&lt;&gt;"",MAX(0,C74-Settings!$B$4),"")</f>
        <v/>
      </c>
      <c r="F74">
        <f>IF(AND(BiometricData!H74="Night",BiometricData!A74&lt;&gt;""),C74,0)</f>
        <v/>
      </c>
      <c r="G74">
        <f>IF(C74&lt;&gt;"",C74/Settings!$B$4*100,"")</f>
        <v/>
      </c>
      <c r="H74">
        <f>IF(G74&lt;&gt;"",IF(G74&lt;Settings!$B$18,"Low Utilization",IF(E74&gt;Settings!$B$20,"Excessive Overtime","Normal")),"")</f>
        <v/>
      </c>
      <c r="I74">
        <f>IF(BiometricData!A74&lt;&gt;"",IF(AND(ABS(BiometricData!E74-Settings!$B$9)&lt;=10,ABS(BiometricData!F74-Settings!$B$10)&lt;=10),"Compliant","Non-Compliant"),"")</f>
        <v/>
      </c>
      <c r="J74">
        <f>IF(BiometricData!A74&lt;&gt;"",BiometricData!E74+BiometricData!F74,"")</f>
        <v/>
      </c>
      <c r="K74">
        <f>IF(C74&lt;&gt;"",ROUND(IF(E74&gt;2,MAX(0,100-E74*10),IF(G74&lt;70,70,IF(G74&gt;110,MAX(0,110-G74+80),100))),0),"")</f>
        <v/>
      </c>
    </row>
    <row r="75">
      <c r="A75">
        <f>BiometricData!A75</f>
        <v/>
      </c>
      <c r="B75">
        <f>BiometricData!B75</f>
        <v/>
      </c>
      <c r="C75">
        <f>IF(BiometricData!A75&lt;&gt;"",HOUR(BiometricData!D75-BiometricData!C75)+MINUTE(BiometricData!D75-BiometricData!C75)/60-(BiometricData!E75+BiometricData!F75)/60,"")</f>
        <v/>
      </c>
      <c r="D75">
        <f>IF(C75&lt;&gt;"",MAX(0,Settings!$B$4-C75),"")</f>
        <v/>
      </c>
      <c r="E75">
        <f>IF(C75&lt;&gt;"",MAX(0,C75-Settings!$B$4),"")</f>
        <v/>
      </c>
      <c r="F75">
        <f>IF(AND(BiometricData!H75="Night",BiometricData!A75&lt;&gt;""),C75,0)</f>
        <v/>
      </c>
      <c r="G75">
        <f>IF(C75&lt;&gt;"",C75/Settings!$B$4*100,"")</f>
        <v/>
      </c>
      <c r="H75">
        <f>IF(G75&lt;&gt;"",IF(G75&lt;Settings!$B$18,"Low Utilization",IF(E75&gt;Settings!$B$20,"Excessive Overtime","Normal")),"")</f>
        <v/>
      </c>
      <c r="I75">
        <f>IF(BiometricData!A75&lt;&gt;"",IF(AND(ABS(BiometricData!E75-Settings!$B$9)&lt;=10,ABS(BiometricData!F75-Settings!$B$10)&lt;=10),"Compliant","Non-Compliant"),"")</f>
        <v/>
      </c>
      <c r="J75">
        <f>IF(BiometricData!A75&lt;&gt;"",BiometricData!E75+BiometricData!F75,"")</f>
        <v/>
      </c>
      <c r="K75">
        <f>IF(C75&lt;&gt;"",ROUND(IF(E75&gt;2,MAX(0,100-E75*10),IF(G75&lt;70,70,IF(G75&gt;110,MAX(0,110-G75+80),100))),0),"")</f>
        <v/>
      </c>
    </row>
    <row r="76">
      <c r="A76">
        <f>BiometricData!A76</f>
        <v/>
      </c>
      <c r="B76">
        <f>BiometricData!B76</f>
        <v/>
      </c>
      <c r="C76">
        <f>IF(BiometricData!A76&lt;&gt;"",HOUR(BiometricData!D76-BiometricData!C76)+MINUTE(BiometricData!D76-BiometricData!C76)/60-(BiometricData!E76+BiometricData!F76)/60,"")</f>
        <v/>
      </c>
      <c r="D76">
        <f>IF(C76&lt;&gt;"",MAX(0,Settings!$B$4-C76),"")</f>
        <v/>
      </c>
      <c r="E76">
        <f>IF(C76&lt;&gt;"",MAX(0,C76-Settings!$B$4),"")</f>
        <v/>
      </c>
      <c r="F76">
        <f>IF(AND(BiometricData!H76="Night",BiometricData!A76&lt;&gt;""),C76,0)</f>
        <v/>
      </c>
      <c r="G76">
        <f>IF(C76&lt;&gt;"",C76/Settings!$B$4*100,"")</f>
        <v/>
      </c>
      <c r="H76">
        <f>IF(G76&lt;&gt;"",IF(G76&lt;Settings!$B$18,"Low Utilization",IF(E76&gt;Settings!$B$20,"Excessive Overtime","Normal")),"")</f>
        <v/>
      </c>
      <c r="I76">
        <f>IF(BiometricData!A76&lt;&gt;"",IF(AND(ABS(BiometricData!E76-Settings!$B$9)&lt;=10,ABS(BiometricData!F76-Settings!$B$10)&lt;=10),"Compliant","Non-Compliant"),"")</f>
        <v/>
      </c>
      <c r="J76">
        <f>IF(BiometricData!A76&lt;&gt;"",BiometricData!E76+BiometricData!F76,"")</f>
        <v/>
      </c>
      <c r="K76">
        <f>IF(C76&lt;&gt;"",ROUND(IF(E76&gt;2,MAX(0,100-E76*10),IF(G76&lt;70,70,IF(G76&gt;110,MAX(0,110-G76+80),100))),0),"")</f>
        <v/>
      </c>
    </row>
    <row r="77">
      <c r="A77">
        <f>BiometricData!A77</f>
        <v/>
      </c>
      <c r="B77">
        <f>BiometricData!B77</f>
        <v/>
      </c>
      <c r="C77">
        <f>IF(BiometricData!A77&lt;&gt;"",HOUR(BiometricData!D77-BiometricData!C77)+MINUTE(BiometricData!D77-BiometricData!C77)/60-(BiometricData!E77+BiometricData!F77)/60,"")</f>
        <v/>
      </c>
      <c r="D77">
        <f>IF(C77&lt;&gt;"",MAX(0,Settings!$B$4-C77),"")</f>
        <v/>
      </c>
      <c r="E77">
        <f>IF(C77&lt;&gt;"",MAX(0,C77-Settings!$B$4),"")</f>
        <v/>
      </c>
      <c r="F77">
        <f>IF(AND(BiometricData!H77="Night",BiometricData!A77&lt;&gt;""),C77,0)</f>
        <v/>
      </c>
      <c r="G77">
        <f>IF(C77&lt;&gt;"",C77/Settings!$B$4*100,"")</f>
        <v/>
      </c>
      <c r="H77">
        <f>IF(G77&lt;&gt;"",IF(G77&lt;Settings!$B$18,"Low Utilization",IF(E77&gt;Settings!$B$20,"Excessive Overtime","Normal")),"")</f>
        <v/>
      </c>
      <c r="I77">
        <f>IF(BiometricData!A77&lt;&gt;"",IF(AND(ABS(BiometricData!E77-Settings!$B$9)&lt;=10,ABS(BiometricData!F77-Settings!$B$10)&lt;=10),"Compliant","Non-Compliant"),"")</f>
        <v/>
      </c>
      <c r="J77">
        <f>IF(BiometricData!A77&lt;&gt;"",BiometricData!E77+BiometricData!F77,"")</f>
        <v/>
      </c>
      <c r="K77">
        <f>IF(C77&lt;&gt;"",ROUND(IF(E77&gt;2,MAX(0,100-E77*10),IF(G77&lt;70,70,IF(G77&gt;110,MAX(0,110-G77+80),100))),0),"")</f>
        <v/>
      </c>
    </row>
    <row r="78">
      <c r="A78">
        <f>BiometricData!A78</f>
        <v/>
      </c>
      <c r="B78">
        <f>BiometricData!B78</f>
        <v/>
      </c>
      <c r="C78">
        <f>IF(BiometricData!A78&lt;&gt;"",HOUR(BiometricData!D78-BiometricData!C78)+MINUTE(BiometricData!D78-BiometricData!C78)/60-(BiometricData!E78+BiometricData!F78)/60,"")</f>
        <v/>
      </c>
      <c r="D78">
        <f>IF(C78&lt;&gt;"",MAX(0,Settings!$B$4-C78),"")</f>
        <v/>
      </c>
      <c r="E78">
        <f>IF(C78&lt;&gt;"",MAX(0,C78-Settings!$B$4),"")</f>
        <v/>
      </c>
      <c r="F78">
        <f>IF(AND(BiometricData!H78="Night",BiometricData!A78&lt;&gt;""),C78,0)</f>
        <v/>
      </c>
      <c r="G78">
        <f>IF(C78&lt;&gt;"",C78/Settings!$B$4*100,"")</f>
        <v/>
      </c>
      <c r="H78">
        <f>IF(G78&lt;&gt;"",IF(G78&lt;Settings!$B$18,"Low Utilization",IF(E78&gt;Settings!$B$20,"Excessive Overtime","Normal")),"")</f>
        <v/>
      </c>
      <c r="I78">
        <f>IF(BiometricData!A78&lt;&gt;"",IF(AND(ABS(BiometricData!E78-Settings!$B$9)&lt;=10,ABS(BiometricData!F78-Settings!$B$10)&lt;=10),"Compliant","Non-Compliant"),"")</f>
        <v/>
      </c>
      <c r="J78">
        <f>IF(BiometricData!A78&lt;&gt;"",BiometricData!E78+BiometricData!F78,"")</f>
        <v/>
      </c>
      <c r="K78">
        <f>IF(C78&lt;&gt;"",ROUND(IF(E78&gt;2,MAX(0,100-E78*10),IF(G78&lt;70,70,IF(G78&gt;110,MAX(0,110-G78+80),100))),0),"")</f>
        <v/>
      </c>
    </row>
    <row r="79">
      <c r="A79">
        <f>BiometricData!A79</f>
        <v/>
      </c>
      <c r="B79">
        <f>BiometricData!B79</f>
        <v/>
      </c>
      <c r="C79">
        <f>IF(BiometricData!A79&lt;&gt;"",HOUR(BiometricData!D79-BiometricData!C79)+MINUTE(BiometricData!D79-BiometricData!C79)/60-(BiometricData!E79+BiometricData!F79)/60,"")</f>
        <v/>
      </c>
      <c r="D79">
        <f>IF(C79&lt;&gt;"",MAX(0,Settings!$B$4-C79),"")</f>
        <v/>
      </c>
      <c r="E79">
        <f>IF(C79&lt;&gt;"",MAX(0,C79-Settings!$B$4),"")</f>
        <v/>
      </c>
      <c r="F79">
        <f>IF(AND(BiometricData!H79="Night",BiometricData!A79&lt;&gt;""),C79,0)</f>
        <v/>
      </c>
      <c r="G79">
        <f>IF(C79&lt;&gt;"",C79/Settings!$B$4*100,"")</f>
        <v/>
      </c>
      <c r="H79">
        <f>IF(G79&lt;&gt;"",IF(G79&lt;Settings!$B$18,"Low Utilization",IF(E79&gt;Settings!$B$20,"Excessive Overtime","Normal")),"")</f>
        <v/>
      </c>
      <c r="I79">
        <f>IF(BiometricData!A79&lt;&gt;"",IF(AND(ABS(BiometricData!E79-Settings!$B$9)&lt;=10,ABS(BiometricData!F79-Settings!$B$10)&lt;=10),"Compliant","Non-Compliant"),"")</f>
        <v/>
      </c>
      <c r="J79">
        <f>IF(BiometricData!A79&lt;&gt;"",BiometricData!E79+BiometricData!F79,"")</f>
        <v/>
      </c>
      <c r="K79">
        <f>IF(C79&lt;&gt;"",ROUND(IF(E79&gt;2,MAX(0,100-E79*10),IF(G79&lt;70,70,IF(G79&gt;110,MAX(0,110-G79+80),100))),0),"")</f>
        <v/>
      </c>
    </row>
    <row r="80">
      <c r="A80">
        <f>BiometricData!A80</f>
        <v/>
      </c>
      <c r="B80">
        <f>BiometricData!B80</f>
        <v/>
      </c>
      <c r="C80">
        <f>IF(BiometricData!A80&lt;&gt;"",HOUR(BiometricData!D80-BiometricData!C80)+MINUTE(BiometricData!D80-BiometricData!C80)/60-(BiometricData!E80+BiometricData!F80)/60,"")</f>
        <v/>
      </c>
      <c r="D80">
        <f>IF(C80&lt;&gt;"",MAX(0,Settings!$B$4-C80),"")</f>
        <v/>
      </c>
      <c r="E80">
        <f>IF(C80&lt;&gt;"",MAX(0,C80-Settings!$B$4),"")</f>
        <v/>
      </c>
      <c r="F80">
        <f>IF(AND(BiometricData!H80="Night",BiometricData!A80&lt;&gt;""),C80,0)</f>
        <v/>
      </c>
      <c r="G80">
        <f>IF(C80&lt;&gt;"",C80/Settings!$B$4*100,"")</f>
        <v/>
      </c>
      <c r="H80">
        <f>IF(G80&lt;&gt;"",IF(G80&lt;Settings!$B$18,"Low Utilization",IF(E80&gt;Settings!$B$20,"Excessive Overtime","Normal")),"")</f>
        <v/>
      </c>
      <c r="I80">
        <f>IF(BiometricData!A80&lt;&gt;"",IF(AND(ABS(BiometricData!E80-Settings!$B$9)&lt;=10,ABS(BiometricData!F80-Settings!$B$10)&lt;=10),"Compliant","Non-Compliant"),"")</f>
        <v/>
      </c>
      <c r="J80">
        <f>IF(BiometricData!A80&lt;&gt;"",BiometricData!E80+BiometricData!F80,"")</f>
        <v/>
      </c>
      <c r="K80">
        <f>IF(C80&lt;&gt;"",ROUND(IF(E80&gt;2,MAX(0,100-E80*10),IF(G80&lt;70,70,IF(G80&gt;110,MAX(0,110-G80+80),100))),0),"")</f>
        <v/>
      </c>
    </row>
    <row r="81">
      <c r="A81">
        <f>BiometricData!A81</f>
        <v/>
      </c>
      <c r="B81">
        <f>BiometricData!B81</f>
        <v/>
      </c>
      <c r="C81">
        <f>IF(BiometricData!A81&lt;&gt;"",HOUR(BiometricData!D81-BiometricData!C81)+MINUTE(BiometricData!D81-BiometricData!C81)/60-(BiometricData!E81+BiometricData!F81)/60,"")</f>
        <v/>
      </c>
      <c r="D81">
        <f>IF(C81&lt;&gt;"",MAX(0,Settings!$B$4-C81),"")</f>
        <v/>
      </c>
      <c r="E81">
        <f>IF(C81&lt;&gt;"",MAX(0,C81-Settings!$B$4),"")</f>
        <v/>
      </c>
      <c r="F81">
        <f>IF(AND(BiometricData!H81="Night",BiometricData!A81&lt;&gt;""),C81,0)</f>
        <v/>
      </c>
      <c r="G81">
        <f>IF(C81&lt;&gt;"",C81/Settings!$B$4*100,"")</f>
        <v/>
      </c>
      <c r="H81">
        <f>IF(G81&lt;&gt;"",IF(G81&lt;Settings!$B$18,"Low Utilization",IF(E81&gt;Settings!$B$20,"Excessive Overtime","Normal")),"")</f>
        <v/>
      </c>
      <c r="I81">
        <f>IF(BiometricData!A81&lt;&gt;"",IF(AND(ABS(BiometricData!E81-Settings!$B$9)&lt;=10,ABS(BiometricData!F81-Settings!$B$10)&lt;=10),"Compliant","Non-Compliant"),"")</f>
        <v/>
      </c>
      <c r="J81">
        <f>IF(BiometricData!A81&lt;&gt;"",BiometricData!E81+BiometricData!F81,"")</f>
        <v/>
      </c>
      <c r="K81">
        <f>IF(C81&lt;&gt;"",ROUND(IF(E81&gt;2,MAX(0,100-E81*10),IF(G81&lt;70,70,IF(G81&gt;110,MAX(0,110-G81+80),100))),0),"")</f>
        <v/>
      </c>
    </row>
    <row r="82">
      <c r="A82">
        <f>BiometricData!A82</f>
        <v/>
      </c>
      <c r="B82">
        <f>BiometricData!B82</f>
        <v/>
      </c>
      <c r="C82">
        <f>IF(BiometricData!A82&lt;&gt;"",HOUR(BiometricData!D82-BiometricData!C82)+MINUTE(BiometricData!D82-BiometricData!C82)/60-(BiometricData!E82+BiometricData!F82)/60,"")</f>
        <v/>
      </c>
      <c r="D82">
        <f>IF(C82&lt;&gt;"",MAX(0,Settings!$B$4-C82),"")</f>
        <v/>
      </c>
      <c r="E82">
        <f>IF(C82&lt;&gt;"",MAX(0,C82-Settings!$B$4),"")</f>
        <v/>
      </c>
      <c r="F82">
        <f>IF(AND(BiometricData!H82="Night",BiometricData!A82&lt;&gt;""),C82,0)</f>
        <v/>
      </c>
      <c r="G82">
        <f>IF(C82&lt;&gt;"",C82/Settings!$B$4*100,"")</f>
        <v/>
      </c>
      <c r="H82">
        <f>IF(G82&lt;&gt;"",IF(G82&lt;Settings!$B$18,"Low Utilization",IF(E82&gt;Settings!$B$20,"Excessive Overtime","Normal")),"")</f>
        <v/>
      </c>
      <c r="I82">
        <f>IF(BiometricData!A82&lt;&gt;"",IF(AND(ABS(BiometricData!E82-Settings!$B$9)&lt;=10,ABS(BiometricData!F82-Settings!$B$10)&lt;=10),"Compliant","Non-Compliant"),"")</f>
        <v/>
      </c>
      <c r="J82">
        <f>IF(BiometricData!A82&lt;&gt;"",BiometricData!E82+BiometricData!F82,"")</f>
        <v/>
      </c>
      <c r="K82">
        <f>IF(C82&lt;&gt;"",ROUND(IF(E82&gt;2,MAX(0,100-E82*10),IF(G82&lt;70,70,IF(G82&gt;110,MAX(0,110-G82+80),100))),0),"")</f>
        <v/>
      </c>
    </row>
    <row r="83">
      <c r="A83">
        <f>BiometricData!A83</f>
        <v/>
      </c>
      <c r="B83">
        <f>BiometricData!B83</f>
        <v/>
      </c>
      <c r="C83">
        <f>IF(BiometricData!A83&lt;&gt;"",HOUR(BiometricData!D83-BiometricData!C83)+MINUTE(BiometricData!D83-BiometricData!C83)/60-(BiometricData!E83+BiometricData!F83)/60,"")</f>
        <v/>
      </c>
      <c r="D83">
        <f>IF(C83&lt;&gt;"",MAX(0,Settings!$B$4-C83),"")</f>
        <v/>
      </c>
      <c r="E83">
        <f>IF(C83&lt;&gt;"",MAX(0,C83-Settings!$B$4),"")</f>
        <v/>
      </c>
      <c r="F83">
        <f>IF(AND(BiometricData!H83="Night",BiometricData!A83&lt;&gt;""),C83,0)</f>
        <v/>
      </c>
      <c r="G83">
        <f>IF(C83&lt;&gt;"",C83/Settings!$B$4*100,"")</f>
        <v/>
      </c>
      <c r="H83">
        <f>IF(G83&lt;&gt;"",IF(G83&lt;Settings!$B$18,"Low Utilization",IF(E83&gt;Settings!$B$20,"Excessive Overtime","Normal")),"")</f>
        <v/>
      </c>
      <c r="I83">
        <f>IF(BiometricData!A83&lt;&gt;"",IF(AND(ABS(BiometricData!E83-Settings!$B$9)&lt;=10,ABS(BiometricData!F83-Settings!$B$10)&lt;=10),"Compliant","Non-Compliant"),"")</f>
        <v/>
      </c>
      <c r="J83">
        <f>IF(BiometricData!A83&lt;&gt;"",BiometricData!E83+BiometricData!F83,"")</f>
        <v/>
      </c>
      <c r="K83">
        <f>IF(C83&lt;&gt;"",ROUND(IF(E83&gt;2,MAX(0,100-E83*10),IF(G83&lt;70,70,IF(G83&gt;110,MAX(0,110-G83+80),100))),0),"")</f>
        <v/>
      </c>
    </row>
    <row r="84">
      <c r="A84">
        <f>BiometricData!A84</f>
        <v/>
      </c>
      <c r="B84">
        <f>BiometricData!B84</f>
        <v/>
      </c>
      <c r="C84">
        <f>IF(BiometricData!A84&lt;&gt;"",HOUR(BiometricData!D84-BiometricData!C84)+MINUTE(BiometricData!D84-BiometricData!C84)/60-(BiometricData!E84+BiometricData!F84)/60,"")</f>
        <v/>
      </c>
      <c r="D84">
        <f>IF(C84&lt;&gt;"",MAX(0,Settings!$B$4-C84),"")</f>
        <v/>
      </c>
      <c r="E84">
        <f>IF(C84&lt;&gt;"",MAX(0,C84-Settings!$B$4),"")</f>
        <v/>
      </c>
      <c r="F84">
        <f>IF(AND(BiometricData!H84="Night",BiometricData!A84&lt;&gt;""),C84,0)</f>
        <v/>
      </c>
      <c r="G84">
        <f>IF(C84&lt;&gt;"",C84/Settings!$B$4*100,"")</f>
        <v/>
      </c>
      <c r="H84">
        <f>IF(G84&lt;&gt;"",IF(G84&lt;Settings!$B$18,"Low Utilization",IF(E84&gt;Settings!$B$20,"Excessive Overtime","Normal")),"")</f>
        <v/>
      </c>
      <c r="I84">
        <f>IF(BiometricData!A84&lt;&gt;"",IF(AND(ABS(BiometricData!E84-Settings!$B$9)&lt;=10,ABS(BiometricData!F84-Settings!$B$10)&lt;=10),"Compliant","Non-Compliant"),"")</f>
        <v/>
      </c>
      <c r="J84">
        <f>IF(BiometricData!A84&lt;&gt;"",BiometricData!E84+BiometricData!F84,"")</f>
        <v/>
      </c>
      <c r="K84">
        <f>IF(C84&lt;&gt;"",ROUND(IF(E84&gt;2,MAX(0,100-E84*10),IF(G84&lt;70,70,IF(G84&gt;110,MAX(0,110-G84+80),100))),0),"")</f>
        <v/>
      </c>
    </row>
    <row r="85">
      <c r="A85">
        <f>BiometricData!A85</f>
        <v/>
      </c>
      <c r="B85">
        <f>BiometricData!B85</f>
        <v/>
      </c>
      <c r="C85">
        <f>IF(BiometricData!A85&lt;&gt;"",HOUR(BiometricData!D85-BiometricData!C85)+MINUTE(BiometricData!D85-BiometricData!C85)/60-(BiometricData!E85+BiometricData!F85)/60,"")</f>
        <v/>
      </c>
      <c r="D85">
        <f>IF(C85&lt;&gt;"",MAX(0,Settings!$B$4-C85),"")</f>
        <v/>
      </c>
      <c r="E85">
        <f>IF(C85&lt;&gt;"",MAX(0,C85-Settings!$B$4),"")</f>
        <v/>
      </c>
      <c r="F85">
        <f>IF(AND(BiometricData!H85="Night",BiometricData!A85&lt;&gt;""),C85,0)</f>
        <v/>
      </c>
      <c r="G85">
        <f>IF(C85&lt;&gt;"",C85/Settings!$B$4*100,"")</f>
        <v/>
      </c>
      <c r="H85">
        <f>IF(G85&lt;&gt;"",IF(G85&lt;Settings!$B$18,"Low Utilization",IF(E85&gt;Settings!$B$20,"Excessive Overtime","Normal")),"")</f>
        <v/>
      </c>
      <c r="I85">
        <f>IF(BiometricData!A85&lt;&gt;"",IF(AND(ABS(BiometricData!E85-Settings!$B$9)&lt;=10,ABS(BiometricData!F85-Settings!$B$10)&lt;=10),"Compliant","Non-Compliant"),"")</f>
        <v/>
      </c>
      <c r="J85">
        <f>IF(BiometricData!A85&lt;&gt;"",BiometricData!E85+BiometricData!F85,"")</f>
        <v/>
      </c>
      <c r="K85">
        <f>IF(C85&lt;&gt;"",ROUND(IF(E85&gt;2,MAX(0,100-E85*10),IF(G85&lt;70,70,IF(G85&gt;110,MAX(0,110-G85+80),100))),0),"")</f>
        <v/>
      </c>
    </row>
    <row r="86">
      <c r="A86">
        <f>BiometricData!A86</f>
        <v/>
      </c>
      <c r="B86">
        <f>BiometricData!B86</f>
        <v/>
      </c>
      <c r="C86">
        <f>IF(BiometricData!A86&lt;&gt;"",HOUR(BiometricData!D86-BiometricData!C86)+MINUTE(BiometricData!D86-BiometricData!C86)/60-(BiometricData!E86+BiometricData!F86)/60,"")</f>
        <v/>
      </c>
      <c r="D86">
        <f>IF(C86&lt;&gt;"",MAX(0,Settings!$B$4-C86),"")</f>
        <v/>
      </c>
      <c r="E86">
        <f>IF(C86&lt;&gt;"",MAX(0,C86-Settings!$B$4),"")</f>
        <v/>
      </c>
      <c r="F86">
        <f>IF(AND(BiometricData!H86="Night",BiometricData!A86&lt;&gt;""),C86,0)</f>
        <v/>
      </c>
      <c r="G86">
        <f>IF(C86&lt;&gt;"",C86/Settings!$B$4*100,"")</f>
        <v/>
      </c>
      <c r="H86">
        <f>IF(G86&lt;&gt;"",IF(G86&lt;Settings!$B$18,"Low Utilization",IF(E86&gt;Settings!$B$20,"Excessive Overtime","Normal")),"")</f>
        <v/>
      </c>
      <c r="I86">
        <f>IF(BiometricData!A86&lt;&gt;"",IF(AND(ABS(BiometricData!E86-Settings!$B$9)&lt;=10,ABS(BiometricData!F86-Settings!$B$10)&lt;=10),"Compliant","Non-Compliant"),"")</f>
        <v/>
      </c>
      <c r="J86">
        <f>IF(BiometricData!A86&lt;&gt;"",BiometricData!E86+BiometricData!F86,"")</f>
        <v/>
      </c>
      <c r="K86">
        <f>IF(C86&lt;&gt;"",ROUND(IF(E86&gt;2,MAX(0,100-E86*10),IF(G86&lt;70,70,IF(G86&gt;110,MAX(0,110-G86+80),100))),0),"")</f>
        <v/>
      </c>
    </row>
    <row r="87">
      <c r="A87">
        <f>BiometricData!A87</f>
        <v/>
      </c>
      <c r="B87">
        <f>BiometricData!B87</f>
        <v/>
      </c>
      <c r="C87">
        <f>IF(BiometricData!A87&lt;&gt;"",HOUR(BiometricData!D87-BiometricData!C87)+MINUTE(BiometricData!D87-BiometricData!C87)/60-(BiometricData!E87+BiometricData!F87)/60,"")</f>
        <v/>
      </c>
      <c r="D87">
        <f>IF(C87&lt;&gt;"",MAX(0,Settings!$B$4-C87),"")</f>
        <v/>
      </c>
      <c r="E87">
        <f>IF(C87&lt;&gt;"",MAX(0,C87-Settings!$B$4),"")</f>
        <v/>
      </c>
      <c r="F87">
        <f>IF(AND(BiometricData!H87="Night",BiometricData!A87&lt;&gt;""),C87,0)</f>
        <v/>
      </c>
      <c r="G87">
        <f>IF(C87&lt;&gt;"",C87/Settings!$B$4*100,"")</f>
        <v/>
      </c>
      <c r="H87">
        <f>IF(G87&lt;&gt;"",IF(G87&lt;Settings!$B$18,"Low Utilization",IF(E87&gt;Settings!$B$20,"Excessive Overtime","Normal")),"")</f>
        <v/>
      </c>
      <c r="I87">
        <f>IF(BiometricData!A87&lt;&gt;"",IF(AND(ABS(BiometricData!E87-Settings!$B$9)&lt;=10,ABS(BiometricData!F87-Settings!$B$10)&lt;=10),"Compliant","Non-Compliant"),"")</f>
        <v/>
      </c>
      <c r="J87">
        <f>IF(BiometricData!A87&lt;&gt;"",BiometricData!E87+BiometricData!F87,"")</f>
        <v/>
      </c>
      <c r="K87">
        <f>IF(C87&lt;&gt;"",ROUND(IF(E87&gt;2,MAX(0,100-E87*10),IF(G87&lt;70,70,IF(G87&gt;110,MAX(0,110-G87+80),100))),0),"")</f>
        <v/>
      </c>
    </row>
    <row r="88">
      <c r="A88">
        <f>BiometricData!A88</f>
        <v/>
      </c>
      <c r="B88">
        <f>BiometricData!B88</f>
        <v/>
      </c>
      <c r="C88">
        <f>IF(BiometricData!A88&lt;&gt;"",HOUR(BiometricData!D88-BiometricData!C88)+MINUTE(BiometricData!D88-BiometricData!C88)/60-(BiometricData!E88+BiometricData!F88)/60,"")</f>
        <v/>
      </c>
      <c r="D88">
        <f>IF(C88&lt;&gt;"",MAX(0,Settings!$B$4-C88),"")</f>
        <v/>
      </c>
      <c r="E88">
        <f>IF(C88&lt;&gt;"",MAX(0,C88-Settings!$B$4),"")</f>
        <v/>
      </c>
      <c r="F88">
        <f>IF(AND(BiometricData!H88="Night",BiometricData!A88&lt;&gt;""),C88,0)</f>
        <v/>
      </c>
      <c r="G88">
        <f>IF(C88&lt;&gt;"",C88/Settings!$B$4*100,"")</f>
        <v/>
      </c>
      <c r="H88">
        <f>IF(G88&lt;&gt;"",IF(G88&lt;Settings!$B$18,"Low Utilization",IF(E88&gt;Settings!$B$20,"Excessive Overtime","Normal")),"")</f>
        <v/>
      </c>
      <c r="I88">
        <f>IF(BiometricData!A88&lt;&gt;"",IF(AND(ABS(BiometricData!E88-Settings!$B$9)&lt;=10,ABS(BiometricData!F88-Settings!$B$10)&lt;=10),"Compliant","Non-Compliant"),"")</f>
        <v/>
      </c>
      <c r="J88">
        <f>IF(BiometricData!A88&lt;&gt;"",BiometricData!E88+BiometricData!F88,"")</f>
        <v/>
      </c>
      <c r="K88">
        <f>IF(C88&lt;&gt;"",ROUND(IF(E88&gt;2,MAX(0,100-E88*10),IF(G88&lt;70,70,IF(G88&gt;110,MAX(0,110-G88+80),100))),0),"")</f>
        <v/>
      </c>
    </row>
    <row r="89">
      <c r="A89">
        <f>BiometricData!A89</f>
        <v/>
      </c>
      <c r="B89">
        <f>BiometricData!B89</f>
        <v/>
      </c>
      <c r="C89">
        <f>IF(BiometricData!A89&lt;&gt;"",HOUR(BiometricData!D89-BiometricData!C89)+MINUTE(BiometricData!D89-BiometricData!C89)/60-(BiometricData!E89+BiometricData!F89)/60,"")</f>
        <v/>
      </c>
      <c r="D89">
        <f>IF(C89&lt;&gt;"",MAX(0,Settings!$B$4-C89),"")</f>
        <v/>
      </c>
      <c r="E89">
        <f>IF(C89&lt;&gt;"",MAX(0,C89-Settings!$B$4),"")</f>
        <v/>
      </c>
      <c r="F89">
        <f>IF(AND(BiometricData!H89="Night",BiometricData!A89&lt;&gt;""),C89,0)</f>
        <v/>
      </c>
      <c r="G89">
        <f>IF(C89&lt;&gt;"",C89/Settings!$B$4*100,"")</f>
        <v/>
      </c>
      <c r="H89">
        <f>IF(G89&lt;&gt;"",IF(G89&lt;Settings!$B$18,"Low Utilization",IF(E89&gt;Settings!$B$20,"Excessive Overtime","Normal")),"")</f>
        <v/>
      </c>
      <c r="I89">
        <f>IF(BiometricData!A89&lt;&gt;"",IF(AND(ABS(BiometricData!E89-Settings!$B$9)&lt;=10,ABS(BiometricData!F89-Settings!$B$10)&lt;=10),"Compliant","Non-Compliant"),"")</f>
        <v/>
      </c>
      <c r="J89">
        <f>IF(BiometricData!A89&lt;&gt;"",BiometricData!E89+BiometricData!F89,"")</f>
        <v/>
      </c>
      <c r="K89">
        <f>IF(C89&lt;&gt;"",ROUND(IF(E89&gt;2,MAX(0,100-E89*10),IF(G89&lt;70,70,IF(G89&gt;110,MAX(0,110-G89+80),100))),0),"")</f>
        <v/>
      </c>
    </row>
    <row r="90">
      <c r="A90">
        <f>BiometricData!A90</f>
        <v/>
      </c>
      <c r="B90">
        <f>BiometricData!B90</f>
        <v/>
      </c>
      <c r="C90">
        <f>IF(BiometricData!A90&lt;&gt;"",HOUR(BiometricData!D90-BiometricData!C90)+MINUTE(BiometricData!D90-BiometricData!C90)/60-(BiometricData!E90+BiometricData!F90)/60,"")</f>
        <v/>
      </c>
      <c r="D90">
        <f>IF(C90&lt;&gt;"",MAX(0,Settings!$B$4-C90),"")</f>
        <v/>
      </c>
      <c r="E90">
        <f>IF(C90&lt;&gt;"",MAX(0,C90-Settings!$B$4),"")</f>
        <v/>
      </c>
      <c r="F90">
        <f>IF(AND(BiometricData!H90="Night",BiometricData!A90&lt;&gt;""),C90,0)</f>
        <v/>
      </c>
      <c r="G90">
        <f>IF(C90&lt;&gt;"",C90/Settings!$B$4*100,"")</f>
        <v/>
      </c>
      <c r="H90">
        <f>IF(G90&lt;&gt;"",IF(G90&lt;Settings!$B$18,"Low Utilization",IF(E90&gt;Settings!$B$20,"Excessive Overtime","Normal")),"")</f>
        <v/>
      </c>
      <c r="I90">
        <f>IF(BiometricData!A90&lt;&gt;"",IF(AND(ABS(BiometricData!E90-Settings!$B$9)&lt;=10,ABS(BiometricData!F90-Settings!$B$10)&lt;=10),"Compliant","Non-Compliant"),"")</f>
        <v/>
      </c>
      <c r="J90">
        <f>IF(BiometricData!A90&lt;&gt;"",BiometricData!E90+BiometricData!F90,"")</f>
        <v/>
      </c>
      <c r="K90">
        <f>IF(C90&lt;&gt;"",ROUND(IF(E90&gt;2,MAX(0,100-E90*10),IF(G90&lt;70,70,IF(G90&gt;110,MAX(0,110-G90+80),100))),0),"")</f>
        <v/>
      </c>
    </row>
    <row r="91">
      <c r="A91">
        <f>BiometricData!A91</f>
        <v/>
      </c>
      <c r="B91">
        <f>BiometricData!B91</f>
        <v/>
      </c>
      <c r="C91">
        <f>IF(BiometricData!A91&lt;&gt;"",HOUR(BiometricData!D91-BiometricData!C91)+MINUTE(BiometricData!D91-BiometricData!C91)/60-(BiometricData!E91+BiometricData!F91)/60,"")</f>
        <v/>
      </c>
      <c r="D91">
        <f>IF(C91&lt;&gt;"",MAX(0,Settings!$B$4-C91),"")</f>
        <v/>
      </c>
      <c r="E91">
        <f>IF(C91&lt;&gt;"",MAX(0,C91-Settings!$B$4),"")</f>
        <v/>
      </c>
      <c r="F91">
        <f>IF(AND(BiometricData!H91="Night",BiometricData!A91&lt;&gt;""),C91,0)</f>
        <v/>
      </c>
      <c r="G91">
        <f>IF(C91&lt;&gt;"",C91/Settings!$B$4*100,"")</f>
        <v/>
      </c>
      <c r="H91">
        <f>IF(G91&lt;&gt;"",IF(G91&lt;Settings!$B$18,"Low Utilization",IF(E91&gt;Settings!$B$20,"Excessive Overtime","Normal")),"")</f>
        <v/>
      </c>
      <c r="I91">
        <f>IF(BiometricData!A91&lt;&gt;"",IF(AND(ABS(BiometricData!E91-Settings!$B$9)&lt;=10,ABS(BiometricData!F91-Settings!$B$10)&lt;=10),"Compliant","Non-Compliant"),"")</f>
        <v/>
      </c>
      <c r="J91">
        <f>IF(BiometricData!A91&lt;&gt;"",BiometricData!E91+BiometricData!F91,"")</f>
        <v/>
      </c>
      <c r="K91">
        <f>IF(C91&lt;&gt;"",ROUND(IF(E91&gt;2,MAX(0,100-E91*10),IF(G91&lt;70,70,IF(G91&gt;110,MAX(0,110-G91+80),100))),0),"")</f>
        <v/>
      </c>
    </row>
    <row r="92">
      <c r="A92">
        <f>BiometricData!A92</f>
        <v/>
      </c>
      <c r="B92">
        <f>BiometricData!B92</f>
        <v/>
      </c>
      <c r="C92">
        <f>IF(BiometricData!A92&lt;&gt;"",HOUR(BiometricData!D92-BiometricData!C92)+MINUTE(BiometricData!D92-BiometricData!C92)/60-(BiometricData!E92+BiometricData!F92)/60,"")</f>
        <v/>
      </c>
      <c r="D92">
        <f>IF(C92&lt;&gt;"",MAX(0,Settings!$B$4-C92),"")</f>
        <v/>
      </c>
      <c r="E92">
        <f>IF(C92&lt;&gt;"",MAX(0,C92-Settings!$B$4),"")</f>
        <v/>
      </c>
      <c r="F92">
        <f>IF(AND(BiometricData!H92="Night",BiometricData!A92&lt;&gt;""),C92,0)</f>
        <v/>
      </c>
      <c r="G92">
        <f>IF(C92&lt;&gt;"",C92/Settings!$B$4*100,"")</f>
        <v/>
      </c>
      <c r="H92">
        <f>IF(G92&lt;&gt;"",IF(G92&lt;Settings!$B$18,"Low Utilization",IF(E92&gt;Settings!$B$20,"Excessive Overtime","Normal")),"")</f>
        <v/>
      </c>
      <c r="I92">
        <f>IF(BiometricData!A92&lt;&gt;"",IF(AND(ABS(BiometricData!E92-Settings!$B$9)&lt;=10,ABS(BiometricData!F92-Settings!$B$10)&lt;=10),"Compliant","Non-Compliant"),"")</f>
        <v/>
      </c>
      <c r="J92">
        <f>IF(BiometricData!A92&lt;&gt;"",BiometricData!E92+BiometricData!F92,"")</f>
        <v/>
      </c>
      <c r="K92">
        <f>IF(C92&lt;&gt;"",ROUND(IF(E92&gt;2,MAX(0,100-E92*10),IF(G92&lt;70,70,IF(G92&gt;110,MAX(0,110-G92+80),100))),0),"")</f>
        <v/>
      </c>
    </row>
    <row r="93">
      <c r="A93">
        <f>BiometricData!A93</f>
        <v/>
      </c>
      <c r="B93">
        <f>BiometricData!B93</f>
        <v/>
      </c>
      <c r="C93">
        <f>IF(BiometricData!A93&lt;&gt;"",HOUR(BiometricData!D93-BiometricData!C93)+MINUTE(BiometricData!D93-BiometricData!C93)/60-(BiometricData!E93+BiometricData!F93)/60,"")</f>
        <v/>
      </c>
      <c r="D93">
        <f>IF(C93&lt;&gt;"",MAX(0,Settings!$B$4-C93),"")</f>
        <v/>
      </c>
      <c r="E93">
        <f>IF(C93&lt;&gt;"",MAX(0,C93-Settings!$B$4),"")</f>
        <v/>
      </c>
      <c r="F93">
        <f>IF(AND(BiometricData!H93="Night",BiometricData!A93&lt;&gt;""),C93,0)</f>
        <v/>
      </c>
      <c r="G93">
        <f>IF(C93&lt;&gt;"",C93/Settings!$B$4*100,"")</f>
        <v/>
      </c>
      <c r="H93">
        <f>IF(G93&lt;&gt;"",IF(G93&lt;Settings!$B$18,"Low Utilization",IF(E93&gt;Settings!$B$20,"Excessive Overtime","Normal")),"")</f>
        <v/>
      </c>
      <c r="I93">
        <f>IF(BiometricData!A93&lt;&gt;"",IF(AND(ABS(BiometricData!E93-Settings!$B$9)&lt;=10,ABS(BiometricData!F93-Settings!$B$10)&lt;=10),"Compliant","Non-Compliant"),"")</f>
        <v/>
      </c>
      <c r="J93">
        <f>IF(BiometricData!A93&lt;&gt;"",BiometricData!E93+BiometricData!F93,"")</f>
        <v/>
      </c>
      <c r="K93">
        <f>IF(C93&lt;&gt;"",ROUND(IF(E93&gt;2,MAX(0,100-E93*10),IF(G93&lt;70,70,IF(G93&gt;110,MAX(0,110-G93+80),100))),0),"")</f>
        <v/>
      </c>
    </row>
    <row r="94">
      <c r="A94">
        <f>BiometricData!A94</f>
        <v/>
      </c>
      <c r="B94">
        <f>BiometricData!B94</f>
        <v/>
      </c>
      <c r="C94">
        <f>IF(BiometricData!A94&lt;&gt;"",HOUR(BiometricData!D94-BiometricData!C94)+MINUTE(BiometricData!D94-BiometricData!C94)/60-(BiometricData!E94+BiometricData!F94)/60,"")</f>
        <v/>
      </c>
      <c r="D94">
        <f>IF(C94&lt;&gt;"",MAX(0,Settings!$B$4-C94),"")</f>
        <v/>
      </c>
      <c r="E94">
        <f>IF(C94&lt;&gt;"",MAX(0,C94-Settings!$B$4),"")</f>
        <v/>
      </c>
      <c r="F94">
        <f>IF(AND(BiometricData!H94="Night",BiometricData!A94&lt;&gt;""),C94,0)</f>
        <v/>
      </c>
      <c r="G94">
        <f>IF(C94&lt;&gt;"",C94/Settings!$B$4*100,"")</f>
        <v/>
      </c>
      <c r="H94">
        <f>IF(G94&lt;&gt;"",IF(G94&lt;Settings!$B$18,"Low Utilization",IF(E94&gt;Settings!$B$20,"Excessive Overtime","Normal")),"")</f>
        <v/>
      </c>
      <c r="I94">
        <f>IF(BiometricData!A94&lt;&gt;"",IF(AND(ABS(BiometricData!E94-Settings!$B$9)&lt;=10,ABS(BiometricData!F94-Settings!$B$10)&lt;=10),"Compliant","Non-Compliant"),"")</f>
        <v/>
      </c>
      <c r="J94">
        <f>IF(BiometricData!A94&lt;&gt;"",BiometricData!E94+BiometricData!F94,"")</f>
        <v/>
      </c>
      <c r="K94">
        <f>IF(C94&lt;&gt;"",ROUND(IF(E94&gt;2,MAX(0,100-E94*10),IF(G94&lt;70,70,IF(G94&gt;110,MAX(0,110-G94+80),100))),0),"")</f>
        <v/>
      </c>
    </row>
    <row r="95">
      <c r="A95">
        <f>BiometricData!A95</f>
        <v/>
      </c>
      <c r="B95">
        <f>BiometricData!B95</f>
        <v/>
      </c>
      <c r="C95">
        <f>IF(BiometricData!A95&lt;&gt;"",HOUR(BiometricData!D95-BiometricData!C95)+MINUTE(BiometricData!D95-BiometricData!C95)/60-(BiometricData!E95+BiometricData!F95)/60,"")</f>
        <v/>
      </c>
      <c r="D95">
        <f>IF(C95&lt;&gt;"",MAX(0,Settings!$B$4-C95),"")</f>
        <v/>
      </c>
      <c r="E95">
        <f>IF(C95&lt;&gt;"",MAX(0,C95-Settings!$B$4),"")</f>
        <v/>
      </c>
      <c r="F95">
        <f>IF(AND(BiometricData!H95="Night",BiometricData!A95&lt;&gt;""),C95,0)</f>
        <v/>
      </c>
      <c r="G95">
        <f>IF(C95&lt;&gt;"",C95/Settings!$B$4*100,"")</f>
        <v/>
      </c>
      <c r="H95">
        <f>IF(G95&lt;&gt;"",IF(G95&lt;Settings!$B$18,"Low Utilization",IF(E95&gt;Settings!$B$20,"Excessive Overtime","Normal")),"")</f>
        <v/>
      </c>
      <c r="I95">
        <f>IF(BiometricData!A95&lt;&gt;"",IF(AND(ABS(BiometricData!E95-Settings!$B$9)&lt;=10,ABS(BiometricData!F95-Settings!$B$10)&lt;=10),"Compliant","Non-Compliant"),"")</f>
        <v/>
      </c>
      <c r="J95">
        <f>IF(BiometricData!A95&lt;&gt;"",BiometricData!E95+BiometricData!F95,"")</f>
        <v/>
      </c>
      <c r="K95">
        <f>IF(C95&lt;&gt;"",ROUND(IF(E95&gt;2,MAX(0,100-E95*10),IF(G95&lt;70,70,IF(G95&gt;110,MAX(0,110-G95+80),100))),0),"")</f>
        <v/>
      </c>
    </row>
    <row r="96">
      <c r="A96">
        <f>BiometricData!A96</f>
        <v/>
      </c>
      <c r="B96">
        <f>BiometricData!B96</f>
        <v/>
      </c>
      <c r="C96">
        <f>IF(BiometricData!A96&lt;&gt;"",HOUR(BiometricData!D96-BiometricData!C96)+MINUTE(BiometricData!D96-BiometricData!C96)/60-(BiometricData!E96+BiometricData!F96)/60,"")</f>
        <v/>
      </c>
      <c r="D96">
        <f>IF(C96&lt;&gt;"",MAX(0,Settings!$B$4-C96),"")</f>
        <v/>
      </c>
      <c r="E96">
        <f>IF(C96&lt;&gt;"",MAX(0,C96-Settings!$B$4),"")</f>
        <v/>
      </c>
      <c r="F96">
        <f>IF(AND(BiometricData!H96="Night",BiometricData!A96&lt;&gt;""),C96,0)</f>
        <v/>
      </c>
      <c r="G96">
        <f>IF(C96&lt;&gt;"",C96/Settings!$B$4*100,"")</f>
        <v/>
      </c>
      <c r="H96">
        <f>IF(G96&lt;&gt;"",IF(G96&lt;Settings!$B$18,"Low Utilization",IF(E96&gt;Settings!$B$20,"Excessive Overtime","Normal")),"")</f>
        <v/>
      </c>
      <c r="I96">
        <f>IF(BiometricData!A96&lt;&gt;"",IF(AND(ABS(BiometricData!E96-Settings!$B$9)&lt;=10,ABS(BiometricData!F96-Settings!$B$10)&lt;=10),"Compliant","Non-Compliant"),"")</f>
        <v/>
      </c>
      <c r="J96">
        <f>IF(BiometricData!A96&lt;&gt;"",BiometricData!E96+BiometricData!F96,"")</f>
        <v/>
      </c>
      <c r="K96">
        <f>IF(C96&lt;&gt;"",ROUND(IF(E96&gt;2,MAX(0,100-E96*10),IF(G96&lt;70,70,IF(G96&gt;110,MAX(0,110-G96+80),100))),0),"")</f>
        <v/>
      </c>
    </row>
    <row r="97">
      <c r="A97">
        <f>BiometricData!A97</f>
        <v/>
      </c>
      <c r="B97">
        <f>BiometricData!B97</f>
        <v/>
      </c>
      <c r="C97">
        <f>IF(BiometricData!A97&lt;&gt;"",HOUR(BiometricData!D97-BiometricData!C97)+MINUTE(BiometricData!D97-BiometricData!C97)/60-(BiometricData!E97+BiometricData!F97)/60,"")</f>
        <v/>
      </c>
      <c r="D97">
        <f>IF(C97&lt;&gt;"",MAX(0,Settings!$B$4-C97),"")</f>
        <v/>
      </c>
      <c r="E97">
        <f>IF(C97&lt;&gt;"",MAX(0,C97-Settings!$B$4),"")</f>
        <v/>
      </c>
      <c r="F97">
        <f>IF(AND(BiometricData!H97="Night",BiometricData!A97&lt;&gt;""),C97,0)</f>
        <v/>
      </c>
      <c r="G97">
        <f>IF(C97&lt;&gt;"",C97/Settings!$B$4*100,"")</f>
        <v/>
      </c>
      <c r="H97">
        <f>IF(G97&lt;&gt;"",IF(G97&lt;Settings!$B$18,"Low Utilization",IF(E97&gt;Settings!$B$20,"Excessive Overtime","Normal")),"")</f>
        <v/>
      </c>
      <c r="I97">
        <f>IF(BiometricData!A97&lt;&gt;"",IF(AND(ABS(BiometricData!E97-Settings!$B$9)&lt;=10,ABS(BiometricData!F97-Settings!$B$10)&lt;=10),"Compliant","Non-Compliant"),"")</f>
        <v/>
      </c>
      <c r="J97">
        <f>IF(BiometricData!A97&lt;&gt;"",BiometricData!E97+BiometricData!F97,"")</f>
        <v/>
      </c>
      <c r="K97">
        <f>IF(C97&lt;&gt;"",ROUND(IF(E97&gt;2,MAX(0,100-E97*10),IF(G97&lt;70,70,IF(G97&gt;110,MAX(0,110-G97+80),100))),0),"")</f>
        <v/>
      </c>
    </row>
    <row r="98">
      <c r="A98">
        <f>BiometricData!A98</f>
        <v/>
      </c>
      <c r="B98">
        <f>BiometricData!B98</f>
        <v/>
      </c>
      <c r="C98">
        <f>IF(BiometricData!A98&lt;&gt;"",HOUR(BiometricData!D98-BiometricData!C98)+MINUTE(BiometricData!D98-BiometricData!C98)/60-(BiometricData!E98+BiometricData!F98)/60,"")</f>
        <v/>
      </c>
      <c r="D98">
        <f>IF(C98&lt;&gt;"",MAX(0,Settings!$B$4-C98),"")</f>
        <v/>
      </c>
      <c r="E98">
        <f>IF(C98&lt;&gt;"",MAX(0,C98-Settings!$B$4),"")</f>
        <v/>
      </c>
      <c r="F98">
        <f>IF(AND(BiometricData!H98="Night",BiometricData!A98&lt;&gt;""),C98,0)</f>
        <v/>
      </c>
      <c r="G98">
        <f>IF(C98&lt;&gt;"",C98/Settings!$B$4*100,"")</f>
        <v/>
      </c>
      <c r="H98">
        <f>IF(G98&lt;&gt;"",IF(G98&lt;Settings!$B$18,"Low Utilization",IF(E98&gt;Settings!$B$20,"Excessive Overtime","Normal")),"")</f>
        <v/>
      </c>
      <c r="I98">
        <f>IF(BiometricData!A98&lt;&gt;"",IF(AND(ABS(BiometricData!E98-Settings!$B$9)&lt;=10,ABS(BiometricData!F98-Settings!$B$10)&lt;=10),"Compliant","Non-Compliant"),"")</f>
        <v/>
      </c>
      <c r="J98">
        <f>IF(BiometricData!A98&lt;&gt;"",BiometricData!E98+BiometricData!F98,"")</f>
        <v/>
      </c>
      <c r="K98">
        <f>IF(C98&lt;&gt;"",ROUND(IF(E98&gt;2,MAX(0,100-E98*10),IF(G98&lt;70,70,IF(G98&gt;110,MAX(0,110-G98+80),100))),0),"")</f>
        <v/>
      </c>
    </row>
    <row r="99">
      <c r="A99">
        <f>BiometricData!A99</f>
        <v/>
      </c>
      <c r="B99">
        <f>BiometricData!B99</f>
        <v/>
      </c>
      <c r="C99">
        <f>IF(BiometricData!A99&lt;&gt;"",HOUR(BiometricData!D99-BiometricData!C99)+MINUTE(BiometricData!D99-BiometricData!C99)/60-(BiometricData!E99+BiometricData!F99)/60,"")</f>
        <v/>
      </c>
      <c r="D99">
        <f>IF(C99&lt;&gt;"",MAX(0,Settings!$B$4-C99),"")</f>
        <v/>
      </c>
      <c r="E99">
        <f>IF(C99&lt;&gt;"",MAX(0,C99-Settings!$B$4),"")</f>
        <v/>
      </c>
      <c r="F99">
        <f>IF(AND(BiometricData!H99="Night",BiometricData!A99&lt;&gt;""),C99,0)</f>
        <v/>
      </c>
      <c r="G99">
        <f>IF(C99&lt;&gt;"",C99/Settings!$B$4*100,"")</f>
        <v/>
      </c>
      <c r="H99">
        <f>IF(G99&lt;&gt;"",IF(G99&lt;Settings!$B$18,"Low Utilization",IF(E99&gt;Settings!$B$20,"Excessive Overtime","Normal")),"")</f>
        <v/>
      </c>
      <c r="I99">
        <f>IF(BiometricData!A99&lt;&gt;"",IF(AND(ABS(BiometricData!E99-Settings!$B$9)&lt;=10,ABS(BiometricData!F99-Settings!$B$10)&lt;=10),"Compliant","Non-Compliant"),"")</f>
        <v/>
      </c>
      <c r="J99">
        <f>IF(BiometricData!A99&lt;&gt;"",BiometricData!E99+BiometricData!F99,"")</f>
        <v/>
      </c>
      <c r="K99">
        <f>IF(C99&lt;&gt;"",ROUND(IF(E99&gt;2,MAX(0,100-E99*10),IF(G99&lt;70,70,IF(G99&gt;110,MAX(0,110-G99+80),100))),0),"")</f>
        <v/>
      </c>
    </row>
    <row r="100">
      <c r="A100">
        <f>BiometricData!A100</f>
        <v/>
      </c>
      <c r="B100">
        <f>BiometricData!B100</f>
        <v/>
      </c>
      <c r="C100">
        <f>IF(BiometricData!A100&lt;&gt;"",HOUR(BiometricData!D100-BiometricData!C100)+MINUTE(BiometricData!D100-BiometricData!C100)/60-(BiometricData!E100+BiometricData!F100)/60,"")</f>
        <v/>
      </c>
      <c r="D100">
        <f>IF(C100&lt;&gt;"",MAX(0,Settings!$B$4-C100),"")</f>
        <v/>
      </c>
      <c r="E100">
        <f>IF(C100&lt;&gt;"",MAX(0,C100-Settings!$B$4),"")</f>
        <v/>
      </c>
      <c r="F100">
        <f>IF(AND(BiometricData!H100="Night",BiometricData!A100&lt;&gt;""),C100,0)</f>
        <v/>
      </c>
      <c r="G100">
        <f>IF(C100&lt;&gt;"",C100/Settings!$B$4*100,"")</f>
        <v/>
      </c>
      <c r="H100">
        <f>IF(G100&lt;&gt;"",IF(G100&lt;Settings!$B$18,"Low Utilization",IF(E100&gt;Settings!$B$20,"Excessive Overtime","Normal")),"")</f>
        <v/>
      </c>
      <c r="I100">
        <f>IF(BiometricData!A100&lt;&gt;"",IF(AND(ABS(BiometricData!E100-Settings!$B$9)&lt;=10,ABS(BiometricData!F100-Settings!$B$10)&lt;=10),"Compliant","Non-Compliant"),"")</f>
        <v/>
      </c>
      <c r="J100">
        <f>IF(BiometricData!A100&lt;&gt;"",BiometricData!E100+BiometricData!F100,"")</f>
        <v/>
      </c>
      <c r="K100">
        <f>IF(C100&lt;&gt;"",ROUND(IF(E100&gt;2,MAX(0,100-E100*10),IF(G100&lt;70,70,IF(G100&gt;110,MAX(0,110-G100+80),100))),0),"")</f>
        <v/>
      </c>
    </row>
    <row r="101">
      <c r="A101">
        <f>BiometricData!A101</f>
        <v/>
      </c>
      <c r="B101">
        <f>BiometricData!B101</f>
        <v/>
      </c>
      <c r="C101">
        <f>IF(BiometricData!A101&lt;&gt;"",HOUR(BiometricData!D101-BiometricData!C101)+MINUTE(BiometricData!D101-BiometricData!C101)/60-(BiometricData!E101+BiometricData!F101)/60,"")</f>
        <v/>
      </c>
      <c r="D101">
        <f>IF(C101&lt;&gt;"",MAX(0,Settings!$B$4-C101),"")</f>
        <v/>
      </c>
      <c r="E101">
        <f>IF(C101&lt;&gt;"",MAX(0,C101-Settings!$B$4),"")</f>
        <v/>
      </c>
      <c r="F101">
        <f>IF(AND(BiometricData!H101="Night",BiometricData!A101&lt;&gt;""),C101,0)</f>
        <v/>
      </c>
      <c r="G101">
        <f>IF(C101&lt;&gt;"",C101/Settings!$B$4*100,"")</f>
        <v/>
      </c>
      <c r="H101">
        <f>IF(G101&lt;&gt;"",IF(G101&lt;Settings!$B$18,"Low Utilization",IF(E101&gt;Settings!$B$20,"Excessive Overtime","Normal")),"")</f>
        <v/>
      </c>
      <c r="I101">
        <f>IF(BiometricData!A101&lt;&gt;"",IF(AND(ABS(BiometricData!E101-Settings!$B$9)&lt;=10,ABS(BiometricData!F101-Settings!$B$10)&lt;=10),"Compliant","Non-Compliant"),"")</f>
        <v/>
      </c>
      <c r="J101">
        <f>IF(BiometricData!A101&lt;&gt;"",BiometricData!E101+BiometricData!F101,"")</f>
        <v/>
      </c>
      <c r="K101">
        <f>IF(C101&lt;&gt;"",ROUND(IF(E101&gt;2,MAX(0,100-E101*10),IF(G101&lt;70,70,IF(G101&gt;110,MAX(0,110-G101+80),100))),0),"")</f>
        <v/>
      </c>
    </row>
  </sheetData>
  <conditionalFormatting sqref="G2:G101">
    <cfRule type="dataBar" priority="1">
      <dataBar showValue="1">
        <cfvo type="min"/>
        <cfvo type="max"/>
        <color rgb="004472C4"/>
      </dataBar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2" customWidth="1" min="5" max="5"/>
    <col width="20" customWidth="1" min="6" max="6"/>
    <col width="12" customWidth="1" min="7" max="7"/>
    <col width="15" customWidth="1" min="8" max="8"/>
  </cols>
  <sheetData>
    <row r="1" ht="30" customHeight="1">
      <c r="A1" s="24" t="inlineStr">
        <is>
          <t>ShiftGuard Corporate Dashboard</t>
        </is>
      </c>
    </row>
    <row r="2">
      <c r="A2" s="25" t="inlineStr">
        <is>
          <t>Report Generated: 2025-10-31 12:35</t>
        </is>
      </c>
    </row>
    <row r="3">
      <c r="A3" s="26" t="n"/>
      <c r="B3" s="26" t="n"/>
      <c r="C3" s="26" t="n"/>
      <c r="D3" s="26" t="n"/>
      <c r="E3" s="26" t="n"/>
      <c r="F3" s="26" t="n"/>
      <c r="G3" s="26" t="n"/>
      <c r="H3" s="26" t="n"/>
    </row>
    <row r="4">
      <c r="A4" s="27" t="inlineStr">
        <is>
          <t>EXECUTIVE SUMMARY</t>
        </is>
      </c>
      <c r="B4" s="39" t="n"/>
      <c r="C4" s="39" t="n"/>
      <c r="D4" s="40" t="n"/>
      <c r="E4" s="26" t="n"/>
      <c r="F4" s="27" t="inlineStr">
        <is>
          <t>TODAY'S SNAPSHOT</t>
        </is>
      </c>
      <c r="G4" s="39" t="n"/>
      <c r="H4" s="40" t="n"/>
    </row>
    <row r="5">
      <c r="A5" s="28" t="inlineStr">
        <is>
          <t>Metric</t>
        </is>
      </c>
      <c r="B5" s="29" t="inlineStr">
        <is>
          <t>Current Value</t>
        </is>
      </c>
      <c r="C5" s="28" t="inlineStr">
        <is>
          <t>Target</t>
        </is>
      </c>
      <c r="D5" s="28" t="inlineStr">
        <is>
          <t>Status</t>
        </is>
      </c>
      <c r="E5" s="26" t="n"/>
      <c r="F5" s="28" t="inlineStr">
        <is>
          <t>Metric</t>
        </is>
      </c>
      <c r="G5" s="28" t="inlineStr">
        <is>
          <t>Value</t>
        </is>
      </c>
      <c r="H5" s="28" t="inlineStr">
        <is>
          <t>Notes</t>
        </is>
      </c>
    </row>
    <row r="6">
      <c r="A6" s="30" t="inlineStr">
        <is>
          <t>Total Employees</t>
        </is>
      </c>
      <c r="B6" s="31">
        <f>COUNTA(BiometricData!A2:A1000)</f>
        <v/>
      </c>
      <c r="C6" s="32" t="inlineStr">
        <is>
          <t>-</t>
        </is>
      </c>
      <c r="D6" s="32" t="inlineStr">
        <is>
          <t>Active</t>
        </is>
      </c>
      <c r="E6" s="26" t="n"/>
      <c r="F6" s="30" t="inlineStr">
        <is>
          <t>Today's Records</t>
        </is>
      </c>
      <c r="G6" s="32">
        <f>COUNTIF(BiometricData!B2:B1000,TODAY())</f>
        <v/>
      </c>
      <c r="H6" s="30" t="inlineStr">
        <is>
          <t>Current Day</t>
        </is>
      </c>
    </row>
    <row r="7">
      <c r="A7" s="30" t="inlineStr">
        <is>
          <t>Average Utilization %</t>
        </is>
      </c>
      <c r="B7" s="31">
        <f>ROUND(AVERAGE(Calculations!G2:G1000),1)</f>
        <v/>
      </c>
      <c r="C7" s="32" t="n">
        <v>95</v>
      </c>
      <c r="D7" s="32">
        <f>IF(B7&gt;=C7,"✓ Good","⚠ Below Target")</f>
        <v/>
      </c>
      <c r="E7" s="26" t="n"/>
      <c r="F7" s="30" t="inlineStr">
        <is>
          <t>Today's Hours</t>
        </is>
      </c>
      <c r="G7" s="32">
        <f>ROUND(SUMIF(BiometricData!B2:B1000,TODAY(),Calculations!C2:C1000),1)</f>
        <v/>
      </c>
      <c r="H7" s="30" t="inlineStr">
        <is>
          <t>Total</t>
        </is>
      </c>
    </row>
    <row r="8">
      <c r="A8" s="30" t="inlineStr">
        <is>
          <t>Total Worked Hours</t>
        </is>
      </c>
      <c r="B8" s="31">
        <f>ROUND(SUM(Calculations!C2:C1000),1)</f>
        <v/>
      </c>
      <c r="C8" s="32">
        <f>COUNTA(BiometricData!A2:A1000)*Settings!$B$4</f>
        <v/>
      </c>
      <c r="D8" s="32">
        <f>IF(B8&gt;=C8*0.95,"✓ Good","⚠ Review")</f>
        <v/>
      </c>
      <c r="E8" s="26" t="n"/>
      <c r="F8" s="30" t="inlineStr">
        <is>
          <t>Today's Overtime</t>
        </is>
      </c>
      <c r="G8" s="32">
        <f>ROUND(SUMIF(BiometricData!B2:B1000,TODAY(),Calculations!E2:E1000),1)</f>
        <v/>
      </c>
      <c r="H8" s="30" t="inlineStr">
        <is>
          <t>Extra Hours</t>
        </is>
      </c>
    </row>
    <row r="9">
      <c r="A9" s="30" t="inlineStr">
        <is>
          <t>Compliance Score %</t>
        </is>
      </c>
      <c r="B9" s="31">
        <f>ROUND((1-COUNTIF(Calculations!H2:H1000,"Low Utilization")/COUNTA(Calculations!H2:H1000))*100,1)</f>
        <v/>
      </c>
      <c r="C9" s="32" t="n">
        <v>90</v>
      </c>
      <c r="D9" s="32">
        <f>IF(B9&gt;=C9,"✓ Excellent","⚠ Action Needed")</f>
        <v/>
      </c>
      <c r="E9" s="26" t="n"/>
      <c r="F9" s="30" t="inlineStr">
        <is>
          <t>Active Shifts</t>
        </is>
      </c>
      <c r="G9" s="32">
        <f>COUNTIFS(BiometricData!B2:B1000,TODAY(),BiometricData!H2:H1000,"&lt;&gt;")</f>
        <v/>
      </c>
      <c r="H9" s="30" t="inlineStr">
        <is>
          <t>All Types</t>
        </is>
      </c>
    </row>
    <row r="10">
      <c r="A10" s="26" t="n"/>
      <c r="B10" s="33" t="n"/>
      <c r="C10" s="26" t="n"/>
      <c r="D10" s="26" t="n"/>
      <c r="E10" s="26" t="n"/>
      <c r="F10" s="26" t="n"/>
      <c r="G10" s="26" t="n"/>
      <c r="H10" s="26" t="n"/>
    </row>
    <row r="11">
      <c r="A11" s="27" t="inlineStr">
        <is>
          <t>ALERTS &amp; COMPLIANCE</t>
        </is>
      </c>
      <c r="B11" s="39" t="n"/>
      <c r="C11" s="39" t="n"/>
      <c r="D11" s="40" t="n"/>
      <c r="E11" s="26" t="n"/>
      <c r="F11" s="27" t="inlineStr">
        <is>
          <t>EMPLOYEE WELLNESS</t>
        </is>
      </c>
      <c r="G11" s="39" t="n"/>
      <c r="H11" s="40" t="n"/>
    </row>
    <row r="12">
      <c r="A12" s="28" t="inlineStr">
        <is>
          <t>Alert Type</t>
        </is>
      </c>
      <c r="B12" s="28" t="inlineStr">
        <is>
          <t>Count</t>
        </is>
      </c>
      <c r="C12" s="28" t="inlineStr">
        <is>
          <t>Threshold</t>
        </is>
      </c>
      <c r="D12" s="28" t="inlineStr">
        <is>
          <t>Status</t>
        </is>
      </c>
      <c r="E12" s="26" t="n"/>
      <c r="F12" s="28" t="inlineStr">
        <is>
          <t>Metric</t>
        </is>
      </c>
      <c r="G12" s="28" t="inlineStr">
        <is>
          <t>Value</t>
        </is>
      </c>
      <c r="H12" s="28" t="inlineStr">
        <is>
          <t>Target</t>
        </is>
      </c>
    </row>
    <row r="13">
      <c r="A13" s="30" t="inlineStr">
        <is>
          <t>Low Utilization</t>
        </is>
      </c>
      <c r="B13" s="32">
        <f>COUNTIF(Calculations!H2:H1000,"Low Utilization")</f>
        <v/>
      </c>
      <c r="C13" s="32" t="n">
        <v>5</v>
      </c>
      <c r="D13" s="32">
        <f>IF(B13&lt;=C13,"✓ OK","⚠ High")</f>
        <v/>
      </c>
      <c r="E13" s="26" t="n"/>
      <c r="F13" s="30" t="inlineStr">
        <is>
          <t>Avg Break Time (min)</t>
        </is>
      </c>
      <c r="G13" s="32">
        <f>ROUND(AVERAGE(BiometricData!E2:E1000)+AVERAGE(BiometricData!F2:F1000),0)</f>
        <v/>
      </c>
      <c r="H13" s="32">
        <f>Settings!$B$9+Settings!$B$10</f>
        <v/>
      </c>
    </row>
    <row r="14">
      <c r="A14" s="30" t="inlineStr">
        <is>
          <t>Excessive Overtime</t>
        </is>
      </c>
      <c r="B14" s="32">
        <f>COUNTIF(Calculations!H2:H1000,"Excessive Overtime")</f>
        <v/>
      </c>
      <c r="C14" s="32" t="n">
        <v>10</v>
      </c>
      <c r="D14" s="32">
        <f>IF(B14&lt;=C14,"✓ OK","⚠ High")</f>
        <v/>
      </c>
      <c r="E14" s="26" t="n"/>
      <c r="F14" s="30" t="inlineStr">
        <is>
          <t>Break Compliance %</t>
        </is>
      </c>
      <c r="G14" s="32">
        <f>ROUND((1-B16/COUNTA(BiometricData!A2:A1000))*100,1)</f>
        <v/>
      </c>
      <c r="H14" s="30" t="inlineStr">
        <is>
          <t>&gt;95%</t>
        </is>
      </c>
    </row>
    <row r="15">
      <c r="A15" s="30" t="inlineStr">
        <is>
          <t>High Lost Time</t>
        </is>
      </c>
      <c r="B15" s="31">
        <f>COUNTIF(Calculations!D2:D1000,"&gt;"&amp;Settings!$B$19)</f>
        <v/>
      </c>
      <c r="C15" s="31" t="n">
        <v>8</v>
      </c>
      <c r="D15" s="31">
        <f>IF(B15&lt;=C15,"✓ OK","⚠ High")</f>
        <v/>
      </c>
      <c r="E15" s="26" t="n"/>
      <c r="F15" s="30" t="inlineStr">
        <is>
          <t>Avg Work Hours</t>
        </is>
      </c>
      <c r="G15" s="32">
        <f>ROUND(AVERAGE(Calculations!C2:C1000),1)</f>
        <v/>
      </c>
      <c r="H15" s="31">
        <f>Settings!$B$4</f>
        <v/>
      </c>
    </row>
    <row r="16">
      <c r="A16" s="30" t="inlineStr">
        <is>
          <t>Break Violations</t>
        </is>
      </c>
      <c r="B16" s="31">
        <f>COUNTIFS(BiometricData!E2:E1000,"&gt;"&amp;Settings!$B$9+10)+COUNTIFS(BiometricData!F2:F1000,"&gt;"&amp;Settings!$B$10+10)</f>
        <v/>
      </c>
      <c r="C16" s="31" t="n">
        <v>5</v>
      </c>
      <c r="D16" s="31">
        <f>IF(B16&lt;=C16,"✓ OK","⚠ Review")</f>
        <v/>
      </c>
      <c r="E16" s="26" t="n"/>
      <c r="F16" s="30" t="inlineStr">
        <is>
          <t>Night Shift Workers</t>
        </is>
      </c>
      <c r="G16" s="32">
        <f>COUNTIF(BiometricData!H2:H1000,"Night")</f>
        <v/>
      </c>
      <c r="H16" s="34" t="inlineStr">
        <is>
          <t>Monitor</t>
        </is>
      </c>
    </row>
    <row r="17">
      <c r="A17" s="26" t="n"/>
      <c r="B17" s="33" t="n"/>
      <c r="C17" s="33" t="n"/>
      <c r="D17" s="33" t="n"/>
      <c r="E17" s="26" t="n"/>
      <c r="F17" s="26" t="n"/>
      <c r="G17" s="26" t="n"/>
      <c r="H17" s="33" t="n"/>
    </row>
    <row r="18">
      <c r="A18" s="27" t="inlineStr">
        <is>
          <t>DEPARTMENT PERFORMANCE</t>
        </is>
      </c>
      <c r="B18" s="39" t="n"/>
      <c r="C18" s="39" t="n"/>
      <c r="D18" s="39" t="n"/>
      <c r="E18" s="40" t="n"/>
      <c r="F18" s="27" t="inlineStr">
        <is>
          <t>SHIFT ANALYSIS</t>
        </is>
      </c>
      <c r="G18" s="39" t="n"/>
      <c r="H18" s="40" t="n"/>
    </row>
    <row r="19">
      <c r="A19" s="28" t="inlineStr">
        <is>
          <t>Department</t>
        </is>
      </c>
      <c r="B19" s="29" t="inlineStr">
        <is>
          <t>Employees</t>
        </is>
      </c>
      <c r="C19" s="29" t="inlineStr">
        <is>
          <t>Total Hours</t>
        </is>
      </c>
      <c r="D19" s="29" t="inlineStr">
        <is>
          <t>Avg Utilization %</t>
        </is>
      </c>
      <c r="E19" s="28" t="inlineStr">
        <is>
          <t>Overtime</t>
        </is>
      </c>
      <c r="F19" s="28" t="inlineStr">
        <is>
          <t>Shift Type</t>
        </is>
      </c>
      <c r="G19" s="28" t="inlineStr">
        <is>
          <t>Count</t>
        </is>
      </c>
      <c r="H19" s="28" t="inlineStr">
        <is>
          <t>Total Hours</t>
        </is>
      </c>
    </row>
    <row r="20">
      <c r="A20" s="30" t="inlineStr">
        <is>
          <t>Operations</t>
        </is>
      </c>
      <c r="B20" s="32">
        <f>COUNTIF(BiometricData!$G:$G,A20)</f>
        <v/>
      </c>
      <c r="C20" s="32">
        <f>ROUND(SUMIF(BiometricData!$G:$G,A20,Calculations!$C:$C),1)</f>
        <v/>
      </c>
      <c r="D20" s="32">
        <f>ROUND(AVERAGEIF(BiometricData!$G:$G,A20,Calculations!$G:$G),1)</f>
        <v/>
      </c>
      <c r="E20" s="32">
        <f>ROUND(SUMIF(BiometricData!$G:$G,A20,Calculations!$E:$E),1)</f>
        <v/>
      </c>
      <c r="F20" s="30" t="inlineStr">
        <is>
          <t>Day</t>
        </is>
      </c>
      <c r="G20" s="32">
        <f>COUNTIF(BiometricData!$H:$H,F20)</f>
        <v/>
      </c>
      <c r="H20" s="32">
        <f>ROUND(SUMIF(BiometricData!$H:$H,F20,Calculations!$C:$C),1)</f>
        <v/>
      </c>
    </row>
    <row r="21">
      <c r="A21" s="30" t="inlineStr">
        <is>
          <t>Security</t>
        </is>
      </c>
      <c r="B21" s="32">
        <f>COUNTIF(BiometricData!$G:$G,A21)</f>
        <v/>
      </c>
      <c r="C21" s="32">
        <f>ROUND(SUMIF(BiometricData!$G:$G,A21,Calculations!$C:$C),1)</f>
        <v/>
      </c>
      <c r="D21" s="32">
        <f>ROUND(AVERAGEIF(BiometricData!$G:$G,A21,Calculations!$G:$G),1)</f>
        <v/>
      </c>
      <c r="E21" s="32">
        <f>ROUND(SUMIF(BiometricData!$G:$G,A21,Calculations!$E:$E),1)</f>
        <v/>
      </c>
      <c r="F21" s="30" t="inlineStr">
        <is>
          <t>Night</t>
        </is>
      </c>
      <c r="G21" s="32">
        <f>COUNTIF(BiometricData!$H:$H,F21)</f>
        <v/>
      </c>
      <c r="H21" s="32">
        <f>ROUND(SUMIF(BiometricData!$H:$H,F21,Calculations!$C:$C),1)</f>
        <v/>
      </c>
    </row>
    <row r="22">
      <c r="A22" s="30" t="inlineStr">
        <is>
          <t>IT</t>
        </is>
      </c>
      <c r="B22" s="32">
        <f>COUNTIF(BiometricData!$G:$G,A22)</f>
        <v/>
      </c>
      <c r="C22" s="32">
        <f>ROUND(SUMIF(BiometricData!$G:$G,A22,Calculations!$C:$C),1)</f>
        <v/>
      </c>
      <c r="D22" s="32">
        <f>ROUND(AVERAGEIF(BiometricData!$G:$G,A22,Calculations!$G:$G),1)</f>
        <v/>
      </c>
      <c r="E22" s="32">
        <f>ROUND(SUMIF(BiometricData!$G:$G,A22,Calculations!$E:$E),1)</f>
        <v/>
      </c>
      <c r="F22" s="30" t="inlineStr">
        <is>
          <t>Evening</t>
        </is>
      </c>
      <c r="G22" s="32">
        <f>COUNTIF(BiometricData!$H:$H,F22)</f>
        <v/>
      </c>
      <c r="H22" s="32">
        <f>ROUND(SUMIF(BiometricData!$H:$H,F22,Calculations!$C:$C),1)</f>
        <v/>
      </c>
    </row>
    <row r="23">
      <c r="A23" s="26" t="inlineStr">
        <is>
          <t>HR</t>
        </is>
      </c>
      <c r="B23" s="35">
        <f>COUNTIF(BiometricData!$G:$G,A23)</f>
        <v/>
      </c>
      <c r="C23" s="35">
        <f>ROUND(SUMIF(BiometricData!$G:$G,A23,Calculations!$C:$C),1)</f>
        <v/>
      </c>
      <c r="D23" s="35">
        <f>ROUND(AVERAGEIF(BiometricData!$G:$G,A23,Calculations!$G:$G),1)</f>
        <v/>
      </c>
      <c r="E23" s="35">
        <f>ROUND(SUMIF(BiometricData!$G:$G,A23,Calculations!$E:$E),1)</f>
        <v/>
      </c>
      <c r="F23" s="26" t="n"/>
      <c r="G23" s="26" t="n"/>
      <c r="H23" s="26" t="n"/>
    </row>
    <row r="24">
      <c r="A24" s="26" t="inlineStr">
        <is>
          <t>Finance</t>
        </is>
      </c>
      <c r="B24" s="35">
        <f>COUNTIF(BiometricData!$G:$G,A24)</f>
        <v/>
      </c>
      <c r="C24" s="35">
        <f>ROUND(SUMIF(BiometricData!$G:$G,A24,Calculations!$C:$C),1)</f>
        <v/>
      </c>
      <c r="D24" s="35">
        <f>ROUND(AVERAGEIF(BiometricData!$G:$G,A24,Calculations!$G:$G),1)</f>
        <v/>
      </c>
      <c r="E24" s="35">
        <f>ROUND(SUMIF(BiometricData!$G:$G,A24,Calculations!$E:$E),1)</f>
        <v/>
      </c>
      <c r="F24" s="26" t="n"/>
      <c r="G24" s="26" t="n"/>
      <c r="H24" s="26" t="n"/>
    </row>
    <row r="25">
      <c r="A25" s="26" t="n"/>
      <c r="B25" s="26" t="n"/>
      <c r="C25" s="26" t="n"/>
      <c r="D25" s="26" t="n"/>
      <c r="E25" s="26" t="n"/>
      <c r="F25" s="26" t="n"/>
      <c r="G25" s="26" t="n"/>
      <c r="H25" s="26" t="n"/>
    </row>
    <row r="26">
      <c r="A26" s="26" t="n"/>
      <c r="B26" s="26" t="n"/>
      <c r="C26" s="26" t="n"/>
      <c r="D26" s="26" t="n"/>
      <c r="E26" s="26" t="n"/>
      <c r="F26" s="26" t="n"/>
      <c r="G26" s="26" t="n"/>
      <c r="H26" s="26" t="n"/>
    </row>
    <row r="27">
      <c r="A27" s="26" t="n"/>
      <c r="B27" s="26" t="n"/>
      <c r="C27" s="26" t="n"/>
      <c r="D27" s="26" t="n"/>
      <c r="E27" s="26" t="n"/>
      <c r="F27" s="26" t="n"/>
      <c r="G27" s="26" t="n"/>
      <c r="H27" s="26" t="n"/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</row>
    <row r="29">
      <c r="A29" s="26" t="n"/>
      <c r="B29" s="26" t="n"/>
      <c r="C29" s="26" t="n"/>
      <c r="D29" s="26" t="n"/>
      <c r="E29" s="26" t="n"/>
      <c r="F29" s="26" t="n"/>
      <c r="G29" s="26" t="n"/>
      <c r="H29" s="26" t="n"/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</row>
    <row r="31">
      <c r="A31" s="26" t="n"/>
      <c r="B31" s="26" t="n"/>
      <c r="C31" s="26" t="n"/>
      <c r="D31" s="26" t="n"/>
      <c r="E31" s="26" t="n"/>
      <c r="F31" s="26" t="n"/>
      <c r="G31" s="26" t="n"/>
      <c r="H31" s="26" t="n"/>
    </row>
    <row r="32">
      <c r="A32" s="26" t="n"/>
      <c r="B32" s="26" t="n"/>
      <c r="C32" s="26" t="n"/>
      <c r="D32" s="26" t="n"/>
      <c r="E32" s="26" t="n"/>
      <c r="F32" s="26" t="n"/>
      <c r="G32" s="26" t="n"/>
      <c r="H32" s="26" t="n"/>
    </row>
    <row r="33">
      <c r="A33" s="26" t="n"/>
      <c r="B33" s="26" t="n"/>
      <c r="C33" s="26" t="n"/>
      <c r="D33" s="26" t="n"/>
      <c r="E33" s="26" t="n"/>
      <c r="F33" s="26" t="n"/>
      <c r="G33" s="26" t="n"/>
      <c r="H33" s="26" t="n"/>
    </row>
    <row r="34">
      <c r="A34" s="26" t="n"/>
      <c r="B34" s="26" t="n"/>
      <c r="C34" s="26" t="n"/>
      <c r="D34" s="26" t="n"/>
      <c r="E34" s="26" t="n"/>
      <c r="F34" s="26" t="n"/>
      <c r="G34" s="26" t="n"/>
      <c r="H34" s="26" t="n"/>
    </row>
    <row r="35">
      <c r="A35" s="26" t="n"/>
      <c r="B35" s="26" t="n"/>
      <c r="C35" s="26" t="n"/>
      <c r="D35" s="26" t="n"/>
      <c r="E35" s="26" t="n"/>
      <c r="F35" s="26" t="n"/>
      <c r="G35" s="26" t="n"/>
      <c r="H35" s="26" t="n"/>
    </row>
    <row r="36">
      <c r="A36" s="26" t="n"/>
      <c r="B36" s="26" t="n"/>
      <c r="C36" s="26" t="n"/>
      <c r="D36" s="26" t="n"/>
      <c r="E36" s="26" t="n"/>
      <c r="F36" s="26" t="n"/>
      <c r="G36" s="26" t="n"/>
      <c r="H36" s="26" t="n"/>
    </row>
    <row r="37">
      <c r="A37" s="26" t="n"/>
      <c r="B37" s="26" t="n"/>
      <c r="C37" s="26" t="n"/>
      <c r="D37" s="26" t="n"/>
      <c r="E37" s="26" t="n"/>
      <c r="F37" s="26" t="n"/>
      <c r="G37" s="26" t="n"/>
      <c r="H37" s="26" t="n"/>
    </row>
    <row r="38">
      <c r="A38" s="26" t="n"/>
      <c r="B38" s="26" t="n"/>
      <c r="C38" s="26" t="n"/>
      <c r="D38" s="26" t="n"/>
      <c r="E38" s="26" t="n"/>
      <c r="F38" s="26" t="n"/>
      <c r="G38" s="26" t="n"/>
      <c r="H38" s="26" t="n"/>
    </row>
    <row r="39">
      <c r="A39" s="26" t="n"/>
      <c r="B39" s="26" t="n"/>
      <c r="C39" s="26" t="n"/>
      <c r="D39" s="26" t="n"/>
      <c r="E39" s="26" t="n"/>
      <c r="F39" s="26" t="n"/>
      <c r="G39" s="26" t="n"/>
      <c r="H39" s="26" t="n"/>
    </row>
    <row r="40">
      <c r="A40" s="26" t="n"/>
      <c r="B40" s="26" t="n"/>
      <c r="C40" s="26" t="n"/>
      <c r="D40" s="26" t="n"/>
      <c r="E40" s="26" t="n"/>
      <c r="F40" s="26" t="n"/>
      <c r="G40" s="26" t="n"/>
      <c r="H40" s="26" t="n"/>
    </row>
    <row r="41">
      <c r="A41" s="26" t="n"/>
      <c r="B41" s="26" t="n"/>
      <c r="C41" s="26" t="n"/>
      <c r="D41" s="26" t="n"/>
      <c r="E41" s="26" t="n"/>
      <c r="F41" s="26" t="n"/>
      <c r="G41" s="26" t="n"/>
      <c r="H41" s="26" t="n"/>
    </row>
    <row r="42">
      <c r="A42" s="26" t="n"/>
      <c r="B42" s="26" t="n"/>
      <c r="C42" s="26" t="n"/>
      <c r="D42" s="26" t="n"/>
      <c r="E42" s="26" t="n"/>
      <c r="F42" s="26" t="n"/>
      <c r="G42" s="26" t="n"/>
      <c r="H42" s="26" t="n"/>
    </row>
    <row r="43">
      <c r="A43" s="26" t="n"/>
      <c r="B43" s="26" t="n"/>
      <c r="C43" s="26" t="n"/>
      <c r="D43" s="26" t="n"/>
      <c r="E43" s="26" t="n"/>
      <c r="F43" s="26" t="n"/>
      <c r="G43" s="26" t="n"/>
      <c r="H43" s="26" t="n"/>
    </row>
    <row r="44">
      <c r="A44" s="26" t="n"/>
      <c r="B44" s="26" t="n"/>
      <c r="C44" s="26" t="n"/>
      <c r="D44" s="26" t="n"/>
      <c r="E44" s="26" t="n"/>
      <c r="F44" s="26" t="n"/>
      <c r="G44" s="26" t="n"/>
      <c r="H44" s="26" t="n"/>
    </row>
    <row r="45">
      <c r="A45" s="26" t="n"/>
      <c r="B45" s="26" t="n"/>
      <c r="C45" s="26" t="n"/>
      <c r="D45" s="26" t="n"/>
      <c r="E45" s="26" t="n"/>
      <c r="F45" s="26" t="n"/>
      <c r="G45" s="26" t="n"/>
      <c r="H45" s="26" t="n"/>
    </row>
    <row r="46">
      <c r="A46" s="26" t="n"/>
      <c r="B46" s="26" t="n"/>
      <c r="C46" s="26" t="n"/>
      <c r="D46" s="26" t="n"/>
      <c r="E46" s="26" t="n"/>
      <c r="F46" s="26" t="n"/>
      <c r="G46" s="26" t="n"/>
      <c r="H46" s="26" t="n"/>
    </row>
    <row r="47">
      <c r="A47" s="26" t="n"/>
      <c r="B47" s="26" t="n"/>
      <c r="C47" s="26" t="n"/>
      <c r="D47" s="26" t="n"/>
      <c r="E47" s="26" t="n"/>
      <c r="F47" s="26" t="n"/>
      <c r="G47" s="26" t="n"/>
      <c r="H47" s="26" t="n"/>
    </row>
    <row r="48">
      <c r="A48" s="26" t="n"/>
      <c r="B48" s="26" t="n"/>
      <c r="C48" s="26" t="n"/>
      <c r="D48" s="26" t="n"/>
      <c r="E48" s="26" t="n"/>
      <c r="F48" s="26" t="n"/>
      <c r="G48" s="26" t="n"/>
      <c r="H48" s="26" t="n"/>
    </row>
    <row r="49">
      <c r="A49" s="26" t="n"/>
      <c r="B49" s="26" t="n"/>
      <c r="C49" s="26" t="n"/>
      <c r="D49" s="26" t="n"/>
      <c r="E49" s="26" t="n"/>
      <c r="F49" s="26" t="n"/>
      <c r="G49" s="26" t="n"/>
      <c r="H49" s="26" t="n"/>
    </row>
    <row r="50">
      <c r="A50" s="26" t="n"/>
      <c r="B50" s="26" t="n"/>
      <c r="C50" s="26" t="n"/>
      <c r="D50" s="26" t="n"/>
      <c r="E50" s="26" t="n"/>
      <c r="F50" s="26" t="n"/>
      <c r="G50" s="26" t="n"/>
      <c r="H50" s="26" t="n"/>
    </row>
  </sheetData>
  <mergeCells count="8">
    <mergeCell ref="A1:H1"/>
    <mergeCell ref="A18:E18"/>
    <mergeCell ref="F18:H18"/>
    <mergeCell ref="A4:D4"/>
    <mergeCell ref="A2:H2"/>
    <mergeCell ref="F4:H4"/>
    <mergeCell ref="A11:D11"/>
    <mergeCell ref="F11:H11"/>
  </mergeCells>
  <conditionalFormatting sqref="D6:D9">
    <cfRule type="expression" priority="1" dxfId="0" stopIfTrue="1">
      <formula>LEFT(D6,1)="✓"</formula>
    </cfRule>
    <cfRule type="expression" priority="2" dxfId="1" stopIfTrue="1">
      <formula>LEFT(D6,1)="⚠"</formula>
    </cfRule>
  </conditionalFormatting>
  <conditionalFormatting sqref="D13:D16">
    <cfRule type="expression" priority="3" dxfId="0" stopIfTrue="1">
      <formula>LEFT(D13,1)="✓"</formula>
    </cfRule>
    <cfRule type="expression" priority="4" dxfId="1" stopIfTrue="1">
      <formula>LEFT(D13,1)="⚠"</formula>
    </cfRule>
  </conditionalFormatting>
  <conditionalFormatting sqref="B13:B16">
    <cfRule type="cellIs" priority="5" operator="greaterThan" dxfId="2" stopIfTrue="1">
      <formula>C13</formula>
    </cfRule>
    <cfRule type="cellIs" priority="6" operator="lessThanOrEqual" dxfId="0" stopIfTrue="1">
      <formula>C13</formula>
    </cfRule>
  </conditionalFormatting>
  <conditionalFormatting sqref="D20:D24">
    <cfRule type="cellIs" priority="7" operator="greaterThanOrEqual" dxfId="0" stopIfTrue="1">
      <formula>95</formula>
    </cfRule>
    <cfRule type="cellIs" priority="8" operator="between" dxfId="1" stopIfTrue="1">
      <formula>85</formula>
      <formula>94.9</formula>
    </cfRule>
    <cfRule type="cellIs" priority="9" operator="lessThan" dxfId="2" stopIfTrue="1">
      <formula>85</formula>
    </cfRule>
  </conditionalFormatting>
  <conditionalFormatting sqref="E20:E24">
    <cfRule type="cellIs" priority="10" operator="greaterThan" dxfId="2" stopIfTrue="1">
      <formula>20</formula>
    </cfRule>
    <cfRule type="cellIs" priority="11" operator="between" dxfId="1" stopIfTrue="1">
      <formula>10</formula>
      <formula>20</formula>
    </cfRule>
    <cfRule type="cellIs" priority="12" operator="lessThan" dxfId="0" stopIfTrue="1">
      <formula>10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28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20" customWidth="1" min="4" max="4"/>
    <col width="20" customWidth="1" min="5" max="5"/>
    <col width="5" customWidth="1" min="6" max="6"/>
  </cols>
  <sheetData>
    <row r="2" ht="40" customHeight="1">
      <c r="B2" s="18" t="inlineStr">
        <is>
          <t>ShiftGuard Control Panel</t>
        </is>
      </c>
    </row>
    <row r="4">
      <c r="B4" s="19" t="inlineStr">
        <is>
          <t>Use the buttons below to manage your employee tracking system</t>
        </is>
      </c>
    </row>
    <row r="6" ht="30" customHeight="1">
      <c r="B6" s="20" t="inlineStr">
        <is>
          <t>Upload Biometric Data</t>
        </is>
      </c>
      <c r="C6" s="36" t="n"/>
      <c r="D6" s="36" t="n"/>
      <c r="E6" s="37" t="n"/>
    </row>
    <row r="7">
      <c r="B7" s="21" t="inlineStr">
        <is>
          <t>Import CSV files with employee clock-in/out data</t>
        </is>
      </c>
    </row>
    <row r="9" ht="30" customHeight="1">
      <c r="B9" s="20" t="inlineStr">
        <is>
          <t>Generate Report</t>
        </is>
      </c>
      <c r="C9" s="36" t="n"/>
      <c r="D9" s="36" t="n"/>
      <c r="E9" s="37" t="n"/>
    </row>
    <row r="10">
      <c r="B10" s="21" t="inlineStr">
        <is>
          <t>Create automated reports for selected period</t>
        </is>
      </c>
    </row>
    <row r="12" ht="30" customHeight="1">
      <c r="B12" s="20" t="inlineStr">
        <is>
          <t>Export Data to CSV</t>
        </is>
      </c>
      <c r="C12" s="36" t="n"/>
      <c r="D12" s="36" t="n"/>
      <c r="E12" s="37" t="n"/>
    </row>
    <row r="13">
      <c r="B13" s="21" t="inlineStr">
        <is>
          <t>Export processed data to CSV format</t>
        </is>
      </c>
    </row>
    <row r="15" ht="30" customHeight="1">
      <c r="B15" s="20" t="inlineStr">
        <is>
          <t>Refresh Dashboard</t>
        </is>
      </c>
      <c r="C15" s="36" t="n"/>
      <c r="D15" s="36" t="n"/>
      <c r="E15" s="37" t="n"/>
    </row>
    <row r="16">
      <c r="B16" s="21" t="inlineStr">
        <is>
          <t>Update all calculations and dashboard metrics</t>
        </is>
      </c>
    </row>
    <row r="18" ht="30" customHeight="1">
      <c r="B18" s="20" t="inlineStr">
        <is>
          <t>Validate Data</t>
        </is>
      </c>
      <c r="C18" s="36" t="n"/>
      <c r="D18" s="36" t="n"/>
      <c r="E18" s="37" t="n"/>
    </row>
    <row r="19">
      <c r="B19" s="21" t="inlineStr">
        <is>
          <t>Check data quality and identify issues</t>
        </is>
      </c>
    </row>
    <row r="21" ht="30" customHeight="1">
      <c r="B21" s="45" t="inlineStr">
        <is>
          <t>Generate Dashboard Report</t>
        </is>
      </c>
      <c r="C21" s="39" t="n"/>
      <c r="D21" s="39" t="n"/>
      <c r="E21" s="40" t="n"/>
    </row>
    <row r="22">
      <c r="B22" s="46" t="inlineStr">
        <is>
          <t>View comprehensive dashboard report with all metrics</t>
        </is>
      </c>
    </row>
    <row r="24">
      <c r="B24" s="45" t="inlineStr">
        <is>
          <t>Analyze Employee Wellness</t>
        </is>
      </c>
      <c r="C24" s="39" t="n"/>
      <c r="D24" s="40" t="n"/>
    </row>
    <row r="25">
      <c r="B25" s="44" t="inlineStr">
        <is>
          <t>Get wellness analysis with break compliance and workload metrics</t>
        </is>
      </c>
    </row>
    <row r="26">
      <c r="B26" s="22" t="inlineStr">
        <is>
          <t>Total Records:</t>
        </is>
      </c>
      <c r="C26" s="23" t="inlineStr">
        <is>
          <t>N/A</t>
        </is>
      </c>
    </row>
    <row r="27">
      <c r="B27" s="45" t="inlineStr">
        <is>
          <t>Export Dashboard to HTML</t>
        </is>
      </c>
      <c r="C27" s="39" t="n"/>
      <c r="D27" s="40" t="n"/>
    </row>
    <row r="28">
      <c r="B28" s="44" t="inlineStr">
        <is>
          <t>Export dashboard metrics to HTML format for sharing</t>
        </is>
      </c>
    </row>
  </sheetData>
  <mergeCells count="19">
    <mergeCell ref="B2:G2"/>
    <mergeCell ref="B9:E9"/>
    <mergeCell ref="B25:F25"/>
    <mergeCell ref="B6:E6"/>
    <mergeCell ref="B15:E15"/>
    <mergeCell ref="B22:F22"/>
    <mergeCell ref="B16:E16"/>
    <mergeCell ref="B7:E7"/>
    <mergeCell ref="B24:D24"/>
    <mergeCell ref="B22:E22"/>
    <mergeCell ref="B18:E18"/>
    <mergeCell ref="B12:E12"/>
    <mergeCell ref="B28:F28"/>
    <mergeCell ref="B21:E21"/>
    <mergeCell ref="B4:G4"/>
    <mergeCell ref="B13:E13"/>
    <mergeCell ref="B27:D27"/>
    <mergeCell ref="B19:E19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2025-10-31T11:57:00Z</dcterms:created>
  <dcterms:modified xsi:type="dcterms:W3CDTF">2025-10-31T12:40:02Z</dcterms:modified>
</cp:coreProperties>
</file>