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oy\Desktop\Senior Project\"/>
    </mc:Choice>
  </mc:AlternateContent>
  <xr:revisionPtr revIDLastSave="0" documentId="13_ncr:1_{1BCA1659-5499-494E-95A8-B6AD77291B4D}" xr6:coauthVersionLast="47" xr6:coauthVersionMax="47" xr10:uidLastSave="{00000000-0000-0000-0000-000000000000}"/>
  <bookViews>
    <workbookView xWindow="-108" yWindow="-108" windowWidth="23256" windowHeight="12720" xr2:uid="{03E22360-DD28-4072-BC75-434A8B903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L3" i="1" s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H24" i="1"/>
  <c r="L24" i="1" s="1"/>
  <c r="H7" i="1"/>
  <c r="L7" i="1" s="1"/>
  <c r="H4" i="1"/>
  <c r="L4" i="1" s="1"/>
  <c r="H5" i="1"/>
  <c r="L5" i="1" s="1"/>
  <c r="H6" i="1"/>
  <c r="L6" i="1" s="1"/>
  <c r="H8" i="1"/>
  <c r="L8" i="1" s="1"/>
  <c r="H9" i="1"/>
  <c r="L9" i="1" s="1"/>
  <c r="H10" i="1"/>
  <c r="L10" i="1" s="1"/>
  <c r="H11" i="1"/>
  <c r="L11" i="1" s="1"/>
  <c r="H12" i="1"/>
  <c r="L12" i="1" s="1"/>
  <c r="H13" i="1"/>
  <c r="L13" i="1" s="1"/>
  <c r="H14" i="1"/>
  <c r="L14" i="1" s="1"/>
  <c r="H15" i="1"/>
  <c r="L15" i="1" s="1"/>
  <c r="H16" i="1"/>
  <c r="L16" i="1" s="1"/>
  <c r="H17" i="1"/>
  <c r="L17" i="1" s="1"/>
  <c r="H18" i="1"/>
  <c r="L18" i="1" s="1"/>
  <c r="H19" i="1"/>
  <c r="I19" i="1" s="1"/>
  <c r="H20" i="1"/>
  <c r="L20" i="1" s="1"/>
  <c r="H33" i="1"/>
  <c r="L33" i="1" s="1"/>
  <c r="H21" i="1"/>
  <c r="L21" i="1" s="1"/>
  <c r="H22" i="1"/>
  <c r="L22" i="1" s="1"/>
  <c r="H23" i="1"/>
  <c r="L23" i="1" s="1"/>
  <c r="H25" i="1"/>
  <c r="L25" i="1" s="1"/>
  <c r="H26" i="1"/>
  <c r="L26" i="1" s="1"/>
  <c r="H27" i="1"/>
  <c r="L27" i="1" s="1"/>
  <c r="H28" i="1"/>
  <c r="L28" i="1" s="1"/>
  <c r="H29" i="1"/>
  <c r="L29" i="1" s="1"/>
  <c r="H30" i="1"/>
  <c r="L30" i="1" s="1"/>
  <c r="H31" i="1"/>
  <c r="L31" i="1" s="1"/>
  <c r="H32" i="1"/>
  <c r="L32" i="1" s="1"/>
  <c r="C36" i="1"/>
  <c r="C37" i="1"/>
  <c r="L19" i="1" l="1"/>
  <c r="I3" i="1"/>
  <c r="I5" i="1"/>
  <c r="I11" i="1"/>
  <c r="I27" i="1"/>
  <c r="I10" i="1"/>
  <c r="I18" i="1"/>
  <c r="I26" i="1"/>
  <c r="I4" i="1"/>
  <c r="I12" i="1"/>
  <c r="I20" i="1"/>
  <c r="I28" i="1"/>
  <c r="I29" i="1"/>
  <c r="I6" i="1"/>
  <c r="I30" i="1"/>
  <c r="I7" i="1"/>
  <c r="I15" i="1"/>
  <c r="I23" i="1"/>
  <c r="I31" i="1"/>
  <c r="I21" i="1"/>
  <c r="I22" i="1"/>
  <c r="I8" i="1"/>
  <c r="I16" i="1"/>
  <c r="I24" i="1"/>
  <c r="I32" i="1"/>
  <c r="I13" i="1"/>
  <c r="I14" i="1"/>
  <c r="I9" i="1"/>
  <c r="I17" i="1"/>
  <c r="I25" i="1"/>
  <c r="I33" i="1"/>
</calcChain>
</file>

<file path=xl/sharedStrings.xml><?xml version="1.0" encoding="utf-8"?>
<sst xmlns="http://schemas.openxmlformats.org/spreadsheetml/2006/main" count="97" uniqueCount="32">
  <si>
    <t>Date</t>
  </si>
  <si>
    <t xml:space="preserve"> mean_MYD08_D3_6_1_Deep_Blue_Aerosol_Optical_Depth_550_Land_Mean</t>
  </si>
  <si>
    <t>mean_raw_PM2.5</t>
  </si>
  <si>
    <t>Slope:</t>
  </si>
  <si>
    <t>Intercept:</t>
  </si>
  <si>
    <t>Estimated_PM2.5</t>
  </si>
  <si>
    <t>AQI Ground</t>
  </si>
  <si>
    <t>AQI Category</t>
  </si>
  <si>
    <t>Unhealthy</t>
  </si>
  <si>
    <t>Very Unhealthy</t>
  </si>
  <si>
    <t>Hazardous</t>
  </si>
  <si>
    <t>Estimated AQI</t>
  </si>
  <si>
    <t>Accuracy</t>
  </si>
  <si>
    <t>Category</t>
  </si>
  <si>
    <t>AQI</t>
  </si>
  <si>
    <t>Good</t>
  </si>
  <si>
    <t>Moderate</t>
  </si>
  <si>
    <t>0--50</t>
  </si>
  <si>
    <t>51--100</t>
  </si>
  <si>
    <t>101--150</t>
  </si>
  <si>
    <t>151--200</t>
  </si>
  <si>
    <t>201--300</t>
  </si>
  <si>
    <t>301--500</t>
  </si>
  <si>
    <t>0--12.0</t>
  </si>
  <si>
    <t>12.1--35.4</t>
  </si>
  <si>
    <t>PM2.5 (µg/m3) 24hr avg</t>
  </si>
  <si>
    <t>35.5--55.4</t>
  </si>
  <si>
    <t>150.5--250.4</t>
  </si>
  <si>
    <t>55.5--150.4</t>
  </si>
  <si>
    <t>250.5--500.4</t>
  </si>
  <si>
    <t>Unhealthy for</t>
  </si>
  <si>
    <t>Sensitive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</si>
</sst>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90000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E0062"/>
        <bgColor indexed="64"/>
      </patternFill>
    </fill>
    <fill>
      <patternFill patternType="solid">
        <fgColor rgb="FFED7D31"/>
        <bgColor indexed="64"/>
      </patternFill>
    </fill>
  </fills>
  <borders count="8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5" fillId="8" borderId="5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0" borderId="7" xfId="0" applyBorder="1"/>
    <xf numFmtId="14" fontId="0" fillId="0" borderId="7" xfId="0" applyNumberFormat="1" applyBorder="1"/>
    <xf numFmtId="0" fontId="1" fillId="2" borderId="7" xfId="0" applyFont="1" applyFill="1" applyBorder="1"/>
    <xf numFmtId="0" fontId="1" fillId="3" borderId="7" xfId="0" applyFont="1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00"/>
      <color rgb="FF9E0062"/>
      <color rgb="FF66FF33"/>
      <color rgb="FF4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 mean_MYD08_D3_6_1_Deep_Blue_Aerosol_Optical_Depth_550_Land_Mean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8.183515550716576E-2"/>
                  <c:y val="-0.389141847532588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Sheet1!$C$3:$C$33</c:f>
              <c:numCache>
                <c:formatCode>General</c:formatCode>
                <c:ptCount val="31"/>
                <c:pt idx="0">
                  <c:v>0.62192307499999999</c:v>
                </c:pt>
                <c:pt idx="1">
                  <c:v>0.44706522999999998</c:v>
                </c:pt>
                <c:pt idx="2">
                  <c:v>0.479187056</c:v>
                </c:pt>
                <c:pt idx="3">
                  <c:v>0.57676789500000003</c:v>
                </c:pt>
                <c:pt idx="4">
                  <c:v>0.85523319499999995</c:v>
                </c:pt>
                <c:pt idx="5">
                  <c:v>0.82556444399999995</c:v>
                </c:pt>
                <c:pt idx="6">
                  <c:v>1.2525825799999999</c:v>
                </c:pt>
                <c:pt idx="7">
                  <c:v>1.16718272</c:v>
                </c:pt>
                <c:pt idx="8">
                  <c:v>1.91480311</c:v>
                </c:pt>
                <c:pt idx="9">
                  <c:v>1.4795744399999999</c:v>
                </c:pt>
                <c:pt idx="10">
                  <c:v>1.16871349</c:v>
                </c:pt>
                <c:pt idx="11">
                  <c:v>1.1684171000000001</c:v>
                </c:pt>
                <c:pt idx="12">
                  <c:v>1.6221532700000001</c:v>
                </c:pt>
                <c:pt idx="13">
                  <c:v>0.82891280499999997</c:v>
                </c:pt>
                <c:pt idx="14">
                  <c:v>0.65675416900000005</c:v>
                </c:pt>
                <c:pt idx="15">
                  <c:v>0.48871124500000002</c:v>
                </c:pt>
                <c:pt idx="16">
                  <c:v>0.54776322</c:v>
                </c:pt>
                <c:pt idx="17">
                  <c:v>0.65245710899999998</c:v>
                </c:pt>
                <c:pt idx="18">
                  <c:v>0.70589945899999995</c:v>
                </c:pt>
                <c:pt idx="19">
                  <c:v>1.3391519700000001</c:v>
                </c:pt>
                <c:pt idx="20">
                  <c:v>0.75107216899999996</c:v>
                </c:pt>
                <c:pt idx="21">
                  <c:v>0.69407906799999997</c:v>
                </c:pt>
                <c:pt idx="22">
                  <c:v>1.0760806700000001</c:v>
                </c:pt>
                <c:pt idx="23">
                  <c:v>1.2399526999999999</c:v>
                </c:pt>
                <c:pt idx="24">
                  <c:v>0.50800023800000005</c:v>
                </c:pt>
                <c:pt idx="25">
                  <c:v>0.657984872</c:v>
                </c:pt>
                <c:pt idx="26">
                  <c:v>0.64692375899999999</c:v>
                </c:pt>
                <c:pt idx="27">
                  <c:v>0.97567912400000001</c:v>
                </c:pt>
                <c:pt idx="28">
                  <c:v>1.6557513800000001</c:v>
                </c:pt>
                <c:pt idx="29">
                  <c:v>2.0411335899999998</c:v>
                </c:pt>
                <c:pt idx="30">
                  <c:v>1.3573542199999999</c:v>
                </c:pt>
              </c:numCache>
            </c:numRef>
          </c:xVal>
          <c:yVal>
            <c:numRef>
              <c:f>Sheet1!$D$3:$D$33</c:f>
              <c:numCache>
                <c:formatCode>General</c:formatCode>
                <c:ptCount val="31"/>
                <c:pt idx="0">
                  <c:v>89.739130430000003</c:v>
                </c:pt>
                <c:pt idx="1">
                  <c:v>102.4782609</c:v>
                </c:pt>
                <c:pt idx="2">
                  <c:v>126.173913</c:v>
                </c:pt>
                <c:pt idx="3">
                  <c:v>142.34782609999999</c:v>
                </c:pt>
                <c:pt idx="4">
                  <c:v>115.6086957</c:v>
                </c:pt>
                <c:pt idx="5">
                  <c:v>77.52173913</c:v>
                </c:pt>
                <c:pt idx="6">
                  <c:v>90.956521739999999</c:v>
                </c:pt>
                <c:pt idx="7">
                  <c:v>130.65217390000001</c:v>
                </c:pt>
                <c:pt idx="8">
                  <c:v>79.173913040000002</c:v>
                </c:pt>
                <c:pt idx="9">
                  <c:v>62.695652170000002</c:v>
                </c:pt>
                <c:pt idx="10">
                  <c:v>96.52173913</c:v>
                </c:pt>
                <c:pt idx="11">
                  <c:v>154.65217390000001</c:v>
                </c:pt>
                <c:pt idx="12">
                  <c:v>149.26086960000001</c:v>
                </c:pt>
                <c:pt idx="13">
                  <c:v>95.739130430000003</c:v>
                </c:pt>
                <c:pt idx="14">
                  <c:v>153.6086957</c:v>
                </c:pt>
                <c:pt idx="15">
                  <c:v>320.30434780000002</c:v>
                </c:pt>
                <c:pt idx="16">
                  <c:v>152.6086957</c:v>
                </c:pt>
                <c:pt idx="17">
                  <c:v>232.2173913</c:v>
                </c:pt>
                <c:pt idx="18">
                  <c:v>245.826087</c:v>
                </c:pt>
                <c:pt idx="19">
                  <c:v>215.65217390000001</c:v>
                </c:pt>
                <c:pt idx="20">
                  <c:v>318.43478260000001</c:v>
                </c:pt>
                <c:pt idx="21">
                  <c:v>188.13043479999999</c:v>
                </c:pt>
                <c:pt idx="22">
                  <c:v>87.608695650000001</c:v>
                </c:pt>
                <c:pt idx="23">
                  <c:v>195.73913039999999</c:v>
                </c:pt>
                <c:pt idx="24">
                  <c:v>127.0869565</c:v>
                </c:pt>
                <c:pt idx="25">
                  <c:v>147.34782609999999</c:v>
                </c:pt>
                <c:pt idx="26">
                  <c:v>149.08695650000001</c:v>
                </c:pt>
                <c:pt idx="27">
                  <c:v>146.47826090000001</c:v>
                </c:pt>
                <c:pt idx="28">
                  <c:v>157.65217390000001</c:v>
                </c:pt>
                <c:pt idx="29">
                  <c:v>74.782608699999997</c:v>
                </c:pt>
                <c:pt idx="30">
                  <c:v>76.173913040000002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45-4D3A-9E3E-D677374B5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578048"/>
        <c:axId val="2117578880"/>
      </c:scatterChart>
      <c:valAx>
        <c:axId val="211757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AQUA</a:t>
                </a:r>
                <a:r>
                  <a:rPr lang="en-US" sz="1400" baseline="0"/>
                  <a:t> MODIS AOD at 550 nm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78880"/>
        <c:crosses val="autoZero"/>
        <c:crossBetween val="midCat"/>
      </c:valAx>
      <c:valAx>
        <c:axId val="211757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Ground Station PM2.5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7578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Ground Station PM2.5</a:t>
            </a:r>
            <a:r>
              <a:rPr lang="en-US" b="1" baseline="0"/>
              <a:t> vs Estimated Satellite PM2.5</a:t>
            </a:r>
            <a:endParaRPr lang="en-US" b="1"/>
          </a:p>
        </c:rich>
      </c:tx>
      <c:layout>
        <c:manualLayout>
          <c:xMode val="edge"/>
          <c:yMode val="edge"/>
          <c:x val="0.26544688151739815"/>
          <c:y val="4.392764321622292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47948637752152"/>
          <c:y val="4.097600928624813E-2"/>
          <c:w val="0.74941403984323496"/>
          <c:h val="0.77298753732228709"/>
        </c:manualLayout>
      </c:layout>
      <c:lineChart>
        <c:grouping val="standard"/>
        <c:varyColors val="0"/>
        <c:ser>
          <c:idx val="0"/>
          <c:order val="0"/>
          <c:tx>
            <c:v>Ground Station Mean PM2.5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Sheet1!$B$3:$B$33</c:f>
              <c:numCache>
                <c:formatCode>m/d/yyyy</c:formatCode>
                <c:ptCount val="31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  <c:pt idx="27">
                  <c:v>44283</c:v>
                </c:pt>
                <c:pt idx="28">
                  <c:v>44284</c:v>
                </c:pt>
                <c:pt idx="29">
                  <c:v>44285</c:v>
                </c:pt>
                <c:pt idx="30">
                  <c:v>44286</c:v>
                </c:pt>
              </c:numCache>
            </c:numRef>
          </c:cat>
          <c:val>
            <c:numRef>
              <c:f>Sheet1!$D$3:$D$33</c:f>
              <c:numCache>
                <c:formatCode>General</c:formatCode>
                <c:ptCount val="31"/>
                <c:pt idx="0">
                  <c:v>89.739130430000003</c:v>
                </c:pt>
                <c:pt idx="1">
                  <c:v>102.4782609</c:v>
                </c:pt>
                <c:pt idx="2">
                  <c:v>126.173913</c:v>
                </c:pt>
                <c:pt idx="3">
                  <c:v>142.34782609999999</c:v>
                </c:pt>
                <c:pt idx="4">
                  <c:v>115.6086957</c:v>
                </c:pt>
                <c:pt idx="5">
                  <c:v>77.52173913</c:v>
                </c:pt>
                <c:pt idx="6">
                  <c:v>90.956521739999999</c:v>
                </c:pt>
                <c:pt idx="7">
                  <c:v>130.65217390000001</c:v>
                </c:pt>
                <c:pt idx="8">
                  <c:v>79.173913040000002</c:v>
                </c:pt>
                <c:pt idx="9">
                  <c:v>62.695652170000002</c:v>
                </c:pt>
                <c:pt idx="10">
                  <c:v>96.52173913</c:v>
                </c:pt>
                <c:pt idx="11">
                  <c:v>154.65217390000001</c:v>
                </c:pt>
                <c:pt idx="12">
                  <c:v>149.26086960000001</c:v>
                </c:pt>
                <c:pt idx="13">
                  <c:v>95.739130430000003</c:v>
                </c:pt>
                <c:pt idx="14">
                  <c:v>153.6086957</c:v>
                </c:pt>
                <c:pt idx="15">
                  <c:v>320.30434780000002</c:v>
                </c:pt>
                <c:pt idx="16">
                  <c:v>152.6086957</c:v>
                </c:pt>
                <c:pt idx="17">
                  <c:v>232.2173913</c:v>
                </c:pt>
                <c:pt idx="18">
                  <c:v>245.826087</c:v>
                </c:pt>
                <c:pt idx="19">
                  <c:v>215.65217390000001</c:v>
                </c:pt>
                <c:pt idx="20">
                  <c:v>318.43478260000001</c:v>
                </c:pt>
                <c:pt idx="21">
                  <c:v>188.13043479999999</c:v>
                </c:pt>
                <c:pt idx="22">
                  <c:v>87.608695650000001</c:v>
                </c:pt>
                <c:pt idx="23">
                  <c:v>195.73913039999999</c:v>
                </c:pt>
                <c:pt idx="24">
                  <c:v>127.0869565</c:v>
                </c:pt>
                <c:pt idx="25">
                  <c:v>147.34782609999999</c:v>
                </c:pt>
                <c:pt idx="26">
                  <c:v>149.08695650000001</c:v>
                </c:pt>
                <c:pt idx="27">
                  <c:v>146.47826090000001</c:v>
                </c:pt>
                <c:pt idx="28">
                  <c:v>157.65217390000001</c:v>
                </c:pt>
                <c:pt idx="29">
                  <c:v>74.782608699999997</c:v>
                </c:pt>
                <c:pt idx="30">
                  <c:v>76.173913040000002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08-43B8-8960-7AF393813B18}"/>
            </c:ext>
          </c:extLst>
        </c:ser>
        <c:ser>
          <c:idx val="1"/>
          <c:order val="1"/>
          <c:tx>
            <c:v>Estimated Satellite PM2.5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Sheet1!$H$3:$H$33</c:f>
              <c:numCache>
                <c:formatCode>General</c:formatCode>
                <c:ptCount val="31"/>
                <c:pt idx="0">
                  <c:v>163.922112023225</c:v>
                </c:pt>
                <c:pt idx="1">
                  <c:v>173.02818401729002</c:v>
                </c:pt>
                <c:pt idx="2">
                  <c:v>171.355375684688</c:v>
                </c:pt>
                <c:pt idx="3">
                  <c:v>166.27365833208501</c:v>
                </c:pt>
                <c:pt idx="4">
                  <c:v>151.77202090398501</c:v>
                </c:pt>
                <c:pt idx="5">
                  <c:v>153.31708044981201</c:v>
                </c:pt>
                <c:pt idx="6">
                  <c:v>131.07925698134</c:v>
                </c:pt>
                <c:pt idx="7">
                  <c:v>135.52662549056001</c:v>
                </c:pt>
                <c:pt idx="8">
                  <c:v>96.592798440530004</c:v>
                </c:pt>
                <c:pt idx="9">
                  <c:v>119.25820188812001</c:v>
                </c:pt>
                <c:pt idx="10">
                  <c:v>135.44690758127001</c:v>
                </c:pt>
                <c:pt idx="11">
                  <c:v>135.46234268329999</c:v>
                </c:pt>
                <c:pt idx="12">
                  <c:v>111.83312415821</c:v>
                </c:pt>
                <c:pt idx="13">
                  <c:v>153.14270785401501</c:v>
                </c:pt>
                <c:pt idx="14">
                  <c:v>162.108213140987</c:v>
                </c:pt>
                <c:pt idx="15">
                  <c:v>170.85938449413501</c:v>
                </c:pt>
                <c:pt idx="16">
                  <c:v>167.78413479206</c:v>
                </c:pt>
                <c:pt idx="17">
                  <c:v>162.33199113460699</c:v>
                </c:pt>
                <c:pt idx="18">
                  <c:v>159.54887387365702</c:v>
                </c:pt>
                <c:pt idx="19">
                  <c:v>126.57098285831</c:v>
                </c:pt>
                <c:pt idx="20">
                  <c:v>157.196414654987</c:v>
                </c:pt>
                <c:pt idx="21">
                  <c:v>160.16444437576399</c:v>
                </c:pt>
                <c:pt idx="22">
                  <c:v>140.27094694841</c:v>
                </c:pt>
                <c:pt idx="23">
                  <c:v>131.7369832421</c:v>
                </c:pt>
                <c:pt idx="24">
                  <c:v>169.85487160567399</c:v>
                </c:pt>
                <c:pt idx="25">
                  <c:v>162.04412182085599</c:v>
                </c:pt>
                <c:pt idx="26">
                  <c:v>162.62015140255701</c:v>
                </c:pt>
                <c:pt idx="27">
                  <c:v>145.49955825945199</c:v>
                </c:pt>
                <c:pt idx="28">
                  <c:v>110.08343538374</c:v>
                </c:pt>
                <c:pt idx="29">
                  <c:v>90.013886033570017</c:v>
                </c:pt>
                <c:pt idx="30">
                  <c:v>125.62306428506001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08-43B8-8960-7AF393813B18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1678512"/>
        <c:axId val="1771675600"/>
      </c:lineChart>
      <c:dateAx>
        <c:axId val="1771678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75600"/>
        <c:crosses val="autoZero"/>
        <c:auto val="1"/>
        <c:lblOffset val="100"/>
        <c:baseTimeUnit val="days"/>
      </c:dateAx>
      <c:valAx>
        <c:axId val="17716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Raw PM2.5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6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4.5774279915695593E-3"/>
          <c:y val="0.92304447621992602"/>
          <c:w val="0.20119870965788506"/>
          <c:h val="7.69555237800740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000" b="0" i="0" u="none" strike="noStrike" baseline="0">
                <a:effectLst/>
              </a:rPr>
              <a:t>Correlation between Ground Station PM2.5 Mass Concentration &amp; Estimated PM2.5 Mass Concentration</a:t>
            </a:r>
            <a:endParaRPr lang="en-US" sz="1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351596675415573E-2"/>
                  <c:y val="0.239421478565179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Sheet1!$D$3:$D$33</c:f>
              <c:numCache>
                <c:formatCode>General</c:formatCode>
                <c:ptCount val="31"/>
                <c:pt idx="0">
                  <c:v>89.739130430000003</c:v>
                </c:pt>
                <c:pt idx="1">
                  <c:v>102.4782609</c:v>
                </c:pt>
                <c:pt idx="2">
                  <c:v>126.173913</c:v>
                </c:pt>
                <c:pt idx="3">
                  <c:v>142.34782609999999</c:v>
                </c:pt>
                <c:pt idx="4">
                  <c:v>115.6086957</c:v>
                </c:pt>
                <c:pt idx="5">
                  <c:v>77.52173913</c:v>
                </c:pt>
                <c:pt idx="6">
                  <c:v>90.956521739999999</c:v>
                </c:pt>
                <c:pt idx="7">
                  <c:v>130.65217390000001</c:v>
                </c:pt>
                <c:pt idx="8">
                  <c:v>79.173913040000002</c:v>
                </c:pt>
                <c:pt idx="9">
                  <c:v>62.695652170000002</c:v>
                </c:pt>
                <c:pt idx="10">
                  <c:v>96.52173913</c:v>
                </c:pt>
                <c:pt idx="11">
                  <c:v>154.65217390000001</c:v>
                </c:pt>
                <c:pt idx="12">
                  <c:v>149.26086960000001</c:v>
                </c:pt>
                <c:pt idx="13">
                  <c:v>95.739130430000003</c:v>
                </c:pt>
                <c:pt idx="14">
                  <c:v>153.6086957</c:v>
                </c:pt>
                <c:pt idx="15">
                  <c:v>320.30434780000002</c:v>
                </c:pt>
                <c:pt idx="16">
                  <c:v>152.6086957</c:v>
                </c:pt>
                <c:pt idx="17">
                  <c:v>232.2173913</c:v>
                </c:pt>
                <c:pt idx="18">
                  <c:v>245.826087</c:v>
                </c:pt>
                <c:pt idx="19">
                  <c:v>215.65217390000001</c:v>
                </c:pt>
                <c:pt idx="20">
                  <c:v>318.43478260000001</c:v>
                </c:pt>
                <c:pt idx="21">
                  <c:v>188.13043479999999</c:v>
                </c:pt>
                <c:pt idx="22">
                  <c:v>87.608695650000001</c:v>
                </c:pt>
                <c:pt idx="23">
                  <c:v>195.73913039999999</c:v>
                </c:pt>
                <c:pt idx="24">
                  <c:v>127.0869565</c:v>
                </c:pt>
                <c:pt idx="25">
                  <c:v>147.34782609999999</c:v>
                </c:pt>
                <c:pt idx="26">
                  <c:v>149.08695650000001</c:v>
                </c:pt>
                <c:pt idx="27">
                  <c:v>146.47826090000001</c:v>
                </c:pt>
                <c:pt idx="28">
                  <c:v>157.65217390000001</c:v>
                </c:pt>
                <c:pt idx="29">
                  <c:v>74.782608699999997</c:v>
                </c:pt>
                <c:pt idx="30">
                  <c:v>76.173913040000002</c:v>
                </c:pt>
              </c:numCache>
            </c:numRef>
          </c:xVal>
          <c:yVal>
            <c:numRef>
              <c:f>Sheet1!$H$3:$H$33</c:f>
              <c:numCache>
                <c:formatCode>General</c:formatCode>
                <c:ptCount val="31"/>
                <c:pt idx="0">
                  <c:v>163.922112023225</c:v>
                </c:pt>
                <c:pt idx="1">
                  <c:v>173.02818401729002</c:v>
                </c:pt>
                <c:pt idx="2">
                  <c:v>171.355375684688</c:v>
                </c:pt>
                <c:pt idx="3">
                  <c:v>166.27365833208501</c:v>
                </c:pt>
                <c:pt idx="4">
                  <c:v>151.77202090398501</c:v>
                </c:pt>
                <c:pt idx="5">
                  <c:v>153.31708044981201</c:v>
                </c:pt>
                <c:pt idx="6">
                  <c:v>131.07925698134</c:v>
                </c:pt>
                <c:pt idx="7">
                  <c:v>135.52662549056001</c:v>
                </c:pt>
                <c:pt idx="8">
                  <c:v>96.592798440530004</c:v>
                </c:pt>
                <c:pt idx="9">
                  <c:v>119.25820188812001</c:v>
                </c:pt>
                <c:pt idx="10">
                  <c:v>135.44690758127001</c:v>
                </c:pt>
                <c:pt idx="11">
                  <c:v>135.46234268329999</c:v>
                </c:pt>
                <c:pt idx="12">
                  <c:v>111.83312415821</c:v>
                </c:pt>
                <c:pt idx="13">
                  <c:v>153.14270785401501</c:v>
                </c:pt>
                <c:pt idx="14">
                  <c:v>162.108213140987</c:v>
                </c:pt>
                <c:pt idx="15">
                  <c:v>170.85938449413501</c:v>
                </c:pt>
                <c:pt idx="16">
                  <c:v>167.78413479206</c:v>
                </c:pt>
                <c:pt idx="17">
                  <c:v>162.33199113460699</c:v>
                </c:pt>
                <c:pt idx="18">
                  <c:v>159.54887387365702</c:v>
                </c:pt>
                <c:pt idx="19">
                  <c:v>126.57098285831</c:v>
                </c:pt>
                <c:pt idx="20">
                  <c:v>157.196414654987</c:v>
                </c:pt>
                <c:pt idx="21">
                  <c:v>160.16444437576399</c:v>
                </c:pt>
                <c:pt idx="22">
                  <c:v>140.27094694841</c:v>
                </c:pt>
                <c:pt idx="23">
                  <c:v>131.7369832421</c:v>
                </c:pt>
                <c:pt idx="24">
                  <c:v>169.85487160567399</c:v>
                </c:pt>
                <c:pt idx="25">
                  <c:v>162.04412182085599</c:v>
                </c:pt>
                <c:pt idx="26">
                  <c:v>162.62015140255701</c:v>
                </c:pt>
                <c:pt idx="27">
                  <c:v>145.49955825945199</c:v>
                </c:pt>
                <c:pt idx="28">
                  <c:v>110.08343538374</c:v>
                </c:pt>
                <c:pt idx="29">
                  <c:v>90.013886033570017</c:v>
                </c:pt>
                <c:pt idx="30">
                  <c:v>125.62306428506001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E9-4857-B030-CAB2ABA36F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5216896"/>
        <c:axId val="2105208992"/>
      </c:scatterChart>
      <c:valAx>
        <c:axId val="210521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Ground</a:t>
                </a:r>
                <a:r>
                  <a:rPr lang="en-US" baseline="0"/>
                  <a:t> Station PM2.5 Mass Concentration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08992"/>
        <c:crosses val="autoZero"/>
        <c:crossBetween val="midCat"/>
      </c:valAx>
      <c:valAx>
        <c:axId val="2105208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effectLst/>
                  </a:rPr>
                  <a:t>Estimated</a:t>
                </a:r>
                <a:r>
                  <a:rPr lang="en-US" baseline="0">
                    <a:effectLst/>
                  </a:rPr>
                  <a:t> PM2.5 Mass Concentration</a:t>
                </a:r>
                <a:endParaRPr lang="en-US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5216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96273</xdr:colOff>
      <xdr:row>5</xdr:row>
      <xdr:rowOff>40869</xdr:rowOff>
    </xdr:from>
    <xdr:to>
      <xdr:col>24</xdr:col>
      <xdr:colOff>396591</xdr:colOff>
      <xdr:row>27</xdr:row>
      <xdr:rowOff>49834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4D3F9C6-A261-4625-9C71-A25D5095ED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156882</xdr:colOff>
      <xdr:row>29</xdr:row>
      <xdr:rowOff>62753</xdr:rowOff>
    </xdr:from>
    <xdr:to>
      <xdr:col>24</xdr:col>
      <xdr:colOff>484094</xdr:colOff>
      <xdr:row>61</xdr:row>
      <xdr:rowOff>107577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493584B-602F-4AA6-947C-3D7572E21F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347178</xdr:colOff>
      <xdr:row>35</xdr:row>
      <xdr:rowOff>59492</xdr:rowOff>
    </xdr:from>
    <xdr:to>
      <xdr:col>11</xdr:col>
      <xdr:colOff>656053</xdr:colOff>
      <xdr:row>50</xdr:row>
      <xdr:rowOff>113280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B00FEDB7-3DB1-4065-987E-7BCF1174F4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E55CA-1FE4-4279-8DF9-0B91B4FC8969}">
  <dimension ref="B2:T72"/>
  <sheetViews>
    <sheetView tabSelected="1" topLeftCell="A34" zoomScale="85" zoomScaleNormal="85" workbookViewId="0">
      <selection activeCell="A5" sqref="A5"/>
    </sheetView>
  </sheetViews>
  <sheetFormatPr defaultRowHeight="14.4" x14ac:dyDescent="0.3"/>
  <cols>
    <col min="2" max="2" width="11.33203125" customWidth="1"/>
    <col min="3" max="3" width="64" customWidth="1"/>
    <col min="4" max="4" width="17.6640625" customWidth="1"/>
    <col min="5" max="5" width="15.77734375" customWidth="1"/>
    <col min="6" max="6" width="10.6640625" customWidth="1"/>
    <col min="7" max="7" width="15.5546875" customWidth="1"/>
    <col min="8" max="9" width="18" customWidth="1"/>
    <col min="10" max="10" width="13" customWidth="1"/>
    <col min="11" max="11" width="15.6640625" customWidth="1"/>
    <col min="12" max="12" width="11.109375" customWidth="1"/>
    <col min="13" max="13" width="16.109375" customWidth="1"/>
    <col min="14" max="14" width="15.21875" customWidth="1"/>
    <col min="15" max="15" width="24" customWidth="1"/>
    <col min="17" max="17" width="11.33203125" bestFit="1" customWidth="1"/>
  </cols>
  <sheetData>
    <row r="2" spans="2:14" x14ac:dyDescent="0.3">
      <c r="B2" s="19" t="s">
        <v>0</v>
      </c>
      <c r="C2" s="19" t="s">
        <v>1</v>
      </c>
      <c r="D2" s="19" t="s">
        <v>2</v>
      </c>
      <c r="E2" s="19" t="s">
        <v>2</v>
      </c>
      <c r="F2" s="19" t="s">
        <v>6</v>
      </c>
      <c r="G2" s="19" t="s">
        <v>7</v>
      </c>
      <c r="H2" s="19" t="s">
        <v>5</v>
      </c>
      <c r="I2" s="19" t="s">
        <v>5</v>
      </c>
      <c r="J2" s="19" t="s">
        <v>11</v>
      </c>
      <c r="K2" s="19" t="s">
        <v>7</v>
      </c>
      <c r="L2" s="19" t="s">
        <v>12</v>
      </c>
      <c r="M2" s="1"/>
      <c r="N2" s="1"/>
    </row>
    <row r="3" spans="2:14" x14ac:dyDescent="0.3">
      <c r="B3" s="20">
        <v>44256</v>
      </c>
      <c r="C3" s="19">
        <v>0.62192307499999999</v>
      </c>
      <c r="D3" s="19">
        <v>89.739130430000003</v>
      </c>
      <c r="E3" s="19">
        <f>ROUNDDOWN(D3,1)</f>
        <v>89.7</v>
      </c>
      <c r="F3" s="19">
        <v>169</v>
      </c>
      <c r="G3" s="21" t="s">
        <v>8</v>
      </c>
      <c r="H3" s="19">
        <f>-(52.077*C3)+196.31</f>
        <v>163.922112023225</v>
      </c>
      <c r="I3" s="19">
        <f>ROUNDDOWN(H3,1)</f>
        <v>163.9</v>
      </c>
      <c r="J3" s="19">
        <v>214</v>
      </c>
      <c r="K3" s="22" t="s">
        <v>9</v>
      </c>
      <c r="L3" s="19">
        <f>((D3-H3)/D3)*100</f>
        <v>-82.665144221662132</v>
      </c>
    </row>
    <row r="4" spans="2:14" x14ac:dyDescent="0.3">
      <c r="B4" s="20">
        <v>44257</v>
      </c>
      <c r="C4" s="19">
        <v>0.44706522999999998</v>
      </c>
      <c r="D4" s="19">
        <v>102.4782609</v>
      </c>
      <c r="E4" s="19">
        <f>ROUNDDOWN(D4,1)</f>
        <v>102.4</v>
      </c>
      <c r="F4" s="19">
        <v>175</v>
      </c>
      <c r="G4" s="21" t="s">
        <v>8</v>
      </c>
      <c r="H4" s="19">
        <f>-(52.077*C4)+196.31</f>
        <v>173.02818401729002</v>
      </c>
      <c r="I4" s="19">
        <f>ROUNDDOWN(H4,1)</f>
        <v>173</v>
      </c>
      <c r="J4" s="19">
        <v>223</v>
      </c>
      <c r="K4" s="22" t="s">
        <v>9</v>
      </c>
      <c r="L4" s="19">
        <f>((D4-H4)/D4)*100</f>
        <v>-68.843794281534315</v>
      </c>
    </row>
    <row r="5" spans="2:14" x14ac:dyDescent="0.3">
      <c r="B5" s="20">
        <v>44258</v>
      </c>
      <c r="C5" s="19">
        <v>0.479187056</v>
      </c>
      <c r="D5" s="19">
        <v>126.173913</v>
      </c>
      <c r="E5" s="19">
        <f>ROUNDDOWN(D5,1)</f>
        <v>126.1</v>
      </c>
      <c r="F5" s="19">
        <v>187</v>
      </c>
      <c r="G5" s="21" t="s">
        <v>8</v>
      </c>
      <c r="H5" s="19">
        <f>-(52.077*C5)+196.31</f>
        <v>171.355375684688</v>
      </c>
      <c r="I5" s="19">
        <f>ROUNDDOWN(H5,1)</f>
        <v>171.3</v>
      </c>
      <c r="J5" s="19">
        <v>222</v>
      </c>
      <c r="K5" s="22" t="s">
        <v>9</v>
      </c>
      <c r="L5" s="19">
        <f>((D5-H5)/D5)*100</f>
        <v>-35.808878087729596</v>
      </c>
    </row>
    <row r="6" spans="2:14" x14ac:dyDescent="0.3">
      <c r="B6" s="20">
        <v>44259</v>
      </c>
      <c r="C6" s="19">
        <v>0.57676789500000003</v>
      </c>
      <c r="D6" s="19">
        <v>142.34782609999999</v>
      </c>
      <c r="E6" s="19">
        <f>ROUNDDOWN(D6,1)</f>
        <v>142.30000000000001</v>
      </c>
      <c r="F6" s="19">
        <v>196</v>
      </c>
      <c r="G6" s="21" t="s">
        <v>8</v>
      </c>
      <c r="H6" s="19">
        <f>-(52.077*C6)+196.31</f>
        <v>166.27365833208501</v>
      </c>
      <c r="I6" s="19">
        <f>ROUNDDOWN(H6,1)</f>
        <v>166.2</v>
      </c>
      <c r="J6" s="19">
        <v>217</v>
      </c>
      <c r="K6" s="22" t="s">
        <v>9</v>
      </c>
      <c r="L6" s="19">
        <f>((D6-H6)/D6)*100</f>
        <v>-16.808006758934983</v>
      </c>
    </row>
    <row r="7" spans="2:14" x14ac:dyDescent="0.3">
      <c r="B7" s="20">
        <v>44260</v>
      </c>
      <c r="C7" s="19">
        <v>0.85523319499999995</v>
      </c>
      <c r="D7" s="19">
        <v>115.6086957</v>
      </c>
      <c r="E7" s="19">
        <f>ROUNDDOWN(D7,1)</f>
        <v>115.6</v>
      </c>
      <c r="F7" s="19">
        <v>182</v>
      </c>
      <c r="G7" s="21" t="s">
        <v>8</v>
      </c>
      <c r="H7" s="19">
        <f>-(52.077*C7)+196.31</f>
        <v>151.77202090398501</v>
      </c>
      <c r="I7" s="19">
        <f>ROUNDDOWN(H7,1)</f>
        <v>151.69999999999999</v>
      </c>
      <c r="J7" s="19">
        <v>202</v>
      </c>
      <c r="K7" s="22" t="s">
        <v>9</v>
      </c>
      <c r="L7" s="19">
        <f>((D7-H7)/D7)*100</f>
        <v>-31.280800276328186</v>
      </c>
    </row>
    <row r="8" spans="2:14" x14ac:dyDescent="0.3">
      <c r="B8" s="20">
        <v>44261</v>
      </c>
      <c r="C8" s="19">
        <v>0.82556444399999995</v>
      </c>
      <c r="D8" s="19">
        <v>77.52173913</v>
      </c>
      <c r="E8" s="19">
        <f>ROUNDDOWN(D8,1)</f>
        <v>77.5</v>
      </c>
      <c r="F8" s="19">
        <v>162</v>
      </c>
      <c r="G8" s="21" t="s">
        <v>8</v>
      </c>
      <c r="H8" s="19">
        <f>-(52.077*C8)+196.31</f>
        <v>153.31708044981201</v>
      </c>
      <c r="I8" s="19">
        <f>ROUNDDOWN(H8,1)</f>
        <v>153.30000000000001</v>
      </c>
      <c r="J8" s="19">
        <v>204</v>
      </c>
      <c r="K8" s="22" t="s">
        <v>9</v>
      </c>
      <c r="L8" s="19">
        <f>((D8-H8)/D8)*100</f>
        <v>-97.773014602661448</v>
      </c>
    </row>
    <row r="9" spans="2:14" x14ac:dyDescent="0.3">
      <c r="B9" s="20">
        <v>44262</v>
      </c>
      <c r="C9" s="19">
        <v>1.2525825799999999</v>
      </c>
      <c r="D9" s="19">
        <v>90.956521739999999</v>
      </c>
      <c r="E9" s="19">
        <f>ROUNDDOWN(D9,1)</f>
        <v>90.9</v>
      </c>
      <c r="F9" s="19">
        <v>169</v>
      </c>
      <c r="G9" s="21" t="s">
        <v>8</v>
      </c>
      <c r="H9" s="19">
        <f>-(52.077*C9)+196.31</f>
        <v>131.07925698134</v>
      </c>
      <c r="I9" s="19">
        <f>ROUNDDOWN(H9,1)</f>
        <v>131</v>
      </c>
      <c r="J9" s="19">
        <v>190</v>
      </c>
      <c r="K9" s="21" t="s">
        <v>8</v>
      </c>
      <c r="L9" s="19">
        <f>((D9-H9)/D9)*100</f>
        <v>-44.111993811758964</v>
      </c>
    </row>
    <row r="10" spans="2:14" x14ac:dyDescent="0.3">
      <c r="B10" s="20">
        <v>44263</v>
      </c>
      <c r="C10" s="19">
        <v>1.16718272</v>
      </c>
      <c r="D10" s="19">
        <v>130.65217390000001</v>
      </c>
      <c r="E10" s="19">
        <f>ROUNDDOWN(D10,1)</f>
        <v>130.6</v>
      </c>
      <c r="F10" s="19">
        <v>190</v>
      </c>
      <c r="G10" s="21" t="s">
        <v>8</v>
      </c>
      <c r="H10" s="19">
        <f>-(52.077*C10)+196.31</f>
        <v>135.52662549056001</v>
      </c>
      <c r="I10" s="19">
        <f>ROUNDDOWN(H10,1)</f>
        <v>135.5</v>
      </c>
      <c r="J10" s="19">
        <v>192</v>
      </c>
      <c r="K10" s="21" t="s">
        <v>8</v>
      </c>
      <c r="L10" s="19">
        <f>((D10-H10)/D10)*100</f>
        <v>-3.7308614507178892</v>
      </c>
    </row>
    <row r="11" spans="2:14" x14ac:dyDescent="0.3">
      <c r="B11" s="20">
        <v>44264</v>
      </c>
      <c r="C11" s="19">
        <v>1.91480311</v>
      </c>
      <c r="D11" s="19">
        <v>79.173913040000002</v>
      </c>
      <c r="E11" s="19">
        <f>ROUNDDOWN(D11,1)</f>
        <v>79.099999999999994</v>
      </c>
      <c r="F11" s="19">
        <v>163</v>
      </c>
      <c r="G11" s="21" t="s">
        <v>8</v>
      </c>
      <c r="H11" s="19">
        <f>-(52.077*C11)+196.31</f>
        <v>96.592798440530004</v>
      </c>
      <c r="I11" s="19">
        <f>ROUNDDOWN(H11,1)</f>
        <v>96.5</v>
      </c>
      <c r="J11" s="19">
        <v>172</v>
      </c>
      <c r="K11" s="21" t="s">
        <v>8</v>
      </c>
      <c r="L11" s="19">
        <f>((D11-H11)/D11)*100</f>
        <v>-22.000788809983014</v>
      </c>
    </row>
    <row r="12" spans="2:14" x14ac:dyDescent="0.3">
      <c r="B12" s="20">
        <v>44265</v>
      </c>
      <c r="C12" s="19">
        <v>1.4795744399999999</v>
      </c>
      <c r="D12" s="19">
        <v>62.695652170000002</v>
      </c>
      <c r="E12" s="19">
        <f>ROUNDDOWN(D12,1)</f>
        <v>62.6</v>
      </c>
      <c r="F12" s="19">
        <v>155</v>
      </c>
      <c r="G12" s="21" t="s">
        <v>8</v>
      </c>
      <c r="H12" s="19">
        <f>-(52.077*C12)+196.31</f>
        <v>119.25820188812001</v>
      </c>
      <c r="I12" s="19">
        <f>ROUNDDOWN(H12,1)</f>
        <v>119.2</v>
      </c>
      <c r="J12" s="19">
        <v>184</v>
      </c>
      <c r="K12" s="21" t="s">
        <v>8</v>
      </c>
      <c r="L12" s="19">
        <f>((D12-H12)/D12)*100</f>
        <v>-90.217659056723718</v>
      </c>
    </row>
    <row r="13" spans="2:14" x14ac:dyDescent="0.3">
      <c r="B13" s="20">
        <v>44266</v>
      </c>
      <c r="C13" s="19">
        <v>1.16871349</v>
      </c>
      <c r="D13" s="19">
        <v>96.52173913</v>
      </c>
      <c r="E13" s="19">
        <f>ROUNDDOWN(D13,1)</f>
        <v>96.5</v>
      </c>
      <c r="F13" s="19">
        <v>172</v>
      </c>
      <c r="G13" s="21" t="s">
        <v>8</v>
      </c>
      <c r="H13" s="19">
        <f>-(52.077*C13)+196.31</f>
        <v>135.44690758127001</v>
      </c>
      <c r="I13" s="19">
        <f>ROUNDDOWN(H13,1)</f>
        <v>135.4</v>
      </c>
      <c r="J13" s="19">
        <v>192</v>
      </c>
      <c r="K13" s="21" t="s">
        <v>8</v>
      </c>
      <c r="L13" s="19">
        <f>((D13-H13)/D13)*100</f>
        <v>-40.327877224470413</v>
      </c>
    </row>
    <row r="14" spans="2:14" x14ac:dyDescent="0.3">
      <c r="B14" s="20">
        <v>44267</v>
      </c>
      <c r="C14" s="19">
        <v>1.1684171000000001</v>
      </c>
      <c r="D14" s="19">
        <v>154.65217390000001</v>
      </c>
      <c r="E14" s="19">
        <f>ROUNDDOWN(D14,1)</f>
        <v>154.6</v>
      </c>
      <c r="F14" s="19">
        <v>205</v>
      </c>
      <c r="G14" s="22" t="s">
        <v>9</v>
      </c>
      <c r="H14" s="19">
        <f>-(52.077*C14)+196.31</f>
        <v>135.46234268329999</v>
      </c>
      <c r="I14" s="19">
        <f>ROUNDDOWN(H14,1)</f>
        <v>135.4</v>
      </c>
      <c r="J14" s="19">
        <v>192</v>
      </c>
      <c r="K14" s="21" t="s">
        <v>8</v>
      </c>
      <c r="L14" s="19">
        <f>((D14-H14)/D14)*100</f>
        <v>12.4083811645017</v>
      </c>
    </row>
    <row r="15" spans="2:14" x14ac:dyDescent="0.3">
      <c r="B15" s="20">
        <v>44268</v>
      </c>
      <c r="C15" s="19">
        <v>1.6221532700000001</v>
      </c>
      <c r="D15" s="19">
        <v>149.26086960000001</v>
      </c>
      <c r="E15" s="19">
        <f>ROUNDDOWN(D15,1)</f>
        <v>149.19999999999999</v>
      </c>
      <c r="F15" s="19">
        <v>199</v>
      </c>
      <c r="G15" s="21" t="s">
        <v>8</v>
      </c>
      <c r="H15" s="19">
        <f>-(52.077*C15)+196.31</f>
        <v>111.83312415821</v>
      </c>
      <c r="I15" s="19">
        <f>ROUNDDOWN(H15,1)</f>
        <v>111.8</v>
      </c>
      <c r="J15" s="19">
        <v>180</v>
      </c>
      <c r="K15" s="21" t="s">
        <v>8</v>
      </c>
      <c r="L15" s="19">
        <f>((D15-H15)/D15)*100</f>
        <v>25.075390182364316</v>
      </c>
    </row>
    <row r="16" spans="2:14" x14ac:dyDescent="0.3">
      <c r="B16" s="20">
        <v>44269</v>
      </c>
      <c r="C16" s="19">
        <v>0.82891280499999997</v>
      </c>
      <c r="D16" s="19">
        <v>95.739130430000003</v>
      </c>
      <c r="E16" s="19">
        <f>ROUNDDOWN(D16,1)</f>
        <v>95.7</v>
      </c>
      <c r="F16" s="19">
        <v>172</v>
      </c>
      <c r="G16" s="21" t="s">
        <v>8</v>
      </c>
      <c r="H16" s="19">
        <f>-(52.077*C16)+196.31</f>
        <v>153.14270785401501</v>
      </c>
      <c r="I16" s="19">
        <f>ROUNDDOWN(H16,1)</f>
        <v>153.1</v>
      </c>
      <c r="J16" s="19">
        <v>204</v>
      </c>
      <c r="K16" s="22" t="s">
        <v>9</v>
      </c>
      <c r="L16" s="19">
        <f>((D16-H16)/D16)*100</f>
        <v>-59.958323379577628</v>
      </c>
    </row>
    <row r="17" spans="2:17" x14ac:dyDescent="0.3">
      <c r="B17" s="20">
        <v>44270</v>
      </c>
      <c r="C17" s="19">
        <v>0.65675416900000005</v>
      </c>
      <c r="D17" s="19">
        <v>153.6086957</v>
      </c>
      <c r="E17" s="19">
        <f>ROUNDDOWN(D17,1)</f>
        <v>153.6</v>
      </c>
      <c r="F17" s="19">
        <v>204</v>
      </c>
      <c r="G17" s="22" t="s">
        <v>9</v>
      </c>
      <c r="H17" s="19">
        <f>-(52.077*C17)+196.31</f>
        <v>162.108213140987</v>
      </c>
      <c r="I17" s="19">
        <f>ROUNDDOWN(H17,1)</f>
        <v>162.1</v>
      </c>
      <c r="J17" s="19">
        <v>212</v>
      </c>
      <c r="K17" s="22" t="s">
        <v>9</v>
      </c>
      <c r="L17" s="19">
        <f>((D17-H17)/D17)*100</f>
        <v>-5.5332267501227186</v>
      </c>
    </row>
    <row r="18" spans="2:17" x14ac:dyDescent="0.3">
      <c r="B18" s="20">
        <v>44271</v>
      </c>
      <c r="C18" s="19">
        <v>0.48871124500000002</v>
      </c>
      <c r="D18" s="19">
        <v>320.30434780000002</v>
      </c>
      <c r="E18" s="19">
        <f>ROUNDDOWN(D18,1)</f>
        <v>320.3</v>
      </c>
      <c r="F18" s="19">
        <v>370</v>
      </c>
      <c r="G18" s="23" t="s">
        <v>10</v>
      </c>
      <c r="H18" s="19">
        <f>-(52.077*C18)+196.31</f>
        <v>170.85938449413501</v>
      </c>
      <c r="I18" s="19">
        <f>ROUNDDOWN(H18,1)</f>
        <v>170.8</v>
      </c>
      <c r="J18" s="19">
        <v>221</v>
      </c>
      <c r="K18" s="22" t="s">
        <v>9</v>
      </c>
      <c r="L18" s="19">
        <f>((D18-H18)/D18)*100</f>
        <v>46.657176005359545</v>
      </c>
    </row>
    <row r="19" spans="2:17" x14ac:dyDescent="0.3">
      <c r="B19" s="20">
        <v>44272</v>
      </c>
      <c r="C19" s="19">
        <v>0.54776322</v>
      </c>
      <c r="D19" s="19">
        <v>152.6086957</v>
      </c>
      <c r="E19" s="19">
        <f>ROUNDDOWN(D19,1)</f>
        <v>152.6</v>
      </c>
      <c r="F19" s="19">
        <v>203</v>
      </c>
      <c r="G19" s="22" t="s">
        <v>9</v>
      </c>
      <c r="H19" s="19">
        <f>-(52.077*C19)+196.31</f>
        <v>167.78413479206</v>
      </c>
      <c r="I19" s="19">
        <f>ROUNDDOWN(H19,1)</f>
        <v>167.7</v>
      </c>
      <c r="J19" s="19">
        <v>218</v>
      </c>
      <c r="K19" s="22" t="s">
        <v>9</v>
      </c>
      <c r="L19" s="19">
        <f>((D19-H19)/D19)*100</f>
        <v>-9.9440199147577157</v>
      </c>
    </row>
    <row r="20" spans="2:17" x14ac:dyDescent="0.3">
      <c r="B20" s="20">
        <v>44273</v>
      </c>
      <c r="C20" s="19">
        <v>0.65245710899999998</v>
      </c>
      <c r="D20" s="19">
        <v>232.2173913</v>
      </c>
      <c r="E20" s="19">
        <f>ROUNDDOWN(D20,1)</f>
        <v>232.2</v>
      </c>
      <c r="F20" s="19">
        <v>282</v>
      </c>
      <c r="G20" s="22" t="s">
        <v>9</v>
      </c>
      <c r="H20" s="19">
        <f>-(52.077*C20)+196.31</f>
        <v>162.33199113460699</v>
      </c>
      <c r="I20" s="19">
        <f>ROUNDDOWN(H20,1)</f>
        <v>162.30000000000001</v>
      </c>
      <c r="J20" s="19">
        <v>213</v>
      </c>
      <c r="K20" s="22" t="s">
        <v>9</v>
      </c>
      <c r="L20" s="19">
        <f>((D20-H20)/D20)*100</f>
        <v>30.094817521702566</v>
      </c>
    </row>
    <row r="21" spans="2:17" x14ac:dyDescent="0.3">
      <c r="B21" s="20">
        <v>44274</v>
      </c>
      <c r="C21" s="19">
        <v>0.70589945899999995</v>
      </c>
      <c r="D21" s="19">
        <v>245.826087</v>
      </c>
      <c r="E21" s="19">
        <f>ROUNDDOWN(D21,1)</f>
        <v>245.8</v>
      </c>
      <c r="F21" s="19">
        <v>295</v>
      </c>
      <c r="G21" s="22" t="s">
        <v>9</v>
      </c>
      <c r="H21" s="19">
        <f>-(52.077*C21)+196.31</f>
        <v>159.54887387365702</v>
      </c>
      <c r="I21" s="19">
        <f>ROUNDDOWN(H21,1)</f>
        <v>159.5</v>
      </c>
      <c r="J21" s="19">
        <v>210</v>
      </c>
      <c r="K21" s="22" t="s">
        <v>9</v>
      </c>
      <c r="L21" s="19">
        <f>((D21-H21)/D21)*100</f>
        <v>35.096850045187836</v>
      </c>
    </row>
    <row r="22" spans="2:17" x14ac:dyDescent="0.3">
      <c r="B22" s="20">
        <v>44275</v>
      </c>
      <c r="C22" s="19">
        <v>1.3391519700000001</v>
      </c>
      <c r="D22" s="19">
        <v>215.65217390000001</v>
      </c>
      <c r="E22" s="19">
        <f>ROUNDDOWN(D22,1)</f>
        <v>215.6</v>
      </c>
      <c r="F22" s="19">
        <v>266</v>
      </c>
      <c r="G22" s="22" t="s">
        <v>9</v>
      </c>
      <c r="H22" s="19">
        <f>-(52.077*C22)+196.31</f>
        <v>126.57098285831</v>
      </c>
      <c r="I22" s="19">
        <f>ROUNDDOWN(H22,1)</f>
        <v>126.5</v>
      </c>
      <c r="J22" s="19">
        <v>188</v>
      </c>
      <c r="K22" s="21" t="s">
        <v>8</v>
      </c>
      <c r="L22" s="19">
        <f>((D22-H22)/D22)*100</f>
        <v>41.307810364572447</v>
      </c>
    </row>
    <row r="23" spans="2:17" x14ac:dyDescent="0.3">
      <c r="B23" s="20">
        <v>44276</v>
      </c>
      <c r="C23" s="19">
        <v>0.75107216899999996</v>
      </c>
      <c r="D23" s="19">
        <v>318.43478260000001</v>
      </c>
      <c r="E23" s="19">
        <f>ROUNDDOWN(D23,1)</f>
        <v>318.39999999999998</v>
      </c>
      <c r="F23" s="19">
        <v>368</v>
      </c>
      <c r="G23" s="23" t="s">
        <v>10</v>
      </c>
      <c r="H23" s="19">
        <f>-(52.077*C23)+196.31</f>
        <v>157.196414654987</v>
      </c>
      <c r="I23" s="19">
        <f>ROUNDDOWN(H23,1)</f>
        <v>157.1</v>
      </c>
      <c r="J23" s="19">
        <v>208</v>
      </c>
      <c r="K23" s="22" t="s">
        <v>9</v>
      </c>
      <c r="L23" s="19">
        <f>((D23-H23)/D23)*100</f>
        <v>50.634659514426119</v>
      </c>
    </row>
    <row r="24" spans="2:17" x14ac:dyDescent="0.3">
      <c r="B24" s="20">
        <v>44277</v>
      </c>
      <c r="C24" s="19">
        <v>0.69407906799999997</v>
      </c>
      <c r="D24" s="19">
        <v>188.13043479999999</v>
      </c>
      <c r="E24" s="19">
        <f>ROUNDDOWN(D24,1)</f>
        <v>188.1</v>
      </c>
      <c r="F24" s="19">
        <v>238</v>
      </c>
      <c r="G24" s="22" t="s">
        <v>9</v>
      </c>
      <c r="H24" s="19">
        <f>-(52.077*C24)+196.31</f>
        <v>160.16444437576399</v>
      </c>
      <c r="I24" s="19">
        <f>ROUNDDOWN(H24,1)</f>
        <v>160.1</v>
      </c>
      <c r="J24" s="19">
        <v>211</v>
      </c>
      <c r="K24" s="22" t="s">
        <v>9</v>
      </c>
      <c r="L24" s="19">
        <f>((D24-H24)/D24)*100</f>
        <v>14.865213304783156</v>
      </c>
    </row>
    <row r="25" spans="2:17" x14ac:dyDescent="0.3">
      <c r="B25" s="20">
        <v>44278</v>
      </c>
      <c r="C25" s="19">
        <v>1.0760806700000001</v>
      </c>
      <c r="D25" s="19">
        <v>87.608695650000001</v>
      </c>
      <c r="E25" s="19">
        <f>ROUNDDOWN(D25,1)</f>
        <v>87.6</v>
      </c>
      <c r="F25" s="19">
        <v>168</v>
      </c>
      <c r="G25" s="21" t="s">
        <v>8</v>
      </c>
      <c r="H25" s="19">
        <f>-(52.077*C25)+196.31</f>
        <v>140.27094694841</v>
      </c>
      <c r="I25" s="19">
        <f>ROUNDDOWN(H25,1)</f>
        <v>140.19999999999999</v>
      </c>
      <c r="J25" s="19">
        <v>195</v>
      </c>
      <c r="K25" s="21" t="s">
        <v>8</v>
      </c>
      <c r="L25" s="19">
        <f>((D25-H25)/D25)*100</f>
        <v>-60.110758307368997</v>
      </c>
    </row>
    <row r="26" spans="2:17" x14ac:dyDescent="0.3">
      <c r="B26" s="20">
        <v>44279</v>
      </c>
      <c r="C26" s="19">
        <v>1.2399526999999999</v>
      </c>
      <c r="D26" s="19">
        <v>195.73913039999999</v>
      </c>
      <c r="E26" s="19">
        <f>ROUNDDOWN(D26,1)</f>
        <v>195.7</v>
      </c>
      <c r="F26" s="19">
        <v>246</v>
      </c>
      <c r="G26" s="22" t="s">
        <v>9</v>
      </c>
      <c r="H26" s="19">
        <f>-(52.077*C26)+196.31</f>
        <v>131.7369832421</v>
      </c>
      <c r="I26" s="19">
        <f>ROUNDDOWN(H26,1)</f>
        <v>131.69999999999999</v>
      </c>
      <c r="J26" s="19">
        <v>190</v>
      </c>
      <c r="K26" s="21" t="s">
        <v>8</v>
      </c>
      <c r="L26" s="19">
        <f>((D26-H26)/D26)*100</f>
        <v>32.697676252627303</v>
      </c>
    </row>
    <row r="27" spans="2:17" x14ac:dyDescent="0.3">
      <c r="B27" s="20">
        <v>44280</v>
      </c>
      <c r="C27" s="19">
        <v>0.50800023800000005</v>
      </c>
      <c r="D27" s="19">
        <v>127.0869565</v>
      </c>
      <c r="E27" s="19">
        <f>ROUNDDOWN(D27,1)</f>
        <v>127</v>
      </c>
      <c r="F27" s="19">
        <v>188</v>
      </c>
      <c r="G27" s="21" t="s">
        <v>8</v>
      </c>
      <c r="H27" s="19">
        <f>-(52.077*C27)+196.31</f>
        <v>169.85487160567399</v>
      </c>
      <c r="I27" s="19">
        <f>ROUNDDOWN(H27,1)</f>
        <v>169.8</v>
      </c>
      <c r="J27" s="19">
        <v>220</v>
      </c>
      <c r="K27" s="22" t="s">
        <v>9</v>
      </c>
      <c r="L27" s="19">
        <f>((D27-H27)/D27)*100</f>
        <v>-33.652481956851325</v>
      </c>
    </row>
    <row r="28" spans="2:17" x14ac:dyDescent="0.3">
      <c r="B28" s="20">
        <v>44281</v>
      </c>
      <c r="C28" s="19">
        <v>0.657984872</v>
      </c>
      <c r="D28" s="19">
        <v>147.34782609999999</v>
      </c>
      <c r="E28" s="19">
        <f>ROUNDDOWN(D28,1)</f>
        <v>147.30000000000001</v>
      </c>
      <c r="F28" s="19">
        <v>198</v>
      </c>
      <c r="G28" s="21" t="s">
        <v>8</v>
      </c>
      <c r="H28" s="19">
        <f>-(52.077*C28)+196.31</f>
        <v>162.04412182085599</v>
      </c>
      <c r="I28" s="19">
        <f>ROUNDDOWN(H28,1)</f>
        <v>162</v>
      </c>
      <c r="J28" s="19">
        <v>212</v>
      </c>
      <c r="K28" s="22" t="s">
        <v>9</v>
      </c>
      <c r="L28" s="19">
        <f>((D28-H28)/D28)*100</f>
        <v>-9.9738802463784708</v>
      </c>
    </row>
    <row r="29" spans="2:17" x14ac:dyDescent="0.3">
      <c r="B29" s="20">
        <v>44282</v>
      </c>
      <c r="C29" s="19">
        <v>0.64692375899999999</v>
      </c>
      <c r="D29" s="19">
        <v>149.08695650000001</v>
      </c>
      <c r="E29" s="19">
        <f>ROUNDDOWN(D29,1)</f>
        <v>149</v>
      </c>
      <c r="F29" s="19">
        <v>199</v>
      </c>
      <c r="G29" s="21" t="s">
        <v>8</v>
      </c>
      <c r="H29" s="19">
        <f>-(52.077*C29)+196.31</f>
        <v>162.62015140255701</v>
      </c>
      <c r="I29" s="19">
        <f>ROUNDDOWN(H29,1)</f>
        <v>162.6</v>
      </c>
      <c r="J29" s="19">
        <v>212</v>
      </c>
      <c r="K29" s="22" t="s">
        <v>9</v>
      </c>
      <c r="L29" s="19">
        <f>((D29-H29)/D29)*100</f>
        <v>-9.0773835755088328</v>
      </c>
    </row>
    <row r="30" spans="2:17" x14ac:dyDescent="0.3">
      <c r="B30" s="20">
        <v>44283</v>
      </c>
      <c r="C30" s="19">
        <v>0.97567912400000001</v>
      </c>
      <c r="D30" s="19">
        <v>146.47826090000001</v>
      </c>
      <c r="E30" s="19">
        <f>ROUNDDOWN(D30,1)</f>
        <v>146.4</v>
      </c>
      <c r="F30" s="19">
        <v>198</v>
      </c>
      <c r="G30" s="21" t="s">
        <v>8</v>
      </c>
      <c r="H30" s="19">
        <f>-(52.077*C30)+196.31</f>
        <v>145.49955825945199</v>
      </c>
      <c r="I30" s="19">
        <f>ROUNDDOWN(H30,1)</f>
        <v>145.4</v>
      </c>
      <c r="J30" s="19">
        <v>197</v>
      </c>
      <c r="K30" s="21" t="s">
        <v>8</v>
      </c>
      <c r="L30" s="19">
        <f>((D30-H30)/D30)*100</f>
        <v>0.66815555737392152</v>
      </c>
    </row>
    <row r="31" spans="2:17" x14ac:dyDescent="0.3">
      <c r="B31" s="20">
        <v>44284</v>
      </c>
      <c r="C31" s="19">
        <v>1.6557513800000001</v>
      </c>
      <c r="D31" s="19">
        <v>157.65217390000001</v>
      </c>
      <c r="E31" s="19">
        <f>ROUNDDOWN(D31,1)</f>
        <v>157.6</v>
      </c>
      <c r="F31" s="19">
        <v>208</v>
      </c>
      <c r="G31" s="22" t="s">
        <v>9</v>
      </c>
      <c r="H31" s="19">
        <f>-(52.077*C31)+196.31</f>
        <v>110.08343538374</v>
      </c>
      <c r="I31" s="19">
        <f>ROUNDDOWN(H31,1)</f>
        <v>110</v>
      </c>
      <c r="J31" s="19">
        <v>179</v>
      </c>
      <c r="K31" s="21" t="s">
        <v>8</v>
      </c>
      <c r="L31" s="19">
        <f>((D31-H31)/D31)*100</f>
        <v>30.173220793284607</v>
      </c>
    </row>
    <row r="32" spans="2:17" x14ac:dyDescent="0.3">
      <c r="B32" s="20">
        <v>44285</v>
      </c>
      <c r="C32" s="19">
        <v>2.0411335899999998</v>
      </c>
      <c r="D32" s="19">
        <v>74.782608699999997</v>
      </c>
      <c r="E32" s="19">
        <f>ROUNDDOWN(D32,1)</f>
        <v>74.7</v>
      </c>
      <c r="F32" s="19">
        <v>161</v>
      </c>
      <c r="G32" s="21" t="s">
        <v>8</v>
      </c>
      <c r="H32" s="19">
        <f>-(52.077*C32)+196.31</f>
        <v>90.013886033570017</v>
      </c>
      <c r="I32" s="19">
        <f>ROUNDDOWN(H32,1)</f>
        <v>90</v>
      </c>
      <c r="J32" s="19">
        <v>169</v>
      </c>
      <c r="K32" s="21" t="s">
        <v>8</v>
      </c>
      <c r="L32" s="19">
        <f>((D32-H32)/D32)*100</f>
        <v>-20.367405735566457</v>
      </c>
      <c r="Q32">
        <v>1641139666</v>
      </c>
    </row>
    <row r="33" spans="2:20" x14ac:dyDescent="0.3">
      <c r="B33" s="20">
        <v>44286</v>
      </c>
      <c r="C33" s="19">
        <v>1.3573542199999999</v>
      </c>
      <c r="D33" s="19">
        <v>76.173913040000002</v>
      </c>
      <c r="E33" s="19">
        <f>ROUNDDOWN(D33,1)</f>
        <v>76.099999999999994</v>
      </c>
      <c r="F33" s="19">
        <v>162</v>
      </c>
      <c r="G33" s="21" t="s">
        <v>8</v>
      </c>
      <c r="H33" s="19">
        <f>-(52.077*C33)+196.31</f>
        <v>125.62306428506001</v>
      </c>
      <c r="I33" s="19">
        <f>ROUNDDOWN(H33,1)</f>
        <v>125.6</v>
      </c>
      <c r="J33" s="19">
        <v>187</v>
      </c>
      <c r="K33" s="21" t="s">
        <v>8</v>
      </c>
      <c r="L33" s="19">
        <f>((D33-H33)/D33)*100</f>
        <v>-64.916123212803257</v>
      </c>
      <c r="T33">
        <v>43686</v>
      </c>
    </row>
    <row r="36" spans="2:20" x14ac:dyDescent="0.3">
      <c r="B36" t="s">
        <v>3</v>
      </c>
      <c r="C36">
        <f>SLOPE(D3:D33,C3:C33)</f>
        <v>-52.077493983664048</v>
      </c>
    </row>
    <row r="37" spans="2:20" x14ac:dyDescent="0.3">
      <c r="B37" t="s">
        <v>4</v>
      </c>
      <c r="C37">
        <f>INTERCEPT(D3:D33,C3:C33)</f>
        <v>196.3085172053772</v>
      </c>
    </row>
    <row r="54" spans="6:15" x14ac:dyDescent="0.3">
      <c r="F54" s="16"/>
      <c r="G54" s="17"/>
      <c r="H54" s="16"/>
    </row>
    <row r="55" spans="6:15" x14ac:dyDescent="0.3">
      <c r="F55" s="17"/>
      <c r="G55" s="17"/>
      <c r="H55" s="17"/>
    </row>
    <row r="56" spans="6:15" x14ac:dyDescent="0.3">
      <c r="F56" s="17"/>
      <c r="G56" s="17"/>
      <c r="H56" s="17"/>
    </row>
    <row r="57" spans="6:15" x14ac:dyDescent="0.3">
      <c r="F57" s="18"/>
      <c r="G57" s="17"/>
      <c r="H57" s="17"/>
    </row>
    <row r="58" spans="6:15" x14ac:dyDescent="0.3">
      <c r="F58" s="17"/>
      <c r="G58" s="17"/>
      <c r="H58" s="17"/>
    </row>
    <row r="59" spans="6:15" x14ac:dyDescent="0.3">
      <c r="F59" s="17"/>
      <c r="G59" s="17"/>
      <c r="H59" s="17"/>
    </row>
    <row r="60" spans="6:15" x14ac:dyDescent="0.3">
      <c r="F60" s="17"/>
      <c r="G60" s="17"/>
      <c r="H60" s="17"/>
    </row>
    <row r="63" spans="6:15" ht="15" thickBot="1" x14ac:dyDescent="0.35"/>
    <row r="64" spans="6:15" ht="15.6" thickTop="1" thickBot="1" x14ac:dyDescent="0.35">
      <c r="M64" s="2" t="s">
        <v>13</v>
      </c>
      <c r="N64" s="3" t="s">
        <v>14</v>
      </c>
      <c r="O64" s="4" t="s">
        <v>25</v>
      </c>
    </row>
    <row r="65" spans="13:15" ht="15.6" thickTop="1" thickBot="1" x14ac:dyDescent="0.35">
      <c r="M65" s="5" t="s">
        <v>15</v>
      </c>
      <c r="N65" s="6" t="s">
        <v>17</v>
      </c>
      <c r="O65" s="7" t="s">
        <v>23</v>
      </c>
    </row>
    <row r="66" spans="13:15" ht="15.6" thickTop="1" thickBot="1" x14ac:dyDescent="0.35">
      <c r="M66" s="8" t="s">
        <v>16</v>
      </c>
      <c r="N66" s="6" t="s">
        <v>18</v>
      </c>
      <c r="O66" s="7" t="s">
        <v>24</v>
      </c>
    </row>
    <row r="67" spans="13:15" ht="27" thickTop="1" x14ac:dyDescent="0.3">
      <c r="M67" s="9" t="s">
        <v>30</v>
      </c>
      <c r="N67" s="14" t="s">
        <v>19</v>
      </c>
      <c r="O67" s="14" t="s">
        <v>26</v>
      </c>
    </row>
    <row r="68" spans="13:15" ht="15" thickBot="1" x14ac:dyDescent="0.35">
      <c r="M68" s="10" t="s">
        <v>31</v>
      </c>
      <c r="N68" s="15"/>
      <c r="O68" s="15"/>
    </row>
    <row r="69" spans="13:15" ht="15.6" thickTop="1" thickBot="1" x14ac:dyDescent="0.35">
      <c r="M69" s="11" t="s">
        <v>8</v>
      </c>
      <c r="N69" s="6" t="s">
        <v>20</v>
      </c>
      <c r="O69" s="6" t="s">
        <v>28</v>
      </c>
    </row>
    <row r="70" spans="13:15" ht="15.6" thickTop="1" thickBot="1" x14ac:dyDescent="0.35">
      <c r="M70" s="12" t="s">
        <v>9</v>
      </c>
      <c r="N70" s="6" t="s">
        <v>21</v>
      </c>
      <c r="O70" s="6" t="s">
        <v>27</v>
      </c>
    </row>
    <row r="71" spans="13:15" ht="15.6" thickTop="1" thickBot="1" x14ac:dyDescent="0.35">
      <c r="M71" s="13" t="s">
        <v>10</v>
      </c>
      <c r="N71" s="6" t="s">
        <v>22</v>
      </c>
      <c r="O71" s="6" t="s">
        <v>29</v>
      </c>
    </row>
    <row r="72" spans="13:15" ht="15" thickTop="1" x14ac:dyDescent="0.3"/>
  </sheetData>
  <mergeCells count="3">
    <mergeCell ref="M2:N2"/>
    <mergeCell ref="N67:N68"/>
    <mergeCell ref="O67:O6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F33DCC22A4E44BB87DE82828923523" ma:contentTypeVersion="10" ma:contentTypeDescription="Create a new document." ma:contentTypeScope="" ma:versionID="86ff66c1a39452658ebdff31f4f32dc4">
  <xsd:schema xmlns:xsd="http://www.w3.org/2001/XMLSchema" xmlns:xs="http://www.w3.org/2001/XMLSchema" xmlns:p="http://schemas.microsoft.com/office/2006/metadata/properties" xmlns:ns3="3a8f5ce0-fb36-4a85-b506-666d2331f493" targetNamespace="http://schemas.microsoft.com/office/2006/metadata/properties" ma:root="true" ma:fieldsID="9b324daecf4d5d2cde653757ad157402" ns3:_="">
    <xsd:import namespace="3a8f5ce0-fb36-4a85-b506-666d2331f4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8f5ce0-fb36-4a85-b506-666d2331f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7055FE-6681-4DE6-87EC-AD67C58B8A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8f5ce0-fb36-4a85-b506-666d2331f4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32C0C6-A6CE-41A7-9852-A5B90719E1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A24C9E-6B9A-4537-BF66-A7A781FC01F5}">
  <ds:schemaRefs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3a8f5ce0-fb36-4a85-b506-666d2331f493"/>
    <ds:schemaRef ds:uri="http://schemas.microsoft.com/office/2006/metadata/properties"/>
    <ds:schemaRef ds:uri="http://purl.org/dc/elements/1.1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Arnoy Khan</dc:creator>
  <cp:lastModifiedBy>Arnoy Khan</cp:lastModifiedBy>
  <dcterms:created xsi:type="dcterms:W3CDTF">2021-06-11T15:03:43Z</dcterms:created>
  <dcterms:modified xsi:type="dcterms:W3CDTF">2021-06-13T04:16:23Z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0x010100EEF33DCC22A4E44BB87DE82828923523</vt:lpwstr>
  </property>
</Properties>
</file>