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liunz/code/pythonproject/ExcelSplit/"/>
    </mc:Choice>
  </mc:AlternateContent>
  <bookViews>
    <workbookView xWindow="5600" yWindow="2080" windowWidth="25880" windowHeight="12860" firstSheet="1" activeTab="2"/>
  </bookViews>
  <sheets>
    <sheet name="填表说明 " sheetId="12" r:id="rId1"/>
    <sheet name="绩效比例分布" sheetId="7" r:id="rId2"/>
    <sheet name="绩效结果收集表模版" sheetId="2" r:id="rId3"/>
  </sheets>
  <definedNames>
    <definedName name="_xlnm._FilterDatabase" localSheetId="2" hidden="1">绩效结果收集表模版!$A$1:$AS$131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1" i="7" l="1"/>
  <c r="H13" i="7"/>
  <c r="G13" i="7"/>
  <c r="F13" i="7"/>
  <c r="E13" i="7"/>
  <c r="D13" i="7"/>
  <c r="H5" i="7"/>
  <c r="G5" i="7"/>
  <c r="F5" i="7"/>
  <c r="E5" i="7"/>
  <c r="D5" i="7"/>
  <c r="AB131" i="2"/>
  <c r="P131" i="2"/>
  <c r="Z131" i="2"/>
  <c r="AB130" i="2"/>
  <c r="P130" i="2"/>
  <c r="Z130" i="2"/>
  <c r="AB129" i="2"/>
  <c r="P129" i="2"/>
  <c r="Z129" i="2"/>
  <c r="AB128" i="2"/>
  <c r="P128" i="2"/>
  <c r="Z128" i="2"/>
  <c r="AB127" i="2"/>
  <c r="P127" i="2"/>
  <c r="Z127" i="2"/>
  <c r="AB126" i="2"/>
  <c r="P126" i="2"/>
  <c r="Z126" i="2"/>
  <c r="AB125" i="2"/>
  <c r="P125" i="2"/>
  <c r="Z125" i="2"/>
  <c r="AB124" i="2"/>
  <c r="P124" i="2"/>
  <c r="Z124" i="2"/>
  <c r="AB123" i="2"/>
  <c r="P123" i="2"/>
  <c r="Z123" i="2"/>
  <c r="AB122" i="2"/>
  <c r="P122" i="2"/>
  <c r="Z122" i="2"/>
  <c r="AB121" i="2"/>
  <c r="P121" i="2"/>
  <c r="Z121" i="2"/>
  <c r="AB120" i="2"/>
  <c r="P120" i="2"/>
  <c r="Z120" i="2"/>
  <c r="AB119" i="2"/>
  <c r="P119" i="2"/>
  <c r="Z119" i="2"/>
  <c r="AB118" i="2"/>
  <c r="P118" i="2"/>
  <c r="Z118" i="2"/>
  <c r="AB117" i="2"/>
  <c r="P117" i="2"/>
  <c r="Z117" i="2"/>
  <c r="AB116" i="2"/>
  <c r="P116" i="2"/>
  <c r="Z116" i="2"/>
  <c r="AB115" i="2"/>
  <c r="P115" i="2"/>
  <c r="Z115" i="2"/>
  <c r="AB114" i="2"/>
  <c r="P114" i="2"/>
  <c r="Z114" i="2"/>
  <c r="AB113" i="2"/>
  <c r="P113" i="2"/>
  <c r="Z113" i="2"/>
  <c r="AB112" i="2"/>
  <c r="P112" i="2"/>
  <c r="Z112" i="2"/>
  <c r="AB111" i="2"/>
  <c r="P111" i="2"/>
  <c r="Z111" i="2"/>
  <c r="AB110" i="2"/>
  <c r="P110" i="2"/>
  <c r="Z110" i="2"/>
  <c r="AB109" i="2"/>
  <c r="P109" i="2"/>
  <c r="Z109" i="2"/>
  <c r="AB108" i="2"/>
  <c r="P108" i="2"/>
  <c r="Z108" i="2"/>
  <c r="AB107" i="2"/>
  <c r="P107" i="2"/>
  <c r="Z107" i="2"/>
  <c r="AB106" i="2"/>
  <c r="P106" i="2"/>
  <c r="Z106" i="2"/>
  <c r="AB105" i="2"/>
  <c r="P105" i="2"/>
  <c r="Z105" i="2"/>
  <c r="AB104" i="2"/>
  <c r="P104" i="2"/>
  <c r="Z104" i="2"/>
  <c r="AB103" i="2"/>
  <c r="P103" i="2"/>
  <c r="Z103" i="2"/>
  <c r="AB102" i="2"/>
  <c r="P102" i="2"/>
  <c r="Z102" i="2"/>
  <c r="AB101" i="2"/>
  <c r="P101" i="2"/>
  <c r="Z101" i="2"/>
  <c r="AB100" i="2"/>
  <c r="P100" i="2"/>
  <c r="Z100" i="2"/>
  <c r="AB99" i="2"/>
  <c r="P99" i="2"/>
  <c r="Z99" i="2"/>
  <c r="AB98" i="2"/>
  <c r="P98" i="2"/>
  <c r="Z98" i="2"/>
  <c r="AB97" i="2"/>
  <c r="P97" i="2"/>
  <c r="Z97" i="2"/>
  <c r="AB96" i="2"/>
  <c r="P96" i="2"/>
  <c r="Z96" i="2"/>
  <c r="AB95" i="2"/>
  <c r="P95" i="2"/>
  <c r="Z95" i="2"/>
  <c r="AB94" i="2"/>
  <c r="P94" i="2"/>
  <c r="Z94" i="2"/>
  <c r="AB93" i="2"/>
  <c r="P93" i="2"/>
  <c r="Z93" i="2"/>
  <c r="AB92" i="2"/>
  <c r="P92" i="2"/>
  <c r="Z92" i="2"/>
  <c r="AB91" i="2"/>
  <c r="P91" i="2"/>
  <c r="Z91" i="2"/>
  <c r="AB90" i="2"/>
  <c r="P90" i="2"/>
  <c r="Z90" i="2"/>
  <c r="AB89" i="2"/>
  <c r="P89" i="2"/>
  <c r="Z89" i="2"/>
  <c r="AB88" i="2"/>
  <c r="P88" i="2"/>
  <c r="Z88" i="2"/>
  <c r="AB87" i="2"/>
  <c r="P87" i="2"/>
  <c r="Z87" i="2"/>
  <c r="AB86" i="2"/>
  <c r="P86" i="2"/>
  <c r="Z86" i="2"/>
  <c r="AB85" i="2"/>
  <c r="P85" i="2"/>
  <c r="Z85" i="2"/>
  <c r="AB84" i="2"/>
  <c r="P84" i="2"/>
  <c r="Z84" i="2"/>
  <c r="AB83" i="2"/>
  <c r="P83" i="2"/>
  <c r="Z83" i="2"/>
  <c r="AB82" i="2"/>
  <c r="P82" i="2"/>
  <c r="Z82" i="2"/>
  <c r="AB81" i="2"/>
  <c r="P81" i="2"/>
  <c r="Z81" i="2"/>
  <c r="AB80" i="2"/>
  <c r="P80" i="2"/>
  <c r="Z80" i="2"/>
  <c r="AB79" i="2"/>
  <c r="P79" i="2"/>
  <c r="Z79" i="2"/>
  <c r="AB78" i="2"/>
  <c r="P78" i="2"/>
  <c r="Z78" i="2"/>
  <c r="AB77" i="2"/>
  <c r="P77" i="2"/>
  <c r="Z77" i="2"/>
  <c r="AB76" i="2"/>
  <c r="P76" i="2"/>
  <c r="Z76" i="2"/>
  <c r="AB75" i="2"/>
  <c r="P75" i="2"/>
  <c r="Z75" i="2"/>
  <c r="AB74" i="2"/>
  <c r="P74" i="2"/>
  <c r="Z74" i="2"/>
  <c r="AB73" i="2"/>
  <c r="P73" i="2"/>
  <c r="Z73" i="2"/>
  <c r="AB72" i="2"/>
  <c r="P72" i="2"/>
  <c r="Z72" i="2"/>
  <c r="AB71" i="2"/>
  <c r="P71" i="2"/>
  <c r="Z71" i="2"/>
  <c r="AB70" i="2"/>
  <c r="P70" i="2"/>
  <c r="Z70" i="2"/>
  <c r="AB69" i="2"/>
  <c r="P69" i="2"/>
  <c r="Z69" i="2"/>
  <c r="AB68" i="2"/>
  <c r="P68" i="2"/>
  <c r="Z68" i="2"/>
  <c r="AB67" i="2"/>
  <c r="P67" i="2"/>
  <c r="Z67" i="2"/>
  <c r="AB66" i="2"/>
  <c r="P66" i="2"/>
  <c r="Z66" i="2"/>
  <c r="AB65" i="2"/>
  <c r="P65" i="2"/>
  <c r="Z65" i="2"/>
  <c r="AB64" i="2"/>
  <c r="P64" i="2"/>
  <c r="Z64" i="2"/>
  <c r="AB63" i="2"/>
  <c r="P63" i="2"/>
  <c r="Z63" i="2"/>
  <c r="AB62" i="2"/>
  <c r="P62" i="2"/>
  <c r="Z62" i="2"/>
  <c r="AB61" i="2"/>
  <c r="P61" i="2"/>
  <c r="Z61" i="2"/>
  <c r="AB60" i="2"/>
  <c r="P60" i="2"/>
  <c r="Z60" i="2"/>
  <c r="AB59" i="2"/>
  <c r="P59" i="2"/>
  <c r="Z59" i="2"/>
  <c r="AB58" i="2"/>
  <c r="P58" i="2"/>
  <c r="Z58" i="2"/>
  <c r="AB57" i="2"/>
  <c r="P57" i="2"/>
  <c r="Z57" i="2"/>
  <c r="AB56" i="2"/>
  <c r="P56" i="2"/>
  <c r="Z56" i="2"/>
  <c r="AB55" i="2"/>
  <c r="P55" i="2"/>
  <c r="Z55" i="2"/>
  <c r="AB54" i="2"/>
  <c r="P54" i="2"/>
  <c r="Z54" i="2"/>
  <c r="AB53" i="2"/>
  <c r="P53" i="2"/>
  <c r="Z53" i="2"/>
  <c r="AB52" i="2"/>
  <c r="P52" i="2"/>
  <c r="Z52" i="2"/>
  <c r="AB51" i="2"/>
  <c r="P51" i="2"/>
  <c r="Z51" i="2"/>
  <c r="AB50" i="2"/>
  <c r="P50" i="2"/>
  <c r="Z50" i="2"/>
  <c r="AB49" i="2"/>
  <c r="P49" i="2"/>
  <c r="Z49" i="2"/>
  <c r="AB48" i="2"/>
  <c r="P48" i="2"/>
  <c r="Z48" i="2"/>
  <c r="AB47" i="2"/>
  <c r="P47" i="2"/>
  <c r="Z47" i="2"/>
  <c r="AB46" i="2"/>
  <c r="P46" i="2"/>
  <c r="Z46" i="2"/>
  <c r="AB45" i="2"/>
  <c r="P45" i="2"/>
  <c r="Z45" i="2"/>
  <c r="AB44" i="2"/>
  <c r="P44" i="2"/>
  <c r="Z44" i="2"/>
  <c r="AB43" i="2"/>
  <c r="P43" i="2"/>
  <c r="Z43" i="2"/>
  <c r="AB42" i="2"/>
  <c r="P42" i="2"/>
  <c r="Z42" i="2"/>
  <c r="AB41" i="2"/>
  <c r="P41" i="2"/>
  <c r="Z41" i="2"/>
  <c r="AB40" i="2"/>
  <c r="P40" i="2"/>
  <c r="Z40" i="2"/>
  <c r="AB39" i="2"/>
  <c r="P39" i="2"/>
  <c r="Z39" i="2"/>
  <c r="AB38" i="2"/>
  <c r="P38" i="2"/>
  <c r="Z38" i="2"/>
  <c r="AB37" i="2"/>
  <c r="P37" i="2"/>
  <c r="Z37" i="2"/>
  <c r="AB36" i="2"/>
  <c r="P36" i="2"/>
  <c r="Z36" i="2"/>
  <c r="AB35" i="2"/>
  <c r="P35" i="2"/>
  <c r="Z35" i="2"/>
  <c r="AB34" i="2"/>
  <c r="P34" i="2"/>
  <c r="Z34" i="2"/>
  <c r="AB33" i="2"/>
  <c r="P33" i="2"/>
  <c r="Z33" i="2"/>
  <c r="AB32" i="2"/>
  <c r="P32" i="2"/>
  <c r="Z32" i="2"/>
  <c r="AB31" i="2"/>
  <c r="P31" i="2"/>
  <c r="Z31" i="2"/>
  <c r="AB30" i="2"/>
  <c r="P30" i="2"/>
  <c r="Z30" i="2"/>
  <c r="AB29" i="2"/>
  <c r="P29" i="2"/>
  <c r="Z29" i="2"/>
  <c r="AB28" i="2"/>
  <c r="P28" i="2"/>
  <c r="Z28" i="2"/>
  <c r="AB27" i="2"/>
  <c r="P27" i="2"/>
  <c r="Z27" i="2"/>
  <c r="AB26" i="2"/>
  <c r="P26" i="2"/>
  <c r="Z26" i="2"/>
  <c r="AB25" i="2"/>
  <c r="P25" i="2"/>
  <c r="Z25" i="2"/>
  <c r="AB24" i="2"/>
  <c r="P24" i="2"/>
  <c r="Z24" i="2"/>
  <c r="AB23" i="2"/>
  <c r="P23" i="2"/>
  <c r="Z23" i="2"/>
  <c r="AB22" i="2"/>
  <c r="P22" i="2"/>
  <c r="Z22" i="2"/>
  <c r="AB21" i="2"/>
  <c r="P21" i="2"/>
  <c r="Z21" i="2"/>
  <c r="AB20" i="2"/>
  <c r="P20" i="2"/>
  <c r="Z20" i="2"/>
  <c r="AB19" i="2"/>
  <c r="P19" i="2"/>
  <c r="Z19" i="2"/>
  <c r="AB18" i="2"/>
  <c r="P18" i="2"/>
  <c r="Z18" i="2"/>
  <c r="AB17" i="2"/>
  <c r="P17" i="2"/>
  <c r="Z17" i="2"/>
  <c r="AB16" i="2"/>
  <c r="P16" i="2"/>
  <c r="Z16" i="2"/>
  <c r="AB15" i="2"/>
  <c r="P15" i="2"/>
  <c r="Z15" i="2"/>
  <c r="AB14" i="2"/>
  <c r="P14" i="2"/>
  <c r="Z14" i="2"/>
  <c r="AB13" i="2"/>
  <c r="P13" i="2"/>
  <c r="Z13" i="2"/>
  <c r="AB12" i="2"/>
  <c r="P12" i="2"/>
  <c r="Z12" i="2"/>
  <c r="AB11" i="2"/>
  <c r="P11" i="2"/>
  <c r="Z11" i="2"/>
  <c r="AB10" i="2"/>
  <c r="P10" i="2"/>
  <c r="Z10" i="2"/>
  <c r="AB9" i="2"/>
  <c r="P9" i="2"/>
  <c r="Z9" i="2"/>
  <c r="AB8" i="2"/>
  <c r="P8" i="2"/>
  <c r="Z8" i="2"/>
  <c r="AB7" i="2"/>
  <c r="P7" i="2"/>
  <c r="Z7" i="2"/>
  <c r="AB6" i="2"/>
  <c r="P6" i="2"/>
  <c r="Z6" i="2"/>
  <c r="AB5" i="2"/>
  <c r="P5" i="2"/>
  <c r="Z5" i="2"/>
  <c r="AB4" i="2"/>
  <c r="P4" i="2"/>
  <c r="Z4" i="2"/>
  <c r="AB3" i="2"/>
  <c r="P3" i="2"/>
  <c r="Z3" i="2"/>
  <c r="AB2" i="2"/>
  <c r="P2" i="2"/>
  <c r="Z2" i="2"/>
  <c r="AK2" i="2"/>
  <c r="AK3" i="2"/>
  <c r="X3" i="2"/>
  <c r="AL3" i="2"/>
  <c r="AK4" i="2"/>
  <c r="AK5" i="2"/>
  <c r="AK6" i="2"/>
  <c r="AK7" i="2"/>
  <c r="AK8" i="2"/>
  <c r="AK9" i="2"/>
  <c r="AK10" i="2"/>
  <c r="AK11" i="2"/>
  <c r="X11" i="2"/>
  <c r="AL11" i="2"/>
  <c r="AK12" i="2"/>
  <c r="AK13" i="2"/>
  <c r="AK14" i="2"/>
  <c r="AK15" i="2"/>
  <c r="AK16" i="2"/>
  <c r="AK17" i="2"/>
  <c r="AK18" i="2"/>
  <c r="AK19" i="2"/>
  <c r="X19" i="2"/>
  <c r="AL19" i="2"/>
  <c r="AK20" i="2"/>
  <c r="AK21" i="2"/>
  <c r="AK22" i="2"/>
  <c r="AK23" i="2"/>
  <c r="AK24" i="2"/>
  <c r="AK25" i="2"/>
  <c r="AK26" i="2"/>
  <c r="AK27" i="2"/>
  <c r="X27" i="2"/>
  <c r="AL27" i="2"/>
  <c r="AK28" i="2"/>
  <c r="AK29" i="2"/>
  <c r="AK30" i="2"/>
  <c r="AK31" i="2"/>
  <c r="AK32" i="2"/>
  <c r="AK33" i="2"/>
  <c r="AK34" i="2"/>
  <c r="AK35" i="2"/>
  <c r="X35" i="2"/>
  <c r="AL35" i="2"/>
  <c r="AK36" i="2"/>
  <c r="AK37" i="2"/>
  <c r="AK38" i="2"/>
  <c r="AK39" i="2"/>
  <c r="AK40" i="2"/>
  <c r="AK41" i="2"/>
  <c r="AK42" i="2"/>
  <c r="AK43" i="2"/>
  <c r="X43" i="2"/>
  <c r="AL43" i="2"/>
  <c r="AK44" i="2"/>
  <c r="AK45" i="2"/>
  <c r="AK46" i="2"/>
  <c r="AK47" i="2"/>
  <c r="AK48" i="2"/>
  <c r="AK49" i="2"/>
  <c r="AK50" i="2"/>
  <c r="AK51" i="2"/>
  <c r="X51" i="2"/>
  <c r="AL51" i="2"/>
  <c r="AK52" i="2"/>
  <c r="AK53" i="2"/>
  <c r="AK54" i="2"/>
  <c r="AK55" i="2"/>
  <c r="AK56" i="2"/>
  <c r="AK57" i="2"/>
  <c r="AK58" i="2"/>
  <c r="AK59" i="2"/>
  <c r="X59" i="2"/>
  <c r="AL59" i="2"/>
  <c r="AK60" i="2"/>
  <c r="AK61" i="2"/>
  <c r="AK62" i="2"/>
  <c r="AK63" i="2"/>
  <c r="AK64" i="2"/>
  <c r="AK65" i="2"/>
  <c r="AK66" i="2"/>
  <c r="AK67" i="2"/>
  <c r="X67" i="2"/>
  <c r="AL67" i="2"/>
  <c r="AK68" i="2"/>
  <c r="AK69" i="2"/>
  <c r="AK70" i="2"/>
  <c r="AK71" i="2"/>
  <c r="AK72" i="2"/>
  <c r="AK73" i="2"/>
  <c r="AK74" i="2"/>
  <c r="AK75" i="2"/>
  <c r="X75" i="2"/>
  <c r="AL75" i="2"/>
  <c r="AK76" i="2"/>
  <c r="AK77" i="2"/>
  <c r="AK78" i="2"/>
  <c r="AK79" i="2"/>
  <c r="AK80" i="2"/>
  <c r="AK81" i="2"/>
  <c r="AK82" i="2"/>
  <c r="AK83" i="2"/>
  <c r="X83" i="2"/>
  <c r="AL83" i="2"/>
  <c r="AK84" i="2"/>
  <c r="AK85" i="2"/>
  <c r="AK86" i="2"/>
  <c r="AK87" i="2"/>
  <c r="AK88" i="2"/>
  <c r="AK89" i="2"/>
  <c r="AK90" i="2"/>
  <c r="AK91" i="2"/>
  <c r="X91" i="2"/>
  <c r="AL91" i="2"/>
  <c r="AK92" i="2"/>
  <c r="AK93" i="2"/>
  <c r="AK94" i="2"/>
  <c r="AK95" i="2"/>
  <c r="AK96" i="2"/>
  <c r="AK97" i="2"/>
  <c r="AK98" i="2"/>
  <c r="AK99" i="2"/>
  <c r="X99" i="2"/>
  <c r="AL99" i="2"/>
  <c r="AK100" i="2"/>
  <c r="AK101" i="2"/>
  <c r="AK102" i="2"/>
  <c r="AK103" i="2"/>
  <c r="AK104" i="2"/>
  <c r="AK105" i="2"/>
  <c r="AK106" i="2"/>
  <c r="AK107" i="2"/>
  <c r="X107" i="2"/>
  <c r="AL107" i="2"/>
  <c r="AK108" i="2"/>
  <c r="AK109" i="2"/>
  <c r="AK110" i="2"/>
  <c r="AK111" i="2"/>
  <c r="AK112" i="2"/>
  <c r="AK113" i="2"/>
  <c r="AK114" i="2"/>
  <c r="AK115" i="2"/>
  <c r="X115" i="2"/>
  <c r="AL115" i="2"/>
  <c r="AK116" i="2"/>
  <c r="AK117" i="2"/>
  <c r="AK118" i="2"/>
  <c r="AK119" i="2"/>
  <c r="AK120" i="2"/>
  <c r="AK121" i="2"/>
  <c r="AK122" i="2"/>
  <c r="AK123" i="2"/>
  <c r="X123" i="2"/>
  <c r="AL123" i="2"/>
  <c r="AK124" i="2"/>
  <c r="AK125" i="2"/>
  <c r="AK126" i="2"/>
  <c r="AK127" i="2"/>
  <c r="AK128" i="2"/>
  <c r="AK129" i="2"/>
  <c r="AK130" i="2"/>
  <c r="AK131" i="2"/>
  <c r="X131" i="2"/>
  <c r="AL131" i="2"/>
  <c r="X2" i="2"/>
  <c r="AL2" i="2"/>
  <c r="X4" i="2"/>
  <c r="AL4" i="2"/>
  <c r="X5" i="2"/>
  <c r="AL5" i="2"/>
  <c r="X6" i="2"/>
  <c r="AL6" i="2"/>
  <c r="X7" i="2"/>
  <c r="AL7" i="2"/>
  <c r="X8" i="2"/>
  <c r="AL8" i="2"/>
  <c r="X9" i="2"/>
  <c r="AL9" i="2"/>
  <c r="X10" i="2"/>
  <c r="AL10" i="2"/>
  <c r="X12" i="2"/>
  <c r="AL12" i="2"/>
  <c r="AM12" i="2"/>
  <c r="X13" i="2"/>
  <c r="AL13" i="2"/>
  <c r="X14" i="2"/>
  <c r="AL14" i="2"/>
  <c r="X15" i="2"/>
  <c r="AL15" i="2"/>
  <c r="X16" i="2"/>
  <c r="AL16" i="2"/>
  <c r="AM16" i="2"/>
  <c r="X17" i="2"/>
  <c r="AL17" i="2"/>
  <c r="X18" i="2"/>
  <c r="AL18" i="2"/>
  <c r="X20" i="2"/>
  <c r="AL20" i="2"/>
  <c r="X21" i="2"/>
  <c r="AL21" i="2"/>
  <c r="X22" i="2"/>
  <c r="AL22" i="2"/>
  <c r="X23" i="2"/>
  <c r="AL23" i="2"/>
  <c r="X24" i="2"/>
  <c r="AL24" i="2"/>
  <c r="X25" i="2"/>
  <c r="AL25" i="2"/>
  <c r="X26" i="2"/>
  <c r="AL26" i="2"/>
  <c r="X28" i="2"/>
  <c r="AL28" i="2"/>
  <c r="X29" i="2"/>
  <c r="X30" i="2"/>
  <c r="AL30" i="2"/>
  <c r="AM30" i="2"/>
  <c r="X31" i="2"/>
  <c r="AL31" i="2"/>
  <c r="X32" i="2"/>
  <c r="AL32" i="2"/>
  <c r="X33" i="2"/>
  <c r="AL33" i="2"/>
  <c r="X34" i="2"/>
  <c r="AL34" i="2"/>
  <c r="X36" i="2"/>
  <c r="AL36" i="2"/>
  <c r="X37" i="2"/>
  <c r="AL37" i="2"/>
  <c r="X38" i="2"/>
  <c r="AL38" i="2"/>
  <c r="X39" i="2"/>
  <c r="AL39" i="2"/>
  <c r="X40" i="2"/>
  <c r="AL40" i="2"/>
  <c r="X41" i="2"/>
  <c r="AL41" i="2"/>
  <c r="X42" i="2"/>
  <c r="AL42" i="2"/>
  <c r="X44" i="2"/>
  <c r="AL44" i="2"/>
  <c r="X45" i="2"/>
  <c r="AL45" i="2"/>
  <c r="X46" i="2"/>
  <c r="AL46" i="2"/>
  <c r="AM46" i="2"/>
  <c r="X47" i="2"/>
  <c r="AL47" i="2"/>
  <c r="X48" i="2"/>
  <c r="AL48" i="2"/>
  <c r="X49" i="2"/>
  <c r="X50" i="2"/>
  <c r="AL50" i="2"/>
  <c r="AM50" i="2"/>
  <c r="X52" i="2"/>
  <c r="AL52" i="2"/>
  <c r="X53" i="2"/>
  <c r="AL53" i="2"/>
  <c r="X54" i="2"/>
  <c r="AL54" i="2"/>
  <c r="X55" i="2"/>
  <c r="AL55" i="2"/>
  <c r="X56" i="2"/>
  <c r="AL56" i="2"/>
  <c r="X57" i="2"/>
  <c r="AL57" i="2"/>
  <c r="X58" i="2"/>
  <c r="AL58" i="2"/>
  <c r="X60" i="2"/>
  <c r="AL60" i="2"/>
  <c r="X61" i="2"/>
  <c r="AL61" i="2"/>
  <c r="X62" i="2"/>
  <c r="AL62" i="2"/>
  <c r="X63" i="2"/>
  <c r="AL63" i="2"/>
  <c r="X64" i="2"/>
  <c r="AL64" i="2"/>
  <c r="X65" i="2"/>
  <c r="AL65" i="2"/>
  <c r="X66" i="2"/>
  <c r="AL66" i="2"/>
  <c r="X68" i="2"/>
  <c r="AL68" i="2"/>
  <c r="X69" i="2"/>
  <c r="AL69" i="2"/>
  <c r="X70" i="2"/>
  <c r="AL70" i="2"/>
  <c r="X71" i="2"/>
  <c r="AL71" i="2"/>
  <c r="AM71" i="2"/>
  <c r="X72" i="2"/>
  <c r="AL72" i="2"/>
  <c r="X73" i="2"/>
  <c r="AL73" i="2"/>
  <c r="X74" i="2"/>
  <c r="AL74" i="2"/>
  <c r="X76" i="2"/>
  <c r="AL76" i="2"/>
  <c r="X77" i="2"/>
  <c r="AL77" i="2"/>
  <c r="X78" i="2"/>
  <c r="AL78" i="2"/>
  <c r="X79" i="2"/>
  <c r="AL79" i="2"/>
  <c r="X80" i="2"/>
  <c r="AL80" i="2"/>
  <c r="X81" i="2"/>
  <c r="AL81" i="2"/>
  <c r="X82" i="2"/>
  <c r="AL82" i="2"/>
  <c r="X84" i="2"/>
  <c r="AL84" i="2"/>
  <c r="X85" i="2"/>
  <c r="AL85" i="2"/>
  <c r="AM85" i="2"/>
  <c r="X86" i="2"/>
  <c r="AL86" i="2"/>
  <c r="X87" i="2"/>
  <c r="AL87" i="2"/>
  <c r="X88" i="2"/>
  <c r="AL88" i="2"/>
  <c r="X89" i="2"/>
  <c r="AL89" i="2"/>
  <c r="X90" i="2"/>
  <c r="AL90" i="2"/>
  <c r="X92" i="2"/>
  <c r="AL92" i="2"/>
  <c r="X93" i="2"/>
  <c r="AL93" i="2"/>
  <c r="X94" i="2"/>
  <c r="AL94" i="2"/>
  <c r="X95" i="2"/>
  <c r="AL95" i="2"/>
  <c r="X96" i="2"/>
  <c r="AL96" i="2"/>
  <c r="AM96" i="2"/>
  <c r="X97" i="2"/>
  <c r="AL97" i="2"/>
  <c r="X98" i="2"/>
  <c r="AL98" i="2"/>
  <c r="X100" i="2"/>
  <c r="AL100" i="2"/>
  <c r="X101" i="2"/>
  <c r="AL101" i="2"/>
  <c r="X102" i="2"/>
  <c r="AL102" i="2"/>
  <c r="X103" i="2"/>
  <c r="AL103" i="2"/>
  <c r="AM103" i="2"/>
  <c r="X104" i="2"/>
  <c r="AL104" i="2"/>
  <c r="X105" i="2"/>
  <c r="AL105" i="2"/>
  <c r="AM105" i="2"/>
  <c r="X106" i="2"/>
  <c r="AL106" i="2"/>
  <c r="X108" i="2"/>
  <c r="AL108" i="2"/>
  <c r="X109" i="2"/>
  <c r="AL109" i="2"/>
  <c r="X110" i="2"/>
  <c r="AL110" i="2"/>
  <c r="X111" i="2"/>
  <c r="AL111" i="2"/>
  <c r="X112" i="2"/>
  <c r="AL112" i="2"/>
  <c r="X113" i="2"/>
  <c r="AL113" i="2"/>
  <c r="X114" i="2"/>
  <c r="AL114" i="2"/>
  <c r="AM114" i="2"/>
  <c r="X116" i="2"/>
  <c r="AL116" i="2"/>
  <c r="X117" i="2"/>
  <c r="AL117" i="2"/>
  <c r="X118" i="2"/>
  <c r="AL118" i="2"/>
  <c r="X119" i="2"/>
  <c r="AL119" i="2"/>
  <c r="X120" i="2"/>
  <c r="AL120" i="2"/>
  <c r="X121" i="2"/>
  <c r="AL121" i="2"/>
  <c r="X122" i="2"/>
  <c r="AL122" i="2"/>
  <c r="X124" i="2"/>
  <c r="AL124" i="2"/>
  <c r="X125" i="2"/>
  <c r="AL125" i="2"/>
  <c r="X126" i="2"/>
  <c r="AL126" i="2"/>
  <c r="X127" i="2"/>
  <c r="AL127" i="2"/>
  <c r="X128" i="2"/>
  <c r="AL128" i="2"/>
  <c r="AM128" i="2"/>
  <c r="X129" i="2"/>
  <c r="AL129" i="2"/>
  <c r="X130" i="2"/>
  <c r="AL130" i="2"/>
  <c r="AL29" i="2"/>
  <c r="AL49" i="2"/>
  <c r="AM107" i="2"/>
  <c r="AM75" i="2"/>
  <c r="AM11" i="2"/>
  <c r="AM93" i="2"/>
  <c r="AM52" i="2"/>
  <c r="AM26" i="2"/>
  <c r="AM49" i="2"/>
  <c r="AM63" i="2"/>
  <c r="AM54" i="2"/>
  <c r="AM29" i="2"/>
  <c r="AM129" i="2"/>
  <c r="AM125" i="2"/>
  <c r="AM58" i="2"/>
  <c r="AM9" i="2"/>
  <c r="AM5" i="2"/>
  <c r="AM104" i="2"/>
  <c r="AM79" i="2"/>
  <c r="AM15" i="2"/>
  <c r="AM4" i="2"/>
  <c r="AM100" i="2"/>
  <c r="AM60" i="2"/>
  <c r="AM37" i="2"/>
  <c r="AM32" i="2"/>
  <c r="AM67" i="2"/>
  <c r="AM35" i="2"/>
  <c r="AM76" i="2"/>
  <c r="AM131" i="2"/>
  <c r="AM123" i="2"/>
  <c r="AM84" i="2"/>
  <c r="AM73" i="2"/>
  <c r="AM45" i="2"/>
  <c r="AM69" i="2"/>
  <c r="AM90" i="2"/>
  <c r="AM97" i="2"/>
  <c r="AM126" i="2"/>
  <c r="AM81" i="2"/>
  <c r="AM72" i="2"/>
  <c r="AM24" i="2"/>
  <c r="AM43" i="2"/>
  <c r="AM33" i="2"/>
  <c r="AM10" i="2"/>
  <c r="AM44" i="2"/>
  <c r="AM31" i="2"/>
  <c r="AM8" i="2"/>
  <c r="AM51" i="2"/>
  <c r="AM120" i="2"/>
  <c r="AM86" i="2"/>
  <c r="AM77" i="2"/>
  <c r="AM40" i="2"/>
  <c r="AM62" i="2"/>
  <c r="AM57" i="2"/>
  <c r="AM109" i="2"/>
  <c r="AM88" i="2"/>
  <c r="AM25" i="2"/>
  <c r="AM130" i="2"/>
  <c r="AM98" i="2"/>
  <c r="AM56" i="2"/>
  <c r="AM47" i="2"/>
  <c r="AM34" i="2"/>
  <c r="AM115" i="2"/>
  <c r="AM111" i="2"/>
  <c r="AM59" i="2"/>
  <c r="AM27" i="2"/>
  <c r="AM17" i="2"/>
  <c r="AM127" i="2"/>
  <c r="AM102" i="2"/>
  <c r="AM21" i="2"/>
  <c r="AM95" i="2"/>
  <c r="AM87" i="2"/>
  <c r="AM80" i="2"/>
  <c r="AM20" i="2"/>
  <c r="AM68" i="2"/>
  <c r="AM55" i="2"/>
  <c r="AM19" i="2"/>
  <c r="AM122" i="2"/>
  <c r="AM38" i="2"/>
  <c r="AM7" i="2"/>
  <c r="AM78" i="2"/>
  <c r="AM48" i="2"/>
  <c r="AM3" i="2"/>
  <c r="AM36" i="2"/>
  <c r="AM23" i="2"/>
  <c r="AM106" i="2"/>
  <c r="AM39" i="2"/>
  <c r="AM92" i="2"/>
  <c r="AM112" i="2"/>
  <c r="AM108" i="2"/>
  <c r="AM101" i="2"/>
  <c r="AM89" i="2"/>
  <c r="AM64" i="2"/>
  <c r="AM22" i="2"/>
  <c r="AM116" i="2"/>
  <c r="AM74" i="2"/>
  <c r="AM82" i="2"/>
  <c r="AM113" i="2"/>
  <c r="AM41" i="2"/>
  <c r="AM13" i="2"/>
  <c r="AM118" i="2"/>
  <c r="AM94" i="2"/>
  <c r="AM70" i="2"/>
  <c r="AM65" i="2"/>
  <c r="AM6" i="2"/>
  <c r="AM91" i="2"/>
  <c r="AM42" i="2"/>
  <c r="AM18" i="2"/>
  <c r="AM14" i="2"/>
  <c r="D11" i="7"/>
  <c r="G11" i="7"/>
  <c r="F11" i="7"/>
  <c r="E11" i="7"/>
  <c r="AM119" i="2"/>
  <c r="AM61" i="2"/>
  <c r="F3" i="7"/>
  <c r="G3" i="7"/>
  <c r="H3" i="7"/>
  <c r="E3" i="7"/>
  <c r="AM124" i="2"/>
  <c r="AM121" i="2"/>
  <c r="AM117" i="2"/>
  <c r="AM53" i="2"/>
  <c r="AM2" i="2"/>
  <c r="D3" i="7"/>
  <c r="AM28" i="2"/>
  <c r="AM110" i="2"/>
  <c r="AM99" i="2"/>
  <c r="AM66" i="2"/>
  <c r="AM83" i="2"/>
  <c r="AP1" i="2"/>
  <c r="B11" i="7"/>
  <c r="B3" i="7"/>
  <c r="F4" i="7"/>
  <c r="F6" i="7"/>
  <c r="H4" i="7"/>
  <c r="H6" i="7"/>
  <c r="D4" i="7"/>
  <c r="D6" i="7"/>
  <c r="G4" i="7"/>
  <c r="G6" i="7"/>
  <c r="E4" i="7"/>
  <c r="E6" i="7"/>
  <c r="F12" i="7"/>
  <c r="F14" i="7"/>
  <c r="G12" i="7"/>
  <c r="G14" i="7"/>
  <c r="E12" i="7"/>
  <c r="E14" i="7"/>
  <c r="H12" i="7"/>
  <c r="H14" i="7"/>
  <c r="D12" i="7"/>
  <c r="D14" i="7"/>
</calcChain>
</file>

<file path=xl/sharedStrings.xml><?xml version="1.0" encoding="utf-8"?>
<sst xmlns="http://schemas.openxmlformats.org/spreadsheetml/2006/main" count="2181" uniqueCount="597">
  <si>
    <t>填表说明</t>
  </si>
  <si>
    <t>A</t>
  </si>
  <si>
    <t>B</t>
  </si>
  <si>
    <t>C</t>
  </si>
  <si>
    <t>D</t>
  </si>
  <si>
    <t>E</t>
  </si>
  <si>
    <t>工号</t>
  </si>
  <si>
    <t>姓名</t>
  </si>
  <si>
    <t>考核组</t>
  </si>
  <si>
    <t>职位</t>
  </si>
  <si>
    <t>部门职级</t>
  </si>
  <si>
    <t>入职日期</t>
  </si>
  <si>
    <t>考核期开始时间</t>
  </si>
  <si>
    <t>状态</t>
  </si>
  <si>
    <t>人员性质</t>
  </si>
  <si>
    <t>考评人姓名</t>
  </si>
  <si>
    <t>考核人初评等级</t>
  </si>
  <si>
    <t>审核人姓名</t>
  </si>
  <si>
    <t>审核等级（最终）</t>
  </si>
  <si>
    <t>考核期内是否调薪</t>
  </si>
  <si>
    <t>调薪日期</t>
  </si>
  <si>
    <t>计提比例</t>
  </si>
  <si>
    <t>部门绩效系数</t>
  </si>
  <si>
    <t>绩效奖金基数</t>
  </si>
  <si>
    <t>绩效考核系数</t>
  </si>
  <si>
    <t>应发绩效奖金</t>
  </si>
  <si>
    <t>实发绩效奖金</t>
  </si>
  <si>
    <t>正式员工</t>
  </si>
  <si>
    <t>在职</t>
    <phoneticPr fontId="1" type="noConversion"/>
  </si>
  <si>
    <t>二级部门</t>
    <phoneticPr fontId="1" type="noConversion"/>
  </si>
  <si>
    <t>三级部门</t>
    <phoneticPr fontId="1" type="noConversion"/>
  </si>
  <si>
    <t>四级部门</t>
    <phoneticPr fontId="1" type="noConversion"/>
  </si>
  <si>
    <t>五级部门</t>
    <phoneticPr fontId="1" type="noConversion"/>
  </si>
  <si>
    <t>部门奖金计提总额</t>
  </si>
  <si>
    <t>考核期内月工资之和乘以相应的计提比例（中途转正者按照第二条的说明折算，如有因短期病事假等原因出现的扣款和加班等非转正、调薪原因出现的月工资增加，按照月工资标准计算）。</t>
  </si>
  <si>
    <t>举例：</t>
  </si>
  <si>
    <t>绩效评分等级</t>
  </si>
  <si>
    <t>绩效评分的描述</t>
  </si>
  <si>
    <t>超标</t>
  </si>
  <si>
    <t>部分超标</t>
  </si>
  <si>
    <t>达标</t>
  </si>
  <si>
    <t>部分达标</t>
  </si>
  <si>
    <t>不达标</t>
  </si>
  <si>
    <t>超标A</t>
    <phoneticPr fontId="1" type="noConversion"/>
  </si>
  <si>
    <t>部分超标B</t>
    <phoneticPr fontId="1" type="noConversion"/>
  </si>
  <si>
    <t>达标C</t>
    <phoneticPr fontId="1" type="noConversion"/>
  </si>
  <si>
    <t>部分达标D</t>
    <phoneticPr fontId="1" type="noConversion"/>
  </si>
  <si>
    <t>员工绩效</t>
    <phoneticPr fontId="1" type="noConversion"/>
  </si>
  <si>
    <t>部门绩效</t>
    <phoneticPr fontId="1" type="noConversion"/>
  </si>
  <si>
    <t>一级部门</t>
    <phoneticPr fontId="1" type="noConversion"/>
  </si>
  <si>
    <t>是一个“卓越”的员工，绩效结果显著超越岗位常规要求，并较大幅度超过预期工作目标，工作态度非常积极主动；就自身岗位而言，以创造性的方式做出重大贡献或在工作方法方面有较大的推广价值。</t>
    <phoneticPr fontId="1" type="noConversion"/>
  </si>
  <si>
    <t>是一个“优秀”的员工，超过岗位常规要求，比较明显地超过预期的工作目标，工作态度积极主动；创新的建议及措施对公司业务有所贡献，或改进工作方法产生良好效果。</t>
    <phoneticPr fontId="1" type="noConversion"/>
  </si>
  <si>
    <t>完全符合岗位常规要求，全面达成预期工作目标，工作态度端正。</t>
    <phoneticPr fontId="1" type="noConversion"/>
  </si>
  <si>
    <t>基本符合岗位常规要求，但有所不足；主要工作达到预期工作目标，部分工作没有达到预期目标；工作中存在过失，应采取绩效改善计划改变此种状况。</t>
    <phoneticPr fontId="1" type="noConversion"/>
  </si>
  <si>
    <t>因此，倒推各个时间节点要求如下：</t>
    <phoneticPr fontId="1" type="noConversion"/>
  </si>
  <si>
    <t>六、绩效沟通</t>
    <phoneticPr fontId="1" type="noConversion"/>
  </si>
  <si>
    <t>经理确认计划，完成在线填报。</t>
    <phoneticPr fontId="15" type="noConversion"/>
  </si>
  <si>
    <t>2014Q2计划填报</t>
  </si>
  <si>
    <t>工作</t>
    <phoneticPr fontId="15" type="noConversion"/>
  </si>
  <si>
    <t>时间</t>
    <phoneticPr fontId="15" type="noConversion"/>
  </si>
  <si>
    <t>事项</t>
    <phoneticPr fontId="15" type="noConversion"/>
  </si>
  <si>
    <t>具体内容</t>
    <phoneticPr fontId="15" type="noConversion"/>
  </si>
  <si>
    <t>计划确认</t>
    <phoneticPr fontId="15" type="noConversion"/>
  </si>
  <si>
    <t>绩效沟通</t>
    <phoneticPr fontId="15" type="noConversion"/>
  </si>
  <si>
    <t>务必要避免出现在绩效奖金发放后，因主管未及时与员工沟通而导致员工不清楚自己的绩效结果和奖金额，而产生员工申诉、异议事件。</t>
    <phoneticPr fontId="1" type="noConversion"/>
  </si>
  <si>
    <t>C</t>
    <phoneticPr fontId="1" type="noConversion"/>
  </si>
  <si>
    <t>部门系数</t>
    <phoneticPr fontId="1" type="noConversion"/>
  </si>
  <si>
    <t>大部绩效</t>
    <phoneticPr fontId="1" type="noConversion"/>
  </si>
  <si>
    <t>二、参与人群：</t>
    <phoneticPr fontId="1" type="noConversion"/>
  </si>
  <si>
    <t>身份证号</t>
    <phoneticPr fontId="1" type="noConversion"/>
  </si>
  <si>
    <t>备注
（特殊情况备注
不参与人员情况说明）</t>
  </si>
  <si>
    <t>确认参评名单</t>
    <phoneticPr fontId="15" type="noConversion"/>
  </si>
  <si>
    <t>1、大部领导自评打分；
2、老姚审核大部绩效结果及各大部奖金包系数；</t>
    <phoneticPr fontId="1" type="noConversion"/>
  </si>
  <si>
    <t>1、主管与员工进行绩效反馈面谈；
2、绩效结果D/E员工填写《绩效改进计划》</t>
    <phoneticPr fontId="15" type="noConversion"/>
  </si>
  <si>
    <t>检验一</t>
    <phoneticPr fontId="1" type="noConversion"/>
  </si>
  <si>
    <t>检验二</t>
    <phoneticPr fontId="1" type="noConversion"/>
  </si>
  <si>
    <t>绩效评价</t>
    <phoneticPr fontId="15" type="noConversion"/>
  </si>
  <si>
    <t>1、SSC薪酬组填加薪酬数据且提供考勤相关数据，反馈给COE同学；
2、COE汇总核算奖金基数后，提交给BP；</t>
    <phoneticPr fontId="1" type="noConversion"/>
  </si>
  <si>
    <t>奖金核算</t>
    <phoneticPr fontId="15" type="noConversion"/>
  </si>
  <si>
    <t>六级部门</t>
    <phoneticPr fontId="1" type="noConversion"/>
  </si>
  <si>
    <t>七级部门</t>
    <phoneticPr fontId="1" type="noConversion"/>
  </si>
  <si>
    <t>八级部门</t>
    <phoneticPr fontId="1" type="noConversion"/>
  </si>
  <si>
    <t>一、时间要求：</t>
  </si>
  <si>
    <t>四、结果分布</t>
  </si>
  <si>
    <t>1.    以上考核计划适用于58集团季度绩效考核员工。</t>
    <phoneticPr fontId="1" type="noConversion"/>
  </si>
  <si>
    <t>7.     公司根据客观情况需要，其他临时约定的组别或人员将不参与考核。</t>
    <phoneticPr fontId="1" type="noConversion"/>
  </si>
  <si>
    <t>五、绩效改进计划</t>
    <phoneticPr fontId="1" type="noConversion"/>
  </si>
  <si>
    <r>
      <t>1.</t>
    </r>
    <r>
      <rPr>
        <sz val="7"/>
        <rFont val="微软雅黑"/>
        <family val="2"/>
        <charset val="134"/>
      </rPr>
      <t xml:space="preserve">         </t>
    </r>
    <r>
      <rPr>
        <sz val="10.5"/>
        <rFont val="微软雅黑"/>
        <family val="2"/>
        <charset val="134"/>
      </rPr>
      <t>公司及部门绩效结果分为五个等级：绩效超标（A）、绩效部分超标（B）、绩效达标（C）、绩效部分达标（D），绩效不达标（E）</t>
    </r>
    <phoneticPr fontId="1" type="noConversion"/>
  </si>
  <si>
    <r>
      <t>2.</t>
    </r>
    <r>
      <rPr>
        <sz val="7"/>
        <rFont val="微软雅黑"/>
        <family val="2"/>
        <charset val="134"/>
      </rPr>
      <t xml:space="preserve">         </t>
    </r>
    <r>
      <rPr>
        <sz val="10.5"/>
        <rFont val="微软雅黑"/>
        <family val="2"/>
        <charset val="134"/>
      </rPr>
      <t>员工个人绩效结果分为五个等级：绩效超标（A）、绩效部分超标（B）、绩效达标（C）、绩效部分达标（D），不达标为（E），具体说明如下：</t>
    </r>
    <phoneticPr fontId="1" type="noConversion"/>
  </si>
  <si>
    <r>
      <t>3.</t>
    </r>
    <r>
      <rPr>
        <sz val="7"/>
        <rFont val="微软雅黑"/>
        <family val="2"/>
        <charset val="134"/>
      </rPr>
      <t xml:space="preserve">         </t>
    </r>
    <r>
      <rPr>
        <sz val="10.5"/>
        <rFont val="微软雅黑"/>
        <family val="2"/>
        <charset val="134"/>
      </rPr>
      <t>绩效排序比例与大部（中心）绩效结果相关联。公司总裁办对各大部（中心）的绩效进行评估，确定大部（中心）绩效等级，同时决定大部的人员分布比例。比例分布如下：</t>
    </r>
    <phoneticPr fontId="1" type="noConversion"/>
  </si>
  <si>
    <r>
      <t>l</t>
    </r>
    <r>
      <rPr>
        <sz val="7"/>
        <rFont val="Times New Roman"/>
        <family val="1"/>
      </rPr>
      <t xml:space="preserve">  </t>
    </r>
    <r>
      <rPr>
        <sz val="10.5"/>
        <rFont val="微软雅黑"/>
        <family val="2"/>
        <charset val="134"/>
      </rPr>
      <t>对于部门不足10人的，可以允许没有超标员工和不达标员工。</t>
    </r>
    <phoneticPr fontId="1" type="noConversion"/>
  </si>
  <si>
    <r>
      <t>l</t>
    </r>
    <r>
      <rPr>
        <sz val="7"/>
        <rFont val="Times New Roman"/>
        <family val="1"/>
      </rPr>
      <t> </t>
    </r>
    <r>
      <rPr>
        <sz val="7"/>
        <rFont val="微软雅黑"/>
        <family val="2"/>
        <charset val="134"/>
      </rPr>
      <t xml:space="preserve"> </t>
    </r>
    <r>
      <rPr>
        <sz val="10.5"/>
        <rFont val="微软雅黑"/>
        <family val="2"/>
        <charset val="134"/>
      </rPr>
      <t>可在D+E之和不变的前提下，D+E的比例进行适当调整，但得E者的比例不低于上表中限定的数字。</t>
    </r>
    <phoneticPr fontId="1" type="noConversion"/>
  </si>
  <si>
    <r>
      <t>l</t>
    </r>
    <r>
      <rPr>
        <sz val="7"/>
        <rFont val="Times New Roman"/>
        <family val="1"/>
      </rPr>
      <t xml:space="preserve">  </t>
    </r>
    <r>
      <rPr>
        <sz val="10.5"/>
        <rFont val="微软雅黑"/>
        <family val="2"/>
        <charset val="134"/>
      </rPr>
      <t>部门内部排序后，可由分管VP在大序列中进行个别调整。</t>
    </r>
    <phoneticPr fontId="1" type="noConversion"/>
  </si>
  <si>
    <r>
      <t>l</t>
    </r>
    <r>
      <rPr>
        <sz val="7"/>
        <rFont val="Times New Roman"/>
        <family val="1"/>
      </rPr>
      <t xml:space="preserve">  </t>
    </r>
    <r>
      <rPr>
        <sz val="10.5"/>
        <rFont val="微软雅黑"/>
        <family val="2"/>
        <charset val="134"/>
      </rPr>
      <t>对于绩效为A和B者，要有相关事例和数据证明。</t>
    </r>
    <phoneticPr fontId="1" type="noConversion"/>
  </si>
  <si>
    <r>
      <t>l</t>
    </r>
    <r>
      <rPr>
        <sz val="7"/>
        <rFont val="Times New Roman"/>
        <family val="1"/>
      </rPr>
      <t xml:space="preserve">  </t>
    </r>
    <r>
      <rPr>
        <sz val="10.5"/>
        <rFont val="微软雅黑"/>
        <family val="2"/>
        <charset val="134"/>
      </rPr>
      <t>对于绩效为D和E者，要有依据，同时必须沟通绩效改进计划，并请员工签字。</t>
    </r>
    <phoneticPr fontId="1" type="noConversion"/>
  </si>
  <si>
    <t>不达标E</t>
    <phoneticPr fontId="1" type="noConversion"/>
  </si>
  <si>
    <t>主要工作没有达到预期工作目标，部分工作距离预期目标有较大差距，工作中发生较大过失，工作态度急需改善，为不胜任工作。</t>
    <phoneticPr fontId="1" type="noConversion"/>
  </si>
  <si>
    <t>3.     除特殊约定外，试用期员工入职三个月内不参加考核（试用期三个月内员工进行试用期考核，无绩效奖金）。</t>
    <phoneticPr fontId="1" type="noConversion"/>
  </si>
  <si>
    <t>4.     员工入职满三个月，即可进入绩效考核期，绩效奖金发放依据在考核期内的天数折算执行。</t>
    <phoneticPr fontId="1" type="noConversion"/>
  </si>
  <si>
    <t>5.     除特殊约定外，实习生不参加考核（公司对实习生进行实习期考核，作为衡量该实习生是否留用的重要依据，但实习生不参与绩效奖金分配）。</t>
    <phoneticPr fontId="1" type="noConversion"/>
  </si>
  <si>
    <t>参与考核人数</t>
  </si>
  <si>
    <t>大部绩效</t>
    <phoneticPr fontId="1" type="noConversion"/>
  </si>
  <si>
    <t>标准分布</t>
    <phoneticPr fontId="1" type="noConversion"/>
  </si>
  <si>
    <t>差异</t>
    <phoneticPr fontId="1" type="noConversion"/>
  </si>
  <si>
    <t>A</t>
    <phoneticPr fontId="1" type="noConversion"/>
  </si>
  <si>
    <t>需选择</t>
    <phoneticPr fontId="1" type="noConversion"/>
  </si>
  <si>
    <t>1、BP与部门负责人沟通协调，调整员工绩效分布，确保部门结果符合分布比例要求，同时BP协助部门的奖金分配和审核；
2、各部门VP最终确认部门员工绩效等级及奖金分配；</t>
    <phoneticPr fontId="1" type="noConversion"/>
  </si>
  <si>
    <t>结果、奖金分配</t>
    <phoneticPr fontId="15" type="noConversion"/>
  </si>
  <si>
    <t>COE核查</t>
    <phoneticPr fontId="1" type="noConversion"/>
  </si>
  <si>
    <t>BP将结果提交给COE，审核绩效奖金分配和绩效分布是否合格，通过后进行汇总，不通过需返回部门继续修改；</t>
    <phoneticPr fontId="1" type="noConversion"/>
  </si>
  <si>
    <t>本表考核对象</t>
    <phoneticPr fontId="1" type="noConversion"/>
  </si>
  <si>
    <t>人数分布</t>
    <phoneticPr fontId="1" type="noConversion"/>
  </si>
  <si>
    <t>B</t>
    <phoneticPr fontId="1" type="noConversion"/>
  </si>
  <si>
    <t>D</t>
    <phoneticPr fontId="1" type="noConversion"/>
  </si>
  <si>
    <t>E</t>
    <phoneticPr fontId="1" type="noConversion"/>
  </si>
  <si>
    <t>比例分布</t>
    <phoneticPr fontId="1" type="noConversion"/>
  </si>
  <si>
    <t xml:space="preserve">绩效结果收集表模版 </t>
    <phoneticPr fontId="1" type="noConversion"/>
  </si>
  <si>
    <t>绩效结果收集表模版 (备用)</t>
    <phoneticPr fontId="1" type="noConversion"/>
  </si>
  <si>
    <t>三、基数计算</t>
    <phoneticPr fontId="1" type="noConversion"/>
  </si>
  <si>
    <r>
      <t>l</t>
    </r>
    <r>
      <rPr>
        <sz val="7"/>
        <rFont val="Times New Roman"/>
        <family val="1"/>
      </rPr>
      <t xml:space="preserve">  </t>
    </r>
    <r>
      <rPr>
        <sz val="10.5"/>
        <rFont val="微软雅黑"/>
        <family val="2"/>
        <charset val="134"/>
      </rPr>
      <t>可根据实际情况，对A、B的具体比例进行适当调整，但得A者的比例不能高于上表中限定的数字。</t>
    </r>
    <phoneticPr fontId="1" type="noConversion"/>
  </si>
  <si>
    <t>考勤备注
（因病假、事假、产假，休假超过2周（10个工作日），请备注。）</t>
    <phoneticPr fontId="1" type="noConversion"/>
  </si>
  <si>
    <t xml:space="preserve">    为保证2018年Q2绩效奖金的准时发放，2018年Q2的绩效评估工作与2018年Q3的绩效计划填报需在2018年7月31日前完成，还望大家提前协调，务必确保按照整体的时间节点安排，完成相应的工作。</t>
    <phoneticPr fontId="1" type="noConversion"/>
  </si>
  <si>
    <t>2018Q2
绩效考核</t>
    <phoneticPr fontId="1" type="noConversion"/>
  </si>
  <si>
    <t>2018Q3
绩效计划填写</t>
    <phoneticPr fontId="1" type="noConversion"/>
  </si>
  <si>
    <t>6.     考核期内离职的员工不参加考核，截止考核期最后一个工作日在职的员工正常参与考核并计提奖金，即使在考核评价期内离职的员工也正常参加绩效考核。（考核期内在职的员工全部正常参加绩效考核；考评期离职的员工同样要做好绩效结果沟通。）</t>
    <phoneticPr fontId="1" type="noConversion"/>
  </si>
  <si>
    <t>各级经理应与员工进行正式的绩效沟通，对Q2的成绩予以肯定，不足进行分析，并明确18年Q3的工作重点要求和能力提升方向，为新的季度奠定良好的基础。</t>
    <phoneticPr fontId="1" type="noConversion"/>
  </si>
  <si>
    <t>7月1日-7月9日</t>
  </si>
  <si>
    <t>7月1日-7月11日</t>
  </si>
  <si>
    <r>
      <t>7</t>
    </r>
    <r>
      <rPr>
        <sz val="9"/>
        <color rgb="FF000000"/>
        <rFont val="微软雅黑"/>
        <family val="2"/>
        <charset val="134"/>
      </rPr>
      <t>月1日-</t>
    </r>
    <r>
      <rPr>
        <sz val="9"/>
        <rFont val="微软雅黑"/>
        <family val="2"/>
        <charset val="134"/>
      </rPr>
      <t>7</t>
    </r>
    <r>
      <rPr>
        <sz val="9"/>
        <color rgb="FF000000"/>
        <rFont val="微软雅黑"/>
        <family val="2"/>
        <charset val="134"/>
      </rPr>
      <t>月16日</t>
    </r>
  </si>
  <si>
    <r>
      <t>7</t>
    </r>
    <r>
      <rPr>
        <sz val="9"/>
        <color rgb="FF000000"/>
        <rFont val="微软雅黑"/>
        <family val="2"/>
        <charset val="134"/>
      </rPr>
      <t>月11日-</t>
    </r>
    <r>
      <rPr>
        <sz val="9"/>
        <rFont val="微软雅黑"/>
        <family val="2"/>
        <charset val="134"/>
      </rPr>
      <t>7</t>
    </r>
    <r>
      <rPr>
        <sz val="9"/>
        <color rgb="FF000000"/>
        <rFont val="微软雅黑"/>
        <family val="2"/>
        <charset val="134"/>
      </rPr>
      <t>月16日</t>
    </r>
  </si>
  <si>
    <t>7月16日-7月25日</t>
  </si>
  <si>
    <t>7月25日-7月31日</t>
  </si>
  <si>
    <t>8月1日-8月10日</t>
  </si>
  <si>
    <t>启动Q2绩效考核</t>
    <phoneticPr fontId="1" type="noConversion"/>
  </si>
  <si>
    <t>2018年Q3计划填报</t>
    <phoneticPr fontId="1" type="noConversion"/>
  </si>
  <si>
    <t>7月1日-7月16日</t>
    <phoneticPr fontId="1" type="noConversion"/>
  </si>
  <si>
    <t>7月16日-7月25日</t>
    <phoneticPr fontId="1" type="noConversion"/>
  </si>
  <si>
    <t>1、COE发起Q2绩效考核启动通知及时间安排；
2、BP根据启动通知安排各部门的具体绩效工作计划；</t>
    <phoneticPr fontId="1" type="noConversion"/>
  </si>
  <si>
    <t>1、BP从系统中导出参评人员名单
2、BP确认符合参与Q2绩效评估的人员名单，提交给COE汇总核算奖金；</t>
    <phoneticPr fontId="1" type="noConversion"/>
  </si>
  <si>
    <t>1、员工进行Q2绩效自评，并完成KPI打分；
2、直属上级针对员工表现给予评价，并完成打分，BP导出结果；</t>
    <phoneticPr fontId="1" type="noConversion"/>
  </si>
  <si>
    <t>1、BP创建2018Q3绩效模板；
2、员工填报2018Q3绩效计划；</t>
    <phoneticPr fontId="1" type="noConversion"/>
  </si>
  <si>
    <t>是否为2018年04月01日前入职员工</t>
    <phoneticPr fontId="1" type="noConversion"/>
  </si>
  <si>
    <t>是否老员工
（2018年1月1日前入职）</t>
    <phoneticPr fontId="1" type="noConversion"/>
  </si>
  <si>
    <t>4月工资标准</t>
    <phoneticPr fontId="1" type="noConversion"/>
  </si>
  <si>
    <t>5月工资标准</t>
    <phoneticPr fontId="1" type="noConversion"/>
  </si>
  <si>
    <t>6月工资标准</t>
    <phoneticPr fontId="1" type="noConversion"/>
  </si>
  <si>
    <t>（1）如某员工4月份工资为5000元，5月、6月因调薪增加至6000元，则基数计算：
=(5000+6000+6000)*计提比例</t>
    <phoneticPr fontId="1" type="noConversion"/>
  </si>
  <si>
    <t>（2）如某员工6月15日入职满3个月，工作表现优秀提前调薪，转正前工资4000，转正后5000，则基数计算：=[0+0+5000×（30-15+1）/30]×计提比例</t>
    <phoneticPr fontId="1" type="noConversion"/>
  </si>
  <si>
    <t>2.   考核期内，出勤率不足（含）30%的不参加考核，出勤率在30%-70%（含）的要根据休假时间，对绩效奖金基数和发放额做折算扣减，出勤率高于70%以上的正常参加绩效。说明：出勤率按工作日进行测算，休假不区分假期类型。</t>
    <phoneticPr fontId="1" type="noConversion"/>
  </si>
  <si>
    <t>58集团</t>
  </si>
  <si>
    <t>用户增长部</t>
  </si>
  <si>
    <t>刘宁哲</t>
  </si>
  <si>
    <t>2596</t>
  </si>
  <si>
    <t>刘晓龙</t>
  </si>
  <si>
    <t>110111198710201031</t>
  </si>
  <si>
    <t>2933</t>
  </si>
  <si>
    <t>吕庆春</t>
  </si>
  <si>
    <t>130533198301194233</t>
  </si>
  <si>
    <t>4028</t>
  </si>
  <si>
    <t>刘燚</t>
  </si>
  <si>
    <t>110102198206110871</t>
  </si>
  <si>
    <t>6658</t>
  </si>
  <si>
    <t>李丁辉</t>
  </si>
  <si>
    <t>370782198706290015</t>
  </si>
  <si>
    <t>728</t>
  </si>
  <si>
    <t>刘阳</t>
  </si>
  <si>
    <t>430921198710315777</t>
  </si>
  <si>
    <t>763</t>
  </si>
  <si>
    <t>张大伟</t>
  </si>
  <si>
    <t>370103198305205010</t>
  </si>
  <si>
    <t>773</t>
  </si>
  <si>
    <t>马鑫</t>
  </si>
  <si>
    <t>230204198101150231</t>
  </si>
  <si>
    <t>11558</t>
  </si>
  <si>
    <t>于卫国</t>
  </si>
  <si>
    <t>13042419920517071X</t>
  </si>
  <si>
    <t>11837</t>
  </si>
  <si>
    <t>吴朝彬</t>
  </si>
  <si>
    <t>360735198912091256</t>
  </si>
  <si>
    <t>12534</t>
  </si>
  <si>
    <t>徐强</t>
  </si>
  <si>
    <t>211402198809301416</t>
  </si>
  <si>
    <t>19572</t>
  </si>
  <si>
    <t>宋曦</t>
  </si>
  <si>
    <t>210102198407175317</t>
  </si>
  <si>
    <t>27236</t>
  </si>
  <si>
    <t>王永川</t>
  </si>
  <si>
    <t>130922199204103675</t>
  </si>
  <si>
    <t>3969</t>
  </si>
  <si>
    <t>王平涛</t>
  </si>
  <si>
    <t>460026198709223013</t>
  </si>
  <si>
    <t>4500</t>
  </si>
  <si>
    <t>胡昊</t>
  </si>
  <si>
    <t>210904198909230511</t>
  </si>
  <si>
    <t>4524</t>
  </si>
  <si>
    <t>赵聪颖</t>
  </si>
  <si>
    <t>410181199002136632</t>
  </si>
  <si>
    <t>4904</t>
  </si>
  <si>
    <t>张志新</t>
  </si>
  <si>
    <t>130406198405260018</t>
  </si>
  <si>
    <t>51554</t>
  </si>
  <si>
    <t>杨文蛟</t>
  </si>
  <si>
    <t>610328199005204211</t>
  </si>
  <si>
    <t>54738</t>
  </si>
  <si>
    <t>石贺西</t>
  </si>
  <si>
    <t>130621198801011819</t>
  </si>
  <si>
    <t>56043</t>
  </si>
  <si>
    <t>孔校军</t>
  </si>
  <si>
    <t>411526199003023531</t>
  </si>
  <si>
    <t>6498</t>
  </si>
  <si>
    <t>徐萌阳</t>
  </si>
  <si>
    <t>130125198912280016</t>
  </si>
  <si>
    <t>6624</t>
  </si>
  <si>
    <t>陈玉龙</t>
  </si>
  <si>
    <t>13022719830110285X</t>
  </si>
  <si>
    <t>727</t>
  </si>
  <si>
    <t>弓晓东</t>
  </si>
  <si>
    <t>62010219841231391X</t>
  </si>
  <si>
    <t>87542</t>
  </si>
  <si>
    <t>黄志鹏</t>
  </si>
  <si>
    <t>14262319921117001X</t>
  </si>
  <si>
    <t>11586</t>
  </si>
  <si>
    <t>冯子丰</t>
  </si>
  <si>
    <t>412827199012244591</t>
  </si>
  <si>
    <t>15921</t>
  </si>
  <si>
    <t>蒋演</t>
  </si>
  <si>
    <t>220721198506282410</t>
  </si>
  <si>
    <t>17237</t>
  </si>
  <si>
    <t>刘孟</t>
  </si>
  <si>
    <t>370911198309172811</t>
  </si>
  <si>
    <t>22914</t>
  </si>
  <si>
    <t>朴惠姝</t>
  </si>
  <si>
    <t>222405199409240622</t>
  </si>
  <si>
    <t>3378</t>
  </si>
  <si>
    <t>曾庆隆</t>
  </si>
  <si>
    <t>362426198303052533</t>
  </si>
  <si>
    <t>3559</t>
  </si>
  <si>
    <t>彭飞</t>
  </si>
  <si>
    <t>34082619840327261X</t>
  </si>
  <si>
    <t>3601</t>
  </si>
  <si>
    <t>张达理</t>
  </si>
  <si>
    <t>411330198701041517</t>
  </si>
  <si>
    <t>3675</t>
  </si>
  <si>
    <t>张晓峰</t>
  </si>
  <si>
    <t>610114198510293514</t>
  </si>
  <si>
    <t>3912</t>
  </si>
  <si>
    <t>郭方清</t>
  </si>
  <si>
    <t>430502198812180032</t>
  </si>
  <si>
    <t>44826</t>
  </si>
  <si>
    <t>唐万超</t>
  </si>
  <si>
    <t>340826199207080033</t>
  </si>
  <si>
    <t>5409</t>
  </si>
  <si>
    <t>孙奇</t>
  </si>
  <si>
    <t>230421199101180037</t>
  </si>
  <si>
    <t>5567</t>
  </si>
  <si>
    <t>徐超</t>
  </si>
  <si>
    <t>421121198511022811</t>
  </si>
  <si>
    <t>56033</t>
  </si>
  <si>
    <t>邓竹立</t>
  </si>
  <si>
    <t>210623199006300934</t>
  </si>
  <si>
    <t>60527</t>
  </si>
  <si>
    <t>薛勇</t>
  </si>
  <si>
    <t>411425198706176933</t>
  </si>
  <si>
    <t>6121</t>
  </si>
  <si>
    <t>刘亚东</t>
  </si>
  <si>
    <t>412725198609270378</t>
  </si>
  <si>
    <t>6628</t>
  </si>
  <si>
    <t>魏为</t>
  </si>
  <si>
    <t>150222198909151010</t>
  </si>
  <si>
    <t>6629</t>
  </si>
  <si>
    <t>王盟盟</t>
  </si>
  <si>
    <t>130637199106012735</t>
  </si>
  <si>
    <t>6968</t>
  </si>
  <si>
    <t>王晓晖</t>
  </si>
  <si>
    <t>371426199109110010</t>
  </si>
  <si>
    <t>7133</t>
  </si>
  <si>
    <t>刘文军</t>
  </si>
  <si>
    <t>140621198509290031</t>
  </si>
  <si>
    <t>7134</t>
  </si>
  <si>
    <t>刘帅</t>
  </si>
  <si>
    <t>230108199304100415</t>
  </si>
  <si>
    <t>15917</t>
  </si>
  <si>
    <t>王硕硕</t>
  </si>
  <si>
    <t>410322198704162815</t>
  </si>
  <si>
    <t>34473</t>
  </si>
  <si>
    <t>丰宗军</t>
  </si>
  <si>
    <t>370881198707262058</t>
  </si>
  <si>
    <t>5507</t>
  </si>
  <si>
    <t>袁胜磊</t>
  </si>
  <si>
    <t>131126199106010910</t>
  </si>
  <si>
    <t>13839</t>
  </si>
  <si>
    <t>江珊</t>
  </si>
  <si>
    <t>110105199007285322</t>
  </si>
  <si>
    <t>27156</t>
  </si>
  <si>
    <t>曲海伦</t>
  </si>
  <si>
    <t>230902198804252125</t>
  </si>
  <si>
    <t>2967</t>
  </si>
  <si>
    <t>戚海洋</t>
  </si>
  <si>
    <t>500233198803309515</t>
  </si>
  <si>
    <t>49410</t>
  </si>
  <si>
    <t>宫晓海</t>
  </si>
  <si>
    <t>230121199503163815</t>
  </si>
  <si>
    <t>5209</t>
  </si>
  <si>
    <t>宋子星</t>
  </si>
  <si>
    <t>130121198911141211</t>
  </si>
  <si>
    <t>5498</t>
  </si>
  <si>
    <t>王蕊</t>
  </si>
  <si>
    <t>410225199010153461</t>
  </si>
  <si>
    <t>57701</t>
  </si>
  <si>
    <t>朱鹏飞</t>
  </si>
  <si>
    <t>622224198907264035</t>
  </si>
  <si>
    <t>57708</t>
  </si>
  <si>
    <t>赵江兵</t>
  </si>
  <si>
    <t>411282198712135050</t>
  </si>
  <si>
    <t>69134</t>
  </si>
  <si>
    <t>孙丽蕊</t>
  </si>
  <si>
    <t>371522198804130529</t>
  </si>
  <si>
    <t>6984</t>
  </si>
  <si>
    <t>刘强</t>
  </si>
  <si>
    <t>120221198904131019</t>
  </si>
  <si>
    <t>86904</t>
  </si>
  <si>
    <t>刘欢</t>
  </si>
  <si>
    <t>120221199105220378</t>
  </si>
  <si>
    <t>87550</t>
  </si>
  <si>
    <t>白铁强</t>
  </si>
  <si>
    <t>232331199009072235</t>
  </si>
  <si>
    <t>6643</t>
  </si>
  <si>
    <t>李博</t>
  </si>
  <si>
    <t>130621197910112155</t>
  </si>
  <si>
    <t>29288</t>
  </si>
  <si>
    <t>张瑾</t>
  </si>
  <si>
    <t>110104198111272029</t>
  </si>
  <si>
    <t>32243</t>
  </si>
  <si>
    <t>王晨</t>
  </si>
  <si>
    <t>130730199003160621</t>
  </si>
  <si>
    <t>13198</t>
  </si>
  <si>
    <t>曾晖斌</t>
  </si>
  <si>
    <t>460003199001087415</t>
  </si>
  <si>
    <t>2931</t>
  </si>
  <si>
    <t>王世霞</t>
  </si>
  <si>
    <t>37132319881026692X</t>
  </si>
  <si>
    <t>3258</t>
  </si>
  <si>
    <t>刘彬</t>
  </si>
  <si>
    <t>42118219900512293X</t>
  </si>
  <si>
    <t>38667</t>
  </si>
  <si>
    <t>孙敏灵</t>
  </si>
  <si>
    <t>140581199102108424</t>
  </si>
  <si>
    <t>5506</t>
  </si>
  <si>
    <t>沈畅</t>
  </si>
  <si>
    <t>220721199308150825</t>
  </si>
  <si>
    <t>6362</t>
  </si>
  <si>
    <t>吴雅微</t>
  </si>
  <si>
    <t>130635198512070028</t>
  </si>
  <si>
    <t>85709</t>
  </si>
  <si>
    <t>邢雪</t>
  </si>
  <si>
    <t>231025199211113526</t>
  </si>
  <si>
    <t>1923</t>
  </si>
  <si>
    <t>郭春歌</t>
  </si>
  <si>
    <t>412724198801047081</t>
  </si>
  <si>
    <t>2510</t>
  </si>
  <si>
    <t>孙磊</t>
  </si>
  <si>
    <t>370724198511271216</t>
  </si>
  <si>
    <t>3523</t>
  </si>
  <si>
    <t>王宇</t>
  </si>
  <si>
    <t>230223199007240533</t>
  </si>
  <si>
    <t>497</t>
  </si>
  <si>
    <t>陈双叶</t>
  </si>
  <si>
    <t>130424198203223123</t>
  </si>
  <si>
    <t>51572</t>
  </si>
  <si>
    <t>唐梦倩</t>
  </si>
  <si>
    <t>430721199208160021</t>
  </si>
  <si>
    <t>53078</t>
  </si>
  <si>
    <t>仲亚齐</t>
  </si>
  <si>
    <t>410928199203065449</t>
  </si>
  <si>
    <t>5496</t>
  </si>
  <si>
    <t>李青</t>
  </si>
  <si>
    <t>612322198803011624</t>
  </si>
  <si>
    <t>56666</t>
  </si>
  <si>
    <t>周俊</t>
  </si>
  <si>
    <t>430426199210210505</t>
  </si>
  <si>
    <t>66458</t>
  </si>
  <si>
    <t>申佳楠</t>
  </si>
  <si>
    <t>210402198708020921</t>
  </si>
  <si>
    <t>7318</t>
  </si>
  <si>
    <t>邢昆杉</t>
  </si>
  <si>
    <t>220104198912311820</t>
  </si>
  <si>
    <t>86212</t>
  </si>
  <si>
    <t>刘文静</t>
  </si>
  <si>
    <t>130802198508141624</t>
  </si>
  <si>
    <t>19742</t>
  </si>
  <si>
    <t>莫卫康</t>
  </si>
  <si>
    <t>131127199011066723</t>
  </si>
  <si>
    <t>27272</t>
  </si>
  <si>
    <t>李蕊鸽</t>
  </si>
  <si>
    <t>610124199207050023</t>
  </si>
  <si>
    <t>3238</t>
  </si>
  <si>
    <t>邢博文</t>
  </si>
  <si>
    <t>110108198410305711</t>
  </si>
  <si>
    <t>3455</t>
  </si>
  <si>
    <t>高菘</t>
  </si>
  <si>
    <t>210726198611216925</t>
  </si>
  <si>
    <t>4144</t>
  </si>
  <si>
    <t>李宁</t>
  </si>
  <si>
    <t>410522198911115561</t>
  </si>
  <si>
    <t>5416</t>
  </si>
  <si>
    <t>马雪娇</t>
  </si>
  <si>
    <t>230921199201042325</t>
  </si>
  <si>
    <t>46427</t>
  </si>
  <si>
    <t>周成</t>
  </si>
  <si>
    <t>421126198612221117</t>
  </si>
  <si>
    <t>51218</t>
  </si>
  <si>
    <t>刘顺运</t>
  </si>
  <si>
    <t>411303199005165116</t>
  </si>
  <si>
    <t>13829</t>
  </si>
  <si>
    <t>陈超强</t>
  </si>
  <si>
    <t>350583199108149210</t>
  </si>
  <si>
    <t>22906</t>
  </si>
  <si>
    <t>李玲</t>
  </si>
  <si>
    <t>510521199308261881</t>
  </si>
  <si>
    <t>27514</t>
  </si>
  <si>
    <t>武明礼</t>
  </si>
  <si>
    <t>372324198207146410</t>
  </si>
  <si>
    <t>3239</t>
  </si>
  <si>
    <t>郭俊</t>
  </si>
  <si>
    <t>410928198712290017</t>
  </si>
  <si>
    <t>76832</t>
  </si>
  <si>
    <t>向成云</t>
  </si>
  <si>
    <t>422822198707034027</t>
  </si>
  <si>
    <t>83329</t>
  </si>
  <si>
    <t>郭艳</t>
  </si>
  <si>
    <t>362427199112010825</t>
  </si>
  <si>
    <t>85565</t>
  </si>
  <si>
    <t>刘超杰</t>
  </si>
  <si>
    <t>410223199206016511</t>
  </si>
  <si>
    <t>87603</t>
  </si>
  <si>
    <t>张玉红</t>
  </si>
  <si>
    <t>410823199103100385</t>
  </si>
  <si>
    <t>3853</t>
  </si>
  <si>
    <t>张天翔</t>
  </si>
  <si>
    <t>210106198309214613</t>
  </si>
  <si>
    <t>4612</t>
  </si>
  <si>
    <t>蒋宏伟</t>
  </si>
  <si>
    <t>430407199008100573</t>
  </si>
  <si>
    <t>51155</t>
  </si>
  <si>
    <t>赵彤彤</t>
  </si>
  <si>
    <t>642224199411140029</t>
  </si>
  <si>
    <t>5151</t>
  </si>
  <si>
    <t>雷涛</t>
  </si>
  <si>
    <t>371521199302175514</t>
  </si>
  <si>
    <t>5152</t>
  </si>
  <si>
    <t>陈强</t>
  </si>
  <si>
    <t>522132198904113216</t>
  </si>
  <si>
    <t>86209</t>
  </si>
  <si>
    <t>翁佳城</t>
  </si>
  <si>
    <t>230129199204284212</t>
  </si>
  <si>
    <t>45107</t>
  </si>
  <si>
    <t>邢翠翠</t>
  </si>
  <si>
    <t>411424199704120061</t>
  </si>
  <si>
    <t>27185</t>
  </si>
  <si>
    <t>李宣廷</t>
  </si>
  <si>
    <t>610402199501280290</t>
  </si>
  <si>
    <t>3335</t>
  </si>
  <si>
    <t>郝双凤</t>
  </si>
  <si>
    <t>410522198604219328</t>
  </si>
  <si>
    <t>73748</t>
  </si>
  <si>
    <t>田坤</t>
  </si>
  <si>
    <t>420526198310100038</t>
  </si>
  <si>
    <t>11542</t>
  </si>
  <si>
    <t>张宇峰</t>
  </si>
  <si>
    <t>421126199212181712</t>
  </si>
  <si>
    <t>2854</t>
  </si>
  <si>
    <t>宋慧珍</t>
  </si>
  <si>
    <t>370828198411145627</t>
  </si>
  <si>
    <t>6978</t>
  </si>
  <si>
    <t>石翔</t>
  </si>
  <si>
    <t>140109198905210513</t>
  </si>
  <si>
    <t>3347</t>
  </si>
  <si>
    <t>张亚通</t>
  </si>
  <si>
    <t>130106198905292730</t>
  </si>
  <si>
    <t>5450</t>
  </si>
  <si>
    <t>李炜康</t>
  </si>
  <si>
    <t>320283199203293219</t>
  </si>
  <si>
    <t>5611</t>
  </si>
  <si>
    <t>任宜远</t>
  </si>
  <si>
    <t>110108199003315458</t>
  </si>
  <si>
    <t>22929</t>
  </si>
  <si>
    <t>李彬</t>
  </si>
  <si>
    <t>231026198907090010</t>
  </si>
  <si>
    <t>28118</t>
  </si>
  <si>
    <t>晁辉</t>
  </si>
  <si>
    <t>372901199111128931</t>
  </si>
  <si>
    <t>3226</t>
  </si>
  <si>
    <t>闫荣高</t>
  </si>
  <si>
    <t>230223198611233212</t>
  </si>
  <si>
    <t>39860</t>
  </si>
  <si>
    <t>谢亚华</t>
  </si>
  <si>
    <t>429005199008062257</t>
  </si>
  <si>
    <t>5420</t>
  </si>
  <si>
    <t>叶滨</t>
  </si>
  <si>
    <t>421124199101262525</t>
  </si>
  <si>
    <t>68955</t>
  </si>
  <si>
    <t>齐观毅</t>
  </si>
  <si>
    <t>371581199007243533</t>
  </si>
  <si>
    <t>90362</t>
  </si>
  <si>
    <t>王建新</t>
  </si>
  <si>
    <t>412826199003074651</t>
  </si>
  <si>
    <t>87</t>
  </si>
  <si>
    <t>牛燕强</t>
  </si>
  <si>
    <t>142433198311250719</t>
  </si>
  <si>
    <t>22917</t>
  </si>
  <si>
    <t>顾鑫</t>
  </si>
  <si>
    <t>210423199111240039</t>
  </si>
  <si>
    <t>22923</t>
  </si>
  <si>
    <t>龙鹏超</t>
  </si>
  <si>
    <t>410527198909162037</t>
  </si>
  <si>
    <t>25401</t>
  </si>
  <si>
    <t>张昌凯</t>
  </si>
  <si>
    <t>420983199101242412</t>
  </si>
  <si>
    <t>58853</t>
  </si>
  <si>
    <t>安志嘉</t>
  </si>
  <si>
    <t>21011119890805531X</t>
  </si>
  <si>
    <t>15561</t>
  </si>
  <si>
    <t>李洋</t>
  </si>
  <si>
    <t>140106198511061835</t>
  </si>
  <si>
    <t>4311</t>
  </si>
  <si>
    <t>刘飞</t>
  </si>
  <si>
    <t>41272319891119385X</t>
  </si>
  <si>
    <t>5649</t>
  </si>
  <si>
    <t>倪峻岩</t>
  </si>
  <si>
    <t>230102198904182837</t>
  </si>
  <si>
    <t>58859</t>
  </si>
  <si>
    <t>卢俊宇</t>
  </si>
  <si>
    <t>210423199203053214</t>
  </si>
  <si>
    <t>59773</t>
  </si>
  <si>
    <t>武志军</t>
  </si>
  <si>
    <t>320925199103047453</t>
  </si>
  <si>
    <t>6051</t>
  </si>
  <si>
    <t>任哲</t>
  </si>
  <si>
    <t>610528199207047817</t>
  </si>
  <si>
    <t>87765</t>
  </si>
  <si>
    <t>赵世超</t>
  </si>
  <si>
    <t>130525198905071939</t>
  </si>
  <si>
    <t>平台技术部</t>
  </si>
  <si>
    <t>Android技术部</t>
  </si>
  <si>
    <t>iOS技术部</t>
  </si>
  <si>
    <t>流量智能部</t>
  </si>
  <si>
    <t>拼车技术部</t>
  </si>
  <si>
    <t>平台质量效率部</t>
  </si>
  <si>
    <t>海外质量组</t>
  </si>
  <si>
    <t>社交质量组</t>
  </si>
  <si>
    <t>无线基础质量组</t>
  </si>
  <si>
    <t>无线增长质量组</t>
  </si>
  <si>
    <t>前端技术部</t>
  </si>
  <si>
    <t>海外前端组</t>
  </si>
  <si>
    <t>社交前端组</t>
  </si>
  <si>
    <t>无线基础前端组</t>
  </si>
  <si>
    <t>无线运营前端组</t>
  </si>
  <si>
    <t>无线增长前端组</t>
  </si>
  <si>
    <t>社交后端服务部</t>
  </si>
  <si>
    <t>海外技术组</t>
  </si>
  <si>
    <t>开放技术组</t>
  </si>
  <si>
    <t>同镇技术组</t>
  </si>
  <si>
    <t>无线后端服务部</t>
  </si>
  <si>
    <t>无线基础技术组</t>
  </si>
  <si>
    <t>无线增长技术组</t>
  </si>
  <si>
    <t>高级经理</t>
  </si>
  <si>
    <t>架构师</t>
  </si>
  <si>
    <t>项目管理资深工程师</t>
  </si>
  <si>
    <t>高级架构师</t>
  </si>
  <si>
    <t>资深开发工程师</t>
  </si>
  <si>
    <t>高级开发工程师</t>
  </si>
  <si>
    <t>android开发工程师</t>
  </si>
  <si>
    <t>android高级开发工程师</t>
  </si>
  <si>
    <t>开发工程师</t>
  </si>
  <si>
    <t>iOS高级开发工程师</t>
  </si>
  <si>
    <t>测试工程师</t>
  </si>
  <si>
    <t>工程师</t>
  </si>
  <si>
    <t>高级工程师</t>
  </si>
  <si>
    <t>高级测试开发工程师</t>
  </si>
  <si>
    <t>测试开发工程师</t>
  </si>
  <si>
    <t>高级测试工程师</t>
  </si>
  <si>
    <t>高级前端开发工程师</t>
  </si>
  <si>
    <t>前端开发工程师</t>
  </si>
  <si>
    <t>前端高级开发工程师</t>
  </si>
  <si>
    <t>高级JAVA开发工程师</t>
  </si>
  <si>
    <t>高级开发工程师 (Position Vacate:2018/07/02)</t>
  </si>
  <si>
    <t>Java高级开发工程师</t>
  </si>
  <si>
    <t>高级java开发工程师</t>
  </si>
  <si>
    <t>M10B</t>
  </si>
  <si>
    <t>T7</t>
  </si>
  <si>
    <t>T8</t>
  </si>
  <si>
    <t>T6</t>
  </si>
  <si>
    <t>T4</t>
  </si>
  <si>
    <t>T5</t>
  </si>
  <si>
    <t>T3</t>
  </si>
  <si>
    <t>T2</t>
  </si>
  <si>
    <t>四组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</si>
</sst>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_ * #,##0.00_ ;_ * \-#,##0.00_ ;_ * &quot;-&quot;??_ ;_ @_ "/>
    <numFmt numFmtId="177" formatCode="0.00_ "/>
    <numFmt numFmtId="178" formatCode="yyyy/m/d;@"/>
    <numFmt numFmtId="179" formatCode="0.0_ "/>
    <numFmt numFmtId="180" formatCode="0.0_);[Red]\(0.0\)"/>
    <numFmt numFmtId="181" formatCode="0.0%"/>
    <numFmt numFmtId="182" formatCode="0.00_);[Red]\(0.00\)"/>
  </numFmts>
  <fonts count="39" x14ac:knownFonts="1">
    <font>
      <sz val="12"/>
      <name val="宋体"/>
      <charset val="134"/>
    </font>
    <font>
      <sz val="9"/>
      <name val="宋体"/>
      <family val="3"/>
      <charset val="134"/>
    </font>
    <font>
      <b/>
      <sz val="10"/>
      <color indexed="8"/>
      <name val="宋体"/>
      <family val="3"/>
      <charset val="134"/>
    </font>
    <font>
      <b/>
      <sz val="10"/>
      <name val="宋体"/>
      <family val="3"/>
      <charset val="134"/>
    </font>
    <font>
      <sz val="10"/>
      <color indexed="8"/>
      <name val="宋体"/>
      <family val="3"/>
      <charset val="134"/>
    </font>
    <font>
      <sz val="10"/>
      <name val="宋体"/>
      <family val="3"/>
      <charset val="134"/>
    </font>
    <font>
      <sz val="10"/>
      <color indexed="8"/>
      <name val="Arial"/>
      <family val="2"/>
    </font>
    <font>
      <sz val="10"/>
      <color indexed="8"/>
      <name val="宋体"/>
      <family val="3"/>
      <charset val="134"/>
    </font>
    <font>
      <sz val="10"/>
      <color indexed="8"/>
      <name val="Arial"/>
      <family val="2"/>
    </font>
    <font>
      <sz val="7"/>
      <name val="Times New Roman"/>
      <family val="1"/>
    </font>
    <font>
      <sz val="10.5"/>
      <name val="Wingdings"/>
      <charset val="2"/>
    </font>
    <font>
      <sz val="12"/>
      <name val="宋体"/>
      <family val="3"/>
      <charset val="134"/>
    </font>
    <font>
      <b/>
      <sz val="11"/>
      <name val="微软雅黑"/>
      <family val="2"/>
      <charset val="134"/>
    </font>
    <font>
      <sz val="10"/>
      <name val="微软雅黑"/>
      <family val="2"/>
      <charset val="134"/>
    </font>
    <font>
      <sz val="10"/>
      <color rgb="FF000000"/>
      <name val="微软雅黑"/>
      <family val="2"/>
      <charset val="134"/>
    </font>
    <font>
      <sz val="9"/>
      <name val="DengXian"/>
      <family val="2"/>
      <charset val="134"/>
      <scheme val="minor"/>
    </font>
    <font>
      <b/>
      <sz val="10"/>
      <color rgb="FFC00000"/>
      <name val="宋体"/>
      <family val="3"/>
      <charset val="134"/>
    </font>
    <font>
      <b/>
      <sz val="10"/>
      <color rgb="FFFF0000"/>
      <name val="宋体"/>
      <family val="3"/>
      <charset val="134"/>
    </font>
    <font>
      <sz val="12"/>
      <name val="宋体"/>
      <family val="3"/>
      <charset val="134"/>
    </font>
    <font>
      <b/>
      <sz val="12"/>
      <name val="微软雅黑"/>
      <family val="2"/>
      <charset val="134"/>
    </font>
    <font>
      <sz val="12"/>
      <name val="微软雅黑"/>
      <family val="2"/>
      <charset val="134"/>
    </font>
    <font>
      <b/>
      <sz val="10.5"/>
      <name val="微软雅黑"/>
      <family val="2"/>
      <charset val="134"/>
    </font>
    <font>
      <sz val="11"/>
      <name val="微软雅黑"/>
      <family val="2"/>
      <charset val="134"/>
    </font>
    <font>
      <sz val="10.5"/>
      <name val="微软雅黑"/>
      <family val="2"/>
      <charset val="134"/>
    </font>
    <font>
      <sz val="7"/>
      <name val="微软雅黑"/>
      <family val="2"/>
      <charset val="134"/>
    </font>
    <font>
      <b/>
      <sz val="10.5"/>
      <color rgb="FF000000"/>
      <name val="微软雅黑"/>
      <family val="2"/>
      <charset val="134"/>
    </font>
    <font>
      <sz val="10.5"/>
      <color rgb="FF000000"/>
      <name val="微软雅黑"/>
      <family val="2"/>
      <charset val="134"/>
    </font>
    <font>
      <b/>
      <sz val="11"/>
      <color rgb="FF000000"/>
      <name val="微软雅黑"/>
      <family val="2"/>
      <charset val="134"/>
    </font>
    <font>
      <b/>
      <sz val="9"/>
      <color rgb="FF000000"/>
      <name val="微软雅黑"/>
      <family val="2"/>
      <charset val="134"/>
    </font>
    <font>
      <b/>
      <sz val="8"/>
      <color rgb="FF000000"/>
      <name val="微软雅黑"/>
      <family val="2"/>
      <charset val="134"/>
    </font>
    <font>
      <sz val="10.5"/>
      <name val="Calibri"/>
      <family val="2"/>
    </font>
    <font>
      <b/>
      <sz val="9"/>
      <color theme="1"/>
      <name val="微软雅黑"/>
      <family val="2"/>
      <charset val="134"/>
    </font>
    <font>
      <b/>
      <sz val="9"/>
      <color rgb="FFC00000"/>
      <name val="微软雅黑"/>
      <family val="2"/>
      <charset val="134"/>
    </font>
    <font>
      <b/>
      <sz val="8"/>
      <color theme="1"/>
      <name val="微软雅黑"/>
      <family val="2"/>
      <charset val="134"/>
    </font>
    <font>
      <sz val="9"/>
      <name val="微软雅黑"/>
      <family val="2"/>
      <charset val="134"/>
    </font>
    <font>
      <sz val="9"/>
      <color theme="3"/>
      <name val="微软雅黑"/>
      <family val="2"/>
      <charset val="134"/>
    </font>
    <font>
      <b/>
      <sz val="10"/>
      <color theme="0"/>
      <name val="微软雅黑"/>
      <family val="2"/>
      <charset val="134"/>
    </font>
    <font>
      <sz val="9"/>
      <color theme="1"/>
      <name val="微软雅黑"/>
      <family val="2"/>
      <charset val="134"/>
    </font>
    <font>
      <sz val="9"/>
      <color rgb="FF000000"/>
      <name val="微软雅黑"/>
      <family val="2"/>
      <charset val="134"/>
    </font>
  </fonts>
  <fills count="14">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27"/>
        <bgColor indexed="64"/>
      </patternFill>
    </fill>
    <fill>
      <patternFill patternType="solid">
        <fgColor indexed="24"/>
        <bgColor indexed="64"/>
      </patternFill>
    </fill>
    <fill>
      <patternFill patternType="solid">
        <fgColor rgb="FFFF99CC"/>
        <bgColor indexed="64"/>
      </patternFill>
    </fill>
    <fill>
      <patternFill patternType="solid">
        <fgColor rgb="FFFFC000"/>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s>
  <borders count="21">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thin">
        <color auto="1"/>
      </bottom>
      <diagonal/>
    </border>
    <border>
      <left/>
      <right/>
      <top style="thin">
        <color auto="1"/>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alignment vertical="center"/>
    </xf>
    <xf numFmtId="0" fontId="4" fillId="0" borderId="0">
      <alignment vertical="center"/>
    </xf>
    <xf numFmtId="176" fontId="18" fillId="0" borderId="0" applyFont="0" applyFill="0" applyBorder="0" applyAlignment="0" applyProtection="0">
      <alignment vertical="center"/>
    </xf>
    <xf numFmtId="9" fontId="18" fillId="0" borderId="0" applyFont="0" applyFill="0" applyBorder="0" applyAlignment="0" applyProtection="0">
      <alignment vertical="center"/>
    </xf>
  </cellStyleXfs>
  <cellXfs count="139">
    <xf numFmtId="0" fontId="0" fillId="0" borderId="0" xfId="0">
      <alignment vertical="center"/>
    </xf>
    <xf numFmtId="0" fontId="0" fillId="0" borderId="0" xfId="0" applyFill="1">
      <alignment vertical="center"/>
    </xf>
    <xf numFmtId="0" fontId="4" fillId="0" borderId="0" xfId="1">
      <alignment vertical="center"/>
    </xf>
    <xf numFmtId="0" fontId="4" fillId="0" borderId="0" xfId="1" applyAlignment="1">
      <alignment horizontal="center" vertical="center"/>
    </xf>
    <xf numFmtId="0" fontId="4" fillId="0" borderId="0" xfId="1" applyProtection="1">
      <alignment vertical="center"/>
    </xf>
    <xf numFmtId="0" fontId="4" fillId="0" borderId="0" xfId="1" applyProtection="1">
      <alignment vertical="center"/>
      <protection locked="0"/>
    </xf>
    <xf numFmtId="0" fontId="0" fillId="0" borderId="0" xfId="0" applyProtection="1">
      <alignment vertical="center"/>
      <protection locked="0"/>
    </xf>
    <xf numFmtId="177" fontId="4" fillId="0" borderId="0" xfId="1" applyNumberFormat="1">
      <alignment vertical="center"/>
    </xf>
    <xf numFmtId="0" fontId="2" fillId="3" borderId="3" xfId="1" applyNumberFormat="1" applyFont="1" applyFill="1" applyBorder="1" applyAlignment="1">
      <alignment horizontal="center" vertical="center" wrapText="1"/>
    </xf>
    <xf numFmtId="49" fontId="6" fillId="4" borderId="7" xfId="1" applyNumberFormat="1" applyFont="1" applyFill="1" applyBorder="1" applyAlignment="1">
      <alignment horizontal="center" vertical="center" wrapText="1"/>
    </xf>
    <xf numFmtId="49" fontId="4" fillId="4" borderId="1" xfId="1" applyNumberFormat="1" applyFont="1" applyFill="1" applyBorder="1" applyAlignment="1">
      <alignment horizontal="center" vertical="center" wrapText="1"/>
    </xf>
    <xf numFmtId="178" fontId="4" fillId="4" borderId="1" xfId="1" applyNumberFormat="1" applyFill="1" applyBorder="1" applyAlignment="1">
      <alignment horizontal="center" vertical="center" wrapText="1"/>
    </xf>
    <xf numFmtId="0" fontId="6" fillId="5" borderId="1" xfId="1" applyNumberFormat="1" applyFont="1" applyFill="1" applyBorder="1" applyAlignment="1" applyProtection="1">
      <alignment horizontal="center" vertical="center" wrapText="1"/>
    </xf>
    <xf numFmtId="14" fontId="4" fillId="0" borderId="1" xfId="1" applyNumberFormat="1" applyFill="1" applyBorder="1" applyAlignment="1">
      <alignment horizontal="center" vertical="center" wrapText="1"/>
    </xf>
    <xf numFmtId="0" fontId="4" fillId="0" borderId="1" xfId="1" applyFill="1" applyBorder="1" applyAlignment="1">
      <alignment horizontal="center" vertical="center" wrapText="1"/>
    </xf>
    <xf numFmtId="0" fontId="4" fillId="0" borderId="1" xfId="1" applyFill="1" applyBorder="1" applyAlignment="1" applyProtection="1">
      <alignment horizontal="center" vertical="center" wrapText="1"/>
      <protection locked="0"/>
    </xf>
    <xf numFmtId="177" fontId="4" fillId="0" borderId="1" xfId="1" applyNumberFormat="1" applyFill="1" applyBorder="1" applyAlignment="1" applyProtection="1">
      <alignment horizontal="center" vertical="center" wrapText="1"/>
      <protection locked="0"/>
    </xf>
    <xf numFmtId="9" fontId="4" fillId="0" borderId="1" xfId="1" applyNumberFormat="1" applyFill="1" applyBorder="1" applyAlignment="1" applyProtection="1">
      <alignment horizontal="center" vertical="center" wrapText="1"/>
      <protection locked="0"/>
    </xf>
    <xf numFmtId="179" fontId="4" fillId="0" borderId="1" xfId="1" applyNumberFormat="1" applyFill="1" applyBorder="1" applyAlignment="1">
      <alignment horizontal="center" vertical="center" wrapText="1"/>
    </xf>
    <xf numFmtId="177" fontId="4" fillId="0" borderId="0" xfId="1" applyNumberFormat="1" applyAlignment="1">
      <alignment horizontal="center" vertical="center" wrapText="1"/>
    </xf>
    <xf numFmtId="0" fontId="4" fillId="0" borderId="0" xfId="1" applyAlignment="1">
      <alignment horizontal="center" vertical="center" wrapText="1"/>
    </xf>
    <xf numFmtId="0" fontId="4" fillId="0" borderId="0" xfId="1" applyNumberFormat="1" applyFont="1" applyFill="1" applyBorder="1" applyAlignment="1" applyProtection="1">
      <alignment horizontal="left" vertical="center" wrapText="1"/>
      <protection locked="0"/>
    </xf>
    <xf numFmtId="0" fontId="6" fillId="6" borderId="1" xfId="1" applyNumberFormat="1" applyFont="1" applyFill="1" applyBorder="1" applyAlignment="1" applyProtection="1">
      <alignment horizontal="center" vertical="center" wrapText="1"/>
    </xf>
    <xf numFmtId="180" fontId="0" fillId="0" borderId="0" xfId="0" applyNumberFormat="1" applyProtection="1">
      <alignment vertical="center"/>
      <protection locked="0"/>
    </xf>
    <xf numFmtId="180" fontId="4" fillId="0" borderId="1" xfId="1" applyNumberFormat="1" applyFill="1" applyBorder="1" applyAlignment="1" applyProtection="1">
      <alignment horizontal="center" vertical="center" wrapText="1"/>
      <protection locked="0"/>
    </xf>
    <xf numFmtId="178" fontId="4" fillId="0" borderId="2" xfId="1" applyNumberFormat="1" applyFill="1" applyBorder="1" applyAlignment="1" applyProtection="1">
      <alignment horizontal="center" vertical="center" wrapText="1"/>
      <protection locked="0"/>
    </xf>
    <xf numFmtId="178" fontId="4" fillId="0" borderId="10" xfId="1" applyNumberFormat="1" applyFill="1" applyBorder="1" applyAlignment="1" applyProtection="1">
      <alignment horizontal="center" vertical="center" wrapText="1"/>
      <protection locked="0"/>
    </xf>
    <xf numFmtId="0" fontId="0" fillId="0" borderId="0" xfId="0" applyFill="1" applyProtection="1">
      <alignment vertical="center"/>
      <protection locked="0"/>
    </xf>
    <xf numFmtId="0" fontId="2" fillId="0" borderId="9" xfId="1" applyNumberFormat="1" applyFont="1" applyFill="1" applyBorder="1" applyAlignment="1" applyProtection="1">
      <alignment horizontal="center" vertical="center" wrapText="1"/>
      <protection locked="0"/>
    </xf>
    <xf numFmtId="0" fontId="2" fillId="3" borderId="4" xfId="1" applyNumberFormat="1" applyFont="1" applyFill="1" applyBorder="1" applyAlignment="1">
      <alignment horizontal="center" vertical="center" wrapText="1"/>
    </xf>
    <xf numFmtId="49" fontId="4" fillId="4" borderId="1" xfId="1" applyNumberFormat="1" applyFont="1" applyFill="1" applyBorder="1" applyAlignment="1" applyProtection="1">
      <alignment horizontal="center" vertical="center" wrapText="1"/>
    </xf>
    <xf numFmtId="178" fontId="4" fillId="4" borderId="1" xfId="1" applyNumberFormat="1" applyFill="1" applyBorder="1" applyAlignment="1" applyProtection="1">
      <alignment horizontal="center" vertical="center" wrapText="1"/>
    </xf>
    <xf numFmtId="49" fontId="4" fillId="5" borderId="1" xfId="1" applyNumberFormat="1" applyFont="1" applyFill="1" applyBorder="1" applyAlignment="1">
      <alignment horizontal="center" vertical="center" wrapText="1"/>
    </xf>
    <xf numFmtId="49" fontId="4" fillId="5" borderId="1" xfId="1" applyNumberFormat="1" applyFont="1" applyFill="1" applyBorder="1" applyAlignment="1" applyProtection="1">
      <alignment horizontal="center" vertical="center" wrapText="1"/>
    </xf>
    <xf numFmtId="49" fontId="6" fillId="4" borderId="7" xfId="1" applyNumberFormat="1" applyFont="1" applyFill="1" applyBorder="1" applyAlignment="1" applyProtection="1">
      <alignment horizontal="center" vertical="center" wrapText="1"/>
    </xf>
    <xf numFmtId="49" fontId="8" fillId="4" borderId="7" xfId="1" applyNumberFormat="1" applyFont="1" applyFill="1" applyBorder="1" applyAlignment="1">
      <alignment horizontal="center" vertical="center" wrapText="1"/>
    </xf>
    <xf numFmtId="49" fontId="7" fillId="4" borderId="1" xfId="1" applyNumberFormat="1" applyFont="1" applyFill="1" applyBorder="1" applyAlignment="1">
      <alignment horizontal="center" vertical="center" wrapText="1"/>
    </xf>
    <xf numFmtId="49" fontId="7" fillId="5" borderId="1" xfId="1" applyNumberFormat="1" applyFont="1" applyFill="1" applyBorder="1" applyAlignment="1">
      <alignment horizontal="center" vertical="center" wrapText="1"/>
    </xf>
    <xf numFmtId="49" fontId="7" fillId="4" borderId="1" xfId="1" applyNumberFormat="1" applyFont="1" applyFill="1" applyBorder="1" applyAlignment="1">
      <alignment horizontal="left" vertical="center" wrapText="1"/>
    </xf>
    <xf numFmtId="49" fontId="6" fillId="5" borderId="1" xfId="1" applyNumberFormat="1" applyFont="1" applyFill="1" applyBorder="1" applyAlignment="1" applyProtection="1">
      <alignment horizontal="center" vertical="center" wrapText="1"/>
    </xf>
    <xf numFmtId="49" fontId="4" fillId="4" borderId="1" xfId="1" applyNumberFormat="1" applyFont="1" applyFill="1" applyBorder="1" applyAlignment="1" applyProtection="1">
      <alignment horizontal="left" vertical="center" wrapText="1"/>
    </xf>
    <xf numFmtId="49" fontId="4" fillId="6" borderId="1" xfId="1" applyNumberFormat="1" applyFont="1" applyFill="1" applyBorder="1" applyAlignment="1">
      <alignment horizontal="center" vertical="center" wrapText="1"/>
    </xf>
    <xf numFmtId="178" fontId="7" fillId="4" borderId="1" xfId="1" applyNumberFormat="1" applyFont="1" applyFill="1" applyBorder="1" applyAlignment="1">
      <alignment horizontal="center" vertical="center" wrapText="1"/>
    </xf>
    <xf numFmtId="0" fontId="4" fillId="0" borderId="0" xfId="1" applyFill="1" applyProtection="1">
      <alignment vertical="center"/>
      <protection locked="0"/>
    </xf>
    <xf numFmtId="0" fontId="0" fillId="0" borderId="0" xfId="0" applyAlignment="1">
      <alignment horizontal="left" vertical="center"/>
    </xf>
    <xf numFmtId="0" fontId="11" fillId="0" borderId="0" xfId="0" applyFont="1">
      <alignment vertical="center"/>
    </xf>
    <xf numFmtId="0" fontId="0" fillId="0" borderId="0" xfId="0" applyAlignment="1">
      <alignment vertical="center" wrapText="1"/>
    </xf>
    <xf numFmtId="0" fontId="3" fillId="0" borderId="1" xfId="0" applyFont="1" applyFill="1" applyBorder="1" applyAlignment="1" applyProtection="1">
      <alignment horizontal="center" vertical="center" wrapText="1"/>
      <protection locked="0"/>
    </xf>
    <xf numFmtId="177" fontId="5" fillId="0" borderId="1" xfId="0" applyNumberFormat="1" applyFont="1" applyFill="1" applyBorder="1" applyAlignment="1">
      <alignment horizontal="center" vertical="center" wrapText="1"/>
    </xf>
    <xf numFmtId="0" fontId="4" fillId="0" borderId="1" xfId="1" applyBorder="1" applyAlignment="1">
      <alignment horizontal="center" vertical="center"/>
    </xf>
    <xf numFmtId="0" fontId="4" fillId="0" borderId="8" xfId="1" applyFill="1" applyBorder="1" applyAlignment="1" applyProtection="1">
      <alignment horizontal="center" vertical="center" wrapText="1"/>
      <protection locked="0"/>
    </xf>
    <xf numFmtId="0" fontId="2" fillId="8" borderId="4" xfId="1" applyNumberFormat="1" applyFont="1" applyFill="1" applyBorder="1" applyAlignment="1">
      <alignment horizontal="center" vertical="center" wrapText="1"/>
    </xf>
    <xf numFmtId="0" fontId="2" fillId="8" borderId="4" xfId="1" applyNumberFormat="1" applyFont="1" applyFill="1" applyBorder="1" applyAlignment="1" applyProtection="1">
      <alignment horizontal="center" vertical="center" wrapText="1"/>
      <protection locked="0"/>
    </xf>
    <xf numFmtId="0" fontId="2" fillId="8" borderId="6" xfId="1" applyNumberFormat="1" applyFont="1" applyFill="1" applyBorder="1" applyAlignment="1" applyProtection="1">
      <alignment horizontal="center" vertical="center" wrapText="1"/>
      <protection locked="0"/>
    </xf>
    <xf numFmtId="0" fontId="16" fillId="3" borderId="4" xfId="1" applyNumberFormat="1" applyFont="1" applyFill="1" applyBorder="1" applyAlignment="1">
      <alignment horizontal="center" vertical="center" wrapText="1"/>
    </xf>
    <xf numFmtId="0" fontId="2" fillId="7" borderId="4" xfId="1" applyNumberFormat="1" applyFont="1" applyFill="1" applyBorder="1" applyAlignment="1">
      <alignment horizontal="center" vertical="center" wrapText="1"/>
    </xf>
    <xf numFmtId="0" fontId="2" fillId="7" borderId="4" xfId="1" applyNumberFormat="1" applyFont="1" applyFill="1" applyBorder="1" applyAlignment="1" applyProtection="1">
      <alignment horizontal="center" vertical="center" wrapText="1"/>
    </xf>
    <xf numFmtId="0" fontId="2" fillId="7" borderId="5" xfId="1" applyNumberFormat="1" applyFont="1" applyFill="1" applyBorder="1" applyAlignment="1" applyProtection="1">
      <alignment horizontal="center" vertical="center" wrapText="1"/>
      <protection locked="0"/>
    </xf>
    <xf numFmtId="0" fontId="17" fillId="8" borderId="4" xfId="1" applyNumberFormat="1" applyFont="1" applyFill="1" applyBorder="1" applyAlignment="1">
      <alignment horizontal="center" vertical="center" wrapText="1"/>
    </xf>
    <xf numFmtId="0" fontId="3" fillId="9" borderId="4" xfId="1" applyNumberFormat="1" applyFont="1" applyFill="1" applyBorder="1" applyAlignment="1">
      <alignment horizontal="center" vertical="center" wrapText="1"/>
    </xf>
    <xf numFmtId="0" fontId="20" fillId="0" borderId="0" xfId="0" applyFont="1">
      <alignment vertical="center"/>
    </xf>
    <xf numFmtId="0" fontId="20" fillId="0" borderId="0" xfId="0" applyFont="1" applyAlignment="1">
      <alignment horizontal="left" vertical="center"/>
    </xf>
    <xf numFmtId="0" fontId="23" fillId="0" borderId="0" xfId="0" applyFont="1" applyAlignment="1">
      <alignment horizontal="justify" vertical="center"/>
    </xf>
    <xf numFmtId="0" fontId="25" fillId="0" borderId="1" xfId="0" applyFont="1" applyBorder="1" applyAlignment="1">
      <alignment horizontal="center" vertical="center"/>
    </xf>
    <xf numFmtId="0" fontId="27" fillId="0" borderId="1" xfId="0" applyFont="1" applyBorder="1" applyAlignment="1">
      <alignment horizontal="center" vertical="center" wrapText="1"/>
    </xf>
    <xf numFmtId="0" fontId="27" fillId="0" borderId="15" xfId="0" applyFont="1" applyBorder="1" applyAlignment="1">
      <alignment horizontal="center" vertical="center" wrapText="1"/>
    </xf>
    <xf numFmtId="0" fontId="27" fillId="0" borderId="1" xfId="0" applyFont="1" applyBorder="1" applyAlignment="1">
      <alignment horizontal="justify" vertical="center" wrapText="1"/>
    </xf>
    <xf numFmtId="9" fontId="14" fillId="0" borderId="1" xfId="0" applyNumberFormat="1" applyFont="1" applyBorder="1" applyAlignment="1">
      <alignment horizontal="center" vertical="center" wrapText="1"/>
    </xf>
    <xf numFmtId="9" fontId="14" fillId="0" borderId="15" xfId="0" applyNumberFormat="1" applyFont="1" applyBorder="1" applyAlignment="1">
      <alignment horizontal="center" vertical="center" wrapText="1"/>
    </xf>
    <xf numFmtId="0" fontId="27" fillId="0" borderId="17" xfId="0" applyFont="1" applyBorder="1" applyAlignment="1">
      <alignment horizontal="center" vertical="center" wrapText="1"/>
    </xf>
    <xf numFmtId="9" fontId="14" fillId="0" borderId="17" xfId="0" applyNumberFormat="1" applyFont="1" applyBorder="1" applyAlignment="1">
      <alignment horizontal="center" vertical="center" wrapText="1"/>
    </xf>
    <xf numFmtId="9" fontId="14" fillId="0" borderId="18" xfId="0" applyNumberFormat="1" applyFont="1" applyBorder="1" applyAlignment="1">
      <alignment horizontal="center" vertical="center" wrapText="1"/>
    </xf>
    <xf numFmtId="0" fontId="10" fillId="0" borderId="0" xfId="0" applyFont="1" applyAlignment="1">
      <alignment vertical="center"/>
    </xf>
    <xf numFmtId="0" fontId="0" fillId="0" borderId="0" xfId="0" applyAlignment="1"/>
    <xf numFmtId="0" fontId="0" fillId="0" borderId="0" xfId="0" applyAlignment="1">
      <alignment vertical="center"/>
    </xf>
    <xf numFmtId="0" fontId="29" fillId="11" borderId="1" xfId="0" applyFont="1" applyFill="1" applyBorder="1" applyAlignment="1">
      <alignment vertical="center" wrapText="1"/>
    </xf>
    <xf numFmtId="176" fontId="28" fillId="11" borderId="1" xfId="2" applyFont="1" applyFill="1" applyBorder="1" applyAlignment="1">
      <alignment horizontal="center" vertical="center"/>
    </xf>
    <xf numFmtId="0" fontId="30" fillId="11" borderId="1" xfId="0" applyFont="1" applyFill="1" applyBorder="1" applyAlignment="1"/>
    <xf numFmtId="0" fontId="29" fillId="12" borderId="1" xfId="0" applyFont="1" applyFill="1" applyBorder="1" applyAlignment="1">
      <alignment vertical="center" wrapText="1"/>
    </xf>
    <xf numFmtId="9" fontId="32" fillId="12" borderId="1" xfId="3" applyFont="1" applyFill="1" applyBorder="1" applyAlignment="1">
      <alignment vertical="center" wrapText="1"/>
    </xf>
    <xf numFmtId="0" fontId="33" fillId="12" borderId="1" xfId="0" applyFont="1" applyFill="1" applyBorder="1" applyAlignment="1">
      <alignment vertical="center" wrapText="1"/>
    </xf>
    <xf numFmtId="9" fontId="31" fillId="12" borderId="1" xfId="3" applyFont="1" applyFill="1" applyBorder="1" applyAlignment="1">
      <alignment vertical="center" wrapText="1"/>
    </xf>
    <xf numFmtId="0" fontId="0" fillId="0" borderId="0" xfId="0" applyFill="1" applyAlignment="1">
      <alignment vertical="center"/>
    </xf>
    <xf numFmtId="176" fontId="28" fillId="10" borderId="1" xfId="2" applyFont="1" applyFill="1" applyBorder="1" applyAlignment="1">
      <alignment horizontal="center" vertical="center"/>
    </xf>
    <xf numFmtId="9" fontId="31" fillId="11" borderId="1" xfId="3" applyFont="1" applyFill="1" applyBorder="1" applyAlignment="1">
      <alignment horizontal="right" vertical="center"/>
    </xf>
    <xf numFmtId="9" fontId="31" fillId="12" borderId="1" xfId="3" applyFont="1" applyFill="1" applyBorder="1" applyAlignment="1">
      <alignment horizontal="right" vertical="center" wrapText="1"/>
    </xf>
    <xf numFmtId="0" fontId="3" fillId="0" borderId="20" xfId="0" applyFont="1" applyFill="1" applyBorder="1" applyAlignment="1" applyProtection="1">
      <alignment horizontal="center" vertical="center" wrapText="1"/>
      <protection locked="0"/>
    </xf>
    <xf numFmtId="0" fontId="2" fillId="2" borderId="3" xfId="1" applyNumberFormat="1" applyFont="1" applyFill="1" applyBorder="1" applyAlignment="1" applyProtection="1">
      <alignment horizontal="center" vertical="center" wrapText="1"/>
      <protection locked="0"/>
    </xf>
    <xf numFmtId="0" fontId="2" fillId="2" borderId="4" xfId="1" applyNumberFormat="1" applyFont="1" applyFill="1" applyBorder="1" applyAlignment="1" applyProtection="1">
      <alignment horizontal="center" vertical="center" wrapText="1"/>
      <protection locked="0"/>
    </xf>
    <xf numFmtId="180" fontId="2" fillId="2" borderId="4" xfId="1" applyNumberFormat="1" applyFont="1" applyFill="1" applyBorder="1" applyAlignment="1" applyProtection="1">
      <alignment horizontal="center" vertical="center" wrapText="1"/>
      <protection locked="0"/>
    </xf>
    <xf numFmtId="0" fontId="2" fillId="7" borderId="6" xfId="1" applyNumberFormat="1" applyFont="1" applyFill="1" applyBorder="1" applyAlignment="1" applyProtection="1">
      <alignment horizontal="center" vertical="center" wrapText="1"/>
      <protection locked="0"/>
    </xf>
    <xf numFmtId="177" fontId="4" fillId="0" borderId="7" xfId="1" applyNumberFormat="1" applyFill="1" applyBorder="1" applyAlignment="1" applyProtection="1">
      <alignment horizontal="center" vertical="center" wrapText="1"/>
      <protection locked="0"/>
    </xf>
    <xf numFmtId="177" fontId="4" fillId="0" borderId="8" xfId="1" applyNumberFormat="1" applyFill="1" applyBorder="1" applyAlignment="1" applyProtection="1">
      <alignment horizontal="center" vertical="center" wrapText="1"/>
      <protection locked="0"/>
    </xf>
    <xf numFmtId="182" fontId="29" fillId="12" borderId="1" xfId="0" applyNumberFormat="1" applyFont="1" applyFill="1" applyBorder="1" applyAlignment="1">
      <alignment vertical="center" wrapText="1"/>
    </xf>
    <xf numFmtId="0" fontId="32" fillId="0" borderId="0" xfId="0" applyFont="1" applyAlignment="1">
      <alignment horizontal="left"/>
    </xf>
    <xf numFmtId="14" fontId="4" fillId="0" borderId="0" xfId="1" applyNumberFormat="1">
      <alignment vertical="center"/>
    </xf>
    <xf numFmtId="14" fontId="2" fillId="8" borderId="4" xfId="1" applyNumberFormat="1" applyFont="1" applyFill="1" applyBorder="1" applyAlignment="1">
      <alignment vertical="center" wrapText="1"/>
    </xf>
    <xf numFmtId="0" fontId="36" fillId="13" borderId="1" xfId="0" applyFont="1" applyFill="1" applyBorder="1" applyAlignment="1">
      <alignment vertical="center" wrapText="1"/>
    </xf>
    <xf numFmtId="0" fontId="36" fillId="13" borderId="1" xfId="0" applyFont="1" applyFill="1" applyBorder="1" applyAlignment="1">
      <alignment vertical="center"/>
    </xf>
    <xf numFmtId="0" fontId="36" fillId="13" borderId="1" xfId="0" applyFont="1" applyFill="1" applyBorder="1" applyAlignment="1">
      <alignment horizontal="center" vertical="center"/>
    </xf>
    <xf numFmtId="0" fontId="23" fillId="0" borderId="0" xfId="0" applyFont="1" applyAlignment="1">
      <alignment horizontal="left" vertical="center"/>
    </xf>
    <xf numFmtId="0" fontId="25"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58" fontId="34" fillId="0" borderId="1" xfId="0" applyNumberFormat="1" applyFont="1" applyBorder="1" applyAlignment="1">
      <alignment horizontal="center" vertical="center" wrapText="1"/>
    </xf>
    <xf numFmtId="58" fontId="37" fillId="0" borderId="1" xfId="0" applyNumberFormat="1" applyFont="1" applyBorder="1" applyAlignment="1">
      <alignment horizontal="center" vertical="center" wrapText="1"/>
    </xf>
    <xf numFmtId="0" fontId="34" fillId="0" borderId="1" xfId="0" applyFont="1" applyBorder="1" applyAlignment="1">
      <alignment horizontal="center" vertical="center" wrapText="1"/>
    </xf>
    <xf numFmtId="0" fontId="34" fillId="0" borderId="1" xfId="0" applyFont="1" applyFill="1" applyBorder="1" applyAlignment="1">
      <alignment horizontal="center" vertical="center" wrapText="1"/>
    </xf>
    <xf numFmtId="0" fontId="34" fillId="0" borderId="1" xfId="0" applyFont="1" applyFill="1" applyBorder="1" applyAlignment="1">
      <alignment horizontal="center" vertical="center"/>
    </xf>
    <xf numFmtId="0" fontId="19" fillId="0" borderId="0" xfId="0" applyFont="1" applyFill="1" applyAlignment="1">
      <alignment horizontal="center" vertical="center"/>
    </xf>
    <xf numFmtId="0" fontId="21" fillId="0" borderId="0" xfId="0" applyFont="1" applyAlignment="1">
      <alignment horizontal="left" vertical="center"/>
    </xf>
    <xf numFmtId="181" fontId="12" fillId="0" borderId="0" xfId="0" applyNumberFormat="1" applyFont="1" applyAlignment="1">
      <alignment horizontal="left" vertical="center" wrapText="1"/>
    </xf>
    <xf numFmtId="0" fontId="12" fillId="2" borderId="1" xfId="0" applyFont="1" applyFill="1" applyBorder="1" applyAlignment="1">
      <alignment horizontal="center" vertical="center" wrapText="1"/>
    </xf>
    <xf numFmtId="0" fontId="34" fillId="0" borderId="1" xfId="0" applyFont="1" applyBorder="1" applyAlignment="1">
      <alignment horizontal="center" vertical="center"/>
    </xf>
    <xf numFmtId="0" fontId="34"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 xfId="0" applyFont="1" applyFill="1" applyBorder="1" applyAlignment="1">
      <alignment horizontal="left" vertical="center" wrapText="1"/>
    </xf>
    <xf numFmtId="0" fontId="23" fillId="0" borderId="0" xfId="0" applyFont="1" applyFill="1" applyAlignment="1">
      <alignment horizontal="left" vertical="center" wrapText="1"/>
    </xf>
    <xf numFmtId="0" fontId="23" fillId="0" borderId="0" xfId="0" applyFont="1" applyFill="1" applyAlignment="1">
      <alignment horizontal="left" vertical="center"/>
    </xf>
    <xf numFmtId="0" fontId="12" fillId="0" borderId="1" xfId="0" applyFont="1" applyBorder="1" applyAlignment="1">
      <alignment horizontal="center" vertical="center" wrapText="1"/>
    </xf>
    <xf numFmtId="0" fontId="23" fillId="0" borderId="0" xfId="0" applyFont="1" applyAlignment="1">
      <alignment horizontal="left" vertical="center" wrapText="1"/>
    </xf>
    <xf numFmtId="0" fontId="23" fillId="0" borderId="0" xfId="0" applyFont="1" applyAlignment="1">
      <alignment horizontal="left" vertical="center"/>
    </xf>
    <xf numFmtId="0" fontId="25" fillId="0" borderId="1" xfId="0" applyFont="1" applyBorder="1" applyAlignment="1">
      <alignment horizontal="center" vertical="center" wrapText="1"/>
    </xf>
    <xf numFmtId="0" fontId="26" fillId="0" borderId="1" xfId="0" applyFont="1" applyBorder="1" applyAlignment="1">
      <alignment horizontal="left" vertical="center" wrapText="1"/>
    </xf>
    <xf numFmtId="0" fontId="21" fillId="0" borderId="1" xfId="0" applyFont="1" applyBorder="1" applyAlignment="1">
      <alignment horizontal="center" vertical="center"/>
    </xf>
    <xf numFmtId="0" fontId="10" fillId="0" borderId="0" xfId="0" applyFont="1" applyAlignment="1">
      <alignment horizontal="left" vertical="center"/>
    </xf>
    <xf numFmtId="0" fontId="26" fillId="0" borderId="19" xfId="0" applyFont="1" applyBorder="1" applyAlignment="1">
      <alignment horizontal="left" vertical="center" wrapText="1"/>
    </xf>
    <xf numFmtId="0" fontId="26" fillId="0" borderId="2" xfId="0" applyFont="1" applyBorder="1" applyAlignment="1">
      <alignment horizontal="left" vertical="center" wrapText="1"/>
    </xf>
    <xf numFmtId="0" fontId="26" fillId="0" borderId="20" xfId="0" applyFont="1" applyBorder="1" applyAlignment="1">
      <alignment horizontal="left" vertical="center" wrapText="1"/>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3" fillId="0" borderId="14" xfId="0" applyFont="1" applyBorder="1" applyAlignment="1">
      <alignment horizontal="center" vertical="center"/>
    </xf>
    <xf numFmtId="0" fontId="13" fillId="0" borderId="1" xfId="0" applyFont="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2" fillId="0" borderId="0" xfId="0" applyFont="1" applyAlignment="1">
      <alignment horizontal="left" vertical="center" wrapText="1"/>
    </xf>
    <xf numFmtId="0" fontId="35" fillId="0" borderId="10" xfId="0" applyFont="1" applyFill="1" applyBorder="1" applyAlignment="1">
      <alignment horizontal="left" vertical="center" wrapText="1"/>
    </xf>
    <xf numFmtId="0" fontId="32" fillId="0" borderId="10" xfId="0" applyFont="1" applyFill="1" applyBorder="1" applyAlignment="1">
      <alignment horizontal="left" vertical="center" wrapText="1"/>
    </xf>
  </cellXfs>
  <cellStyles count="4">
    <cellStyle name="百分比" xfId="3" builtinId="5"/>
    <cellStyle name="常规" xfId="0" builtinId="0"/>
    <cellStyle name="常规_绩效结果收集表模版" xfId="1"/>
    <cellStyle name="千位分隔" xfId="2" builtinId="3"/>
  </cellStyles>
  <dxfs count="4">
    <dxf>
      <font>
        <b/>
        <i val="0"/>
        <condense val="0"/>
        <extend val="0"/>
        <color indexed="10"/>
      </font>
    </dxf>
    <dxf>
      <font>
        <b/>
        <i val="0"/>
        <condense val="0"/>
        <extend val="0"/>
        <color indexed="10"/>
      </font>
    </dxf>
    <dxf>
      <fill>
        <patternFill>
          <bgColor rgb="FFFF0000"/>
        </patternFill>
      </fill>
    </dxf>
    <dxf>
      <fill>
        <patternFill>
          <bgColor rgb="FFFF0000"/>
        </patternFill>
      </fill>
    </dxf>
  </dxfs>
  <tableStyles count="0" defaultTableStyle="TableStyleMedium9"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466725</xdr:colOff>
      <xdr:row>0</xdr:row>
      <xdr:rowOff>38100</xdr:rowOff>
    </xdr:from>
    <xdr:to>
      <xdr:col>2</xdr:col>
      <xdr:colOff>542925</xdr:colOff>
      <xdr:row>0</xdr:row>
      <xdr:rowOff>161925</xdr:rowOff>
    </xdr:to>
    <xdr:sp macro="" textlink="">
      <xdr:nvSpPr>
        <xdr:cNvPr id="3" name="下箭头 2"/>
        <xdr:cNvSpPr/>
      </xdr:nvSpPr>
      <xdr:spPr>
        <a:xfrm>
          <a:off x="2543175" y="38100"/>
          <a:ext cx="76200" cy="123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466725</xdr:colOff>
      <xdr:row>8</xdr:row>
      <xdr:rowOff>38100</xdr:rowOff>
    </xdr:from>
    <xdr:to>
      <xdr:col>2</xdr:col>
      <xdr:colOff>542925</xdr:colOff>
      <xdr:row>8</xdr:row>
      <xdr:rowOff>161925</xdr:rowOff>
    </xdr:to>
    <xdr:sp macro="" textlink="">
      <xdr:nvSpPr>
        <xdr:cNvPr id="4" name="下箭头 3"/>
        <xdr:cNvSpPr/>
      </xdr:nvSpPr>
      <xdr:spPr>
        <a:xfrm>
          <a:off x="2543175" y="38100"/>
          <a:ext cx="76200" cy="123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A16" zoomScaleSheetLayoutView="100" workbookViewId="0">
      <selection activeCell="A19" sqref="A19:I19"/>
    </sheetView>
  </sheetViews>
  <sheetFormatPr baseColWidth="10" defaultColWidth="9" defaultRowHeight="15" x14ac:dyDescent="0.15"/>
  <cols>
    <col min="1" max="1" width="12.83203125" customWidth="1"/>
    <col min="2" max="2" width="15.83203125" customWidth="1"/>
    <col min="3" max="3" width="8.1640625" customWidth="1"/>
    <col min="4" max="4" width="6.83203125" customWidth="1"/>
    <col min="5" max="9" width="12.33203125" customWidth="1"/>
  </cols>
  <sheetData>
    <row r="1" spans="1:9" s="1" customFormat="1" ht="26.25" customHeight="1" x14ac:dyDescent="0.15">
      <c r="A1" s="108" t="s">
        <v>0</v>
      </c>
      <c r="B1" s="108"/>
      <c r="C1" s="108"/>
      <c r="D1" s="108"/>
      <c r="E1" s="108"/>
      <c r="F1" s="108"/>
      <c r="G1" s="108"/>
      <c r="H1" s="108"/>
      <c r="I1" s="108"/>
    </row>
    <row r="2" spans="1:9" ht="19.5" customHeight="1" x14ac:dyDescent="0.15">
      <c r="A2" s="109" t="s">
        <v>82</v>
      </c>
      <c r="B2" s="109"/>
      <c r="C2" s="109"/>
      <c r="D2" s="109"/>
      <c r="E2" s="109"/>
      <c r="F2" s="109"/>
      <c r="G2" s="109"/>
      <c r="H2" s="109"/>
      <c r="I2" s="109"/>
    </row>
    <row r="3" spans="1:9" ht="38.25" customHeight="1" x14ac:dyDescent="0.15">
      <c r="A3" s="110" t="s">
        <v>121</v>
      </c>
      <c r="B3" s="110"/>
      <c r="C3" s="110"/>
      <c r="D3" s="110"/>
      <c r="E3" s="110"/>
      <c r="F3" s="110"/>
      <c r="G3" s="110"/>
      <c r="H3" s="110"/>
      <c r="I3" s="110"/>
    </row>
    <row r="4" spans="1:9" ht="19.5" customHeight="1" x14ac:dyDescent="0.15">
      <c r="A4" s="109" t="s">
        <v>54</v>
      </c>
      <c r="B4" s="109"/>
      <c r="C4" s="109"/>
      <c r="D4" s="109"/>
      <c r="E4" s="109"/>
      <c r="F4" s="109"/>
      <c r="G4" s="109"/>
      <c r="H4" s="109"/>
      <c r="I4" s="109"/>
    </row>
    <row r="5" spans="1:9" s="46" customFormat="1" ht="17" x14ac:dyDescent="0.15">
      <c r="A5" s="102" t="s">
        <v>58</v>
      </c>
      <c r="B5" s="102" t="s">
        <v>59</v>
      </c>
      <c r="C5" s="111" t="s">
        <v>60</v>
      </c>
      <c r="D5" s="111"/>
      <c r="E5" s="111" t="s">
        <v>61</v>
      </c>
      <c r="F5" s="111"/>
      <c r="G5" s="111"/>
      <c r="H5" s="111"/>
      <c r="I5" s="111"/>
    </row>
    <row r="6" spans="1:9" s="46" customFormat="1" ht="34.5" customHeight="1" x14ac:dyDescent="0.15">
      <c r="A6" s="118" t="s">
        <v>122</v>
      </c>
      <c r="B6" s="103">
        <v>43280</v>
      </c>
      <c r="C6" s="112" t="s">
        <v>133</v>
      </c>
      <c r="D6" s="112"/>
      <c r="E6" s="113" t="s">
        <v>137</v>
      </c>
      <c r="F6" s="113"/>
      <c r="G6" s="113"/>
      <c r="H6" s="113"/>
      <c r="I6" s="113"/>
    </row>
    <row r="7" spans="1:9" s="46" customFormat="1" ht="34.5" customHeight="1" x14ac:dyDescent="0.15">
      <c r="A7" s="118"/>
      <c r="B7" s="105" t="s">
        <v>126</v>
      </c>
      <c r="C7" s="112" t="s">
        <v>71</v>
      </c>
      <c r="D7" s="112"/>
      <c r="E7" s="113" t="s">
        <v>138</v>
      </c>
      <c r="F7" s="113"/>
      <c r="G7" s="113"/>
      <c r="H7" s="113"/>
      <c r="I7" s="113"/>
    </row>
    <row r="8" spans="1:9" s="46" customFormat="1" ht="34.5" customHeight="1" x14ac:dyDescent="0.15">
      <c r="A8" s="118"/>
      <c r="B8" s="105" t="s">
        <v>127</v>
      </c>
      <c r="C8" s="112" t="s">
        <v>76</v>
      </c>
      <c r="D8" s="112"/>
      <c r="E8" s="113" t="s">
        <v>139</v>
      </c>
      <c r="F8" s="113"/>
      <c r="G8" s="113"/>
      <c r="H8" s="113"/>
      <c r="I8" s="113"/>
    </row>
    <row r="9" spans="1:9" s="46" customFormat="1" ht="34.5" customHeight="1" x14ac:dyDescent="0.15">
      <c r="A9" s="118"/>
      <c r="B9" s="105" t="s">
        <v>128</v>
      </c>
      <c r="C9" s="112" t="s">
        <v>67</v>
      </c>
      <c r="D9" s="112"/>
      <c r="E9" s="113" t="s">
        <v>72</v>
      </c>
      <c r="F9" s="113"/>
      <c r="G9" s="113"/>
      <c r="H9" s="113"/>
      <c r="I9" s="113"/>
    </row>
    <row r="10" spans="1:9" s="46" customFormat="1" ht="34.5" customHeight="1" x14ac:dyDescent="0.15">
      <c r="A10" s="118"/>
      <c r="B10" s="105" t="s">
        <v>129</v>
      </c>
      <c r="C10" s="112" t="s">
        <v>78</v>
      </c>
      <c r="D10" s="112"/>
      <c r="E10" s="113" t="s">
        <v>77</v>
      </c>
      <c r="F10" s="113"/>
      <c r="G10" s="113"/>
      <c r="H10" s="113"/>
      <c r="I10" s="113"/>
    </row>
    <row r="11" spans="1:9" s="46" customFormat="1" ht="48" customHeight="1" x14ac:dyDescent="0.15">
      <c r="A11" s="118"/>
      <c r="B11" s="105" t="s">
        <v>130</v>
      </c>
      <c r="C11" s="114" t="s">
        <v>107</v>
      </c>
      <c r="D11" s="112"/>
      <c r="E11" s="113" t="s">
        <v>106</v>
      </c>
      <c r="F11" s="113"/>
      <c r="G11" s="113"/>
      <c r="H11" s="113"/>
      <c r="I11" s="113"/>
    </row>
    <row r="12" spans="1:9" s="46" customFormat="1" ht="31.5" customHeight="1" x14ac:dyDescent="0.15">
      <c r="A12" s="118"/>
      <c r="B12" s="105" t="s">
        <v>131</v>
      </c>
      <c r="C12" s="106" t="s">
        <v>108</v>
      </c>
      <c r="D12" s="107"/>
      <c r="E12" s="115" t="s">
        <v>109</v>
      </c>
      <c r="F12" s="115"/>
      <c r="G12" s="115"/>
      <c r="H12" s="115"/>
      <c r="I12" s="115"/>
    </row>
    <row r="13" spans="1:9" s="46" customFormat="1" ht="30.75" customHeight="1" x14ac:dyDescent="0.15">
      <c r="A13" s="118"/>
      <c r="B13" s="105" t="s">
        <v>132</v>
      </c>
      <c r="C13" s="112" t="s">
        <v>63</v>
      </c>
      <c r="D13" s="112"/>
      <c r="E13" s="113" t="s">
        <v>73</v>
      </c>
      <c r="F13" s="113"/>
      <c r="G13" s="113"/>
      <c r="H13" s="113"/>
      <c r="I13" s="113"/>
    </row>
    <row r="14" spans="1:9" s="46" customFormat="1" ht="34.5" customHeight="1" x14ac:dyDescent="0.15">
      <c r="A14" s="118" t="s">
        <v>123</v>
      </c>
      <c r="B14" s="104" t="s">
        <v>135</v>
      </c>
      <c r="C14" s="112" t="s">
        <v>134</v>
      </c>
      <c r="D14" s="112" t="s">
        <v>57</v>
      </c>
      <c r="E14" s="113" t="s">
        <v>140</v>
      </c>
      <c r="F14" s="113"/>
      <c r="G14" s="113"/>
      <c r="H14" s="113"/>
      <c r="I14" s="113"/>
    </row>
    <row r="15" spans="1:9" s="46" customFormat="1" ht="30.75" customHeight="1" x14ac:dyDescent="0.15">
      <c r="A15" s="118"/>
      <c r="B15" s="104" t="s">
        <v>136</v>
      </c>
      <c r="C15" s="112" t="s">
        <v>62</v>
      </c>
      <c r="D15" s="112" t="s">
        <v>62</v>
      </c>
      <c r="E15" s="113" t="s">
        <v>56</v>
      </c>
      <c r="F15" s="113"/>
      <c r="G15" s="113"/>
      <c r="H15" s="113"/>
      <c r="I15" s="113"/>
    </row>
    <row r="16" spans="1:9" s="46" customFormat="1" ht="38.25" customHeight="1" x14ac:dyDescent="0.15">
      <c r="A16" s="109" t="s">
        <v>68</v>
      </c>
      <c r="B16" s="109"/>
      <c r="C16" s="109"/>
      <c r="D16" s="109"/>
      <c r="E16" s="109"/>
      <c r="F16" s="109"/>
      <c r="G16" s="109"/>
      <c r="H16" s="109"/>
      <c r="I16" s="109"/>
    </row>
    <row r="17" spans="1:9" s="46" customFormat="1" ht="30.75" customHeight="1" x14ac:dyDescent="0.15">
      <c r="A17" s="119" t="s">
        <v>84</v>
      </c>
      <c r="B17" s="120"/>
      <c r="C17" s="120"/>
      <c r="D17" s="120"/>
      <c r="E17" s="120"/>
      <c r="F17" s="120"/>
      <c r="G17" s="120"/>
      <c r="H17" s="120"/>
      <c r="I17" s="120"/>
    </row>
    <row r="18" spans="1:9" ht="35.25" customHeight="1" x14ac:dyDescent="0.15">
      <c r="A18" s="116" t="s">
        <v>148</v>
      </c>
      <c r="B18" s="117"/>
      <c r="C18" s="117"/>
      <c r="D18" s="117"/>
      <c r="E18" s="117"/>
      <c r="F18" s="117"/>
      <c r="G18" s="117"/>
      <c r="H18" s="117"/>
      <c r="I18" s="117"/>
    </row>
    <row r="19" spans="1:9" ht="27" customHeight="1" x14ac:dyDescent="0.15">
      <c r="A19" s="119" t="s">
        <v>97</v>
      </c>
      <c r="B19" s="119"/>
      <c r="C19" s="119"/>
      <c r="D19" s="119"/>
      <c r="E19" s="119"/>
      <c r="F19" s="119"/>
      <c r="G19" s="119"/>
      <c r="H19" s="119"/>
      <c r="I19" s="119"/>
    </row>
    <row r="20" spans="1:9" ht="27" customHeight="1" x14ac:dyDescent="0.15">
      <c r="A20" s="120" t="s">
        <v>98</v>
      </c>
      <c r="B20" s="120"/>
      <c r="C20" s="120"/>
      <c r="D20" s="120"/>
      <c r="E20" s="120"/>
      <c r="F20" s="120"/>
      <c r="G20" s="120"/>
      <c r="H20" s="120"/>
      <c r="I20" s="120"/>
    </row>
    <row r="21" spans="1:9" ht="34.5" customHeight="1" x14ac:dyDescent="0.15">
      <c r="A21" s="119" t="s">
        <v>99</v>
      </c>
      <c r="B21" s="119"/>
      <c r="C21" s="119"/>
      <c r="D21" s="119"/>
      <c r="E21" s="119"/>
      <c r="F21" s="119"/>
      <c r="G21" s="119"/>
      <c r="H21" s="119"/>
      <c r="I21" s="119"/>
    </row>
    <row r="22" spans="1:9" ht="34.5" customHeight="1" x14ac:dyDescent="0.15">
      <c r="A22" s="116" t="s">
        <v>124</v>
      </c>
      <c r="B22" s="117"/>
      <c r="C22" s="117"/>
      <c r="D22" s="117"/>
      <c r="E22" s="117"/>
      <c r="F22" s="117"/>
      <c r="G22" s="117"/>
      <c r="H22" s="117"/>
      <c r="I22" s="117"/>
    </row>
    <row r="23" spans="1:9" ht="21.75" customHeight="1" x14ac:dyDescent="0.15">
      <c r="A23" s="120" t="s">
        <v>85</v>
      </c>
      <c r="B23" s="120"/>
      <c r="C23" s="120"/>
      <c r="D23" s="120"/>
      <c r="E23" s="120"/>
      <c r="F23" s="120"/>
      <c r="G23" s="120"/>
      <c r="H23" s="120"/>
      <c r="I23" s="120"/>
    </row>
    <row r="24" spans="1:9" ht="27.75" customHeight="1" x14ac:dyDescent="0.15">
      <c r="A24" s="109" t="s">
        <v>118</v>
      </c>
      <c r="B24" s="109"/>
      <c r="C24" s="109"/>
      <c r="D24" s="109"/>
      <c r="E24" s="109"/>
      <c r="F24" s="109"/>
      <c r="G24" s="109"/>
      <c r="H24" s="109"/>
      <c r="I24" s="109"/>
    </row>
    <row r="25" spans="1:9" ht="33" customHeight="1" x14ac:dyDescent="0.15">
      <c r="A25" s="119" t="s">
        <v>34</v>
      </c>
      <c r="B25" s="119"/>
      <c r="C25" s="119"/>
      <c r="D25" s="119"/>
      <c r="E25" s="119"/>
      <c r="F25" s="119"/>
      <c r="G25" s="119"/>
      <c r="H25" s="119"/>
      <c r="I25" s="119"/>
    </row>
    <row r="26" spans="1:9" ht="38.25" customHeight="1" x14ac:dyDescent="0.15">
      <c r="A26" s="100" t="s">
        <v>35</v>
      </c>
      <c r="B26" s="61"/>
      <c r="C26" s="61"/>
      <c r="D26" s="61"/>
      <c r="E26" s="61"/>
      <c r="F26" s="61"/>
      <c r="G26" s="61"/>
      <c r="H26" s="61"/>
      <c r="I26" s="61"/>
    </row>
    <row r="27" spans="1:9" ht="36.75" customHeight="1" x14ac:dyDescent="0.15">
      <c r="A27" s="119" t="s">
        <v>146</v>
      </c>
      <c r="B27" s="120"/>
      <c r="C27" s="120"/>
      <c r="D27" s="120"/>
      <c r="E27" s="120"/>
      <c r="F27" s="120"/>
      <c r="G27" s="120"/>
      <c r="H27" s="120"/>
      <c r="I27" s="120"/>
    </row>
    <row r="28" spans="1:9" ht="35.25" customHeight="1" x14ac:dyDescent="0.15">
      <c r="A28" s="119" t="s">
        <v>147</v>
      </c>
      <c r="B28" s="119"/>
      <c r="C28" s="119"/>
      <c r="D28" s="119"/>
      <c r="E28" s="119"/>
      <c r="F28" s="119"/>
      <c r="G28" s="119"/>
      <c r="H28" s="119"/>
      <c r="I28" s="119"/>
    </row>
    <row r="29" spans="1:9" s="46" customFormat="1" ht="30" customHeight="1" x14ac:dyDescent="0.15">
      <c r="A29" s="109" t="s">
        <v>83</v>
      </c>
      <c r="B29" s="109"/>
      <c r="C29" s="109"/>
      <c r="D29" s="109"/>
      <c r="E29" s="109"/>
      <c r="F29" s="109"/>
      <c r="G29" s="109"/>
      <c r="H29" s="109"/>
      <c r="I29" s="109"/>
    </row>
    <row r="30" spans="1:9" ht="30" customHeight="1" x14ac:dyDescent="0.15">
      <c r="A30" s="119" t="s">
        <v>87</v>
      </c>
      <c r="B30" s="119"/>
      <c r="C30" s="119"/>
      <c r="D30" s="119"/>
      <c r="E30" s="119"/>
      <c r="F30" s="119"/>
      <c r="G30" s="119"/>
      <c r="H30" s="119"/>
      <c r="I30" s="119"/>
    </row>
    <row r="31" spans="1:9" s="46" customFormat="1" ht="30.75" customHeight="1" x14ac:dyDescent="0.15">
      <c r="A31" s="119" t="s">
        <v>88</v>
      </c>
      <c r="B31" s="119"/>
      <c r="C31" s="119"/>
      <c r="D31" s="119"/>
      <c r="E31" s="119"/>
      <c r="F31" s="119"/>
      <c r="G31" s="119"/>
      <c r="H31" s="119"/>
      <c r="I31" s="119"/>
    </row>
    <row r="32" spans="1:9" s="46" customFormat="1" ht="30" customHeight="1" x14ac:dyDescent="0.15">
      <c r="A32" s="62"/>
      <c r="B32" s="60"/>
      <c r="C32" s="60"/>
      <c r="D32" s="60"/>
      <c r="E32" s="60"/>
      <c r="F32" s="60"/>
      <c r="G32" s="60"/>
      <c r="H32" s="60"/>
      <c r="I32" s="60"/>
    </row>
    <row r="33" spans="1:9" ht="30" customHeight="1" x14ac:dyDescent="0.15">
      <c r="A33" s="63" t="s">
        <v>36</v>
      </c>
      <c r="B33" s="123" t="s">
        <v>37</v>
      </c>
      <c r="C33" s="123"/>
      <c r="D33" s="123"/>
      <c r="E33" s="123"/>
      <c r="F33" s="123"/>
      <c r="G33" s="123"/>
      <c r="H33" s="123"/>
      <c r="I33" s="123"/>
    </row>
    <row r="34" spans="1:9" ht="18.75" customHeight="1" x14ac:dyDescent="0.15">
      <c r="A34" s="121" t="s">
        <v>43</v>
      </c>
      <c r="B34" s="122" t="s">
        <v>50</v>
      </c>
      <c r="C34" s="122"/>
      <c r="D34" s="122"/>
      <c r="E34" s="122"/>
      <c r="F34" s="122"/>
      <c r="G34" s="122"/>
      <c r="H34" s="122"/>
      <c r="I34" s="122"/>
    </row>
    <row r="35" spans="1:9" ht="18.75" customHeight="1" x14ac:dyDescent="0.15">
      <c r="A35" s="121"/>
      <c r="B35" s="122"/>
      <c r="C35" s="122"/>
      <c r="D35" s="122"/>
      <c r="E35" s="122"/>
      <c r="F35" s="122"/>
      <c r="G35" s="122"/>
      <c r="H35" s="122"/>
      <c r="I35" s="122"/>
    </row>
    <row r="36" spans="1:9" ht="18.75" customHeight="1" x14ac:dyDescent="0.15">
      <c r="A36" s="121" t="s">
        <v>44</v>
      </c>
      <c r="B36" s="122" t="s">
        <v>51</v>
      </c>
      <c r="C36" s="122"/>
      <c r="D36" s="122"/>
      <c r="E36" s="122"/>
      <c r="F36" s="122"/>
      <c r="G36" s="122"/>
      <c r="H36" s="122"/>
      <c r="I36" s="122"/>
    </row>
    <row r="37" spans="1:9" ht="18.75" customHeight="1" x14ac:dyDescent="0.15">
      <c r="A37" s="121"/>
      <c r="B37" s="122"/>
      <c r="C37" s="122"/>
      <c r="D37" s="122"/>
      <c r="E37" s="122"/>
      <c r="F37" s="122"/>
      <c r="G37" s="122"/>
      <c r="H37" s="122"/>
      <c r="I37" s="122"/>
    </row>
    <row r="38" spans="1:9" ht="18.75" customHeight="1" x14ac:dyDescent="0.15">
      <c r="A38" s="121" t="s">
        <v>45</v>
      </c>
      <c r="B38" s="122" t="s">
        <v>52</v>
      </c>
      <c r="C38" s="122"/>
      <c r="D38" s="122"/>
      <c r="E38" s="122"/>
      <c r="F38" s="122"/>
      <c r="G38" s="122"/>
      <c r="H38" s="122"/>
      <c r="I38" s="122"/>
    </row>
    <row r="39" spans="1:9" ht="18.75" customHeight="1" x14ac:dyDescent="0.15">
      <c r="A39" s="121"/>
      <c r="B39" s="122"/>
      <c r="C39" s="122"/>
      <c r="D39" s="122"/>
      <c r="E39" s="122"/>
      <c r="F39" s="122"/>
      <c r="G39" s="122"/>
      <c r="H39" s="122"/>
      <c r="I39" s="122"/>
    </row>
    <row r="40" spans="1:9" ht="38.25" customHeight="1" x14ac:dyDescent="0.15">
      <c r="A40" s="101" t="s">
        <v>46</v>
      </c>
      <c r="B40" s="125" t="s">
        <v>53</v>
      </c>
      <c r="C40" s="126"/>
      <c r="D40" s="126"/>
      <c r="E40" s="126"/>
      <c r="F40" s="126"/>
      <c r="G40" s="126"/>
      <c r="H40" s="126"/>
      <c r="I40" s="127"/>
    </row>
    <row r="41" spans="1:9" ht="18.75" customHeight="1" x14ac:dyDescent="0.15">
      <c r="A41" s="121" t="s">
        <v>95</v>
      </c>
      <c r="B41" s="122" t="s">
        <v>96</v>
      </c>
      <c r="C41" s="122"/>
      <c r="D41" s="122"/>
      <c r="E41" s="122"/>
      <c r="F41" s="122"/>
      <c r="G41" s="122"/>
      <c r="H41" s="122"/>
      <c r="I41" s="122"/>
    </row>
    <row r="42" spans="1:9" ht="18.75" customHeight="1" x14ac:dyDescent="0.15">
      <c r="A42" s="121"/>
      <c r="B42" s="122"/>
      <c r="C42" s="122"/>
      <c r="D42" s="122"/>
      <c r="E42" s="122"/>
      <c r="F42" s="122"/>
      <c r="G42" s="122"/>
      <c r="H42" s="122"/>
      <c r="I42" s="122"/>
    </row>
    <row r="43" spans="1:9" ht="30.75" customHeight="1" thickBot="1" x14ac:dyDescent="0.2">
      <c r="A43" s="119" t="s">
        <v>89</v>
      </c>
      <c r="B43" s="119"/>
      <c r="C43" s="119"/>
      <c r="D43" s="119"/>
      <c r="E43" s="119"/>
      <c r="F43" s="119"/>
      <c r="G43" s="119"/>
      <c r="H43" s="119"/>
      <c r="I43" s="119"/>
    </row>
    <row r="44" spans="1:9" s="46" customFormat="1" ht="45" customHeight="1" thickTop="1" x14ac:dyDescent="0.15">
      <c r="A44" s="60"/>
      <c r="B44" s="128"/>
      <c r="C44" s="129"/>
      <c r="D44" s="132" t="s">
        <v>47</v>
      </c>
      <c r="E44" s="132"/>
      <c r="F44" s="132"/>
      <c r="G44" s="132"/>
      <c r="H44" s="133"/>
      <c r="I44" s="61"/>
    </row>
    <row r="45" spans="1:9" s="45" customFormat="1" ht="36" customHeight="1" x14ac:dyDescent="0.15">
      <c r="A45" s="60"/>
      <c r="B45" s="130"/>
      <c r="C45" s="131"/>
      <c r="D45" s="64" t="s">
        <v>1</v>
      </c>
      <c r="E45" s="64" t="s">
        <v>2</v>
      </c>
      <c r="F45" s="64" t="s">
        <v>3</v>
      </c>
      <c r="G45" s="64" t="s">
        <v>4</v>
      </c>
      <c r="H45" s="65" t="s">
        <v>5</v>
      </c>
      <c r="I45" s="60"/>
    </row>
    <row r="46" spans="1:9" s="45" customFormat="1" ht="18" x14ac:dyDescent="0.15">
      <c r="A46" s="60"/>
      <c r="B46" s="130"/>
      <c r="C46" s="131"/>
      <c r="D46" s="64" t="s">
        <v>38</v>
      </c>
      <c r="E46" s="64" t="s">
        <v>39</v>
      </c>
      <c r="F46" s="64" t="s">
        <v>40</v>
      </c>
      <c r="G46" s="66" t="s">
        <v>41</v>
      </c>
      <c r="H46" s="65" t="s">
        <v>42</v>
      </c>
      <c r="I46" s="60"/>
    </row>
    <row r="47" spans="1:9" s="45" customFormat="1" ht="18" x14ac:dyDescent="0.15">
      <c r="A47" s="60"/>
      <c r="B47" s="134" t="s">
        <v>48</v>
      </c>
      <c r="C47" s="64" t="s">
        <v>104</v>
      </c>
      <c r="D47" s="67">
        <v>0.1</v>
      </c>
      <c r="E47" s="67">
        <v>0.15</v>
      </c>
      <c r="F47" s="67">
        <v>0.7</v>
      </c>
      <c r="G47" s="67">
        <v>0.05</v>
      </c>
      <c r="H47" s="68">
        <v>0</v>
      </c>
      <c r="I47" s="60"/>
    </row>
    <row r="48" spans="1:9" ht="18" x14ac:dyDescent="0.15">
      <c r="A48" s="60"/>
      <c r="B48" s="134"/>
      <c r="C48" s="64" t="s">
        <v>112</v>
      </c>
      <c r="D48" s="67">
        <v>0.1</v>
      </c>
      <c r="E48" s="67">
        <v>0.1</v>
      </c>
      <c r="F48" s="67">
        <v>0.7</v>
      </c>
      <c r="G48" s="67">
        <v>0.1</v>
      </c>
      <c r="H48" s="68">
        <v>0</v>
      </c>
      <c r="I48" s="60"/>
    </row>
    <row r="49" spans="1:20" ht="18" x14ac:dyDescent="0.15">
      <c r="A49" s="60"/>
      <c r="B49" s="134"/>
      <c r="C49" s="64" t="s">
        <v>65</v>
      </c>
      <c r="D49" s="67">
        <v>0.05</v>
      </c>
      <c r="E49" s="67">
        <v>0.1</v>
      </c>
      <c r="F49" s="67">
        <v>0.7</v>
      </c>
      <c r="G49" s="67">
        <v>0.1</v>
      </c>
      <c r="H49" s="68">
        <v>0.05</v>
      </c>
      <c r="I49" s="60"/>
    </row>
    <row r="50" spans="1:20" ht="18" x14ac:dyDescent="0.15">
      <c r="A50" s="60"/>
      <c r="B50" s="134"/>
      <c r="C50" s="64" t="s">
        <v>113</v>
      </c>
      <c r="D50" s="67">
        <v>0</v>
      </c>
      <c r="E50" s="67">
        <v>0.05</v>
      </c>
      <c r="F50" s="67">
        <v>0.7</v>
      </c>
      <c r="G50" s="67">
        <v>0.15</v>
      </c>
      <c r="H50" s="68">
        <v>0.1</v>
      </c>
      <c r="I50" s="60"/>
    </row>
    <row r="51" spans="1:20" ht="15" customHeight="1" thickBot="1" x14ac:dyDescent="0.2">
      <c r="A51" s="60"/>
      <c r="B51" s="135"/>
      <c r="C51" s="69" t="s">
        <v>114</v>
      </c>
      <c r="D51" s="70">
        <v>0</v>
      </c>
      <c r="E51" s="70">
        <v>0.05</v>
      </c>
      <c r="F51" s="70">
        <v>0.6</v>
      </c>
      <c r="G51" s="70">
        <v>0.2</v>
      </c>
      <c r="H51" s="71">
        <v>0.15</v>
      </c>
      <c r="I51" s="60"/>
    </row>
    <row r="52" spans="1:20" ht="16.5" customHeight="1" thickTop="1" x14ac:dyDescent="0.15">
      <c r="A52" s="124" t="s">
        <v>90</v>
      </c>
      <c r="B52" s="124"/>
      <c r="C52" s="124"/>
      <c r="D52" s="124"/>
      <c r="E52" s="124"/>
      <c r="F52" s="124"/>
      <c r="G52" s="124"/>
      <c r="H52" s="124"/>
      <c r="I52" s="124"/>
      <c r="L52" s="72"/>
      <c r="M52" s="72"/>
      <c r="N52" s="72"/>
      <c r="O52" s="72"/>
      <c r="P52" s="72"/>
      <c r="Q52" s="72"/>
      <c r="R52" s="72"/>
      <c r="S52" s="72"/>
      <c r="T52" s="72"/>
    </row>
    <row r="53" spans="1:20" s="44" customFormat="1" ht="16.5" customHeight="1" x14ac:dyDescent="0.15">
      <c r="A53" s="124" t="s">
        <v>119</v>
      </c>
      <c r="B53" s="124"/>
      <c r="C53" s="124"/>
      <c r="D53" s="124"/>
      <c r="E53" s="124"/>
      <c r="F53" s="124"/>
      <c r="G53" s="124"/>
      <c r="H53" s="124"/>
      <c r="I53" s="124"/>
    </row>
    <row r="54" spans="1:20" s="44" customFormat="1" ht="16.5" customHeight="1" x14ac:dyDescent="0.15">
      <c r="A54" s="124" t="s">
        <v>91</v>
      </c>
      <c r="B54" s="124"/>
      <c r="C54" s="124"/>
      <c r="D54" s="124"/>
      <c r="E54" s="124"/>
      <c r="F54" s="124"/>
      <c r="G54" s="124"/>
      <c r="H54" s="124"/>
      <c r="I54" s="124"/>
    </row>
    <row r="55" spans="1:20" s="44" customFormat="1" ht="16.5" customHeight="1" x14ac:dyDescent="0.15">
      <c r="A55" s="124" t="s">
        <v>92</v>
      </c>
      <c r="B55" s="124"/>
      <c r="C55" s="124"/>
      <c r="D55" s="124"/>
      <c r="E55" s="124"/>
      <c r="F55" s="124"/>
      <c r="G55" s="124"/>
      <c r="H55" s="124"/>
      <c r="I55" s="124"/>
    </row>
    <row r="56" spans="1:20" s="44" customFormat="1" ht="23.25" customHeight="1" x14ac:dyDescent="0.15">
      <c r="A56" s="109" t="s">
        <v>86</v>
      </c>
      <c r="B56" s="109"/>
      <c r="C56" s="109"/>
      <c r="D56" s="109"/>
      <c r="E56" s="109"/>
      <c r="F56" s="109"/>
      <c r="G56" s="109"/>
      <c r="H56" s="109"/>
      <c r="I56" s="109"/>
    </row>
    <row r="57" spans="1:20" ht="17" x14ac:dyDescent="0.15">
      <c r="A57" s="124" t="s">
        <v>93</v>
      </c>
      <c r="B57" s="124"/>
      <c r="C57" s="124"/>
      <c r="D57" s="124"/>
      <c r="E57" s="124"/>
      <c r="F57" s="124"/>
      <c r="G57" s="124"/>
      <c r="H57" s="124"/>
      <c r="I57" s="124"/>
    </row>
    <row r="58" spans="1:20" ht="18.75" customHeight="1" x14ac:dyDescent="0.15">
      <c r="A58" s="124" t="s">
        <v>94</v>
      </c>
      <c r="B58" s="124"/>
      <c r="C58" s="124"/>
      <c r="D58" s="124"/>
      <c r="E58" s="124"/>
      <c r="F58" s="124"/>
      <c r="G58" s="124"/>
      <c r="H58" s="124"/>
      <c r="I58" s="124"/>
    </row>
    <row r="59" spans="1:20" ht="18.75" customHeight="1" x14ac:dyDescent="0.15">
      <c r="A59" s="109" t="s">
        <v>55</v>
      </c>
      <c r="B59" s="109"/>
      <c r="C59" s="109"/>
      <c r="D59" s="109"/>
      <c r="E59" s="109"/>
      <c r="F59" s="109"/>
      <c r="G59" s="109"/>
      <c r="H59" s="109"/>
      <c r="I59" s="109"/>
    </row>
    <row r="60" spans="1:20" ht="34.5" customHeight="1" x14ac:dyDescent="0.15">
      <c r="A60" s="136" t="s">
        <v>125</v>
      </c>
      <c r="B60" s="136"/>
      <c r="C60" s="136"/>
      <c r="D60" s="136"/>
      <c r="E60" s="136"/>
      <c r="F60" s="136"/>
      <c r="G60" s="136"/>
      <c r="H60" s="136"/>
      <c r="I60" s="136"/>
    </row>
    <row r="61" spans="1:20" ht="34.5" customHeight="1" x14ac:dyDescent="0.15">
      <c r="A61" s="136" t="s">
        <v>64</v>
      </c>
      <c r="B61" s="136"/>
      <c r="C61" s="136"/>
      <c r="D61" s="136"/>
      <c r="E61" s="136"/>
      <c r="F61" s="136"/>
      <c r="G61" s="136"/>
      <c r="H61" s="136"/>
      <c r="I61" s="136"/>
    </row>
    <row r="62" spans="1:20" ht="36.75" customHeight="1" x14ac:dyDescent="0.15"/>
    <row r="63" spans="1:20" ht="36.75" customHeight="1" x14ac:dyDescent="0.15"/>
  </sheetData>
  <mergeCells count="67">
    <mergeCell ref="A61:I61"/>
    <mergeCell ref="A55:I55"/>
    <mergeCell ref="A56:I56"/>
    <mergeCell ref="A57:I57"/>
    <mergeCell ref="A58:I58"/>
    <mergeCell ref="A59:I59"/>
    <mergeCell ref="A60:I60"/>
    <mergeCell ref="A54:I54"/>
    <mergeCell ref="A38:A39"/>
    <mergeCell ref="B38:I39"/>
    <mergeCell ref="B40:I40"/>
    <mergeCell ref="A41:A42"/>
    <mergeCell ref="B41:I42"/>
    <mergeCell ref="A43:I43"/>
    <mergeCell ref="B44:C46"/>
    <mergeCell ref="D44:H44"/>
    <mergeCell ref="B47:B51"/>
    <mergeCell ref="A52:I52"/>
    <mergeCell ref="A53:I53"/>
    <mergeCell ref="C13:D13"/>
    <mergeCell ref="E13:I13"/>
    <mergeCell ref="A6:A13"/>
    <mergeCell ref="A36:A37"/>
    <mergeCell ref="B36:I37"/>
    <mergeCell ref="A23:I23"/>
    <mergeCell ref="A24:I24"/>
    <mergeCell ref="A25:I25"/>
    <mergeCell ref="A27:I27"/>
    <mergeCell ref="A28:I28"/>
    <mergeCell ref="A29:I29"/>
    <mergeCell ref="A30:I30"/>
    <mergeCell ref="A31:I31"/>
    <mergeCell ref="B33:I33"/>
    <mergeCell ref="A34:A35"/>
    <mergeCell ref="B34:I35"/>
    <mergeCell ref="E7:I7"/>
    <mergeCell ref="C8:D8"/>
    <mergeCell ref="E8:I8"/>
    <mergeCell ref="E12:I12"/>
    <mergeCell ref="A22:I22"/>
    <mergeCell ref="A14:A15"/>
    <mergeCell ref="C14:D14"/>
    <mergeCell ref="E14:I14"/>
    <mergeCell ref="C15:D15"/>
    <mergeCell ref="E15:I15"/>
    <mergeCell ref="A16:I16"/>
    <mergeCell ref="A17:I17"/>
    <mergeCell ref="A18:I18"/>
    <mergeCell ref="A19:I19"/>
    <mergeCell ref="A20:I20"/>
    <mergeCell ref="A21:I21"/>
    <mergeCell ref="C12:D12"/>
    <mergeCell ref="A1:I1"/>
    <mergeCell ref="A2:I2"/>
    <mergeCell ref="A3:I3"/>
    <mergeCell ref="A4:I4"/>
    <mergeCell ref="C5:D5"/>
    <mergeCell ref="E5:I5"/>
    <mergeCell ref="C9:D9"/>
    <mergeCell ref="E9:I9"/>
    <mergeCell ref="C10:D10"/>
    <mergeCell ref="E10:I10"/>
    <mergeCell ref="C11:D11"/>
    <mergeCell ref="E11:I11"/>
    <mergeCell ref="C6:D6"/>
    <mergeCell ref="E6:I6"/>
    <mergeCell ref="C7:D7"/>
  </mergeCells>
  <phoneticPr fontId="1" type="noConversion"/>
  <pageMargins left="0.75" right="0.75" top="1" bottom="1" header="0.51111111111111107" footer="0.51111111111111107"/>
  <pageSetup paperSize="9" firstPageNumber="429496319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H19" sqref="H19"/>
    </sheetView>
  </sheetViews>
  <sheetFormatPr baseColWidth="10" defaultColWidth="8.83203125" defaultRowHeight="15" x14ac:dyDescent="0.15"/>
  <cols>
    <col min="1" max="1" width="16.6640625" style="73" customWidth="1"/>
    <col min="2" max="2" width="10.5" style="73" bestFit="1" customWidth="1"/>
    <col min="3" max="16384" width="8.83203125" style="73"/>
  </cols>
  <sheetData>
    <row r="1" spans="1:10" s="74" customFormat="1" ht="16" x14ac:dyDescent="0.2">
      <c r="A1" s="94" t="s">
        <v>116</v>
      </c>
      <c r="B1" s="73"/>
      <c r="C1" s="94" t="s">
        <v>105</v>
      </c>
      <c r="D1" s="73"/>
      <c r="E1" s="73"/>
      <c r="F1" s="73"/>
      <c r="G1" s="73"/>
      <c r="H1" s="73"/>
      <c r="J1" s="73"/>
    </row>
    <row r="2" spans="1:10" s="74" customFormat="1" ht="36.75" customHeight="1" x14ac:dyDescent="0.15">
      <c r="A2" s="97" t="s">
        <v>110</v>
      </c>
      <c r="B2" s="98" t="s">
        <v>100</v>
      </c>
      <c r="C2" s="99" t="s">
        <v>101</v>
      </c>
      <c r="D2" s="99" t="s">
        <v>1</v>
      </c>
      <c r="E2" s="99" t="s">
        <v>2</v>
      </c>
      <c r="F2" s="99" t="s">
        <v>3</v>
      </c>
      <c r="G2" s="99" t="s">
        <v>4</v>
      </c>
      <c r="H2" s="99" t="s">
        <v>5</v>
      </c>
    </row>
    <row r="3" spans="1:10" s="74" customFormat="1" x14ac:dyDescent="0.15">
      <c r="A3" s="75" t="s">
        <v>111</v>
      </c>
      <c r="B3" s="76">
        <f>SUM(D3:H3)</f>
        <v>129</v>
      </c>
      <c r="C3" s="83" t="s">
        <v>3</v>
      </c>
      <c r="D3" s="93">
        <f>COUNTIFS(绩效结果收集表模版!X:X,绩效比例分布!D$2)</f>
        <v>0</v>
      </c>
      <c r="E3" s="93">
        <f>COUNTIFS(绩效结果收集表模版!X:X,绩效比例分布!E$2)</f>
        <v>0</v>
      </c>
      <c r="F3" s="93">
        <f>COUNTIFS(绩效结果收集表模版!X:X,绩效比例分布!F$2)</f>
        <v>130</v>
      </c>
      <c r="G3" s="93">
        <f>COUNTIFS(绩效结果收集表模版!X:X,绩效比例分布!G$2)</f>
        <v>0</v>
      </c>
      <c r="H3" s="93">
        <f>COUNTIFS(绩效结果收集表模版!X:X,绩效比例分布!H$2)+COUNTA(#REF!)-2</f>
        <v>-1</v>
      </c>
    </row>
    <row r="4" spans="1:10" s="74" customFormat="1" x14ac:dyDescent="0.2">
      <c r="A4" s="75" t="s">
        <v>115</v>
      </c>
      <c r="B4" s="77"/>
      <c r="C4" s="77"/>
      <c r="D4" s="84">
        <f>D3/$B$3</f>
        <v>0</v>
      </c>
      <c r="E4" s="84">
        <f>E3/$B$3</f>
        <v>0</v>
      </c>
      <c r="F4" s="84">
        <f>F3/$B$3</f>
        <v>1.0077519379844961</v>
      </c>
      <c r="G4" s="84">
        <f>G3/$B$3</f>
        <v>0</v>
      </c>
      <c r="H4" s="84">
        <f>H3/$B$3</f>
        <v>-7.7519379844961239E-3</v>
      </c>
    </row>
    <row r="5" spans="1:10" s="74" customFormat="1" ht="15" customHeight="1" x14ac:dyDescent="0.15">
      <c r="A5" s="78" t="s">
        <v>102</v>
      </c>
      <c r="B5" s="79"/>
      <c r="C5" s="79"/>
      <c r="D5" s="85" t="e">
        <f>VLOOKUP(C3,#REF!,2,0)</f>
        <v>#REF!</v>
      </c>
      <c r="E5" s="85" t="e">
        <f>VLOOKUP($C$3,#REF!,3,0)</f>
        <v>#REF!</v>
      </c>
      <c r="F5" s="85" t="e">
        <f>VLOOKUP($C$3,#REF!,4,0)</f>
        <v>#REF!</v>
      </c>
      <c r="G5" s="85" t="e">
        <f>VLOOKUP($C$3,#REF!,5,0)</f>
        <v>#REF!</v>
      </c>
      <c r="H5" s="85" t="e">
        <f>VLOOKUP($C$3,#REF!,6,0)</f>
        <v>#REF!</v>
      </c>
    </row>
    <row r="6" spans="1:10" s="74" customFormat="1" x14ac:dyDescent="0.15">
      <c r="A6" s="80" t="s">
        <v>103</v>
      </c>
      <c r="B6" s="81"/>
      <c r="C6" s="81"/>
      <c r="D6" s="85" t="e">
        <f>D5-D4</f>
        <v>#REF!</v>
      </c>
      <c r="E6" s="85" t="e">
        <f t="shared" ref="E6:H6" si="0">E5-E4</f>
        <v>#REF!</v>
      </c>
      <c r="F6" s="85" t="e">
        <f t="shared" si="0"/>
        <v>#REF!</v>
      </c>
      <c r="G6" s="85" t="e">
        <f t="shared" si="0"/>
        <v>#REF!</v>
      </c>
      <c r="H6" s="85" t="e">
        <f t="shared" si="0"/>
        <v>#REF!</v>
      </c>
    </row>
    <row r="7" spans="1:10" s="82" customFormat="1" ht="21.75" customHeight="1" x14ac:dyDescent="0.15">
      <c r="A7" s="137"/>
      <c r="B7" s="138"/>
      <c r="C7" s="138"/>
      <c r="D7" s="138"/>
      <c r="E7" s="138"/>
      <c r="F7" s="138"/>
      <c r="G7" s="138"/>
      <c r="H7" s="138"/>
    </row>
    <row r="9" spans="1:10" ht="16" x14ac:dyDescent="0.2">
      <c r="A9" s="94" t="s">
        <v>117</v>
      </c>
      <c r="C9" s="94" t="s">
        <v>105</v>
      </c>
    </row>
    <row r="10" spans="1:10" ht="16" x14ac:dyDescent="0.15">
      <c r="A10" s="97" t="s">
        <v>110</v>
      </c>
      <c r="B10" s="98" t="s">
        <v>100</v>
      </c>
      <c r="C10" s="99" t="s">
        <v>101</v>
      </c>
      <c r="D10" s="99" t="s">
        <v>1</v>
      </c>
      <c r="E10" s="99" t="s">
        <v>2</v>
      </c>
      <c r="F10" s="99" t="s">
        <v>3</v>
      </c>
      <c r="G10" s="99" t="s">
        <v>4</v>
      </c>
      <c r="H10" s="99" t="s">
        <v>5</v>
      </c>
    </row>
    <row r="11" spans="1:10" x14ac:dyDescent="0.15">
      <c r="A11" s="75" t="s">
        <v>111</v>
      </c>
      <c r="B11" s="76" t="e">
        <f>SUM(D11:H11)</f>
        <v>#REF!</v>
      </c>
      <c r="C11" s="83" t="s">
        <v>2</v>
      </c>
      <c r="D11" s="93" t="e">
        <f>COUNTIFS(#REF!,绩效比例分布!D$2)</f>
        <v>#REF!</v>
      </c>
      <c r="E11" s="93" t="e">
        <f>COUNTIFS(#REF!,绩效比例分布!E$2)</f>
        <v>#REF!</v>
      </c>
      <c r="F11" s="93" t="e">
        <f>COUNTIFS(#REF!,绩效比例分布!F$2)</f>
        <v>#REF!</v>
      </c>
      <c r="G11" s="93" t="e">
        <f>COUNTIFS(#REF!,绩效比例分布!G$2)</f>
        <v>#REF!</v>
      </c>
      <c r="H11" s="93" t="e">
        <f>COUNTIFS(#REF!,绩效比例分布!H$2)+COUNTA(#REF!)-2</f>
        <v>#REF!</v>
      </c>
    </row>
    <row r="12" spans="1:10" ht="16" x14ac:dyDescent="0.2">
      <c r="A12" s="75" t="s">
        <v>115</v>
      </c>
      <c r="B12" s="77"/>
      <c r="C12" s="77"/>
      <c r="D12" s="84" t="e">
        <f>D11/$B$3</f>
        <v>#REF!</v>
      </c>
      <c r="E12" s="84" t="e">
        <f>E11/$B$3</f>
        <v>#REF!</v>
      </c>
      <c r="F12" s="84" t="e">
        <f>F11/$B$3</f>
        <v>#REF!</v>
      </c>
      <c r="G12" s="84" t="e">
        <f>G11/$B$3</f>
        <v>#REF!</v>
      </c>
      <c r="H12" s="84" t="e">
        <f>H11/$B$3</f>
        <v>#REF!</v>
      </c>
    </row>
    <row r="13" spans="1:10" x14ac:dyDescent="0.15">
      <c r="A13" s="78" t="s">
        <v>102</v>
      </c>
      <c r="B13" s="79"/>
      <c r="C13" s="79"/>
      <c r="D13" s="85" t="e">
        <f>VLOOKUP(C11,#REF!,2,0)</f>
        <v>#REF!</v>
      </c>
      <c r="E13" s="85" t="e">
        <f>VLOOKUP($C$3,#REF!,3,0)</f>
        <v>#REF!</v>
      </c>
      <c r="F13" s="85" t="e">
        <f>VLOOKUP($C$3,#REF!,4,0)</f>
        <v>#REF!</v>
      </c>
      <c r="G13" s="85" t="e">
        <f>VLOOKUP($C$3,#REF!,5,0)</f>
        <v>#REF!</v>
      </c>
      <c r="H13" s="85" t="e">
        <f>VLOOKUP($C$3,#REF!,6,0)</f>
        <v>#REF!</v>
      </c>
    </row>
    <row r="14" spans="1:10" x14ac:dyDescent="0.15">
      <c r="A14" s="80" t="s">
        <v>103</v>
      </c>
      <c r="B14" s="81"/>
      <c r="C14" s="81"/>
      <c r="D14" s="85" t="e">
        <f>D13-D12</f>
        <v>#REF!</v>
      </c>
      <c r="E14" s="85" t="e">
        <f t="shared" ref="E14:H14" si="1">E13-E12</f>
        <v>#REF!</v>
      </c>
      <c r="F14" s="85" t="e">
        <f t="shared" si="1"/>
        <v>#REF!</v>
      </c>
      <c r="G14" s="85" t="e">
        <f t="shared" si="1"/>
        <v>#REF!</v>
      </c>
      <c r="H14" s="85" t="e">
        <f t="shared" si="1"/>
        <v>#REF!</v>
      </c>
    </row>
  </sheetData>
  <dataConsolidate/>
  <mergeCells count="1">
    <mergeCell ref="A7:H7"/>
  </mergeCells>
  <phoneticPr fontId="1" type="noConversion"/>
  <conditionalFormatting sqref="D6:H6">
    <cfRule type="containsText" dxfId="3" priority="5" operator="containsText" text="不合格">
      <formula>NOT(ISERROR(SEARCH("不合格",D6)))</formula>
    </cfRule>
  </conditionalFormatting>
  <conditionalFormatting sqref="D14:H14">
    <cfRule type="containsText" dxfId="2" priority="1" operator="containsText" text="不合格">
      <formula>NOT(ISERROR(SEARCH("不合格",D14)))</formula>
    </cfRule>
  </conditionalFormatting>
  <dataValidations count="1">
    <dataValidation type="list" allowBlank="1" showInputMessage="1" showErrorMessage="1" sqref="C3 C11">
      <formula1>"A,B,C,D,E"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1"/>
  <sheetViews>
    <sheetView tabSelected="1" zoomScaleSheetLayoutView="100" workbookViewId="0">
      <pane xSplit="6" ySplit="1" topLeftCell="G2" activePane="bottomRight" state="frozen"/>
      <selection pane="topRight" activeCell="G1" sqref="G1"/>
      <selection pane="bottomLeft" activeCell="A7" sqref="A7"/>
      <selection pane="bottomRight" activeCell="E5" sqref="E5"/>
    </sheetView>
  </sheetViews>
  <sheetFormatPr baseColWidth="10" defaultColWidth="9" defaultRowHeight="12" customHeight="1" x14ac:dyDescent="0.15"/>
  <cols>
    <col min="1" max="1" width="7.5" customWidth="1"/>
    <col min="2" max="2" width="9" style="2" bestFit="1" customWidth="1"/>
    <col min="3" max="3" width="17.1640625" style="2" customWidth="1"/>
    <col min="4" max="4" width="9" style="2" bestFit="1" customWidth="1"/>
    <col min="5" max="5" width="9" style="2" customWidth="1"/>
    <col min="6" max="6" width="13.83203125" customWidth="1"/>
    <col min="7" max="7" width="13.1640625" customWidth="1"/>
    <col min="8" max="8" width="14" customWidth="1"/>
    <col min="9" max="9" width="12.6640625" customWidth="1"/>
    <col min="10" max="10" width="8.5" customWidth="1"/>
    <col min="11" max="12" width="8.6640625" customWidth="1"/>
    <col min="13" max="13" width="13.33203125" style="2" customWidth="1"/>
    <col min="14" max="14" width="9" style="2" customWidth="1"/>
    <col min="15" max="15" width="10.5" customWidth="1"/>
    <col min="16" max="16" width="10.1640625" customWidth="1"/>
    <col min="17" max="18" width="9" style="3" customWidth="1"/>
    <col min="19" max="19" width="14.1640625" style="3" bestFit="1" customWidth="1"/>
    <col min="20" max="20" width="21.33203125" style="3" bestFit="1" customWidth="1"/>
    <col min="21" max="21" width="9.6640625" style="2" customWidth="1"/>
    <col min="22" max="22" width="9.6640625" style="4" customWidth="1"/>
    <col min="23" max="23" width="9.6640625" style="2" customWidth="1"/>
    <col min="24" max="24" width="9.6640625" style="5" customWidth="1"/>
    <col min="25" max="25" width="9.1640625" style="2" bestFit="1" customWidth="1"/>
    <col min="26" max="26" width="13.6640625" style="2" customWidth="1"/>
    <col min="27" max="27" width="10.1640625" style="95" customWidth="1"/>
    <col min="28" max="28" width="8.5" style="5" bestFit="1" customWidth="1"/>
    <col min="29" max="30" width="9" style="5" customWidth="1"/>
    <col min="31" max="31" width="2.6640625" style="27" customWidth="1"/>
    <col min="32" max="35" width="9.1640625" style="6" customWidth="1"/>
    <col min="36" max="36" width="9.1640625" style="23" customWidth="1"/>
    <col min="37" max="37" width="9.1640625" style="6" customWidth="1"/>
    <col min="38" max="39" width="9" style="2" customWidth="1"/>
    <col min="40" max="40" width="9" style="43" customWidth="1"/>
    <col min="41" max="41" width="9" style="2" bestFit="1" customWidth="1"/>
    <col min="42" max="42" width="9.83203125" style="2" bestFit="1" customWidth="1"/>
    <col min="43" max="43" width="9.33203125" style="2" bestFit="1" customWidth="1"/>
    <col min="44" max="44" width="15.83203125" style="2" customWidth="1"/>
    <col min="45" max="45" width="9" bestFit="1" customWidth="1"/>
  </cols>
  <sheetData>
    <row r="1" spans="1:44" ht="49.5" customHeight="1" x14ac:dyDescent="0.15">
      <c r="A1" s="8" t="s">
        <v>6</v>
      </c>
      <c r="B1" s="29" t="s">
        <v>7</v>
      </c>
      <c r="C1" s="29" t="s">
        <v>69</v>
      </c>
      <c r="D1" s="29" t="s">
        <v>8</v>
      </c>
      <c r="E1" s="29" t="s">
        <v>49</v>
      </c>
      <c r="F1" s="29" t="s">
        <v>29</v>
      </c>
      <c r="G1" s="29" t="s">
        <v>30</v>
      </c>
      <c r="H1" s="29" t="s">
        <v>31</v>
      </c>
      <c r="I1" s="29" t="s">
        <v>32</v>
      </c>
      <c r="J1" s="29" t="s">
        <v>79</v>
      </c>
      <c r="K1" s="29" t="s">
        <v>80</v>
      </c>
      <c r="L1" s="29" t="s">
        <v>81</v>
      </c>
      <c r="M1" s="29" t="s">
        <v>9</v>
      </c>
      <c r="N1" s="29" t="s">
        <v>10</v>
      </c>
      <c r="O1" s="29" t="s">
        <v>11</v>
      </c>
      <c r="P1" s="29" t="s">
        <v>12</v>
      </c>
      <c r="Q1" s="29" t="s">
        <v>13</v>
      </c>
      <c r="R1" s="29" t="s">
        <v>14</v>
      </c>
      <c r="S1" s="54" t="s">
        <v>70</v>
      </c>
      <c r="T1" s="59" t="s">
        <v>120</v>
      </c>
      <c r="U1" s="55" t="s">
        <v>15</v>
      </c>
      <c r="V1" s="56" t="s">
        <v>16</v>
      </c>
      <c r="W1" s="55" t="s">
        <v>17</v>
      </c>
      <c r="X1" s="57" t="s">
        <v>18</v>
      </c>
      <c r="Y1" s="51" t="s">
        <v>141</v>
      </c>
      <c r="Z1" s="58" t="s">
        <v>74</v>
      </c>
      <c r="AA1" s="96" t="s">
        <v>142</v>
      </c>
      <c r="AB1" s="58" t="s">
        <v>75</v>
      </c>
      <c r="AC1" s="52" t="s">
        <v>19</v>
      </c>
      <c r="AD1" s="53" t="s">
        <v>20</v>
      </c>
      <c r="AE1" s="28"/>
      <c r="AF1" s="87" t="s">
        <v>143</v>
      </c>
      <c r="AG1" s="88" t="s">
        <v>144</v>
      </c>
      <c r="AH1" s="88" t="s">
        <v>145</v>
      </c>
      <c r="AI1" s="88" t="s">
        <v>21</v>
      </c>
      <c r="AJ1" s="89" t="s">
        <v>22</v>
      </c>
      <c r="AK1" s="88" t="s">
        <v>23</v>
      </c>
      <c r="AL1" s="88" t="s">
        <v>24</v>
      </c>
      <c r="AM1" s="88" t="s">
        <v>25</v>
      </c>
      <c r="AN1" s="90" t="s">
        <v>26</v>
      </c>
      <c r="AO1" s="86" t="s">
        <v>33</v>
      </c>
      <c r="AP1" s="48">
        <f>SUM(AK:AK)*AR1</f>
        <v>0</v>
      </c>
      <c r="AQ1" s="47" t="s">
        <v>66</v>
      </c>
      <c r="AR1" s="49">
        <v>1</v>
      </c>
    </row>
    <row r="2" spans="1:44" s="20" customFormat="1" ht="15" customHeight="1" x14ac:dyDescent="0.15">
      <c r="A2" s="34" t="s">
        <v>152</v>
      </c>
      <c r="B2" s="10" t="s">
        <v>153</v>
      </c>
      <c r="C2" s="10" t="s">
        <v>154</v>
      </c>
      <c r="D2" s="30" t="s">
        <v>596</v>
      </c>
      <c r="E2" s="30" t="s">
        <v>149</v>
      </c>
      <c r="F2" s="30" t="s">
        <v>150</v>
      </c>
      <c r="G2" s="30" t="s">
        <v>542</v>
      </c>
      <c r="H2" s="30"/>
      <c r="I2" s="30"/>
      <c r="J2" s="30"/>
      <c r="K2" s="30"/>
      <c r="L2" s="30"/>
      <c r="M2" s="30" t="s">
        <v>565</v>
      </c>
      <c r="N2" s="30" t="s">
        <v>588</v>
      </c>
      <c r="O2" s="31">
        <v>41005</v>
      </c>
      <c r="P2" s="31" t="str">
        <f t="shared" ref="P2:P31" si="0">IF(AB2="是","2018/4/1",EDATE(O2,3))</f>
        <v>2018/4/1</v>
      </c>
      <c r="Q2" s="30" t="s">
        <v>28</v>
      </c>
      <c r="R2" s="30" t="s">
        <v>27</v>
      </c>
      <c r="S2" s="30"/>
      <c r="T2" s="30"/>
      <c r="U2" s="33" t="s">
        <v>151</v>
      </c>
      <c r="V2" s="12" t="s">
        <v>65</v>
      </c>
      <c r="W2" s="41" t="s">
        <v>151</v>
      </c>
      <c r="X2" s="22" t="str">
        <f t="shared" ref="X2:X31" si="1">V2</f>
        <v>C</v>
      </c>
      <c r="Y2" s="13">
        <v>43191</v>
      </c>
      <c r="Z2" s="14" t="str">
        <f t="shared" ref="Z2:Z31" si="2">IF((Y2-O2)&gt;0,"是","否")</f>
        <v>是</v>
      </c>
      <c r="AA2" s="13">
        <v>43101</v>
      </c>
      <c r="AB2" s="15" t="str">
        <f t="shared" ref="AB2:AB31" si="3">IF((AA2-O2)&gt;0,"是","否")</f>
        <v>是</v>
      </c>
      <c r="AC2" s="15"/>
      <c r="AD2" s="50"/>
      <c r="AE2" s="25"/>
      <c r="AF2" s="91"/>
      <c r="AG2" s="16"/>
      <c r="AH2" s="16"/>
      <c r="AI2" s="17"/>
      <c r="AJ2" s="24">
        <v>1</v>
      </c>
      <c r="AK2" s="16">
        <f t="shared" ref="AK2:AK31" si="4">(AF2+AG2+AH2)*AI2*AJ2</f>
        <v>0</v>
      </c>
      <c r="AL2" s="18">
        <f t="shared" ref="AL2:AL30" si="5">IF(X2="A",1.5,IF(X2="B",1.2,IF(X2="C",1,IF(X2="D",0.5,0))))</f>
        <v>1</v>
      </c>
      <c r="AM2" s="18">
        <f t="shared" ref="AM2:AM31" si="6">AK2*AL2</f>
        <v>0</v>
      </c>
      <c r="AN2" s="92"/>
      <c r="AO2" s="19"/>
      <c r="AP2" s="19"/>
      <c r="AQ2" s="19"/>
    </row>
    <row r="3" spans="1:44" s="20" customFormat="1" ht="15" customHeight="1" x14ac:dyDescent="0.15">
      <c r="A3" s="9" t="s">
        <v>155</v>
      </c>
      <c r="B3" s="10" t="s">
        <v>156</v>
      </c>
      <c r="C3" s="10" t="s">
        <v>157</v>
      </c>
      <c r="D3" s="30" t="s">
        <v>596</v>
      </c>
      <c r="E3" s="30" t="s">
        <v>149</v>
      </c>
      <c r="F3" s="10" t="s">
        <v>150</v>
      </c>
      <c r="G3" s="10" t="s">
        <v>542</v>
      </c>
      <c r="H3" s="10"/>
      <c r="I3" s="10"/>
      <c r="J3" s="10"/>
      <c r="K3" s="10"/>
      <c r="L3" s="10"/>
      <c r="M3" s="10" t="s">
        <v>566</v>
      </c>
      <c r="N3" s="10" t="s">
        <v>589</v>
      </c>
      <c r="O3" s="11">
        <v>41205</v>
      </c>
      <c r="P3" s="31" t="str">
        <f t="shared" si="0"/>
        <v>2018/4/1</v>
      </c>
      <c r="Q3" s="30" t="s">
        <v>28</v>
      </c>
      <c r="R3" s="30" t="s">
        <v>27</v>
      </c>
      <c r="S3" s="30"/>
      <c r="T3" s="30"/>
      <c r="U3" s="32" t="s">
        <v>151</v>
      </c>
      <c r="V3" s="12" t="s">
        <v>65</v>
      </c>
      <c r="W3" s="41" t="s">
        <v>151</v>
      </c>
      <c r="X3" s="22" t="str">
        <f t="shared" si="1"/>
        <v>C</v>
      </c>
      <c r="Y3" s="13">
        <v>43191</v>
      </c>
      <c r="Z3" s="14" t="str">
        <f t="shared" si="2"/>
        <v>是</v>
      </c>
      <c r="AA3" s="13">
        <v>43101</v>
      </c>
      <c r="AB3" s="15" t="str">
        <f t="shared" si="3"/>
        <v>是</v>
      </c>
      <c r="AC3" s="15"/>
      <c r="AD3" s="50"/>
      <c r="AE3" s="25"/>
      <c r="AF3" s="91"/>
      <c r="AG3" s="16"/>
      <c r="AH3" s="16"/>
      <c r="AI3" s="17"/>
      <c r="AJ3" s="24">
        <v>1</v>
      </c>
      <c r="AK3" s="16">
        <f t="shared" si="4"/>
        <v>0</v>
      </c>
      <c r="AL3" s="18">
        <f t="shared" si="5"/>
        <v>1</v>
      </c>
      <c r="AM3" s="18">
        <f t="shared" si="6"/>
        <v>0</v>
      </c>
      <c r="AN3" s="92"/>
      <c r="AO3" s="19"/>
      <c r="AP3" s="19"/>
      <c r="AQ3" s="19"/>
    </row>
    <row r="4" spans="1:44" s="20" customFormat="1" ht="15" customHeight="1" x14ac:dyDescent="0.15">
      <c r="A4" s="9" t="s">
        <v>158</v>
      </c>
      <c r="B4" s="10" t="s">
        <v>159</v>
      </c>
      <c r="C4" s="10" t="s">
        <v>160</v>
      </c>
      <c r="D4" s="30" t="s">
        <v>596</v>
      </c>
      <c r="E4" s="30" t="s">
        <v>149</v>
      </c>
      <c r="F4" s="30" t="s">
        <v>150</v>
      </c>
      <c r="G4" s="30" t="s">
        <v>542</v>
      </c>
      <c r="H4" s="10"/>
      <c r="I4" s="10"/>
      <c r="J4" s="30"/>
      <c r="K4" s="10"/>
      <c r="L4" s="10"/>
      <c r="M4" s="10" t="s">
        <v>567</v>
      </c>
      <c r="N4" s="30" t="s">
        <v>589</v>
      </c>
      <c r="O4" s="11">
        <v>41933</v>
      </c>
      <c r="P4" s="31" t="str">
        <f t="shared" si="0"/>
        <v>2018/4/1</v>
      </c>
      <c r="Q4" s="30" t="s">
        <v>28</v>
      </c>
      <c r="R4" s="10" t="s">
        <v>27</v>
      </c>
      <c r="S4" s="10"/>
      <c r="T4" s="10"/>
      <c r="U4" s="33" t="s">
        <v>151</v>
      </c>
      <c r="V4" s="12" t="s">
        <v>65</v>
      </c>
      <c r="W4" s="41" t="s">
        <v>151</v>
      </c>
      <c r="X4" s="22" t="str">
        <f t="shared" si="1"/>
        <v>C</v>
      </c>
      <c r="Y4" s="13">
        <v>43191</v>
      </c>
      <c r="Z4" s="14" t="str">
        <f t="shared" si="2"/>
        <v>是</v>
      </c>
      <c r="AA4" s="13">
        <v>43101</v>
      </c>
      <c r="AB4" s="15" t="str">
        <f t="shared" si="3"/>
        <v>是</v>
      </c>
      <c r="AC4" s="15"/>
      <c r="AD4" s="50"/>
      <c r="AE4" s="25"/>
      <c r="AF4" s="91"/>
      <c r="AG4" s="16"/>
      <c r="AH4" s="16"/>
      <c r="AI4" s="17"/>
      <c r="AJ4" s="24">
        <v>1</v>
      </c>
      <c r="AK4" s="16">
        <f t="shared" si="4"/>
        <v>0</v>
      </c>
      <c r="AL4" s="18">
        <f t="shared" si="5"/>
        <v>1</v>
      </c>
      <c r="AM4" s="18">
        <f t="shared" si="6"/>
        <v>0</v>
      </c>
      <c r="AN4" s="92"/>
      <c r="AO4" s="19"/>
      <c r="AP4" s="19"/>
      <c r="AQ4" s="19"/>
    </row>
    <row r="5" spans="1:44" s="20" customFormat="1" ht="15" customHeight="1" x14ac:dyDescent="0.15">
      <c r="A5" s="9" t="s">
        <v>161</v>
      </c>
      <c r="B5" s="10" t="s">
        <v>162</v>
      </c>
      <c r="C5" s="10" t="s">
        <v>163</v>
      </c>
      <c r="D5" s="30" t="s">
        <v>596</v>
      </c>
      <c r="E5" s="30" t="s">
        <v>149</v>
      </c>
      <c r="F5" s="30" t="s">
        <v>150</v>
      </c>
      <c r="G5" s="30" t="s">
        <v>542</v>
      </c>
      <c r="H5" s="10"/>
      <c r="I5" s="10"/>
      <c r="J5" s="30"/>
      <c r="K5" s="10"/>
      <c r="L5" s="10"/>
      <c r="M5" s="10" t="s">
        <v>565</v>
      </c>
      <c r="N5" s="30" t="s">
        <v>588</v>
      </c>
      <c r="O5" s="11">
        <v>42374</v>
      </c>
      <c r="P5" s="31" t="str">
        <f t="shared" si="0"/>
        <v>2018/4/1</v>
      </c>
      <c r="Q5" s="30" t="s">
        <v>28</v>
      </c>
      <c r="R5" s="10" t="s">
        <v>27</v>
      </c>
      <c r="S5" s="10"/>
      <c r="T5" s="10"/>
      <c r="U5" s="33" t="s">
        <v>151</v>
      </c>
      <c r="V5" s="12" t="s">
        <v>65</v>
      </c>
      <c r="W5" s="41" t="s">
        <v>151</v>
      </c>
      <c r="X5" s="22" t="str">
        <f t="shared" si="1"/>
        <v>C</v>
      </c>
      <c r="Y5" s="13">
        <v>43191</v>
      </c>
      <c r="Z5" s="14" t="str">
        <f t="shared" si="2"/>
        <v>是</v>
      </c>
      <c r="AA5" s="13">
        <v>43101</v>
      </c>
      <c r="AB5" s="15" t="str">
        <f t="shared" si="3"/>
        <v>是</v>
      </c>
      <c r="AC5" s="15"/>
      <c r="AD5" s="50"/>
      <c r="AE5" s="25"/>
      <c r="AF5" s="91"/>
      <c r="AG5" s="16"/>
      <c r="AH5" s="16"/>
      <c r="AI5" s="17"/>
      <c r="AJ5" s="24">
        <v>1</v>
      </c>
      <c r="AK5" s="16">
        <f t="shared" si="4"/>
        <v>0</v>
      </c>
      <c r="AL5" s="18">
        <f t="shared" si="5"/>
        <v>1</v>
      </c>
      <c r="AM5" s="18">
        <f t="shared" si="6"/>
        <v>0</v>
      </c>
      <c r="AN5" s="92"/>
      <c r="AO5" s="19"/>
      <c r="AP5" s="19"/>
      <c r="AQ5" s="19"/>
    </row>
    <row r="6" spans="1:44" s="20" customFormat="1" ht="15" customHeight="1" x14ac:dyDescent="0.15">
      <c r="A6" s="9" t="s">
        <v>164</v>
      </c>
      <c r="B6" s="10" t="s">
        <v>165</v>
      </c>
      <c r="C6" s="10" t="s">
        <v>166</v>
      </c>
      <c r="D6" s="30" t="s">
        <v>596</v>
      </c>
      <c r="E6" s="30" t="s">
        <v>149</v>
      </c>
      <c r="F6" s="30" t="s">
        <v>150</v>
      </c>
      <c r="G6" s="30" t="s">
        <v>542</v>
      </c>
      <c r="H6" s="10"/>
      <c r="I6" s="10"/>
      <c r="J6" s="30"/>
      <c r="K6" s="10"/>
      <c r="L6" s="10"/>
      <c r="M6" s="10" t="s">
        <v>568</v>
      </c>
      <c r="N6" s="30" t="s">
        <v>590</v>
      </c>
      <c r="O6" s="11">
        <v>40616</v>
      </c>
      <c r="P6" s="31" t="str">
        <f t="shared" si="0"/>
        <v>2018/4/1</v>
      </c>
      <c r="Q6" s="30" t="s">
        <v>28</v>
      </c>
      <c r="R6" s="10" t="s">
        <v>27</v>
      </c>
      <c r="S6" s="10"/>
      <c r="T6" s="10"/>
      <c r="U6" s="33" t="s">
        <v>151</v>
      </c>
      <c r="V6" s="12" t="s">
        <v>65</v>
      </c>
      <c r="W6" s="41" t="s">
        <v>151</v>
      </c>
      <c r="X6" s="22" t="str">
        <f t="shared" si="1"/>
        <v>C</v>
      </c>
      <c r="Y6" s="13">
        <v>43191</v>
      </c>
      <c r="Z6" s="14" t="str">
        <f t="shared" si="2"/>
        <v>是</v>
      </c>
      <c r="AA6" s="13">
        <v>43101</v>
      </c>
      <c r="AB6" s="15" t="str">
        <f t="shared" si="3"/>
        <v>是</v>
      </c>
      <c r="AC6" s="15"/>
      <c r="AD6" s="50"/>
      <c r="AE6" s="26"/>
      <c r="AF6" s="91"/>
      <c r="AG6" s="16"/>
      <c r="AH6" s="16"/>
      <c r="AI6" s="17"/>
      <c r="AJ6" s="24">
        <v>1</v>
      </c>
      <c r="AK6" s="16">
        <f t="shared" si="4"/>
        <v>0</v>
      </c>
      <c r="AL6" s="18">
        <f t="shared" si="5"/>
        <v>1</v>
      </c>
      <c r="AM6" s="18">
        <f t="shared" si="6"/>
        <v>0</v>
      </c>
      <c r="AN6" s="92"/>
      <c r="AO6" s="19"/>
      <c r="AP6" s="19"/>
      <c r="AQ6" s="19"/>
    </row>
    <row r="7" spans="1:44" ht="15" customHeight="1" x14ac:dyDescent="0.15">
      <c r="A7" s="9" t="s">
        <v>167</v>
      </c>
      <c r="B7" s="10" t="s">
        <v>168</v>
      </c>
      <c r="C7" s="10" t="s">
        <v>169</v>
      </c>
      <c r="D7" s="30" t="s">
        <v>596</v>
      </c>
      <c r="E7" s="30" t="s">
        <v>149</v>
      </c>
      <c r="F7" s="30" t="s">
        <v>150</v>
      </c>
      <c r="G7" s="30" t="s">
        <v>542</v>
      </c>
      <c r="H7" s="10"/>
      <c r="I7" s="10"/>
      <c r="J7" s="30"/>
      <c r="K7" s="10"/>
      <c r="L7" s="10"/>
      <c r="M7" s="10" t="s">
        <v>569</v>
      </c>
      <c r="N7" s="30" t="s">
        <v>591</v>
      </c>
      <c r="O7" s="11">
        <v>40626</v>
      </c>
      <c r="P7" s="31" t="str">
        <f t="shared" si="0"/>
        <v>2018/4/1</v>
      </c>
      <c r="Q7" s="30" t="s">
        <v>28</v>
      </c>
      <c r="R7" s="10" t="s">
        <v>27</v>
      </c>
      <c r="S7" s="10"/>
      <c r="T7" s="10"/>
      <c r="U7" s="33" t="s">
        <v>151</v>
      </c>
      <c r="V7" s="12" t="s">
        <v>65</v>
      </c>
      <c r="W7" s="41" t="s">
        <v>151</v>
      </c>
      <c r="X7" s="22" t="str">
        <f t="shared" si="1"/>
        <v>C</v>
      </c>
      <c r="Y7" s="13">
        <v>43191</v>
      </c>
      <c r="Z7" s="14" t="str">
        <f t="shared" si="2"/>
        <v>是</v>
      </c>
      <c r="AA7" s="13">
        <v>43101</v>
      </c>
      <c r="AB7" s="15" t="str">
        <f t="shared" si="3"/>
        <v>是</v>
      </c>
      <c r="AC7" s="15"/>
      <c r="AD7" s="50"/>
      <c r="AE7" s="21"/>
      <c r="AF7" s="91"/>
      <c r="AG7" s="16"/>
      <c r="AH7" s="16"/>
      <c r="AI7" s="17"/>
      <c r="AJ7" s="24">
        <v>1</v>
      </c>
      <c r="AK7" s="16">
        <f t="shared" si="4"/>
        <v>0</v>
      </c>
      <c r="AL7" s="18">
        <f t="shared" si="5"/>
        <v>1</v>
      </c>
      <c r="AM7" s="18">
        <f t="shared" si="6"/>
        <v>0</v>
      </c>
      <c r="AN7" s="92"/>
      <c r="AO7" s="7"/>
      <c r="AP7" s="7"/>
      <c r="AQ7" s="7"/>
    </row>
    <row r="8" spans="1:44" ht="15" customHeight="1" x14ac:dyDescent="0.15">
      <c r="A8" s="9" t="s">
        <v>170</v>
      </c>
      <c r="B8" s="10" t="s">
        <v>171</v>
      </c>
      <c r="C8" s="10" t="s">
        <v>172</v>
      </c>
      <c r="D8" s="30" t="s">
        <v>596</v>
      </c>
      <c r="E8" s="30" t="s">
        <v>149</v>
      </c>
      <c r="F8" s="30" t="s">
        <v>150</v>
      </c>
      <c r="G8" s="30" t="s">
        <v>542</v>
      </c>
      <c r="H8" s="10"/>
      <c r="I8" s="10"/>
      <c r="J8" s="30"/>
      <c r="K8" s="10"/>
      <c r="L8" s="10"/>
      <c r="M8" s="10" t="s">
        <v>565</v>
      </c>
      <c r="N8" s="30" t="s">
        <v>588</v>
      </c>
      <c r="O8" s="11">
        <v>40630</v>
      </c>
      <c r="P8" s="31" t="str">
        <f t="shared" si="0"/>
        <v>2018/4/1</v>
      </c>
      <c r="Q8" s="30" t="s">
        <v>28</v>
      </c>
      <c r="R8" s="10" t="s">
        <v>27</v>
      </c>
      <c r="S8" s="10"/>
      <c r="T8" s="10"/>
      <c r="U8" s="33" t="s">
        <v>151</v>
      </c>
      <c r="V8" s="12" t="s">
        <v>65</v>
      </c>
      <c r="W8" s="41" t="s">
        <v>151</v>
      </c>
      <c r="X8" s="22" t="str">
        <f t="shared" si="1"/>
        <v>C</v>
      </c>
      <c r="Y8" s="13">
        <v>43191</v>
      </c>
      <c r="Z8" s="14" t="str">
        <f t="shared" si="2"/>
        <v>是</v>
      </c>
      <c r="AA8" s="13">
        <v>43101</v>
      </c>
      <c r="AB8" s="15" t="str">
        <f t="shared" si="3"/>
        <v>是</v>
      </c>
      <c r="AC8" s="15"/>
      <c r="AD8" s="50"/>
      <c r="AF8" s="91"/>
      <c r="AG8" s="16"/>
      <c r="AH8" s="16"/>
      <c r="AI8" s="17"/>
      <c r="AJ8" s="24">
        <v>1</v>
      </c>
      <c r="AK8" s="16">
        <f t="shared" si="4"/>
        <v>0</v>
      </c>
      <c r="AL8" s="18">
        <f t="shared" si="5"/>
        <v>1</v>
      </c>
      <c r="AM8" s="18">
        <f t="shared" si="6"/>
        <v>0</v>
      </c>
      <c r="AN8" s="92"/>
      <c r="AO8" s="7"/>
      <c r="AP8" s="7"/>
      <c r="AQ8" s="7"/>
    </row>
    <row r="9" spans="1:44" ht="15" customHeight="1" x14ac:dyDescent="0.15">
      <c r="A9" s="9" t="s">
        <v>173</v>
      </c>
      <c r="B9" s="10" t="s">
        <v>174</v>
      </c>
      <c r="C9" s="10" t="s">
        <v>175</v>
      </c>
      <c r="D9" s="30" t="s">
        <v>596</v>
      </c>
      <c r="E9" s="30" t="s">
        <v>149</v>
      </c>
      <c r="F9" s="30" t="s">
        <v>150</v>
      </c>
      <c r="G9" s="30" t="s">
        <v>542</v>
      </c>
      <c r="H9" s="10" t="s">
        <v>543</v>
      </c>
      <c r="I9" s="10"/>
      <c r="J9" s="30"/>
      <c r="K9" s="10"/>
      <c r="L9" s="10"/>
      <c r="M9" s="10" t="s">
        <v>570</v>
      </c>
      <c r="N9" s="30" t="s">
        <v>592</v>
      </c>
      <c r="O9" s="11">
        <v>42486</v>
      </c>
      <c r="P9" s="31" t="str">
        <f t="shared" si="0"/>
        <v>2018/4/1</v>
      </c>
      <c r="Q9" s="30" t="s">
        <v>28</v>
      </c>
      <c r="R9" s="10" t="s">
        <v>27</v>
      </c>
      <c r="S9" s="10"/>
      <c r="T9" s="10"/>
      <c r="U9" s="33" t="s">
        <v>165</v>
      </c>
      <c r="V9" s="12" t="s">
        <v>65</v>
      </c>
      <c r="W9" s="41" t="s">
        <v>151</v>
      </c>
      <c r="X9" s="22" t="str">
        <f t="shared" si="1"/>
        <v>C</v>
      </c>
      <c r="Y9" s="13">
        <v>43191</v>
      </c>
      <c r="Z9" s="14" t="str">
        <f t="shared" si="2"/>
        <v>是</v>
      </c>
      <c r="AA9" s="13">
        <v>43101</v>
      </c>
      <c r="AB9" s="15" t="str">
        <f t="shared" si="3"/>
        <v>是</v>
      </c>
      <c r="AC9" s="15"/>
      <c r="AD9" s="50"/>
      <c r="AF9" s="91"/>
      <c r="AG9" s="16"/>
      <c r="AH9" s="16"/>
      <c r="AI9" s="17"/>
      <c r="AJ9" s="24">
        <v>1</v>
      </c>
      <c r="AK9" s="16">
        <f t="shared" si="4"/>
        <v>0</v>
      </c>
      <c r="AL9" s="18">
        <f t="shared" si="5"/>
        <v>1</v>
      </c>
      <c r="AM9" s="18">
        <f t="shared" si="6"/>
        <v>0</v>
      </c>
      <c r="AN9" s="92"/>
      <c r="AO9" s="7"/>
      <c r="AP9" s="7"/>
      <c r="AQ9" s="7"/>
    </row>
    <row r="10" spans="1:44" ht="15" customHeight="1" x14ac:dyDescent="0.15">
      <c r="A10" s="34" t="s">
        <v>176</v>
      </c>
      <c r="B10" s="10" t="s">
        <v>177</v>
      </c>
      <c r="C10" s="10" t="s">
        <v>178</v>
      </c>
      <c r="D10" s="30" t="s">
        <v>596</v>
      </c>
      <c r="E10" s="30" t="s">
        <v>149</v>
      </c>
      <c r="F10" s="30" t="s">
        <v>150</v>
      </c>
      <c r="G10" s="30" t="s">
        <v>542</v>
      </c>
      <c r="H10" s="30" t="s">
        <v>543</v>
      </c>
      <c r="I10" s="30"/>
      <c r="J10" s="30"/>
      <c r="K10" s="30"/>
      <c r="L10" s="30"/>
      <c r="M10" s="30" t="s">
        <v>570</v>
      </c>
      <c r="N10" s="30" t="s">
        <v>593</v>
      </c>
      <c r="O10" s="31">
        <v>42486</v>
      </c>
      <c r="P10" s="31" t="str">
        <f t="shared" si="0"/>
        <v>2018/4/1</v>
      </c>
      <c r="Q10" s="30" t="s">
        <v>28</v>
      </c>
      <c r="R10" s="30" t="s">
        <v>27</v>
      </c>
      <c r="S10" s="30"/>
      <c r="T10" s="30"/>
      <c r="U10" s="33" t="s">
        <v>165</v>
      </c>
      <c r="V10" s="12" t="s">
        <v>65</v>
      </c>
      <c r="W10" s="41" t="s">
        <v>151</v>
      </c>
      <c r="X10" s="22" t="str">
        <f t="shared" si="1"/>
        <v>C</v>
      </c>
      <c r="Y10" s="13">
        <v>43191</v>
      </c>
      <c r="Z10" s="14" t="str">
        <f t="shared" si="2"/>
        <v>是</v>
      </c>
      <c r="AA10" s="13">
        <v>43101</v>
      </c>
      <c r="AB10" s="15" t="str">
        <f t="shared" si="3"/>
        <v>是</v>
      </c>
      <c r="AC10" s="15"/>
      <c r="AD10" s="50"/>
      <c r="AF10" s="91"/>
      <c r="AG10" s="16"/>
      <c r="AH10" s="16"/>
      <c r="AI10" s="17"/>
      <c r="AJ10" s="24">
        <v>1</v>
      </c>
      <c r="AK10" s="16">
        <f t="shared" si="4"/>
        <v>0</v>
      </c>
      <c r="AL10" s="18">
        <f t="shared" si="5"/>
        <v>1</v>
      </c>
      <c r="AM10" s="18">
        <f t="shared" si="6"/>
        <v>0</v>
      </c>
      <c r="AN10" s="92"/>
      <c r="AO10" s="7"/>
      <c r="AP10" s="7"/>
      <c r="AQ10" s="7"/>
    </row>
    <row r="11" spans="1:44" ht="15" customHeight="1" x14ac:dyDescent="0.15">
      <c r="A11" s="34" t="s">
        <v>179</v>
      </c>
      <c r="B11" s="10" t="s">
        <v>180</v>
      </c>
      <c r="C11" s="10" t="s">
        <v>181</v>
      </c>
      <c r="D11" s="30" t="s">
        <v>596</v>
      </c>
      <c r="E11" s="30" t="s">
        <v>149</v>
      </c>
      <c r="F11" s="30" t="s">
        <v>150</v>
      </c>
      <c r="G11" s="30" t="s">
        <v>542</v>
      </c>
      <c r="H11" s="30" t="s">
        <v>543</v>
      </c>
      <c r="I11" s="30"/>
      <c r="J11" s="30"/>
      <c r="K11" s="30"/>
      <c r="L11" s="30"/>
      <c r="M11" s="30" t="s">
        <v>570</v>
      </c>
      <c r="N11" s="30" t="s">
        <v>592</v>
      </c>
      <c r="O11" s="31">
        <v>42556</v>
      </c>
      <c r="P11" s="31" t="str">
        <f t="shared" si="0"/>
        <v>2018/4/1</v>
      </c>
      <c r="Q11" s="30" t="s">
        <v>28</v>
      </c>
      <c r="R11" s="30" t="s">
        <v>27</v>
      </c>
      <c r="S11" s="30"/>
      <c r="T11" s="30"/>
      <c r="U11" s="33" t="s">
        <v>165</v>
      </c>
      <c r="V11" s="12" t="s">
        <v>65</v>
      </c>
      <c r="W11" s="41" t="s">
        <v>151</v>
      </c>
      <c r="X11" s="22" t="str">
        <f t="shared" si="1"/>
        <v>C</v>
      </c>
      <c r="Y11" s="13">
        <v>43191</v>
      </c>
      <c r="Z11" s="14" t="str">
        <f t="shared" si="2"/>
        <v>是</v>
      </c>
      <c r="AA11" s="13">
        <v>43101</v>
      </c>
      <c r="AB11" s="15" t="str">
        <f t="shared" si="3"/>
        <v>是</v>
      </c>
      <c r="AC11" s="15"/>
      <c r="AD11" s="50"/>
      <c r="AF11" s="91"/>
      <c r="AG11" s="16"/>
      <c r="AH11" s="16"/>
      <c r="AI11" s="17"/>
      <c r="AJ11" s="24">
        <v>1</v>
      </c>
      <c r="AK11" s="16">
        <f t="shared" si="4"/>
        <v>0</v>
      </c>
      <c r="AL11" s="18">
        <f t="shared" si="5"/>
        <v>1</v>
      </c>
      <c r="AM11" s="18">
        <f t="shared" si="6"/>
        <v>0</v>
      </c>
      <c r="AN11" s="92"/>
      <c r="AO11" s="7"/>
      <c r="AP11" s="7"/>
      <c r="AQ11" s="7"/>
    </row>
    <row r="12" spans="1:44" ht="15" customHeight="1" x14ac:dyDescent="0.15">
      <c r="A12" s="34" t="s">
        <v>182</v>
      </c>
      <c r="B12" s="10" t="s">
        <v>183</v>
      </c>
      <c r="C12" s="10" t="s">
        <v>184</v>
      </c>
      <c r="D12" s="30" t="s">
        <v>596</v>
      </c>
      <c r="E12" s="30" t="s">
        <v>149</v>
      </c>
      <c r="F12" s="30" t="s">
        <v>150</v>
      </c>
      <c r="G12" s="30" t="s">
        <v>542</v>
      </c>
      <c r="H12" s="30" t="s">
        <v>543</v>
      </c>
      <c r="I12" s="30"/>
      <c r="J12" s="30"/>
      <c r="K12" s="30"/>
      <c r="L12" s="30"/>
      <c r="M12" s="30" t="s">
        <v>571</v>
      </c>
      <c r="N12" s="30" t="s">
        <v>592</v>
      </c>
      <c r="O12" s="31">
        <v>42542</v>
      </c>
      <c r="P12" s="31" t="str">
        <f t="shared" si="0"/>
        <v>2018/4/1</v>
      </c>
      <c r="Q12" s="30" t="s">
        <v>28</v>
      </c>
      <c r="R12" s="30" t="s">
        <v>27</v>
      </c>
      <c r="S12" s="30"/>
      <c r="T12" s="30"/>
      <c r="U12" s="33" t="s">
        <v>165</v>
      </c>
      <c r="V12" s="12" t="s">
        <v>65</v>
      </c>
      <c r="W12" s="41" t="s">
        <v>151</v>
      </c>
      <c r="X12" s="22" t="str">
        <f t="shared" si="1"/>
        <v>C</v>
      </c>
      <c r="Y12" s="13">
        <v>43191</v>
      </c>
      <c r="Z12" s="14" t="str">
        <f t="shared" si="2"/>
        <v>是</v>
      </c>
      <c r="AA12" s="13">
        <v>43101</v>
      </c>
      <c r="AB12" s="15" t="str">
        <f t="shared" si="3"/>
        <v>是</v>
      </c>
      <c r="AC12" s="15"/>
      <c r="AD12" s="50"/>
      <c r="AF12" s="91"/>
      <c r="AG12" s="16"/>
      <c r="AH12" s="16"/>
      <c r="AI12" s="17"/>
      <c r="AJ12" s="24">
        <v>1</v>
      </c>
      <c r="AK12" s="16">
        <f t="shared" si="4"/>
        <v>0</v>
      </c>
      <c r="AL12" s="18">
        <f t="shared" si="5"/>
        <v>1</v>
      </c>
      <c r="AM12" s="18">
        <f t="shared" si="6"/>
        <v>0</v>
      </c>
      <c r="AN12" s="92"/>
      <c r="AO12" s="7"/>
      <c r="AP12" s="7"/>
      <c r="AQ12" s="7"/>
    </row>
    <row r="13" spans="1:44" ht="15" customHeight="1" x14ac:dyDescent="0.15">
      <c r="A13" s="34" t="s">
        <v>185</v>
      </c>
      <c r="B13" s="10" t="s">
        <v>186</v>
      </c>
      <c r="C13" s="10" t="s">
        <v>187</v>
      </c>
      <c r="D13" s="30" t="s">
        <v>596</v>
      </c>
      <c r="E13" s="30" t="s">
        <v>149</v>
      </c>
      <c r="F13" s="30" t="s">
        <v>150</v>
      </c>
      <c r="G13" s="30" t="s">
        <v>542</v>
      </c>
      <c r="H13" s="30" t="s">
        <v>543</v>
      </c>
      <c r="I13" s="30"/>
      <c r="J13" s="30"/>
      <c r="K13" s="30"/>
      <c r="L13" s="30"/>
      <c r="M13" s="30" t="s">
        <v>570</v>
      </c>
      <c r="N13" s="30" t="s">
        <v>592</v>
      </c>
      <c r="O13" s="31">
        <v>42563</v>
      </c>
      <c r="P13" s="31" t="str">
        <f t="shared" si="0"/>
        <v>2018/4/1</v>
      </c>
      <c r="Q13" s="30" t="s">
        <v>28</v>
      </c>
      <c r="R13" s="30" t="s">
        <v>27</v>
      </c>
      <c r="S13" s="30"/>
      <c r="T13" s="30"/>
      <c r="U13" s="33" t="s">
        <v>165</v>
      </c>
      <c r="V13" s="12" t="s">
        <v>65</v>
      </c>
      <c r="W13" s="41" t="s">
        <v>151</v>
      </c>
      <c r="X13" s="22" t="str">
        <f t="shared" si="1"/>
        <v>C</v>
      </c>
      <c r="Y13" s="13">
        <v>43191</v>
      </c>
      <c r="Z13" s="14" t="str">
        <f t="shared" si="2"/>
        <v>是</v>
      </c>
      <c r="AA13" s="13">
        <v>43101</v>
      </c>
      <c r="AB13" s="15" t="str">
        <f t="shared" si="3"/>
        <v>是</v>
      </c>
      <c r="AC13" s="15"/>
      <c r="AD13" s="50"/>
      <c r="AF13" s="91"/>
      <c r="AG13" s="16"/>
      <c r="AH13" s="16"/>
      <c r="AI13" s="17"/>
      <c r="AJ13" s="24">
        <v>1</v>
      </c>
      <c r="AK13" s="16">
        <f t="shared" si="4"/>
        <v>0</v>
      </c>
      <c r="AL13" s="18">
        <f t="shared" si="5"/>
        <v>1</v>
      </c>
      <c r="AM13" s="18">
        <f t="shared" si="6"/>
        <v>0</v>
      </c>
      <c r="AN13" s="92"/>
      <c r="AO13" s="7"/>
      <c r="AP13" s="7"/>
      <c r="AQ13" s="7"/>
    </row>
    <row r="14" spans="1:44" ht="15" customHeight="1" x14ac:dyDescent="0.15">
      <c r="A14" s="34" t="s">
        <v>188</v>
      </c>
      <c r="B14" s="10" t="s">
        <v>189</v>
      </c>
      <c r="C14" s="10" t="s">
        <v>190</v>
      </c>
      <c r="D14" s="30" t="s">
        <v>596</v>
      </c>
      <c r="E14" s="30" t="s">
        <v>149</v>
      </c>
      <c r="F14" s="30" t="s">
        <v>150</v>
      </c>
      <c r="G14" s="30" t="s">
        <v>542</v>
      </c>
      <c r="H14" s="30" t="s">
        <v>543</v>
      </c>
      <c r="I14" s="30"/>
      <c r="J14" s="30"/>
      <c r="K14" s="30"/>
      <c r="L14" s="30"/>
      <c r="M14" s="30" t="s">
        <v>572</v>
      </c>
      <c r="N14" s="30" t="s">
        <v>593</v>
      </c>
      <c r="O14" s="31">
        <v>41905</v>
      </c>
      <c r="P14" s="31" t="str">
        <f t="shared" si="0"/>
        <v>2018/4/1</v>
      </c>
      <c r="Q14" s="30" t="s">
        <v>28</v>
      </c>
      <c r="R14" s="30" t="s">
        <v>27</v>
      </c>
      <c r="S14" s="30"/>
      <c r="T14" s="30"/>
      <c r="U14" s="33" t="s">
        <v>165</v>
      </c>
      <c r="V14" s="12" t="s">
        <v>65</v>
      </c>
      <c r="W14" s="41" t="s">
        <v>151</v>
      </c>
      <c r="X14" s="22" t="str">
        <f t="shared" si="1"/>
        <v>C</v>
      </c>
      <c r="Y14" s="13">
        <v>43191</v>
      </c>
      <c r="Z14" s="14" t="str">
        <f t="shared" si="2"/>
        <v>是</v>
      </c>
      <c r="AA14" s="13">
        <v>43101</v>
      </c>
      <c r="AB14" s="15" t="str">
        <f t="shared" si="3"/>
        <v>是</v>
      </c>
      <c r="AC14" s="15"/>
      <c r="AD14" s="50"/>
      <c r="AF14" s="91"/>
      <c r="AG14" s="16"/>
      <c r="AH14" s="16"/>
      <c r="AI14" s="17"/>
      <c r="AJ14" s="24">
        <v>1</v>
      </c>
      <c r="AK14" s="16">
        <f t="shared" si="4"/>
        <v>0</v>
      </c>
      <c r="AL14" s="18">
        <f t="shared" si="5"/>
        <v>1</v>
      </c>
      <c r="AM14" s="18">
        <f t="shared" si="6"/>
        <v>0</v>
      </c>
      <c r="AN14" s="92"/>
      <c r="AO14" s="7"/>
      <c r="AP14" s="7"/>
      <c r="AQ14" s="7"/>
    </row>
    <row r="15" spans="1:44" ht="15" customHeight="1" x14ac:dyDescent="0.15">
      <c r="A15" s="34" t="s">
        <v>191</v>
      </c>
      <c r="B15" s="10" t="s">
        <v>192</v>
      </c>
      <c r="C15" s="10" t="s">
        <v>193</v>
      </c>
      <c r="D15" s="30" t="s">
        <v>596</v>
      </c>
      <c r="E15" s="30" t="s">
        <v>149</v>
      </c>
      <c r="F15" s="30" t="s">
        <v>150</v>
      </c>
      <c r="G15" s="30" t="s">
        <v>542</v>
      </c>
      <c r="H15" s="30" t="s">
        <v>543</v>
      </c>
      <c r="I15" s="30"/>
      <c r="J15" s="30"/>
      <c r="K15" s="30"/>
      <c r="L15" s="30"/>
      <c r="M15" s="30" t="s">
        <v>570</v>
      </c>
      <c r="N15" s="30" t="s">
        <v>593</v>
      </c>
      <c r="O15" s="31">
        <v>42095</v>
      </c>
      <c r="P15" s="31" t="str">
        <f t="shared" si="0"/>
        <v>2018/4/1</v>
      </c>
      <c r="Q15" s="30" t="s">
        <v>28</v>
      </c>
      <c r="R15" s="30" t="s">
        <v>27</v>
      </c>
      <c r="S15" s="30"/>
      <c r="T15" s="30"/>
      <c r="U15" s="33" t="s">
        <v>165</v>
      </c>
      <c r="V15" s="12" t="s">
        <v>65</v>
      </c>
      <c r="W15" s="41" t="s">
        <v>151</v>
      </c>
      <c r="X15" s="22" t="str">
        <f t="shared" si="1"/>
        <v>C</v>
      </c>
      <c r="Y15" s="13">
        <v>43191</v>
      </c>
      <c r="Z15" s="14" t="str">
        <f t="shared" si="2"/>
        <v>是</v>
      </c>
      <c r="AA15" s="13">
        <v>43101</v>
      </c>
      <c r="AB15" s="15" t="str">
        <f t="shared" si="3"/>
        <v>是</v>
      </c>
      <c r="AC15" s="15"/>
      <c r="AD15" s="50"/>
      <c r="AF15" s="91"/>
      <c r="AG15" s="16"/>
      <c r="AH15" s="16"/>
      <c r="AI15" s="17"/>
      <c r="AJ15" s="24">
        <v>1</v>
      </c>
      <c r="AK15" s="16">
        <f t="shared" si="4"/>
        <v>0</v>
      </c>
      <c r="AL15" s="18">
        <f t="shared" si="5"/>
        <v>1</v>
      </c>
      <c r="AM15" s="18">
        <f t="shared" si="6"/>
        <v>0</v>
      </c>
      <c r="AN15" s="92"/>
      <c r="AO15" s="7"/>
      <c r="AP15" s="7"/>
      <c r="AQ15" s="7"/>
    </row>
    <row r="16" spans="1:44" ht="15" customHeight="1" x14ac:dyDescent="0.15">
      <c r="A16" s="34" t="s">
        <v>194</v>
      </c>
      <c r="B16" s="10" t="s">
        <v>195</v>
      </c>
      <c r="C16" s="10" t="s">
        <v>196</v>
      </c>
      <c r="D16" s="30" t="s">
        <v>596</v>
      </c>
      <c r="E16" s="30" t="s">
        <v>149</v>
      </c>
      <c r="F16" s="30" t="s">
        <v>150</v>
      </c>
      <c r="G16" s="30" t="s">
        <v>542</v>
      </c>
      <c r="H16" s="30" t="s">
        <v>543</v>
      </c>
      <c r="I16" s="30"/>
      <c r="J16" s="30"/>
      <c r="K16" s="30"/>
      <c r="L16" s="30"/>
      <c r="M16" s="30" t="s">
        <v>569</v>
      </c>
      <c r="N16" s="30" t="s">
        <v>591</v>
      </c>
      <c r="O16" s="31">
        <v>42101</v>
      </c>
      <c r="P16" s="31" t="str">
        <f t="shared" si="0"/>
        <v>2018/4/1</v>
      </c>
      <c r="Q16" s="30" t="s">
        <v>28</v>
      </c>
      <c r="R16" s="30" t="s">
        <v>27</v>
      </c>
      <c r="S16" s="30"/>
      <c r="T16" s="30"/>
      <c r="U16" s="33" t="s">
        <v>165</v>
      </c>
      <c r="V16" s="12" t="s">
        <v>65</v>
      </c>
      <c r="W16" s="41" t="s">
        <v>151</v>
      </c>
      <c r="X16" s="22" t="str">
        <f t="shared" si="1"/>
        <v>C</v>
      </c>
      <c r="Y16" s="13">
        <v>43191</v>
      </c>
      <c r="Z16" s="14" t="str">
        <f t="shared" si="2"/>
        <v>是</v>
      </c>
      <c r="AA16" s="13">
        <v>43101</v>
      </c>
      <c r="AB16" s="15" t="str">
        <f t="shared" si="3"/>
        <v>是</v>
      </c>
      <c r="AC16" s="15"/>
      <c r="AD16" s="50"/>
      <c r="AF16" s="91"/>
      <c r="AG16" s="16"/>
      <c r="AH16" s="16"/>
      <c r="AI16" s="17"/>
      <c r="AJ16" s="24">
        <v>1</v>
      </c>
      <c r="AK16" s="16">
        <f t="shared" si="4"/>
        <v>0</v>
      </c>
      <c r="AL16" s="18">
        <f t="shared" si="5"/>
        <v>1</v>
      </c>
      <c r="AM16" s="18">
        <f t="shared" si="6"/>
        <v>0</v>
      </c>
      <c r="AN16" s="92"/>
      <c r="AO16" s="7"/>
      <c r="AP16" s="7"/>
      <c r="AQ16" s="7"/>
    </row>
    <row r="17" spans="1:43" ht="15" customHeight="1" x14ac:dyDescent="0.15">
      <c r="A17" s="9" t="s">
        <v>197</v>
      </c>
      <c r="B17" s="10" t="s">
        <v>198</v>
      </c>
      <c r="C17" s="10" t="s">
        <v>199</v>
      </c>
      <c r="D17" s="30" t="s">
        <v>596</v>
      </c>
      <c r="E17" s="30" t="s">
        <v>149</v>
      </c>
      <c r="F17" s="30" t="s">
        <v>150</v>
      </c>
      <c r="G17" s="30" t="s">
        <v>542</v>
      </c>
      <c r="H17" s="10" t="s">
        <v>543</v>
      </c>
      <c r="I17" s="10"/>
      <c r="J17" s="30"/>
      <c r="K17" s="10"/>
      <c r="L17" s="10"/>
      <c r="M17" s="10" t="s">
        <v>569</v>
      </c>
      <c r="N17" s="10" t="s">
        <v>591</v>
      </c>
      <c r="O17" s="11">
        <v>42143</v>
      </c>
      <c r="P17" s="31" t="str">
        <f t="shared" si="0"/>
        <v>2018/4/1</v>
      </c>
      <c r="Q17" s="30" t="s">
        <v>28</v>
      </c>
      <c r="R17" s="30" t="s">
        <v>27</v>
      </c>
      <c r="S17" s="30"/>
      <c r="T17" s="30"/>
      <c r="U17" s="33" t="s">
        <v>165</v>
      </c>
      <c r="V17" s="12" t="s">
        <v>65</v>
      </c>
      <c r="W17" s="41" t="s">
        <v>151</v>
      </c>
      <c r="X17" s="22" t="str">
        <f t="shared" si="1"/>
        <v>C</v>
      </c>
      <c r="Y17" s="13">
        <v>43191</v>
      </c>
      <c r="Z17" s="14" t="str">
        <f t="shared" si="2"/>
        <v>是</v>
      </c>
      <c r="AA17" s="13">
        <v>43101</v>
      </c>
      <c r="AB17" s="15" t="str">
        <f t="shared" si="3"/>
        <v>是</v>
      </c>
      <c r="AC17" s="15"/>
      <c r="AD17" s="50"/>
      <c r="AF17" s="91"/>
      <c r="AG17" s="16"/>
      <c r="AH17" s="16"/>
      <c r="AI17" s="17"/>
      <c r="AJ17" s="24">
        <v>1</v>
      </c>
      <c r="AK17" s="16">
        <f t="shared" si="4"/>
        <v>0</v>
      </c>
      <c r="AL17" s="18">
        <f t="shared" si="5"/>
        <v>1</v>
      </c>
      <c r="AM17" s="18">
        <f t="shared" si="6"/>
        <v>0</v>
      </c>
      <c r="AN17" s="92"/>
      <c r="AO17" s="7"/>
      <c r="AP17" s="7"/>
      <c r="AQ17" s="7"/>
    </row>
    <row r="18" spans="1:43" ht="15" customHeight="1" x14ac:dyDescent="0.15">
      <c r="A18" s="9" t="s">
        <v>200</v>
      </c>
      <c r="B18" s="10" t="s">
        <v>201</v>
      </c>
      <c r="C18" s="10" t="s">
        <v>202</v>
      </c>
      <c r="D18" s="30" t="s">
        <v>596</v>
      </c>
      <c r="E18" s="30" t="s">
        <v>149</v>
      </c>
      <c r="F18" s="30" t="s">
        <v>150</v>
      </c>
      <c r="G18" s="30" t="s">
        <v>542</v>
      </c>
      <c r="H18" s="30" t="s">
        <v>543</v>
      </c>
      <c r="I18" s="10"/>
      <c r="J18" s="30"/>
      <c r="K18" s="30"/>
      <c r="L18" s="10"/>
      <c r="M18" s="10" t="s">
        <v>570</v>
      </c>
      <c r="N18" s="10" t="s">
        <v>592</v>
      </c>
      <c r="O18" s="11">
        <v>42780</v>
      </c>
      <c r="P18" s="31" t="str">
        <f t="shared" si="0"/>
        <v>2018/4/1</v>
      </c>
      <c r="Q18" s="30" t="s">
        <v>28</v>
      </c>
      <c r="R18" s="10" t="s">
        <v>27</v>
      </c>
      <c r="S18" s="10"/>
      <c r="T18" s="10"/>
      <c r="U18" s="33" t="s">
        <v>165</v>
      </c>
      <c r="V18" s="12" t="s">
        <v>65</v>
      </c>
      <c r="W18" s="41" t="s">
        <v>151</v>
      </c>
      <c r="X18" s="22" t="str">
        <f t="shared" si="1"/>
        <v>C</v>
      </c>
      <c r="Y18" s="13">
        <v>43191</v>
      </c>
      <c r="Z18" s="14" t="str">
        <f t="shared" si="2"/>
        <v>是</v>
      </c>
      <c r="AA18" s="13">
        <v>43101</v>
      </c>
      <c r="AB18" s="15" t="str">
        <f t="shared" si="3"/>
        <v>是</v>
      </c>
      <c r="AC18" s="15"/>
      <c r="AD18" s="50"/>
      <c r="AF18" s="91"/>
      <c r="AG18" s="16"/>
      <c r="AH18" s="16"/>
      <c r="AI18" s="17"/>
      <c r="AJ18" s="24">
        <v>1</v>
      </c>
      <c r="AK18" s="16">
        <f t="shared" si="4"/>
        <v>0</v>
      </c>
      <c r="AL18" s="18">
        <f t="shared" si="5"/>
        <v>1</v>
      </c>
      <c r="AM18" s="18">
        <f t="shared" si="6"/>
        <v>0</v>
      </c>
      <c r="AN18" s="92"/>
      <c r="AO18" s="7"/>
      <c r="AP18" s="7"/>
      <c r="AQ18" s="7"/>
    </row>
    <row r="19" spans="1:43" ht="15" customHeight="1" x14ac:dyDescent="0.15">
      <c r="A19" s="9" t="s">
        <v>203</v>
      </c>
      <c r="B19" s="10" t="s">
        <v>204</v>
      </c>
      <c r="C19" s="10" t="s">
        <v>205</v>
      </c>
      <c r="D19" s="30" t="s">
        <v>596</v>
      </c>
      <c r="E19" s="30" t="s">
        <v>149</v>
      </c>
      <c r="F19" s="30" t="s">
        <v>150</v>
      </c>
      <c r="G19" s="30" t="s">
        <v>542</v>
      </c>
      <c r="H19" s="30" t="s">
        <v>543</v>
      </c>
      <c r="I19" s="10"/>
      <c r="J19" s="30"/>
      <c r="K19" s="30"/>
      <c r="L19" s="10"/>
      <c r="M19" s="10" t="s">
        <v>570</v>
      </c>
      <c r="N19" s="10" t="s">
        <v>593</v>
      </c>
      <c r="O19" s="11">
        <v>42794</v>
      </c>
      <c r="P19" s="31" t="str">
        <f t="shared" si="0"/>
        <v>2018/4/1</v>
      </c>
      <c r="Q19" s="30" t="s">
        <v>28</v>
      </c>
      <c r="R19" s="10" t="s">
        <v>27</v>
      </c>
      <c r="S19" s="10"/>
      <c r="T19" s="10"/>
      <c r="U19" s="33" t="s">
        <v>165</v>
      </c>
      <c r="V19" s="12" t="s">
        <v>65</v>
      </c>
      <c r="W19" s="41" t="s">
        <v>151</v>
      </c>
      <c r="X19" s="22" t="str">
        <f t="shared" si="1"/>
        <v>C</v>
      </c>
      <c r="Y19" s="13">
        <v>43191</v>
      </c>
      <c r="Z19" s="14" t="str">
        <f t="shared" si="2"/>
        <v>是</v>
      </c>
      <c r="AA19" s="13">
        <v>43101</v>
      </c>
      <c r="AB19" s="15" t="str">
        <f t="shared" si="3"/>
        <v>是</v>
      </c>
      <c r="AC19" s="15"/>
      <c r="AD19" s="50"/>
      <c r="AF19" s="91"/>
      <c r="AG19" s="16"/>
      <c r="AH19" s="16"/>
      <c r="AI19" s="17"/>
      <c r="AJ19" s="24">
        <v>1</v>
      </c>
      <c r="AK19" s="16">
        <f t="shared" si="4"/>
        <v>0</v>
      </c>
      <c r="AL19" s="18">
        <f t="shared" si="5"/>
        <v>1</v>
      </c>
      <c r="AM19" s="18">
        <f t="shared" si="6"/>
        <v>0</v>
      </c>
      <c r="AN19" s="92"/>
      <c r="AO19" s="7"/>
      <c r="AP19" s="7"/>
      <c r="AQ19" s="7"/>
    </row>
    <row r="20" spans="1:43" ht="15" customHeight="1" x14ac:dyDescent="0.15">
      <c r="A20" s="9" t="s">
        <v>206</v>
      </c>
      <c r="B20" s="10" t="s">
        <v>207</v>
      </c>
      <c r="C20" s="10" t="s">
        <v>208</v>
      </c>
      <c r="D20" s="30" t="s">
        <v>596</v>
      </c>
      <c r="E20" s="30" t="s">
        <v>149</v>
      </c>
      <c r="F20" s="30" t="s">
        <v>150</v>
      </c>
      <c r="G20" s="30" t="s">
        <v>542</v>
      </c>
      <c r="H20" s="30" t="s">
        <v>543</v>
      </c>
      <c r="I20" s="10"/>
      <c r="J20" s="30"/>
      <c r="K20" s="30"/>
      <c r="L20" s="10"/>
      <c r="M20" s="10" t="s">
        <v>570</v>
      </c>
      <c r="N20" s="10" t="s">
        <v>592</v>
      </c>
      <c r="O20" s="11">
        <v>42808</v>
      </c>
      <c r="P20" s="31" t="str">
        <f t="shared" si="0"/>
        <v>2018/4/1</v>
      </c>
      <c r="Q20" s="30" t="s">
        <v>28</v>
      </c>
      <c r="R20" s="10" t="s">
        <v>27</v>
      </c>
      <c r="S20" s="10"/>
      <c r="T20" s="10"/>
      <c r="U20" s="33" t="s">
        <v>165</v>
      </c>
      <c r="V20" s="12" t="s">
        <v>65</v>
      </c>
      <c r="W20" s="41" t="s">
        <v>151</v>
      </c>
      <c r="X20" s="22" t="str">
        <f t="shared" si="1"/>
        <v>C</v>
      </c>
      <c r="Y20" s="13">
        <v>43191</v>
      </c>
      <c r="Z20" s="14" t="str">
        <f t="shared" si="2"/>
        <v>是</v>
      </c>
      <c r="AA20" s="13">
        <v>43101</v>
      </c>
      <c r="AB20" s="15" t="str">
        <f t="shared" si="3"/>
        <v>是</v>
      </c>
      <c r="AC20" s="15"/>
      <c r="AD20" s="50"/>
      <c r="AF20" s="91"/>
      <c r="AG20" s="16"/>
      <c r="AH20" s="16"/>
      <c r="AI20" s="17"/>
      <c r="AJ20" s="24">
        <v>1</v>
      </c>
      <c r="AK20" s="16">
        <f t="shared" si="4"/>
        <v>0</v>
      </c>
      <c r="AL20" s="18">
        <f t="shared" si="5"/>
        <v>1</v>
      </c>
      <c r="AM20" s="18">
        <f t="shared" si="6"/>
        <v>0</v>
      </c>
      <c r="AN20" s="92"/>
      <c r="AO20" s="7"/>
      <c r="AP20" s="7"/>
      <c r="AQ20" s="7"/>
    </row>
    <row r="21" spans="1:43" ht="15" customHeight="1" x14ac:dyDescent="0.15">
      <c r="A21" s="9" t="s">
        <v>209</v>
      </c>
      <c r="B21" s="10" t="s">
        <v>210</v>
      </c>
      <c r="C21" s="10" t="s">
        <v>211</v>
      </c>
      <c r="D21" s="30" t="s">
        <v>596</v>
      </c>
      <c r="E21" s="30" t="s">
        <v>149</v>
      </c>
      <c r="F21" s="30" t="s">
        <v>150</v>
      </c>
      <c r="G21" s="30" t="s">
        <v>542</v>
      </c>
      <c r="H21" s="30" t="s">
        <v>543</v>
      </c>
      <c r="I21" s="10"/>
      <c r="J21" s="30"/>
      <c r="K21" s="30"/>
      <c r="L21" s="10"/>
      <c r="M21" s="10" t="s">
        <v>569</v>
      </c>
      <c r="N21" s="10" t="s">
        <v>591</v>
      </c>
      <c r="O21" s="11">
        <v>42346</v>
      </c>
      <c r="P21" s="31" t="str">
        <f t="shared" si="0"/>
        <v>2018/4/1</v>
      </c>
      <c r="Q21" s="30" t="s">
        <v>28</v>
      </c>
      <c r="R21" s="10" t="s">
        <v>27</v>
      </c>
      <c r="S21" s="10"/>
      <c r="T21" s="10"/>
      <c r="U21" s="33" t="s">
        <v>165</v>
      </c>
      <c r="V21" s="12" t="s">
        <v>65</v>
      </c>
      <c r="W21" s="41" t="s">
        <v>151</v>
      </c>
      <c r="X21" s="22" t="str">
        <f t="shared" si="1"/>
        <v>C</v>
      </c>
      <c r="Y21" s="13">
        <v>43191</v>
      </c>
      <c r="Z21" s="14" t="str">
        <f t="shared" si="2"/>
        <v>是</v>
      </c>
      <c r="AA21" s="13">
        <v>43101</v>
      </c>
      <c r="AB21" s="15" t="str">
        <f t="shared" si="3"/>
        <v>是</v>
      </c>
      <c r="AC21" s="15"/>
      <c r="AD21" s="50"/>
      <c r="AF21" s="91"/>
      <c r="AG21" s="16"/>
      <c r="AH21" s="16"/>
      <c r="AI21" s="17"/>
      <c r="AJ21" s="24">
        <v>1</v>
      </c>
      <c r="AK21" s="16">
        <f t="shared" si="4"/>
        <v>0</v>
      </c>
      <c r="AL21" s="18">
        <f t="shared" si="5"/>
        <v>1</v>
      </c>
      <c r="AM21" s="18">
        <f t="shared" si="6"/>
        <v>0</v>
      </c>
      <c r="AN21" s="92"/>
      <c r="AO21" s="7"/>
      <c r="AP21" s="7"/>
      <c r="AQ21" s="7"/>
    </row>
    <row r="22" spans="1:43" ht="15" customHeight="1" x14ac:dyDescent="0.15">
      <c r="A22" s="9" t="s">
        <v>212</v>
      </c>
      <c r="B22" s="10" t="s">
        <v>213</v>
      </c>
      <c r="C22" s="10" t="s">
        <v>214</v>
      </c>
      <c r="D22" s="30" t="s">
        <v>596</v>
      </c>
      <c r="E22" s="30" t="s">
        <v>149</v>
      </c>
      <c r="F22" s="30" t="s">
        <v>150</v>
      </c>
      <c r="G22" s="30" t="s">
        <v>542</v>
      </c>
      <c r="H22" s="30" t="s">
        <v>543</v>
      </c>
      <c r="I22" s="10"/>
      <c r="J22" s="30"/>
      <c r="K22" s="30"/>
      <c r="L22" s="10"/>
      <c r="M22" s="10" t="s">
        <v>570</v>
      </c>
      <c r="N22" s="10" t="s">
        <v>592</v>
      </c>
      <c r="O22" s="11">
        <v>42370</v>
      </c>
      <c r="P22" s="31" t="str">
        <f t="shared" si="0"/>
        <v>2018/4/1</v>
      </c>
      <c r="Q22" s="30" t="s">
        <v>28</v>
      </c>
      <c r="R22" s="10" t="s">
        <v>27</v>
      </c>
      <c r="S22" s="10"/>
      <c r="T22" s="10"/>
      <c r="U22" s="33" t="s">
        <v>165</v>
      </c>
      <c r="V22" s="12" t="s">
        <v>65</v>
      </c>
      <c r="W22" s="41" t="s">
        <v>151</v>
      </c>
      <c r="X22" s="22" t="str">
        <f t="shared" si="1"/>
        <v>C</v>
      </c>
      <c r="Y22" s="13">
        <v>43191</v>
      </c>
      <c r="Z22" s="14" t="str">
        <f t="shared" si="2"/>
        <v>是</v>
      </c>
      <c r="AA22" s="13">
        <v>43101</v>
      </c>
      <c r="AB22" s="15" t="str">
        <f t="shared" si="3"/>
        <v>是</v>
      </c>
      <c r="AC22" s="15"/>
      <c r="AD22" s="50"/>
      <c r="AF22" s="91"/>
      <c r="AG22" s="16"/>
      <c r="AH22" s="16"/>
      <c r="AI22" s="17"/>
      <c r="AJ22" s="24">
        <v>1</v>
      </c>
      <c r="AK22" s="16">
        <f t="shared" si="4"/>
        <v>0</v>
      </c>
      <c r="AL22" s="18">
        <f t="shared" si="5"/>
        <v>1</v>
      </c>
      <c r="AM22" s="18">
        <f t="shared" si="6"/>
        <v>0</v>
      </c>
      <c r="AN22" s="92"/>
      <c r="AO22" s="7"/>
      <c r="AP22" s="7"/>
      <c r="AQ22" s="7"/>
    </row>
    <row r="23" spans="1:43" ht="15" customHeight="1" x14ac:dyDescent="0.15">
      <c r="A23" s="9" t="s">
        <v>215</v>
      </c>
      <c r="B23" s="10" t="s">
        <v>216</v>
      </c>
      <c r="C23" s="10" t="s">
        <v>217</v>
      </c>
      <c r="D23" s="30" t="s">
        <v>596</v>
      </c>
      <c r="E23" s="30" t="s">
        <v>149</v>
      </c>
      <c r="F23" s="30" t="s">
        <v>150</v>
      </c>
      <c r="G23" s="30" t="s">
        <v>542</v>
      </c>
      <c r="H23" s="30" t="s">
        <v>543</v>
      </c>
      <c r="I23" s="10"/>
      <c r="J23" s="30"/>
      <c r="K23" s="30"/>
      <c r="L23" s="10"/>
      <c r="M23" s="10" t="s">
        <v>569</v>
      </c>
      <c r="N23" s="10" t="s">
        <v>591</v>
      </c>
      <c r="O23" s="11">
        <v>40616</v>
      </c>
      <c r="P23" s="31" t="str">
        <f t="shared" si="0"/>
        <v>2018/4/1</v>
      </c>
      <c r="Q23" s="30" t="s">
        <v>28</v>
      </c>
      <c r="R23" s="30" t="s">
        <v>27</v>
      </c>
      <c r="S23" s="30"/>
      <c r="T23" s="30"/>
      <c r="U23" s="33" t="s">
        <v>165</v>
      </c>
      <c r="V23" s="12" t="s">
        <v>65</v>
      </c>
      <c r="W23" s="41" t="s">
        <v>151</v>
      </c>
      <c r="X23" s="22" t="str">
        <f t="shared" si="1"/>
        <v>C</v>
      </c>
      <c r="Y23" s="13">
        <v>43191</v>
      </c>
      <c r="Z23" s="14" t="str">
        <f t="shared" si="2"/>
        <v>是</v>
      </c>
      <c r="AA23" s="13">
        <v>43101</v>
      </c>
      <c r="AB23" s="15" t="str">
        <f t="shared" si="3"/>
        <v>是</v>
      </c>
      <c r="AC23" s="15"/>
      <c r="AD23" s="50"/>
      <c r="AF23" s="91"/>
      <c r="AG23" s="16"/>
      <c r="AH23" s="16"/>
      <c r="AI23" s="17"/>
      <c r="AJ23" s="24">
        <v>1</v>
      </c>
      <c r="AK23" s="16">
        <f t="shared" si="4"/>
        <v>0</v>
      </c>
      <c r="AL23" s="18">
        <f t="shared" si="5"/>
        <v>1</v>
      </c>
      <c r="AM23" s="18">
        <f t="shared" si="6"/>
        <v>0</v>
      </c>
      <c r="AN23" s="92"/>
      <c r="AO23" s="7"/>
      <c r="AP23" s="7"/>
      <c r="AQ23" s="7"/>
    </row>
    <row r="24" spans="1:43" ht="15" customHeight="1" x14ac:dyDescent="0.15">
      <c r="A24" s="9" t="s">
        <v>218</v>
      </c>
      <c r="B24" s="10" t="s">
        <v>219</v>
      </c>
      <c r="C24" s="10" t="s">
        <v>220</v>
      </c>
      <c r="D24" s="30" t="s">
        <v>596</v>
      </c>
      <c r="E24" s="30" t="s">
        <v>149</v>
      </c>
      <c r="F24" s="30" t="s">
        <v>150</v>
      </c>
      <c r="G24" s="30" t="s">
        <v>542</v>
      </c>
      <c r="H24" s="30" t="s">
        <v>543</v>
      </c>
      <c r="I24" s="10"/>
      <c r="J24" s="30"/>
      <c r="K24" s="30"/>
      <c r="L24" s="10"/>
      <c r="M24" s="10" t="s">
        <v>570</v>
      </c>
      <c r="N24" s="10" t="s">
        <v>592</v>
      </c>
      <c r="O24" s="11">
        <v>43103</v>
      </c>
      <c r="P24" s="31">
        <f t="shared" si="0"/>
        <v>43193</v>
      </c>
      <c r="Q24" s="30" t="s">
        <v>28</v>
      </c>
      <c r="R24" s="30" t="s">
        <v>27</v>
      </c>
      <c r="S24" s="30"/>
      <c r="T24" s="30"/>
      <c r="U24" s="33" t="s">
        <v>165</v>
      </c>
      <c r="V24" s="12" t="s">
        <v>65</v>
      </c>
      <c r="W24" s="41" t="s">
        <v>151</v>
      </c>
      <c r="X24" s="22" t="str">
        <f t="shared" si="1"/>
        <v>C</v>
      </c>
      <c r="Y24" s="13">
        <v>43191</v>
      </c>
      <c r="Z24" s="14" t="str">
        <f t="shared" si="2"/>
        <v>是</v>
      </c>
      <c r="AA24" s="13">
        <v>43101</v>
      </c>
      <c r="AB24" s="15" t="str">
        <f t="shared" si="3"/>
        <v>否</v>
      </c>
      <c r="AC24" s="15"/>
      <c r="AD24" s="50"/>
      <c r="AF24" s="91"/>
      <c r="AG24" s="16"/>
      <c r="AH24" s="16"/>
      <c r="AI24" s="17"/>
      <c r="AJ24" s="24">
        <v>1</v>
      </c>
      <c r="AK24" s="16">
        <f t="shared" si="4"/>
        <v>0</v>
      </c>
      <c r="AL24" s="18">
        <f t="shared" si="5"/>
        <v>1</v>
      </c>
      <c r="AM24" s="18">
        <f t="shared" si="6"/>
        <v>0</v>
      </c>
      <c r="AN24" s="92"/>
      <c r="AO24" s="7"/>
      <c r="AP24" s="7"/>
      <c r="AQ24" s="7"/>
    </row>
    <row r="25" spans="1:43" ht="15" customHeight="1" x14ac:dyDescent="0.15">
      <c r="A25" s="9" t="s">
        <v>221</v>
      </c>
      <c r="B25" s="10" t="s">
        <v>222</v>
      </c>
      <c r="C25" s="10" t="s">
        <v>223</v>
      </c>
      <c r="D25" s="30" t="s">
        <v>596</v>
      </c>
      <c r="E25" s="30" t="s">
        <v>149</v>
      </c>
      <c r="F25" s="30" t="s">
        <v>150</v>
      </c>
      <c r="G25" s="30" t="s">
        <v>542</v>
      </c>
      <c r="H25" s="30" t="s">
        <v>544</v>
      </c>
      <c r="I25" s="10"/>
      <c r="J25" s="30"/>
      <c r="K25" s="30"/>
      <c r="L25" s="10"/>
      <c r="M25" s="10" t="s">
        <v>570</v>
      </c>
      <c r="N25" s="10" t="s">
        <v>592</v>
      </c>
      <c r="O25" s="11">
        <v>42486</v>
      </c>
      <c r="P25" s="31" t="str">
        <f t="shared" si="0"/>
        <v>2018/4/1</v>
      </c>
      <c r="Q25" s="30" t="s">
        <v>28</v>
      </c>
      <c r="R25" s="30" t="s">
        <v>27</v>
      </c>
      <c r="S25" s="30"/>
      <c r="T25" s="30"/>
      <c r="U25" s="33" t="s">
        <v>156</v>
      </c>
      <c r="V25" s="12" t="s">
        <v>65</v>
      </c>
      <c r="W25" s="41" t="s">
        <v>151</v>
      </c>
      <c r="X25" s="22" t="str">
        <f t="shared" si="1"/>
        <v>C</v>
      </c>
      <c r="Y25" s="13">
        <v>43191</v>
      </c>
      <c r="Z25" s="14" t="str">
        <f t="shared" si="2"/>
        <v>是</v>
      </c>
      <c r="AA25" s="13">
        <v>43101</v>
      </c>
      <c r="AB25" s="15" t="str">
        <f t="shared" si="3"/>
        <v>是</v>
      </c>
      <c r="AC25" s="15"/>
      <c r="AD25" s="50"/>
      <c r="AF25" s="91"/>
      <c r="AG25" s="16"/>
      <c r="AH25" s="16"/>
      <c r="AI25" s="17"/>
      <c r="AJ25" s="24">
        <v>1</v>
      </c>
      <c r="AK25" s="16">
        <f t="shared" si="4"/>
        <v>0</v>
      </c>
      <c r="AL25" s="18">
        <f t="shared" si="5"/>
        <v>1</v>
      </c>
      <c r="AM25" s="18">
        <f t="shared" si="6"/>
        <v>0</v>
      </c>
      <c r="AN25" s="92"/>
      <c r="AO25" s="7"/>
      <c r="AP25" s="7"/>
      <c r="AQ25" s="7"/>
    </row>
    <row r="26" spans="1:43" ht="15" customHeight="1" x14ac:dyDescent="0.15">
      <c r="A26" s="9" t="s">
        <v>224</v>
      </c>
      <c r="B26" s="10" t="s">
        <v>225</v>
      </c>
      <c r="C26" s="10" t="s">
        <v>226</v>
      </c>
      <c r="D26" s="30" t="s">
        <v>596</v>
      </c>
      <c r="E26" s="30" t="s">
        <v>149</v>
      </c>
      <c r="F26" s="30" t="s">
        <v>150</v>
      </c>
      <c r="G26" s="30" t="s">
        <v>542</v>
      </c>
      <c r="H26" s="30" t="s">
        <v>544</v>
      </c>
      <c r="I26" s="10"/>
      <c r="J26" s="30"/>
      <c r="K26" s="30"/>
      <c r="L26" s="10"/>
      <c r="M26" s="10" t="s">
        <v>569</v>
      </c>
      <c r="N26" s="10" t="s">
        <v>591</v>
      </c>
      <c r="O26" s="11">
        <v>42507</v>
      </c>
      <c r="P26" s="31" t="str">
        <f t="shared" si="0"/>
        <v>2018/4/1</v>
      </c>
      <c r="Q26" s="30" t="s">
        <v>28</v>
      </c>
      <c r="R26" s="30" t="s">
        <v>27</v>
      </c>
      <c r="S26" s="30"/>
      <c r="T26" s="30"/>
      <c r="U26" s="33" t="s">
        <v>156</v>
      </c>
      <c r="V26" s="12" t="s">
        <v>65</v>
      </c>
      <c r="W26" s="41" t="s">
        <v>151</v>
      </c>
      <c r="X26" s="22" t="str">
        <f t="shared" si="1"/>
        <v>C</v>
      </c>
      <c r="Y26" s="13">
        <v>43191</v>
      </c>
      <c r="Z26" s="14" t="str">
        <f t="shared" si="2"/>
        <v>是</v>
      </c>
      <c r="AA26" s="13">
        <v>43101</v>
      </c>
      <c r="AB26" s="15" t="str">
        <f t="shared" si="3"/>
        <v>是</v>
      </c>
      <c r="AC26" s="15"/>
      <c r="AD26" s="50"/>
      <c r="AF26" s="91"/>
      <c r="AG26" s="16"/>
      <c r="AH26" s="16"/>
      <c r="AI26" s="17"/>
      <c r="AJ26" s="24">
        <v>1</v>
      </c>
      <c r="AK26" s="16">
        <f t="shared" si="4"/>
        <v>0</v>
      </c>
      <c r="AL26" s="18">
        <f t="shared" si="5"/>
        <v>1</v>
      </c>
      <c r="AM26" s="18">
        <f t="shared" si="6"/>
        <v>0</v>
      </c>
      <c r="AN26" s="92"/>
      <c r="AO26" s="7"/>
      <c r="AP26" s="7"/>
      <c r="AQ26" s="7"/>
    </row>
    <row r="27" spans="1:43" ht="15" customHeight="1" x14ac:dyDescent="0.15">
      <c r="A27" s="9" t="s">
        <v>227</v>
      </c>
      <c r="B27" s="10" t="s">
        <v>228</v>
      </c>
      <c r="C27" s="10" t="s">
        <v>229</v>
      </c>
      <c r="D27" s="30" t="s">
        <v>596</v>
      </c>
      <c r="E27" s="30" t="s">
        <v>149</v>
      </c>
      <c r="F27" s="30" t="s">
        <v>150</v>
      </c>
      <c r="G27" s="30" t="s">
        <v>542</v>
      </c>
      <c r="H27" s="30" t="s">
        <v>544</v>
      </c>
      <c r="I27" s="10"/>
      <c r="J27" s="30"/>
      <c r="K27" s="30"/>
      <c r="L27" s="10"/>
      <c r="M27" s="10" t="s">
        <v>570</v>
      </c>
      <c r="N27" s="10" t="s">
        <v>593</v>
      </c>
      <c r="O27" s="11">
        <v>42514</v>
      </c>
      <c r="P27" s="31" t="str">
        <f t="shared" si="0"/>
        <v>2018/4/1</v>
      </c>
      <c r="Q27" s="30" t="s">
        <v>28</v>
      </c>
      <c r="R27" s="30" t="s">
        <v>27</v>
      </c>
      <c r="S27" s="30"/>
      <c r="T27" s="30"/>
      <c r="U27" s="33" t="s">
        <v>156</v>
      </c>
      <c r="V27" s="12" t="s">
        <v>65</v>
      </c>
      <c r="W27" s="41" t="s">
        <v>151</v>
      </c>
      <c r="X27" s="22" t="str">
        <f t="shared" si="1"/>
        <v>C</v>
      </c>
      <c r="Y27" s="13">
        <v>43191</v>
      </c>
      <c r="Z27" s="14" t="str">
        <f t="shared" si="2"/>
        <v>是</v>
      </c>
      <c r="AA27" s="13">
        <v>43101</v>
      </c>
      <c r="AB27" s="15" t="str">
        <f t="shared" si="3"/>
        <v>是</v>
      </c>
      <c r="AC27" s="15"/>
      <c r="AD27" s="50"/>
      <c r="AF27" s="91"/>
      <c r="AG27" s="16"/>
      <c r="AH27" s="16"/>
      <c r="AI27" s="17"/>
      <c r="AJ27" s="24">
        <v>1</v>
      </c>
      <c r="AK27" s="16">
        <f t="shared" si="4"/>
        <v>0</v>
      </c>
      <c r="AL27" s="18">
        <f t="shared" si="5"/>
        <v>1</v>
      </c>
      <c r="AM27" s="18">
        <f t="shared" si="6"/>
        <v>0</v>
      </c>
      <c r="AN27" s="92"/>
      <c r="AO27" s="7"/>
      <c r="AP27" s="7"/>
      <c r="AQ27" s="7"/>
    </row>
    <row r="28" spans="1:43" ht="15" customHeight="1" x14ac:dyDescent="0.15">
      <c r="A28" s="9" t="s">
        <v>230</v>
      </c>
      <c r="B28" s="10" t="s">
        <v>231</v>
      </c>
      <c r="C28" s="10" t="s">
        <v>232</v>
      </c>
      <c r="D28" s="30" t="s">
        <v>596</v>
      </c>
      <c r="E28" s="30" t="s">
        <v>149</v>
      </c>
      <c r="F28" s="30" t="s">
        <v>150</v>
      </c>
      <c r="G28" s="30" t="s">
        <v>542</v>
      </c>
      <c r="H28" s="30" t="s">
        <v>544</v>
      </c>
      <c r="I28" s="10"/>
      <c r="J28" s="30"/>
      <c r="K28" s="30"/>
      <c r="L28" s="10"/>
      <c r="M28" s="10" t="s">
        <v>573</v>
      </c>
      <c r="N28" s="10" t="s">
        <v>594</v>
      </c>
      <c r="O28" s="11">
        <v>42549</v>
      </c>
      <c r="P28" s="31" t="str">
        <f t="shared" si="0"/>
        <v>2018/4/1</v>
      </c>
      <c r="Q28" s="30" t="s">
        <v>28</v>
      </c>
      <c r="R28" s="30" t="s">
        <v>27</v>
      </c>
      <c r="S28" s="30"/>
      <c r="T28" s="30"/>
      <c r="U28" s="33" t="s">
        <v>156</v>
      </c>
      <c r="V28" s="12" t="s">
        <v>65</v>
      </c>
      <c r="W28" s="41" t="s">
        <v>151</v>
      </c>
      <c r="X28" s="22" t="str">
        <f t="shared" si="1"/>
        <v>C</v>
      </c>
      <c r="Y28" s="13">
        <v>43191</v>
      </c>
      <c r="Z28" s="14" t="str">
        <f t="shared" si="2"/>
        <v>是</v>
      </c>
      <c r="AA28" s="13">
        <v>43101</v>
      </c>
      <c r="AB28" s="15" t="str">
        <f t="shared" si="3"/>
        <v>是</v>
      </c>
      <c r="AC28" s="15"/>
      <c r="AD28" s="50"/>
      <c r="AF28" s="91"/>
      <c r="AG28" s="16"/>
      <c r="AH28" s="16"/>
      <c r="AI28" s="17"/>
      <c r="AJ28" s="24">
        <v>1</v>
      </c>
      <c r="AK28" s="16">
        <f t="shared" si="4"/>
        <v>0</v>
      </c>
      <c r="AL28" s="18">
        <f t="shared" si="5"/>
        <v>1</v>
      </c>
      <c r="AM28" s="18">
        <f t="shared" si="6"/>
        <v>0</v>
      </c>
      <c r="AN28" s="92"/>
      <c r="AO28" s="7"/>
      <c r="AP28" s="7"/>
      <c r="AQ28" s="7"/>
    </row>
    <row r="29" spans="1:43" ht="15" customHeight="1" x14ac:dyDescent="0.15">
      <c r="A29" s="35" t="s">
        <v>233</v>
      </c>
      <c r="B29" s="10" t="s">
        <v>234</v>
      </c>
      <c r="C29" s="10" t="s">
        <v>235</v>
      </c>
      <c r="D29" s="30" t="s">
        <v>596</v>
      </c>
      <c r="E29" s="30" t="s">
        <v>149</v>
      </c>
      <c r="F29" s="36" t="s">
        <v>150</v>
      </c>
      <c r="G29" s="36" t="s">
        <v>542</v>
      </c>
      <c r="H29" s="36" t="s">
        <v>544</v>
      </c>
      <c r="I29" s="36"/>
      <c r="J29" s="36"/>
      <c r="K29" s="36"/>
      <c r="L29" s="36"/>
      <c r="M29" s="36" t="s">
        <v>569</v>
      </c>
      <c r="N29" s="36" t="s">
        <v>591</v>
      </c>
      <c r="O29" s="42">
        <v>41723</v>
      </c>
      <c r="P29" s="31" t="str">
        <f t="shared" si="0"/>
        <v>2018/4/1</v>
      </c>
      <c r="Q29" s="30" t="s">
        <v>28</v>
      </c>
      <c r="R29" s="36" t="s">
        <v>27</v>
      </c>
      <c r="S29" s="36"/>
      <c r="T29" s="36"/>
      <c r="U29" s="37" t="s">
        <v>156</v>
      </c>
      <c r="V29" s="12" t="s">
        <v>65</v>
      </c>
      <c r="W29" s="41" t="s">
        <v>151</v>
      </c>
      <c r="X29" s="22" t="str">
        <f t="shared" si="1"/>
        <v>C</v>
      </c>
      <c r="Y29" s="13">
        <v>43191</v>
      </c>
      <c r="Z29" s="14" t="str">
        <f t="shared" si="2"/>
        <v>是</v>
      </c>
      <c r="AA29" s="13">
        <v>43101</v>
      </c>
      <c r="AB29" s="15" t="str">
        <f t="shared" si="3"/>
        <v>是</v>
      </c>
      <c r="AC29" s="15"/>
      <c r="AD29" s="50"/>
      <c r="AF29" s="91"/>
      <c r="AG29" s="16"/>
      <c r="AH29" s="16"/>
      <c r="AI29" s="17"/>
      <c r="AJ29" s="24">
        <v>1</v>
      </c>
      <c r="AK29" s="16">
        <f t="shared" si="4"/>
        <v>0</v>
      </c>
      <c r="AL29" s="18">
        <f t="shared" si="5"/>
        <v>1</v>
      </c>
      <c r="AM29" s="18">
        <f t="shared" si="6"/>
        <v>0</v>
      </c>
      <c r="AN29" s="92"/>
      <c r="AO29" s="7"/>
      <c r="AP29" s="7"/>
      <c r="AQ29" s="7"/>
    </row>
    <row r="30" spans="1:43" ht="15" customHeight="1" x14ac:dyDescent="0.15">
      <c r="A30" s="35" t="s">
        <v>236</v>
      </c>
      <c r="B30" s="10" t="s">
        <v>237</v>
      </c>
      <c r="C30" s="10" t="s">
        <v>238</v>
      </c>
      <c r="D30" s="30" t="s">
        <v>596</v>
      </c>
      <c r="E30" s="30" t="s">
        <v>149</v>
      </c>
      <c r="F30" s="36" t="s">
        <v>150</v>
      </c>
      <c r="G30" s="36" t="s">
        <v>542</v>
      </c>
      <c r="H30" s="36" t="s">
        <v>544</v>
      </c>
      <c r="I30" s="36"/>
      <c r="J30" s="36"/>
      <c r="K30" s="36"/>
      <c r="L30" s="36"/>
      <c r="M30" s="36" t="s">
        <v>566</v>
      </c>
      <c r="N30" s="36" t="s">
        <v>589</v>
      </c>
      <c r="O30" s="42">
        <v>41800</v>
      </c>
      <c r="P30" s="31" t="str">
        <f t="shared" si="0"/>
        <v>2018/4/1</v>
      </c>
      <c r="Q30" s="30" t="s">
        <v>28</v>
      </c>
      <c r="R30" s="36" t="s">
        <v>27</v>
      </c>
      <c r="S30" s="36"/>
      <c r="T30" s="36"/>
      <c r="U30" s="37" t="s">
        <v>156</v>
      </c>
      <c r="V30" s="12" t="s">
        <v>65</v>
      </c>
      <c r="W30" s="41" t="s">
        <v>151</v>
      </c>
      <c r="X30" s="22" t="str">
        <f t="shared" si="1"/>
        <v>C</v>
      </c>
      <c r="Y30" s="13">
        <v>43191</v>
      </c>
      <c r="Z30" s="14" t="str">
        <f t="shared" si="2"/>
        <v>是</v>
      </c>
      <c r="AA30" s="13">
        <v>43101</v>
      </c>
      <c r="AB30" s="15" t="str">
        <f t="shared" si="3"/>
        <v>是</v>
      </c>
      <c r="AC30" s="15"/>
      <c r="AD30" s="50"/>
      <c r="AF30" s="91"/>
      <c r="AG30" s="16"/>
      <c r="AH30" s="16"/>
      <c r="AI30" s="17"/>
      <c r="AJ30" s="24">
        <v>1</v>
      </c>
      <c r="AK30" s="16">
        <f t="shared" si="4"/>
        <v>0</v>
      </c>
      <c r="AL30" s="18">
        <f t="shared" si="5"/>
        <v>1</v>
      </c>
      <c r="AM30" s="18">
        <f t="shared" si="6"/>
        <v>0</v>
      </c>
      <c r="AN30" s="92"/>
      <c r="AO30" s="7"/>
      <c r="AP30" s="7"/>
      <c r="AQ30" s="7"/>
    </row>
    <row r="31" spans="1:43" ht="15" customHeight="1" x14ac:dyDescent="0.15">
      <c r="A31" s="35" t="s">
        <v>239</v>
      </c>
      <c r="B31" s="10" t="s">
        <v>240</v>
      </c>
      <c r="C31" s="10" t="s">
        <v>241</v>
      </c>
      <c r="D31" s="30" t="s">
        <v>596</v>
      </c>
      <c r="E31" s="30" t="s">
        <v>149</v>
      </c>
      <c r="F31" s="36" t="s">
        <v>150</v>
      </c>
      <c r="G31" s="36" t="s">
        <v>542</v>
      </c>
      <c r="H31" s="36" t="s">
        <v>544</v>
      </c>
      <c r="I31" s="36"/>
      <c r="J31" s="36"/>
      <c r="K31" s="36"/>
      <c r="L31" s="36"/>
      <c r="M31" s="36" t="s">
        <v>569</v>
      </c>
      <c r="N31" s="36" t="s">
        <v>591</v>
      </c>
      <c r="O31" s="42">
        <v>41814</v>
      </c>
      <c r="P31" s="31" t="str">
        <f t="shared" si="0"/>
        <v>2018/4/1</v>
      </c>
      <c r="Q31" s="30" t="s">
        <v>28</v>
      </c>
      <c r="R31" s="36" t="s">
        <v>27</v>
      </c>
      <c r="S31" s="36"/>
      <c r="T31" s="36"/>
      <c r="U31" s="37" t="s">
        <v>156</v>
      </c>
      <c r="V31" s="12" t="s">
        <v>65</v>
      </c>
      <c r="W31" s="41" t="s">
        <v>151</v>
      </c>
      <c r="X31" s="22" t="str">
        <f t="shared" si="1"/>
        <v>C</v>
      </c>
      <c r="Y31" s="13">
        <v>43191</v>
      </c>
      <c r="Z31" s="14" t="str">
        <f t="shared" si="2"/>
        <v>是</v>
      </c>
      <c r="AA31" s="13">
        <v>43101</v>
      </c>
      <c r="AB31" s="15" t="str">
        <f t="shared" si="3"/>
        <v>是</v>
      </c>
      <c r="AC31" s="15"/>
      <c r="AD31" s="50"/>
      <c r="AF31" s="91"/>
      <c r="AG31" s="16"/>
      <c r="AH31" s="16"/>
      <c r="AI31" s="17"/>
      <c r="AJ31" s="24">
        <v>1</v>
      </c>
      <c r="AK31" s="16">
        <f t="shared" si="4"/>
        <v>0</v>
      </c>
      <c r="AL31" s="18">
        <f t="shared" ref="AL31:AL62" si="7">IF(X31="A",1.5,IF(X31="B",1.2,IF(X31="C",1,IF(X31="D",0.5,0))))</f>
        <v>1</v>
      </c>
      <c r="AM31" s="18">
        <f t="shared" si="6"/>
        <v>0</v>
      </c>
      <c r="AN31" s="92"/>
      <c r="AO31" s="7"/>
      <c r="AP31" s="7"/>
      <c r="AQ31" s="7"/>
    </row>
    <row r="32" spans="1:43" ht="15" customHeight="1" x14ac:dyDescent="0.15">
      <c r="A32" s="35" t="s">
        <v>242</v>
      </c>
      <c r="B32" s="10" t="s">
        <v>243</v>
      </c>
      <c r="C32" s="10" t="s">
        <v>244</v>
      </c>
      <c r="D32" s="30" t="s">
        <v>596</v>
      </c>
      <c r="E32" s="30" t="s">
        <v>149</v>
      </c>
      <c r="F32" s="36" t="s">
        <v>150</v>
      </c>
      <c r="G32" s="36" t="s">
        <v>542</v>
      </c>
      <c r="H32" s="36" t="s">
        <v>544</v>
      </c>
      <c r="I32" s="36"/>
      <c r="J32" s="36"/>
      <c r="K32" s="36"/>
      <c r="L32" s="36"/>
      <c r="M32" s="36" t="s">
        <v>570</v>
      </c>
      <c r="N32" s="36" t="s">
        <v>592</v>
      </c>
      <c r="O32" s="42">
        <v>41828</v>
      </c>
      <c r="P32" s="31" t="str">
        <f t="shared" ref="P32:P95" si="8">IF(AB32="是","2018/4/1",EDATE(O32,3))</f>
        <v>2018/4/1</v>
      </c>
      <c r="Q32" s="30" t="s">
        <v>28</v>
      </c>
      <c r="R32" s="36" t="s">
        <v>27</v>
      </c>
      <c r="S32" s="36"/>
      <c r="T32" s="36"/>
      <c r="U32" s="37" t="s">
        <v>156</v>
      </c>
      <c r="V32" s="12" t="s">
        <v>65</v>
      </c>
      <c r="W32" s="41" t="s">
        <v>151</v>
      </c>
      <c r="X32" s="22" t="str">
        <f t="shared" ref="X32:X95" si="9">V32</f>
        <v>C</v>
      </c>
      <c r="Y32" s="13">
        <v>43191</v>
      </c>
      <c r="Z32" s="14" t="str">
        <f t="shared" ref="Z32:Z95" si="10">IF((Y32-O32)&gt;0,"是","否")</f>
        <v>是</v>
      </c>
      <c r="AA32" s="13">
        <v>43101</v>
      </c>
      <c r="AB32" s="15" t="str">
        <f t="shared" ref="AB32:AB95" si="11">IF((AA32-O32)&gt;0,"是","否")</f>
        <v>是</v>
      </c>
      <c r="AC32" s="15"/>
      <c r="AD32" s="50"/>
      <c r="AF32" s="91"/>
      <c r="AG32" s="16"/>
      <c r="AH32" s="16"/>
      <c r="AI32" s="17"/>
      <c r="AJ32" s="24">
        <v>1</v>
      </c>
      <c r="AK32" s="16">
        <f t="shared" ref="AK32:AK95" si="12">(AF32+AG32+AH32)*AI32*AJ32</f>
        <v>0</v>
      </c>
      <c r="AL32" s="18">
        <f t="shared" si="7"/>
        <v>1</v>
      </c>
      <c r="AM32" s="18">
        <f t="shared" ref="AM32:AM95" si="13">AK32*AL32</f>
        <v>0</v>
      </c>
      <c r="AN32" s="92"/>
      <c r="AO32" s="7"/>
      <c r="AP32" s="7"/>
      <c r="AQ32" s="7"/>
    </row>
    <row r="33" spans="1:43" ht="15" customHeight="1" x14ac:dyDescent="0.15">
      <c r="A33" s="35" t="s">
        <v>245</v>
      </c>
      <c r="B33" s="10" t="s">
        <v>246</v>
      </c>
      <c r="C33" s="10" t="s">
        <v>247</v>
      </c>
      <c r="D33" s="30" t="s">
        <v>596</v>
      </c>
      <c r="E33" s="30" t="s">
        <v>149</v>
      </c>
      <c r="F33" s="36" t="s">
        <v>150</v>
      </c>
      <c r="G33" s="36" t="s">
        <v>542</v>
      </c>
      <c r="H33" s="36" t="s">
        <v>544</v>
      </c>
      <c r="I33" s="36"/>
      <c r="J33" s="36"/>
      <c r="K33" s="36"/>
      <c r="L33" s="36"/>
      <c r="M33" s="36" t="s">
        <v>569</v>
      </c>
      <c r="N33" s="36" t="s">
        <v>591</v>
      </c>
      <c r="O33" s="42">
        <v>41891</v>
      </c>
      <c r="P33" s="31" t="str">
        <f t="shared" si="8"/>
        <v>2018/4/1</v>
      </c>
      <c r="Q33" s="30" t="s">
        <v>28</v>
      </c>
      <c r="R33" s="36" t="s">
        <v>27</v>
      </c>
      <c r="S33" s="36"/>
      <c r="T33" s="36"/>
      <c r="U33" s="37" t="s">
        <v>156</v>
      </c>
      <c r="V33" s="12" t="s">
        <v>65</v>
      </c>
      <c r="W33" s="41" t="s">
        <v>151</v>
      </c>
      <c r="X33" s="22" t="str">
        <f t="shared" si="9"/>
        <v>C</v>
      </c>
      <c r="Y33" s="13">
        <v>43191</v>
      </c>
      <c r="Z33" s="14" t="str">
        <f t="shared" si="10"/>
        <v>是</v>
      </c>
      <c r="AA33" s="13">
        <v>43101</v>
      </c>
      <c r="AB33" s="15" t="str">
        <f t="shared" si="11"/>
        <v>是</v>
      </c>
      <c r="AC33" s="15"/>
      <c r="AD33" s="50"/>
      <c r="AF33" s="91"/>
      <c r="AG33" s="16"/>
      <c r="AH33" s="16"/>
      <c r="AI33" s="17"/>
      <c r="AJ33" s="24">
        <v>1</v>
      </c>
      <c r="AK33" s="16">
        <f t="shared" si="12"/>
        <v>0</v>
      </c>
      <c r="AL33" s="18">
        <f t="shared" si="7"/>
        <v>1</v>
      </c>
      <c r="AM33" s="18">
        <f t="shared" si="13"/>
        <v>0</v>
      </c>
      <c r="AN33" s="92"/>
      <c r="AO33" s="7"/>
      <c r="AP33" s="7"/>
      <c r="AQ33" s="7"/>
    </row>
    <row r="34" spans="1:43" ht="15" customHeight="1" x14ac:dyDescent="0.15">
      <c r="A34" s="35" t="s">
        <v>248</v>
      </c>
      <c r="B34" s="10" t="s">
        <v>249</v>
      </c>
      <c r="C34" s="10" t="s">
        <v>250</v>
      </c>
      <c r="D34" s="30" t="s">
        <v>596</v>
      </c>
      <c r="E34" s="30" t="s">
        <v>149</v>
      </c>
      <c r="F34" s="36" t="s">
        <v>150</v>
      </c>
      <c r="G34" s="36" t="s">
        <v>542</v>
      </c>
      <c r="H34" s="36" t="s">
        <v>544</v>
      </c>
      <c r="I34" s="36"/>
      <c r="J34" s="36"/>
      <c r="K34" s="36"/>
      <c r="L34" s="36"/>
      <c r="M34" s="36" t="s">
        <v>570</v>
      </c>
      <c r="N34" s="36" t="s">
        <v>592</v>
      </c>
      <c r="O34" s="42">
        <v>42696</v>
      </c>
      <c r="P34" s="31" t="str">
        <f t="shared" si="8"/>
        <v>2018/4/1</v>
      </c>
      <c r="Q34" s="30" t="s">
        <v>28</v>
      </c>
      <c r="R34" s="36" t="s">
        <v>27</v>
      </c>
      <c r="S34" s="36"/>
      <c r="T34" s="36"/>
      <c r="U34" s="37" t="s">
        <v>156</v>
      </c>
      <c r="V34" s="12" t="s">
        <v>65</v>
      </c>
      <c r="W34" s="41" t="s">
        <v>151</v>
      </c>
      <c r="X34" s="22" t="str">
        <f t="shared" si="9"/>
        <v>C</v>
      </c>
      <c r="Y34" s="13">
        <v>43191</v>
      </c>
      <c r="Z34" s="14" t="str">
        <f t="shared" si="10"/>
        <v>是</v>
      </c>
      <c r="AA34" s="13">
        <v>43101</v>
      </c>
      <c r="AB34" s="15" t="str">
        <f t="shared" si="11"/>
        <v>是</v>
      </c>
      <c r="AC34" s="15"/>
      <c r="AD34" s="50"/>
      <c r="AF34" s="91"/>
      <c r="AG34" s="16"/>
      <c r="AH34" s="16"/>
      <c r="AI34" s="17"/>
      <c r="AJ34" s="24">
        <v>1</v>
      </c>
      <c r="AK34" s="16">
        <f t="shared" si="12"/>
        <v>0</v>
      </c>
      <c r="AL34" s="18">
        <f t="shared" si="7"/>
        <v>1</v>
      </c>
      <c r="AM34" s="18">
        <f t="shared" si="13"/>
        <v>0</v>
      </c>
      <c r="AN34" s="92"/>
      <c r="AO34" s="7"/>
      <c r="AP34" s="7"/>
      <c r="AQ34" s="7"/>
    </row>
    <row r="35" spans="1:43" ht="15" customHeight="1" x14ac:dyDescent="0.15">
      <c r="A35" s="35" t="s">
        <v>251</v>
      </c>
      <c r="B35" s="10" t="s">
        <v>252</v>
      </c>
      <c r="C35" s="10" t="s">
        <v>253</v>
      </c>
      <c r="D35" s="30" t="s">
        <v>596</v>
      </c>
      <c r="E35" s="30" t="s">
        <v>149</v>
      </c>
      <c r="F35" s="36" t="s">
        <v>150</v>
      </c>
      <c r="G35" s="36" t="s">
        <v>542</v>
      </c>
      <c r="H35" s="36" t="s">
        <v>544</v>
      </c>
      <c r="I35" s="36"/>
      <c r="J35" s="36"/>
      <c r="K35" s="36"/>
      <c r="L35" s="36"/>
      <c r="M35" s="36" t="s">
        <v>570</v>
      </c>
      <c r="N35" s="36" t="s">
        <v>593</v>
      </c>
      <c r="O35" s="42">
        <v>42192</v>
      </c>
      <c r="P35" s="31" t="str">
        <f t="shared" si="8"/>
        <v>2018/4/1</v>
      </c>
      <c r="Q35" s="30" t="s">
        <v>28</v>
      </c>
      <c r="R35" s="36" t="s">
        <v>27</v>
      </c>
      <c r="S35" s="36"/>
      <c r="T35" s="36"/>
      <c r="U35" s="37" t="s">
        <v>156</v>
      </c>
      <c r="V35" s="12" t="s">
        <v>65</v>
      </c>
      <c r="W35" s="41" t="s">
        <v>151</v>
      </c>
      <c r="X35" s="22" t="str">
        <f t="shared" si="9"/>
        <v>C</v>
      </c>
      <c r="Y35" s="13">
        <v>43191</v>
      </c>
      <c r="Z35" s="14" t="str">
        <f t="shared" si="10"/>
        <v>是</v>
      </c>
      <c r="AA35" s="13">
        <v>43101</v>
      </c>
      <c r="AB35" s="15" t="str">
        <f t="shared" si="11"/>
        <v>是</v>
      </c>
      <c r="AC35" s="15"/>
      <c r="AD35" s="50"/>
      <c r="AF35" s="91"/>
      <c r="AG35" s="16"/>
      <c r="AH35" s="16"/>
      <c r="AI35" s="17"/>
      <c r="AJ35" s="24">
        <v>1</v>
      </c>
      <c r="AK35" s="16">
        <f t="shared" si="12"/>
        <v>0</v>
      </c>
      <c r="AL35" s="18">
        <f t="shared" si="7"/>
        <v>1</v>
      </c>
      <c r="AM35" s="18">
        <f t="shared" si="13"/>
        <v>0</v>
      </c>
      <c r="AN35" s="92"/>
      <c r="AO35" s="7"/>
      <c r="AP35" s="7"/>
      <c r="AQ35" s="7"/>
    </row>
    <row r="36" spans="1:43" ht="15" customHeight="1" x14ac:dyDescent="0.15">
      <c r="A36" s="35" t="s">
        <v>254</v>
      </c>
      <c r="B36" s="10" t="s">
        <v>255</v>
      </c>
      <c r="C36" s="10" t="s">
        <v>256</v>
      </c>
      <c r="D36" s="30" t="s">
        <v>596</v>
      </c>
      <c r="E36" s="30" t="s">
        <v>149</v>
      </c>
      <c r="F36" s="36" t="s">
        <v>150</v>
      </c>
      <c r="G36" s="36" t="s">
        <v>542</v>
      </c>
      <c r="H36" s="36" t="s">
        <v>544</v>
      </c>
      <c r="I36" s="36"/>
      <c r="J36" s="36"/>
      <c r="K36" s="36"/>
      <c r="L36" s="36"/>
      <c r="M36" s="36" t="s">
        <v>574</v>
      </c>
      <c r="N36" s="36" t="s">
        <v>592</v>
      </c>
      <c r="O36" s="42">
        <v>42199</v>
      </c>
      <c r="P36" s="31" t="str">
        <f t="shared" si="8"/>
        <v>2018/4/1</v>
      </c>
      <c r="Q36" s="30" t="s">
        <v>28</v>
      </c>
      <c r="R36" s="36" t="s">
        <v>27</v>
      </c>
      <c r="S36" s="36"/>
      <c r="T36" s="36"/>
      <c r="U36" s="37" t="s">
        <v>156</v>
      </c>
      <c r="V36" s="12" t="s">
        <v>65</v>
      </c>
      <c r="W36" s="41" t="s">
        <v>151</v>
      </c>
      <c r="X36" s="22" t="str">
        <f t="shared" si="9"/>
        <v>C</v>
      </c>
      <c r="Y36" s="13">
        <v>43191</v>
      </c>
      <c r="Z36" s="14" t="str">
        <f t="shared" si="10"/>
        <v>是</v>
      </c>
      <c r="AA36" s="13">
        <v>43101</v>
      </c>
      <c r="AB36" s="15" t="str">
        <f t="shared" si="11"/>
        <v>是</v>
      </c>
      <c r="AC36" s="15"/>
      <c r="AD36" s="50"/>
      <c r="AF36" s="91"/>
      <c r="AG36" s="16"/>
      <c r="AH36" s="16"/>
      <c r="AI36" s="17"/>
      <c r="AJ36" s="24">
        <v>1</v>
      </c>
      <c r="AK36" s="16">
        <f t="shared" si="12"/>
        <v>0</v>
      </c>
      <c r="AL36" s="18">
        <f t="shared" si="7"/>
        <v>1</v>
      </c>
      <c r="AM36" s="18">
        <f t="shared" si="13"/>
        <v>0</v>
      </c>
      <c r="AN36" s="92"/>
      <c r="AO36" s="7"/>
      <c r="AP36" s="7"/>
      <c r="AQ36" s="7"/>
    </row>
    <row r="37" spans="1:43" ht="15" customHeight="1" x14ac:dyDescent="0.15">
      <c r="A37" s="35" t="s">
        <v>257</v>
      </c>
      <c r="B37" s="10" t="s">
        <v>258</v>
      </c>
      <c r="C37" s="10" t="s">
        <v>259</v>
      </c>
      <c r="D37" s="30" t="s">
        <v>596</v>
      </c>
      <c r="E37" s="30" t="s">
        <v>149</v>
      </c>
      <c r="F37" s="36" t="s">
        <v>150</v>
      </c>
      <c r="G37" s="36" t="s">
        <v>542</v>
      </c>
      <c r="H37" s="36" t="s">
        <v>544</v>
      </c>
      <c r="I37" s="36"/>
      <c r="J37" s="36"/>
      <c r="K37" s="36"/>
      <c r="L37" s="36"/>
      <c r="M37" s="36" t="s">
        <v>570</v>
      </c>
      <c r="N37" s="36" t="s">
        <v>592</v>
      </c>
      <c r="O37" s="42">
        <v>42801</v>
      </c>
      <c r="P37" s="31" t="str">
        <f t="shared" si="8"/>
        <v>2018/4/1</v>
      </c>
      <c r="Q37" s="30" t="s">
        <v>28</v>
      </c>
      <c r="R37" s="36" t="s">
        <v>27</v>
      </c>
      <c r="S37" s="36"/>
      <c r="T37" s="36"/>
      <c r="U37" s="37" t="s">
        <v>156</v>
      </c>
      <c r="V37" s="12" t="s">
        <v>65</v>
      </c>
      <c r="W37" s="41" t="s">
        <v>151</v>
      </c>
      <c r="X37" s="22" t="str">
        <f t="shared" si="9"/>
        <v>C</v>
      </c>
      <c r="Y37" s="13">
        <v>43191</v>
      </c>
      <c r="Z37" s="14" t="str">
        <f t="shared" si="10"/>
        <v>是</v>
      </c>
      <c r="AA37" s="13">
        <v>43101</v>
      </c>
      <c r="AB37" s="15" t="str">
        <f t="shared" si="11"/>
        <v>是</v>
      </c>
      <c r="AC37" s="15"/>
      <c r="AD37" s="50"/>
      <c r="AF37" s="91"/>
      <c r="AG37" s="16"/>
      <c r="AH37" s="16"/>
      <c r="AI37" s="17"/>
      <c r="AJ37" s="24">
        <v>1</v>
      </c>
      <c r="AK37" s="16">
        <f t="shared" si="12"/>
        <v>0</v>
      </c>
      <c r="AL37" s="18">
        <f t="shared" si="7"/>
        <v>1</v>
      </c>
      <c r="AM37" s="18">
        <f t="shared" si="13"/>
        <v>0</v>
      </c>
      <c r="AN37" s="92"/>
      <c r="AO37" s="7"/>
      <c r="AP37" s="7"/>
      <c r="AQ37" s="7"/>
    </row>
    <row r="38" spans="1:43" ht="15" customHeight="1" x14ac:dyDescent="0.15">
      <c r="A38" s="35" t="s">
        <v>260</v>
      </c>
      <c r="B38" s="10" t="s">
        <v>261</v>
      </c>
      <c r="C38" s="10" t="s">
        <v>262</v>
      </c>
      <c r="D38" s="30" t="s">
        <v>596</v>
      </c>
      <c r="E38" s="30" t="s">
        <v>149</v>
      </c>
      <c r="F38" s="36" t="s">
        <v>150</v>
      </c>
      <c r="G38" s="36" t="s">
        <v>542</v>
      </c>
      <c r="H38" s="36" t="s">
        <v>544</v>
      </c>
      <c r="I38" s="36"/>
      <c r="J38" s="36"/>
      <c r="K38" s="36"/>
      <c r="L38" s="36"/>
      <c r="M38" s="36" t="s">
        <v>570</v>
      </c>
      <c r="N38" s="36" t="s">
        <v>592</v>
      </c>
      <c r="O38" s="42">
        <v>42830</v>
      </c>
      <c r="P38" s="31" t="str">
        <f t="shared" si="8"/>
        <v>2018/4/1</v>
      </c>
      <c r="Q38" s="30" t="s">
        <v>28</v>
      </c>
      <c r="R38" s="36" t="s">
        <v>27</v>
      </c>
      <c r="S38" s="36"/>
      <c r="T38" s="36"/>
      <c r="U38" s="37" t="s">
        <v>156</v>
      </c>
      <c r="V38" s="12" t="s">
        <v>65</v>
      </c>
      <c r="W38" s="41" t="s">
        <v>151</v>
      </c>
      <c r="X38" s="22" t="str">
        <f t="shared" si="9"/>
        <v>C</v>
      </c>
      <c r="Y38" s="13">
        <v>43191</v>
      </c>
      <c r="Z38" s="14" t="str">
        <f t="shared" si="10"/>
        <v>是</v>
      </c>
      <c r="AA38" s="13">
        <v>43101</v>
      </c>
      <c r="AB38" s="15" t="str">
        <f t="shared" si="11"/>
        <v>是</v>
      </c>
      <c r="AC38" s="15"/>
      <c r="AD38" s="50"/>
      <c r="AF38" s="91"/>
      <c r="AG38" s="16"/>
      <c r="AH38" s="16"/>
      <c r="AI38" s="17"/>
      <c r="AJ38" s="24">
        <v>1</v>
      </c>
      <c r="AK38" s="16">
        <f t="shared" si="12"/>
        <v>0</v>
      </c>
      <c r="AL38" s="18">
        <f t="shared" si="7"/>
        <v>1</v>
      </c>
      <c r="AM38" s="18">
        <f t="shared" si="13"/>
        <v>0</v>
      </c>
      <c r="AN38" s="92"/>
      <c r="AO38" s="7"/>
      <c r="AP38" s="7"/>
      <c r="AQ38" s="7"/>
    </row>
    <row r="39" spans="1:43" ht="15" customHeight="1" x14ac:dyDescent="0.15">
      <c r="A39" s="35" t="s">
        <v>263</v>
      </c>
      <c r="B39" s="10" t="s">
        <v>264</v>
      </c>
      <c r="C39" s="10" t="s">
        <v>265</v>
      </c>
      <c r="D39" s="30" t="s">
        <v>596</v>
      </c>
      <c r="E39" s="30" t="s">
        <v>149</v>
      </c>
      <c r="F39" s="36" t="s">
        <v>150</v>
      </c>
      <c r="G39" s="36" t="s">
        <v>542</v>
      </c>
      <c r="H39" s="36" t="s">
        <v>544</v>
      </c>
      <c r="I39" s="36"/>
      <c r="J39" s="36"/>
      <c r="K39" s="36"/>
      <c r="L39" s="36"/>
      <c r="M39" s="36" t="s">
        <v>574</v>
      </c>
      <c r="N39" s="36" t="s">
        <v>593</v>
      </c>
      <c r="O39" s="42">
        <v>42269</v>
      </c>
      <c r="P39" s="31" t="str">
        <f t="shared" si="8"/>
        <v>2018/4/1</v>
      </c>
      <c r="Q39" s="30" t="s">
        <v>28</v>
      </c>
      <c r="R39" s="36" t="s">
        <v>27</v>
      </c>
      <c r="S39" s="36"/>
      <c r="T39" s="36"/>
      <c r="U39" s="37" t="s">
        <v>156</v>
      </c>
      <c r="V39" s="12" t="s">
        <v>65</v>
      </c>
      <c r="W39" s="41" t="s">
        <v>151</v>
      </c>
      <c r="X39" s="22" t="str">
        <f t="shared" si="9"/>
        <v>C</v>
      </c>
      <c r="Y39" s="13">
        <v>43191</v>
      </c>
      <c r="Z39" s="14" t="str">
        <f t="shared" si="10"/>
        <v>是</v>
      </c>
      <c r="AA39" s="13">
        <v>43101</v>
      </c>
      <c r="AB39" s="15" t="str">
        <f t="shared" si="11"/>
        <v>是</v>
      </c>
      <c r="AC39" s="15"/>
      <c r="AD39" s="50"/>
      <c r="AF39" s="91"/>
      <c r="AG39" s="16"/>
      <c r="AH39" s="16"/>
      <c r="AI39" s="17"/>
      <c r="AJ39" s="24">
        <v>1</v>
      </c>
      <c r="AK39" s="16">
        <f t="shared" si="12"/>
        <v>0</v>
      </c>
      <c r="AL39" s="18">
        <f t="shared" si="7"/>
        <v>1</v>
      </c>
      <c r="AM39" s="18">
        <f t="shared" si="13"/>
        <v>0</v>
      </c>
      <c r="AN39" s="92"/>
      <c r="AO39" s="7"/>
      <c r="AP39" s="7"/>
      <c r="AQ39" s="7"/>
    </row>
    <row r="40" spans="1:43" ht="15" customHeight="1" x14ac:dyDescent="0.15">
      <c r="A40" s="35" t="s">
        <v>266</v>
      </c>
      <c r="B40" s="10" t="s">
        <v>267</v>
      </c>
      <c r="C40" s="10" t="s">
        <v>268</v>
      </c>
      <c r="D40" s="30" t="s">
        <v>596</v>
      </c>
      <c r="E40" s="30" t="s">
        <v>149</v>
      </c>
      <c r="F40" s="36" t="s">
        <v>150</v>
      </c>
      <c r="G40" s="36" t="s">
        <v>542</v>
      </c>
      <c r="H40" s="36" t="s">
        <v>544</v>
      </c>
      <c r="I40" s="36"/>
      <c r="J40" s="36"/>
      <c r="K40" s="36"/>
      <c r="L40" s="36"/>
      <c r="M40" s="36" t="s">
        <v>570</v>
      </c>
      <c r="N40" s="36" t="s">
        <v>593</v>
      </c>
      <c r="O40" s="42">
        <v>42370</v>
      </c>
      <c r="P40" s="31" t="str">
        <f t="shared" si="8"/>
        <v>2018/4/1</v>
      </c>
      <c r="Q40" s="30" t="s">
        <v>28</v>
      </c>
      <c r="R40" s="36" t="s">
        <v>27</v>
      </c>
      <c r="S40" s="36"/>
      <c r="T40" s="36"/>
      <c r="U40" s="37" t="s">
        <v>156</v>
      </c>
      <c r="V40" s="12" t="s">
        <v>65</v>
      </c>
      <c r="W40" s="41" t="s">
        <v>151</v>
      </c>
      <c r="X40" s="22" t="str">
        <f t="shared" si="9"/>
        <v>C</v>
      </c>
      <c r="Y40" s="13">
        <v>43191</v>
      </c>
      <c r="Z40" s="14" t="str">
        <f t="shared" si="10"/>
        <v>是</v>
      </c>
      <c r="AA40" s="13">
        <v>43101</v>
      </c>
      <c r="AB40" s="15" t="str">
        <f t="shared" si="11"/>
        <v>是</v>
      </c>
      <c r="AC40" s="15"/>
      <c r="AD40" s="50"/>
      <c r="AF40" s="91"/>
      <c r="AG40" s="16"/>
      <c r="AH40" s="16"/>
      <c r="AI40" s="17"/>
      <c r="AJ40" s="24">
        <v>1</v>
      </c>
      <c r="AK40" s="16">
        <f t="shared" si="12"/>
        <v>0</v>
      </c>
      <c r="AL40" s="18">
        <f t="shared" si="7"/>
        <v>1</v>
      </c>
      <c r="AM40" s="18">
        <f t="shared" si="13"/>
        <v>0</v>
      </c>
      <c r="AN40" s="92"/>
      <c r="AO40" s="7"/>
      <c r="AP40" s="7"/>
      <c r="AQ40" s="7"/>
    </row>
    <row r="41" spans="1:43" ht="15" customHeight="1" x14ac:dyDescent="0.15">
      <c r="A41" s="35" t="s">
        <v>269</v>
      </c>
      <c r="B41" s="10" t="s">
        <v>270</v>
      </c>
      <c r="C41" s="10" t="s">
        <v>271</v>
      </c>
      <c r="D41" s="30" t="s">
        <v>596</v>
      </c>
      <c r="E41" s="30" t="s">
        <v>149</v>
      </c>
      <c r="F41" s="36" t="s">
        <v>150</v>
      </c>
      <c r="G41" s="36" t="s">
        <v>542</v>
      </c>
      <c r="H41" s="36" t="s">
        <v>544</v>
      </c>
      <c r="I41" s="38"/>
      <c r="J41" s="36"/>
      <c r="K41" s="36"/>
      <c r="L41" s="38"/>
      <c r="M41" s="36" t="s">
        <v>570</v>
      </c>
      <c r="N41" s="36" t="s">
        <v>592</v>
      </c>
      <c r="O41" s="42">
        <v>42370</v>
      </c>
      <c r="P41" s="31" t="str">
        <f t="shared" si="8"/>
        <v>2018/4/1</v>
      </c>
      <c r="Q41" s="30" t="s">
        <v>28</v>
      </c>
      <c r="R41" s="36" t="s">
        <v>27</v>
      </c>
      <c r="S41" s="36"/>
      <c r="T41" s="36"/>
      <c r="U41" s="37" t="s">
        <v>156</v>
      </c>
      <c r="V41" s="12" t="s">
        <v>65</v>
      </c>
      <c r="W41" s="41" t="s">
        <v>151</v>
      </c>
      <c r="X41" s="22" t="str">
        <f t="shared" si="9"/>
        <v>C</v>
      </c>
      <c r="Y41" s="13">
        <v>43191</v>
      </c>
      <c r="Z41" s="14" t="str">
        <f t="shared" si="10"/>
        <v>是</v>
      </c>
      <c r="AA41" s="13">
        <v>43101</v>
      </c>
      <c r="AB41" s="15" t="str">
        <f t="shared" si="11"/>
        <v>是</v>
      </c>
      <c r="AC41" s="15"/>
      <c r="AD41" s="50"/>
      <c r="AF41" s="91"/>
      <c r="AG41" s="16"/>
      <c r="AH41" s="16"/>
      <c r="AI41" s="17"/>
      <c r="AJ41" s="24">
        <v>1</v>
      </c>
      <c r="AK41" s="16">
        <f t="shared" si="12"/>
        <v>0</v>
      </c>
      <c r="AL41" s="18">
        <f t="shared" si="7"/>
        <v>1</v>
      </c>
      <c r="AM41" s="18">
        <f t="shared" si="13"/>
        <v>0</v>
      </c>
      <c r="AN41" s="92"/>
      <c r="AO41" s="7"/>
      <c r="AP41" s="7"/>
      <c r="AQ41" s="7"/>
    </row>
    <row r="42" spans="1:43" ht="15" customHeight="1" x14ac:dyDescent="0.15">
      <c r="A42" s="9" t="s">
        <v>272</v>
      </c>
      <c r="B42" s="10" t="s">
        <v>273</v>
      </c>
      <c r="C42" s="10" t="s">
        <v>274</v>
      </c>
      <c r="D42" s="30" t="s">
        <v>596</v>
      </c>
      <c r="E42" s="30" t="s">
        <v>149</v>
      </c>
      <c r="F42" s="10" t="s">
        <v>150</v>
      </c>
      <c r="G42" s="10" t="s">
        <v>542</v>
      </c>
      <c r="H42" s="10" t="s">
        <v>544</v>
      </c>
      <c r="I42" s="10"/>
      <c r="J42" s="10"/>
      <c r="K42" s="10"/>
      <c r="L42" s="10"/>
      <c r="M42" s="10" t="s">
        <v>570</v>
      </c>
      <c r="N42" s="10" t="s">
        <v>592</v>
      </c>
      <c r="O42" s="11">
        <v>42444</v>
      </c>
      <c r="P42" s="31" t="str">
        <f t="shared" si="8"/>
        <v>2018/4/1</v>
      </c>
      <c r="Q42" s="30" t="s">
        <v>28</v>
      </c>
      <c r="R42" s="30" t="s">
        <v>27</v>
      </c>
      <c r="S42" s="30"/>
      <c r="T42" s="30"/>
      <c r="U42" s="32" t="s">
        <v>156</v>
      </c>
      <c r="V42" s="12" t="s">
        <v>65</v>
      </c>
      <c r="W42" s="41" t="s">
        <v>151</v>
      </c>
      <c r="X42" s="22" t="str">
        <f t="shared" si="9"/>
        <v>C</v>
      </c>
      <c r="Y42" s="13">
        <v>43191</v>
      </c>
      <c r="Z42" s="14" t="str">
        <f t="shared" si="10"/>
        <v>是</v>
      </c>
      <c r="AA42" s="13">
        <v>43101</v>
      </c>
      <c r="AB42" s="15" t="str">
        <f t="shared" si="11"/>
        <v>是</v>
      </c>
      <c r="AC42" s="15"/>
      <c r="AD42" s="50"/>
      <c r="AF42" s="91"/>
      <c r="AG42" s="16"/>
      <c r="AH42" s="16"/>
      <c r="AI42" s="17"/>
      <c r="AJ42" s="24">
        <v>1</v>
      </c>
      <c r="AK42" s="16">
        <f t="shared" si="12"/>
        <v>0</v>
      </c>
      <c r="AL42" s="18">
        <f t="shared" si="7"/>
        <v>1</v>
      </c>
      <c r="AM42" s="18">
        <f t="shared" si="13"/>
        <v>0</v>
      </c>
      <c r="AN42" s="92"/>
      <c r="AO42" s="7"/>
      <c r="AP42" s="7"/>
      <c r="AQ42" s="7"/>
    </row>
    <row r="43" spans="1:43" ht="15" customHeight="1" x14ac:dyDescent="0.15">
      <c r="A43" s="9" t="s">
        <v>275</v>
      </c>
      <c r="B43" s="10" t="s">
        <v>276</v>
      </c>
      <c r="C43" s="10" t="s">
        <v>277</v>
      </c>
      <c r="D43" s="30" t="s">
        <v>596</v>
      </c>
      <c r="E43" s="30" t="s">
        <v>149</v>
      </c>
      <c r="F43" s="30" t="s">
        <v>150</v>
      </c>
      <c r="G43" s="30" t="s">
        <v>542</v>
      </c>
      <c r="H43" s="10" t="s">
        <v>544</v>
      </c>
      <c r="I43" s="10"/>
      <c r="J43" s="30"/>
      <c r="K43" s="10"/>
      <c r="L43" s="10"/>
      <c r="M43" s="10" t="s">
        <v>574</v>
      </c>
      <c r="N43" s="10" t="s">
        <v>593</v>
      </c>
      <c r="O43" s="11">
        <v>42465</v>
      </c>
      <c r="P43" s="31" t="str">
        <f t="shared" si="8"/>
        <v>2018/4/1</v>
      </c>
      <c r="Q43" s="30" t="s">
        <v>28</v>
      </c>
      <c r="R43" s="10" t="s">
        <v>27</v>
      </c>
      <c r="S43" s="10"/>
      <c r="T43" s="10"/>
      <c r="U43" s="33" t="s">
        <v>156</v>
      </c>
      <c r="V43" s="12" t="s">
        <v>65</v>
      </c>
      <c r="W43" s="41" t="s">
        <v>151</v>
      </c>
      <c r="X43" s="22" t="str">
        <f t="shared" si="9"/>
        <v>C</v>
      </c>
      <c r="Y43" s="13">
        <v>43191</v>
      </c>
      <c r="Z43" s="14" t="str">
        <f t="shared" si="10"/>
        <v>是</v>
      </c>
      <c r="AA43" s="13">
        <v>43101</v>
      </c>
      <c r="AB43" s="15" t="str">
        <f t="shared" si="11"/>
        <v>是</v>
      </c>
      <c r="AC43" s="15"/>
      <c r="AD43" s="50"/>
      <c r="AF43" s="91"/>
      <c r="AG43" s="16"/>
      <c r="AH43" s="16"/>
      <c r="AI43" s="17"/>
      <c r="AJ43" s="24">
        <v>1</v>
      </c>
      <c r="AK43" s="16">
        <f t="shared" si="12"/>
        <v>0</v>
      </c>
      <c r="AL43" s="18">
        <f t="shared" si="7"/>
        <v>1</v>
      </c>
      <c r="AM43" s="18">
        <f t="shared" si="13"/>
        <v>0</v>
      </c>
      <c r="AN43" s="92"/>
      <c r="AO43" s="7"/>
      <c r="AP43" s="7"/>
      <c r="AQ43" s="7"/>
    </row>
    <row r="44" spans="1:43" ht="15" customHeight="1" x14ac:dyDescent="0.15">
      <c r="A44" s="9" t="s">
        <v>278</v>
      </c>
      <c r="B44" s="10" t="s">
        <v>279</v>
      </c>
      <c r="C44" s="10" t="s">
        <v>280</v>
      </c>
      <c r="D44" s="30" t="s">
        <v>596</v>
      </c>
      <c r="E44" s="30" t="s">
        <v>149</v>
      </c>
      <c r="F44" s="30" t="s">
        <v>150</v>
      </c>
      <c r="G44" s="30" t="s">
        <v>542</v>
      </c>
      <c r="H44" s="10" t="s">
        <v>544</v>
      </c>
      <c r="I44" s="10"/>
      <c r="J44" s="30"/>
      <c r="K44" s="10"/>
      <c r="L44" s="10"/>
      <c r="M44" s="10" t="s">
        <v>570</v>
      </c>
      <c r="N44" s="10" t="s">
        <v>593</v>
      </c>
      <c r="O44" s="11">
        <v>42465</v>
      </c>
      <c r="P44" s="31" t="str">
        <f t="shared" si="8"/>
        <v>2018/4/1</v>
      </c>
      <c r="Q44" s="30" t="s">
        <v>28</v>
      </c>
      <c r="R44" s="10" t="s">
        <v>27</v>
      </c>
      <c r="S44" s="10"/>
      <c r="T44" s="10"/>
      <c r="U44" s="33" t="s">
        <v>156</v>
      </c>
      <c r="V44" s="12" t="s">
        <v>65</v>
      </c>
      <c r="W44" s="41" t="s">
        <v>151</v>
      </c>
      <c r="X44" s="22" t="str">
        <f t="shared" si="9"/>
        <v>C</v>
      </c>
      <c r="Y44" s="13">
        <v>43191</v>
      </c>
      <c r="Z44" s="14" t="str">
        <f t="shared" si="10"/>
        <v>是</v>
      </c>
      <c r="AA44" s="13">
        <v>43101</v>
      </c>
      <c r="AB44" s="15" t="str">
        <f t="shared" si="11"/>
        <v>是</v>
      </c>
      <c r="AC44" s="15"/>
      <c r="AD44" s="50"/>
      <c r="AF44" s="91"/>
      <c r="AG44" s="16"/>
      <c r="AH44" s="16"/>
      <c r="AI44" s="17"/>
      <c r="AJ44" s="24">
        <v>1</v>
      </c>
      <c r="AK44" s="16">
        <f t="shared" si="12"/>
        <v>0</v>
      </c>
      <c r="AL44" s="18">
        <f t="shared" si="7"/>
        <v>1</v>
      </c>
      <c r="AM44" s="18">
        <f t="shared" si="13"/>
        <v>0</v>
      </c>
      <c r="AN44" s="92"/>
    </row>
    <row r="45" spans="1:43" ht="15" customHeight="1" x14ac:dyDescent="0.15">
      <c r="A45" s="9" t="s">
        <v>281</v>
      </c>
      <c r="B45" s="10" t="s">
        <v>282</v>
      </c>
      <c r="C45" s="10" t="s">
        <v>283</v>
      </c>
      <c r="D45" s="30" t="s">
        <v>596</v>
      </c>
      <c r="E45" s="30" t="s">
        <v>149</v>
      </c>
      <c r="F45" s="30" t="s">
        <v>150</v>
      </c>
      <c r="G45" s="30" t="s">
        <v>542</v>
      </c>
      <c r="H45" s="10" t="s">
        <v>545</v>
      </c>
      <c r="I45" s="10"/>
      <c r="J45" s="30"/>
      <c r="K45" s="10"/>
      <c r="L45" s="10"/>
      <c r="M45" s="10" t="s">
        <v>570</v>
      </c>
      <c r="N45" s="10" t="s">
        <v>593</v>
      </c>
      <c r="O45" s="11">
        <v>42507</v>
      </c>
      <c r="P45" s="31" t="str">
        <f t="shared" si="8"/>
        <v>2018/4/1</v>
      </c>
      <c r="Q45" s="30" t="s">
        <v>28</v>
      </c>
      <c r="R45" s="10" t="s">
        <v>27</v>
      </c>
      <c r="S45" s="10"/>
      <c r="T45" s="10"/>
      <c r="U45" s="33" t="s">
        <v>153</v>
      </c>
      <c r="V45" s="12" t="s">
        <v>65</v>
      </c>
      <c r="W45" s="41" t="s">
        <v>151</v>
      </c>
      <c r="X45" s="22" t="str">
        <f t="shared" si="9"/>
        <v>C</v>
      </c>
      <c r="Y45" s="13">
        <v>43191</v>
      </c>
      <c r="Z45" s="14" t="str">
        <f t="shared" si="10"/>
        <v>是</v>
      </c>
      <c r="AA45" s="13">
        <v>43101</v>
      </c>
      <c r="AB45" s="15" t="str">
        <f t="shared" si="11"/>
        <v>是</v>
      </c>
      <c r="AC45" s="15"/>
      <c r="AD45" s="50"/>
      <c r="AF45" s="91"/>
      <c r="AG45" s="16"/>
      <c r="AH45" s="16"/>
      <c r="AI45" s="17"/>
      <c r="AJ45" s="24">
        <v>1</v>
      </c>
      <c r="AK45" s="16">
        <f t="shared" si="12"/>
        <v>0</v>
      </c>
      <c r="AL45" s="18">
        <f t="shared" si="7"/>
        <v>1</v>
      </c>
      <c r="AM45" s="18">
        <f t="shared" si="13"/>
        <v>0</v>
      </c>
      <c r="AN45" s="92"/>
    </row>
    <row r="46" spans="1:43" ht="15" customHeight="1" x14ac:dyDescent="0.15">
      <c r="A46" s="9" t="s">
        <v>284</v>
      </c>
      <c r="B46" s="10" t="s">
        <v>285</v>
      </c>
      <c r="C46" s="10" t="s">
        <v>286</v>
      </c>
      <c r="D46" s="30" t="s">
        <v>596</v>
      </c>
      <c r="E46" s="30" t="s">
        <v>149</v>
      </c>
      <c r="F46" s="30" t="s">
        <v>150</v>
      </c>
      <c r="G46" s="30" t="s">
        <v>542</v>
      </c>
      <c r="H46" s="10" t="s">
        <v>545</v>
      </c>
      <c r="I46" s="10"/>
      <c r="J46" s="30"/>
      <c r="K46" s="10"/>
      <c r="L46" s="10"/>
      <c r="M46" s="10" t="s">
        <v>570</v>
      </c>
      <c r="N46" s="10" t="s">
        <v>593</v>
      </c>
      <c r="O46" s="11">
        <v>42612</v>
      </c>
      <c r="P46" s="31" t="str">
        <f t="shared" si="8"/>
        <v>2018/4/1</v>
      </c>
      <c r="Q46" s="30" t="s">
        <v>28</v>
      </c>
      <c r="R46" s="10" t="s">
        <v>27</v>
      </c>
      <c r="S46" s="10"/>
      <c r="T46" s="10"/>
      <c r="U46" s="33" t="s">
        <v>153</v>
      </c>
      <c r="V46" s="12" t="s">
        <v>65</v>
      </c>
      <c r="W46" s="41" t="s">
        <v>151</v>
      </c>
      <c r="X46" s="22" t="str">
        <f t="shared" si="9"/>
        <v>C</v>
      </c>
      <c r="Y46" s="13">
        <v>43191</v>
      </c>
      <c r="Z46" s="14" t="str">
        <f t="shared" si="10"/>
        <v>是</v>
      </c>
      <c r="AA46" s="13">
        <v>43101</v>
      </c>
      <c r="AB46" s="15" t="str">
        <f t="shared" si="11"/>
        <v>是</v>
      </c>
      <c r="AC46" s="15"/>
      <c r="AD46" s="50"/>
      <c r="AF46" s="91"/>
      <c r="AG46" s="16"/>
      <c r="AH46" s="16"/>
      <c r="AI46" s="17"/>
      <c r="AJ46" s="24">
        <v>1</v>
      </c>
      <c r="AK46" s="16">
        <f t="shared" si="12"/>
        <v>0</v>
      </c>
      <c r="AL46" s="18">
        <f t="shared" si="7"/>
        <v>1</v>
      </c>
      <c r="AM46" s="18">
        <f t="shared" si="13"/>
        <v>0</v>
      </c>
      <c r="AN46" s="92"/>
    </row>
    <row r="47" spans="1:43" ht="15" customHeight="1" x14ac:dyDescent="0.15">
      <c r="A47" s="9" t="s">
        <v>287</v>
      </c>
      <c r="B47" s="10" t="s">
        <v>288</v>
      </c>
      <c r="C47" s="10" t="s">
        <v>289</v>
      </c>
      <c r="D47" s="30" t="s">
        <v>596</v>
      </c>
      <c r="E47" s="30" t="s">
        <v>149</v>
      </c>
      <c r="F47" s="30" t="s">
        <v>150</v>
      </c>
      <c r="G47" s="30" t="s">
        <v>542</v>
      </c>
      <c r="H47" s="10" t="s">
        <v>545</v>
      </c>
      <c r="I47" s="10"/>
      <c r="J47" s="30"/>
      <c r="K47" s="10"/>
      <c r="L47" s="10"/>
      <c r="M47" s="10" t="s">
        <v>570</v>
      </c>
      <c r="N47" s="10" t="s">
        <v>592</v>
      </c>
      <c r="O47" s="11">
        <v>42199</v>
      </c>
      <c r="P47" s="31" t="str">
        <f t="shared" si="8"/>
        <v>2018/4/1</v>
      </c>
      <c r="Q47" s="30" t="s">
        <v>28</v>
      </c>
      <c r="R47" s="10" t="s">
        <v>27</v>
      </c>
      <c r="S47" s="10"/>
      <c r="T47" s="10"/>
      <c r="U47" s="33" t="s">
        <v>153</v>
      </c>
      <c r="V47" s="12" t="s">
        <v>65</v>
      </c>
      <c r="W47" s="41" t="s">
        <v>151</v>
      </c>
      <c r="X47" s="22" t="str">
        <f t="shared" si="9"/>
        <v>C</v>
      </c>
      <c r="Y47" s="13">
        <v>43191</v>
      </c>
      <c r="Z47" s="14" t="str">
        <f t="shared" si="10"/>
        <v>是</v>
      </c>
      <c r="AA47" s="13">
        <v>43101</v>
      </c>
      <c r="AB47" s="15" t="str">
        <f t="shared" si="11"/>
        <v>是</v>
      </c>
      <c r="AC47" s="15"/>
      <c r="AD47" s="50"/>
      <c r="AF47" s="91"/>
      <c r="AG47" s="16"/>
      <c r="AH47" s="16"/>
      <c r="AI47" s="17"/>
      <c r="AJ47" s="24">
        <v>1</v>
      </c>
      <c r="AK47" s="16">
        <f t="shared" si="12"/>
        <v>0</v>
      </c>
      <c r="AL47" s="18">
        <f t="shared" si="7"/>
        <v>1</v>
      </c>
      <c r="AM47" s="18">
        <f t="shared" si="13"/>
        <v>0</v>
      </c>
      <c r="AN47" s="92"/>
    </row>
    <row r="48" spans="1:43" ht="15" customHeight="1" x14ac:dyDescent="0.15">
      <c r="A48" s="9" t="s">
        <v>290</v>
      </c>
      <c r="B48" s="10" t="s">
        <v>291</v>
      </c>
      <c r="C48" s="10" t="s">
        <v>292</v>
      </c>
      <c r="D48" s="30" t="s">
        <v>596</v>
      </c>
      <c r="E48" s="30" t="s">
        <v>149</v>
      </c>
      <c r="F48" s="30" t="s">
        <v>150</v>
      </c>
      <c r="G48" s="30" t="s">
        <v>542</v>
      </c>
      <c r="H48" s="10" t="s">
        <v>546</v>
      </c>
      <c r="I48" s="10"/>
      <c r="J48" s="30"/>
      <c r="K48" s="10"/>
      <c r="L48" s="10"/>
      <c r="M48" s="10" t="s">
        <v>575</v>
      </c>
      <c r="N48" s="10" t="s">
        <v>594</v>
      </c>
      <c r="O48" s="11">
        <v>42500</v>
      </c>
      <c r="P48" s="31" t="str">
        <f t="shared" si="8"/>
        <v>2018/4/1</v>
      </c>
      <c r="Q48" s="30" t="s">
        <v>28</v>
      </c>
      <c r="R48" s="10" t="s">
        <v>27</v>
      </c>
      <c r="S48" s="10"/>
      <c r="T48" s="10"/>
      <c r="U48" s="33" t="s">
        <v>168</v>
      </c>
      <c r="V48" s="12" t="s">
        <v>65</v>
      </c>
      <c r="W48" s="41" t="s">
        <v>151</v>
      </c>
      <c r="X48" s="22" t="str">
        <f t="shared" si="9"/>
        <v>C</v>
      </c>
      <c r="Y48" s="13">
        <v>43191</v>
      </c>
      <c r="Z48" s="14" t="str">
        <f t="shared" si="10"/>
        <v>是</v>
      </c>
      <c r="AA48" s="13">
        <v>43101</v>
      </c>
      <c r="AB48" s="15" t="str">
        <f t="shared" si="11"/>
        <v>是</v>
      </c>
      <c r="AC48" s="15"/>
      <c r="AD48" s="50"/>
      <c r="AF48" s="91"/>
      <c r="AG48" s="16"/>
      <c r="AH48" s="16"/>
      <c r="AI48" s="17"/>
      <c r="AJ48" s="24">
        <v>1</v>
      </c>
      <c r="AK48" s="16">
        <f t="shared" si="12"/>
        <v>0</v>
      </c>
      <c r="AL48" s="18">
        <f t="shared" si="7"/>
        <v>1</v>
      </c>
      <c r="AM48" s="18">
        <f t="shared" si="13"/>
        <v>0</v>
      </c>
      <c r="AN48" s="92"/>
    </row>
    <row r="49" spans="1:40" ht="15" customHeight="1" x14ac:dyDescent="0.15">
      <c r="A49" s="9" t="s">
        <v>293</v>
      </c>
      <c r="B49" s="10" t="s">
        <v>294</v>
      </c>
      <c r="C49" s="10" t="s">
        <v>295</v>
      </c>
      <c r="D49" s="30" t="s">
        <v>596</v>
      </c>
      <c r="E49" s="30" t="s">
        <v>149</v>
      </c>
      <c r="F49" s="30" t="s">
        <v>150</v>
      </c>
      <c r="G49" s="30" t="s">
        <v>542</v>
      </c>
      <c r="H49" s="10" t="s">
        <v>546</v>
      </c>
      <c r="I49" s="10"/>
      <c r="J49" s="30"/>
      <c r="K49" s="10"/>
      <c r="L49" s="10"/>
      <c r="M49" s="10" t="s">
        <v>576</v>
      </c>
      <c r="N49" s="30" t="s">
        <v>594</v>
      </c>
      <c r="O49" s="11">
        <v>42563</v>
      </c>
      <c r="P49" s="31" t="str">
        <f t="shared" si="8"/>
        <v>2018/4/1</v>
      </c>
      <c r="Q49" s="30" t="s">
        <v>28</v>
      </c>
      <c r="R49" s="10" t="s">
        <v>27</v>
      </c>
      <c r="S49" s="10"/>
      <c r="T49" s="10"/>
      <c r="U49" s="33" t="s">
        <v>168</v>
      </c>
      <c r="V49" s="12" t="s">
        <v>65</v>
      </c>
      <c r="W49" s="41" t="s">
        <v>151</v>
      </c>
      <c r="X49" s="22" t="str">
        <f t="shared" si="9"/>
        <v>C</v>
      </c>
      <c r="Y49" s="13">
        <v>43191</v>
      </c>
      <c r="Z49" s="14" t="str">
        <f t="shared" si="10"/>
        <v>是</v>
      </c>
      <c r="AA49" s="13">
        <v>43101</v>
      </c>
      <c r="AB49" s="15" t="str">
        <f t="shared" si="11"/>
        <v>是</v>
      </c>
      <c r="AC49" s="15"/>
      <c r="AD49" s="50"/>
      <c r="AF49" s="91"/>
      <c r="AG49" s="16"/>
      <c r="AH49" s="16"/>
      <c r="AI49" s="17"/>
      <c r="AJ49" s="24">
        <v>1</v>
      </c>
      <c r="AK49" s="16">
        <f t="shared" si="12"/>
        <v>0</v>
      </c>
      <c r="AL49" s="18">
        <f t="shared" si="7"/>
        <v>1</v>
      </c>
      <c r="AM49" s="18">
        <f t="shared" si="13"/>
        <v>0</v>
      </c>
      <c r="AN49" s="92"/>
    </row>
    <row r="50" spans="1:40" ht="15" customHeight="1" x14ac:dyDescent="0.15">
      <c r="A50" s="9" t="s">
        <v>296</v>
      </c>
      <c r="B50" s="10" t="s">
        <v>297</v>
      </c>
      <c r="C50" s="10" t="s">
        <v>298</v>
      </c>
      <c r="D50" s="30" t="s">
        <v>596</v>
      </c>
      <c r="E50" s="30" t="s">
        <v>149</v>
      </c>
      <c r="F50" s="30" t="s">
        <v>150</v>
      </c>
      <c r="G50" s="30" t="s">
        <v>542</v>
      </c>
      <c r="H50" s="30" t="s">
        <v>546</v>
      </c>
      <c r="I50" s="10"/>
      <c r="J50" s="30"/>
      <c r="K50" s="30"/>
      <c r="L50" s="10"/>
      <c r="M50" s="10" t="s">
        <v>570</v>
      </c>
      <c r="N50" s="10" t="s">
        <v>593</v>
      </c>
      <c r="O50" s="31">
        <v>42815</v>
      </c>
      <c r="P50" s="31" t="str">
        <f t="shared" si="8"/>
        <v>2018/4/1</v>
      </c>
      <c r="Q50" s="30" t="s">
        <v>28</v>
      </c>
      <c r="R50" s="10" t="s">
        <v>27</v>
      </c>
      <c r="S50" s="10"/>
      <c r="T50" s="10"/>
      <c r="U50" s="33" t="s">
        <v>168</v>
      </c>
      <c r="V50" s="12" t="s">
        <v>65</v>
      </c>
      <c r="W50" s="41" t="s">
        <v>151</v>
      </c>
      <c r="X50" s="22" t="str">
        <f t="shared" si="9"/>
        <v>C</v>
      </c>
      <c r="Y50" s="13">
        <v>43191</v>
      </c>
      <c r="Z50" s="14" t="str">
        <f t="shared" si="10"/>
        <v>是</v>
      </c>
      <c r="AA50" s="13">
        <v>43101</v>
      </c>
      <c r="AB50" s="15" t="str">
        <f t="shared" si="11"/>
        <v>是</v>
      </c>
      <c r="AC50" s="15"/>
      <c r="AD50" s="50"/>
      <c r="AF50" s="91"/>
      <c r="AG50" s="16"/>
      <c r="AH50" s="16"/>
      <c r="AI50" s="17"/>
      <c r="AJ50" s="24">
        <v>1</v>
      </c>
      <c r="AK50" s="16">
        <f t="shared" si="12"/>
        <v>0</v>
      </c>
      <c r="AL50" s="18">
        <f t="shared" si="7"/>
        <v>1</v>
      </c>
      <c r="AM50" s="18">
        <f t="shared" si="13"/>
        <v>0</v>
      </c>
      <c r="AN50" s="92"/>
    </row>
    <row r="51" spans="1:40" ht="15" customHeight="1" x14ac:dyDescent="0.15">
      <c r="A51" s="9" t="s">
        <v>299</v>
      </c>
      <c r="B51" s="10" t="s">
        <v>300</v>
      </c>
      <c r="C51" s="10" t="s">
        <v>301</v>
      </c>
      <c r="D51" s="30" t="s">
        <v>596</v>
      </c>
      <c r="E51" s="30" t="s">
        <v>149</v>
      </c>
      <c r="F51" s="30" t="s">
        <v>150</v>
      </c>
      <c r="G51" s="30" t="s">
        <v>542</v>
      </c>
      <c r="H51" s="30" t="s">
        <v>546</v>
      </c>
      <c r="I51" s="30"/>
      <c r="J51" s="30"/>
      <c r="K51" s="30"/>
      <c r="L51" s="30"/>
      <c r="M51" s="30" t="s">
        <v>573</v>
      </c>
      <c r="N51" s="10" t="s">
        <v>595</v>
      </c>
      <c r="O51" s="31">
        <v>42920</v>
      </c>
      <c r="P51" s="31" t="str">
        <f t="shared" si="8"/>
        <v>2018/4/1</v>
      </c>
      <c r="Q51" s="30" t="s">
        <v>28</v>
      </c>
      <c r="R51" s="10" t="s">
        <v>27</v>
      </c>
      <c r="S51" s="10"/>
      <c r="T51" s="10"/>
      <c r="U51" s="33" t="s">
        <v>168</v>
      </c>
      <c r="V51" s="12" t="s">
        <v>65</v>
      </c>
      <c r="W51" s="41" t="s">
        <v>151</v>
      </c>
      <c r="X51" s="22" t="str">
        <f t="shared" si="9"/>
        <v>C</v>
      </c>
      <c r="Y51" s="13">
        <v>43191</v>
      </c>
      <c r="Z51" s="14" t="str">
        <f t="shared" si="10"/>
        <v>是</v>
      </c>
      <c r="AA51" s="13">
        <v>43101</v>
      </c>
      <c r="AB51" s="15" t="str">
        <f t="shared" si="11"/>
        <v>是</v>
      </c>
      <c r="AC51" s="15"/>
      <c r="AD51" s="50"/>
      <c r="AF51" s="91"/>
      <c r="AG51" s="16"/>
      <c r="AH51" s="16"/>
      <c r="AI51" s="17"/>
      <c r="AJ51" s="24">
        <v>1</v>
      </c>
      <c r="AK51" s="16">
        <f t="shared" si="12"/>
        <v>0</v>
      </c>
      <c r="AL51" s="18">
        <f t="shared" si="7"/>
        <v>1</v>
      </c>
      <c r="AM51" s="18">
        <f t="shared" si="13"/>
        <v>0</v>
      </c>
      <c r="AN51" s="92"/>
    </row>
    <row r="52" spans="1:40" ht="15" customHeight="1" x14ac:dyDescent="0.15">
      <c r="A52" s="9" t="s">
        <v>302</v>
      </c>
      <c r="B52" s="10" t="s">
        <v>303</v>
      </c>
      <c r="C52" s="10" t="s">
        <v>304</v>
      </c>
      <c r="D52" s="30" t="s">
        <v>596</v>
      </c>
      <c r="E52" s="30" t="s">
        <v>149</v>
      </c>
      <c r="F52" s="30" t="s">
        <v>150</v>
      </c>
      <c r="G52" s="30" t="s">
        <v>542</v>
      </c>
      <c r="H52" s="30" t="s">
        <v>546</v>
      </c>
      <c r="I52" s="30"/>
      <c r="J52" s="30"/>
      <c r="K52" s="30"/>
      <c r="L52" s="30"/>
      <c r="M52" s="30" t="s">
        <v>570</v>
      </c>
      <c r="N52" s="10" t="s">
        <v>593</v>
      </c>
      <c r="O52" s="31">
        <v>42192</v>
      </c>
      <c r="P52" s="31" t="str">
        <f t="shared" si="8"/>
        <v>2018/4/1</v>
      </c>
      <c r="Q52" s="30" t="s">
        <v>28</v>
      </c>
      <c r="R52" s="10" t="s">
        <v>27</v>
      </c>
      <c r="S52" s="10"/>
      <c r="T52" s="10"/>
      <c r="U52" s="33" t="s">
        <v>168</v>
      </c>
      <c r="V52" s="12" t="s">
        <v>65</v>
      </c>
      <c r="W52" s="41" t="s">
        <v>151</v>
      </c>
      <c r="X52" s="22" t="str">
        <f t="shared" si="9"/>
        <v>C</v>
      </c>
      <c r="Y52" s="13">
        <v>43191</v>
      </c>
      <c r="Z52" s="14" t="str">
        <f t="shared" si="10"/>
        <v>是</v>
      </c>
      <c r="AA52" s="13">
        <v>43101</v>
      </c>
      <c r="AB52" s="15" t="str">
        <f t="shared" si="11"/>
        <v>是</v>
      </c>
      <c r="AC52" s="15"/>
      <c r="AD52" s="50"/>
      <c r="AF52" s="91"/>
      <c r="AG52" s="16"/>
      <c r="AH52" s="16"/>
      <c r="AI52" s="17"/>
      <c r="AJ52" s="24">
        <v>1</v>
      </c>
      <c r="AK52" s="16">
        <f t="shared" si="12"/>
        <v>0</v>
      </c>
      <c r="AL52" s="18">
        <f t="shared" si="7"/>
        <v>1</v>
      </c>
      <c r="AM52" s="18">
        <f t="shared" si="13"/>
        <v>0</v>
      </c>
      <c r="AN52" s="92"/>
    </row>
    <row r="53" spans="1:40" ht="15" customHeight="1" x14ac:dyDescent="0.15">
      <c r="A53" s="9" t="s">
        <v>305</v>
      </c>
      <c r="B53" s="10" t="s">
        <v>306</v>
      </c>
      <c r="C53" s="10" t="s">
        <v>307</v>
      </c>
      <c r="D53" s="30" t="s">
        <v>596</v>
      </c>
      <c r="E53" s="30" t="s">
        <v>149</v>
      </c>
      <c r="F53" s="30" t="s">
        <v>150</v>
      </c>
      <c r="G53" s="30" t="s">
        <v>542</v>
      </c>
      <c r="H53" s="30" t="s">
        <v>546</v>
      </c>
      <c r="I53" s="30"/>
      <c r="J53" s="30"/>
      <c r="K53" s="30"/>
      <c r="L53" s="30"/>
      <c r="M53" s="30" t="s">
        <v>570</v>
      </c>
      <c r="N53" s="30" t="s">
        <v>592</v>
      </c>
      <c r="O53" s="31">
        <v>42199</v>
      </c>
      <c r="P53" s="31" t="str">
        <f t="shared" si="8"/>
        <v>2018/4/1</v>
      </c>
      <c r="Q53" s="30" t="s">
        <v>28</v>
      </c>
      <c r="R53" s="10" t="s">
        <v>27</v>
      </c>
      <c r="S53" s="10"/>
      <c r="T53" s="10"/>
      <c r="U53" s="33" t="s">
        <v>168</v>
      </c>
      <c r="V53" s="12" t="s">
        <v>65</v>
      </c>
      <c r="W53" s="41" t="s">
        <v>151</v>
      </c>
      <c r="X53" s="22" t="str">
        <f t="shared" si="9"/>
        <v>C</v>
      </c>
      <c r="Y53" s="13">
        <v>43191</v>
      </c>
      <c r="Z53" s="14" t="str">
        <f t="shared" si="10"/>
        <v>是</v>
      </c>
      <c r="AA53" s="13">
        <v>43101</v>
      </c>
      <c r="AB53" s="15" t="str">
        <f t="shared" si="11"/>
        <v>是</v>
      </c>
      <c r="AC53" s="15"/>
      <c r="AD53" s="50"/>
      <c r="AF53" s="91"/>
      <c r="AG53" s="16"/>
      <c r="AH53" s="16"/>
      <c r="AI53" s="17"/>
      <c r="AJ53" s="24">
        <v>1</v>
      </c>
      <c r="AK53" s="16">
        <f t="shared" si="12"/>
        <v>0</v>
      </c>
      <c r="AL53" s="18">
        <f t="shared" si="7"/>
        <v>1</v>
      </c>
      <c r="AM53" s="18">
        <f t="shared" si="13"/>
        <v>0</v>
      </c>
      <c r="AN53" s="92"/>
    </row>
    <row r="54" spans="1:40" ht="15" customHeight="1" x14ac:dyDescent="0.15">
      <c r="A54" s="9" t="s">
        <v>308</v>
      </c>
      <c r="B54" s="10" t="s">
        <v>309</v>
      </c>
      <c r="C54" s="10" t="s">
        <v>310</v>
      </c>
      <c r="D54" s="30" t="s">
        <v>596</v>
      </c>
      <c r="E54" s="30" t="s">
        <v>149</v>
      </c>
      <c r="F54" s="30" t="s">
        <v>150</v>
      </c>
      <c r="G54" s="30" t="s">
        <v>542</v>
      </c>
      <c r="H54" s="30" t="s">
        <v>546</v>
      </c>
      <c r="I54" s="10"/>
      <c r="J54" s="30"/>
      <c r="K54" s="30"/>
      <c r="L54" s="10"/>
      <c r="M54" s="10" t="s">
        <v>570</v>
      </c>
      <c r="N54" s="10" t="s">
        <v>592</v>
      </c>
      <c r="O54" s="31">
        <v>42808</v>
      </c>
      <c r="P54" s="31" t="str">
        <f t="shared" si="8"/>
        <v>2018/4/1</v>
      </c>
      <c r="Q54" s="30" t="s">
        <v>28</v>
      </c>
      <c r="R54" s="30" t="s">
        <v>27</v>
      </c>
      <c r="S54" s="30"/>
      <c r="T54" s="30"/>
      <c r="U54" s="33" t="s">
        <v>168</v>
      </c>
      <c r="V54" s="12" t="s">
        <v>65</v>
      </c>
      <c r="W54" s="41" t="s">
        <v>151</v>
      </c>
      <c r="X54" s="22" t="str">
        <f t="shared" si="9"/>
        <v>C</v>
      </c>
      <c r="Y54" s="13">
        <v>43191</v>
      </c>
      <c r="Z54" s="14" t="str">
        <f t="shared" si="10"/>
        <v>是</v>
      </c>
      <c r="AA54" s="13">
        <v>43101</v>
      </c>
      <c r="AB54" s="15" t="str">
        <f t="shared" si="11"/>
        <v>是</v>
      </c>
      <c r="AC54" s="15"/>
      <c r="AD54" s="50"/>
      <c r="AF54" s="91"/>
      <c r="AG54" s="16"/>
      <c r="AH54" s="16"/>
      <c r="AI54" s="17"/>
      <c r="AJ54" s="24">
        <v>1</v>
      </c>
      <c r="AK54" s="16">
        <f t="shared" si="12"/>
        <v>0</v>
      </c>
      <c r="AL54" s="18">
        <f t="shared" si="7"/>
        <v>1</v>
      </c>
      <c r="AM54" s="18">
        <f t="shared" si="13"/>
        <v>0</v>
      </c>
      <c r="AN54" s="92"/>
    </row>
    <row r="55" spans="1:40" ht="15" customHeight="1" x14ac:dyDescent="0.15">
      <c r="A55" s="9" t="s">
        <v>311</v>
      </c>
      <c r="B55" s="10" t="s">
        <v>312</v>
      </c>
      <c r="C55" s="10" t="s">
        <v>313</v>
      </c>
      <c r="D55" s="30" t="s">
        <v>596</v>
      </c>
      <c r="E55" s="30" t="s">
        <v>149</v>
      </c>
      <c r="F55" s="30" t="s">
        <v>150</v>
      </c>
      <c r="G55" s="30" t="s">
        <v>542</v>
      </c>
      <c r="H55" s="30" t="s">
        <v>546</v>
      </c>
      <c r="I55" s="10"/>
      <c r="J55" s="30"/>
      <c r="K55" s="30"/>
      <c r="L55" s="10"/>
      <c r="M55" s="10" t="s">
        <v>570</v>
      </c>
      <c r="N55" s="10" t="s">
        <v>592</v>
      </c>
      <c r="O55" s="31">
        <v>42808</v>
      </c>
      <c r="P55" s="31" t="str">
        <f t="shared" si="8"/>
        <v>2018/4/1</v>
      </c>
      <c r="Q55" s="30" t="s">
        <v>28</v>
      </c>
      <c r="R55" s="30" t="s">
        <v>27</v>
      </c>
      <c r="S55" s="30"/>
      <c r="T55" s="30"/>
      <c r="U55" s="33" t="s">
        <v>168</v>
      </c>
      <c r="V55" s="12" t="s">
        <v>65</v>
      </c>
      <c r="W55" s="41" t="s">
        <v>151</v>
      </c>
      <c r="X55" s="22" t="str">
        <f t="shared" si="9"/>
        <v>C</v>
      </c>
      <c r="Y55" s="13">
        <v>43191</v>
      </c>
      <c r="Z55" s="14" t="str">
        <f t="shared" si="10"/>
        <v>是</v>
      </c>
      <c r="AA55" s="13">
        <v>43101</v>
      </c>
      <c r="AB55" s="15" t="str">
        <f t="shared" si="11"/>
        <v>是</v>
      </c>
      <c r="AC55" s="15"/>
      <c r="AD55" s="50"/>
      <c r="AF55" s="91"/>
      <c r="AG55" s="16"/>
      <c r="AH55" s="16"/>
      <c r="AI55" s="17"/>
      <c r="AJ55" s="24">
        <v>1</v>
      </c>
      <c r="AK55" s="16">
        <f t="shared" si="12"/>
        <v>0</v>
      </c>
      <c r="AL55" s="18">
        <f t="shared" si="7"/>
        <v>1</v>
      </c>
      <c r="AM55" s="18">
        <f t="shared" si="13"/>
        <v>0</v>
      </c>
      <c r="AN55" s="92"/>
    </row>
    <row r="56" spans="1:40" ht="15" customHeight="1" x14ac:dyDescent="0.15">
      <c r="A56" s="9" t="s">
        <v>314</v>
      </c>
      <c r="B56" s="10" t="s">
        <v>315</v>
      </c>
      <c r="C56" s="10" t="s">
        <v>316</v>
      </c>
      <c r="D56" s="30" t="s">
        <v>596</v>
      </c>
      <c r="E56" s="30" t="s">
        <v>149</v>
      </c>
      <c r="F56" s="30" t="s">
        <v>150</v>
      </c>
      <c r="G56" s="30" t="s">
        <v>542</v>
      </c>
      <c r="H56" s="30" t="s">
        <v>546</v>
      </c>
      <c r="I56" s="10"/>
      <c r="J56" s="30"/>
      <c r="K56" s="30"/>
      <c r="L56" s="10"/>
      <c r="M56" s="10" t="s">
        <v>577</v>
      </c>
      <c r="N56" s="30" t="s">
        <v>592</v>
      </c>
      <c r="O56" s="11">
        <v>42920</v>
      </c>
      <c r="P56" s="31" t="str">
        <f t="shared" si="8"/>
        <v>2018/4/1</v>
      </c>
      <c r="Q56" s="30" t="s">
        <v>28</v>
      </c>
      <c r="R56" s="30" t="s">
        <v>27</v>
      </c>
      <c r="S56" s="30"/>
      <c r="T56" s="30"/>
      <c r="U56" s="33" t="s">
        <v>168</v>
      </c>
      <c r="V56" s="12" t="s">
        <v>65</v>
      </c>
      <c r="W56" s="41" t="s">
        <v>151</v>
      </c>
      <c r="X56" s="22" t="str">
        <f t="shared" si="9"/>
        <v>C</v>
      </c>
      <c r="Y56" s="13">
        <v>43191</v>
      </c>
      <c r="Z56" s="14" t="str">
        <f t="shared" si="10"/>
        <v>是</v>
      </c>
      <c r="AA56" s="13">
        <v>43101</v>
      </c>
      <c r="AB56" s="15" t="str">
        <f t="shared" si="11"/>
        <v>是</v>
      </c>
      <c r="AC56" s="15"/>
      <c r="AD56" s="50"/>
      <c r="AF56" s="91"/>
      <c r="AG56" s="16"/>
      <c r="AH56" s="16"/>
      <c r="AI56" s="17"/>
      <c r="AJ56" s="24">
        <v>1</v>
      </c>
      <c r="AK56" s="16">
        <f t="shared" si="12"/>
        <v>0</v>
      </c>
      <c r="AL56" s="18">
        <f t="shared" si="7"/>
        <v>1</v>
      </c>
      <c r="AM56" s="18">
        <f t="shared" si="13"/>
        <v>0</v>
      </c>
      <c r="AN56" s="92"/>
    </row>
    <row r="57" spans="1:40" ht="15" customHeight="1" x14ac:dyDescent="0.15">
      <c r="A57" s="34" t="s">
        <v>317</v>
      </c>
      <c r="B57" s="10" t="s">
        <v>318</v>
      </c>
      <c r="C57" s="10" t="s">
        <v>319</v>
      </c>
      <c r="D57" s="30" t="s">
        <v>596</v>
      </c>
      <c r="E57" s="30" t="s">
        <v>149</v>
      </c>
      <c r="F57" s="30" t="s">
        <v>150</v>
      </c>
      <c r="G57" s="30" t="s">
        <v>542</v>
      </c>
      <c r="H57" s="30" t="s">
        <v>546</v>
      </c>
      <c r="I57" s="30"/>
      <c r="J57" s="30"/>
      <c r="K57" s="30"/>
      <c r="L57" s="30"/>
      <c r="M57" s="30" t="s">
        <v>570</v>
      </c>
      <c r="N57" s="30" t="s">
        <v>593</v>
      </c>
      <c r="O57" s="31">
        <v>42444</v>
      </c>
      <c r="P57" s="31" t="str">
        <f t="shared" si="8"/>
        <v>2018/4/1</v>
      </c>
      <c r="Q57" s="30" t="s">
        <v>28</v>
      </c>
      <c r="R57" s="30" t="s">
        <v>27</v>
      </c>
      <c r="S57" s="30"/>
      <c r="T57" s="30"/>
      <c r="U57" s="33" t="s">
        <v>168</v>
      </c>
      <c r="V57" s="12" t="s">
        <v>65</v>
      </c>
      <c r="W57" s="41" t="s">
        <v>151</v>
      </c>
      <c r="X57" s="22" t="str">
        <f t="shared" si="9"/>
        <v>C</v>
      </c>
      <c r="Y57" s="13">
        <v>43191</v>
      </c>
      <c r="Z57" s="14" t="str">
        <f t="shared" si="10"/>
        <v>是</v>
      </c>
      <c r="AA57" s="13">
        <v>43101</v>
      </c>
      <c r="AB57" s="15" t="str">
        <f t="shared" si="11"/>
        <v>是</v>
      </c>
      <c r="AC57" s="15"/>
      <c r="AD57" s="50"/>
      <c r="AF57" s="91"/>
      <c r="AG57" s="16"/>
      <c r="AH57" s="16"/>
      <c r="AI57" s="17"/>
      <c r="AJ57" s="24">
        <v>1</v>
      </c>
      <c r="AK57" s="16">
        <f t="shared" si="12"/>
        <v>0</v>
      </c>
      <c r="AL57" s="18">
        <f t="shared" si="7"/>
        <v>1</v>
      </c>
      <c r="AM57" s="18">
        <f t="shared" si="13"/>
        <v>0</v>
      </c>
      <c r="AN57" s="92"/>
    </row>
    <row r="58" spans="1:40" ht="15" customHeight="1" x14ac:dyDescent="0.15">
      <c r="A58" s="9" t="s">
        <v>320</v>
      </c>
      <c r="B58" s="10" t="s">
        <v>321</v>
      </c>
      <c r="C58" s="10" t="s">
        <v>322</v>
      </c>
      <c r="D58" s="30" t="s">
        <v>596</v>
      </c>
      <c r="E58" s="30" t="s">
        <v>149</v>
      </c>
      <c r="F58" s="30" t="s">
        <v>150</v>
      </c>
      <c r="G58" s="30" t="s">
        <v>542</v>
      </c>
      <c r="H58" s="30" t="s">
        <v>546</v>
      </c>
      <c r="I58" s="30"/>
      <c r="J58" s="30"/>
      <c r="K58" s="30"/>
      <c r="L58" s="30"/>
      <c r="M58" s="30" t="s">
        <v>570</v>
      </c>
      <c r="N58" s="30" t="s">
        <v>592</v>
      </c>
      <c r="O58" s="31">
        <v>43088</v>
      </c>
      <c r="P58" s="31" t="str">
        <f t="shared" si="8"/>
        <v>2018/4/1</v>
      </c>
      <c r="Q58" s="30" t="s">
        <v>28</v>
      </c>
      <c r="R58" s="30" t="s">
        <v>27</v>
      </c>
      <c r="S58" s="30"/>
      <c r="T58" s="30"/>
      <c r="U58" s="33" t="s">
        <v>168</v>
      </c>
      <c r="V58" s="12" t="s">
        <v>65</v>
      </c>
      <c r="W58" s="41" t="s">
        <v>151</v>
      </c>
      <c r="X58" s="22" t="str">
        <f t="shared" si="9"/>
        <v>C</v>
      </c>
      <c r="Y58" s="13">
        <v>43191</v>
      </c>
      <c r="Z58" s="14" t="str">
        <f t="shared" si="10"/>
        <v>是</v>
      </c>
      <c r="AA58" s="13">
        <v>43101</v>
      </c>
      <c r="AB58" s="15" t="str">
        <f t="shared" si="11"/>
        <v>是</v>
      </c>
      <c r="AC58" s="15"/>
      <c r="AD58" s="50"/>
      <c r="AF58" s="91"/>
      <c r="AG58" s="16"/>
      <c r="AH58" s="16"/>
      <c r="AI58" s="17"/>
      <c r="AJ58" s="24">
        <v>1</v>
      </c>
      <c r="AK58" s="16">
        <f t="shared" si="12"/>
        <v>0</v>
      </c>
      <c r="AL58" s="18">
        <f t="shared" si="7"/>
        <v>1</v>
      </c>
      <c r="AM58" s="18">
        <f t="shared" si="13"/>
        <v>0</v>
      </c>
      <c r="AN58" s="92"/>
    </row>
    <row r="59" spans="1:40" ht="15" customHeight="1" x14ac:dyDescent="0.15">
      <c r="A59" s="9" t="s">
        <v>323</v>
      </c>
      <c r="B59" s="10" t="s">
        <v>324</v>
      </c>
      <c r="C59" s="10" t="s">
        <v>325</v>
      </c>
      <c r="D59" s="30" t="s">
        <v>596</v>
      </c>
      <c r="E59" s="30" t="s">
        <v>149</v>
      </c>
      <c r="F59" s="10" t="s">
        <v>150</v>
      </c>
      <c r="G59" s="10" t="s">
        <v>542</v>
      </c>
      <c r="H59" s="10" t="s">
        <v>546</v>
      </c>
      <c r="I59" s="10"/>
      <c r="J59" s="10"/>
      <c r="K59" s="10"/>
      <c r="L59" s="10"/>
      <c r="M59" s="10" t="s">
        <v>570</v>
      </c>
      <c r="N59" s="30" t="s">
        <v>593</v>
      </c>
      <c r="O59" s="11">
        <v>43103</v>
      </c>
      <c r="P59" s="31">
        <f t="shared" si="8"/>
        <v>43193</v>
      </c>
      <c r="Q59" s="30" t="s">
        <v>28</v>
      </c>
      <c r="R59" s="30" t="s">
        <v>27</v>
      </c>
      <c r="S59" s="30"/>
      <c r="T59" s="30"/>
      <c r="U59" s="33" t="s">
        <v>168</v>
      </c>
      <c r="V59" s="12" t="s">
        <v>65</v>
      </c>
      <c r="W59" s="41" t="s">
        <v>151</v>
      </c>
      <c r="X59" s="22" t="str">
        <f t="shared" si="9"/>
        <v>C</v>
      </c>
      <c r="Y59" s="13">
        <v>43191</v>
      </c>
      <c r="Z59" s="14" t="str">
        <f t="shared" si="10"/>
        <v>是</v>
      </c>
      <c r="AA59" s="13">
        <v>43101</v>
      </c>
      <c r="AB59" s="15" t="str">
        <f t="shared" si="11"/>
        <v>否</v>
      </c>
      <c r="AC59" s="15"/>
      <c r="AD59" s="50"/>
      <c r="AF59" s="91"/>
      <c r="AG59" s="16"/>
      <c r="AH59" s="16"/>
      <c r="AI59" s="17"/>
      <c r="AJ59" s="24">
        <v>1</v>
      </c>
      <c r="AK59" s="16">
        <f t="shared" si="12"/>
        <v>0</v>
      </c>
      <c r="AL59" s="18">
        <f t="shared" si="7"/>
        <v>1</v>
      </c>
      <c r="AM59" s="18">
        <f t="shared" si="13"/>
        <v>0</v>
      </c>
      <c r="AN59" s="92"/>
    </row>
    <row r="60" spans="1:40" ht="15" customHeight="1" x14ac:dyDescent="0.15">
      <c r="A60" s="9" t="s">
        <v>326</v>
      </c>
      <c r="B60" s="10" t="s">
        <v>327</v>
      </c>
      <c r="C60" s="10" t="s">
        <v>328</v>
      </c>
      <c r="D60" s="30" t="s">
        <v>596</v>
      </c>
      <c r="E60" s="30" t="s">
        <v>149</v>
      </c>
      <c r="F60" s="10" t="s">
        <v>150</v>
      </c>
      <c r="G60" s="10" t="s">
        <v>542</v>
      </c>
      <c r="H60" s="10" t="s">
        <v>547</v>
      </c>
      <c r="I60" s="10"/>
      <c r="J60" s="10"/>
      <c r="K60" s="10"/>
      <c r="L60" s="10"/>
      <c r="M60" s="10" t="s">
        <v>570</v>
      </c>
      <c r="N60" s="30" t="s">
        <v>593</v>
      </c>
      <c r="O60" s="11">
        <v>42370</v>
      </c>
      <c r="P60" s="31" t="str">
        <f t="shared" si="8"/>
        <v>2018/4/1</v>
      </c>
      <c r="Q60" s="30" t="s">
        <v>28</v>
      </c>
      <c r="R60" s="30" t="s">
        <v>27</v>
      </c>
      <c r="S60" s="30"/>
      <c r="T60" s="30"/>
      <c r="U60" s="33" t="s">
        <v>159</v>
      </c>
      <c r="V60" s="12" t="s">
        <v>65</v>
      </c>
      <c r="W60" s="41" t="s">
        <v>151</v>
      </c>
      <c r="X60" s="22" t="str">
        <f t="shared" si="9"/>
        <v>C</v>
      </c>
      <c r="Y60" s="13">
        <v>43191</v>
      </c>
      <c r="Z60" s="14" t="str">
        <f t="shared" si="10"/>
        <v>是</v>
      </c>
      <c r="AA60" s="13">
        <v>43101</v>
      </c>
      <c r="AB60" s="15" t="str">
        <f t="shared" si="11"/>
        <v>是</v>
      </c>
      <c r="AC60" s="15"/>
      <c r="AD60" s="50"/>
      <c r="AF60" s="91"/>
      <c r="AG60" s="16"/>
      <c r="AH60" s="16"/>
      <c r="AI60" s="17"/>
      <c r="AJ60" s="24">
        <v>1</v>
      </c>
      <c r="AK60" s="16">
        <f t="shared" si="12"/>
        <v>0</v>
      </c>
      <c r="AL60" s="18">
        <f t="shared" si="7"/>
        <v>1</v>
      </c>
      <c r="AM60" s="18">
        <f t="shared" si="13"/>
        <v>0</v>
      </c>
      <c r="AN60" s="92"/>
    </row>
    <row r="61" spans="1:40" ht="15" customHeight="1" x14ac:dyDescent="0.15">
      <c r="A61" s="9" t="s">
        <v>329</v>
      </c>
      <c r="B61" s="10" t="s">
        <v>330</v>
      </c>
      <c r="C61" s="10" t="s">
        <v>331</v>
      </c>
      <c r="D61" s="30" t="s">
        <v>596</v>
      </c>
      <c r="E61" s="30" t="s">
        <v>149</v>
      </c>
      <c r="F61" s="10" t="s">
        <v>150</v>
      </c>
      <c r="G61" s="10" t="s">
        <v>542</v>
      </c>
      <c r="H61" s="10" t="s">
        <v>547</v>
      </c>
      <c r="I61" s="10" t="s">
        <v>548</v>
      </c>
      <c r="J61" s="10"/>
      <c r="K61" s="10"/>
      <c r="L61" s="10"/>
      <c r="M61" s="10" t="s">
        <v>578</v>
      </c>
      <c r="N61" s="10" t="s">
        <v>592</v>
      </c>
      <c r="O61" s="11">
        <v>42577</v>
      </c>
      <c r="P61" s="31" t="str">
        <f t="shared" si="8"/>
        <v>2018/4/1</v>
      </c>
      <c r="Q61" s="30" t="s">
        <v>28</v>
      </c>
      <c r="R61" s="30" t="s">
        <v>27</v>
      </c>
      <c r="S61" s="30"/>
      <c r="T61" s="30"/>
      <c r="U61" s="33" t="s">
        <v>159</v>
      </c>
      <c r="V61" s="12" t="s">
        <v>65</v>
      </c>
      <c r="W61" s="41" t="s">
        <v>151</v>
      </c>
      <c r="X61" s="22" t="str">
        <f t="shared" si="9"/>
        <v>C</v>
      </c>
      <c r="Y61" s="13">
        <v>43191</v>
      </c>
      <c r="Z61" s="14" t="str">
        <f t="shared" si="10"/>
        <v>是</v>
      </c>
      <c r="AA61" s="13">
        <v>43101</v>
      </c>
      <c r="AB61" s="15" t="str">
        <f t="shared" si="11"/>
        <v>是</v>
      </c>
      <c r="AC61" s="15"/>
      <c r="AD61" s="50"/>
      <c r="AF61" s="91"/>
      <c r="AG61" s="16"/>
      <c r="AH61" s="16"/>
      <c r="AI61" s="17"/>
      <c r="AJ61" s="24">
        <v>1</v>
      </c>
      <c r="AK61" s="16">
        <f t="shared" si="12"/>
        <v>0</v>
      </c>
      <c r="AL61" s="18">
        <f t="shared" si="7"/>
        <v>1</v>
      </c>
      <c r="AM61" s="18">
        <f t="shared" si="13"/>
        <v>0</v>
      </c>
      <c r="AN61" s="92"/>
    </row>
    <row r="62" spans="1:40" ht="15" customHeight="1" x14ac:dyDescent="0.15">
      <c r="A62" s="9" t="s">
        <v>332</v>
      </c>
      <c r="B62" s="10" t="s">
        <v>333</v>
      </c>
      <c r="C62" s="10" t="s">
        <v>334</v>
      </c>
      <c r="D62" s="30" t="s">
        <v>596</v>
      </c>
      <c r="E62" s="30" t="s">
        <v>149</v>
      </c>
      <c r="F62" s="10" t="s">
        <v>150</v>
      </c>
      <c r="G62" s="10" t="s">
        <v>542</v>
      </c>
      <c r="H62" s="10" t="s">
        <v>547</v>
      </c>
      <c r="I62" s="10" t="s">
        <v>548</v>
      </c>
      <c r="J62" s="10"/>
      <c r="K62" s="10"/>
      <c r="L62" s="10"/>
      <c r="M62" s="10" t="s">
        <v>579</v>
      </c>
      <c r="N62" s="10" t="s">
        <v>594</v>
      </c>
      <c r="O62" s="11">
        <v>42591</v>
      </c>
      <c r="P62" s="31" t="str">
        <f t="shared" si="8"/>
        <v>2018/4/1</v>
      </c>
      <c r="Q62" s="30" t="s">
        <v>28</v>
      </c>
      <c r="R62" s="30" t="s">
        <v>27</v>
      </c>
      <c r="S62" s="30"/>
      <c r="T62" s="30"/>
      <c r="U62" s="33" t="s">
        <v>159</v>
      </c>
      <c r="V62" s="12" t="s">
        <v>65</v>
      </c>
      <c r="W62" s="41" t="s">
        <v>151</v>
      </c>
      <c r="X62" s="22" t="str">
        <f t="shared" si="9"/>
        <v>C</v>
      </c>
      <c r="Y62" s="13">
        <v>43191</v>
      </c>
      <c r="Z62" s="14" t="str">
        <f t="shared" si="10"/>
        <v>是</v>
      </c>
      <c r="AA62" s="13">
        <v>43101</v>
      </c>
      <c r="AB62" s="15" t="str">
        <f t="shared" si="11"/>
        <v>是</v>
      </c>
      <c r="AC62" s="15"/>
      <c r="AD62" s="50"/>
      <c r="AF62" s="91"/>
      <c r="AG62" s="16"/>
      <c r="AH62" s="16"/>
      <c r="AI62" s="17"/>
      <c r="AJ62" s="24">
        <v>1</v>
      </c>
      <c r="AK62" s="16">
        <f t="shared" si="12"/>
        <v>0</v>
      </c>
      <c r="AL62" s="18">
        <f t="shared" si="7"/>
        <v>1</v>
      </c>
      <c r="AM62" s="18">
        <f t="shared" si="13"/>
        <v>0</v>
      </c>
      <c r="AN62" s="92"/>
    </row>
    <row r="63" spans="1:40" ht="15" customHeight="1" x14ac:dyDescent="0.15">
      <c r="A63" s="9" t="s">
        <v>335</v>
      </c>
      <c r="B63" s="10" t="s">
        <v>336</v>
      </c>
      <c r="C63" s="10" t="s">
        <v>337</v>
      </c>
      <c r="D63" s="30" t="s">
        <v>596</v>
      </c>
      <c r="E63" s="30" t="s">
        <v>149</v>
      </c>
      <c r="F63" s="10" t="s">
        <v>150</v>
      </c>
      <c r="G63" s="10" t="s">
        <v>542</v>
      </c>
      <c r="H63" s="10" t="s">
        <v>547</v>
      </c>
      <c r="I63" s="10" t="s">
        <v>549</v>
      </c>
      <c r="J63" s="10"/>
      <c r="K63" s="10"/>
      <c r="L63" s="10"/>
      <c r="M63" s="10" t="s">
        <v>577</v>
      </c>
      <c r="N63" s="10" t="s">
        <v>592</v>
      </c>
      <c r="O63" s="11">
        <v>42493</v>
      </c>
      <c r="P63" s="31" t="str">
        <f t="shared" si="8"/>
        <v>2018/4/1</v>
      </c>
      <c r="Q63" s="30" t="s">
        <v>28</v>
      </c>
      <c r="R63" s="30" t="s">
        <v>27</v>
      </c>
      <c r="S63" s="30"/>
      <c r="T63" s="30"/>
      <c r="U63" s="33" t="s">
        <v>159</v>
      </c>
      <c r="V63" s="12" t="s">
        <v>65</v>
      </c>
      <c r="W63" s="41" t="s">
        <v>151</v>
      </c>
      <c r="X63" s="22" t="str">
        <f t="shared" si="9"/>
        <v>C</v>
      </c>
      <c r="Y63" s="13">
        <v>43191</v>
      </c>
      <c r="Z63" s="14" t="str">
        <f t="shared" si="10"/>
        <v>是</v>
      </c>
      <c r="AA63" s="13">
        <v>43101</v>
      </c>
      <c r="AB63" s="15" t="str">
        <f t="shared" si="11"/>
        <v>是</v>
      </c>
      <c r="AC63" s="15"/>
      <c r="AD63" s="50"/>
      <c r="AF63" s="91"/>
      <c r="AG63" s="16"/>
      <c r="AH63" s="16"/>
      <c r="AI63" s="17"/>
      <c r="AJ63" s="24">
        <v>1</v>
      </c>
      <c r="AK63" s="16">
        <f t="shared" si="12"/>
        <v>0</v>
      </c>
      <c r="AL63" s="18">
        <f t="shared" ref="AL63:AL94" si="14">IF(X63="A",1.5,IF(X63="B",1.2,IF(X63="C",1,IF(X63="D",0.5,0))))</f>
        <v>1</v>
      </c>
      <c r="AM63" s="18">
        <f t="shared" si="13"/>
        <v>0</v>
      </c>
      <c r="AN63" s="92"/>
    </row>
    <row r="64" spans="1:40" ht="15" customHeight="1" x14ac:dyDescent="0.15">
      <c r="A64" s="9" t="s">
        <v>338</v>
      </c>
      <c r="B64" s="10" t="s">
        <v>339</v>
      </c>
      <c r="C64" s="10" t="s">
        <v>340</v>
      </c>
      <c r="D64" s="30" t="s">
        <v>596</v>
      </c>
      <c r="E64" s="30" t="s">
        <v>149</v>
      </c>
      <c r="F64" s="10" t="s">
        <v>150</v>
      </c>
      <c r="G64" s="10" t="s">
        <v>542</v>
      </c>
      <c r="H64" s="10" t="s">
        <v>547</v>
      </c>
      <c r="I64" s="10" t="s">
        <v>549</v>
      </c>
      <c r="J64" s="10"/>
      <c r="K64" s="10"/>
      <c r="L64" s="10"/>
      <c r="M64" s="10" t="s">
        <v>575</v>
      </c>
      <c r="N64" s="10" t="s">
        <v>592</v>
      </c>
      <c r="O64" s="11">
        <v>41205</v>
      </c>
      <c r="P64" s="31" t="str">
        <f t="shared" si="8"/>
        <v>2018/4/1</v>
      </c>
      <c r="Q64" s="30" t="s">
        <v>28</v>
      </c>
      <c r="R64" s="30" t="s">
        <v>27</v>
      </c>
      <c r="S64" s="30"/>
      <c r="T64" s="30"/>
      <c r="U64" s="33" t="s">
        <v>159</v>
      </c>
      <c r="V64" s="12" t="s">
        <v>65</v>
      </c>
      <c r="W64" s="41" t="s">
        <v>151</v>
      </c>
      <c r="X64" s="22" t="str">
        <f t="shared" si="9"/>
        <v>C</v>
      </c>
      <c r="Y64" s="13">
        <v>43191</v>
      </c>
      <c r="Z64" s="14" t="str">
        <f t="shared" si="10"/>
        <v>是</v>
      </c>
      <c r="AA64" s="13">
        <v>43101</v>
      </c>
      <c r="AB64" s="15" t="str">
        <f t="shared" si="11"/>
        <v>是</v>
      </c>
      <c r="AC64" s="15"/>
      <c r="AD64" s="50"/>
      <c r="AF64" s="91"/>
      <c r="AG64" s="16"/>
      <c r="AH64" s="16"/>
      <c r="AI64" s="17"/>
      <c r="AJ64" s="24">
        <v>1</v>
      </c>
      <c r="AK64" s="16">
        <f t="shared" si="12"/>
        <v>0</v>
      </c>
      <c r="AL64" s="18">
        <f t="shared" si="14"/>
        <v>1</v>
      </c>
      <c r="AM64" s="18">
        <f t="shared" si="13"/>
        <v>0</v>
      </c>
      <c r="AN64" s="92"/>
    </row>
    <row r="65" spans="1:40" ht="15" customHeight="1" x14ac:dyDescent="0.15">
      <c r="A65" s="9" t="s">
        <v>341</v>
      </c>
      <c r="B65" s="10" t="s">
        <v>342</v>
      </c>
      <c r="C65" s="10" t="s">
        <v>343</v>
      </c>
      <c r="D65" s="30" t="s">
        <v>596</v>
      </c>
      <c r="E65" s="30" t="s">
        <v>149</v>
      </c>
      <c r="F65" s="10" t="s">
        <v>150</v>
      </c>
      <c r="G65" s="10" t="s">
        <v>542</v>
      </c>
      <c r="H65" s="10" t="s">
        <v>547</v>
      </c>
      <c r="I65" s="10" t="s">
        <v>549</v>
      </c>
      <c r="J65" s="10"/>
      <c r="K65" s="10"/>
      <c r="L65" s="10"/>
      <c r="M65" s="10" t="s">
        <v>577</v>
      </c>
      <c r="N65" s="10" t="s">
        <v>592</v>
      </c>
      <c r="O65" s="11">
        <v>41618</v>
      </c>
      <c r="P65" s="31" t="str">
        <f t="shared" si="8"/>
        <v>2018/4/1</v>
      </c>
      <c r="Q65" s="30" t="s">
        <v>28</v>
      </c>
      <c r="R65" s="30" t="s">
        <v>27</v>
      </c>
      <c r="S65" s="30"/>
      <c r="T65" s="30"/>
      <c r="U65" s="33" t="s">
        <v>159</v>
      </c>
      <c r="V65" s="12" t="s">
        <v>65</v>
      </c>
      <c r="W65" s="41" t="s">
        <v>151</v>
      </c>
      <c r="X65" s="22" t="str">
        <f t="shared" si="9"/>
        <v>C</v>
      </c>
      <c r="Y65" s="13">
        <v>43191</v>
      </c>
      <c r="Z65" s="14" t="str">
        <f t="shared" si="10"/>
        <v>是</v>
      </c>
      <c r="AA65" s="13">
        <v>43101</v>
      </c>
      <c r="AB65" s="15" t="str">
        <f t="shared" si="11"/>
        <v>是</v>
      </c>
      <c r="AC65" s="15"/>
      <c r="AD65" s="50"/>
      <c r="AF65" s="91"/>
      <c r="AG65" s="16"/>
      <c r="AH65" s="16"/>
      <c r="AI65" s="17"/>
      <c r="AJ65" s="24">
        <v>1</v>
      </c>
      <c r="AK65" s="16">
        <f t="shared" si="12"/>
        <v>0</v>
      </c>
      <c r="AL65" s="18">
        <f t="shared" si="14"/>
        <v>1</v>
      </c>
      <c r="AM65" s="18">
        <f t="shared" si="13"/>
        <v>0</v>
      </c>
      <c r="AN65" s="92"/>
    </row>
    <row r="66" spans="1:40" ht="15" customHeight="1" x14ac:dyDescent="0.15">
      <c r="A66" s="9" t="s">
        <v>344</v>
      </c>
      <c r="B66" s="10" t="s">
        <v>345</v>
      </c>
      <c r="C66" s="10" t="s">
        <v>346</v>
      </c>
      <c r="D66" s="30" t="s">
        <v>596</v>
      </c>
      <c r="E66" s="30" t="s">
        <v>149</v>
      </c>
      <c r="F66" s="10" t="s">
        <v>150</v>
      </c>
      <c r="G66" s="10" t="s">
        <v>542</v>
      </c>
      <c r="H66" s="10" t="s">
        <v>547</v>
      </c>
      <c r="I66" s="10" t="s">
        <v>549</v>
      </c>
      <c r="J66" s="10"/>
      <c r="K66" s="10"/>
      <c r="L66" s="10"/>
      <c r="M66" s="10" t="s">
        <v>577</v>
      </c>
      <c r="N66" s="10" t="s">
        <v>592</v>
      </c>
      <c r="O66" s="11">
        <v>42640</v>
      </c>
      <c r="P66" s="31" t="str">
        <f t="shared" si="8"/>
        <v>2018/4/1</v>
      </c>
      <c r="Q66" s="30" t="s">
        <v>28</v>
      </c>
      <c r="R66" s="30" t="s">
        <v>27</v>
      </c>
      <c r="S66" s="30"/>
      <c r="T66" s="30"/>
      <c r="U66" s="33" t="s">
        <v>159</v>
      </c>
      <c r="V66" s="12" t="s">
        <v>65</v>
      </c>
      <c r="W66" s="41" t="s">
        <v>151</v>
      </c>
      <c r="X66" s="22" t="str">
        <f t="shared" si="9"/>
        <v>C</v>
      </c>
      <c r="Y66" s="13">
        <v>43191</v>
      </c>
      <c r="Z66" s="14" t="str">
        <f t="shared" si="10"/>
        <v>是</v>
      </c>
      <c r="AA66" s="13">
        <v>43101</v>
      </c>
      <c r="AB66" s="15" t="str">
        <f t="shared" si="11"/>
        <v>是</v>
      </c>
      <c r="AC66" s="15"/>
      <c r="AD66" s="50"/>
      <c r="AF66" s="91"/>
      <c r="AG66" s="16"/>
      <c r="AH66" s="16"/>
      <c r="AI66" s="17"/>
      <c r="AJ66" s="24">
        <v>1</v>
      </c>
      <c r="AK66" s="16">
        <f t="shared" si="12"/>
        <v>0</v>
      </c>
      <c r="AL66" s="18">
        <f t="shared" si="14"/>
        <v>1</v>
      </c>
      <c r="AM66" s="18">
        <f t="shared" si="13"/>
        <v>0</v>
      </c>
      <c r="AN66" s="92"/>
    </row>
    <row r="67" spans="1:40" ht="15" customHeight="1" x14ac:dyDescent="0.15">
      <c r="A67" s="9" t="s">
        <v>347</v>
      </c>
      <c r="B67" s="10" t="s">
        <v>348</v>
      </c>
      <c r="C67" s="10" t="s">
        <v>349</v>
      </c>
      <c r="D67" s="30" t="s">
        <v>596</v>
      </c>
      <c r="E67" s="30" t="s">
        <v>149</v>
      </c>
      <c r="F67" s="10" t="s">
        <v>150</v>
      </c>
      <c r="G67" s="10" t="s">
        <v>542</v>
      </c>
      <c r="H67" s="10" t="s">
        <v>547</v>
      </c>
      <c r="I67" s="10" t="s">
        <v>549</v>
      </c>
      <c r="J67" s="10"/>
      <c r="K67" s="10"/>
      <c r="L67" s="10"/>
      <c r="M67" s="10" t="s">
        <v>577</v>
      </c>
      <c r="N67" s="10" t="s">
        <v>592</v>
      </c>
      <c r="O67" s="11">
        <v>42199</v>
      </c>
      <c r="P67" s="31" t="str">
        <f t="shared" si="8"/>
        <v>2018/4/1</v>
      </c>
      <c r="Q67" s="30" t="s">
        <v>28</v>
      </c>
      <c r="R67" s="30" t="s">
        <v>27</v>
      </c>
      <c r="S67" s="30"/>
      <c r="T67" s="30"/>
      <c r="U67" s="33" t="s">
        <v>159</v>
      </c>
      <c r="V67" s="12" t="s">
        <v>65</v>
      </c>
      <c r="W67" s="41" t="s">
        <v>151</v>
      </c>
      <c r="X67" s="22" t="str">
        <f t="shared" si="9"/>
        <v>C</v>
      </c>
      <c r="Y67" s="13">
        <v>43191</v>
      </c>
      <c r="Z67" s="14" t="str">
        <f t="shared" si="10"/>
        <v>是</v>
      </c>
      <c r="AA67" s="13">
        <v>43101</v>
      </c>
      <c r="AB67" s="15" t="str">
        <f t="shared" si="11"/>
        <v>是</v>
      </c>
      <c r="AC67" s="15"/>
      <c r="AD67" s="50"/>
      <c r="AF67" s="91"/>
      <c r="AG67" s="16"/>
      <c r="AH67" s="16"/>
      <c r="AI67" s="17"/>
      <c r="AJ67" s="24">
        <v>1</v>
      </c>
      <c r="AK67" s="16">
        <f t="shared" si="12"/>
        <v>0</v>
      </c>
      <c r="AL67" s="18">
        <f t="shared" si="14"/>
        <v>1</v>
      </c>
      <c r="AM67" s="18">
        <f t="shared" si="13"/>
        <v>0</v>
      </c>
      <c r="AN67" s="92"/>
    </row>
    <row r="68" spans="1:40" ht="15" customHeight="1" x14ac:dyDescent="0.15">
      <c r="A68" s="9" t="s">
        <v>350</v>
      </c>
      <c r="B68" s="10" t="s">
        <v>351</v>
      </c>
      <c r="C68" s="10" t="s">
        <v>352</v>
      </c>
      <c r="D68" s="30" t="s">
        <v>596</v>
      </c>
      <c r="E68" s="30" t="s">
        <v>149</v>
      </c>
      <c r="F68" s="10" t="s">
        <v>150</v>
      </c>
      <c r="G68" s="10" t="s">
        <v>542</v>
      </c>
      <c r="H68" s="10" t="s">
        <v>547</v>
      </c>
      <c r="I68" s="10" t="s">
        <v>549</v>
      </c>
      <c r="J68" s="10"/>
      <c r="K68" s="10"/>
      <c r="L68" s="10"/>
      <c r="M68" s="10" t="s">
        <v>580</v>
      </c>
      <c r="N68" s="10" t="s">
        <v>593</v>
      </c>
      <c r="O68" s="11">
        <v>42318</v>
      </c>
      <c r="P68" s="31" t="str">
        <f t="shared" si="8"/>
        <v>2018/4/1</v>
      </c>
      <c r="Q68" s="30" t="s">
        <v>28</v>
      </c>
      <c r="R68" s="30" t="s">
        <v>27</v>
      </c>
      <c r="S68" s="30"/>
      <c r="T68" s="30"/>
      <c r="U68" s="33" t="s">
        <v>159</v>
      </c>
      <c r="V68" s="12" t="s">
        <v>65</v>
      </c>
      <c r="W68" s="41" t="s">
        <v>151</v>
      </c>
      <c r="X68" s="22" t="str">
        <f t="shared" si="9"/>
        <v>C</v>
      </c>
      <c r="Y68" s="13">
        <v>43191</v>
      </c>
      <c r="Z68" s="14" t="str">
        <f t="shared" si="10"/>
        <v>是</v>
      </c>
      <c r="AA68" s="13">
        <v>43101</v>
      </c>
      <c r="AB68" s="15" t="str">
        <f t="shared" si="11"/>
        <v>是</v>
      </c>
      <c r="AC68" s="15"/>
      <c r="AD68" s="50"/>
      <c r="AF68" s="91"/>
      <c r="AG68" s="16"/>
      <c r="AH68" s="16"/>
      <c r="AI68" s="17"/>
      <c r="AJ68" s="24">
        <v>1</v>
      </c>
      <c r="AK68" s="16">
        <f t="shared" si="12"/>
        <v>0</v>
      </c>
      <c r="AL68" s="18">
        <f t="shared" si="14"/>
        <v>1</v>
      </c>
      <c r="AM68" s="18">
        <f t="shared" si="13"/>
        <v>0</v>
      </c>
      <c r="AN68" s="92"/>
    </row>
    <row r="69" spans="1:40" ht="15" customHeight="1" x14ac:dyDescent="0.15">
      <c r="A69" s="9" t="s">
        <v>353</v>
      </c>
      <c r="B69" s="10" t="s">
        <v>354</v>
      </c>
      <c r="C69" s="10" t="s">
        <v>355</v>
      </c>
      <c r="D69" s="30" t="s">
        <v>596</v>
      </c>
      <c r="E69" s="30" t="s">
        <v>149</v>
      </c>
      <c r="F69" s="10" t="s">
        <v>150</v>
      </c>
      <c r="G69" s="10" t="s">
        <v>542</v>
      </c>
      <c r="H69" s="10" t="s">
        <v>547</v>
      </c>
      <c r="I69" s="10" t="s">
        <v>549</v>
      </c>
      <c r="J69" s="10"/>
      <c r="K69" s="10"/>
      <c r="L69" s="10"/>
      <c r="M69" s="10" t="s">
        <v>577</v>
      </c>
      <c r="N69" s="10" t="s">
        <v>592</v>
      </c>
      <c r="O69" s="11">
        <v>43067</v>
      </c>
      <c r="P69" s="31" t="str">
        <f t="shared" si="8"/>
        <v>2018/4/1</v>
      </c>
      <c r="Q69" s="30" t="s">
        <v>28</v>
      </c>
      <c r="R69" s="30" t="s">
        <v>27</v>
      </c>
      <c r="S69" s="30"/>
      <c r="T69" s="30"/>
      <c r="U69" s="33" t="s">
        <v>159</v>
      </c>
      <c r="V69" s="12" t="s">
        <v>65</v>
      </c>
      <c r="W69" s="41" t="s">
        <v>151</v>
      </c>
      <c r="X69" s="22" t="str">
        <f t="shared" si="9"/>
        <v>C</v>
      </c>
      <c r="Y69" s="13">
        <v>43191</v>
      </c>
      <c r="Z69" s="14" t="str">
        <f t="shared" si="10"/>
        <v>是</v>
      </c>
      <c r="AA69" s="13">
        <v>43101</v>
      </c>
      <c r="AB69" s="15" t="str">
        <f t="shared" si="11"/>
        <v>是</v>
      </c>
      <c r="AC69" s="15"/>
      <c r="AD69" s="50"/>
      <c r="AF69" s="91"/>
      <c r="AG69" s="16"/>
      <c r="AH69" s="16"/>
      <c r="AI69" s="17"/>
      <c r="AJ69" s="24">
        <v>1</v>
      </c>
      <c r="AK69" s="16">
        <f t="shared" si="12"/>
        <v>0</v>
      </c>
      <c r="AL69" s="18">
        <f t="shared" si="14"/>
        <v>1</v>
      </c>
      <c r="AM69" s="18">
        <f t="shared" si="13"/>
        <v>0</v>
      </c>
      <c r="AN69" s="92"/>
    </row>
    <row r="70" spans="1:40" ht="15" customHeight="1" x14ac:dyDescent="0.15">
      <c r="A70" s="9" t="s">
        <v>356</v>
      </c>
      <c r="B70" s="10" t="s">
        <v>357</v>
      </c>
      <c r="C70" s="10" t="s">
        <v>358</v>
      </c>
      <c r="D70" s="30" t="s">
        <v>596</v>
      </c>
      <c r="E70" s="30" t="s">
        <v>149</v>
      </c>
      <c r="F70" s="10" t="s">
        <v>150</v>
      </c>
      <c r="G70" s="10" t="s">
        <v>542</v>
      </c>
      <c r="H70" s="10" t="s">
        <v>547</v>
      </c>
      <c r="I70" s="10" t="s">
        <v>550</v>
      </c>
      <c r="J70" s="10"/>
      <c r="K70" s="10"/>
      <c r="L70" s="10"/>
      <c r="M70" s="10" t="s">
        <v>577</v>
      </c>
      <c r="N70" s="10" t="s">
        <v>593</v>
      </c>
      <c r="O70" s="11">
        <v>40848</v>
      </c>
      <c r="P70" s="31" t="str">
        <f t="shared" si="8"/>
        <v>2018/4/1</v>
      </c>
      <c r="Q70" s="30" t="s">
        <v>28</v>
      </c>
      <c r="R70" s="30" t="s">
        <v>27</v>
      </c>
      <c r="S70" s="30"/>
      <c r="T70" s="30"/>
      <c r="U70" s="33" t="s">
        <v>159</v>
      </c>
      <c r="V70" s="12" t="s">
        <v>65</v>
      </c>
      <c r="W70" s="41" t="s">
        <v>151</v>
      </c>
      <c r="X70" s="22" t="str">
        <f t="shared" si="9"/>
        <v>C</v>
      </c>
      <c r="Y70" s="13">
        <v>43191</v>
      </c>
      <c r="Z70" s="14" t="str">
        <f t="shared" si="10"/>
        <v>是</v>
      </c>
      <c r="AA70" s="13">
        <v>43101</v>
      </c>
      <c r="AB70" s="15" t="str">
        <f t="shared" si="11"/>
        <v>是</v>
      </c>
      <c r="AC70" s="15"/>
      <c r="AD70" s="50"/>
      <c r="AF70" s="91"/>
      <c r="AG70" s="16"/>
      <c r="AH70" s="16"/>
      <c r="AI70" s="17"/>
      <c r="AJ70" s="24">
        <v>1</v>
      </c>
      <c r="AK70" s="16">
        <f t="shared" si="12"/>
        <v>0</v>
      </c>
      <c r="AL70" s="18">
        <f t="shared" si="14"/>
        <v>1</v>
      </c>
      <c r="AM70" s="18">
        <f t="shared" si="13"/>
        <v>0</v>
      </c>
      <c r="AN70" s="92"/>
    </row>
    <row r="71" spans="1:40" ht="15" customHeight="1" x14ac:dyDescent="0.15">
      <c r="A71" s="9" t="s">
        <v>359</v>
      </c>
      <c r="B71" s="10" t="s">
        <v>360</v>
      </c>
      <c r="C71" s="10" t="s">
        <v>361</v>
      </c>
      <c r="D71" s="30" t="s">
        <v>596</v>
      </c>
      <c r="E71" s="30" t="s">
        <v>149</v>
      </c>
      <c r="F71" s="10" t="s">
        <v>150</v>
      </c>
      <c r="G71" s="10" t="s">
        <v>542</v>
      </c>
      <c r="H71" s="10" t="s">
        <v>547</v>
      </c>
      <c r="I71" s="10" t="s">
        <v>550</v>
      </c>
      <c r="J71" s="10"/>
      <c r="K71" s="10"/>
      <c r="L71" s="10"/>
      <c r="M71" s="10" t="s">
        <v>580</v>
      </c>
      <c r="N71" s="10" t="s">
        <v>593</v>
      </c>
      <c r="O71" s="11">
        <v>40975</v>
      </c>
      <c r="P71" s="31" t="str">
        <f t="shared" si="8"/>
        <v>2018/4/1</v>
      </c>
      <c r="Q71" s="30" t="s">
        <v>28</v>
      </c>
      <c r="R71" s="30" t="s">
        <v>27</v>
      </c>
      <c r="S71" s="30"/>
      <c r="T71" s="30"/>
      <c r="U71" s="33" t="s">
        <v>159</v>
      </c>
      <c r="V71" s="12" t="s">
        <v>65</v>
      </c>
      <c r="W71" s="41" t="s">
        <v>151</v>
      </c>
      <c r="X71" s="22" t="str">
        <f t="shared" si="9"/>
        <v>C</v>
      </c>
      <c r="Y71" s="13">
        <v>43191</v>
      </c>
      <c r="Z71" s="14" t="str">
        <f t="shared" si="10"/>
        <v>是</v>
      </c>
      <c r="AA71" s="13">
        <v>43101</v>
      </c>
      <c r="AB71" s="15" t="str">
        <f t="shared" si="11"/>
        <v>是</v>
      </c>
      <c r="AC71" s="15"/>
      <c r="AD71" s="50"/>
      <c r="AF71" s="91"/>
      <c r="AG71" s="16"/>
      <c r="AH71" s="16"/>
      <c r="AI71" s="17"/>
      <c r="AJ71" s="24">
        <v>1</v>
      </c>
      <c r="AK71" s="16">
        <f t="shared" si="12"/>
        <v>0</v>
      </c>
      <c r="AL71" s="18">
        <f t="shared" si="14"/>
        <v>1</v>
      </c>
      <c r="AM71" s="18">
        <f t="shared" si="13"/>
        <v>0</v>
      </c>
      <c r="AN71" s="92"/>
    </row>
    <row r="72" spans="1:40" ht="15" customHeight="1" x14ac:dyDescent="0.15">
      <c r="A72" s="9" t="s">
        <v>362</v>
      </c>
      <c r="B72" s="10" t="s">
        <v>363</v>
      </c>
      <c r="C72" s="10" t="s">
        <v>364</v>
      </c>
      <c r="D72" s="30" t="s">
        <v>596</v>
      </c>
      <c r="E72" s="30" t="s">
        <v>149</v>
      </c>
      <c r="F72" s="10" t="s">
        <v>150</v>
      </c>
      <c r="G72" s="10" t="s">
        <v>542</v>
      </c>
      <c r="H72" s="10" t="s">
        <v>547</v>
      </c>
      <c r="I72" s="10" t="s">
        <v>550</v>
      </c>
      <c r="J72" s="10"/>
      <c r="K72" s="10"/>
      <c r="L72" s="10"/>
      <c r="M72" s="10" t="s">
        <v>577</v>
      </c>
      <c r="N72" s="10" t="s">
        <v>592</v>
      </c>
      <c r="O72" s="11">
        <v>41779</v>
      </c>
      <c r="P72" s="31" t="str">
        <f t="shared" si="8"/>
        <v>2018/4/1</v>
      </c>
      <c r="Q72" s="30" t="s">
        <v>28</v>
      </c>
      <c r="R72" s="30" t="s">
        <v>27</v>
      </c>
      <c r="S72" s="30"/>
      <c r="T72" s="30"/>
      <c r="U72" s="33" t="s">
        <v>159</v>
      </c>
      <c r="V72" s="12" t="s">
        <v>65</v>
      </c>
      <c r="W72" s="41" t="s">
        <v>151</v>
      </c>
      <c r="X72" s="22" t="str">
        <f t="shared" si="9"/>
        <v>C</v>
      </c>
      <c r="Y72" s="13">
        <v>43191</v>
      </c>
      <c r="Z72" s="14" t="str">
        <f t="shared" si="10"/>
        <v>是</v>
      </c>
      <c r="AA72" s="13">
        <v>43101</v>
      </c>
      <c r="AB72" s="15" t="str">
        <f t="shared" si="11"/>
        <v>是</v>
      </c>
      <c r="AC72" s="15"/>
      <c r="AD72" s="50"/>
      <c r="AF72" s="91"/>
      <c r="AG72" s="16"/>
      <c r="AH72" s="16"/>
      <c r="AI72" s="17"/>
      <c r="AJ72" s="24">
        <v>1</v>
      </c>
      <c r="AK72" s="16">
        <f t="shared" si="12"/>
        <v>0</v>
      </c>
      <c r="AL72" s="18">
        <f t="shared" si="14"/>
        <v>1</v>
      </c>
      <c r="AM72" s="18">
        <f t="shared" si="13"/>
        <v>0</v>
      </c>
      <c r="AN72" s="92"/>
    </row>
    <row r="73" spans="1:40" ht="15" customHeight="1" x14ac:dyDescent="0.15">
      <c r="A73" s="9" t="s">
        <v>365</v>
      </c>
      <c r="B73" s="10" t="s">
        <v>366</v>
      </c>
      <c r="C73" s="10" t="s">
        <v>367</v>
      </c>
      <c r="D73" s="30" t="s">
        <v>596</v>
      </c>
      <c r="E73" s="30" t="s">
        <v>149</v>
      </c>
      <c r="F73" s="10" t="s">
        <v>150</v>
      </c>
      <c r="G73" s="10" t="s">
        <v>542</v>
      </c>
      <c r="H73" s="10" t="s">
        <v>547</v>
      </c>
      <c r="I73" s="10" t="s">
        <v>550</v>
      </c>
      <c r="J73" s="10"/>
      <c r="K73" s="10"/>
      <c r="L73" s="10"/>
      <c r="M73" s="10" t="s">
        <v>580</v>
      </c>
      <c r="N73" s="10" t="s">
        <v>593</v>
      </c>
      <c r="O73" s="11">
        <v>40499</v>
      </c>
      <c r="P73" s="31" t="str">
        <f t="shared" si="8"/>
        <v>2018/4/1</v>
      </c>
      <c r="Q73" s="30" t="s">
        <v>28</v>
      </c>
      <c r="R73" s="30" t="s">
        <v>27</v>
      </c>
      <c r="S73" s="30"/>
      <c r="T73" s="30"/>
      <c r="U73" s="33" t="s">
        <v>159</v>
      </c>
      <c r="V73" s="12" t="s">
        <v>65</v>
      </c>
      <c r="W73" s="41" t="s">
        <v>151</v>
      </c>
      <c r="X73" s="22" t="str">
        <f t="shared" si="9"/>
        <v>C</v>
      </c>
      <c r="Y73" s="13">
        <v>43191</v>
      </c>
      <c r="Z73" s="14" t="str">
        <f t="shared" si="10"/>
        <v>是</v>
      </c>
      <c r="AA73" s="13">
        <v>43101</v>
      </c>
      <c r="AB73" s="15" t="str">
        <f t="shared" si="11"/>
        <v>是</v>
      </c>
      <c r="AC73" s="15"/>
      <c r="AD73" s="50"/>
      <c r="AF73" s="91"/>
      <c r="AG73" s="16"/>
      <c r="AH73" s="16"/>
      <c r="AI73" s="17"/>
      <c r="AJ73" s="24">
        <v>1</v>
      </c>
      <c r="AK73" s="16">
        <f t="shared" si="12"/>
        <v>0</v>
      </c>
      <c r="AL73" s="18">
        <f t="shared" si="14"/>
        <v>1</v>
      </c>
      <c r="AM73" s="18">
        <f t="shared" si="13"/>
        <v>0</v>
      </c>
      <c r="AN73" s="92"/>
    </row>
    <row r="74" spans="1:40" ht="15" customHeight="1" x14ac:dyDescent="0.15">
      <c r="A74" s="9" t="s">
        <v>368</v>
      </c>
      <c r="B74" s="10" t="s">
        <v>369</v>
      </c>
      <c r="C74" s="10" t="s">
        <v>370</v>
      </c>
      <c r="D74" s="30" t="s">
        <v>596</v>
      </c>
      <c r="E74" s="30" t="s">
        <v>149</v>
      </c>
      <c r="F74" s="10" t="s">
        <v>150</v>
      </c>
      <c r="G74" s="10" t="s">
        <v>542</v>
      </c>
      <c r="H74" s="10" t="s">
        <v>547</v>
      </c>
      <c r="I74" s="10" t="s">
        <v>550</v>
      </c>
      <c r="J74" s="10"/>
      <c r="K74" s="10"/>
      <c r="L74" s="10"/>
      <c r="M74" s="10" t="s">
        <v>576</v>
      </c>
      <c r="N74" s="10" t="s">
        <v>594</v>
      </c>
      <c r="O74" s="11">
        <v>42780</v>
      </c>
      <c r="P74" s="31" t="str">
        <f t="shared" si="8"/>
        <v>2018/4/1</v>
      </c>
      <c r="Q74" s="30" t="s">
        <v>28</v>
      </c>
      <c r="R74" s="30" t="s">
        <v>27</v>
      </c>
      <c r="S74" s="30"/>
      <c r="T74" s="30"/>
      <c r="U74" s="33" t="s">
        <v>159</v>
      </c>
      <c r="V74" s="12" t="s">
        <v>65</v>
      </c>
      <c r="W74" s="41" t="s">
        <v>151</v>
      </c>
      <c r="X74" s="22" t="str">
        <f t="shared" si="9"/>
        <v>C</v>
      </c>
      <c r="Y74" s="13">
        <v>43191</v>
      </c>
      <c r="Z74" s="14" t="str">
        <f t="shared" si="10"/>
        <v>是</v>
      </c>
      <c r="AA74" s="13">
        <v>43101</v>
      </c>
      <c r="AB74" s="15" t="str">
        <f t="shared" si="11"/>
        <v>是</v>
      </c>
      <c r="AC74" s="15"/>
      <c r="AD74" s="50"/>
      <c r="AF74" s="91"/>
      <c r="AG74" s="16"/>
      <c r="AH74" s="16"/>
      <c r="AI74" s="17"/>
      <c r="AJ74" s="24">
        <v>1</v>
      </c>
      <c r="AK74" s="16">
        <f t="shared" si="12"/>
        <v>0</v>
      </c>
      <c r="AL74" s="18">
        <f t="shared" si="14"/>
        <v>1</v>
      </c>
      <c r="AM74" s="18">
        <f t="shared" si="13"/>
        <v>0</v>
      </c>
      <c r="AN74" s="92"/>
    </row>
    <row r="75" spans="1:40" ht="15" customHeight="1" x14ac:dyDescent="0.15">
      <c r="A75" s="9" t="s">
        <v>371</v>
      </c>
      <c r="B75" s="10" t="s">
        <v>372</v>
      </c>
      <c r="C75" s="10" t="s">
        <v>373</v>
      </c>
      <c r="D75" s="30" t="s">
        <v>596</v>
      </c>
      <c r="E75" s="30" t="s">
        <v>149</v>
      </c>
      <c r="F75" s="10" t="s">
        <v>150</v>
      </c>
      <c r="G75" s="10" t="s">
        <v>542</v>
      </c>
      <c r="H75" s="10" t="s">
        <v>547</v>
      </c>
      <c r="I75" s="10" t="s">
        <v>550</v>
      </c>
      <c r="J75" s="10"/>
      <c r="K75" s="10"/>
      <c r="L75" s="10"/>
      <c r="M75" s="10" t="s">
        <v>576</v>
      </c>
      <c r="N75" s="10" t="s">
        <v>594</v>
      </c>
      <c r="O75" s="11">
        <v>42787</v>
      </c>
      <c r="P75" s="31" t="str">
        <f t="shared" si="8"/>
        <v>2018/4/1</v>
      </c>
      <c r="Q75" s="30" t="s">
        <v>28</v>
      </c>
      <c r="R75" s="30" t="s">
        <v>27</v>
      </c>
      <c r="S75" s="30"/>
      <c r="T75" s="30"/>
      <c r="U75" s="33" t="s">
        <v>159</v>
      </c>
      <c r="V75" s="12" t="s">
        <v>65</v>
      </c>
      <c r="W75" s="41" t="s">
        <v>151</v>
      </c>
      <c r="X75" s="22" t="str">
        <f t="shared" si="9"/>
        <v>C</v>
      </c>
      <c r="Y75" s="13">
        <v>43191</v>
      </c>
      <c r="Z75" s="14" t="str">
        <f t="shared" si="10"/>
        <v>是</v>
      </c>
      <c r="AA75" s="13">
        <v>43101</v>
      </c>
      <c r="AB75" s="15" t="str">
        <f t="shared" si="11"/>
        <v>是</v>
      </c>
      <c r="AC75" s="15"/>
      <c r="AD75" s="50"/>
      <c r="AF75" s="91"/>
      <c r="AG75" s="16"/>
      <c r="AH75" s="16"/>
      <c r="AI75" s="17"/>
      <c r="AJ75" s="24">
        <v>1</v>
      </c>
      <c r="AK75" s="16">
        <f t="shared" si="12"/>
        <v>0</v>
      </c>
      <c r="AL75" s="18">
        <f t="shared" si="14"/>
        <v>1</v>
      </c>
      <c r="AM75" s="18">
        <f t="shared" si="13"/>
        <v>0</v>
      </c>
      <c r="AN75" s="92"/>
    </row>
    <row r="76" spans="1:40" ht="15" customHeight="1" x14ac:dyDescent="0.15">
      <c r="A76" s="9" t="s">
        <v>374</v>
      </c>
      <c r="B76" s="10" t="s">
        <v>375</v>
      </c>
      <c r="C76" s="10" t="s">
        <v>376</v>
      </c>
      <c r="D76" s="30" t="s">
        <v>596</v>
      </c>
      <c r="E76" s="30" t="s">
        <v>149</v>
      </c>
      <c r="F76" s="10" t="s">
        <v>150</v>
      </c>
      <c r="G76" s="10" t="s">
        <v>542</v>
      </c>
      <c r="H76" s="10" t="s">
        <v>547</v>
      </c>
      <c r="I76" s="10" t="s">
        <v>550</v>
      </c>
      <c r="J76" s="10"/>
      <c r="K76" s="10"/>
      <c r="L76" s="10"/>
      <c r="M76" s="10" t="s">
        <v>580</v>
      </c>
      <c r="N76" s="10" t="s">
        <v>592</v>
      </c>
      <c r="O76" s="11">
        <v>42199</v>
      </c>
      <c r="P76" s="31" t="str">
        <f t="shared" si="8"/>
        <v>2018/4/1</v>
      </c>
      <c r="Q76" s="30" t="s">
        <v>28</v>
      </c>
      <c r="R76" s="30" t="s">
        <v>27</v>
      </c>
      <c r="S76" s="30"/>
      <c r="T76" s="30"/>
      <c r="U76" s="33" t="s">
        <v>159</v>
      </c>
      <c r="V76" s="12" t="s">
        <v>65</v>
      </c>
      <c r="W76" s="41" t="s">
        <v>151</v>
      </c>
      <c r="X76" s="22" t="str">
        <f t="shared" si="9"/>
        <v>C</v>
      </c>
      <c r="Y76" s="13">
        <v>43191</v>
      </c>
      <c r="Z76" s="14" t="str">
        <f t="shared" si="10"/>
        <v>是</v>
      </c>
      <c r="AA76" s="13">
        <v>43101</v>
      </c>
      <c r="AB76" s="15" t="str">
        <f t="shared" si="11"/>
        <v>是</v>
      </c>
      <c r="AC76" s="15"/>
      <c r="AD76" s="50"/>
      <c r="AF76" s="91"/>
      <c r="AG76" s="16"/>
      <c r="AH76" s="16"/>
      <c r="AI76" s="17"/>
      <c r="AJ76" s="24">
        <v>1</v>
      </c>
      <c r="AK76" s="16">
        <f t="shared" si="12"/>
        <v>0</v>
      </c>
      <c r="AL76" s="18">
        <f t="shared" si="14"/>
        <v>1</v>
      </c>
      <c r="AM76" s="18">
        <f t="shared" si="13"/>
        <v>0</v>
      </c>
      <c r="AN76" s="92"/>
    </row>
    <row r="77" spans="1:40" ht="15" customHeight="1" x14ac:dyDescent="0.15">
      <c r="A77" s="9" t="s">
        <v>377</v>
      </c>
      <c r="B77" s="10" t="s">
        <v>378</v>
      </c>
      <c r="C77" s="10" t="s">
        <v>379</v>
      </c>
      <c r="D77" s="30" t="s">
        <v>596</v>
      </c>
      <c r="E77" s="30" t="s">
        <v>149</v>
      </c>
      <c r="F77" s="30" t="s">
        <v>150</v>
      </c>
      <c r="G77" s="30" t="s">
        <v>542</v>
      </c>
      <c r="H77" s="30" t="s">
        <v>547</v>
      </c>
      <c r="I77" s="10" t="s">
        <v>550</v>
      </c>
      <c r="J77" s="30"/>
      <c r="K77" s="30"/>
      <c r="L77" s="10"/>
      <c r="M77" s="30" t="s">
        <v>577</v>
      </c>
      <c r="N77" s="10" t="s">
        <v>592</v>
      </c>
      <c r="O77" s="31">
        <v>42801</v>
      </c>
      <c r="P77" s="31" t="str">
        <f t="shared" si="8"/>
        <v>2018/4/1</v>
      </c>
      <c r="Q77" s="30" t="s">
        <v>28</v>
      </c>
      <c r="R77" s="30" t="s">
        <v>27</v>
      </c>
      <c r="S77" s="30"/>
      <c r="T77" s="30"/>
      <c r="U77" s="39" t="s">
        <v>159</v>
      </c>
      <c r="V77" s="12" t="s">
        <v>65</v>
      </c>
      <c r="W77" s="41" t="s">
        <v>151</v>
      </c>
      <c r="X77" s="22" t="str">
        <f t="shared" si="9"/>
        <v>C</v>
      </c>
      <c r="Y77" s="13">
        <v>43191</v>
      </c>
      <c r="Z77" s="14" t="str">
        <f t="shared" si="10"/>
        <v>是</v>
      </c>
      <c r="AA77" s="13">
        <v>43101</v>
      </c>
      <c r="AB77" s="15" t="str">
        <f t="shared" si="11"/>
        <v>是</v>
      </c>
      <c r="AC77" s="15"/>
      <c r="AD77" s="50"/>
      <c r="AF77" s="91"/>
      <c r="AG77" s="16"/>
      <c r="AH77" s="16"/>
      <c r="AI77" s="17"/>
      <c r="AJ77" s="24">
        <v>1</v>
      </c>
      <c r="AK77" s="16">
        <f t="shared" si="12"/>
        <v>0</v>
      </c>
      <c r="AL77" s="18">
        <f t="shared" si="14"/>
        <v>1</v>
      </c>
      <c r="AM77" s="18">
        <f t="shared" si="13"/>
        <v>0</v>
      </c>
      <c r="AN77" s="92"/>
    </row>
    <row r="78" spans="1:40" ht="15" customHeight="1" x14ac:dyDescent="0.15">
      <c r="A78" s="9" t="s">
        <v>380</v>
      </c>
      <c r="B78" s="10" t="s">
        <v>381</v>
      </c>
      <c r="C78" s="10" t="s">
        <v>382</v>
      </c>
      <c r="D78" s="30" t="s">
        <v>596</v>
      </c>
      <c r="E78" s="30" t="s">
        <v>149</v>
      </c>
      <c r="F78" s="10" t="s">
        <v>150</v>
      </c>
      <c r="G78" s="10" t="s">
        <v>542</v>
      </c>
      <c r="H78" s="10" t="s">
        <v>547</v>
      </c>
      <c r="I78" s="10" t="s">
        <v>550</v>
      </c>
      <c r="J78" s="10"/>
      <c r="K78" s="10"/>
      <c r="L78" s="10"/>
      <c r="M78" s="10" t="s">
        <v>577</v>
      </c>
      <c r="N78" s="10" t="s">
        <v>592</v>
      </c>
      <c r="O78" s="11">
        <v>42892</v>
      </c>
      <c r="P78" s="31" t="str">
        <f t="shared" si="8"/>
        <v>2018/4/1</v>
      </c>
      <c r="Q78" s="30" t="s">
        <v>28</v>
      </c>
      <c r="R78" s="30" t="s">
        <v>27</v>
      </c>
      <c r="S78" s="30"/>
      <c r="T78" s="30"/>
      <c r="U78" s="32" t="s">
        <v>159</v>
      </c>
      <c r="V78" s="12" t="s">
        <v>65</v>
      </c>
      <c r="W78" s="41" t="s">
        <v>151</v>
      </c>
      <c r="X78" s="22" t="str">
        <f t="shared" si="9"/>
        <v>C</v>
      </c>
      <c r="Y78" s="13">
        <v>43191</v>
      </c>
      <c r="Z78" s="14" t="str">
        <f t="shared" si="10"/>
        <v>是</v>
      </c>
      <c r="AA78" s="13">
        <v>43101</v>
      </c>
      <c r="AB78" s="15" t="str">
        <f t="shared" si="11"/>
        <v>是</v>
      </c>
      <c r="AC78" s="15"/>
      <c r="AD78" s="50"/>
      <c r="AF78" s="91"/>
      <c r="AG78" s="16"/>
      <c r="AH78" s="16"/>
      <c r="AI78" s="17"/>
      <c r="AJ78" s="24">
        <v>1</v>
      </c>
      <c r="AK78" s="16">
        <f t="shared" si="12"/>
        <v>0</v>
      </c>
      <c r="AL78" s="18">
        <f t="shared" si="14"/>
        <v>1</v>
      </c>
      <c r="AM78" s="18">
        <f t="shared" si="13"/>
        <v>0</v>
      </c>
      <c r="AN78" s="92"/>
    </row>
    <row r="79" spans="1:40" ht="15" customHeight="1" x14ac:dyDescent="0.15">
      <c r="A79" s="9" t="s">
        <v>383</v>
      </c>
      <c r="B79" s="10" t="s">
        <v>384</v>
      </c>
      <c r="C79" s="10" t="s">
        <v>385</v>
      </c>
      <c r="D79" s="30" t="s">
        <v>596</v>
      </c>
      <c r="E79" s="30" t="s">
        <v>149</v>
      </c>
      <c r="F79" s="30" t="s">
        <v>150</v>
      </c>
      <c r="G79" s="30" t="s">
        <v>542</v>
      </c>
      <c r="H79" s="10" t="s">
        <v>547</v>
      </c>
      <c r="I79" s="10" t="s">
        <v>550</v>
      </c>
      <c r="J79" s="30"/>
      <c r="K79" s="10"/>
      <c r="L79" s="10"/>
      <c r="M79" s="10" t="s">
        <v>575</v>
      </c>
      <c r="N79" s="10" t="s">
        <v>594</v>
      </c>
      <c r="O79" s="11">
        <v>42465</v>
      </c>
      <c r="P79" s="31" t="str">
        <f t="shared" si="8"/>
        <v>2018/4/1</v>
      </c>
      <c r="Q79" s="30" t="s">
        <v>28</v>
      </c>
      <c r="R79" s="10" t="s">
        <v>27</v>
      </c>
      <c r="S79" s="10"/>
      <c r="T79" s="10"/>
      <c r="U79" s="33" t="s">
        <v>159</v>
      </c>
      <c r="V79" s="12" t="s">
        <v>65</v>
      </c>
      <c r="W79" s="41" t="s">
        <v>151</v>
      </c>
      <c r="X79" s="22" t="str">
        <f t="shared" si="9"/>
        <v>C</v>
      </c>
      <c r="Y79" s="13">
        <v>43191</v>
      </c>
      <c r="Z79" s="14" t="str">
        <f t="shared" si="10"/>
        <v>是</v>
      </c>
      <c r="AA79" s="13">
        <v>43101</v>
      </c>
      <c r="AB79" s="15" t="str">
        <f t="shared" si="11"/>
        <v>是</v>
      </c>
      <c r="AC79" s="15"/>
      <c r="AD79" s="50"/>
      <c r="AF79" s="91"/>
      <c r="AG79" s="16"/>
      <c r="AH79" s="16"/>
      <c r="AI79" s="17"/>
      <c r="AJ79" s="24">
        <v>1</v>
      </c>
      <c r="AK79" s="16">
        <f t="shared" si="12"/>
        <v>0</v>
      </c>
      <c r="AL79" s="18">
        <f t="shared" si="14"/>
        <v>1</v>
      </c>
      <c r="AM79" s="18">
        <f t="shared" si="13"/>
        <v>0</v>
      </c>
      <c r="AN79" s="92"/>
    </row>
    <row r="80" spans="1:40" ht="15" customHeight="1" x14ac:dyDescent="0.15">
      <c r="A80" s="34" t="s">
        <v>386</v>
      </c>
      <c r="B80" s="10" t="s">
        <v>387</v>
      </c>
      <c r="C80" s="10" t="s">
        <v>388</v>
      </c>
      <c r="D80" s="30" t="s">
        <v>596</v>
      </c>
      <c r="E80" s="30" t="s">
        <v>149</v>
      </c>
      <c r="F80" s="30" t="s">
        <v>150</v>
      </c>
      <c r="G80" s="30" t="s">
        <v>542</v>
      </c>
      <c r="H80" s="30" t="s">
        <v>547</v>
      </c>
      <c r="I80" s="30" t="s">
        <v>550</v>
      </c>
      <c r="J80" s="30"/>
      <c r="K80" s="30"/>
      <c r="L80" s="30"/>
      <c r="M80" s="30" t="s">
        <v>577</v>
      </c>
      <c r="N80" s="30" t="s">
        <v>593</v>
      </c>
      <c r="O80" s="31">
        <v>43074</v>
      </c>
      <c r="P80" s="31" t="str">
        <f t="shared" si="8"/>
        <v>2018/4/1</v>
      </c>
      <c r="Q80" s="30" t="s">
        <v>28</v>
      </c>
      <c r="R80" s="10" t="s">
        <v>27</v>
      </c>
      <c r="S80" s="10"/>
      <c r="T80" s="10"/>
      <c r="U80" s="33" t="s">
        <v>159</v>
      </c>
      <c r="V80" s="12" t="s">
        <v>65</v>
      </c>
      <c r="W80" s="41" t="s">
        <v>151</v>
      </c>
      <c r="X80" s="22" t="str">
        <f t="shared" si="9"/>
        <v>C</v>
      </c>
      <c r="Y80" s="13">
        <v>43191</v>
      </c>
      <c r="Z80" s="14" t="str">
        <f t="shared" si="10"/>
        <v>是</v>
      </c>
      <c r="AA80" s="13">
        <v>43101</v>
      </c>
      <c r="AB80" s="15" t="str">
        <f t="shared" si="11"/>
        <v>是</v>
      </c>
      <c r="AC80" s="15"/>
      <c r="AD80" s="50"/>
      <c r="AF80" s="91"/>
      <c r="AG80" s="16"/>
      <c r="AH80" s="16"/>
      <c r="AI80" s="17"/>
      <c r="AJ80" s="24">
        <v>1</v>
      </c>
      <c r="AK80" s="16">
        <f t="shared" si="12"/>
        <v>0</v>
      </c>
      <c r="AL80" s="18">
        <f t="shared" si="14"/>
        <v>1</v>
      </c>
      <c r="AM80" s="18">
        <f t="shared" si="13"/>
        <v>0</v>
      </c>
      <c r="AN80" s="92"/>
    </row>
    <row r="81" spans="1:40" ht="15" customHeight="1" x14ac:dyDescent="0.15">
      <c r="A81" s="34" t="s">
        <v>389</v>
      </c>
      <c r="B81" s="10" t="s">
        <v>390</v>
      </c>
      <c r="C81" s="10" t="s">
        <v>391</v>
      </c>
      <c r="D81" s="30" t="s">
        <v>596</v>
      </c>
      <c r="E81" s="30" t="s">
        <v>149</v>
      </c>
      <c r="F81" s="30" t="s">
        <v>150</v>
      </c>
      <c r="G81" s="30" t="s">
        <v>542</v>
      </c>
      <c r="H81" s="30" t="s">
        <v>547</v>
      </c>
      <c r="I81" s="30" t="s">
        <v>551</v>
      </c>
      <c r="J81" s="30"/>
      <c r="K81" s="30"/>
      <c r="L81" s="30"/>
      <c r="M81" s="30" t="s">
        <v>580</v>
      </c>
      <c r="N81" s="30" t="s">
        <v>592</v>
      </c>
      <c r="O81" s="31">
        <v>42528</v>
      </c>
      <c r="P81" s="31" t="str">
        <f t="shared" si="8"/>
        <v>2018/4/1</v>
      </c>
      <c r="Q81" s="30" t="s">
        <v>28</v>
      </c>
      <c r="R81" s="10" t="s">
        <v>27</v>
      </c>
      <c r="S81" s="10"/>
      <c r="T81" s="10"/>
      <c r="U81" s="33" t="s">
        <v>159</v>
      </c>
      <c r="V81" s="12" t="s">
        <v>65</v>
      </c>
      <c r="W81" s="41" t="s">
        <v>151</v>
      </c>
      <c r="X81" s="22" t="str">
        <f t="shared" si="9"/>
        <v>C</v>
      </c>
      <c r="Y81" s="13">
        <v>43191</v>
      </c>
      <c r="Z81" s="14" t="str">
        <f t="shared" si="10"/>
        <v>是</v>
      </c>
      <c r="AA81" s="13">
        <v>43101</v>
      </c>
      <c r="AB81" s="15" t="str">
        <f t="shared" si="11"/>
        <v>是</v>
      </c>
      <c r="AC81" s="15"/>
      <c r="AD81" s="50"/>
      <c r="AF81" s="91"/>
      <c r="AG81" s="16"/>
      <c r="AH81" s="16"/>
      <c r="AI81" s="17"/>
      <c r="AJ81" s="24">
        <v>1</v>
      </c>
      <c r="AK81" s="16">
        <f t="shared" si="12"/>
        <v>0</v>
      </c>
      <c r="AL81" s="18">
        <f t="shared" si="14"/>
        <v>1</v>
      </c>
      <c r="AM81" s="18">
        <f t="shared" si="13"/>
        <v>0</v>
      </c>
      <c r="AN81" s="92"/>
    </row>
    <row r="82" spans="1:40" ht="15" customHeight="1" x14ac:dyDescent="0.15">
      <c r="A82" s="9" t="s">
        <v>392</v>
      </c>
      <c r="B82" s="10" t="s">
        <v>393</v>
      </c>
      <c r="C82" s="10" t="s">
        <v>394</v>
      </c>
      <c r="D82" s="30" t="s">
        <v>596</v>
      </c>
      <c r="E82" s="30" t="s">
        <v>149</v>
      </c>
      <c r="F82" s="10" t="s">
        <v>150</v>
      </c>
      <c r="G82" s="10" t="s">
        <v>542</v>
      </c>
      <c r="H82" s="10" t="s">
        <v>547</v>
      </c>
      <c r="I82" s="10" t="s">
        <v>551</v>
      </c>
      <c r="J82" s="10"/>
      <c r="K82" s="10"/>
      <c r="L82" s="10"/>
      <c r="M82" s="10" t="s">
        <v>576</v>
      </c>
      <c r="N82" s="10" t="s">
        <v>594</v>
      </c>
      <c r="O82" s="11">
        <v>42563</v>
      </c>
      <c r="P82" s="31" t="str">
        <f t="shared" si="8"/>
        <v>2018/4/1</v>
      </c>
      <c r="Q82" s="30" t="s">
        <v>28</v>
      </c>
      <c r="R82" s="30" t="s">
        <v>27</v>
      </c>
      <c r="S82" s="30"/>
      <c r="T82" s="30"/>
      <c r="U82" s="32" t="s">
        <v>159</v>
      </c>
      <c r="V82" s="12" t="s">
        <v>65</v>
      </c>
      <c r="W82" s="41" t="s">
        <v>151</v>
      </c>
      <c r="X82" s="22" t="str">
        <f t="shared" si="9"/>
        <v>C</v>
      </c>
      <c r="Y82" s="13">
        <v>43191</v>
      </c>
      <c r="Z82" s="14" t="str">
        <f t="shared" si="10"/>
        <v>是</v>
      </c>
      <c r="AA82" s="13">
        <v>43101</v>
      </c>
      <c r="AB82" s="15" t="str">
        <f t="shared" si="11"/>
        <v>是</v>
      </c>
      <c r="AC82" s="15"/>
      <c r="AD82" s="50"/>
      <c r="AF82" s="91"/>
      <c r="AG82" s="16"/>
      <c r="AH82" s="16"/>
      <c r="AI82" s="17"/>
      <c r="AJ82" s="24">
        <v>1</v>
      </c>
      <c r="AK82" s="16">
        <f t="shared" si="12"/>
        <v>0</v>
      </c>
      <c r="AL82" s="18">
        <f t="shared" si="14"/>
        <v>1</v>
      </c>
      <c r="AM82" s="18">
        <f t="shared" si="13"/>
        <v>0</v>
      </c>
      <c r="AN82" s="92"/>
    </row>
    <row r="83" spans="1:40" ht="15" customHeight="1" x14ac:dyDescent="0.15">
      <c r="A83" s="9" t="s">
        <v>395</v>
      </c>
      <c r="B83" s="10" t="s">
        <v>396</v>
      </c>
      <c r="C83" s="10" t="s">
        <v>397</v>
      </c>
      <c r="D83" s="30" t="s">
        <v>596</v>
      </c>
      <c r="E83" s="30" t="s">
        <v>149</v>
      </c>
      <c r="F83" s="30" t="s">
        <v>150</v>
      </c>
      <c r="G83" s="30" t="s">
        <v>542</v>
      </c>
      <c r="H83" s="10" t="s">
        <v>547</v>
      </c>
      <c r="I83" s="10" t="s">
        <v>551</v>
      </c>
      <c r="J83" s="30"/>
      <c r="K83" s="10"/>
      <c r="L83" s="10"/>
      <c r="M83" s="10" t="s">
        <v>577</v>
      </c>
      <c r="N83" s="30" t="s">
        <v>593</v>
      </c>
      <c r="O83" s="11">
        <v>41604</v>
      </c>
      <c r="P83" s="31" t="str">
        <f t="shared" si="8"/>
        <v>2018/4/1</v>
      </c>
      <c r="Q83" s="30" t="s">
        <v>28</v>
      </c>
      <c r="R83" s="10" t="s">
        <v>27</v>
      </c>
      <c r="S83" s="10"/>
      <c r="T83" s="10"/>
      <c r="U83" s="33" t="s">
        <v>159</v>
      </c>
      <c r="V83" s="12" t="s">
        <v>65</v>
      </c>
      <c r="W83" s="41" t="s">
        <v>151</v>
      </c>
      <c r="X83" s="22" t="str">
        <f t="shared" si="9"/>
        <v>C</v>
      </c>
      <c r="Y83" s="13">
        <v>43191</v>
      </c>
      <c r="Z83" s="14" t="str">
        <f t="shared" si="10"/>
        <v>是</v>
      </c>
      <c r="AA83" s="13">
        <v>43101</v>
      </c>
      <c r="AB83" s="15" t="str">
        <f t="shared" si="11"/>
        <v>是</v>
      </c>
      <c r="AC83" s="15"/>
      <c r="AD83" s="50"/>
      <c r="AF83" s="91"/>
      <c r="AG83" s="16"/>
      <c r="AH83" s="16"/>
      <c r="AI83" s="17"/>
      <c r="AJ83" s="24">
        <v>1</v>
      </c>
      <c r="AK83" s="16">
        <f t="shared" si="12"/>
        <v>0</v>
      </c>
      <c r="AL83" s="18">
        <f t="shared" si="14"/>
        <v>1</v>
      </c>
      <c r="AM83" s="18">
        <f t="shared" si="13"/>
        <v>0</v>
      </c>
      <c r="AN83" s="92"/>
    </row>
    <row r="84" spans="1:40" ht="15" customHeight="1" x14ac:dyDescent="0.15">
      <c r="A84" s="9" t="s">
        <v>398</v>
      </c>
      <c r="B84" s="10" t="s">
        <v>399</v>
      </c>
      <c r="C84" s="10" t="s">
        <v>400</v>
      </c>
      <c r="D84" s="30" t="s">
        <v>596</v>
      </c>
      <c r="E84" s="30" t="s">
        <v>149</v>
      </c>
      <c r="F84" s="30" t="s">
        <v>150</v>
      </c>
      <c r="G84" s="30" t="s">
        <v>542</v>
      </c>
      <c r="H84" s="10" t="s">
        <v>547</v>
      </c>
      <c r="I84" s="10" t="s">
        <v>551</v>
      </c>
      <c r="J84" s="30"/>
      <c r="K84" s="10"/>
      <c r="L84" s="10"/>
      <c r="M84" s="10" t="s">
        <v>577</v>
      </c>
      <c r="N84" s="30" t="s">
        <v>593</v>
      </c>
      <c r="O84" s="11">
        <v>41751</v>
      </c>
      <c r="P84" s="31" t="str">
        <f t="shared" si="8"/>
        <v>2018/4/1</v>
      </c>
      <c r="Q84" s="30" t="s">
        <v>28</v>
      </c>
      <c r="R84" s="10" t="s">
        <v>27</v>
      </c>
      <c r="S84" s="10"/>
      <c r="T84" s="10"/>
      <c r="U84" s="33" t="s">
        <v>159</v>
      </c>
      <c r="V84" s="12" t="s">
        <v>65</v>
      </c>
      <c r="W84" s="41" t="s">
        <v>151</v>
      </c>
      <c r="X84" s="22" t="str">
        <f t="shared" si="9"/>
        <v>C</v>
      </c>
      <c r="Y84" s="13">
        <v>43191</v>
      </c>
      <c r="Z84" s="14" t="str">
        <f t="shared" si="10"/>
        <v>是</v>
      </c>
      <c r="AA84" s="13">
        <v>43101</v>
      </c>
      <c r="AB84" s="15" t="str">
        <f t="shared" si="11"/>
        <v>是</v>
      </c>
      <c r="AC84" s="15"/>
      <c r="AD84" s="50"/>
      <c r="AF84" s="91"/>
      <c r="AG84" s="16"/>
      <c r="AH84" s="16"/>
      <c r="AI84" s="17"/>
      <c r="AJ84" s="24">
        <v>1</v>
      </c>
      <c r="AK84" s="16">
        <f t="shared" si="12"/>
        <v>0</v>
      </c>
      <c r="AL84" s="18">
        <f t="shared" si="14"/>
        <v>1</v>
      </c>
      <c r="AM84" s="18">
        <f t="shared" si="13"/>
        <v>0</v>
      </c>
      <c r="AN84" s="92"/>
    </row>
    <row r="85" spans="1:40" ht="15" customHeight="1" x14ac:dyDescent="0.15">
      <c r="A85" s="9" t="s">
        <v>401</v>
      </c>
      <c r="B85" s="10" t="s">
        <v>402</v>
      </c>
      <c r="C85" s="10" t="s">
        <v>403</v>
      </c>
      <c r="D85" s="30" t="s">
        <v>596</v>
      </c>
      <c r="E85" s="30" t="s">
        <v>149</v>
      </c>
      <c r="F85" s="30" t="s">
        <v>150</v>
      </c>
      <c r="G85" s="30" t="s">
        <v>542</v>
      </c>
      <c r="H85" s="10" t="s">
        <v>547</v>
      </c>
      <c r="I85" s="10" t="s">
        <v>551</v>
      </c>
      <c r="J85" s="30"/>
      <c r="K85" s="10"/>
      <c r="L85" s="10"/>
      <c r="M85" s="10" t="s">
        <v>580</v>
      </c>
      <c r="N85" s="30" t="s">
        <v>592</v>
      </c>
      <c r="O85" s="11">
        <v>41968</v>
      </c>
      <c r="P85" s="31" t="str">
        <f t="shared" si="8"/>
        <v>2018/4/1</v>
      </c>
      <c r="Q85" s="30" t="s">
        <v>28</v>
      </c>
      <c r="R85" s="10" t="s">
        <v>27</v>
      </c>
      <c r="S85" s="10"/>
      <c r="T85" s="10"/>
      <c r="U85" s="33" t="s">
        <v>159</v>
      </c>
      <c r="V85" s="12" t="s">
        <v>65</v>
      </c>
      <c r="W85" s="41" t="s">
        <v>151</v>
      </c>
      <c r="X85" s="22" t="str">
        <f t="shared" si="9"/>
        <v>C</v>
      </c>
      <c r="Y85" s="13">
        <v>43191</v>
      </c>
      <c r="Z85" s="14" t="str">
        <f t="shared" si="10"/>
        <v>是</v>
      </c>
      <c r="AA85" s="13">
        <v>43101</v>
      </c>
      <c r="AB85" s="15" t="str">
        <f t="shared" si="11"/>
        <v>是</v>
      </c>
      <c r="AC85" s="15"/>
      <c r="AD85" s="50"/>
      <c r="AF85" s="91"/>
      <c r="AG85" s="16"/>
      <c r="AH85" s="16"/>
      <c r="AI85" s="17"/>
      <c r="AJ85" s="24">
        <v>1</v>
      </c>
      <c r="AK85" s="16">
        <f t="shared" si="12"/>
        <v>0</v>
      </c>
      <c r="AL85" s="18">
        <f t="shared" si="14"/>
        <v>1</v>
      </c>
      <c r="AM85" s="18">
        <f t="shared" si="13"/>
        <v>0</v>
      </c>
      <c r="AN85" s="92"/>
    </row>
    <row r="86" spans="1:40" ht="15" customHeight="1" x14ac:dyDescent="0.15">
      <c r="A86" s="9" t="s">
        <v>404</v>
      </c>
      <c r="B86" s="10" t="s">
        <v>405</v>
      </c>
      <c r="C86" s="10" t="s">
        <v>406</v>
      </c>
      <c r="D86" s="30" t="s">
        <v>596</v>
      </c>
      <c r="E86" s="30" t="s">
        <v>149</v>
      </c>
      <c r="F86" s="30" t="s">
        <v>150</v>
      </c>
      <c r="G86" s="30" t="s">
        <v>542</v>
      </c>
      <c r="H86" s="10" t="s">
        <v>547</v>
      </c>
      <c r="I86" s="10" t="s">
        <v>551</v>
      </c>
      <c r="J86" s="30"/>
      <c r="K86" s="10"/>
      <c r="L86" s="10"/>
      <c r="M86" s="30" t="s">
        <v>575</v>
      </c>
      <c r="N86" s="30" t="s">
        <v>594</v>
      </c>
      <c r="O86" s="11">
        <v>42192</v>
      </c>
      <c r="P86" s="31" t="str">
        <f t="shared" si="8"/>
        <v>2018/4/1</v>
      </c>
      <c r="Q86" s="30" t="s">
        <v>28</v>
      </c>
      <c r="R86" s="10" t="s">
        <v>27</v>
      </c>
      <c r="S86" s="10"/>
      <c r="T86" s="10"/>
      <c r="U86" s="33" t="s">
        <v>159</v>
      </c>
      <c r="V86" s="12" t="s">
        <v>65</v>
      </c>
      <c r="W86" s="41" t="s">
        <v>151</v>
      </c>
      <c r="X86" s="22" t="str">
        <f t="shared" si="9"/>
        <v>C</v>
      </c>
      <c r="Y86" s="13">
        <v>43191</v>
      </c>
      <c r="Z86" s="14" t="str">
        <f t="shared" si="10"/>
        <v>是</v>
      </c>
      <c r="AA86" s="13">
        <v>43101</v>
      </c>
      <c r="AB86" s="15" t="str">
        <f t="shared" si="11"/>
        <v>是</v>
      </c>
      <c r="AC86" s="15"/>
      <c r="AD86" s="50"/>
      <c r="AF86" s="91"/>
      <c r="AG86" s="16"/>
      <c r="AH86" s="16"/>
      <c r="AI86" s="17"/>
      <c r="AJ86" s="24">
        <v>1</v>
      </c>
      <c r="AK86" s="16">
        <f t="shared" si="12"/>
        <v>0</v>
      </c>
      <c r="AL86" s="18">
        <f t="shared" si="14"/>
        <v>1</v>
      </c>
      <c r="AM86" s="18">
        <f t="shared" si="13"/>
        <v>0</v>
      </c>
      <c r="AN86" s="92"/>
    </row>
    <row r="87" spans="1:40" ht="15" customHeight="1" x14ac:dyDescent="0.15">
      <c r="A87" s="9" t="s">
        <v>407</v>
      </c>
      <c r="B87" s="10" t="s">
        <v>408</v>
      </c>
      <c r="C87" s="10" t="s">
        <v>409</v>
      </c>
      <c r="D87" s="30" t="s">
        <v>596</v>
      </c>
      <c r="E87" s="30" t="s">
        <v>149</v>
      </c>
      <c r="F87" s="30" t="s">
        <v>150</v>
      </c>
      <c r="G87" s="30" t="s">
        <v>542</v>
      </c>
      <c r="H87" s="10" t="s">
        <v>552</v>
      </c>
      <c r="I87" s="10" t="s">
        <v>553</v>
      </c>
      <c r="J87" s="30"/>
      <c r="K87" s="10"/>
      <c r="L87" s="10"/>
      <c r="M87" s="10" t="s">
        <v>581</v>
      </c>
      <c r="N87" s="30" t="s">
        <v>593</v>
      </c>
      <c r="O87" s="11">
        <v>42702</v>
      </c>
      <c r="P87" s="31" t="str">
        <f t="shared" si="8"/>
        <v>2018/4/1</v>
      </c>
      <c r="Q87" s="30" t="s">
        <v>28</v>
      </c>
      <c r="R87" s="10" t="s">
        <v>27</v>
      </c>
      <c r="S87" s="10"/>
      <c r="T87" s="10"/>
      <c r="U87" s="33" t="s">
        <v>162</v>
      </c>
      <c r="V87" s="12" t="s">
        <v>65</v>
      </c>
      <c r="W87" s="41" t="s">
        <v>151</v>
      </c>
      <c r="X87" s="22" t="str">
        <f t="shared" si="9"/>
        <v>C</v>
      </c>
      <c r="Y87" s="13">
        <v>43191</v>
      </c>
      <c r="Z87" s="14" t="str">
        <f t="shared" si="10"/>
        <v>是</v>
      </c>
      <c r="AA87" s="13">
        <v>43101</v>
      </c>
      <c r="AB87" s="15" t="str">
        <f t="shared" si="11"/>
        <v>是</v>
      </c>
      <c r="AC87" s="15"/>
      <c r="AD87" s="50"/>
      <c r="AF87" s="91"/>
      <c r="AG87" s="16"/>
      <c r="AH87" s="16"/>
      <c r="AI87" s="17"/>
      <c r="AJ87" s="24">
        <v>1</v>
      </c>
      <c r="AK87" s="16">
        <f t="shared" si="12"/>
        <v>0</v>
      </c>
      <c r="AL87" s="18">
        <f t="shared" si="14"/>
        <v>1</v>
      </c>
      <c r="AM87" s="18">
        <f t="shared" si="13"/>
        <v>0</v>
      </c>
      <c r="AN87" s="92"/>
    </row>
    <row r="88" spans="1:40" ht="15" customHeight="1" x14ac:dyDescent="0.15">
      <c r="A88" s="9" t="s">
        <v>410</v>
      </c>
      <c r="B88" s="10" t="s">
        <v>411</v>
      </c>
      <c r="C88" s="10" t="s">
        <v>412</v>
      </c>
      <c r="D88" s="30" t="s">
        <v>596</v>
      </c>
      <c r="E88" s="30" t="s">
        <v>149</v>
      </c>
      <c r="F88" s="30" t="s">
        <v>150</v>
      </c>
      <c r="G88" s="30" t="s">
        <v>542</v>
      </c>
      <c r="H88" s="10" t="s">
        <v>552</v>
      </c>
      <c r="I88" s="10" t="s">
        <v>553</v>
      </c>
      <c r="J88" s="30"/>
      <c r="K88" s="10"/>
      <c r="L88" s="10"/>
      <c r="M88" s="10" t="s">
        <v>582</v>
      </c>
      <c r="N88" s="30" t="s">
        <v>595</v>
      </c>
      <c r="O88" s="11">
        <v>42773</v>
      </c>
      <c r="P88" s="31" t="str">
        <f t="shared" si="8"/>
        <v>2018/4/1</v>
      </c>
      <c r="Q88" s="30" t="s">
        <v>28</v>
      </c>
      <c r="R88" s="10" t="s">
        <v>27</v>
      </c>
      <c r="S88" s="10"/>
      <c r="T88" s="10"/>
      <c r="U88" s="33" t="s">
        <v>162</v>
      </c>
      <c r="V88" s="12" t="s">
        <v>65</v>
      </c>
      <c r="W88" s="41" t="s">
        <v>151</v>
      </c>
      <c r="X88" s="22" t="str">
        <f t="shared" si="9"/>
        <v>C</v>
      </c>
      <c r="Y88" s="13">
        <v>43191</v>
      </c>
      <c r="Z88" s="14" t="str">
        <f t="shared" si="10"/>
        <v>是</v>
      </c>
      <c r="AA88" s="13">
        <v>43101</v>
      </c>
      <c r="AB88" s="15" t="str">
        <f t="shared" si="11"/>
        <v>是</v>
      </c>
      <c r="AC88" s="15"/>
      <c r="AD88" s="50"/>
      <c r="AF88" s="91"/>
      <c r="AG88" s="16"/>
      <c r="AH88" s="16"/>
      <c r="AI88" s="17"/>
      <c r="AJ88" s="24">
        <v>1</v>
      </c>
      <c r="AK88" s="16">
        <f t="shared" si="12"/>
        <v>0</v>
      </c>
      <c r="AL88" s="18">
        <f t="shared" si="14"/>
        <v>1</v>
      </c>
      <c r="AM88" s="18">
        <f t="shared" si="13"/>
        <v>0</v>
      </c>
      <c r="AN88" s="92"/>
    </row>
    <row r="89" spans="1:40" ht="15" customHeight="1" x14ac:dyDescent="0.15">
      <c r="A89" s="34" t="s">
        <v>413</v>
      </c>
      <c r="B89" s="10" t="s">
        <v>414</v>
      </c>
      <c r="C89" s="10" t="s">
        <v>415</v>
      </c>
      <c r="D89" s="30" t="s">
        <v>596</v>
      </c>
      <c r="E89" s="30" t="s">
        <v>149</v>
      </c>
      <c r="F89" s="30" t="s">
        <v>150</v>
      </c>
      <c r="G89" s="30" t="s">
        <v>542</v>
      </c>
      <c r="H89" s="30" t="s">
        <v>552</v>
      </c>
      <c r="I89" s="30" t="s">
        <v>554</v>
      </c>
      <c r="J89" s="30"/>
      <c r="K89" s="30"/>
      <c r="L89" s="30"/>
      <c r="M89" s="30" t="s">
        <v>570</v>
      </c>
      <c r="N89" s="30" t="s">
        <v>592</v>
      </c>
      <c r="O89" s="31">
        <v>42500</v>
      </c>
      <c r="P89" s="31" t="str">
        <f t="shared" si="8"/>
        <v>2018/4/1</v>
      </c>
      <c r="Q89" s="30" t="s">
        <v>28</v>
      </c>
      <c r="R89" s="30" t="s">
        <v>27</v>
      </c>
      <c r="S89" s="30"/>
      <c r="T89" s="30"/>
      <c r="U89" s="33" t="s">
        <v>162</v>
      </c>
      <c r="V89" s="12" t="s">
        <v>65</v>
      </c>
      <c r="W89" s="41" t="s">
        <v>151</v>
      </c>
      <c r="X89" s="22" t="str">
        <f t="shared" si="9"/>
        <v>C</v>
      </c>
      <c r="Y89" s="13">
        <v>43191</v>
      </c>
      <c r="Z89" s="14" t="str">
        <f t="shared" si="10"/>
        <v>是</v>
      </c>
      <c r="AA89" s="13">
        <v>43101</v>
      </c>
      <c r="AB89" s="15" t="str">
        <f t="shared" si="11"/>
        <v>是</v>
      </c>
      <c r="AC89" s="15"/>
      <c r="AD89" s="50"/>
      <c r="AF89" s="91"/>
      <c r="AG89" s="16"/>
      <c r="AH89" s="16"/>
      <c r="AI89" s="17"/>
      <c r="AJ89" s="24">
        <v>1</v>
      </c>
      <c r="AK89" s="16">
        <f t="shared" si="12"/>
        <v>0</v>
      </c>
      <c r="AL89" s="18">
        <f t="shared" si="14"/>
        <v>1</v>
      </c>
      <c r="AM89" s="18">
        <f t="shared" si="13"/>
        <v>0</v>
      </c>
      <c r="AN89" s="92"/>
    </row>
    <row r="90" spans="1:40" ht="15" customHeight="1" x14ac:dyDescent="0.15">
      <c r="A90" s="34" t="s">
        <v>416</v>
      </c>
      <c r="B90" s="10" t="s">
        <v>417</v>
      </c>
      <c r="C90" s="10" t="s">
        <v>418</v>
      </c>
      <c r="D90" s="30" t="s">
        <v>596</v>
      </c>
      <c r="E90" s="30" t="s">
        <v>149</v>
      </c>
      <c r="F90" s="30" t="s">
        <v>150</v>
      </c>
      <c r="G90" s="30" t="s">
        <v>542</v>
      </c>
      <c r="H90" s="30" t="s">
        <v>552</v>
      </c>
      <c r="I90" s="30" t="s">
        <v>554</v>
      </c>
      <c r="J90" s="30"/>
      <c r="K90" s="30"/>
      <c r="L90" s="30"/>
      <c r="M90" s="30" t="s">
        <v>573</v>
      </c>
      <c r="N90" s="30" t="s">
        <v>594</v>
      </c>
      <c r="O90" s="31">
        <v>42549</v>
      </c>
      <c r="P90" s="31" t="str">
        <f t="shared" si="8"/>
        <v>2018/4/1</v>
      </c>
      <c r="Q90" s="30" t="s">
        <v>28</v>
      </c>
      <c r="R90" s="30" t="s">
        <v>27</v>
      </c>
      <c r="S90" s="30"/>
      <c r="T90" s="30"/>
      <c r="U90" s="33" t="s">
        <v>162</v>
      </c>
      <c r="V90" s="12" t="s">
        <v>65</v>
      </c>
      <c r="W90" s="41" t="s">
        <v>151</v>
      </c>
      <c r="X90" s="22" t="str">
        <f t="shared" si="9"/>
        <v>C</v>
      </c>
      <c r="Y90" s="13">
        <v>43191</v>
      </c>
      <c r="Z90" s="14" t="str">
        <f t="shared" si="10"/>
        <v>是</v>
      </c>
      <c r="AA90" s="13">
        <v>43101</v>
      </c>
      <c r="AB90" s="15" t="str">
        <f t="shared" si="11"/>
        <v>是</v>
      </c>
      <c r="AC90" s="15"/>
      <c r="AD90" s="50"/>
      <c r="AF90" s="91"/>
      <c r="AG90" s="16"/>
      <c r="AH90" s="16"/>
      <c r="AI90" s="17"/>
      <c r="AJ90" s="24">
        <v>1</v>
      </c>
      <c r="AK90" s="16">
        <f t="shared" si="12"/>
        <v>0</v>
      </c>
      <c r="AL90" s="18">
        <f t="shared" si="14"/>
        <v>1</v>
      </c>
      <c r="AM90" s="18">
        <f t="shared" si="13"/>
        <v>0</v>
      </c>
      <c r="AN90" s="92"/>
    </row>
    <row r="91" spans="1:40" ht="15" customHeight="1" x14ac:dyDescent="0.15">
      <c r="A91" s="34" t="s">
        <v>419</v>
      </c>
      <c r="B91" s="10" t="s">
        <v>420</v>
      </c>
      <c r="C91" s="10" t="s">
        <v>421</v>
      </c>
      <c r="D91" s="30" t="s">
        <v>596</v>
      </c>
      <c r="E91" s="30" t="s">
        <v>149</v>
      </c>
      <c r="F91" s="30" t="s">
        <v>150</v>
      </c>
      <c r="G91" s="30" t="s">
        <v>542</v>
      </c>
      <c r="H91" s="30" t="s">
        <v>552</v>
      </c>
      <c r="I91" s="30" t="s">
        <v>554</v>
      </c>
      <c r="J91" s="30"/>
      <c r="K91" s="30"/>
      <c r="L91" s="30"/>
      <c r="M91" s="30" t="s">
        <v>569</v>
      </c>
      <c r="N91" s="30" t="s">
        <v>591</v>
      </c>
      <c r="O91" s="31">
        <v>43067</v>
      </c>
      <c r="P91" s="31" t="str">
        <f t="shared" si="8"/>
        <v>2018/4/1</v>
      </c>
      <c r="Q91" s="30" t="s">
        <v>28</v>
      </c>
      <c r="R91" s="30" t="s">
        <v>27</v>
      </c>
      <c r="S91" s="30"/>
      <c r="T91" s="30"/>
      <c r="U91" s="33" t="s">
        <v>162</v>
      </c>
      <c r="V91" s="12" t="s">
        <v>65</v>
      </c>
      <c r="W91" s="41" t="s">
        <v>151</v>
      </c>
      <c r="X91" s="22" t="str">
        <f t="shared" si="9"/>
        <v>C</v>
      </c>
      <c r="Y91" s="13">
        <v>43191</v>
      </c>
      <c r="Z91" s="14" t="str">
        <f t="shared" si="10"/>
        <v>是</v>
      </c>
      <c r="AA91" s="13">
        <v>43101</v>
      </c>
      <c r="AB91" s="15" t="str">
        <f t="shared" si="11"/>
        <v>是</v>
      </c>
      <c r="AC91" s="15"/>
      <c r="AD91" s="50"/>
      <c r="AF91" s="91"/>
      <c r="AG91" s="16"/>
      <c r="AH91" s="16"/>
      <c r="AI91" s="17"/>
      <c r="AJ91" s="24">
        <v>1</v>
      </c>
      <c r="AK91" s="16">
        <f t="shared" si="12"/>
        <v>0</v>
      </c>
      <c r="AL91" s="18">
        <f t="shared" si="14"/>
        <v>1</v>
      </c>
      <c r="AM91" s="18">
        <f t="shared" si="13"/>
        <v>0</v>
      </c>
      <c r="AN91" s="92"/>
    </row>
    <row r="92" spans="1:40" ht="15" customHeight="1" x14ac:dyDescent="0.15">
      <c r="A92" s="34" t="s">
        <v>422</v>
      </c>
      <c r="B92" s="10" t="s">
        <v>423</v>
      </c>
      <c r="C92" s="10" t="s">
        <v>424</v>
      </c>
      <c r="D92" s="30" t="s">
        <v>596</v>
      </c>
      <c r="E92" s="30" t="s">
        <v>149</v>
      </c>
      <c r="F92" s="30" t="s">
        <v>150</v>
      </c>
      <c r="G92" s="30" t="s">
        <v>542</v>
      </c>
      <c r="H92" s="30" t="s">
        <v>552</v>
      </c>
      <c r="I92" s="30" t="s">
        <v>554</v>
      </c>
      <c r="J92" s="30"/>
      <c r="K92" s="30"/>
      <c r="L92" s="30"/>
      <c r="M92" s="30" t="s">
        <v>583</v>
      </c>
      <c r="N92" s="30" t="s">
        <v>593</v>
      </c>
      <c r="O92" s="31">
        <v>41604</v>
      </c>
      <c r="P92" s="31" t="str">
        <f t="shared" si="8"/>
        <v>2018/4/1</v>
      </c>
      <c r="Q92" s="30" t="s">
        <v>28</v>
      </c>
      <c r="R92" s="30" t="s">
        <v>27</v>
      </c>
      <c r="S92" s="30"/>
      <c r="T92" s="30"/>
      <c r="U92" s="33" t="s">
        <v>162</v>
      </c>
      <c r="V92" s="12" t="s">
        <v>65</v>
      </c>
      <c r="W92" s="41" t="s">
        <v>151</v>
      </c>
      <c r="X92" s="22" t="str">
        <f t="shared" si="9"/>
        <v>C</v>
      </c>
      <c r="Y92" s="13">
        <v>43191</v>
      </c>
      <c r="Z92" s="14" t="str">
        <f t="shared" si="10"/>
        <v>是</v>
      </c>
      <c r="AA92" s="13">
        <v>43101</v>
      </c>
      <c r="AB92" s="15" t="str">
        <f t="shared" si="11"/>
        <v>是</v>
      </c>
      <c r="AC92" s="15"/>
      <c r="AD92" s="50"/>
      <c r="AF92" s="91"/>
      <c r="AG92" s="16"/>
      <c r="AH92" s="16"/>
      <c r="AI92" s="17"/>
      <c r="AJ92" s="24">
        <v>1</v>
      </c>
      <c r="AK92" s="16">
        <f t="shared" si="12"/>
        <v>0</v>
      </c>
      <c r="AL92" s="18">
        <f t="shared" si="14"/>
        <v>1</v>
      </c>
      <c r="AM92" s="18">
        <f t="shared" si="13"/>
        <v>0</v>
      </c>
      <c r="AN92" s="92"/>
    </row>
    <row r="93" spans="1:40" ht="15" customHeight="1" x14ac:dyDescent="0.15">
      <c r="A93" s="34" t="s">
        <v>425</v>
      </c>
      <c r="B93" s="10" t="s">
        <v>426</v>
      </c>
      <c r="C93" s="10" t="s">
        <v>427</v>
      </c>
      <c r="D93" s="30" t="s">
        <v>596</v>
      </c>
      <c r="E93" s="30" t="s">
        <v>149</v>
      </c>
      <c r="F93" s="30" t="s">
        <v>150</v>
      </c>
      <c r="G93" s="30" t="s">
        <v>542</v>
      </c>
      <c r="H93" s="30" t="s">
        <v>552</v>
      </c>
      <c r="I93" s="30" t="s">
        <v>554</v>
      </c>
      <c r="J93" s="30"/>
      <c r="K93" s="30"/>
      <c r="L93" s="30"/>
      <c r="M93" s="30" t="s">
        <v>570</v>
      </c>
      <c r="N93" s="30" t="s">
        <v>592</v>
      </c>
      <c r="O93" s="31">
        <v>42976</v>
      </c>
      <c r="P93" s="31" t="str">
        <f t="shared" si="8"/>
        <v>2018/4/1</v>
      </c>
      <c r="Q93" s="30" t="s">
        <v>28</v>
      </c>
      <c r="R93" s="30" t="s">
        <v>27</v>
      </c>
      <c r="S93" s="30"/>
      <c r="T93" s="30"/>
      <c r="U93" s="33" t="s">
        <v>162</v>
      </c>
      <c r="V93" s="12" t="s">
        <v>65</v>
      </c>
      <c r="W93" s="41" t="s">
        <v>151</v>
      </c>
      <c r="X93" s="22" t="str">
        <f t="shared" si="9"/>
        <v>C</v>
      </c>
      <c r="Y93" s="13">
        <v>43191</v>
      </c>
      <c r="Z93" s="14" t="str">
        <f t="shared" si="10"/>
        <v>是</v>
      </c>
      <c r="AA93" s="13">
        <v>43101</v>
      </c>
      <c r="AB93" s="15" t="str">
        <f t="shared" si="11"/>
        <v>是</v>
      </c>
      <c r="AC93" s="15"/>
      <c r="AD93" s="50"/>
      <c r="AF93" s="91"/>
      <c r="AG93" s="16"/>
      <c r="AH93" s="16"/>
      <c r="AI93" s="17"/>
      <c r="AJ93" s="24">
        <v>1</v>
      </c>
      <c r="AK93" s="16">
        <f t="shared" si="12"/>
        <v>0</v>
      </c>
      <c r="AL93" s="18">
        <f t="shared" si="14"/>
        <v>1</v>
      </c>
      <c r="AM93" s="18">
        <f t="shared" si="13"/>
        <v>0</v>
      </c>
      <c r="AN93" s="92"/>
    </row>
    <row r="94" spans="1:40" ht="15" customHeight="1" x14ac:dyDescent="0.15">
      <c r="A94" s="34" t="s">
        <v>428</v>
      </c>
      <c r="B94" s="10" t="s">
        <v>429</v>
      </c>
      <c r="C94" s="10" t="s">
        <v>430</v>
      </c>
      <c r="D94" s="30" t="s">
        <v>596</v>
      </c>
      <c r="E94" s="30" t="s">
        <v>149</v>
      </c>
      <c r="F94" s="30" t="s">
        <v>150</v>
      </c>
      <c r="G94" s="30" t="s">
        <v>542</v>
      </c>
      <c r="H94" s="30" t="s">
        <v>552</v>
      </c>
      <c r="I94" s="30" t="s">
        <v>554</v>
      </c>
      <c r="J94" s="30"/>
      <c r="K94" s="30"/>
      <c r="L94" s="30"/>
      <c r="M94" s="30" t="s">
        <v>570</v>
      </c>
      <c r="N94" s="30" t="s">
        <v>592</v>
      </c>
      <c r="O94" s="31">
        <v>43046</v>
      </c>
      <c r="P94" s="31" t="str">
        <f t="shared" si="8"/>
        <v>2018/4/1</v>
      </c>
      <c r="Q94" s="30" t="s">
        <v>28</v>
      </c>
      <c r="R94" s="30" t="s">
        <v>27</v>
      </c>
      <c r="S94" s="30"/>
      <c r="T94" s="30"/>
      <c r="U94" s="33" t="s">
        <v>162</v>
      </c>
      <c r="V94" s="12" t="s">
        <v>65</v>
      </c>
      <c r="W94" s="41" t="s">
        <v>151</v>
      </c>
      <c r="X94" s="22" t="str">
        <f t="shared" si="9"/>
        <v>C</v>
      </c>
      <c r="Y94" s="13">
        <v>43191</v>
      </c>
      <c r="Z94" s="14" t="str">
        <f t="shared" si="10"/>
        <v>是</v>
      </c>
      <c r="AA94" s="13">
        <v>43101</v>
      </c>
      <c r="AB94" s="15" t="str">
        <f t="shared" si="11"/>
        <v>是</v>
      </c>
      <c r="AC94" s="15"/>
      <c r="AD94" s="50"/>
      <c r="AF94" s="91"/>
      <c r="AG94" s="16"/>
      <c r="AH94" s="16"/>
      <c r="AI94" s="17"/>
      <c r="AJ94" s="24">
        <v>1</v>
      </c>
      <c r="AK94" s="16">
        <f t="shared" si="12"/>
        <v>0</v>
      </c>
      <c r="AL94" s="18">
        <f t="shared" si="14"/>
        <v>1</v>
      </c>
      <c r="AM94" s="18">
        <f t="shared" si="13"/>
        <v>0</v>
      </c>
      <c r="AN94" s="92"/>
    </row>
    <row r="95" spans="1:40" ht="15" customHeight="1" x14ac:dyDescent="0.15">
      <c r="A95" s="34" t="s">
        <v>431</v>
      </c>
      <c r="B95" s="10" t="s">
        <v>432</v>
      </c>
      <c r="C95" s="10" t="s">
        <v>433</v>
      </c>
      <c r="D95" s="30" t="s">
        <v>596</v>
      </c>
      <c r="E95" s="30" t="s">
        <v>149</v>
      </c>
      <c r="F95" s="30" t="s">
        <v>150</v>
      </c>
      <c r="G95" s="30" t="s">
        <v>542</v>
      </c>
      <c r="H95" s="30" t="s">
        <v>552</v>
      </c>
      <c r="I95" s="40" t="s">
        <v>554</v>
      </c>
      <c r="J95" s="30"/>
      <c r="K95" s="30"/>
      <c r="L95" s="40"/>
      <c r="M95" s="30" t="s">
        <v>570</v>
      </c>
      <c r="N95" s="30" t="s">
        <v>592</v>
      </c>
      <c r="O95" s="31">
        <v>43089</v>
      </c>
      <c r="P95" s="31" t="str">
        <f t="shared" si="8"/>
        <v>2018/4/1</v>
      </c>
      <c r="Q95" s="30" t="s">
        <v>28</v>
      </c>
      <c r="R95" s="30" t="s">
        <v>27</v>
      </c>
      <c r="S95" s="30"/>
      <c r="T95" s="30"/>
      <c r="U95" s="33" t="s">
        <v>162</v>
      </c>
      <c r="V95" s="12" t="s">
        <v>65</v>
      </c>
      <c r="W95" s="41" t="s">
        <v>151</v>
      </c>
      <c r="X95" s="22" t="str">
        <f t="shared" si="9"/>
        <v>C</v>
      </c>
      <c r="Y95" s="13">
        <v>43191</v>
      </c>
      <c r="Z95" s="14" t="str">
        <f t="shared" si="10"/>
        <v>是</v>
      </c>
      <c r="AA95" s="13">
        <v>43101</v>
      </c>
      <c r="AB95" s="15" t="str">
        <f t="shared" si="11"/>
        <v>是</v>
      </c>
      <c r="AC95" s="15"/>
      <c r="AD95" s="50"/>
      <c r="AF95" s="91"/>
      <c r="AG95" s="16"/>
      <c r="AH95" s="16"/>
      <c r="AI95" s="17"/>
      <c r="AJ95" s="24">
        <v>1</v>
      </c>
      <c r="AK95" s="16">
        <f t="shared" si="12"/>
        <v>0</v>
      </c>
      <c r="AL95" s="18">
        <f t="shared" ref="AL95:AL126" si="15">IF(X95="A",1.5,IF(X95="B",1.2,IF(X95="C",1,IF(X95="D",0.5,0))))</f>
        <v>1</v>
      </c>
      <c r="AM95" s="18">
        <f t="shared" si="13"/>
        <v>0</v>
      </c>
      <c r="AN95" s="92"/>
    </row>
    <row r="96" spans="1:40" ht="15" customHeight="1" x14ac:dyDescent="0.15">
      <c r="A96" s="34" t="s">
        <v>434</v>
      </c>
      <c r="B96" s="10" t="s">
        <v>435</v>
      </c>
      <c r="C96" s="10" t="s">
        <v>436</v>
      </c>
      <c r="D96" s="30" t="s">
        <v>596</v>
      </c>
      <c r="E96" s="30" t="s">
        <v>149</v>
      </c>
      <c r="F96" s="30" t="s">
        <v>150</v>
      </c>
      <c r="G96" s="30" t="s">
        <v>542</v>
      </c>
      <c r="H96" s="30" t="s">
        <v>552</v>
      </c>
      <c r="I96" s="30" t="s">
        <v>554</v>
      </c>
      <c r="J96" s="30"/>
      <c r="K96" s="30"/>
      <c r="L96" s="30"/>
      <c r="M96" s="30" t="s">
        <v>570</v>
      </c>
      <c r="N96" s="30" t="s">
        <v>592</v>
      </c>
      <c r="O96" s="31">
        <v>43103</v>
      </c>
      <c r="P96" s="31">
        <f t="shared" ref="P96:P131" si="16">IF(AB96="是","2018/4/1",EDATE(O96,3))</f>
        <v>43193</v>
      </c>
      <c r="Q96" s="30" t="s">
        <v>28</v>
      </c>
      <c r="R96" s="30" t="s">
        <v>27</v>
      </c>
      <c r="S96" s="30"/>
      <c r="T96" s="30"/>
      <c r="U96" s="33" t="s">
        <v>162</v>
      </c>
      <c r="V96" s="12" t="s">
        <v>65</v>
      </c>
      <c r="W96" s="41" t="s">
        <v>151</v>
      </c>
      <c r="X96" s="22" t="str">
        <f t="shared" ref="X96:X131" si="17">V96</f>
        <v>C</v>
      </c>
      <c r="Y96" s="13">
        <v>43191</v>
      </c>
      <c r="Z96" s="14" t="str">
        <f t="shared" ref="Z96:Z131" si="18">IF((Y96-O96)&gt;0,"是","否")</f>
        <v>是</v>
      </c>
      <c r="AA96" s="13">
        <v>43101</v>
      </c>
      <c r="AB96" s="15" t="str">
        <f t="shared" ref="AB96:AB131" si="19">IF((AA96-O96)&gt;0,"是","否")</f>
        <v>否</v>
      </c>
      <c r="AC96" s="15"/>
      <c r="AD96" s="50"/>
      <c r="AF96" s="91"/>
      <c r="AG96" s="16"/>
      <c r="AH96" s="16"/>
      <c r="AI96" s="17"/>
      <c r="AJ96" s="24">
        <v>1</v>
      </c>
      <c r="AK96" s="16">
        <f t="shared" ref="AK96:AK131" si="20">(AF96+AG96+AH96)*AI96*AJ96</f>
        <v>0</v>
      </c>
      <c r="AL96" s="18">
        <f t="shared" si="15"/>
        <v>1</v>
      </c>
      <c r="AM96" s="18">
        <f t="shared" ref="AM96:AM131" si="21">AK96*AL96</f>
        <v>0</v>
      </c>
      <c r="AN96" s="92"/>
    </row>
    <row r="97" spans="1:40" ht="15" customHeight="1" x14ac:dyDescent="0.15">
      <c r="A97" s="34" t="s">
        <v>437</v>
      </c>
      <c r="B97" s="10" t="s">
        <v>438</v>
      </c>
      <c r="C97" s="10" t="s">
        <v>439</v>
      </c>
      <c r="D97" s="30" t="s">
        <v>596</v>
      </c>
      <c r="E97" s="30" t="s">
        <v>149</v>
      </c>
      <c r="F97" s="30" t="s">
        <v>150</v>
      </c>
      <c r="G97" s="30" t="s">
        <v>542</v>
      </c>
      <c r="H97" s="30" t="s">
        <v>552</v>
      </c>
      <c r="I97" s="30" t="s">
        <v>555</v>
      </c>
      <c r="J97" s="30"/>
      <c r="K97" s="30"/>
      <c r="L97" s="30"/>
      <c r="M97" s="30" t="s">
        <v>569</v>
      </c>
      <c r="N97" s="30" t="s">
        <v>591</v>
      </c>
      <c r="O97" s="31">
        <v>41870</v>
      </c>
      <c r="P97" s="31" t="str">
        <f t="shared" si="16"/>
        <v>2018/4/1</v>
      </c>
      <c r="Q97" s="30" t="s">
        <v>28</v>
      </c>
      <c r="R97" s="30" t="s">
        <v>27</v>
      </c>
      <c r="S97" s="30"/>
      <c r="T97" s="30"/>
      <c r="U97" s="33" t="s">
        <v>162</v>
      </c>
      <c r="V97" s="12" t="s">
        <v>65</v>
      </c>
      <c r="W97" s="41" t="s">
        <v>151</v>
      </c>
      <c r="X97" s="22" t="str">
        <f t="shared" si="17"/>
        <v>C</v>
      </c>
      <c r="Y97" s="13">
        <v>43191</v>
      </c>
      <c r="Z97" s="14" t="str">
        <f t="shared" si="18"/>
        <v>是</v>
      </c>
      <c r="AA97" s="13">
        <v>43101</v>
      </c>
      <c r="AB97" s="15" t="str">
        <f t="shared" si="19"/>
        <v>是</v>
      </c>
      <c r="AC97" s="15"/>
      <c r="AD97" s="50"/>
      <c r="AF97" s="91"/>
      <c r="AG97" s="16"/>
      <c r="AH97" s="16"/>
      <c r="AI97" s="17"/>
      <c r="AJ97" s="24">
        <v>1</v>
      </c>
      <c r="AK97" s="16">
        <f t="shared" si="20"/>
        <v>0</v>
      </c>
      <c r="AL97" s="18">
        <f t="shared" si="15"/>
        <v>1</v>
      </c>
      <c r="AM97" s="18">
        <f t="shared" si="21"/>
        <v>0</v>
      </c>
      <c r="AN97" s="92"/>
    </row>
    <row r="98" spans="1:40" ht="15" customHeight="1" x14ac:dyDescent="0.15">
      <c r="A98" s="34" t="s">
        <v>440</v>
      </c>
      <c r="B98" s="10" t="s">
        <v>441</v>
      </c>
      <c r="C98" s="10" t="s">
        <v>442</v>
      </c>
      <c r="D98" s="30" t="s">
        <v>596</v>
      </c>
      <c r="E98" s="30" t="s">
        <v>149</v>
      </c>
      <c r="F98" s="30" t="s">
        <v>150</v>
      </c>
      <c r="G98" s="30" t="s">
        <v>542</v>
      </c>
      <c r="H98" s="30" t="s">
        <v>552</v>
      </c>
      <c r="I98" s="30" t="s">
        <v>555</v>
      </c>
      <c r="J98" s="30"/>
      <c r="K98" s="30"/>
      <c r="L98" s="30"/>
      <c r="M98" s="30" t="s">
        <v>570</v>
      </c>
      <c r="N98" s="30" t="s">
        <v>593</v>
      </c>
      <c r="O98" s="31">
        <v>42108</v>
      </c>
      <c r="P98" s="31" t="str">
        <f t="shared" si="16"/>
        <v>2018/4/1</v>
      </c>
      <c r="Q98" s="30" t="s">
        <v>28</v>
      </c>
      <c r="R98" s="30" t="s">
        <v>27</v>
      </c>
      <c r="S98" s="30"/>
      <c r="T98" s="30"/>
      <c r="U98" s="33" t="s">
        <v>162</v>
      </c>
      <c r="V98" s="12" t="s">
        <v>65</v>
      </c>
      <c r="W98" s="41" t="s">
        <v>151</v>
      </c>
      <c r="X98" s="22" t="str">
        <f t="shared" si="17"/>
        <v>C</v>
      </c>
      <c r="Y98" s="13">
        <v>43191</v>
      </c>
      <c r="Z98" s="14" t="str">
        <f t="shared" si="18"/>
        <v>是</v>
      </c>
      <c r="AA98" s="13">
        <v>43101</v>
      </c>
      <c r="AB98" s="15" t="str">
        <f t="shared" si="19"/>
        <v>是</v>
      </c>
      <c r="AC98" s="15"/>
      <c r="AD98" s="50"/>
      <c r="AF98" s="91"/>
      <c r="AG98" s="16"/>
      <c r="AH98" s="16"/>
      <c r="AI98" s="17"/>
      <c r="AJ98" s="24">
        <v>1</v>
      </c>
      <c r="AK98" s="16">
        <f t="shared" si="20"/>
        <v>0</v>
      </c>
      <c r="AL98" s="18">
        <f t="shared" si="15"/>
        <v>1</v>
      </c>
      <c r="AM98" s="18">
        <f t="shared" si="21"/>
        <v>0</v>
      </c>
      <c r="AN98" s="92"/>
    </row>
    <row r="99" spans="1:40" ht="15" customHeight="1" x14ac:dyDescent="0.15">
      <c r="A99" s="34" t="s">
        <v>443</v>
      </c>
      <c r="B99" s="10" t="s">
        <v>444</v>
      </c>
      <c r="C99" s="10" t="s">
        <v>445</v>
      </c>
      <c r="D99" s="30" t="s">
        <v>596</v>
      </c>
      <c r="E99" s="30" t="s">
        <v>149</v>
      </c>
      <c r="F99" s="30" t="s">
        <v>150</v>
      </c>
      <c r="G99" s="30" t="s">
        <v>542</v>
      </c>
      <c r="H99" s="30" t="s">
        <v>552</v>
      </c>
      <c r="I99" s="30" t="s">
        <v>555</v>
      </c>
      <c r="J99" s="30"/>
      <c r="K99" s="30"/>
      <c r="L99" s="30"/>
      <c r="M99" s="30" t="s">
        <v>573</v>
      </c>
      <c r="N99" s="30" t="s">
        <v>595</v>
      </c>
      <c r="O99" s="31">
        <v>42920</v>
      </c>
      <c r="P99" s="31" t="str">
        <f t="shared" si="16"/>
        <v>2018/4/1</v>
      </c>
      <c r="Q99" s="30" t="s">
        <v>28</v>
      </c>
      <c r="R99" s="30" t="s">
        <v>27</v>
      </c>
      <c r="S99" s="30"/>
      <c r="T99" s="30"/>
      <c r="U99" s="33" t="s">
        <v>162</v>
      </c>
      <c r="V99" s="12" t="s">
        <v>65</v>
      </c>
      <c r="W99" s="41" t="s">
        <v>151</v>
      </c>
      <c r="X99" s="22" t="str">
        <f t="shared" si="17"/>
        <v>C</v>
      </c>
      <c r="Y99" s="13">
        <v>43191</v>
      </c>
      <c r="Z99" s="14" t="str">
        <f t="shared" si="18"/>
        <v>是</v>
      </c>
      <c r="AA99" s="13">
        <v>43101</v>
      </c>
      <c r="AB99" s="15" t="str">
        <f t="shared" si="19"/>
        <v>是</v>
      </c>
      <c r="AC99" s="15"/>
      <c r="AD99" s="50"/>
      <c r="AF99" s="91"/>
      <c r="AG99" s="16"/>
      <c r="AH99" s="16"/>
      <c r="AI99" s="17"/>
      <c r="AJ99" s="24">
        <v>1</v>
      </c>
      <c r="AK99" s="16">
        <f t="shared" si="20"/>
        <v>0</v>
      </c>
      <c r="AL99" s="18">
        <f t="shared" si="15"/>
        <v>1</v>
      </c>
      <c r="AM99" s="18">
        <f t="shared" si="21"/>
        <v>0</v>
      </c>
      <c r="AN99" s="92"/>
    </row>
    <row r="100" spans="1:40" ht="15" customHeight="1" x14ac:dyDescent="0.15">
      <c r="A100" s="34" t="s">
        <v>446</v>
      </c>
      <c r="B100" s="10" t="s">
        <v>447</v>
      </c>
      <c r="C100" s="10" t="s">
        <v>448</v>
      </c>
      <c r="D100" s="30" t="s">
        <v>596</v>
      </c>
      <c r="E100" s="30" t="s">
        <v>149</v>
      </c>
      <c r="F100" s="30" t="s">
        <v>150</v>
      </c>
      <c r="G100" s="30" t="s">
        <v>542</v>
      </c>
      <c r="H100" s="30" t="s">
        <v>552</v>
      </c>
      <c r="I100" s="30" t="s">
        <v>555</v>
      </c>
      <c r="J100" s="30"/>
      <c r="K100" s="30"/>
      <c r="L100" s="30"/>
      <c r="M100" s="30" t="s">
        <v>570</v>
      </c>
      <c r="N100" s="30" t="s">
        <v>592</v>
      </c>
      <c r="O100" s="31">
        <v>42185</v>
      </c>
      <c r="P100" s="31" t="str">
        <f t="shared" si="16"/>
        <v>2018/4/1</v>
      </c>
      <c r="Q100" s="30" t="s">
        <v>28</v>
      </c>
      <c r="R100" s="30" t="s">
        <v>27</v>
      </c>
      <c r="S100" s="30"/>
      <c r="T100" s="30"/>
      <c r="U100" s="33" t="s">
        <v>162</v>
      </c>
      <c r="V100" s="12" t="s">
        <v>65</v>
      </c>
      <c r="W100" s="41" t="s">
        <v>151</v>
      </c>
      <c r="X100" s="22" t="str">
        <f t="shared" si="17"/>
        <v>C</v>
      </c>
      <c r="Y100" s="13">
        <v>43191</v>
      </c>
      <c r="Z100" s="14" t="str">
        <f t="shared" si="18"/>
        <v>是</v>
      </c>
      <c r="AA100" s="13">
        <v>43101</v>
      </c>
      <c r="AB100" s="15" t="str">
        <f t="shared" si="19"/>
        <v>是</v>
      </c>
      <c r="AC100" s="15"/>
      <c r="AD100" s="50"/>
      <c r="AF100" s="91"/>
      <c r="AG100" s="16"/>
      <c r="AH100" s="16"/>
      <c r="AI100" s="17"/>
      <c r="AJ100" s="24">
        <v>1</v>
      </c>
      <c r="AK100" s="16">
        <f t="shared" si="20"/>
        <v>0</v>
      </c>
      <c r="AL100" s="18">
        <f t="shared" si="15"/>
        <v>1</v>
      </c>
      <c r="AM100" s="18">
        <f t="shared" si="21"/>
        <v>0</v>
      </c>
      <c r="AN100" s="92"/>
    </row>
    <row r="101" spans="1:40" ht="15" customHeight="1" x14ac:dyDescent="0.15">
      <c r="A101" s="34" t="s">
        <v>449</v>
      </c>
      <c r="B101" s="10" t="s">
        <v>450</v>
      </c>
      <c r="C101" s="10" t="s">
        <v>451</v>
      </c>
      <c r="D101" s="30" t="s">
        <v>596</v>
      </c>
      <c r="E101" s="30" t="s">
        <v>149</v>
      </c>
      <c r="F101" s="30" t="s">
        <v>150</v>
      </c>
      <c r="G101" s="30" t="s">
        <v>542</v>
      </c>
      <c r="H101" s="30" t="s">
        <v>552</v>
      </c>
      <c r="I101" s="30" t="s">
        <v>555</v>
      </c>
      <c r="J101" s="30"/>
      <c r="K101" s="30"/>
      <c r="L101" s="30"/>
      <c r="M101" s="30" t="s">
        <v>570</v>
      </c>
      <c r="N101" s="30" t="s">
        <v>592</v>
      </c>
      <c r="O101" s="31">
        <v>42199</v>
      </c>
      <c r="P101" s="31" t="str">
        <f t="shared" si="16"/>
        <v>2018/4/1</v>
      </c>
      <c r="Q101" s="30" t="s">
        <v>28</v>
      </c>
      <c r="R101" s="30" t="s">
        <v>27</v>
      </c>
      <c r="S101" s="30"/>
      <c r="T101" s="30"/>
      <c r="U101" s="33" t="s">
        <v>162</v>
      </c>
      <c r="V101" s="12" t="s">
        <v>65</v>
      </c>
      <c r="W101" s="41" t="s">
        <v>151</v>
      </c>
      <c r="X101" s="22" t="str">
        <f t="shared" si="17"/>
        <v>C</v>
      </c>
      <c r="Y101" s="13">
        <v>43191</v>
      </c>
      <c r="Z101" s="14" t="str">
        <f t="shared" si="18"/>
        <v>是</v>
      </c>
      <c r="AA101" s="13">
        <v>43101</v>
      </c>
      <c r="AB101" s="15" t="str">
        <f t="shared" si="19"/>
        <v>是</v>
      </c>
      <c r="AC101" s="15"/>
      <c r="AD101" s="50"/>
      <c r="AF101" s="91"/>
      <c r="AG101" s="16"/>
      <c r="AH101" s="16"/>
      <c r="AI101" s="17"/>
      <c r="AJ101" s="24">
        <v>1</v>
      </c>
      <c r="AK101" s="16">
        <f t="shared" si="20"/>
        <v>0</v>
      </c>
      <c r="AL101" s="18">
        <f t="shared" si="15"/>
        <v>1</v>
      </c>
      <c r="AM101" s="18">
        <f t="shared" si="21"/>
        <v>0</v>
      </c>
      <c r="AN101" s="92"/>
    </row>
    <row r="102" spans="1:40" ht="15" customHeight="1" x14ac:dyDescent="0.15">
      <c r="A102" s="34" t="s">
        <v>452</v>
      </c>
      <c r="B102" s="10" t="s">
        <v>453</v>
      </c>
      <c r="C102" s="10" t="s">
        <v>454</v>
      </c>
      <c r="D102" s="30" t="s">
        <v>596</v>
      </c>
      <c r="E102" s="30" t="s">
        <v>149</v>
      </c>
      <c r="F102" s="30" t="s">
        <v>150</v>
      </c>
      <c r="G102" s="30" t="s">
        <v>542</v>
      </c>
      <c r="H102" s="30" t="s">
        <v>552</v>
      </c>
      <c r="I102" s="30" t="s">
        <v>555</v>
      </c>
      <c r="J102" s="30"/>
      <c r="K102" s="30"/>
      <c r="L102" s="30"/>
      <c r="M102" s="30" t="s">
        <v>570</v>
      </c>
      <c r="N102" s="30" t="s">
        <v>592</v>
      </c>
      <c r="O102" s="31">
        <v>43074</v>
      </c>
      <c r="P102" s="31" t="str">
        <f t="shared" si="16"/>
        <v>2018/4/1</v>
      </c>
      <c r="Q102" s="30" t="s">
        <v>28</v>
      </c>
      <c r="R102" s="30" t="s">
        <v>27</v>
      </c>
      <c r="S102" s="30"/>
      <c r="T102" s="30"/>
      <c r="U102" s="33" t="s">
        <v>162</v>
      </c>
      <c r="V102" s="12" t="s">
        <v>65</v>
      </c>
      <c r="W102" s="41" t="s">
        <v>151</v>
      </c>
      <c r="X102" s="22" t="str">
        <f t="shared" si="17"/>
        <v>C</v>
      </c>
      <c r="Y102" s="13">
        <v>43191</v>
      </c>
      <c r="Z102" s="14" t="str">
        <f t="shared" si="18"/>
        <v>是</v>
      </c>
      <c r="AA102" s="13">
        <v>43101</v>
      </c>
      <c r="AB102" s="15" t="str">
        <f t="shared" si="19"/>
        <v>是</v>
      </c>
      <c r="AC102" s="15"/>
      <c r="AD102" s="50"/>
      <c r="AF102" s="91"/>
      <c r="AG102" s="16"/>
      <c r="AH102" s="16"/>
      <c r="AI102" s="17"/>
      <c r="AJ102" s="24">
        <v>1</v>
      </c>
      <c r="AK102" s="16">
        <f t="shared" si="20"/>
        <v>0</v>
      </c>
      <c r="AL102" s="18">
        <f t="shared" si="15"/>
        <v>1</v>
      </c>
      <c r="AM102" s="18">
        <f t="shared" si="21"/>
        <v>0</v>
      </c>
      <c r="AN102" s="92"/>
    </row>
    <row r="103" spans="1:40" ht="15" customHeight="1" x14ac:dyDescent="0.15">
      <c r="A103" s="34" t="s">
        <v>455</v>
      </c>
      <c r="B103" s="10" t="s">
        <v>456</v>
      </c>
      <c r="C103" s="10" t="s">
        <v>457</v>
      </c>
      <c r="D103" s="30" t="s">
        <v>596</v>
      </c>
      <c r="E103" s="30" t="s">
        <v>149</v>
      </c>
      <c r="F103" s="30" t="s">
        <v>150</v>
      </c>
      <c r="G103" s="30" t="s">
        <v>542</v>
      </c>
      <c r="H103" s="30" t="s">
        <v>552</v>
      </c>
      <c r="I103" s="30" t="s">
        <v>556</v>
      </c>
      <c r="J103" s="30"/>
      <c r="K103" s="30"/>
      <c r="L103" s="30"/>
      <c r="M103" s="30" t="s">
        <v>570</v>
      </c>
      <c r="N103" s="30" t="s">
        <v>592</v>
      </c>
      <c r="O103" s="31">
        <v>42696</v>
      </c>
      <c r="P103" s="31" t="str">
        <f t="shared" si="16"/>
        <v>2018/4/1</v>
      </c>
      <c r="Q103" s="30" t="s">
        <v>28</v>
      </c>
      <c r="R103" s="30" t="s">
        <v>27</v>
      </c>
      <c r="S103" s="30"/>
      <c r="T103" s="30"/>
      <c r="U103" s="33" t="s">
        <v>162</v>
      </c>
      <c r="V103" s="12" t="s">
        <v>65</v>
      </c>
      <c r="W103" s="41" t="s">
        <v>151</v>
      </c>
      <c r="X103" s="22" t="str">
        <f t="shared" si="17"/>
        <v>C</v>
      </c>
      <c r="Y103" s="13">
        <v>43191</v>
      </c>
      <c r="Z103" s="14" t="str">
        <f t="shared" si="18"/>
        <v>是</v>
      </c>
      <c r="AA103" s="13">
        <v>43101</v>
      </c>
      <c r="AB103" s="15" t="str">
        <f t="shared" si="19"/>
        <v>是</v>
      </c>
      <c r="AC103" s="15"/>
      <c r="AD103" s="50"/>
      <c r="AF103" s="91"/>
      <c r="AG103" s="16"/>
      <c r="AH103" s="16"/>
      <c r="AI103" s="17"/>
      <c r="AJ103" s="24">
        <v>1</v>
      </c>
      <c r="AK103" s="16">
        <f t="shared" si="20"/>
        <v>0</v>
      </c>
      <c r="AL103" s="18">
        <f t="shared" si="15"/>
        <v>1</v>
      </c>
      <c r="AM103" s="18">
        <f t="shared" si="21"/>
        <v>0</v>
      </c>
      <c r="AN103" s="92"/>
    </row>
    <row r="104" spans="1:40" ht="15" customHeight="1" x14ac:dyDescent="0.15">
      <c r="A104" s="34" t="s">
        <v>458</v>
      </c>
      <c r="B104" s="10" t="s">
        <v>459</v>
      </c>
      <c r="C104" s="10" t="s">
        <v>460</v>
      </c>
      <c r="D104" s="30" t="s">
        <v>596</v>
      </c>
      <c r="E104" s="30" t="s">
        <v>149</v>
      </c>
      <c r="F104" s="30" t="s">
        <v>150</v>
      </c>
      <c r="G104" s="30" t="s">
        <v>542</v>
      </c>
      <c r="H104" s="30" t="s">
        <v>552</v>
      </c>
      <c r="I104" s="30" t="s">
        <v>557</v>
      </c>
      <c r="J104" s="30"/>
      <c r="K104" s="30"/>
      <c r="L104" s="30"/>
      <c r="M104" s="30" t="s">
        <v>573</v>
      </c>
      <c r="N104" s="30" t="s">
        <v>594</v>
      </c>
      <c r="O104" s="31">
        <v>42563</v>
      </c>
      <c r="P104" s="31" t="str">
        <f t="shared" si="16"/>
        <v>2018/4/1</v>
      </c>
      <c r="Q104" s="30" t="s">
        <v>28</v>
      </c>
      <c r="R104" s="30" t="s">
        <v>27</v>
      </c>
      <c r="S104" s="30"/>
      <c r="T104" s="30"/>
      <c r="U104" s="33" t="s">
        <v>162</v>
      </c>
      <c r="V104" s="12" t="s">
        <v>65</v>
      </c>
      <c r="W104" s="41" t="s">
        <v>151</v>
      </c>
      <c r="X104" s="22" t="str">
        <f t="shared" si="17"/>
        <v>C</v>
      </c>
      <c r="Y104" s="13">
        <v>43191</v>
      </c>
      <c r="Z104" s="14" t="str">
        <f t="shared" si="18"/>
        <v>是</v>
      </c>
      <c r="AA104" s="13">
        <v>43101</v>
      </c>
      <c r="AB104" s="15" t="str">
        <f t="shared" si="19"/>
        <v>是</v>
      </c>
      <c r="AC104" s="15"/>
      <c r="AD104" s="50"/>
      <c r="AF104" s="91"/>
      <c r="AG104" s="16"/>
      <c r="AH104" s="16"/>
      <c r="AI104" s="17"/>
      <c r="AJ104" s="24">
        <v>1</v>
      </c>
      <c r="AK104" s="16">
        <f t="shared" si="20"/>
        <v>0</v>
      </c>
      <c r="AL104" s="18">
        <f t="shared" si="15"/>
        <v>1</v>
      </c>
      <c r="AM104" s="18">
        <f t="shared" si="21"/>
        <v>0</v>
      </c>
      <c r="AN104" s="92"/>
    </row>
    <row r="105" spans="1:40" ht="15" customHeight="1" x14ac:dyDescent="0.15">
      <c r="A105" s="34" t="s">
        <v>461</v>
      </c>
      <c r="B105" s="10" t="s">
        <v>462</v>
      </c>
      <c r="C105" s="10" t="s">
        <v>463</v>
      </c>
      <c r="D105" s="30" t="s">
        <v>596</v>
      </c>
      <c r="E105" s="30" t="s">
        <v>149</v>
      </c>
      <c r="F105" s="30" t="s">
        <v>150</v>
      </c>
      <c r="G105" s="30" t="s">
        <v>542</v>
      </c>
      <c r="H105" s="30" t="s">
        <v>552</v>
      </c>
      <c r="I105" s="30" t="s">
        <v>557</v>
      </c>
      <c r="J105" s="30"/>
      <c r="K105" s="30"/>
      <c r="L105" s="30"/>
      <c r="M105" s="30" t="s">
        <v>570</v>
      </c>
      <c r="N105" s="30" t="s">
        <v>593</v>
      </c>
      <c r="O105" s="31">
        <v>41709</v>
      </c>
      <c r="P105" s="31" t="str">
        <f t="shared" si="16"/>
        <v>2018/4/1</v>
      </c>
      <c r="Q105" s="30" t="s">
        <v>28</v>
      </c>
      <c r="R105" s="30" t="s">
        <v>27</v>
      </c>
      <c r="S105" s="30"/>
      <c r="T105" s="30"/>
      <c r="U105" s="33" t="s">
        <v>162</v>
      </c>
      <c r="V105" s="12" t="s">
        <v>65</v>
      </c>
      <c r="W105" s="41" t="s">
        <v>151</v>
      </c>
      <c r="X105" s="22" t="str">
        <f t="shared" si="17"/>
        <v>C</v>
      </c>
      <c r="Y105" s="13">
        <v>43191</v>
      </c>
      <c r="Z105" s="14" t="str">
        <f t="shared" si="18"/>
        <v>是</v>
      </c>
      <c r="AA105" s="13">
        <v>43101</v>
      </c>
      <c r="AB105" s="15" t="str">
        <f t="shared" si="19"/>
        <v>是</v>
      </c>
      <c r="AC105" s="15"/>
      <c r="AD105" s="50"/>
      <c r="AF105" s="91"/>
      <c r="AG105" s="16"/>
      <c r="AH105" s="16"/>
      <c r="AI105" s="17"/>
      <c r="AJ105" s="24">
        <v>1</v>
      </c>
      <c r="AK105" s="16">
        <f t="shared" si="20"/>
        <v>0</v>
      </c>
      <c r="AL105" s="18">
        <f t="shared" si="15"/>
        <v>1</v>
      </c>
      <c r="AM105" s="18">
        <f t="shared" si="21"/>
        <v>0</v>
      </c>
      <c r="AN105" s="92"/>
    </row>
    <row r="106" spans="1:40" ht="15" customHeight="1" x14ac:dyDescent="0.15">
      <c r="A106" s="34" t="s">
        <v>464</v>
      </c>
      <c r="B106" s="10" t="s">
        <v>465</v>
      </c>
      <c r="C106" s="10" t="s">
        <v>466</v>
      </c>
      <c r="D106" s="30" t="s">
        <v>596</v>
      </c>
      <c r="E106" s="30" t="s">
        <v>149</v>
      </c>
      <c r="F106" s="30" t="s">
        <v>150</v>
      </c>
      <c r="G106" s="30" t="s">
        <v>542</v>
      </c>
      <c r="H106" s="30" t="s">
        <v>552</v>
      </c>
      <c r="I106" s="30" t="s">
        <v>557</v>
      </c>
      <c r="J106" s="30"/>
      <c r="K106" s="30"/>
      <c r="L106" s="30"/>
      <c r="M106" s="30" t="s">
        <v>570</v>
      </c>
      <c r="N106" s="30" t="s">
        <v>593</v>
      </c>
      <c r="O106" s="31">
        <v>42947</v>
      </c>
      <c r="P106" s="31" t="str">
        <f t="shared" si="16"/>
        <v>2018/4/1</v>
      </c>
      <c r="Q106" s="30" t="s">
        <v>28</v>
      </c>
      <c r="R106" s="30" t="s">
        <v>27</v>
      </c>
      <c r="S106" s="30"/>
      <c r="T106" s="30"/>
      <c r="U106" s="33" t="s">
        <v>162</v>
      </c>
      <c r="V106" s="12" t="s">
        <v>65</v>
      </c>
      <c r="W106" s="41" t="s">
        <v>151</v>
      </c>
      <c r="X106" s="22" t="str">
        <f t="shared" si="17"/>
        <v>C</v>
      </c>
      <c r="Y106" s="13">
        <v>43191</v>
      </c>
      <c r="Z106" s="14" t="str">
        <f t="shared" si="18"/>
        <v>是</v>
      </c>
      <c r="AA106" s="13">
        <v>43101</v>
      </c>
      <c r="AB106" s="15" t="str">
        <f t="shared" si="19"/>
        <v>是</v>
      </c>
      <c r="AC106" s="15"/>
      <c r="AD106" s="50"/>
      <c r="AF106" s="91"/>
      <c r="AG106" s="16"/>
      <c r="AH106" s="16"/>
      <c r="AI106" s="17"/>
      <c r="AJ106" s="24">
        <v>1</v>
      </c>
      <c r="AK106" s="16">
        <f t="shared" si="20"/>
        <v>0</v>
      </c>
      <c r="AL106" s="18">
        <f t="shared" si="15"/>
        <v>1</v>
      </c>
      <c r="AM106" s="18">
        <f t="shared" si="21"/>
        <v>0</v>
      </c>
      <c r="AN106" s="92"/>
    </row>
    <row r="107" spans="1:40" ht="15" customHeight="1" x14ac:dyDescent="0.15">
      <c r="A107" s="34" t="s">
        <v>467</v>
      </c>
      <c r="B107" s="10" t="s">
        <v>468</v>
      </c>
      <c r="C107" s="10" t="s">
        <v>469</v>
      </c>
      <c r="D107" s="30" t="s">
        <v>596</v>
      </c>
      <c r="E107" s="30" t="s">
        <v>149</v>
      </c>
      <c r="F107" s="30" t="s">
        <v>150</v>
      </c>
      <c r="G107" s="30" t="s">
        <v>542</v>
      </c>
      <c r="H107" s="30" t="s">
        <v>558</v>
      </c>
      <c r="I107" s="30" t="s">
        <v>559</v>
      </c>
      <c r="J107" s="30"/>
      <c r="K107" s="30"/>
      <c r="L107" s="30"/>
      <c r="M107" s="30" t="s">
        <v>584</v>
      </c>
      <c r="N107" s="30" t="s">
        <v>592</v>
      </c>
      <c r="O107" s="31">
        <v>42486</v>
      </c>
      <c r="P107" s="31" t="str">
        <f t="shared" si="16"/>
        <v>2018/4/1</v>
      </c>
      <c r="Q107" s="30" t="s">
        <v>28</v>
      </c>
      <c r="R107" s="30" t="s">
        <v>27</v>
      </c>
      <c r="S107" s="30"/>
      <c r="T107" s="30"/>
      <c r="U107" s="33" t="s">
        <v>153</v>
      </c>
      <c r="V107" s="12" t="s">
        <v>65</v>
      </c>
      <c r="W107" s="41" t="s">
        <v>151</v>
      </c>
      <c r="X107" s="22" t="str">
        <f t="shared" si="17"/>
        <v>C</v>
      </c>
      <c r="Y107" s="13">
        <v>43191</v>
      </c>
      <c r="Z107" s="14" t="str">
        <f t="shared" si="18"/>
        <v>是</v>
      </c>
      <c r="AA107" s="13">
        <v>43101</v>
      </c>
      <c r="AB107" s="15" t="str">
        <f t="shared" si="19"/>
        <v>是</v>
      </c>
      <c r="AC107" s="15"/>
      <c r="AD107" s="50"/>
      <c r="AF107" s="91"/>
      <c r="AG107" s="16"/>
      <c r="AH107" s="16"/>
      <c r="AI107" s="17"/>
      <c r="AJ107" s="24">
        <v>1</v>
      </c>
      <c r="AK107" s="16">
        <f t="shared" si="20"/>
        <v>0</v>
      </c>
      <c r="AL107" s="18">
        <f t="shared" si="15"/>
        <v>1</v>
      </c>
      <c r="AM107" s="18">
        <f t="shared" si="21"/>
        <v>0</v>
      </c>
      <c r="AN107" s="92"/>
    </row>
    <row r="108" spans="1:40" ht="15" customHeight="1" x14ac:dyDescent="0.15">
      <c r="A108" s="34" t="s">
        <v>470</v>
      </c>
      <c r="B108" s="10" t="s">
        <v>471</v>
      </c>
      <c r="C108" s="10" t="s">
        <v>472</v>
      </c>
      <c r="D108" s="30" t="s">
        <v>596</v>
      </c>
      <c r="E108" s="30" t="s">
        <v>149</v>
      </c>
      <c r="F108" s="30" t="s">
        <v>150</v>
      </c>
      <c r="G108" s="30" t="s">
        <v>542</v>
      </c>
      <c r="H108" s="30" t="s">
        <v>558</v>
      </c>
      <c r="I108" s="30" t="s">
        <v>559</v>
      </c>
      <c r="J108" s="30"/>
      <c r="K108" s="30"/>
      <c r="L108" s="30"/>
      <c r="M108" s="30" t="s">
        <v>584</v>
      </c>
      <c r="N108" s="30" t="s">
        <v>592</v>
      </c>
      <c r="O108" s="31">
        <v>41142</v>
      </c>
      <c r="P108" s="31" t="str">
        <f t="shared" si="16"/>
        <v>2018/4/1</v>
      </c>
      <c r="Q108" s="30" t="s">
        <v>28</v>
      </c>
      <c r="R108" s="30" t="s">
        <v>27</v>
      </c>
      <c r="S108" s="30"/>
      <c r="T108" s="30"/>
      <c r="U108" s="33" t="s">
        <v>153</v>
      </c>
      <c r="V108" s="12" t="s">
        <v>65</v>
      </c>
      <c r="W108" s="41" t="s">
        <v>151</v>
      </c>
      <c r="X108" s="22" t="str">
        <f t="shared" si="17"/>
        <v>C</v>
      </c>
      <c r="Y108" s="13">
        <v>43191</v>
      </c>
      <c r="Z108" s="14" t="str">
        <f t="shared" si="18"/>
        <v>是</v>
      </c>
      <c r="AA108" s="13">
        <v>43101</v>
      </c>
      <c r="AB108" s="15" t="str">
        <f t="shared" si="19"/>
        <v>是</v>
      </c>
      <c r="AC108" s="15"/>
      <c r="AD108" s="50"/>
      <c r="AF108" s="91"/>
      <c r="AG108" s="16"/>
      <c r="AH108" s="16"/>
      <c r="AI108" s="17"/>
      <c r="AJ108" s="24">
        <v>1</v>
      </c>
      <c r="AK108" s="16">
        <f t="shared" si="20"/>
        <v>0</v>
      </c>
      <c r="AL108" s="18">
        <f t="shared" si="15"/>
        <v>1</v>
      </c>
      <c r="AM108" s="18">
        <f t="shared" si="21"/>
        <v>0</v>
      </c>
      <c r="AN108" s="92"/>
    </row>
    <row r="109" spans="1:40" ht="15" customHeight="1" x14ac:dyDescent="0.15">
      <c r="A109" s="34" t="s">
        <v>473</v>
      </c>
      <c r="B109" s="10" t="s">
        <v>474</v>
      </c>
      <c r="C109" s="10" t="s">
        <v>475</v>
      </c>
      <c r="D109" s="30" t="s">
        <v>596</v>
      </c>
      <c r="E109" s="30" t="s">
        <v>149</v>
      </c>
      <c r="F109" s="30" t="s">
        <v>150</v>
      </c>
      <c r="G109" s="30" t="s">
        <v>542</v>
      </c>
      <c r="H109" s="30" t="s">
        <v>558</v>
      </c>
      <c r="I109" s="30" t="s">
        <v>559</v>
      </c>
      <c r="J109" s="30"/>
      <c r="K109" s="30"/>
      <c r="L109" s="30"/>
      <c r="M109" s="30" t="s">
        <v>584</v>
      </c>
      <c r="N109" s="30" t="s">
        <v>593</v>
      </c>
      <c r="O109" s="31">
        <v>42444</v>
      </c>
      <c r="P109" s="31" t="str">
        <f t="shared" si="16"/>
        <v>2018/4/1</v>
      </c>
      <c r="Q109" s="30" t="s">
        <v>28</v>
      </c>
      <c r="R109" s="30" t="s">
        <v>27</v>
      </c>
      <c r="S109" s="30"/>
      <c r="T109" s="30"/>
      <c r="U109" s="33" t="s">
        <v>153</v>
      </c>
      <c r="V109" s="12" t="s">
        <v>65</v>
      </c>
      <c r="W109" s="41" t="s">
        <v>151</v>
      </c>
      <c r="X109" s="22" t="str">
        <f t="shared" si="17"/>
        <v>C</v>
      </c>
      <c r="Y109" s="13">
        <v>43191</v>
      </c>
      <c r="Z109" s="14" t="str">
        <f t="shared" si="18"/>
        <v>是</v>
      </c>
      <c r="AA109" s="13">
        <v>43101</v>
      </c>
      <c r="AB109" s="15" t="str">
        <f t="shared" si="19"/>
        <v>是</v>
      </c>
      <c r="AC109" s="15"/>
      <c r="AD109" s="50"/>
      <c r="AF109" s="91"/>
      <c r="AG109" s="16"/>
      <c r="AH109" s="16"/>
      <c r="AI109" s="17"/>
      <c r="AJ109" s="24">
        <v>1</v>
      </c>
      <c r="AK109" s="16">
        <f t="shared" si="20"/>
        <v>0</v>
      </c>
      <c r="AL109" s="18">
        <f t="shared" si="15"/>
        <v>1</v>
      </c>
      <c r="AM109" s="18">
        <f t="shared" si="21"/>
        <v>0</v>
      </c>
      <c r="AN109" s="92"/>
    </row>
    <row r="110" spans="1:40" ht="15" customHeight="1" x14ac:dyDescent="0.15">
      <c r="A110" s="34" t="s">
        <v>476</v>
      </c>
      <c r="B110" s="10" t="s">
        <v>477</v>
      </c>
      <c r="C110" s="10" t="s">
        <v>478</v>
      </c>
      <c r="D110" s="30" t="s">
        <v>596</v>
      </c>
      <c r="E110" s="30" t="s">
        <v>149</v>
      </c>
      <c r="F110" s="30" t="s">
        <v>150</v>
      </c>
      <c r="G110" s="30" t="s">
        <v>542</v>
      </c>
      <c r="H110" s="30" t="s">
        <v>558</v>
      </c>
      <c r="I110" s="30" t="s">
        <v>560</v>
      </c>
      <c r="J110" s="30"/>
      <c r="K110" s="30"/>
      <c r="L110" s="30"/>
      <c r="M110" s="30" t="s">
        <v>570</v>
      </c>
      <c r="N110" s="30" t="s">
        <v>593</v>
      </c>
      <c r="O110" s="31">
        <v>41709</v>
      </c>
      <c r="P110" s="31" t="str">
        <f t="shared" si="16"/>
        <v>2018/4/1</v>
      </c>
      <c r="Q110" s="30" t="s">
        <v>28</v>
      </c>
      <c r="R110" s="30" t="s">
        <v>27</v>
      </c>
      <c r="S110" s="30"/>
      <c r="T110" s="30"/>
      <c r="U110" s="33" t="s">
        <v>153</v>
      </c>
      <c r="V110" s="12" t="s">
        <v>65</v>
      </c>
      <c r="W110" s="41" t="s">
        <v>151</v>
      </c>
      <c r="X110" s="22" t="str">
        <f t="shared" si="17"/>
        <v>C</v>
      </c>
      <c r="Y110" s="13">
        <v>43191</v>
      </c>
      <c r="Z110" s="14" t="str">
        <f t="shared" si="18"/>
        <v>是</v>
      </c>
      <c r="AA110" s="13">
        <v>43101</v>
      </c>
      <c r="AB110" s="15" t="str">
        <f t="shared" si="19"/>
        <v>是</v>
      </c>
      <c r="AC110" s="15"/>
      <c r="AD110" s="50"/>
      <c r="AF110" s="91"/>
      <c r="AG110" s="16"/>
      <c r="AH110" s="16"/>
      <c r="AI110" s="17"/>
      <c r="AJ110" s="24">
        <v>1</v>
      </c>
      <c r="AK110" s="16">
        <f t="shared" si="20"/>
        <v>0</v>
      </c>
      <c r="AL110" s="18">
        <f t="shared" si="15"/>
        <v>1</v>
      </c>
      <c r="AM110" s="18">
        <f t="shared" si="21"/>
        <v>0</v>
      </c>
      <c r="AN110" s="92"/>
    </row>
    <row r="111" spans="1:40" ht="15" customHeight="1" x14ac:dyDescent="0.15">
      <c r="A111" s="34" t="s">
        <v>479</v>
      </c>
      <c r="B111" s="10" t="s">
        <v>480</v>
      </c>
      <c r="C111" s="10" t="s">
        <v>481</v>
      </c>
      <c r="D111" s="30" t="s">
        <v>596</v>
      </c>
      <c r="E111" s="30" t="s">
        <v>149</v>
      </c>
      <c r="F111" s="30" t="s">
        <v>150</v>
      </c>
      <c r="G111" s="30" t="s">
        <v>542</v>
      </c>
      <c r="H111" s="30" t="s">
        <v>558</v>
      </c>
      <c r="I111" s="30" t="s">
        <v>560</v>
      </c>
      <c r="J111" s="30"/>
      <c r="K111" s="30"/>
      <c r="L111" s="30"/>
      <c r="M111" s="30" t="s">
        <v>585</v>
      </c>
      <c r="N111" s="30" t="s">
        <v>593</v>
      </c>
      <c r="O111" s="31">
        <v>42192</v>
      </c>
      <c r="P111" s="31" t="str">
        <f t="shared" si="16"/>
        <v>2018/4/1</v>
      </c>
      <c r="Q111" s="30" t="s">
        <v>28</v>
      </c>
      <c r="R111" s="30" t="s">
        <v>27</v>
      </c>
      <c r="S111" s="30"/>
      <c r="T111" s="30"/>
      <c r="U111" s="33" t="s">
        <v>153</v>
      </c>
      <c r="V111" s="12" t="s">
        <v>65</v>
      </c>
      <c r="W111" s="41" t="s">
        <v>151</v>
      </c>
      <c r="X111" s="22" t="str">
        <f t="shared" si="17"/>
        <v>C</v>
      </c>
      <c r="Y111" s="13">
        <v>43191</v>
      </c>
      <c r="Z111" s="14" t="str">
        <f t="shared" si="18"/>
        <v>是</v>
      </c>
      <c r="AA111" s="13">
        <v>43101</v>
      </c>
      <c r="AB111" s="15" t="str">
        <f t="shared" si="19"/>
        <v>是</v>
      </c>
      <c r="AC111" s="15"/>
      <c r="AD111" s="50"/>
      <c r="AF111" s="91"/>
      <c r="AG111" s="16"/>
      <c r="AH111" s="16"/>
      <c r="AI111" s="17"/>
      <c r="AJ111" s="24">
        <v>1</v>
      </c>
      <c r="AK111" s="16">
        <f t="shared" si="20"/>
        <v>0</v>
      </c>
      <c r="AL111" s="18">
        <f t="shared" si="15"/>
        <v>1</v>
      </c>
      <c r="AM111" s="18">
        <f t="shared" si="21"/>
        <v>0</v>
      </c>
      <c r="AN111" s="92"/>
    </row>
    <row r="112" spans="1:40" ht="15" customHeight="1" x14ac:dyDescent="0.15">
      <c r="A112" s="34" t="s">
        <v>482</v>
      </c>
      <c r="B112" s="10" t="s">
        <v>483</v>
      </c>
      <c r="C112" s="10" t="s">
        <v>484</v>
      </c>
      <c r="D112" s="30" t="s">
        <v>596</v>
      </c>
      <c r="E112" s="30" t="s">
        <v>149</v>
      </c>
      <c r="F112" s="30" t="s">
        <v>150</v>
      </c>
      <c r="G112" s="30" t="s">
        <v>542</v>
      </c>
      <c r="H112" s="30" t="s">
        <v>558</v>
      </c>
      <c r="I112" s="30" t="s">
        <v>560</v>
      </c>
      <c r="J112" s="30"/>
      <c r="K112" s="30"/>
      <c r="L112" s="30"/>
      <c r="M112" s="30" t="s">
        <v>570</v>
      </c>
      <c r="N112" s="30" t="s">
        <v>592</v>
      </c>
      <c r="O112" s="31">
        <v>42206</v>
      </c>
      <c r="P112" s="31" t="str">
        <f t="shared" si="16"/>
        <v>2018/4/1</v>
      </c>
      <c r="Q112" s="30" t="s">
        <v>28</v>
      </c>
      <c r="R112" s="30" t="s">
        <v>27</v>
      </c>
      <c r="S112" s="30"/>
      <c r="T112" s="30"/>
      <c r="U112" s="33" t="s">
        <v>153</v>
      </c>
      <c r="V112" s="12" t="s">
        <v>65</v>
      </c>
      <c r="W112" s="41" t="s">
        <v>151</v>
      </c>
      <c r="X112" s="22" t="str">
        <f t="shared" si="17"/>
        <v>C</v>
      </c>
      <c r="Y112" s="13">
        <v>43191</v>
      </c>
      <c r="Z112" s="14" t="str">
        <f t="shared" si="18"/>
        <v>是</v>
      </c>
      <c r="AA112" s="13">
        <v>43101</v>
      </c>
      <c r="AB112" s="15" t="str">
        <f t="shared" si="19"/>
        <v>是</v>
      </c>
      <c r="AC112" s="15"/>
      <c r="AD112" s="50"/>
      <c r="AF112" s="91"/>
      <c r="AG112" s="16"/>
      <c r="AH112" s="16"/>
      <c r="AI112" s="17"/>
      <c r="AJ112" s="24">
        <v>1</v>
      </c>
      <c r="AK112" s="16">
        <f t="shared" si="20"/>
        <v>0</v>
      </c>
      <c r="AL112" s="18">
        <f t="shared" si="15"/>
        <v>1</v>
      </c>
      <c r="AM112" s="18">
        <f t="shared" si="21"/>
        <v>0</v>
      </c>
      <c r="AN112" s="92"/>
    </row>
    <row r="113" spans="1:40" ht="15" customHeight="1" x14ac:dyDescent="0.15">
      <c r="A113" s="34" t="s">
        <v>485</v>
      </c>
      <c r="B113" s="10" t="s">
        <v>486</v>
      </c>
      <c r="C113" s="10" t="s">
        <v>487</v>
      </c>
      <c r="D113" s="30" t="s">
        <v>596</v>
      </c>
      <c r="E113" s="30" t="s">
        <v>149</v>
      </c>
      <c r="F113" s="30" t="s">
        <v>150</v>
      </c>
      <c r="G113" s="30" t="s">
        <v>542</v>
      </c>
      <c r="H113" s="30" t="s">
        <v>558</v>
      </c>
      <c r="I113" s="30" t="s">
        <v>561</v>
      </c>
      <c r="J113" s="30"/>
      <c r="K113" s="30"/>
      <c r="L113" s="30"/>
      <c r="M113" s="30" t="s">
        <v>586</v>
      </c>
      <c r="N113" s="30" t="s">
        <v>593</v>
      </c>
      <c r="O113" s="31">
        <v>42549</v>
      </c>
      <c r="P113" s="31" t="str">
        <f t="shared" si="16"/>
        <v>2018/4/1</v>
      </c>
      <c r="Q113" s="30" t="s">
        <v>28</v>
      </c>
      <c r="R113" s="30" t="s">
        <v>27</v>
      </c>
      <c r="S113" s="30"/>
      <c r="T113" s="30"/>
      <c r="U113" s="33" t="s">
        <v>153</v>
      </c>
      <c r="V113" s="12" t="s">
        <v>65</v>
      </c>
      <c r="W113" s="41" t="s">
        <v>151</v>
      </c>
      <c r="X113" s="22" t="str">
        <f t="shared" si="17"/>
        <v>C</v>
      </c>
      <c r="Y113" s="13">
        <v>43191</v>
      </c>
      <c r="Z113" s="14" t="str">
        <f t="shared" si="18"/>
        <v>是</v>
      </c>
      <c r="AA113" s="13">
        <v>43101</v>
      </c>
      <c r="AB113" s="15" t="str">
        <f t="shared" si="19"/>
        <v>是</v>
      </c>
      <c r="AC113" s="15"/>
      <c r="AD113" s="50"/>
      <c r="AF113" s="91"/>
      <c r="AG113" s="16"/>
      <c r="AH113" s="16"/>
      <c r="AI113" s="17"/>
      <c r="AJ113" s="24">
        <v>1</v>
      </c>
      <c r="AK113" s="16">
        <f t="shared" si="20"/>
        <v>0</v>
      </c>
      <c r="AL113" s="18">
        <f t="shared" si="15"/>
        <v>1</v>
      </c>
      <c r="AM113" s="18">
        <f t="shared" si="21"/>
        <v>0</v>
      </c>
      <c r="AN113" s="92"/>
    </row>
    <row r="114" spans="1:40" ht="15" customHeight="1" x14ac:dyDescent="0.15">
      <c r="A114" s="34" t="s">
        <v>488</v>
      </c>
      <c r="B114" s="10" t="s">
        <v>489</v>
      </c>
      <c r="C114" s="10" t="s">
        <v>490</v>
      </c>
      <c r="D114" s="30" t="s">
        <v>596</v>
      </c>
      <c r="E114" s="30" t="s">
        <v>149</v>
      </c>
      <c r="F114" s="30" t="s">
        <v>150</v>
      </c>
      <c r="G114" s="30" t="s">
        <v>542</v>
      </c>
      <c r="H114" s="30" t="s">
        <v>558</v>
      </c>
      <c r="I114" s="30" t="s">
        <v>561</v>
      </c>
      <c r="J114" s="30"/>
      <c r="K114" s="30"/>
      <c r="L114" s="30"/>
      <c r="M114" s="30" t="s">
        <v>570</v>
      </c>
      <c r="N114" s="30" t="s">
        <v>592</v>
      </c>
      <c r="O114" s="31">
        <v>42570</v>
      </c>
      <c r="P114" s="31" t="str">
        <f t="shared" si="16"/>
        <v>2018/4/1</v>
      </c>
      <c r="Q114" s="30" t="s">
        <v>28</v>
      </c>
      <c r="R114" s="30" t="s">
        <v>27</v>
      </c>
      <c r="S114" s="30"/>
      <c r="T114" s="30"/>
      <c r="U114" s="33" t="s">
        <v>153</v>
      </c>
      <c r="V114" s="12" t="s">
        <v>65</v>
      </c>
      <c r="W114" s="41" t="s">
        <v>151</v>
      </c>
      <c r="X114" s="22" t="str">
        <f t="shared" si="17"/>
        <v>C</v>
      </c>
      <c r="Y114" s="13">
        <v>43191</v>
      </c>
      <c r="Z114" s="14" t="str">
        <f t="shared" si="18"/>
        <v>是</v>
      </c>
      <c r="AA114" s="13">
        <v>43101</v>
      </c>
      <c r="AB114" s="15" t="str">
        <f t="shared" si="19"/>
        <v>是</v>
      </c>
      <c r="AC114" s="15"/>
      <c r="AD114" s="50"/>
      <c r="AF114" s="91"/>
      <c r="AG114" s="16"/>
      <c r="AH114" s="16"/>
      <c r="AI114" s="17"/>
      <c r="AJ114" s="24">
        <v>1</v>
      </c>
      <c r="AK114" s="16">
        <f t="shared" si="20"/>
        <v>0</v>
      </c>
      <c r="AL114" s="18">
        <f t="shared" si="15"/>
        <v>1</v>
      </c>
      <c r="AM114" s="18">
        <f t="shared" si="21"/>
        <v>0</v>
      </c>
      <c r="AN114" s="92"/>
    </row>
    <row r="115" spans="1:40" ht="15" customHeight="1" x14ac:dyDescent="0.15">
      <c r="A115" s="34" t="s">
        <v>491</v>
      </c>
      <c r="B115" s="10" t="s">
        <v>492</v>
      </c>
      <c r="C115" s="10" t="s">
        <v>493</v>
      </c>
      <c r="D115" s="30" t="s">
        <v>596</v>
      </c>
      <c r="E115" s="30" t="s">
        <v>149</v>
      </c>
      <c r="F115" s="30" t="s">
        <v>150</v>
      </c>
      <c r="G115" s="30" t="s">
        <v>542</v>
      </c>
      <c r="H115" s="30" t="s">
        <v>558</v>
      </c>
      <c r="I115" s="30" t="s">
        <v>561</v>
      </c>
      <c r="J115" s="30"/>
      <c r="K115" s="30"/>
      <c r="L115" s="30"/>
      <c r="M115" s="30" t="s">
        <v>570</v>
      </c>
      <c r="N115" s="30" t="s">
        <v>593</v>
      </c>
      <c r="O115" s="31">
        <v>41583</v>
      </c>
      <c r="P115" s="31" t="str">
        <f t="shared" si="16"/>
        <v>2018/4/1</v>
      </c>
      <c r="Q115" s="30" t="s">
        <v>28</v>
      </c>
      <c r="R115" s="30" t="s">
        <v>27</v>
      </c>
      <c r="S115" s="30"/>
      <c r="T115" s="30"/>
      <c r="U115" s="33" t="s">
        <v>153</v>
      </c>
      <c r="V115" s="12" t="s">
        <v>65</v>
      </c>
      <c r="W115" s="41" t="s">
        <v>151</v>
      </c>
      <c r="X115" s="22" t="str">
        <f t="shared" si="17"/>
        <v>C</v>
      </c>
      <c r="Y115" s="13">
        <v>43191</v>
      </c>
      <c r="Z115" s="14" t="str">
        <f t="shared" si="18"/>
        <v>是</v>
      </c>
      <c r="AA115" s="13">
        <v>43101</v>
      </c>
      <c r="AB115" s="15" t="str">
        <f t="shared" si="19"/>
        <v>是</v>
      </c>
      <c r="AC115" s="15"/>
      <c r="AD115" s="50"/>
      <c r="AF115" s="91"/>
      <c r="AG115" s="16"/>
      <c r="AH115" s="16"/>
      <c r="AI115" s="17"/>
      <c r="AJ115" s="24">
        <v>1</v>
      </c>
      <c r="AK115" s="16">
        <f t="shared" si="20"/>
        <v>0</v>
      </c>
      <c r="AL115" s="18">
        <f t="shared" si="15"/>
        <v>1</v>
      </c>
      <c r="AM115" s="18">
        <f t="shared" si="21"/>
        <v>0</v>
      </c>
      <c r="AN115" s="92"/>
    </row>
    <row r="116" spans="1:40" ht="15" customHeight="1" x14ac:dyDescent="0.15">
      <c r="A116" s="34" t="s">
        <v>494</v>
      </c>
      <c r="B116" s="10" t="s">
        <v>495</v>
      </c>
      <c r="C116" s="10" t="s">
        <v>496</v>
      </c>
      <c r="D116" s="30" t="s">
        <v>596</v>
      </c>
      <c r="E116" s="30" t="s">
        <v>149</v>
      </c>
      <c r="F116" s="30" t="s">
        <v>150</v>
      </c>
      <c r="G116" s="30" t="s">
        <v>542</v>
      </c>
      <c r="H116" s="30" t="s">
        <v>558</v>
      </c>
      <c r="I116" s="30" t="s">
        <v>561</v>
      </c>
      <c r="J116" s="30"/>
      <c r="K116" s="30"/>
      <c r="L116" s="30"/>
      <c r="M116" s="30" t="s">
        <v>570</v>
      </c>
      <c r="N116" s="30" t="s">
        <v>592</v>
      </c>
      <c r="O116" s="31">
        <v>42661</v>
      </c>
      <c r="P116" s="31" t="str">
        <f t="shared" si="16"/>
        <v>2018/4/1</v>
      </c>
      <c r="Q116" s="30" t="s">
        <v>28</v>
      </c>
      <c r="R116" s="30" t="s">
        <v>27</v>
      </c>
      <c r="S116" s="30"/>
      <c r="T116" s="30"/>
      <c r="U116" s="33" t="s">
        <v>153</v>
      </c>
      <c r="V116" s="12" t="s">
        <v>65</v>
      </c>
      <c r="W116" s="41" t="s">
        <v>151</v>
      </c>
      <c r="X116" s="22" t="str">
        <f t="shared" si="17"/>
        <v>C</v>
      </c>
      <c r="Y116" s="13">
        <v>43191</v>
      </c>
      <c r="Z116" s="14" t="str">
        <f t="shared" si="18"/>
        <v>是</v>
      </c>
      <c r="AA116" s="13">
        <v>43101</v>
      </c>
      <c r="AB116" s="15" t="str">
        <f t="shared" si="19"/>
        <v>是</v>
      </c>
      <c r="AC116" s="15"/>
      <c r="AD116" s="50"/>
      <c r="AF116" s="91"/>
      <c r="AG116" s="16"/>
      <c r="AH116" s="16"/>
      <c r="AI116" s="17"/>
      <c r="AJ116" s="24">
        <v>1</v>
      </c>
      <c r="AK116" s="16">
        <f t="shared" si="20"/>
        <v>0</v>
      </c>
      <c r="AL116" s="18">
        <f t="shared" si="15"/>
        <v>1</v>
      </c>
      <c r="AM116" s="18">
        <f t="shared" si="21"/>
        <v>0</v>
      </c>
      <c r="AN116" s="92"/>
    </row>
    <row r="117" spans="1:40" ht="15" customHeight="1" x14ac:dyDescent="0.15">
      <c r="A117" s="34" t="s">
        <v>497</v>
      </c>
      <c r="B117" s="10" t="s">
        <v>498</v>
      </c>
      <c r="C117" s="10" t="s">
        <v>499</v>
      </c>
      <c r="D117" s="30" t="s">
        <v>596</v>
      </c>
      <c r="E117" s="30" t="s">
        <v>149</v>
      </c>
      <c r="F117" s="30" t="s">
        <v>150</v>
      </c>
      <c r="G117" s="30" t="s">
        <v>542</v>
      </c>
      <c r="H117" s="30" t="s">
        <v>558</v>
      </c>
      <c r="I117" s="30" t="s">
        <v>561</v>
      </c>
      <c r="J117" s="30"/>
      <c r="K117" s="30"/>
      <c r="L117" s="30"/>
      <c r="M117" s="30" t="s">
        <v>570</v>
      </c>
      <c r="N117" s="30" t="s">
        <v>592</v>
      </c>
      <c r="O117" s="31">
        <v>42192</v>
      </c>
      <c r="P117" s="31" t="str">
        <f t="shared" si="16"/>
        <v>2018/4/1</v>
      </c>
      <c r="Q117" s="30" t="s">
        <v>28</v>
      </c>
      <c r="R117" s="30" t="s">
        <v>27</v>
      </c>
      <c r="S117" s="30"/>
      <c r="T117" s="30"/>
      <c r="U117" s="33" t="s">
        <v>153</v>
      </c>
      <c r="V117" s="12" t="s">
        <v>65</v>
      </c>
      <c r="W117" s="41" t="s">
        <v>151</v>
      </c>
      <c r="X117" s="22" t="str">
        <f t="shared" si="17"/>
        <v>C</v>
      </c>
      <c r="Y117" s="13">
        <v>43191</v>
      </c>
      <c r="Z117" s="14" t="str">
        <f t="shared" si="18"/>
        <v>是</v>
      </c>
      <c r="AA117" s="13">
        <v>43101</v>
      </c>
      <c r="AB117" s="15" t="str">
        <f t="shared" si="19"/>
        <v>是</v>
      </c>
      <c r="AC117" s="15"/>
      <c r="AD117" s="50"/>
      <c r="AF117" s="91"/>
      <c r="AG117" s="16"/>
      <c r="AH117" s="16"/>
      <c r="AI117" s="17"/>
      <c r="AJ117" s="24">
        <v>1</v>
      </c>
      <c r="AK117" s="16">
        <f t="shared" si="20"/>
        <v>0</v>
      </c>
      <c r="AL117" s="18">
        <f t="shared" si="15"/>
        <v>1</v>
      </c>
      <c r="AM117" s="18">
        <f t="shared" si="21"/>
        <v>0</v>
      </c>
      <c r="AN117" s="92"/>
    </row>
    <row r="118" spans="1:40" ht="15" customHeight="1" x14ac:dyDescent="0.15">
      <c r="A118" s="34" t="s">
        <v>500</v>
      </c>
      <c r="B118" s="10" t="s">
        <v>501</v>
      </c>
      <c r="C118" s="10" t="s">
        <v>502</v>
      </c>
      <c r="D118" s="30" t="s">
        <v>596</v>
      </c>
      <c r="E118" s="30" t="s">
        <v>149</v>
      </c>
      <c r="F118" s="30" t="s">
        <v>150</v>
      </c>
      <c r="G118" s="30" t="s">
        <v>542</v>
      </c>
      <c r="H118" s="30" t="s">
        <v>558</v>
      </c>
      <c r="I118" s="30" t="s">
        <v>561</v>
      </c>
      <c r="J118" s="30"/>
      <c r="K118" s="30"/>
      <c r="L118" s="30"/>
      <c r="M118" s="30" t="s">
        <v>570</v>
      </c>
      <c r="N118" s="30" t="s">
        <v>593</v>
      </c>
      <c r="O118" s="31">
        <v>42913</v>
      </c>
      <c r="P118" s="31" t="str">
        <f t="shared" si="16"/>
        <v>2018/4/1</v>
      </c>
      <c r="Q118" s="30" t="s">
        <v>28</v>
      </c>
      <c r="R118" s="30" t="s">
        <v>27</v>
      </c>
      <c r="S118" s="30"/>
      <c r="T118" s="30"/>
      <c r="U118" s="33" t="s">
        <v>153</v>
      </c>
      <c r="V118" s="12" t="s">
        <v>65</v>
      </c>
      <c r="W118" s="41" t="s">
        <v>151</v>
      </c>
      <c r="X118" s="22" t="str">
        <f t="shared" si="17"/>
        <v>C</v>
      </c>
      <c r="Y118" s="13">
        <v>43191</v>
      </c>
      <c r="Z118" s="14" t="str">
        <f t="shared" si="18"/>
        <v>是</v>
      </c>
      <c r="AA118" s="13">
        <v>43101</v>
      </c>
      <c r="AB118" s="15" t="str">
        <f t="shared" si="19"/>
        <v>是</v>
      </c>
      <c r="AC118" s="15"/>
      <c r="AD118" s="50"/>
      <c r="AF118" s="91"/>
      <c r="AG118" s="16"/>
      <c r="AH118" s="16"/>
      <c r="AI118" s="17"/>
      <c r="AJ118" s="24">
        <v>1</v>
      </c>
      <c r="AK118" s="16">
        <f t="shared" si="20"/>
        <v>0</v>
      </c>
      <c r="AL118" s="18">
        <f t="shared" si="15"/>
        <v>1</v>
      </c>
      <c r="AM118" s="18">
        <f t="shared" si="21"/>
        <v>0</v>
      </c>
      <c r="AN118" s="92"/>
    </row>
    <row r="119" spans="1:40" ht="15" customHeight="1" x14ac:dyDescent="0.15">
      <c r="A119" s="34" t="s">
        <v>503</v>
      </c>
      <c r="B119" s="10" t="s">
        <v>504</v>
      </c>
      <c r="C119" s="10" t="s">
        <v>505</v>
      </c>
      <c r="D119" s="30" t="s">
        <v>596</v>
      </c>
      <c r="E119" s="30" t="s">
        <v>149</v>
      </c>
      <c r="F119" s="30" t="s">
        <v>150</v>
      </c>
      <c r="G119" s="30" t="s">
        <v>542</v>
      </c>
      <c r="H119" s="30" t="s">
        <v>558</v>
      </c>
      <c r="I119" s="30" t="s">
        <v>561</v>
      </c>
      <c r="J119" s="30"/>
      <c r="K119" s="30"/>
      <c r="L119" s="30"/>
      <c r="M119" s="30" t="s">
        <v>570</v>
      </c>
      <c r="N119" s="30" t="s">
        <v>592</v>
      </c>
      <c r="O119" s="31">
        <v>43179</v>
      </c>
      <c r="P119" s="31">
        <f t="shared" si="16"/>
        <v>43271</v>
      </c>
      <c r="Q119" s="30" t="s">
        <v>28</v>
      </c>
      <c r="R119" s="30" t="s">
        <v>27</v>
      </c>
      <c r="S119" s="30"/>
      <c r="T119" s="30"/>
      <c r="U119" s="33" t="s">
        <v>153</v>
      </c>
      <c r="V119" s="12" t="s">
        <v>65</v>
      </c>
      <c r="W119" s="41" t="s">
        <v>151</v>
      </c>
      <c r="X119" s="22" t="str">
        <f t="shared" si="17"/>
        <v>C</v>
      </c>
      <c r="Y119" s="13">
        <v>43191</v>
      </c>
      <c r="Z119" s="14" t="str">
        <f t="shared" si="18"/>
        <v>是</v>
      </c>
      <c r="AA119" s="13">
        <v>43101</v>
      </c>
      <c r="AB119" s="15" t="str">
        <f t="shared" si="19"/>
        <v>否</v>
      </c>
      <c r="AC119" s="15"/>
      <c r="AD119" s="50"/>
      <c r="AF119" s="91"/>
      <c r="AG119" s="16"/>
      <c r="AH119" s="16"/>
      <c r="AI119" s="17"/>
      <c r="AJ119" s="24">
        <v>1</v>
      </c>
      <c r="AK119" s="16">
        <f t="shared" si="20"/>
        <v>0</v>
      </c>
      <c r="AL119" s="18">
        <f t="shared" si="15"/>
        <v>1</v>
      </c>
      <c r="AM119" s="18">
        <f t="shared" si="21"/>
        <v>0</v>
      </c>
      <c r="AN119" s="92"/>
    </row>
    <row r="120" spans="1:40" ht="15" customHeight="1" x14ac:dyDescent="0.15">
      <c r="A120" s="9" t="s">
        <v>506</v>
      </c>
      <c r="B120" s="10" t="s">
        <v>507</v>
      </c>
      <c r="C120" s="10" t="s">
        <v>508</v>
      </c>
      <c r="D120" s="30" t="s">
        <v>596</v>
      </c>
      <c r="E120" s="30" t="s">
        <v>149</v>
      </c>
      <c r="F120" s="10" t="s">
        <v>150</v>
      </c>
      <c r="G120" s="10" t="s">
        <v>542</v>
      </c>
      <c r="H120" s="10" t="s">
        <v>562</v>
      </c>
      <c r="I120" s="10"/>
      <c r="J120" s="10"/>
      <c r="K120" s="10"/>
      <c r="L120" s="10"/>
      <c r="M120" s="10" t="s">
        <v>569</v>
      </c>
      <c r="N120" s="30" t="s">
        <v>591</v>
      </c>
      <c r="O120" s="11">
        <v>39728</v>
      </c>
      <c r="P120" s="31" t="str">
        <f t="shared" si="16"/>
        <v>2018/4/1</v>
      </c>
      <c r="Q120" s="30" t="s">
        <v>28</v>
      </c>
      <c r="R120" s="30" t="s">
        <v>27</v>
      </c>
      <c r="S120" s="30"/>
      <c r="T120" s="30"/>
      <c r="U120" s="33" t="s">
        <v>171</v>
      </c>
      <c r="V120" s="12" t="s">
        <v>65</v>
      </c>
      <c r="W120" s="41" t="s">
        <v>151</v>
      </c>
      <c r="X120" s="22" t="str">
        <f t="shared" si="17"/>
        <v>C</v>
      </c>
      <c r="Y120" s="13">
        <v>43191</v>
      </c>
      <c r="Z120" s="14" t="str">
        <f t="shared" si="18"/>
        <v>是</v>
      </c>
      <c r="AA120" s="13">
        <v>43101</v>
      </c>
      <c r="AB120" s="15" t="str">
        <f t="shared" si="19"/>
        <v>是</v>
      </c>
      <c r="AC120" s="15"/>
      <c r="AD120" s="50"/>
      <c r="AF120" s="91"/>
      <c r="AG120" s="16"/>
      <c r="AH120" s="16"/>
      <c r="AI120" s="17"/>
      <c r="AJ120" s="24">
        <v>1</v>
      </c>
      <c r="AK120" s="16">
        <f t="shared" si="20"/>
        <v>0</v>
      </c>
      <c r="AL120" s="18">
        <f t="shared" si="15"/>
        <v>1</v>
      </c>
      <c r="AM120" s="18">
        <f t="shared" si="21"/>
        <v>0</v>
      </c>
      <c r="AN120" s="92"/>
    </row>
    <row r="121" spans="1:40" ht="15" customHeight="1" x14ac:dyDescent="0.15">
      <c r="A121" s="9" t="s">
        <v>509</v>
      </c>
      <c r="B121" s="10" t="s">
        <v>510</v>
      </c>
      <c r="C121" s="10" t="s">
        <v>511</v>
      </c>
      <c r="D121" s="30" t="s">
        <v>596</v>
      </c>
      <c r="E121" s="30" t="s">
        <v>149</v>
      </c>
      <c r="F121" s="10" t="s">
        <v>150</v>
      </c>
      <c r="G121" s="10" t="s">
        <v>542</v>
      </c>
      <c r="H121" s="10" t="s">
        <v>562</v>
      </c>
      <c r="I121" s="10" t="s">
        <v>563</v>
      </c>
      <c r="J121" s="10"/>
      <c r="K121" s="10"/>
      <c r="L121" s="10"/>
      <c r="M121" s="10" t="s">
        <v>570</v>
      </c>
      <c r="N121" s="10" t="s">
        <v>593</v>
      </c>
      <c r="O121" s="11">
        <v>42549</v>
      </c>
      <c r="P121" s="31" t="str">
        <f t="shared" si="16"/>
        <v>2018/4/1</v>
      </c>
      <c r="Q121" s="30" t="s">
        <v>28</v>
      </c>
      <c r="R121" s="30" t="s">
        <v>27</v>
      </c>
      <c r="S121" s="30"/>
      <c r="T121" s="30"/>
      <c r="U121" s="32" t="s">
        <v>171</v>
      </c>
      <c r="V121" s="12" t="s">
        <v>65</v>
      </c>
      <c r="W121" s="41" t="s">
        <v>151</v>
      </c>
      <c r="X121" s="22" t="str">
        <f t="shared" si="17"/>
        <v>C</v>
      </c>
      <c r="Y121" s="13">
        <v>43191</v>
      </c>
      <c r="Z121" s="14" t="str">
        <f t="shared" si="18"/>
        <v>是</v>
      </c>
      <c r="AA121" s="13">
        <v>43101</v>
      </c>
      <c r="AB121" s="15" t="str">
        <f t="shared" si="19"/>
        <v>是</v>
      </c>
      <c r="AC121" s="15"/>
      <c r="AD121" s="50"/>
      <c r="AF121" s="91"/>
      <c r="AG121" s="16"/>
      <c r="AH121" s="16"/>
      <c r="AI121" s="17"/>
      <c r="AJ121" s="24">
        <v>1</v>
      </c>
      <c r="AK121" s="16">
        <f t="shared" si="20"/>
        <v>0</v>
      </c>
      <c r="AL121" s="18">
        <f t="shared" si="15"/>
        <v>1</v>
      </c>
      <c r="AM121" s="18">
        <f t="shared" si="21"/>
        <v>0</v>
      </c>
      <c r="AN121" s="92"/>
    </row>
    <row r="122" spans="1:40" ht="15" customHeight="1" x14ac:dyDescent="0.15">
      <c r="A122" s="9" t="s">
        <v>512</v>
      </c>
      <c r="B122" s="10" t="s">
        <v>513</v>
      </c>
      <c r="C122" s="10" t="s">
        <v>514</v>
      </c>
      <c r="D122" s="30" t="s">
        <v>596</v>
      </c>
      <c r="E122" s="30" t="s">
        <v>149</v>
      </c>
      <c r="F122" s="30" t="s">
        <v>150</v>
      </c>
      <c r="G122" s="30" t="s">
        <v>542</v>
      </c>
      <c r="H122" s="10" t="s">
        <v>562</v>
      </c>
      <c r="I122" s="10" t="s">
        <v>563</v>
      </c>
      <c r="J122" s="30"/>
      <c r="K122" s="10"/>
      <c r="L122" s="10"/>
      <c r="M122" s="10" t="s">
        <v>570</v>
      </c>
      <c r="N122" s="30" t="s">
        <v>593</v>
      </c>
      <c r="O122" s="11">
        <v>42549</v>
      </c>
      <c r="P122" s="31" t="str">
        <f t="shared" si="16"/>
        <v>2018/4/1</v>
      </c>
      <c r="Q122" s="30" t="s">
        <v>28</v>
      </c>
      <c r="R122" s="10" t="s">
        <v>27</v>
      </c>
      <c r="S122" s="10"/>
      <c r="T122" s="10"/>
      <c r="U122" s="33" t="s">
        <v>171</v>
      </c>
      <c r="V122" s="12" t="s">
        <v>65</v>
      </c>
      <c r="W122" s="41" t="s">
        <v>151</v>
      </c>
      <c r="X122" s="22" t="str">
        <f t="shared" si="17"/>
        <v>C</v>
      </c>
      <c r="Y122" s="13">
        <v>43191</v>
      </c>
      <c r="Z122" s="14" t="str">
        <f t="shared" si="18"/>
        <v>是</v>
      </c>
      <c r="AA122" s="13">
        <v>43101</v>
      </c>
      <c r="AB122" s="15" t="str">
        <f t="shared" si="19"/>
        <v>是</v>
      </c>
      <c r="AC122" s="15"/>
      <c r="AD122" s="50"/>
      <c r="AF122" s="91"/>
      <c r="AG122" s="16"/>
      <c r="AH122" s="16"/>
      <c r="AI122" s="17"/>
      <c r="AJ122" s="24">
        <v>1</v>
      </c>
      <c r="AK122" s="16">
        <f t="shared" si="20"/>
        <v>0</v>
      </c>
      <c r="AL122" s="18">
        <f t="shared" si="15"/>
        <v>1</v>
      </c>
      <c r="AM122" s="18">
        <f t="shared" si="21"/>
        <v>0</v>
      </c>
      <c r="AN122" s="92"/>
    </row>
    <row r="123" spans="1:40" ht="15" customHeight="1" x14ac:dyDescent="0.15">
      <c r="A123" s="9" t="s">
        <v>515</v>
      </c>
      <c r="B123" s="10" t="s">
        <v>516</v>
      </c>
      <c r="C123" s="10" t="s">
        <v>517</v>
      </c>
      <c r="D123" s="30" t="s">
        <v>596</v>
      </c>
      <c r="E123" s="30" t="s">
        <v>149</v>
      </c>
      <c r="F123" s="30" t="s">
        <v>150</v>
      </c>
      <c r="G123" s="30" t="s">
        <v>542</v>
      </c>
      <c r="H123" s="10" t="s">
        <v>562</v>
      </c>
      <c r="I123" s="10" t="s">
        <v>563</v>
      </c>
      <c r="J123" s="30"/>
      <c r="K123" s="10"/>
      <c r="L123" s="10"/>
      <c r="M123" s="10" t="s">
        <v>570</v>
      </c>
      <c r="N123" s="30" t="s">
        <v>592</v>
      </c>
      <c r="O123" s="11">
        <v>42556</v>
      </c>
      <c r="P123" s="31" t="str">
        <f t="shared" si="16"/>
        <v>2018/4/1</v>
      </c>
      <c r="Q123" s="30" t="s">
        <v>28</v>
      </c>
      <c r="R123" s="10" t="s">
        <v>27</v>
      </c>
      <c r="S123" s="10"/>
      <c r="T123" s="10"/>
      <c r="U123" s="33" t="s">
        <v>171</v>
      </c>
      <c r="V123" s="12" t="s">
        <v>65</v>
      </c>
      <c r="W123" s="41" t="s">
        <v>151</v>
      </c>
      <c r="X123" s="22" t="str">
        <f t="shared" si="17"/>
        <v>C</v>
      </c>
      <c r="Y123" s="13">
        <v>43191</v>
      </c>
      <c r="Z123" s="14" t="str">
        <f t="shared" si="18"/>
        <v>是</v>
      </c>
      <c r="AA123" s="13">
        <v>43101</v>
      </c>
      <c r="AB123" s="15" t="str">
        <f t="shared" si="19"/>
        <v>是</v>
      </c>
      <c r="AC123" s="15"/>
      <c r="AD123" s="50"/>
      <c r="AF123" s="91"/>
      <c r="AG123" s="16"/>
      <c r="AH123" s="16"/>
      <c r="AI123" s="17"/>
      <c r="AJ123" s="24">
        <v>1</v>
      </c>
      <c r="AK123" s="16">
        <f t="shared" si="20"/>
        <v>0</v>
      </c>
      <c r="AL123" s="18">
        <f t="shared" si="15"/>
        <v>1</v>
      </c>
      <c r="AM123" s="18">
        <f t="shared" si="21"/>
        <v>0</v>
      </c>
      <c r="AN123" s="92"/>
    </row>
    <row r="124" spans="1:40" ht="15" customHeight="1" x14ac:dyDescent="0.15">
      <c r="A124" s="9" t="s">
        <v>518</v>
      </c>
      <c r="B124" s="10" t="s">
        <v>519</v>
      </c>
      <c r="C124" s="10" t="s">
        <v>520</v>
      </c>
      <c r="D124" s="30" t="s">
        <v>596</v>
      </c>
      <c r="E124" s="30" t="s">
        <v>149</v>
      </c>
      <c r="F124" s="30" t="s">
        <v>150</v>
      </c>
      <c r="G124" s="30" t="s">
        <v>542</v>
      </c>
      <c r="H124" s="10" t="s">
        <v>562</v>
      </c>
      <c r="I124" s="10" t="s">
        <v>563</v>
      </c>
      <c r="J124" s="30"/>
      <c r="K124" s="10"/>
      <c r="L124" s="10"/>
      <c r="M124" s="10" t="s">
        <v>570</v>
      </c>
      <c r="N124" s="30" t="s">
        <v>592</v>
      </c>
      <c r="O124" s="11">
        <v>42815</v>
      </c>
      <c r="P124" s="31" t="str">
        <f t="shared" si="16"/>
        <v>2018/4/1</v>
      </c>
      <c r="Q124" s="30" t="s">
        <v>28</v>
      </c>
      <c r="R124" s="10" t="s">
        <v>27</v>
      </c>
      <c r="S124" s="10"/>
      <c r="T124" s="10"/>
      <c r="U124" s="33" t="s">
        <v>171</v>
      </c>
      <c r="V124" s="12" t="s">
        <v>65</v>
      </c>
      <c r="W124" s="41" t="s">
        <v>151</v>
      </c>
      <c r="X124" s="22" t="str">
        <f t="shared" si="17"/>
        <v>C</v>
      </c>
      <c r="Y124" s="13">
        <v>43191</v>
      </c>
      <c r="Z124" s="14" t="str">
        <f t="shared" si="18"/>
        <v>是</v>
      </c>
      <c r="AA124" s="13">
        <v>43101</v>
      </c>
      <c r="AB124" s="15" t="str">
        <f t="shared" si="19"/>
        <v>是</v>
      </c>
      <c r="AC124" s="15"/>
      <c r="AD124" s="50"/>
      <c r="AF124" s="91"/>
      <c r="AG124" s="16"/>
      <c r="AH124" s="16"/>
      <c r="AI124" s="17"/>
      <c r="AJ124" s="24">
        <v>1</v>
      </c>
      <c r="AK124" s="16">
        <f t="shared" si="20"/>
        <v>0</v>
      </c>
      <c r="AL124" s="18">
        <f t="shared" si="15"/>
        <v>1</v>
      </c>
      <c r="AM124" s="18">
        <f t="shared" si="21"/>
        <v>0</v>
      </c>
      <c r="AN124" s="92"/>
    </row>
    <row r="125" spans="1:40" ht="15" customHeight="1" x14ac:dyDescent="0.15">
      <c r="A125" s="9" t="s">
        <v>521</v>
      </c>
      <c r="B125" s="10" t="s">
        <v>522</v>
      </c>
      <c r="C125" s="10" t="s">
        <v>523</v>
      </c>
      <c r="D125" s="30" t="s">
        <v>596</v>
      </c>
      <c r="E125" s="30" t="s">
        <v>149</v>
      </c>
      <c r="F125" s="30" t="s">
        <v>150</v>
      </c>
      <c r="G125" s="30" t="s">
        <v>542</v>
      </c>
      <c r="H125" s="10" t="s">
        <v>562</v>
      </c>
      <c r="I125" s="10" t="s">
        <v>564</v>
      </c>
      <c r="J125" s="30"/>
      <c r="K125" s="10"/>
      <c r="L125" s="10"/>
      <c r="M125" s="10" t="s">
        <v>587</v>
      </c>
      <c r="N125" s="30" t="s">
        <v>593</v>
      </c>
      <c r="O125" s="11">
        <v>42507</v>
      </c>
      <c r="P125" s="31" t="str">
        <f t="shared" si="16"/>
        <v>2018/4/1</v>
      </c>
      <c r="Q125" s="30" t="s">
        <v>28</v>
      </c>
      <c r="R125" s="10" t="s">
        <v>27</v>
      </c>
      <c r="S125" s="10"/>
      <c r="T125" s="10"/>
      <c r="U125" s="33" t="s">
        <v>171</v>
      </c>
      <c r="V125" s="12" t="s">
        <v>65</v>
      </c>
      <c r="W125" s="41" t="s">
        <v>151</v>
      </c>
      <c r="X125" s="22" t="str">
        <f t="shared" si="17"/>
        <v>C</v>
      </c>
      <c r="Y125" s="13">
        <v>43191</v>
      </c>
      <c r="Z125" s="14" t="str">
        <f t="shared" si="18"/>
        <v>是</v>
      </c>
      <c r="AA125" s="13">
        <v>43101</v>
      </c>
      <c r="AB125" s="15" t="str">
        <f t="shared" si="19"/>
        <v>是</v>
      </c>
      <c r="AC125" s="15"/>
      <c r="AD125" s="50"/>
      <c r="AF125" s="91"/>
      <c r="AG125" s="16"/>
      <c r="AH125" s="16"/>
      <c r="AI125" s="17"/>
      <c r="AJ125" s="24">
        <v>1</v>
      </c>
      <c r="AK125" s="16">
        <f t="shared" si="20"/>
        <v>0</v>
      </c>
      <c r="AL125" s="18">
        <f t="shared" si="15"/>
        <v>1</v>
      </c>
      <c r="AM125" s="18">
        <f t="shared" si="21"/>
        <v>0</v>
      </c>
      <c r="AN125" s="92"/>
    </row>
    <row r="126" spans="1:40" ht="15" customHeight="1" x14ac:dyDescent="0.15">
      <c r="A126" s="9" t="s">
        <v>524</v>
      </c>
      <c r="B126" s="10" t="s">
        <v>525</v>
      </c>
      <c r="C126" s="10" t="s">
        <v>526</v>
      </c>
      <c r="D126" s="30" t="s">
        <v>596</v>
      </c>
      <c r="E126" s="30" t="s">
        <v>149</v>
      </c>
      <c r="F126" s="30" t="s">
        <v>150</v>
      </c>
      <c r="G126" s="30" t="s">
        <v>542</v>
      </c>
      <c r="H126" s="10" t="s">
        <v>562</v>
      </c>
      <c r="I126" s="10" t="s">
        <v>564</v>
      </c>
      <c r="J126" s="30"/>
      <c r="K126" s="10"/>
      <c r="L126" s="10"/>
      <c r="M126" s="10" t="s">
        <v>570</v>
      </c>
      <c r="N126" s="30" t="s">
        <v>593</v>
      </c>
      <c r="O126" s="11">
        <v>42031</v>
      </c>
      <c r="P126" s="31" t="str">
        <f t="shared" si="16"/>
        <v>2018/4/1</v>
      </c>
      <c r="Q126" s="30" t="s">
        <v>28</v>
      </c>
      <c r="R126" s="10" t="s">
        <v>27</v>
      </c>
      <c r="S126" s="10"/>
      <c r="T126" s="10"/>
      <c r="U126" s="33" t="s">
        <v>171</v>
      </c>
      <c r="V126" s="12" t="s">
        <v>65</v>
      </c>
      <c r="W126" s="41" t="s">
        <v>151</v>
      </c>
      <c r="X126" s="22" t="str">
        <f t="shared" si="17"/>
        <v>C</v>
      </c>
      <c r="Y126" s="13">
        <v>43191</v>
      </c>
      <c r="Z126" s="14" t="str">
        <f t="shared" si="18"/>
        <v>是</v>
      </c>
      <c r="AA126" s="13">
        <v>43101</v>
      </c>
      <c r="AB126" s="15" t="str">
        <f t="shared" si="19"/>
        <v>是</v>
      </c>
      <c r="AC126" s="15"/>
      <c r="AD126" s="50"/>
      <c r="AF126" s="91"/>
      <c r="AG126" s="16"/>
      <c r="AH126" s="16"/>
      <c r="AI126" s="17"/>
      <c r="AJ126" s="24">
        <v>1</v>
      </c>
      <c r="AK126" s="16">
        <f t="shared" si="20"/>
        <v>0</v>
      </c>
      <c r="AL126" s="18">
        <f t="shared" si="15"/>
        <v>1</v>
      </c>
      <c r="AM126" s="18">
        <f t="shared" si="21"/>
        <v>0</v>
      </c>
      <c r="AN126" s="92"/>
    </row>
    <row r="127" spans="1:40" ht="15" customHeight="1" x14ac:dyDescent="0.15">
      <c r="A127" s="9" t="s">
        <v>527</v>
      </c>
      <c r="B127" s="10" t="s">
        <v>528</v>
      </c>
      <c r="C127" s="10" t="s">
        <v>529</v>
      </c>
      <c r="D127" s="30" t="s">
        <v>596</v>
      </c>
      <c r="E127" s="30" t="s">
        <v>149</v>
      </c>
      <c r="F127" s="30" t="s">
        <v>150</v>
      </c>
      <c r="G127" s="30" t="s">
        <v>542</v>
      </c>
      <c r="H127" s="10" t="s">
        <v>562</v>
      </c>
      <c r="I127" s="10" t="s">
        <v>564</v>
      </c>
      <c r="J127" s="30"/>
      <c r="K127" s="10"/>
      <c r="L127" s="10"/>
      <c r="M127" s="10" t="s">
        <v>570</v>
      </c>
      <c r="N127" s="30" t="s">
        <v>593</v>
      </c>
      <c r="O127" s="11">
        <v>42206</v>
      </c>
      <c r="P127" s="31" t="str">
        <f t="shared" si="16"/>
        <v>2018/4/1</v>
      </c>
      <c r="Q127" s="30" t="s">
        <v>28</v>
      </c>
      <c r="R127" s="10" t="s">
        <v>27</v>
      </c>
      <c r="S127" s="10"/>
      <c r="T127" s="10"/>
      <c r="U127" s="33" t="s">
        <v>171</v>
      </c>
      <c r="V127" s="12" t="s">
        <v>65</v>
      </c>
      <c r="W127" s="41" t="s">
        <v>151</v>
      </c>
      <c r="X127" s="22" t="str">
        <f t="shared" si="17"/>
        <v>C</v>
      </c>
      <c r="Y127" s="13">
        <v>43191</v>
      </c>
      <c r="Z127" s="14" t="str">
        <f t="shared" si="18"/>
        <v>是</v>
      </c>
      <c r="AA127" s="13">
        <v>43101</v>
      </c>
      <c r="AB127" s="15" t="str">
        <f t="shared" si="19"/>
        <v>是</v>
      </c>
      <c r="AC127" s="15"/>
      <c r="AD127" s="50"/>
      <c r="AF127" s="91"/>
      <c r="AG127" s="16"/>
      <c r="AH127" s="16"/>
      <c r="AI127" s="17"/>
      <c r="AJ127" s="24">
        <v>1</v>
      </c>
      <c r="AK127" s="16">
        <f t="shared" si="20"/>
        <v>0</v>
      </c>
      <c r="AL127" s="18">
        <f t="shared" ref="AL127:AL131" si="22">IF(X127="A",1.5,IF(X127="B",1.2,IF(X127="C",1,IF(X127="D",0.5,0))))</f>
        <v>1</v>
      </c>
      <c r="AM127" s="18">
        <f t="shared" si="21"/>
        <v>0</v>
      </c>
      <c r="AN127" s="92"/>
    </row>
    <row r="128" spans="1:40" ht="15" customHeight="1" x14ac:dyDescent="0.15">
      <c r="A128" s="34" t="s">
        <v>530</v>
      </c>
      <c r="B128" s="10" t="s">
        <v>531</v>
      </c>
      <c r="C128" s="10" t="s">
        <v>532</v>
      </c>
      <c r="D128" s="30" t="s">
        <v>596</v>
      </c>
      <c r="E128" s="30" t="s">
        <v>149</v>
      </c>
      <c r="F128" s="30" t="s">
        <v>150</v>
      </c>
      <c r="G128" s="30" t="s">
        <v>542</v>
      </c>
      <c r="H128" s="30" t="s">
        <v>562</v>
      </c>
      <c r="I128" s="30" t="s">
        <v>564</v>
      </c>
      <c r="J128" s="30"/>
      <c r="K128" s="30"/>
      <c r="L128" s="30"/>
      <c r="M128" s="30" t="s">
        <v>570</v>
      </c>
      <c r="N128" s="30" t="s">
        <v>592</v>
      </c>
      <c r="O128" s="31">
        <v>42815</v>
      </c>
      <c r="P128" s="31" t="str">
        <f t="shared" si="16"/>
        <v>2018/4/1</v>
      </c>
      <c r="Q128" s="30" t="s">
        <v>28</v>
      </c>
      <c r="R128" s="30" t="s">
        <v>27</v>
      </c>
      <c r="S128" s="30"/>
      <c r="T128" s="30"/>
      <c r="U128" s="33" t="s">
        <v>171</v>
      </c>
      <c r="V128" s="12" t="s">
        <v>65</v>
      </c>
      <c r="W128" s="41" t="s">
        <v>151</v>
      </c>
      <c r="X128" s="22" t="str">
        <f t="shared" si="17"/>
        <v>C</v>
      </c>
      <c r="Y128" s="13">
        <v>43191</v>
      </c>
      <c r="Z128" s="14" t="str">
        <f t="shared" si="18"/>
        <v>是</v>
      </c>
      <c r="AA128" s="13">
        <v>43101</v>
      </c>
      <c r="AB128" s="15" t="str">
        <f t="shared" si="19"/>
        <v>是</v>
      </c>
      <c r="AC128" s="15"/>
      <c r="AD128" s="50"/>
      <c r="AF128" s="91"/>
      <c r="AG128" s="16"/>
      <c r="AH128" s="16"/>
      <c r="AI128" s="17"/>
      <c r="AJ128" s="24">
        <v>1</v>
      </c>
      <c r="AK128" s="16">
        <f t="shared" si="20"/>
        <v>0</v>
      </c>
      <c r="AL128" s="18">
        <f t="shared" si="22"/>
        <v>1</v>
      </c>
      <c r="AM128" s="18">
        <f t="shared" si="21"/>
        <v>0</v>
      </c>
      <c r="AN128" s="92"/>
    </row>
    <row r="129" spans="1:40" ht="15" customHeight="1" x14ac:dyDescent="0.15">
      <c r="A129" s="34" t="s">
        <v>533</v>
      </c>
      <c r="B129" s="10" t="s">
        <v>534</v>
      </c>
      <c r="C129" s="10" t="s">
        <v>535</v>
      </c>
      <c r="D129" s="30" t="s">
        <v>596</v>
      </c>
      <c r="E129" s="30" t="s">
        <v>149</v>
      </c>
      <c r="F129" s="30" t="s">
        <v>150</v>
      </c>
      <c r="G129" s="30" t="s">
        <v>542</v>
      </c>
      <c r="H129" s="30" t="s">
        <v>562</v>
      </c>
      <c r="I129" s="30" t="s">
        <v>564</v>
      </c>
      <c r="J129" s="30"/>
      <c r="K129" s="30"/>
      <c r="L129" s="30"/>
      <c r="M129" s="30" t="s">
        <v>573</v>
      </c>
      <c r="N129" s="30" t="s">
        <v>594</v>
      </c>
      <c r="O129" s="31">
        <v>42920</v>
      </c>
      <c r="P129" s="31" t="str">
        <f t="shared" si="16"/>
        <v>2018/4/1</v>
      </c>
      <c r="Q129" s="30" t="s">
        <v>28</v>
      </c>
      <c r="R129" s="30" t="s">
        <v>27</v>
      </c>
      <c r="S129" s="30"/>
      <c r="T129" s="30"/>
      <c r="U129" s="33" t="s">
        <v>171</v>
      </c>
      <c r="V129" s="12" t="s">
        <v>65</v>
      </c>
      <c r="W129" s="41" t="s">
        <v>151</v>
      </c>
      <c r="X129" s="22" t="str">
        <f t="shared" si="17"/>
        <v>C</v>
      </c>
      <c r="Y129" s="13">
        <v>43191</v>
      </c>
      <c r="Z129" s="14" t="str">
        <f t="shared" si="18"/>
        <v>是</v>
      </c>
      <c r="AA129" s="13">
        <v>43101</v>
      </c>
      <c r="AB129" s="15" t="str">
        <f t="shared" si="19"/>
        <v>是</v>
      </c>
      <c r="AC129" s="15"/>
      <c r="AD129" s="50"/>
      <c r="AF129" s="91"/>
      <c r="AG129" s="16"/>
      <c r="AH129" s="16"/>
      <c r="AI129" s="17"/>
      <c r="AJ129" s="24">
        <v>1</v>
      </c>
      <c r="AK129" s="16">
        <f t="shared" si="20"/>
        <v>0</v>
      </c>
      <c r="AL129" s="18">
        <f t="shared" si="22"/>
        <v>1</v>
      </c>
      <c r="AM129" s="18">
        <f t="shared" si="21"/>
        <v>0</v>
      </c>
      <c r="AN129" s="92"/>
    </row>
    <row r="130" spans="1:40" ht="15" customHeight="1" x14ac:dyDescent="0.15">
      <c r="A130" s="34" t="s">
        <v>536</v>
      </c>
      <c r="B130" s="10" t="s">
        <v>537</v>
      </c>
      <c r="C130" s="10" t="s">
        <v>538</v>
      </c>
      <c r="D130" s="30" t="s">
        <v>596</v>
      </c>
      <c r="E130" s="30" t="s">
        <v>149</v>
      </c>
      <c r="F130" s="30" t="s">
        <v>150</v>
      </c>
      <c r="G130" s="30" t="s">
        <v>542</v>
      </c>
      <c r="H130" s="30" t="s">
        <v>562</v>
      </c>
      <c r="I130" s="30" t="s">
        <v>564</v>
      </c>
      <c r="J130" s="30"/>
      <c r="K130" s="30"/>
      <c r="L130" s="30"/>
      <c r="M130" s="30" t="s">
        <v>570</v>
      </c>
      <c r="N130" s="30" t="s">
        <v>592</v>
      </c>
      <c r="O130" s="31">
        <v>42262</v>
      </c>
      <c r="P130" s="31" t="str">
        <f t="shared" si="16"/>
        <v>2018/4/1</v>
      </c>
      <c r="Q130" s="30" t="s">
        <v>28</v>
      </c>
      <c r="R130" s="30" t="s">
        <v>27</v>
      </c>
      <c r="S130" s="30"/>
      <c r="T130" s="30"/>
      <c r="U130" s="33" t="s">
        <v>171</v>
      </c>
      <c r="V130" s="12" t="s">
        <v>65</v>
      </c>
      <c r="W130" s="41" t="s">
        <v>151</v>
      </c>
      <c r="X130" s="22" t="str">
        <f t="shared" si="17"/>
        <v>C</v>
      </c>
      <c r="Y130" s="13">
        <v>43191</v>
      </c>
      <c r="Z130" s="14" t="str">
        <f t="shared" si="18"/>
        <v>是</v>
      </c>
      <c r="AA130" s="13">
        <v>43101</v>
      </c>
      <c r="AB130" s="15" t="str">
        <f t="shared" si="19"/>
        <v>是</v>
      </c>
      <c r="AC130" s="15"/>
      <c r="AD130" s="50"/>
      <c r="AF130" s="91"/>
      <c r="AG130" s="16"/>
      <c r="AH130" s="16"/>
      <c r="AI130" s="17"/>
      <c r="AJ130" s="24">
        <v>1</v>
      </c>
      <c r="AK130" s="16">
        <f t="shared" si="20"/>
        <v>0</v>
      </c>
      <c r="AL130" s="18">
        <f t="shared" si="22"/>
        <v>1</v>
      </c>
      <c r="AM130" s="18">
        <f t="shared" si="21"/>
        <v>0</v>
      </c>
      <c r="AN130" s="92"/>
    </row>
    <row r="131" spans="1:40" ht="15" customHeight="1" x14ac:dyDescent="0.15">
      <c r="A131" s="34" t="s">
        <v>539</v>
      </c>
      <c r="B131" s="10" t="s">
        <v>540</v>
      </c>
      <c r="C131" s="10" t="s">
        <v>541</v>
      </c>
      <c r="D131" s="30" t="s">
        <v>596</v>
      </c>
      <c r="E131" s="30" t="s">
        <v>149</v>
      </c>
      <c r="F131" s="30" t="s">
        <v>150</v>
      </c>
      <c r="G131" s="30" t="s">
        <v>542</v>
      </c>
      <c r="H131" s="30" t="s">
        <v>562</v>
      </c>
      <c r="I131" s="30" t="s">
        <v>564</v>
      </c>
      <c r="J131" s="30"/>
      <c r="K131" s="30"/>
      <c r="L131" s="30"/>
      <c r="M131" s="30" t="s">
        <v>570</v>
      </c>
      <c r="N131" s="30" t="s">
        <v>592</v>
      </c>
      <c r="O131" s="31">
        <v>43109</v>
      </c>
      <c r="P131" s="31">
        <f t="shared" si="16"/>
        <v>43199</v>
      </c>
      <c r="Q131" s="30" t="s">
        <v>28</v>
      </c>
      <c r="R131" s="30" t="s">
        <v>27</v>
      </c>
      <c r="S131" s="30"/>
      <c r="T131" s="30"/>
      <c r="U131" s="33" t="s">
        <v>171</v>
      </c>
      <c r="V131" s="12" t="s">
        <v>65</v>
      </c>
      <c r="W131" s="41" t="s">
        <v>151</v>
      </c>
      <c r="X131" s="22" t="str">
        <f t="shared" si="17"/>
        <v>C</v>
      </c>
      <c r="Y131" s="13">
        <v>43191</v>
      </c>
      <c r="Z131" s="14" t="str">
        <f t="shared" si="18"/>
        <v>是</v>
      </c>
      <c r="AA131" s="13">
        <v>43101</v>
      </c>
      <c r="AB131" s="15" t="str">
        <f t="shared" si="19"/>
        <v>否</v>
      </c>
      <c r="AC131" s="15"/>
      <c r="AD131" s="50"/>
      <c r="AF131" s="91"/>
      <c r="AG131" s="16"/>
      <c r="AH131" s="16"/>
      <c r="AI131" s="17"/>
      <c r="AJ131" s="24">
        <v>1</v>
      </c>
      <c r="AK131" s="16">
        <f t="shared" si="20"/>
        <v>0</v>
      </c>
      <c r="AL131" s="18">
        <f t="shared" si="22"/>
        <v>1</v>
      </c>
      <c r="AM131" s="18">
        <f t="shared" si="21"/>
        <v>0</v>
      </c>
      <c r="AN131" s="92"/>
    </row>
  </sheetData>
  <protectedRanges>
    <protectedRange sqref="Y2:AD37085 AN2:AN37085 AN1 Y1:AD1" name="区域3"/>
    <protectedRange sqref="W1:W37085" name="区域2"/>
    <protectedRange sqref="A29:A41 A1:R1 F29:O41 A132:U37085 R29:U41 U1" name="区域1"/>
    <protectedRange sqref="Q2:Q131 B2:E131" name="区域1_1"/>
    <protectedRange sqref="A2 F2:O2 R2:U2" name="区域1_2"/>
    <protectedRange sqref="A3:A16 E78:E81 F3:O16 R3:U16" name="区域1_3"/>
    <protectedRange sqref="A17:A28 F17:O28 R17:U28" name="区域1_4"/>
    <protectedRange sqref="A42:A77 F42:O77 R42:U77" name="区域1_5"/>
    <protectedRange sqref="A78:A81 F78:O81 R78:U81" name="区域1_6"/>
    <protectedRange sqref="A82:A120 F82:O120 R82:U120" name="区域1_7"/>
    <protectedRange sqref="F121:O131 R121:U131 A121:A131" name="区域1_8"/>
    <protectedRange sqref="S1:T1" name="区域1_11"/>
  </protectedRanges>
  <phoneticPr fontId="1" type="noConversion"/>
  <conditionalFormatting sqref="Z1:Z133">
    <cfRule type="cellIs" dxfId="1" priority="5" stopIfTrue="1" operator="equal">
      <formula>"有误"</formula>
    </cfRule>
  </conditionalFormatting>
  <conditionalFormatting sqref="AB1">
    <cfRule type="cellIs" dxfId="0" priority="2" stopIfTrue="1" operator="equal">
      <formula>"有误"</formula>
    </cfRule>
  </conditionalFormatting>
  <dataValidations count="1">
    <dataValidation allowBlank="1" showInputMessage="1" showErrorMessage="1" sqref="V2:V131 X2:X131"/>
  </dataValidations>
  <pageMargins left="0.69861111111111107" right="0.69861111111111107" top="0.75" bottom="0.75" header="0.3" footer="0.3"/>
  <pageSetup paperSize="9" firstPageNumber="429496319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填表说明 </vt:lpstr>
      <vt:lpstr>绩效比例分布</vt:lpstr>
      <vt:lpstr>绩效结果收集表模版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liunz</cp:lastModifiedBy>
  <cp:lastPrinted>2013-09-23T02:13:07Z</cp:lastPrinted>
  <dcterms:created xsi:type="dcterms:W3CDTF">2012-07-02T03:34:53Z</dcterms:created>
  <dcterms:modified xsi:type="dcterms:W3CDTF">2018-07-10T10:11:55Z</dcterms:modified>
</cp:coreProperties>
</file>