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.1\etudes_bis\1447-QA-REACH-SERBIE\1-En chantier\Task 3.6 - spatialization\2. Preparation de linventaire\2030-WEM\"/>
    </mc:Choice>
  </mc:AlternateContent>
  <xr:revisionPtr revIDLastSave="0" documentId="13_ncr:1_{EB27BCBB-8AF3-414B-9C23-5AC4A434203E}" xr6:coauthVersionLast="45" xr6:coauthVersionMax="45" xr10:uidLastSave="{00000000-0000-0000-0000-000000000000}"/>
  <bookViews>
    <workbookView xWindow="-120" yWindow="-120" windowWidth="29040" windowHeight="15840" tabRatio="887" activeTab="2" xr2:uid="{00000000-000D-0000-FFFF-FFFF00000000}"/>
  </bookViews>
  <sheets>
    <sheet name="Follow-up" sheetId="25" r:id="rId1"/>
    <sheet name="General" sheetId="36" r:id="rId2"/>
    <sheet name="NFR summary" sheetId="64" r:id="rId3"/>
    <sheet name="Opt-out lists" sheetId="65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3-Agriculture" sheetId="56" r:id="rId10"/>
    <sheet name="2-Other processes" sheetId="55" r:id="rId11"/>
    <sheet name="5-Waste" sheetId="57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" i="64" l="1"/>
  <c r="E74" i="64"/>
  <c r="F74" i="64"/>
  <c r="G74" i="64"/>
  <c r="H74" i="64"/>
  <c r="C74" i="64"/>
  <c r="G73" i="64"/>
  <c r="F72" i="64" l="1"/>
  <c r="E72" i="64"/>
  <c r="D71" i="64"/>
  <c r="E71" i="64"/>
  <c r="F71" i="64"/>
  <c r="G71" i="64"/>
  <c r="H71" i="64"/>
  <c r="C71" i="64"/>
  <c r="D70" i="64"/>
  <c r="E70" i="64"/>
  <c r="F70" i="64"/>
  <c r="G70" i="64"/>
  <c r="H70" i="64"/>
  <c r="C70" i="64"/>
  <c r="H69" i="64"/>
  <c r="G69" i="64"/>
  <c r="F69" i="64"/>
  <c r="E69" i="64"/>
  <c r="D69" i="64"/>
  <c r="C69" i="64"/>
  <c r="D68" i="64"/>
  <c r="E68" i="64"/>
  <c r="F68" i="64"/>
  <c r="G68" i="64"/>
  <c r="H68" i="64"/>
  <c r="C68" i="64"/>
  <c r="D67" i="64" l="1"/>
  <c r="E67" i="64"/>
  <c r="F67" i="64"/>
  <c r="G67" i="64"/>
  <c r="H67" i="64"/>
  <c r="C67" i="64"/>
  <c r="D66" i="64"/>
  <c r="E66" i="64"/>
  <c r="F66" i="64"/>
  <c r="G66" i="64"/>
  <c r="H66" i="64"/>
  <c r="C66" i="64"/>
  <c r="D64" i="64"/>
  <c r="E64" i="64"/>
  <c r="F64" i="64"/>
  <c r="G64" i="64"/>
  <c r="H64" i="64"/>
  <c r="C64" i="64"/>
  <c r="D63" i="64"/>
  <c r="E63" i="64"/>
  <c r="F63" i="64"/>
  <c r="G63" i="64"/>
  <c r="H63" i="64"/>
  <c r="C63" i="64"/>
  <c r="D62" i="64"/>
  <c r="E62" i="64"/>
  <c r="F62" i="64"/>
  <c r="G62" i="64"/>
  <c r="H62" i="64"/>
  <c r="D61" i="64" l="1"/>
  <c r="D60" i="64"/>
  <c r="D59" i="64"/>
  <c r="H61" i="64" l="1"/>
  <c r="G61" i="64"/>
  <c r="F61" i="64"/>
  <c r="E61" i="64"/>
  <c r="C61" i="64"/>
  <c r="H60" i="64"/>
  <c r="G60" i="64"/>
  <c r="F60" i="64"/>
  <c r="E60" i="64"/>
  <c r="C60" i="64"/>
  <c r="H59" i="64"/>
  <c r="G59" i="64"/>
  <c r="F59" i="64"/>
  <c r="E59" i="64"/>
  <c r="C59" i="64"/>
  <c r="C62" i="64" l="1"/>
  <c r="G78" i="64" l="1"/>
  <c r="H77" i="64"/>
  <c r="D76" i="64"/>
  <c r="E76" i="64"/>
  <c r="F76" i="64"/>
  <c r="G76" i="64"/>
  <c r="C76" i="64"/>
  <c r="G75" i="64"/>
  <c r="F58" i="64"/>
  <c r="E58" i="64"/>
  <c r="G52" i="64"/>
  <c r="F51" i="64"/>
  <c r="G51" i="64"/>
  <c r="E51" i="64"/>
  <c r="F50" i="64"/>
  <c r="G50" i="64"/>
  <c r="E50" i="64"/>
  <c r="G56" i="64"/>
  <c r="G54" i="64"/>
  <c r="G53" i="64"/>
  <c r="G49" i="64"/>
  <c r="F48" i="64"/>
  <c r="E48" i="64"/>
  <c r="F47" i="64"/>
  <c r="E47" i="64"/>
  <c r="F46" i="64"/>
  <c r="E46" i="64"/>
  <c r="H45" i="64"/>
  <c r="G45" i="64"/>
  <c r="F45" i="64"/>
  <c r="E45" i="64"/>
  <c r="D45" i="64"/>
  <c r="C45" i="64"/>
  <c r="D39" i="64"/>
  <c r="E39" i="64"/>
  <c r="F39" i="64"/>
  <c r="G39" i="64"/>
  <c r="H39" i="64"/>
  <c r="C39" i="64"/>
  <c r="D38" i="64"/>
  <c r="E38" i="64"/>
  <c r="F38" i="64"/>
  <c r="G38" i="64"/>
  <c r="H38" i="64"/>
  <c r="C38" i="64"/>
  <c r="E34" i="64"/>
  <c r="F34" i="64"/>
  <c r="G34" i="64"/>
  <c r="H34" i="64"/>
  <c r="E35" i="64"/>
  <c r="F35" i="64"/>
  <c r="G35" i="64"/>
  <c r="H35" i="64"/>
  <c r="D34" i="64"/>
  <c r="D35" i="64"/>
  <c r="C35" i="64"/>
  <c r="C34" i="64"/>
  <c r="H30" i="64"/>
  <c r="G31" i="64"/>
  <c r="H31" i="64"/>
  <c r="G32" i="64"/>
  <c r="H32" i="64"/>
  <c r="H33" i="64"/>
  <c r="E33" i="64"/>
  <c r="F33" i="64"/>
  <c r="G33" i="64"/>
  <c r="D33" i="64"/>
  <c r="C33" i="64"/>
  <c r="D32" i="64"/>
  <c r="E32" i="64"/>
  <c r="F32" i="64"/>
  <c r="C32" i="64"/>
  <c r="D31" i="64"/>
  <c r="E31" i="64"/>
  <c r="F31" i="64"/>
  <c r="C31" i="64"/>
  <c r="D30" i="64"/>
  <c r="E30" i="64"/>
  <c r="F30" i="64"/>
  <c r="G30" i="64"/>
  <c r="C30" i="64"/>
  <c r="D29" i="64"/>
  <c r="E29" i="64"/>
  <c r="F29" i="64"/>
  <c r="G29" i="64"/>
  <c r="H29" i="64"/>
  <c r="C29" i="64"/>
  <c r="D28" i="64"/>
  <c r="E28" i="64"/>
  <c r="F28" i="64"/>
  <c r="G28" i="64"/>
  <c r="H28" i="64"/>
  <c r="C28" i="64"/>
  <c r="E27" i="64"/>
  <c r="F27" i="64"/>
  <c r="G27" i="64"/>
  <c r="H27" i="64"/>
  <c r="C27" i="64"/>
  <c r="H26" i="64"/>
  <c r="D26" i="64"/>
  <c r="E26" i="64"/>
  <c r="F26" i="64"/>
  <c r="G26" i="64"/>
  <c r="C26" i="64"/>
  <c r="D25" i="64"/>
  <c r="E25" i="64"/>
  <c r="F25" i="64"/>
  <c r="G25" i="64"/>
  <c r="C25" i="64"/>
  <c r="H24" i="64"/>
  <c r="G24" i="64"/>
  <c r="F24" i="64"/>
  <c r="E24" i="64"/>
  <c r="C24" i="64"/>
  <c r="F23" i="64"/>
  <c r="E23" i="64"/>
  <c r="C16" i="64"/>
  <c r="D16" i="64"/>
  <c r="E16" i="64"/>
  <c r="F16" i="64"/>
  <c r="G16" i="64"/>
  <c r="H16" i="64"/>
  <c r="D15" i="64" l="1"/>
  <c r="E15" i="64"/>
  <c r="F15" i="64"/>
  <c r="G15" i="64"/>
  <c r="C15" i="64"/>
  <c r="D14" i="64"/>
  <c r="E14" i="64"/>
  <c r="F14" i="64"/>
  <c r="G14" i="64"/>
  <c r="C14" i="64"/>
  <c r="D13" i="64"/>
  <c r="E13" i="64"/>
  <c r="F13" i="64"/>
  <c r="G13" i="64"/>
  <c r="C13" i="64"/>
  <c r="G12" i="64"/>
  <c r="G11" i="64"/>
  <c r="H10" i="64"/>
  <c r="G10" i="64"/>
  <c r="F10" i="64"/>
  <c r="E10" i="64"/>
  <c r="D10" i="64"/>
  <c r="C10" i="64"/>
  <c r="G9" i="64"/>
  <c r="D8" i="64" l="1"/>
  <c r="E8" i="64"/>
  <c r="F8" i="64"/>
  <c r="G8" i="64"/>
  <c r="H8" i="64"/>
  <c r="C8" i="64"/>
  <c r="F7" i="64"/>
  <c r="G7" i="64"/>
  <c r="E7" i="64"/>
  <c r="D6" i="64"/>
  <c r="E6" i="64"/>
  <c r="F6" i="64"/>
  <c r="G6" i="64"/>
  <c r="H6" i="64"/>
  <c r="C6" i="64"/>
  <c r="D4" i="64"/>
  <c r="E4" i="64"/>
  <c r="F4" i="64"/>
  <c r="G4" i="64"/>
  <c r="C4" i="64"/>
  <c r="E64" i="59" l="1"/>
  <c r="N20" i="53" l="1"/>
  <c r="O20" i="53"/>
  <c r="R21" i="53"/>
  <c r="R22" i="53"/>
  <c r="S22" i="53"/>
  <c r="S23" i="53"/>
  <c r="N24" i="53"/>
  <c r="O35" i="61"/>
  <c r="P35" i="61"/>
  <c r="S35" i="61"/>
  <c r="O36" i="61"/>
  <c r="P36" i="61"/>
  <c r="S36" i="61"/>
  <c r="C36" i="64"/>
  <c r="E36" i="64"/>
  <c r="G36" i="64"/>
  <c r="H36" i="64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S56" i="56"/>
  <c r="O56" i="56"/>
  <c r="P55" i="56"/>
  <c r="M55" i="56"/>
  <c r="S54" i="56"/>
  <c r="Q54" i="56"/>
  <c r="O54" i="56"/>
  <c r="R53" i="56"/>
  <c r="P53" i="56"/>
  <c r="S52" i="56"/>
  <c r="P52" i="56"/>
  <c r="O52" i="56"/>
  <c r="P51" i="56"/>
  <c r="M51" i="56"/>
  <c r="S49" i="56"/>
  <c r="Q49" i="56"/>
  <c r="O49" i="56"/>
  <c r="M49" i="56"/>
  <c r="S48" i="56"/>
  <c r="R48" i="56"/>
  <c r="Q48" i="56"/>
  <c r="P48" i="56"/>
  <c r="M48" i="56"/>
  <c r="S47" i="56"/>
  <c r="R47" i="56"/>
  <c r="Q47" i="56"/>
  <c r="O47" i="56"/>
  <c r="N47" i="56"/>
  <c r="M47" i="56"/>
  <c r="S46" i="56"/>
  <c r="R46" i="56"/>
  <c r="Q46" i="56"/>
  <c r="O46" i="56"/>
  <c r="N46" i="56"/>
  <c r="M46" i="56"/>
  <c r="S45" i="56"/>
  <c r="Q45" i="56"/>
  <c r="P45" i="56"/>
  <c r="O45" i="56"/>
  <c r="M45" i="56"/>
  <c r="R44" i="56"/>
  <c r="Q44" i="56"/>
  <c r="P44" i="56"/>
  <c r="N44" i="56"/>
  <c r="M44" i="56"/>
  <c r="S43" i="56"/>
  <c r="R43" i="56"/>
  <c r="Q43" i="56"/>
  <c r="O43" i="56"/>
  <c r="N43" i="56"/>
  <c r="M43" i="56"/>
  <c r="S42" i="56"/>
  <c r="R42" i="56"/>
  <c r="Q42" i="56"/>
  <c r="P42" i="56"/>
  <c r="O42" i="56"/>
  <c r="N42" i="56"/>
  <c r="M42" i="56"/>
  <c r="S41" i="56"/>
  <c r="Q41" i="56"/>
  <c r="P41" i="56"/>
  <c r="O41" i="56"/>
  <c r="N41" i="56"/>
  <c r="R40" i="56"/>
  <c r="Q40" i="56"/>
  <c r="O40" i="56"/>
  <c r="N40" i="56"/>
  <c r="M40" i="56"/>
  <c r="S39" i="56"/>
  <c r="P39" i="56"/>
  <c r="O39" i="56"/>
  <c r="N39" i="56"/>
  <c r="S38" i="56"/>
  <c r="R38" i="56"/>
  <c r="P38" i="56"/>
  <c r="O38" i="56"/>
  <c r="N38" i="56"/>
  <c r="M38" i="56"/>
  <c r="S37" i="56"/>
  <c r="Q37" i="56"/>
  <c r="O37" i="56"/>
  <c r="N37" i="56"/>
  <c r="M37" i="56"/>
  <c r="R36" i="56"/>
  <c r="Q36" i="56"/>
  <c r="P36" i="56"/>
  <c r="N36" i="56"/>
  <c r="M36" i="56"/>
  <c r="S35" i="56"/>
  <c r="R35" i="56"/>
  <c r="Q35" i="56"/>
  <c r="O35" i="56"/>
  <c r="M35" i="56"/>
  <c r="O34" i="56"/>
  <c r="N34" i="56"/>
  <c r="O33" i="56"/>
  <c r="N33" i="56"/>
  <c r="S32" i="56"/>
  <c r="R32" i="56"/>
  <c r="Q32" i="56"/>
  <c r="P32" i="56"/>
  <c r="O32" i="56"/>
  <c r="N32" i="56"/>
  <c r="M32" i="56"/>
  <c r="S31" i="56"/>
  <c r="R31" i="56"/>
  <c r="P31" i="56"/>
  <c r="O31" i="56"/>
  <c r="N31" i="56"/>
  <c r="M31" i="56"/>
  <c r="O30" i="56"/>
  <c r="N30" i="56"/>
  <c r="S29" i="56"/>
  <c r="R29" i="56"/>
  <c r="Q29" i="56"/>
  <c r="P29" i="56"/>
  <c r="O29" i="56"/>
  <c r="N29" i="56"/>
  <c r="M29" i="56"/>
  <c r="S28" i="56"/>
  <c r="R28" i="56"/>
  <c r="Q28" i="56"/>
  <c r="P28" i="56"/>
  <c r="O28" i="56"/>
  <c r="N28" i="56"/>
  <c r="M28" i="56"/>
  <c r="S27" i="56"/>
  <c r="R27" i="56"/>
  <c r="Q27" i="56"/>
  <c r="P27" i="56"/>
  <c r="N27" i="56"/>
  <c r="O26" i="56"/>
  <c r="N26" i="56"/>
  <c r="S25" i="56"/>
  <c r="R25" i="56"/>
  <c r="Q25" i="56"/>
  <c r="P25" i="56"/>
  <c r="O25" i="56"/>
  <c r="N25" i="56"/>
  <c r="M25" i="56"/>
  <c r="S24" i="56"/>
  <c r="R24" i="56"/>
  <c r="Q24" i="56"/>
  <c r="P24" i="56"/>
  <c r="O24" i="56"/>
  <c r="N24" i="56"/>
  <c r="M24" i="56"/>
  <c r="S23" i="56"/>
  <c r="R23" i="56"/>
  <c r="Q23" i="56"/>
  <c r="P23" i="56"/>
  <c r="O23" i="56"/>
  <c r="M23" i="56"/>
  <c r="S22" i="56"/>
  <c r="R22" i="56"/>
  <c r="Q22" i="56"/>
  <c r="P22" i="56"/>
  <c r="O22" i="56"/>
  <c r="N22" i="56"/>
  <c r="M22" i="56"/>
  <c r="S21" i="56"/>
  <c r="Q21" i="56"/>
  <c r="P21" i="56"/>
  <c r="O21" i="56"/>
  <c r="M21" i="56"/>
  <c r="S20" i="56"/>
  <c r="R20" i="56"/>
  <c r="Q20" i="56"/>
  <c r="P20" i="56"/>
  <c r="O20" i="56"/>
  <c r="N20" i="56"/>
  <c r="M20" i="56"/>
  <c r="S19" i="56"/>
  <c r="R19" i="56"/>
  <c r="Q19" i="56"/>
  <c r="P19" i="56"/>
  <c r="O19" i="56"/>
  <c r="M19" i="56"/>
  <c r="S18" i="56"/>
  <c r="R18" i="56"/>
  <c r="Q18" i="56"/>
  <c r="P18" i="56"/>
  <c r="O18" i="56"/>
  <c r="N18" i="56"/>
  <c r="M18" i="56"/>
  <c r="S17" i="56"/>
  <c r="Q17" i="56"/>
  <c r="P17" i="56"/>
  <c r="O17" i="56"/>
  <c r="N17" i="56"/>
  <c r="M17" i="56"/>
  <c r="O16" i="56"/>
  <c r="N16" i="56"/>
  <c r="S15" i="56"/>
  <c r="R15" i="56"/>
  <c r="Q15" i="56"/>
  <c r="P15" i="56"/>
  <c r="O15" i="56"/>
  <c r="N15" i="56"/>
  <c r="M15" i="56"/>
  <c r="S14" i="56"/>
  <c r="R14" i="56"/>
  <c r="Q14" i="56"/>
  <c r="P14" i="56"/>
  <c r="O14" i="56"/>
  <c r="N14" i="56"/>
  <c r="M14" i="56"/>
  <c r="S13" i="56"/>
  <c r="R13" i="56"/>
  <c r="Q13" i="56"/>
  <c r="P13" i="56"/>
  <c r="O13" i="56"/>
  <c r="N13" i="56"/>
  <c r="M13" i="56"/>
  <c r="S12" i="56"/>
  <c r="R12" i="56"/>
  <c r="Q12" i="56"/>
  <c r="P12" i="56"/>
  <c r="O12" i="56"/>
  <c r="N12" i="56"/>
  <c r="M12" i="56"/>
  <c r="S11" i="56"/>
  <c r="R11" i="56"/>
  <c r="Q11" i="56"/>
  <c r="P11" i="56"/>
  <c r="O11" i="56"/>
  <c r="N11" i="56"/>
  <c r="S10" i="56"/>
  <c r="R10" i="56"/>
  <c r="Q10" i="56"/>
  <c r="P10" i="56"/>
  <c r="O10" i="56"/>
  <c r="N10" i="56"/>
  <c r="M10" i="56"/>
  <c r="R9" i="56"/>
  <c r="Q9" i="56"/>
  <c r="P9" i="56"/>
  <c r="O9" i="56"/>
  <c r="N9" i="56"/>
  <c r="M9" i="56"/>
  <c r="S8" i="56"/>
  <c r="R8" i="56"/>
  <c r="Q8" i="56"/>
  <c r="P8" i="56"/>
  <c r="O8" i="56"/>
  <c r="N8" i="56"/>
  <c r="M8" i="56"/>
  <c r="S110" i="56"/>
  <c r="R110" i="56"/>
  <c r="Q110" i="56"/>
  <c r="P110" i="56"/>
  <c r="O110" i="56"/>
  <c r="N110" i="56"/>
  <c r="M110" i="56"/>
  <c r="S109" i="56"/>
  <c r="R109" i="56"/>
  <c r="Q109" i="56"/>
  <c r="P109" i="56"/>
  <c r="O109" i="56"/>
  <c r="N109" i="56"/>
  <c r="M109" i="56"/>
  <c r="S108" i="56"/>
  <c r="R108" i="56"/>
  <c r="Q108" i="56"/>
  <c r="P108" i="56"/>
  <c r="O108" i="56"/>
  <c r="N108" i="56"/>
  <c r="M108" i="56"/>
  <c r="S107" i="56"/>
  <c r="R107" i="56"/>
  <c r="Q107" i="56"/>
  <c r="P107" i="56"/>
  <c r="O107" i="56"/>
  <c r="N107" i="56"/>
  <c r="S106" i="56"/>
  <c r="R106" i="56"/>
  <c r="Q106" i="56"/>
  <c r="P106" i="56"/>
  <c r="O106" i="56"/>
  <c r="N106" i="56"/>
  <c r="M106" i="56"/>
  <c r="S105" i="56"/>
  <c r="R105" i="56"/>
  <c r="Q105" i="56"/>
  <c r="P105" i="56"/>
  <c r="O105" i="56"/>
  <c r="N105" i="56"/>
  <c r="M105" i="56"/>
  <c r="S104" i="56"/>
  <c r="R104" i="56"/>
  <c r="Q104" i="56"/>
  <c r="P104" i="56"/>
  <c r="O104" i="56"/>
  <c r="N104" i="56"/>
  <c r="M104" i="56"/>
  <c r="S103" i="56"/>
  <c r="R103" i="56"/>
  <c r="Q103" i="56"/>
  <c r="P103" i="56"/>
  <c r="O103" i="56"/>
  <c r="N103" i="56"/>
  <c r="M103" i="56"/>
  <c r="S102" i="56"/>
  <c r="R102" i="56"/>
  <c r="Q102" i="56"/>
  <c r="P102" i="56"/>
  <c r="O102" i="56"/>
  <c r="N102" i="56"/>
  <c r="M102" i="56"/>
  <c r="S101" i="56"/>
  <c r="R101" i="56"/>
  <c r="Q101" i="56"/>
  <c r="P101" i="56"/>
  <c r="O101" i="56"/>
  <c r="N101" i="56"/>
  <c r="M101" i="56"/>
  <c r="S100" i="56"/>
  <c r="R100" i="56"/>
  <c r="Q100" i="56"/>
  <c r="P100" i="56"/>
  <c r="O100" i="56"/>
  <c r="N100" i="56"/>
  <c r="M100" i="56"/>
  <c r="S99" i="56"/>
  <c r="R99" i="56"/>
  <c r="Q99" i="56"/>
  <c r="P99" i="56"/>
  <c r="O99" i="56"/>
  <c r="N99" i="56"/>
  <c r="M99" i="56"/>
  <c r="S98" i="56"/>
  <c r="R98" i="56"/>
  <c r="Q98" i="56"/>
  <c r="P98" i="56"/>
  <c r="O98" i="56"/>
  <c r="N98" i="56"/>
  <c r="M98" i="56"/>
  <c r="S97" i="56"/>
  <c r="R97" i="56"/>
  <c r="Q97" i="56"/>
  <c r="P97" i="56"/>
  <c r="O97" i="56"/>
  <c r="N97" i="56"/>
  <c r="M97" i="56"/>
  <c r="S96" i="56"/>
  <c r="R96" i="56"/>
  <c r="Q96" i="56"/>
  <c r="P96" i="56"/>
  <c r="O96" i="56"/>
  <c r="N96" i="56"/>
  <c r="M96" i="56"/>
  <c r="S95" i="56"/>
  <c r="R95" i="56"/>
  <c r="Q95" i="56"/>
  <c r="P95" i="56"/>
  <c r="O95" i="56"/>
  <c r="N95" i="56"/>
  <c r="M95" i="56"/>
  <c r="S94" i="56"/>
  <c r="R94" i="56"/>
  <c r="Q94" i="56"/>
  <c r="P94" i="56"/>
  <c r="O94" i="56"/>
  <c r="N94" i="56"/>
  <c r="M94" i="56"/>
  <c r="S93" i="56"/>
  <c r="R93" i="56"/>
  <c r="Q93" i="56"/>
  <c r="P93" i="56"/>
  <c r="O93" i="56"/>
  <c r="N93" i="56"/>
  <c r="M93" i="56"/>
  <c r="S92" i="56"/>
  <c r="R92" i="56"/>
  <c r="Q92" i="56"/>
  <c r="P92" i="56"/>
  <c r="O92" i="56"/>
  <c r="N92" i="56"/>
  <c r="M92" i="56"/>
  <c r="S91" i="56"/>
  <c r="R91" i="56"/>
  <c r="Q91" i="56"/>
  <c r="P91" i="56"/>
  <c r="O91" i="56"/>
  <c r="N91" i="56"/>
  <c r="S90" i="56"/>
  <c r="R90" i="56"/>
  <c r="Q90" i="56"/>
  <c r="P90" i="56"/>
  <c r="O90" i="56"/>
  <c r="N90" i="56"/>
  <c r="M90" i="56"/>
  <c r="S89" i="56"/>
  <c r="R89" i="56"/>
  <c r="Q89" i="56"/>
  <c r="P89" i="56"/>
  <c r="O89" i="56"/>
  <c r="N89" i="56"/>
  <c r="M89" i="56"/>
  <c r="S88" i="56"/>
  <c r="R88" i="56"/>
  <c r="Q88" i="56"/>
  <c r="P88" i="56"/>
  <c r="O88" i="56"/>
  <c r="N88" i="56"/>
  <c r="M88" i="56"/>
  <c r="S87" i="56"/>
  <c r="R87" i="56"/>
  <c r="Q87" i="56"/>
  <c r="P87" i="56"/>
  <c r="O87" i="56"/>
  <c r="N87" i="56"/>
  <c r="M87" i="56"/>
  <c r="S86" i="56"/>
  <c r="R86" i="56"/>
  <c r="Q86" i="56"/>
  <c r="P86" i="56"/>
  <c r="O86" i="56"/>
  <c r="N86" i="56"/>
  <c r="M86" i="56"/>
  <c r="S85" i="56"/>
  <c r="R85" i="56"/>
  <c r="Q85" i="56"/>
  <c r="P85" i="56"/>
  <c r="O85" i="56"/>
  <c r="N85" i="56"/>
  <c r="M85" i="56"/>
  <c r="S84" i="56"/>
  <c r="R84" i="56"/>
  <c r="Q84" i="56"/>
  <c r="P84" i="56"/>
  <c r="O84" i="56"/>
  <c r="N84" i="56"/>
  <c r="M84" i="56"/>
  <c r="S83" i="56"/>
  <c r="R83" i="56"/>
  <c r="Q83" i="56"/>
  <c r="P83" i="56"/>
  <c r="O83" i="56"/>
  <c r="N83" i="56"/>
  <c r="M83" i="56"/>
  <c r="S82" i="56"/>
  <c r="R82" i="56"/>
  <c r="Q82" i="56"/>
  <c r="P82" i="56"/>
  <c r="O82" i="56"/>
  <c r="N82" i="56"/>
  <c r="M82" i="56"/>
  <c r="S81" i="56"/>
  <c r="R81" i="56"/>
  <c r="Q81" i="56"/>
  <c r="P81" i="56"/>
  <c r="O81" i="56"/>
  <c r="N81" i="56"/>
  <c r="M81" i="56"/>
  <c r="S80" i="56"/>
  <c r="R80" i="56"/>
  <c r="Q80" i="56"/>
  <c r="P80" i="56"/>
  <c r="O80" i="56"/>
  <c r="N80" i="56"/>
  <c r="M80" i="56"/>
  <c r="S79" i="56"/>
  <c r="R79" i="56"/>
  <c r="Q79" i="56"/>
  <c r="P79" i="56"/>
  <c r="O79" i="56"/>
  <c r="N79" i="56"/>
  <c r="M79" i="56"/>
  <c r="S78" i="56"/>
  <c r="R78" i="56"/>
  <c r="Q78" i="56"/>
  <c r="P78" i="56"/>
  <c r="O78" i="56"/>
  <c r="N78" i="56"/>
  <c r="M78" i="56"/>
  <c r="S77" i="56"/>
  <c r="R77" i="56"/>
  <c r="Q77" i="56"/>
  <c r="P77" i="56"/>
  <c r="O77" i="56"/>
  <c r="N77" i="56"/>
  <c r="M77" i="56"/>
  <c r="S76" i="56"/>
  <c r="R76" i="56"/>
  <c r="Q76" i="56"/>
  <c r="P76" i="56"/>
  <c r="O76" i="56"/>
  <c r="N76" i="56"/>
  <c r="M76" i="56"/>
  <c r="S75" i="56"/>
  <c r="R75" i="56"/>
  <c r="Q75" i="56"/>
  <c r="P75" i="56"/>
  <c r="O75" i="56"/>
  <c r="N75" i="56"/>
  <c r="S74" i="56"/>
  <c r="R74" i="56"/>
  <c r="Q74" i="56"/>
  <c r="P74" i="56"/>
  <c r="O74" i="56"/>
  <c r="N74" i="56"/>
  <c r="M74" i="56"/>
  <c r="S73" i="56"/>
  <c r="R73" i="56"/>
  <c r="Q73" i="56"/>
  <c r="P73" i="56"/>
  <c r="O73" i="56"/>
  <c r="N73" i="56"/>
  <c r="M73" i="56"/>
  <c r="S72" i="56"/>
  <c r="R72" i="56"/>
  <c r="Q72" i="56"/>
  <c r="P72" i="56"/>
  <c r="O72" i="56"/>
  <c r="N72" i="56"/>
  <c r="M72" i="56"/>
  <c r="S71" i="56"/>
  <c r="R71" i="56"/>
  <c r="Q71" i="56"/>
  <c r="P71" i="56"/>
  <c r="O71" i="56"/>
  <c r="N71" i="56"/>
  <c r="M71" i="56"/>
  <c r="S70" i="56"/>
  <c r="R70" i="56"/>
  <c r="Q70" i="56"/>
  <c r="P70" i="56"/>
  <c r="O70" i="56"/>
  <c r="N70" i="56"/>
  <c r="M70" i="56"/>
  <c r="S69" i="56"/>
  <c r="R69" i="56"/>
  <c r="Q69" i="56"/>
  <c r="P69" i="56"/>
  <c r="O69" i="56"/>
  <c r="N69" i="56"/>
  <c r="M69" i="56"/>
  <c r="S68" i="56"/>
  <c r="R68" i="56"/>
  <c r="Q68" i="56"/>
  <c r="P68" i="56"/>
  <c r="O68" i="56"/>
  <c r="N68" i="56"/>
  <c r="M68" i="56"/>
  <c r="S67" i="56"/>
  <c r="R67" i="56"/>
  <c r="Q67" i="56"/>
  <c r="P67" i="56"/>
  <c r="O67" i="56"/>
  <c r="N67" i="56"/>
  <c r="M67" i="56"/>
  <c r="S66" i="56"/>
  <c r="R66" i="56"/>
  <c r="Q66" i="56"/>
  <c r="P66" i="56"/>
  <c r="O66" i="56"/>
  <c r="N66" i="56"/>
  <c r="M66" i="56"/>
  <c r="O65" i="56"/>
  <c r="M107" i="56"/>
  <c r="M91" i="56"/>
  <c r="M75" i="56"/>
  <c r="S65" i="56"/>
  <c r="R65" i="56"/>
  <c r="Q65" i="56"/>
  <c r="P65" i="56"/>
  <c r="N65" i="56"/>
  <c r="M65" i="56"/>
  <c r="R56" i="56"/>
  <c r="Q56" i="56"/>
  <c r="P56" i="56"/>
  <c r="N56" i="56"/>
  <c r="M56" i="56"/>
  <c r="S55" i="56"/>
  <c r="R55" i="56"/>
  <c r="Q55" i="56"/>
  <c r="O55" i="56"/>
  <c r="N55" i="56"/>
  <c r="R54" i="56"/>
  <c r="P54" i="56"/>
  <c r="N54" i="56"/>
  <c r="M54" i="56"/>
  <c r="S53" i="56"/>
  <c r="Q53" i="56"/>
  <c r="O53" i="56"/>
  <c r="N53" i="56"/>
  <c r="M53" i="56"/>
  <c r="R52" i="56"/>
  <c r="Q52" i="56"/>
  <c r="N52" i="56"/>
  <c r="M52" i="56"/>
  <c r="S51" i="56"/>
  <c r="R51" i="56"/>
  <c r="Q51" i="56"/>
  <c r="O51" i="56"/>
  <c r="N51" i="56"/>
  <c r="S50" i="56"/>
  <c r="R50" i="56"/>
  <c r="Q50" i="56"/>
  <c r="P50" i="56"/>
  <c r="O50" i="56"/>
  <c r="N50" i="56"/>
  <c r="M50" i="56"/>
  <c r="R49" i="56"/>
  <c r="P49" i="56"/>
  <c r="N49" i="56"/>
  <c r="O48" i="56"/>
  <c r="N48" i="56"/>
  <c r="P47" i="56"/>
  <c r="P46" i="56"/>
  <c r="R45" i="56"/>
  <c r="N45" i="56"/>
  <c r="S44" i="56"/>
  <c r="O44" i="56"/>
  <c r="P43" i="56"/>
  <c r="R41" i="56"/>
  <c r="M41" i="56"/>
  <c r="S40" i="56"/>
  <c r="P40" i="56"/>
  <c r="R39" i="56"/>
  <c r="Q39" i="56"/>
  <c r="M39" i="56"/>
  <c r="Q38" i="56"/>
  <c r="R37" i="56"/>
  <c r="P37" i="56"/>
  <c r="S36" i="56"/>
  <c r="O36" i="56"/>
  <c r="P35" i="56"/>
  <c r="N35" i="56"/>
  <c r="S34" i="56"/>
  <c r="R34" i="56"/>
  <c r="Q34" i="56"/>
  <c r="P34" i="56"/>
  <c r="M34" i="56"/>
  <c r="S33" i="56"/>
  <c r="R33" i="56"/>
  <c r="Q33" i="56"/>
  <c r="P33" i="56"/>
  <c r="M33" i="56"/>
  <c r="Q31" i="56"/>
  <c r="S30" i="56"/>
  <c r="R30" i="56"/>
  <c r="Q30" i="56"/>
  <c r="P30" i="56"/>
  <c r="M30" i="56"/>
  <c r="O27" i="56"/>
  <c r="M27" i="56"/>
  <c r="S26" i="56"/>
  <c r="R26" i="56"/>
  <c r="Q26" i="56"/>
  <c r="P26" i="56"/>
  <c r="M26" i="56"/>
  <c r="N23" i="56"/>
  <c r="R21" i="56"/>
  <c r="N21" i="56"/>
  <c r="N19" i="56"/>
  <c r="R17" i="56"/>
  <c r="S16" i="56"/>
  <c r="R16" i="56"/>
  <c r="Q16" i="56"/>
  <c r="P16" i="56"/>
  <c r="M16" i="56"/>
  <c r="M11" i="56"/>
  <c r="S9" i="56"/>
  <c r="H44" i="64"/>
  <c r="G44" i="64"/>
  <c r="F44" i="64"/>
  <c r="E44" i="64"/>
  <c r="D44" i="64"/>
  <c r="C44" i="64"/>
  <c r="H37" i="64"/>
  <c r="D36" i="64"/>
  <c r="F36" i="64"/>
  <c r="H42" i="64"/>
  <c r="D40" i="64"/>
  <c r="P13" i="55"/>
  <c r="O10" i="55"/>
  <c r="Q15" i="55"/>
  <c r="O9" i="55"/>
  <c r="S12" i="55"/>
  <c r="R9" i="55"/>
  <c r="Q13" i="55"/>
  <c r="P10" i="55"/>
  <c r="H43" i="64"/>
  <c r="G43" i="64"/>
  <c r="F43" i="64"/>
  <c r="R35" i="61"/>
  <c r="N35" i="61"/>
  <c r="Q35" i="61"/>
  <c r="R36" i="61"/>
  <c r="N36" i="61"/>
  <c r="Q36" i="61"/>
  <c r="Q10" i="61"/>
  <c r="O11" i="61"/>
  <c r="S11" i="61"/>
  <c r="Q12" i="61"/>
  <c r="O13" i="61"/>
  <c r="S13" i="61"/>
  <c r="P9" i="61"/>
  <c r="N10" i="61"/>
  <c r="R10" i="61"/>
  <c r="P11" i="61"/>
  <c r="N12" i="61"/>
  <c r="R12" i="61"/>
  <c r="P13" i="61"/>
  <c r="S9" i="61"/>
  <c r="O9" i="61"/>
  <c r="O10" i="61"/>
  <c r="S10" i="61"/>
  <c r="Q11" i="61"/>
  <c r="O12" i="61"/>
  <c r="S12" i="61"/>
  <c r="Q13" i="61"/>
  <c r="R9" i="61"/>
  <c r="N9" i="61"/>
  <c r="P10" i="61"/>
  <c r="N11" i="61"/>
  <c r="R11" i="61"/>
  <c r="P12" i="61"/>
  <c r="N13" i="61"/>
  <c r="R13" i="61"/>
  <c r="Q9" i="61"/>
  <c r="K64" i="59"/>
  <c r="F64" i="59"/>
  <c r="G64" i="59"/>
  <c r="H64" i="59"/>
  <c r="I64" i="59"/>
  <c r="D64" i="59"/>
  <c r="I51" i="59"/>
  <c r="H51" i="59"/>
  <c r="G51" i="59"/>
  <c r="F51" i="59"/>
  <c r="E51" i="59"/>
  <c r="D51" i="59"/>
  <c r="D37" i="59"/>
  <c r="E37" i="59"/>
  <c r="D27" i="64" s="1"/>
  <c r="F37" i="59"/>
  <c r="G37" i="59"/>
  <c r="H37" i="59"/>
  <c r="I37" i="59"/>
  <c r="K51" i="59"/>
  <c r="K37" i="59"/>
  <c r="F22" i="59"/>
  <c r="K22" i="59"/>
  <c r="I22" i="59"/>
  <c r="H22" i="59"/>
  <c r="G22" i="59"/>
  <c r="E22" i="59"/>
  <c r="D22" i="59"/>
  <c r="H4" i="64"/>
  <c r="P56" i="53"/>
  <c r="S55" i="53"/>
  <c r="O55" i="53"/>
  <c r="P54" i="53"/>
  <c r="Q53" i="53"/>
  <c r="S56" i="53"/>
  <c r="O56" i="53"/>
  <c r="R55" i="53"/>
  <c r="N55" i="53"/>
  <c r="S54" i="53"/>
  <c r="O54" i="53"/>
  <c r="P53" i="53"/>
  <c r="R56" i="53"/>
  <c r="N56" i="53"/>
  <c r="Q55" i="53"/>
  <c r="R54" i="53"/>
  <c r="N54" i="53"/>
  <c r="S53" i="53"/>
  <c r="O53" i="53"/>
  <c r="Q56" i="53"/>
  <c r="P55" i="53"/>
  <c r="Q54" i="53"/>
  <c r="R53" i="53"/>
  <c r="N53" i="53"/>
  <c r="Q60" i="53"/>
  <c r="R60" i="53"/>
  <c r="O60" i="53"/>
  <c r="S60" i="53"/>
  <c r="P60" i="53"/>
  <c r="O66" i="53"/>
  <c r="N67" i="53"/>
  <c r="Q66" i="53"/>
  <c r="P50" i="53"/>
  <c r="R49" i="53"/>
  <c r="N49" i="53"/>
  <c r="P48" i="53"/>
  <c r="R47" i="53"/>
  <c r="N47" i="53"/>
  <c r="S50" i="53"/>
  <c r="O50" i="53"/>
  <c r="Q49" i="53"/>
  <c r="S48" i="53"/>
  <c r="O48" i="53"/>
  <c r="Q47" i="53"/>
  <c r="R50" i="53"/>
  <c r="N50" i="53"/>
  <c r="P49" i="53"/>
  <c r="R48" i="53"/>
  <c r="N48" i="53"/>
  <c r="P47" i="53"/>
  <c r="Q50" i="53"/>
  <c r="S49" i="53"/>
  <c r="O49" i="53"/>
  <c r="Q48" i="53"/>
  <c r="S47" i="53"/>
  <c r="O47" i="53"/>
  <c r="N13" i="53"/>
  <c r="R13" i="53"/>
  <c r="P14" i="53"/>
  <c r="N15" i="53"/>
  <c r="R15" i="53"/>
  <c r="P16" i="53"/>
  <c r="N17" i="53"/>
  <c r="R17" i="53"/>
  <c r="P18" i="53"/>
  <c r="N19" i="53"/>
  <c r="R19" i="53"/>
  <c r="P20" i="53"/>
  <c r="N21" i="53"/>
  <c r="P22" i="53"/>
  <c r="N23" i="53"/>
  <c r="R23" i="53"/>
  <c r="P24" i="53"/>
  <c r="R25" i="53"/>
  <c r="P26" i="53"/>
  <c r="P28" i="53"/>
  <c r="N29" i="53"/>
  <c r="N31" i="53"/>
  <c r="R31" i="53"/>
  <c r="R33" i="53"/>
  <c r="P34" i="53"/>
  <c r="P36" i="53"/>
  <c r="N37" i="53"/>
  <c r="S12" i="53"/>
  <c r="O12" i="53"/>
  <c r="Q11" i="53"/>
  <c r="S10" i="53"/>
  <c r="O10" i="53"/>
  <c r="Q9" i="53"/>
  <c r="O13" i="53"/>
  <c r="N14" i="53"/>
  <c r="S14" i="53"/>
  <c r="S15" i="53"/>
  <c r="R16" i="53"/>
  <c r="Q17" i="53"/>
  <c r="Q18" i="53"/>
  <c r="P19" i="53"/>
  <c r="O21" i="53"/>
  <c r="N22" i="53"/>
  <c r="R24" i="53"/>
  <c r="Q25" i="53"/>
  <c r="O28" i="53"/>
  <c r="O29" i="53"/>
  <c r="S31" i="53"/>
  <c r="R32" i="53"/>
  <c r="P35" i="53"/>
  <c r="O36" i="53"/>
  <c r="S38" i="53"/>
  <c r="N12" i="53"/>
  <c r="O11" i="53"/>
  <c r="P10" i="53"/>
  <c r="P9" i="53"/>
  <c r="P13" i="53"/>
  <c r="O14" i="53"/>
  <c r="O15" i="53"/>
  <c r="N16" i="53"/>
  <c r="S16" i="53"/>
  <c r="S17" i="53"/>
  <c r="R18" i="53"/>
  <c r="Q19" i="53"/>
  <c r="Q20" i="53"/>
  <c r="P21" i="53"/>
  <c r="O22" i="53"/>
  <c r="O23" i="53"/>
  <c r="S24" i="53"/>
  <c r="S25" i="53"/>
  <c r="R26" i="53"/>
  <c r="P29" i="53"/>
  <c r="O30" i="53"/>
  <c r="S32" i="53"/>
  <c r="S33" i="53"/>
  <c r="Q36" i="53"/>
  <c r="P37" i="53"/>
  <c r="R12" i="53"/>
  <c r="S11" i="53"/>
  <c r="N11" i="53"/>
  <c r="N10" i="53"/>
  <c r="O9" i="53"/>
  <c r="Q13" i="53"/>
  <c r="Q14" i="53"/>
  <c r="P15" i="53"/>
  <c r="O16" i="53"/>
  <c r="O17" i="53"/>
  <c r="N18" i="53"/>
  <c r="S18" i="53"/>
  <c r="S19" i="53"/>
  <c r="R20" i="53"/>
  <c r="Q21" i="53"/>
  <c r="Q22" i="53"/>
  <c r="P23" i="53"/>
  <c r="O24" i="53"/>
  <c r="O25" i="53"/>
  <c r="S27" i="53"/>
  <c r="R28" i="53"/>
  <c r="P31" i="53"/>
  <c r="O32" i="53"/>
  <c r="S34" i="53"/>
  <c r="S35" i="53"/>
  <c r="Q38" i="53"/>
  <c r="Q12" i="53"/>
  <c r="R11" i="53"/>
  <c r="R10" i="53"/>
  <c r="S9" i="53"/>
  <c r="N9" i="53"/>
  <c r="S13" i="53"/>
  <c r="R14" i="53"/>
  <c r="Q15" i="53"/>
  <c r="Q16" i="53"/>
  <c r="P17" i="53"/>
  <c r="O18" i="53"/>
  <c r="O19" i="53"/>
  <c r="S20" i="53"/>
  <c r="S21" i="53"/>
  <c r="Q23" i="53"/>
  <c r="Q24" i="53"/>
  <c r="P25" i="53"/>
  <c r="N28" i="53"/>
  <c r="S28" i="53"/>
  <c r="Q31" i="53"/>
  <c r="Q32" i="53"/>
  <c r="O35" i="53"/>
  <c r="N36" i="53"/>
  <c r="R38" i="53"/>
  <c r="P12" i="53"/>
  <c r="P11" i="53"/>
  <c r="Q10" i="53"/>
  <c r="R9" i="53"/>
  <c r="O63" i="53"/>
  <c r="Q65" i="53"/>
  <c r="P67" i="53"/>
  <c r="P61" i="53"/>
  <c r="N64" i="53"/>
  <c r="S64" i="53"/>
  <c r="R65" i="53"/>
  <c r="S61" i="53"/>
  <c r="O61" i="53"/>
  <c r="Q63" i="53"/>
  <c r="P64" i="53"/>
  <c r="R67" i="53"/>
  <c r="Q62" i="53"/>
  <c r="R63" i="53"/>
  <c r="Q64" i="53"/>
  <c r="S67" i="53"/>
  <c r="P62" i="53"/>
  <c r="F42" i="64" l="1"/>
  <c r="G37" i="64"/>
  <c r="F41" i="64"/>
  <c r="E42" i="64"/>
  <c r="G41" i="64"/>
  <c r="C43" i="64"/>
  <c r="F37" i="64"/>
  <c r="G42" i="64"/>
  <c r="D41" i="64"/>
  <c r="C41" i="64"/>
  <c r="D43" i="64"/>
  <c r="C37" i="64"/>
  <c r="E37" i="64"/>
  <c r="D42" i="64"/>
  <c r="E41" i="64"/>
  <c r="E43" i="64"/>
  <c r="D37" i="64"/>
  <c r="C42" i="64"/>
  <c r="H41" i="64"/>
  <c r="H80" i="64" s="1"/>
  <c r="O37" i="61"/>
  <c r="S38" i="61"/>
  <c r="N122" i="61"/>
  <c r="N177" i="61"/>
  <c r="Q14" i="61"/>
  <c r="Q39" i="61"/>
  <c r="N111" i="61"/>
  <c r="R15" i="61"/>
  <c r="Q122" i="61"/>
  <c r="N158" i="61"/>
  <c r="S194" i="61"/>
  <c r="Q17" i="61"/>
  <c r="Q16" i="61"/>
  <c r="S14" i="61"/>
  <c r="R90" i="61"/>
  <c r="Q174" i="61"/>
  <c r="O40" i="61"/>
  <c r="Q91" i="61"/>
  <c r="S126" i="61"/>
  <c r="S176" i="61"/>
  <c r="S63" i="61"/>
  <c r="R16" i="61"/>
  <c r="N94" i="61"/>
  <c r="O114" i="61"/>
  <c r="Q158" i="61"/>
  <c r="O117" i="61"/>
  <c r="N14" i="61"/>
  <c r="R93" i="61"/>
  <c r="N121" i="61"/>
  <c r="S156" i="61"/>
  <c r="P169" i="61"/>
  <c r="N59" i="61"/>
  <c r="N18" i="61"/>
  <c r="N16" i="61"/>
  <c r="O17" i="61"/>
  <c r="R17" i="61"/>
  <c r="S16" i="61"/>
  <c r="P40" i="61"/>
  <c r="N39" i="61"/>
  <c r="Q94" i="61"/>
  <c r="Q90" i="61"/>
  <c r="O129" i="61"/>
  <c r="P114" i="61"/>
  <c r="Q119" i="61"/>
  <c r="N132" i="61"/>
  <c r="N114" i="61"/>
  <c r="S177" i="61"/>
  <c r="N154" i="61"/>
  <c r="S168" i="61"/>
  <c r="P181" i="61"/>
  <c r="R157" i="61"/>
  <c r="R163" i="61"/>
  <c r="O195" i="61"/>
  <c r="N61" i="61"/>
  <c r="Q59" i="61"/>
  <c r="R14" i="61"/>
  <c r="S15" i="61"/>
  <c r="P16" i="61"/>
  <c r="Q15" i="61"/>
  <c r="O38" i="61"/>
  <c r="P39" i="61"/>
  <c r="Q38" i="61"/>
  <c r="R39" i="61"/>
  <c r="R37" i="61"/>
  <c r="O88" i="61"/>
  <c r="P90" i="61"/>
  <c r="S91" i="61"/>
  <c r="R127" i="61"/>
  <c r="S127" i="61"/>
  <c r="Q114" i="61"/>
  <c r="P111" i="61"/>
  <c r="S118" i="61"/>
  <c r="N128" i="61"/>
  <c r="N153" i="61"/>
  <c r="S169" i="61"/>
  <c r="Q179" i="61"/>
  <c r="O162" i="61"/>
  <c r="P177" i="61"/>
  <c r="N155" i="61"/>
  <c r="P160" i="61"/>
  <c r="P192" i="61"/>
  <c r="S69" i="61"/>
  <c r="Q57" i="61"/>
  <c r="R18" i="61"/>
  <c r="Q18" i="61"/>
  <c r="P18" i="61"/>
  <c r="N15" i="61"/>
  <c r="O18" i="61"/>
  <c r="O14" i="61"/>
  <c r="S39" i="61"/>
  <c r="R40" i="61"/>
  <c r="R38" i="61"/>
  <c r="S37" i="61"/>
  <c r="P91" i="61"/>
  <c r="Q93" i="61"/>
  <c r="Q95" i="61"/>
  <c r="R125" i="61"/>
  <c r="R113" i="61"/>
  <c r="S121" i="61"/>
  <c r="N119" i="61"/>
  <c r="S124" i="61"/>
  <c r="P113" i="61"/>
  <c r="P121" i="61"/>
  <c r="O173" i="61"/>
  <c r="O169" i="61"/>
  <c r="Q169" i="61"/>
  <c r="O157" i="61"/>
  <c r="P167" i="61"/>
  <c r="P172" i="61"/>
  <c r="O193" i="61"/>
  <c r="Q58" i="61"/>
  <c r="P55" i="61"/>
  <c r="P17" i="61"/>
  <c r="P38" i="61"/>
  <c r="P37" i="61"/>
  <c r="N89" i="61"/>
  <c r="O111" i="61"/>
  <c r="P128" i="61"/>
  <c r="R129" i="61"/>
  <c r="S131" i="61"/>
  <c r="Q124" i="61"/>
  <c r="Q67" i="61"/>
  <c r="Q118" i="61"/>
  <c r="P122" i="61"/>
  <c r="R115" i="61"/>
  <c r="S128" i="61"/>
  <c r="O122" i="61"/>
  <c r="Q115" i="61"/>
  <c r="R132" i="61"/>
  <c r="P125" i="61"/>
  <c r="O163" i="61"/>
  <c r="S158" i="61"/>
  <c r="S180" i="61"/>
  <c r="Q163" i="61"/>
  <c r="S93" i="61"/>
  <c r="N60" i="61"/>
  <c r="R68" i="61"/>
  <c r="O60" i="61"/>
  <c r="S68" i="61"/>
  <c r="N67" i="61"/>
  <c r="Q68" i="61"/>
  <c r="P66" i="61"/>
  <c r="S67" i="61"/>
  <c r="N191" i="61"/>
  <c r="R192" i="61"/>
  <c r="P157" i="61"/>
  <c r="R165" i="61"/>
  <c r="R173" i="61"/>
  <c r="S153" i="61"/>
  <c r="R162" i="61"/>
  <c r="N170" i="61"/>
  <c r="N180" i="61"/>
  <c r="S157" i="61"/>
  <c r="S164" i="61"/>
  <c r="O172" i="61"/>
  <c r="Q177" i="61"/>
  <c r="Q157" i="61"/>
  <c r="O158" i="61"/>
  <c r="R153" i="61"/>
  <c r="S175" i="61"/>
  <c r="Q176" i="61"/>
  <c r="P117" i="61"/>
  <c r="N124" i="61"/>
  <c r="R130" i="61"/>
  <c r="Q129" i="61"/>
  <c r="O116" i="61"/>
  <c r="Q121" i="61"/>
  <c r="O126" i="61"/>
  <c r="Q131" i="61"/>
  <c r="N117" i="61"/>
  <c r="R121" i="61"/>
  <c r="S115" i="61"/>
  <c r="O121" i="61"/>
  <c r="O125" i="61"/>
  <c r="S129" i="61"/>
  <c r="R111" i="61"/>
  <c r="N125" i="61"/>
  <c r="P126" i="61"/>
  <c r="P95" i="61"/>
  <c r="O91" i="61"/>
  <c r="O94" i="61"/>
  <c r="R91" i="61"/>
  <c r="P88" i="61"/>
  <c r="S92" i="61"/>
  <c r="S88" i="61"/>
  <c r="P93" i="61"/>
  <c r="N90" i="61"/>
  <c r="Q37" i="61"/>
  <c r="Q40" i="61"/>
  <c r="N38" i="61"/>
  <c r="N40" i="61"/>
  <c r="S40" i="61"/>
  <c r="O39" i="61"/>
  <c r="O16" i="61"/>
  <c r="S18" i="61"/>
  <c r="P14" i="61"/>
  <c r="N17" i="61"/>
  <c r="O15" i="61"/>
  <c r="S17" i="61"/>
  <c r="P15" i="61"/>
  <c r="N62" i="61"/>
  <c r="R70" i="61"/>
  <c r="S62" i="61"/>
  <c r="N56" i="61"/>
  <c r="R69" i="61"/>
  <c r="N88" i="61"/>
  <c r="O90" i="61"/>
  <c r="N91" i="61"/>
  <c r="O93" i="61"/>
  <c r="S111" i="61"/>
  <c r="Q126" i="61"/>
  <c r="P124" i="61"/>
  <c r="O130" i="61"/>
  <c r="O118" i="61"/>
  <c r="P127" i="61"/>
  <c r="Q168" i="61"/>
  <c r="Q170" i="61"/>
  <c r="S161" i="61"/>
  <c r="O174" i="61"/>
  <c r="S166" i="61"/>
  <c r="R174" i="61"/>
  <c r="N164" i="61"/>
  <c r="R179" i="61"/>
  <c r="R169" i="61"/>
  <c r="P195" i="61"/>
  <c r="S55" i="61"/>
  <c r="O63" i="61"/>
  <c r="P65" i="61"/>
  <c r="R92" i="61"/>
  <c r="R95" i="61"/>
  <c r="Q88" i="61"/>
  <c r="Q112" i="61"/>
  <c r="Q132" i="61"/>
  <c r="O119" i="61"/>
  <c r="P118" i="61"/>
  <c r="Q123" i="61"/>
  <c r="Q111" i="61"/>
  <c r="R118" i="61"/>
  <c r="R88" i="61"/>
  <c r="S95" i="61"/>
  <c r="S90" i="61"/>
  <c r="P94" i="61"/>
  <c r="N93" i="61"/>
  <c r="O89" i="61"/>
  <c r="R116" i="61"/>
  <c r="O177" i="61"/>
  <c r="S172" i="61"/>
  <c r="Q153" i="61"/>
  <c r="P173" i="61"/>
  <c r="N160" i="61"/>
  <c r="R177" i="61"/>
  <c r="N167" i="61"/>
  <c r="O191" i="61"/>
  <c r="Q191" i="61"/>
  <c r="R55" i="61"/>
  <c r="P62" i="61"/>
  <c r="O55" i="61"/>
  <c r="Q65" i="61"/>
  <c r="R64" i="61"/>
  <c r="R60" i="61"/>
  <c r="P67" i="61"/>
  <c r="O58" i="61"/>
  <c r="Q63" i="61"/>
  <c r="O70" i="61"/>
  <c r="P64" i="61"/>
  <c r="S61" i="61"/>
  <c r="P56" i="61"/>
  <c r="N69" i="61"/>
  <c r="Q66" i="61"/>
  <c r="P194" i="61"/>
  <c r="O192" i="61"/>
  <c r="P191" i="61"/>
  <c r="N163" i="61"/>
  <c r="N169" i="61"/>
  <c r="P174" i="61"/>
  <c r="R181" i="61"/>
  <c r="P158" i="61"/>
  <c r="P165" i="61"/>
  <c r="R172" i="61"/>
  <c r="N178" i="61"/>
  <c r="O155" i="61"/>
  <c r="Q161" i="61"/>
  <c r="O166" i="61"/>
  <c r="O170" i="61"/>
  <c r="Q175" i="61"/>
  <c r="O180" i="61"/>
  <c r="S163" i="61"/>
  <c r="Q155" i="61"/>
  <c r="Q172" i="61"/>
  <c r="Q162" i="61"/>
  <c r="P153" i="61"/>
  <c r="S173" i="61"/>
  <c r="R114" i="61"/>
  <c r="N120" i="61"/>
  <c r="R124" i="61"/>
  <c r="P129" i="61"/>
  <c r="O112" i="61"/>
  <c r="N112" i="61"/>
  <c r="S116" i="61"/>
  <c r="S120" i="61"/>
  <c r="O124" i="61"/>
  <c r="Q127" i="61"/>
  <c r="R112" i="61"/>
  <c r="P116" i="61"/>
  <c r="R119" i="61"/>
  <c r="R123" i="61"/>
  <c r="Q116" i="61"/>
  <c r="S119" i="61"/>
  <c r="S123" i="61"/>
  <c r="O127" i="61"/>
  <c r="Q130" i="61"/>
  <c r="P112" i="61"/>
  <c r="P132" i="61"/>
  <c r="P130" i="61"/>
  <c r="R131" i="61"/>
  <c r="R94" i="61"/>
  <c r="Q92" i="61"/>
  <c r="S89" i="61"/>
  <c r="S94" i="61"/>
  <c r="P92" i="61"/>
  <c r="R89" i="61"/>
  <c r="N95" i="61"/>
  <c r="O92" i="61"/>
  <c r="Q89" i="61"/>
  <c r="O95" i="61"/>
  <c r="N92" i="61"/>
  <c r="P89" i="61"/>
  <c r="N37" i="61"/>
  <c r="N58" i="61"/>
  <c r="P63" i="61"/>
  <c r="N68" i="61"/>
  <c r="O56" i="61"/>
  <c r="O62" i="61"/>
  <c r="O66" i="61"/>
  <c r="S70" i="61"/>
  <c r="N63" i="61"/>
  <c r="Q56" i="61"/>
  <c r="Q64" i="61"/>
  <c r="P58" i="61"/>
  <c r="R67" i="61"/>
  <c r="O61" i="61"/>
  <c r="N57" i="61"/>
  <c r="R193" i="61"/>
  <c r="O194" i="61"/>
  <c r="P193" i="61"/>
  <c r="S193" i="61"/>
  <c r="P155" i="61"/>
  <c r="R161" i="61"/>
  <c r="P166" i="61"/>
  <c r="N171" i="61"/>
  <c r="P176" i="61"/>
  <c r="P180" i="61"/>
  <c r="R155" i="61"/>
  <c r="N162" i="61"/>
  <c r="R166" i="61"/>
  <c r="R170" i="61"/>
  <c r="N176" i="61"/>
  <c r="R180" i="61"/>
  <c r="S155" i="61"/>
  <c r="S160" i="61"/>
  <c r="O164" i="61"/>
  <c r="Q167" i="61"/>
  <c r="Q171" i="61"/>
  <c r="S174" i="61"/>
  <c r="O178" i="61"/>
  <c r="R154" i="61"/>
  <c r="Q166" i="61"/>
  <c r="S179" i="61"/>
  <c r="O167" i="61"/>
  <c r="Q180" i="61"/>
  <c r="O165" i="61"/>
  <c r="O181" i="61"/>
  <c r="S165" i="61"/>
  <c r="O179" i="61"/>
  <c r="N116" i="61"/>
  <c r="P119" i="61"/>
  <c r="R122" i="61"/>
  <c r="R126" i="61"/>
  <c r="N130" i="61"/>
  <c r="Q113" i="61"/>
  <c r="O132" i="61"/>
  <c r="S114" i="61"/>
  <c r="Q117" i="61"/>
  <c r="O120" i="61"/>
  <c r="S122" i="61"/>
  <c r="Q125" i="61"/>
  <c r="O128" i="61"/>
  <c r="S132" i="61"/>
  <c r="N115" i="61"/>
  <c r="R117" i="61"/>
  <c r="P120" i="61"/>
  <c r="N123" i="61"/>
  <c r="O115" i="61"/>
  <c r="S117" i="61"/>
  <c r="Q120" i="61"/>
  <c r="O123" i="61"/>
  <c r="S125" i="61"/>
  <c r="Q128" i="61"/>
  <c r="O131" i="61"/>
  <c r="N113" i="61"/>
  <c r="N127" i="61"/>
  <c r="O113" i="61"/>
  <c r="S113" i="61"/>
  <c r="N129" i="61"/>
  <c r="N131" i="61"/>
  <c r="P59" i="61"/>
  <c r="R62" i="61"/>
  <c r="N66" i="61"/>
  <c r="N70" i="61"/>
  <c r="Q55" i="61"/>
  <c r="S60" i="61"/>
  <c r="S64" i="61"/>
  <c r="O68" i="61"/>
  <c r="P57" i="61"/>
  <c r="R61" i="61"/>
  <c r="P68" i="61"/>
  <c r="O59" i="61"/>
  <c r="O67" i="61"/>
  <c r="N55" i="61"/>
  <c r="R63" i="61"/>
  <c r="O57" i="61"/>
  <c r="Q62" i="61"/>
  <c r="O69" i="61"/>
  <c r="N195" i="61"/>
  <c r="R191" i="61"/>
  <c r="Q193" i="61"/>
  <c r="N194" i="61"/>
  <c r="S195" i="61"/>
  <c r="Q192" i="61"/>
  <c r="R156" i="61"/>
  <c r="N161" i="61"/>
  <c r="P164" i="61"/>
  <c r="P168" i="61"/>
  <c r="R171" i="61"/>
  <c r="N175" i="61"/>
  <c r="N179" i="61"/>
  <c r="Q154" i="61"/>
  <c r="P156" i="61"/>
  <c r="P161" i="61"/>
  <c r="R164" i="61"/>
  <c r="N168" i="61"/>
  <c r="N172" i="61"/>
  <c r="P175" i="61"/>
  <c r="R178" i="61"/>
  <c r="O154" i="61"/>
  <c r="Q156" i="61"/>
  <c r="O160" i="61"/>
  <c r="S162" i="61"/>
  <c r="Q165" i="61"/>
  <c r="O168" i="61"/>
  <c r="S170" i="61"/>
  <c r="Q173" i="61"/>
  <c r="O176" i="61"/>
  <c r="S178" i="61"/>
  <c r="Q181" i="61"/>
  <c r="O161" i="61"/>
  <c r="S171" i="61"/>
  <c r="P154" i="61"/>
  <c r="Q164" i="61"/>
  <c r="O175" i="61"/>
  <c r="O156" i="61"/>
  <c r="S167" i="61"/>
  <c r="Q178" i="61"/>
  <c r="Q160" i="61"/>
  <c r="O171" i="61"/>
  <c r="S181" i="61"/>
  <c r="P115" i="61"/>
  <c r="N118" i="61"/>
  <c r="R120" i="61"/>
  <c r="P123" i="61"/>
  <c r="N126" i="61"/>
  <c r="R128" i="61"/>
  <c r="P131" i="61"/>
  <c r="S112" i="61"/>
  <c r="S130" i="61"/>
  <c r="R58" i="61"/>
  <c r="P61" i="61"/>
  <c r="N64" i="61"/>
  <c r="R66" i="61"/>
  <c r="P69" i="61"/>
  <c r="S56" i="61"/>
  <c r="S58" i="61"/>
  <c r="Q61" i="61"/>
  <c r="O64" i="61"/>
  <c r="S66" i="61"/>
  <c r="Q69" i="61"/>
  <c r="R56" i="61"/>
  <c r="P60" i="61"/>
  <c r="R65" i="61"/>
  <c r="S57" i="61"/>
  <c r="Q60" i="61"/>
  <c r="S65" i="61"/>
  <c r="R57" i="61"/>
  <c r="R59" i="61"/>
  <c r="N65" i="61"/>
  <c r="P70" i="61"/>
  <c r="S59" i="61"/>
  <c r="O65" i="61"/>
  <c r="Q70" i="61"/>
  <c r="R195" i="61"/>
  <c r="N193" i="61"/>
  <c r="Q195" i="61"/>
  <c r="S192" i="61"/>
  <c r="R194" i="61"/>
  <c r="N192" i="61"/>
  <c r="Q194" i="61"/>
  <c r="S191" i="61"/>
  <c r="N156" i="61"/>
  <c r="R158" i="61"/>
  <c r="P162" i="61"/>
  <c r="N165" i="61"/>
  <c r="R167" i="61"/>
  <c r="P170" i="61"/>
  <c r="N173" i="61"/>
  <c r="R175" i="61"/>
  <c r="P178" i="61"/>
  <c r="N181" i="61"/>
  <c r="O153" i="61"/>
  <c r="N157" i="61"/>
  <c r="R160" i="61"/>
  <c r="P163" i="61"/>
  <c r="N166" i="61"/>
  <c r="R168" i="61"/>
  <c r="P171" i="61"/>
  <c r="N174" i="61"/>
  <c r="R176" i="61"/>
  <c r="P179" i="61"/>
  <c r="S154" i="61"/>
  <c r="N60" i="53"/>
  <c r="P59" i="53"/>
  <c r="N63" i="53"/>
  <c r="N62" i="53"/>
  <c r="N65" i="53"/>
  <c r="O64" i="53"/>
  <c r="R64" i="53"/>
  <c r="S37" i="53"/>
  <c r="R30" i="53"/>
  <c r="O27" i="53"/>
  <c r="N34" i="53"/>
  <c r="Q30" i="53"/>
  <c r="Q35" i="53"/>
  <c r="N32" i="53"/>
  <c r="N38" i="53"/>
  <c r="S30" i="53"/>
  <c r="P38" i="53"/>
  <c r="R35" i="53"/>
  <c r="N33" i="53"/>
  <c r="P30" i="53"/>
  <c r="R27" i="53"/>
  <c r="N25" i="53"/>
  <c r="R66" i="53"/>
  <c r="P66" i="53"/>
  <c r="S59" i="53"/>
  <c r="R59" i="53"/>
  <c r="Q59" i="53"/>
  <c r="O67" i="53"/>
  <c r="S65" i="53"/>
  <c r="R62" i="53"/>
  <c r="O62" i="53"/>
  <c r="O34" i="53"/>
  <c r="Q37" i="53"/>
  <c r="S26" i="53"/>
  <c r="Q28" i="53"/>
  <c r="Q34" i="53"/>
  <c r="P27" i="53"/>
  <c r="Q61" i="53"/>
  <c r="P65" i="53"/>
  <c r="R61" i="53"/>
  <c r="O65" i="53"/>
  <c r="N61" i="53"/>
  <c r="Q67" i="53"/>
  <c r="P63" i="53"/>
  <c r="S62" i="53"/>
  <c r="S63" i="53"/>
  <c r="S36" i="53"/>
  <c r="P33" i="53"/>
  <c r="S29" i="53"/>
  <c r="O26" i="53"/>
  <c r="R36" i="53"/>
  <c r="O33" i="53"/>
  <c r="Q29" i="53"/>
  <c r="N26" i="53"/>
  <c r="O38" i="53"/>
  <c r="R34" i="53"/>
  <c r="O31" i="53"/>
  <c r="Q27" i="53"/>
  <c r="O37" i="53"/>
  <c r="Q33" i="53"/>
  <c r="N30" i="53"/>
  <c r="Q26" i="53"/>
  <c r="R37" i="53"/>
  <c r="N35" i="53"/>
  <c r="P32" i="53"/>
  <c r="R29" i="53"/>
  <c r="N27" i="53"/>
  <c r="N66" i="53"/>
  <c r="S66" i="53"/>
  <c r="O59" i="53"/>
  <c r="N59" i="53"/>
  <c r="Q9" i="55"/>
  <c r="S15" i="55"/>
  <c r="O12" i="55"/>
  <c r="O14" i="55"/>
  <c r="S10" i="55"/>
  <c r="O13" i="55"/>
  <c r="S9" i="55"/>
  <c r="R13" i="55"/>
  <c r="Q10" i="55"/>
  <c r="P14" i="55"/>
  <c r="O11" i="55"/>
  <c r="N15" i="55"/>
  <c r="R15" i="55"/>
  <c r="Q12" i="55"/>
  <c r="P9" i="55"/>
  <c r="R14" i="55"/>
  <c r="Q11" i="55"/>
  <c r="N13" i="55"/>
  <c r="P15" i="55"/>
  <c r="S14" i="55"/>
  <c r="R11" i="55"/>
  <c r="N12" i="55"/>
  <c r="S13" i="55"/>
  <c r="R10" i="55"/>
  <c r="Q14" i="55"/>
  <c r="P11" i="55"/>
  <c r="N14" i="55"/>
  <c r="O15" i="55"/>
  <c r="S11" i="55"/>
  <c r="N11" i="55"/>
  <c r="R12" i="55"/>
  <c r="N10" i="55"/>
  <c r="P12" i="55"/>
  <c r="N9" i="55"/>
  <c r="E79" i="64" l="1"/>
  <c r="H79" i="64"/>
  <c r="G79" i="64"/>
  <c r="C80" i="64"/>
  <c r="F79" i="64"/>
  <c r="G80" i="64"/>
  <c r="C79" i="64"/>
  <c r="F80" i="64"/>
  <c r="E80" i="64"/>
  <c r="D79" i="64"/>
  <c r="D80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Plaze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E37" authorId="0" shapeId="0" xr:uid="{D7AA46C6-1233-4A43-A3AF-4EE70CF7A2B0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JMA. ANDRE</author>
  </authors>
  <commentList>
    <comment ref="A121" authorId="0" shapeId="0" xr:uid="{2C6C96C2-CFE6-44A0-AF8A-9D1D13870104}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F53" authorId="0" shapeId="0" xr:uid="{45B2AE62-7362-4C50-AE16-C16BFB24768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 xr:uid="{70D2A772-72C6-45FE-998D-A42F695DA361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 xr:uid="{8D3DDABE-249C-4EDF-9088-D1CA50788FD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 xr:uid="{DFB904E6-D41D-4380-97BC-DF951098F524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 xr:uid="{7E5E81CF-3B17-4F64-8136-C35ECF5A8DC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 xr:uid="{56DC835E-2E73-4A23-B266-B763B3C6C2F9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 xr:uid="{AD534C7C-06C0-46EC-A7B7-B258FCC4D5C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 xr:uid="{EA8B0D60-78DF-4CBF-B70D-09D7D73A2F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 xr:uid="{7AB93A34-836F-482F-988B-75FFE61D3488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 xr:uid="{880909BE-6DFD-40A3-BCD3-F1DB15DAC81B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 xr:uid="{77EE86B2-BAE4-43AE-8A3E-C50068EAD572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 xr:uid="{AE8B4AE3-37DE-4460-BF57-CB637610B1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 xr:uid="{42DB243A-E18A-4C7B-86B6-021904DE8283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<sst xmlns="http://schemas.openxmlformats.org/spreadsheetml/2006/main" count="1444" uniqueCount="645">
  <si>
    <t>Date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</si>
  <si>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</si>
  <si>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</si>
  <si>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</si>
  <si>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</si>
  <si>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</si>
  <si>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</si>
  <si>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</si>
  <si>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</si>
  <si>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</si>
  <si>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</si>
  <si>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</si>
  <si>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</si>
  <si>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</si>
  <si>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</si>
  <si>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</si>
  <si>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Author</t>
  </si>
  <si>
    <t>NH3</t>
  </si>
  <si>
    <t>data imported from another file</t>
  </si>
  <si>
    <t>data imported from this file but from another sheet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</si>
  <si>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</si>
  <si>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</si>
  <si>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</si>
  <si>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</si>
  <si>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</si>
  <si>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</si>
  <si>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</si>
  <si>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</si>
  <si>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</si>
  <si>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</si>
  <si>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</si>
  <si>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</si>
  <si>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</si>
  <si>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</si>
  <si>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</si>
  <si>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Region Vojvodine</t>
  </si>
  <si>
    <t>Zrenjanin</t>
  </si>
  <si>
    <t>GALENIKA-FITOFARMACIJA AD</t>
  </si>
  <si>
    <t>Drenik ND</t>
  </si>
  <si>
    <t>AD Imlek, Mlekara Subotica</t>
  </si>
  <si>
    <t>AD Imlek, Mlekara Beograd</t>
  </si>
  <si>
    <t>Messer Tehnogas ad Kraljevo</t>
  </si>
  <si>
    <t>Messer Tehnogas AD Berograd</t>
  </si>
  <si>
    <t>UMKA DOO UMKA</t>
  </si>
  <si>
    <t>Sremski okrug</t>
  </si>
  <si>
    <t>Stara Pazova</t>
  </si>
  <si>
    <t>Proizvodni pogon Duochem</t>
  </si>
  <si>
    <t>BIN COMMERCE, Ogranak I Kruševac</t>
  </si>
  <si>
    <t>Ball Pakovanja Evropa doo</t>
  </si>
  <si>
    <t>Zapadno-bački okrug</t>
  </si>
  <si>
    <t>Sombor</t>
  </si>
  <si>
    <t>Beogradske elektrane, TO Banovo brdo</t>
  </si>
  <si>
    <t>Beogradske elektrane, TO Cerak</t>
  </si>
  <si>
    <t>Beogradske elektrane, TO Novi Beograd</t>
  </si>
  <si>
    <t>Beogradske elektrane, TO Miljakovac</t>
  </si>
  <si>
    <t>Beogradske elektrane, TO Dunav</t>
  </si>
  <si>
    <t>Beogradske elektrane, TO Medaković</t>
  </si>
  <si>
    <t>Beogradske elektrane, TO Voždovac</t>
  </si>
  <si>
    <t>Beogradske elektrane, TO Zemun</t>
  </si>
  <si>
    <t>Beogradske elektrane, TO Konjarnik</t>
  </si>
  <si>
    <t>Beogradske elektrane, TO Mirijevo</t>
  </si>
  <si>
    <t>Južno-bački okrug</t>
  </si>
  <si>
    <t>Žabalj</t>
  </si>
  <si>
    <t>Fabrika šećera Šajkaška</t>
  </si>
  <si>
    <t>Crvenka</t>
  </si>
  <si>
    <t>Fabrika šećera Crvenka</t>
  </si>
  <si>
    <t>IM MATIJEVIĆ DOO</t>
  </si>
  <si>
    <t>JKP "Gradska toplana" Kruševac CTI</t>
  </si>
  <si>
    <t>Region Južne i Istočne Srbije</t>
  </si>
  <si>
    <t>IGM Mladost - TMP doo</t>
  </si>
  <si>
    <t>Južno-banatski okrug</t>
  </si>
  <si>
    <t>CARLSBERG SRBIJA</t>
  </si>
  <si>
    <t>Borski okrug</t>
  </si>
  <si>
    <t>Bor</t>
  </si>
  <si>
    <t>Energana</t>
  </si>
  <si>
    <t>Topionica i rafinacija bakra</t>
  </si>
  <si>
    <t>Fabrika sumporne kiseline</t>
  </si>
  <si>
    <t>JKP Toplana Bor</t>
  </si>
  <si>
    <t>Severno-banatski okrug</t>
  </si>
  <si>
    <t>Kikinda</t>
  </si>
  <si>
    <t>MSK postrojenje</t>
  </si>
  <si>
    <t>IGM Mladost doo</t>
  </si>
  <si>
    <t>Toza Marković doo</t>
  </si>
  <si>
    <t>Pančevo</t>
  </si>
  <si>
    <t>Toplana Niš, Krivi Vir</t>
  </si>
  <si>
    <t>Toplana Niš, Jug</t>
  </si>
  <si>
    <t>Rudarsko - topioničarski basen Bor, RBB - Rudnici bakra Bor doo, Površinski kop Cerovo</t>
  </si>
  <si>
    <t>Rudarsko - topioničarski basen Bor, RBB - Rudnici bakra Bor doo, Površinski kop Jama</t>
  </si>
  <si>
    <t>Rudarsko - topioničarski basen Bor, RBB - Rudnici bakra Bor doo, Površinski kop Veliki krivelj</t>
  </si>
  <si>
    <t>Rudarsko - topioničarski basen Bor, RBB - Rudnici bakra Bor doo, Krečana Zagrađe</t>
  </si>
  <si>
    <t>Vrbas</t>
  </si>
  <si>
    <t>Vital ad, Fabrika ulja i biljnih masti</t>
  </si>
  <si>
    <t>Industrija mesa Carnex DOO</t>
  </si>
  <si>
    <t>Dijamant ad, Fabrika ulja i proizvoda od ulja</t>
  </si>
  <si>
    <t>Novosadska toplana, Istok</t>
  </si>
  <si>
    <t>Novosadska toplana, Jug</t>
  </si>
  <si>
    <t>Novosadska toplana, Sever</t>
  </si>
  <si>
    <t>Novosadska toplana, Zapad</t>
  </si>
  <si>
    <t>AUTOFLEX Livnica Čoka</t>
  </si>
  <si>
    <t>Sojaprotein, Fabrika za preradu soje</t>
  </si>
  <si>
    <t>Tarkett doo, Fabrika podnih obloga</t>
  </si>
  <si>
    <t>Elixir Prahovo d.o.o.</t>
  </si>
  <si>
    <t>Subotička toplana</t>
  </si>
  <si>
    <t>Jelen Do doo</t>
  </si>
  <si>
    <t>Flotacija</t>
  </si>
  <si>
    <t>Kompanija Sloboda AD Čačak</t>
  </si>
  <si>
    <t>IGM Mladost  DOO, Leskovac</t>
  </si>
  <si>
    <t>IGM Mladost DOO  ogranak Vlasotince</t>
  </si>
  <si>
    <t>Srpska fabrika stakla, Rudnik Plana</t>
  </si>
  <si>
    <t>Srpska fabrika stakla a.d.Paraćin</t>
  </si>
  <si>
    <t>Knauf Insulation doo</t>
  </si>
  <si>
    <t>WIENERBERGER doo KANJIŽA</t>
  </si>
  <si>
    <t>Apatinska pivara d.o.o</t>
  </si>
  <si>
    <t>HIP Petrohemija ad</t>
  </si>
  <si>
    <t>HIP Petrohemija ad, Fabrika sintetičkog kaučuka</t>
  </si>
  <si>
    <t>Titan Cementara Kosjerić, Povrsinski kop Galovici</t>
  </si>
  <si>
    <t>Titan Cementara Kosjerić</t>
  </si>
  <si>
    <t>CRH</t>
  </si>
  <si>
    <t>Senta</t>
  </si>
  <si>
    <t>AD Fabrika šećera Te-To Senta</t>
  </si>
  <si>
    <t>Kolubara - IGM ad za proizvodnju građevinskog materijala, Pogon Ćelije</t>
  </si>
  <si>
    <t>IGM Neimar</t>
  </si>
  <si>
    <t>AD Radijator Beograd - Zrenjanin</t>
  </si>
  <si>
    <t>Unipromet lokacija 2</t>
  </si>
  <si>
    <t>YUHOR AD</t>
  </si>
  <si>
    <t>IGM OPEKA</t>
  </si>
  <si>
    <t>INDUSTRIJA GRAĐEVINSKOG MATERIJALA STRAŽILOVO DOO SREMSKI KARLOVCI</t>
  </si>
  <si>
    <t>Hipol a.d. - Odžaci</t>
  </si>
  <si>
    <t>Polet IGK ad, Industrija građevinske keramike</t>
  </si>
  <si>
    <t>Perutnine Ptuj - Topiko d.o.o. Klanica</t>
  </si>
  <si>
    <t>Novo Orahovo</t>
  </si>
  <si>
    <t>Fabrika papira i ambalaže Lepenka d.o.o.</t>
  </si>
  <si>
    <t>TIPOPLASTIKA</t>
  </si>
  <si>
    <t>Impol Seval Valjaonica Aluminijuma</t>
  </si>
  <si>
    <t>VICTORIAOIL  AD ŠID</t>
  </si>
  <si>
    <t>Kotlarnica na maticnoj lokaciji</t>
  </si>
  <si>
    <t>Valjaonica bakra ad</t>
  </si>
  <si>
    <t>HIP Azotara</t>
  </si>
  <si>
    <t>Lafarge</t>
  </si>
  <si>
    <t>Sloga IGM, Ciglana</t>
  </si>
  <si>
    <t>Alumil Yu Industry ad</t>
  </si>
  <si>
    <t>Neoplanta, industrija mesa</t>
  </si>
  <si>
    <t>Neoplanta, Farma svinja Čenej</t>
  </si>
  <si>
    <t>MLEKARA ŠABAC A.D. ŠABAC</t>
  </si>
  <si>
    <t>Fabrika hartije Beograd</t>
  </si>
  <si>
    <t>Rudnik olova i cinka VELIKI MAJDAN</t>
  </si>
  <si>
    <t>SPIK IVERICA DOO</t>
  </si>
  <si>
    <t>PEU Resavica, Rudnik mrkog uglja Rembas, Resavica</t>
  </si>
  <si>
    <t>PEU Resavica, Rudnik mrkog uglja Rembas, Vodna</t>
  </si>
  <si>
    <t>PEU Resavica, Rudnik mrkog uglja Rembas, Senjski rudnik</t>
  </si>
  <si>
    <t>PEU Resavica, Ibarski rudnici kamenog uglja - Baljevac , Rudnik Ušće</t>
  </si>
  <si>
    <t>PEU Resavica, Ibarski rudnici kamenog uglja - Baljevac, Rudnik Jarando</t>
  </si>
  <si>
    <t>PEU Resavica, Rudnik mrkog uglja Štavalj</t>
  </si>
  <si>
    <t>PEU Resavica, Rudnik mrkog uglja Soko</t>
  </si>
  <si>
    <t>PEU Resavica, Rudnik antracita Vrška Čuka</t>
  </si>
  <si>
    <t>KGL DOO, Pogon Ćelije</t>
  </si>
  <si>
    <t>KGL DOO, Pogon Nepričava</t>
  </si>
  <si>
    <t>Zorka - opeka</t>
  </si>
  <si>
    <t>Zorka-Keramika d.o.o. Beograd Ogranak-Keramika Šabac</t>
  </si>
  <si>
    <t>Livnica MG-SERBIEN Baljevac</t>
  </si>
  <si>
    <t>Smederevo</t>
  </si>
  <si>
    <t>Metalfer Steel Mill</t>
  </si>
  <si>
    <t>Metalfer Steel Mill, Topionica</t>
  </si>
  <si>
    <t>Ogranak Panonske TE-TO - TE-TO Novi Sad</t>
  </si>
  <si>
    <t>Ogranak Panonske TE-TO - TE-TO Sremska Mitrovica</t>
  </si>
  <si>
    <t>Ogranak Termoelektrane Nikola Tesla - TE Morava</t>
  </si>
  <si>
    <t>Ogranak Termoelektrane i kopovi Kostolac - TE Kostolac A</t>
  </si>
  <si>
    <t>Ogranak Termoelektrane i kopovi Kostolac - TE Kostolac B</t>
  </si>
  <si>
    <t>Beograd-Lazarevac</t>
  </si>
  <si>
    <t>Ogranak Termoelektrane Nikola Tesla - TE Kolubara</t>
  </si>
  <si>
    <t>Ogranak Termoelektrane Nikola Tesla - TENT A</t>
  </si>
  <si>
    <t>Ogranak Termoelektrane Nikola Tesla - TENT B</t>
  </si>
  <si>
    <t>Vreoci</t>
  </si>
  <si>
    <t>Ogranak RB Kolubara - Prerada</t>
  </si>
  <si>
    <t>Proizvodni centar Vrbas</t>
  </si>
  <si>
    <t>Kovačica</t>
  </si>
  <si>
    <t>Proizvodni centar Kovačica</t>
  </si>
  <si>
    <t>Pećinci</t>
  </si>
  <si>
    <t>Proizvodni centar Pećinci</t>
  </si>
  <si>
    <t>NIS - Naftna industrija Srbije a.d., Pogon za pripremu i transport nafte i gasa, Elemir</t>
  </si>
  <si>
    <t>NIS - Naftna industrija Srbije ad, NIS - Petrol, Rafinerija nafte Novi Sad</t>
  </si>
  <si>
    <t>NIS - Naftna industrija Srbije ad, NIS - Petrol, Rafinerija nafte u Pančevu</t>
  </si>
  <si>
    <t>Rafinerija nafte  Beograd ad</t>
  </si>
  <si>
    <t>Metal - cinkara doo</t>
  </si>
  <si>
    <t>Livnica Kikinda, Automobilska industrija doo, Kikinda</t>
  </si>
  <si>
    <t>"Keramika Kanjiza" doo</t>
  </si>
  <si>
    <t>Kronospan SRB d.o.o. Lapovo</t>
  </si>
  <si>
    <t>Fit-Fs, Pogon za proizvodnju opekarskih proizvoda</t>
  </si>
  <si>
    <t>Pogon za proizvodnju opekarskih proizvoda Mihajlovac</t>
  </si>
  <si>
    <t>PAN ' ALKO SISTEM DOO</t>
  </si>
  <si>
    <t>Status Integral</t>
  </si>
  <si>
    <t>Vojvoda Prijezda, Fabrika građevinskog materijala</t>
  </si>
  <si>
    <t>Postrojenje Topionica i livnica čeličnih gredica, Sirmium Steel d.o.o.</t>
  </si>
  <si>
    <t>Proizvodnja motornih vozila</t>
  </si>
  <si>
    <t>Polet keramika doo, Proizvodnja keramičkih pločica</t>
  </si>
  <si>
    <t>Pogon Elixir Zorka - Mineralna djubriva</t>
  </si>
  <si>
    <t>Simpo Šik doo</t>
  </si>
  <si>
    <t>ADA VRENJE</t>
  </si>
  <si>
    <t>VIBAC BALCANI D.O.O. KOČINO SELO</t>
  </si>
  <si>
    <t>M.I. Finance d.o.o. - mlekara</t>
  </si>
  <si>
    <t>NISSAL-NEWMET d.o.o.</t>
  </si>
  <si>
    <t>Proizvodnja papira i kartona</t>
  </si>
  <si>
    <t>Radinac</t>
  </si>
  <si>
    <t>HBIS GROUP Serbia Iron and Steel doo Beograd - Ogranak Smederevo</t>
  </si>
  <si>
    <t>HBIS GROUP Serbia Iron and Steel doo Beograd - Ogranak Sabac</t>
  </si>
  <si>
    <t>Region</t>
  </si>
  <si>
    <t>Area</t>
  </si>
  <si>
    <t>Municipality</t>
  </si>
  <si>
    <t>1A1a</t>
  </si>
  <si>
    <t>Public heat and electricity production</t>
  </si>
  <si>
    <t>PM10</t>
  </si>
  <si>
    <t>2 - Industrial Processes and Product Uses</t>
  </si>
  <si>
    <t>In this sheet, we present the emissions related to the industrial processes and product uses.</t>
  </si>
  <si>
    <t>Source type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</si>
  <si>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</si>
  <si>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</si>
  <si>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</si>
  <si>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</si>
  <si>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</si>
  <si>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</si>
  <si>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</si>
  <si>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</si>
  <si>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</si>
  <si>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</si>
  <si>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</si>
  <si>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</si>
  <si>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</si>
  <si>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</si>
  <si>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</si>
  <si>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</si>
  <si>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</si>
  <si>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</si>
  <si>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</si>
  <si>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gaseous fuels</t>
  </si>
  <si>
    <t>biomass</t>
  </si>
  <si>
    <t>total</t>
  </si>
  <si>
    <t>Disaggregated inventory</t>
  </si>
  <si>
    <t>PM2.5</t>
  </si>
  <si>
    <t>-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</si>
  <si>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</si>
  <si>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</si>
  <si>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</si>
  <si>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</si>
  <si>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</si>
  <si>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</si>
  <si>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</si>
  <si>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</si>
  <si>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</si>
  <si>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</si>
  <si>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</si>
  <si>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</si>
  <si>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</si>
  <si>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</si>
  <si>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</si>
  <si>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</si>
  <si>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</si>
  <si>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</si>
  <si>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</si>
  <si>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</si>
  <si>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</si>
  <si>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</si>
  <si>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</si>
  <si>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</si>
  <si>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</si>
  <si>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</si>
  <si>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</si>
  <si>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</si>
  <si>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</si>
  <si>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</si>
  <si>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</si>
  <si>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</si>
  <si>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</si>
  <si>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</si>
  <si>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</si>
  <si>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</si>
  <si>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</si>
  <si>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</si>
  <si>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</si>
  <si>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</si>
  <si>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</si>
  <si>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</si>
  <si>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</si>
  <si>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</si>
  <si>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</si>
  <si>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</si>
  <si>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</si>
  <si>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oil produced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</si>
  <si>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</si>
  <si>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</si>
  <si>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</si>
  <si>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</si>
  <si>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</si>
  <si>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</si>
  <si>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</si>
  <si>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</si>
  <si>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</si>
  <si>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</si>
  <si>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</si>
  <si>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</si>
  <si>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</si>
  <si>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</si>
  <si>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</si>
  <si>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</si>
  <si>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</si>
  <si>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>aluminium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</si>
  <si>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</si>
  <si>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</si>
  <si>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</si>
  <si>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</si>
  <si>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</si>
  <si>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</si>
  <si>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</si>
  <si>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magnesium</t>
  </si>
  <si>
    <t>2D-2G</t>
  </si>
  <si>
    <t>Solvents (use)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</si>
  <si>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</si>
  <si>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</si>
  <si>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</si>
  <si>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</si>
  <si>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</si>
  <si>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</si>
  <si>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</si>
  <si>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</si>
  <si>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</si>
  <si>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2D3g - Chemical products</t>
  </si>
  <si>
    <t>2D3h - Printing</t>
  </si>
  <si>
    <t>2D3i - Other solvent and product use</t>
  </si>
  <si>
    <t>2I</t>
  </si>
  <si>
    <t>Wood processing</t>
  </si>
  <si>
    <t>For each NFR code, the "total to spatialize" must be equal to the "total inventory" after allocation of the additional sources not reported under E-PRTR</t>
  </si>
  <si>
    <t>NE</t>
  </si>
  <si>
    <t>Non-ferrous metals</t>
  </si>
  <si>
    <t>Iron and steel</t>
  </si>
  <si>
    <t>Chemicals</t>
  </si>
  <si>
    <t>Pulp, paper and print</t>
  </si>
  <si>
    <t>Food, beverages and tobacco</t>
  </si>
  <si>
    <t>Non-metallic minerals</t>
  </si>
  <si>
    <t>copper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</si>
  <si>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</si>
  <si>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</si>
  <si>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</si>
  <si>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</si>
  <si>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</si>
  <si>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</si>
  <si>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</si>
  <si>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</si>
  <si>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</si>
  <si>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</si>
  <si>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</si>
  <si>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</si>
  <si>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</si>
  <si>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</si>
  <si>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</si>
  <si>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</si>
  <si>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</si>
  <si>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</si>
  <si>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</si>
  <si>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</si>
  <si>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</si>
  <si>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</si>
  <si>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</si>
  <si>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</si>
  <si>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</si>
  <si>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</si>
  <si>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</si>
  <si>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</si>
  <si>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</si>
  <si>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</si>
  <si>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</si>
  <si>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</si>
  <si>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</si>
  <si>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</si>
  <si>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</si>
  <si>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</si>
  <si>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</si>
  <si>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</si>
  <si>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</si>
  <si>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</si>
  <si>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</si>
  <si>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</si>
  <si>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</si>
  <si>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</si>
  <si>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</si>
  <si>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</si>
  <si>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</si>
  <si>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</si>
  <si>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</si>
  <si>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</si>
  <si>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</si>
  <si>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</si>
  <si>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</si>
  <si>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</si>
  <si>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</si>
  <si>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</si>
  <si>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</si>
  <si>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</si>
  <si>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</si>
  <si>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</si>
  <si>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</si>
  <si>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</si>
  <si>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</si>
  <si>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</si>
  <si>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</si>
  <si>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</si>
  <si>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</si>
  <si>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</si>
  <si>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</si>
  <si>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</si>
  <si>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</si>
  <si>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</si>
  <si>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</si>
  <si>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</si>
  <si>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</si>
  <si>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</si>
  <si>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</si>
  <si>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</si>
  <si>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</si>
  <si>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</si>
  <si>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</si>
  <si>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</si>
  <si>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</si>
  <si>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</si>
  <si>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</si>
  <si>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</si>
  <si>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</si>
  <si>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</si>
  <si>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</si>
  <si>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</si>
  <si>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</si>
  <si>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</si>
  <si>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</si>
  <si>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</si>
  <si>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</si>
  <si>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</si>
  <si>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</si>
  <si>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</si>
  <si>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</si>
  <si>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</si>
  <si>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</si>
  <si>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</si>
  <si>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</si>
  <si>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</si>
  <si>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</si>
  <si>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</si>
  <si>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</si>
  <si>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</si>
  <si>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</si>
  <si>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</si>
  <si>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</si>
  <si>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</si>
  <si>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</si>
  <si>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</si>
  <si>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</si>
  <si>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</si>
  <si>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</si>
  <si>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</si>
  <si>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</si>
  <si>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</si>
  <si>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</si>
  <si>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</si>
  <si>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</si>
  <si>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</si>
  <si>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</si>
  <si>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</si>
  <si>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</si>
  <si>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</si>
  <si>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</si>
  <si>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</si>
  <si>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</si>
  <si>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</si>
  <si>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</si>
  <si>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</si>
  <si>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</si>
  <si>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</si>
  <si>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</si>
  <si>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</si>
  <si>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</si>
  <si>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</si>
  <si>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</si>
  <si>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</si>
  <si>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</si>
  <si>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</si>
  <si>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</si>
  <si>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</si>
  <si>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</si>
  <si>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</si>
  <si>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</si>
  <si>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</si>
  <si>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</si>
  <si>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</si>
  <si>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</si>
  <si>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</si>
  <si>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</si>
  <si>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</si>
  <si>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</si>
  <si>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</si>
  <si>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</si>
  <si>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</si>
  <si>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</si>
  <si>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</si>
  <si>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</si>
  <si>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</si>
  <si>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</si>
  <si>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</si>
  <si>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</si>
  <si>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</si>
  <si>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</si>
  <si>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% on lines</t>
  </si>
  <si>
    <t>hypotheses for emis disaggregation</t>
  </si>
  <si>
    <t>1A2f : asphalt production</t>
  </si>
  <si>
    <t>1A2f : brick and tile production</t>
  </si>
  <si>
    <t>1A2f : ceramic production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</si>
  <si>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</si>
  <si>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</si>
  <si>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</si>
  <si>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</si>
  <si>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if all mining sites are present, apply proratas of reported emissions to total</t>
  </si>
  <si>
    <t xml:space="preserve">consider all iron and steel factories report : proratas of emissions to inventory total </t>
  </si>
  <si>
    <t>proratas of emissions according to reported ones</t>
  </si>
  <si>
    <t>assuming only those three cement factories exist</t>
  </si>
  <si>
    <t>&lt;-- NMVOC of bread and wine in diffuse areas</t>
  </si>
  <si>
    <t>1A2gviii</t>
  </si>
  <si>
    <t>1A2gvii</t>
  </si>
  <si>
    <t>Mobile combustion in manufacturing industries and construction</t>
  </si>
  <si>
    <t>1A2gvii-Mobile combustion in manufacturing industries and construction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</si>
  <si>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</si>
  <si>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</si>
  <si>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</si>
  <si>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</si>
  <si>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</si>
  <si>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</si>
  <si>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</si>
  <si>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</si>
  <si>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</si>
  <si>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</si>
  <si>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</si>
  <si>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</si>
  <si>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</si>
  <si>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</si>
  <si>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</si>
  <si>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</si>
  <si>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</si>
  <si>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</si>
  <si>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</si>
  <si>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</si>
  <si>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</si>
  <si>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</si>
  <si>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</si>
  <si>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</si>
  <si>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</si>
  <si>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</si>
  <si>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</si>
  <si>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</si>
  <si>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</si>
  <si>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</si>
  <si>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</si>
  <si>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</si>
  <si>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</si>
  <si>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</si>
  <si>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</si>
  <si>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</si>
  <si>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</si>
  <si>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</si>
  <si>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</si>
  <si>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</si>
  <si>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</si>
  <si>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</si>
  <si>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TJ</t>
  </si>
  <si>
    <t>1A2b - 2C4 : Magnesium production</t>
  </si>
  <si>
    <t>1A2b - 2C7a : Copper production</t>
  </si>
  <si>
    <t>Emissions (t) in 2030</t>
  </si>
  <si>
    <t>No.</t>
  </si>
  <si>
    <t>Plant name (operator)</t>
  </si>
  <si>
    <t>Total rated thermal input (MW)</t>
  </si>
  <si>
    <t>1.</t>
  </si>
  <si>
    <t xml:space="preserve">NIS a.d., Energana Novi Sad </t>
  </si>
  <si>
    <t>2.</t>
  </si>
  <si>
    <t xml:space="preserve">NIS a.d., Energana Pančevo </t>
  </si>
  <si>
    <t>3.</t>
  </si>
  <si>
    <t>EPS, Termoelektrana Мorava</t>
  </si>
  <si>
    <t>4.</t>
  </si>
  <si>
    <t>EPS, Termoelektrana Kostolac А1</t>
  </si>
  <si>
    <t>5.</t>
  </si>
  <si>
    <t>EPS, Termoelektrana Kostolac А2</t>
  </si>
  <si>
    <t>6.</t>
  </si>
  <si>
    <t>EPS, Termoelektrana Kolubara А3</t>
  </si>
  <si>
    <t>7.</t>
  </si>
  <si>
    <t>EPS, Termoelektrana Кolubara А5</t>
  </si>
  <si>
    <t>Ред. бр.</t>
  </si>
  <si>
    <t>Назив оператера</t>
  </si>
  <si>
    <t>Укупна улазна инсталисана топлотна снага (МW)</t>
  </si>
  <si>
    <t>EПС, Термоелектрана Морава</t>
  </si>
  <si>
    <r>
      <t>EПС, Термоелектрана Колубара А А3</t>
    </r>
    <r>
      <rPr>
        <sz val="11"/>
        <rFont val="Calibri"/>
        <family val="2"/>
      </rPr>
      <t xml:space="preserve"> </t>
    </r>
    <r>
      <rPr>
        <sz val="12"/>
        <rFont val="Times New Roman"/>
        <family val="1"/>
      </rPr>
      <t>(котао 1)</t>
    </r>
  </si>
  <si>
    <t>EПС, Термоелектрана Колубара А А3 (котлови 3,4,5)</t>
  </si>
  <si>
    <t>ЕПС, Термоелектрана Колубара А А5</t>
  </si>
  <si>
    <t>--&gt; whole plant</t>
  </si>
  <si>
    <t>A3+A5 = 676MW but whole plant with A1 and A2 in addition = 836 MW</t>
  </si>
  <si>
    <t>--&gt; 67,3 MW out of 363,6 MW</t>
  </si>
  <si>
    <t>Bioelektra Botoš</t>
  </si>
  <si>
    <t>Biogas energy Alibunar</t>
  </si>
  <si>
    <t>BGS Gama</t>
  </si>
  <si>
    <t>BGS Beta</t>
  </si>
  <si>
    <t>Bioelektro-NAK Cestereg</t>
  </si>
  <si>
    <t>Forkom doo</t>
  </si>
  <si>
    <t>BGS Alfa</t>
  </si>
  <si>
    <t>Energo-Orahovo doo</t>
  </si>
  <si>
    <t>Bio Pan Gas doo</t>
  </si>
  <si>
    <t>AD Buducnost</t>
  </si>
  <si>
    <t>AgroPlus Energy</t>
  </si>
  <si>
    <t>Bioenergo 808</t>
  </si>
  <si>
    <t>Panawis Plus doo</t>
  </si>
  <si>
    <t>Envigas Alfa doo</t>
  </si>
  <si>
    <t>Envigas Beta doo</t>
  </si>
  <si>
    <t>20,538000</t>
  </si>
  <si>
    <t>Cestereg</t>
  </si>
  <si>
    <t>43,465530</t>
  </si>
  <si>
    <t>21,630930</t>
  </si>
  <si>
    <t>Gornje Suhotno</t>
  </si>
  <si>
    <t>Bac</t>
  </si>
  <si>
    <t>Backa Topola</t>
  </si>
  <si>
    <t>45,369630</t>
  </si>
  <si>
    <t>Secanj</t>
  </si>
  <si>
    <t>Backa Palanka</t>
  </si>
  <si>
    <t>Svetozar Miletic</t>
  </si>
  <si>
    <t>20,180570</t>
  </si>
  <si>
    <t>Coka</t>
  </si>
  <si>
    <t>Padej</t>
  </si>
  <si>
    <t>46,109640</t>
  </si>
  <si>
    <t>Kanjiza</t>
  </si>
  <si>
    <t>Martonos</t>
  </si>
  <si>
    <t>Stara Moravica</t>
  </si>
  <si>
    <t>Botos</t>
  </si>
  <si>
    <t>Ilandza</t>
  </si>
  <si>
    <t>Gakovac Doo Stara Moravica</t>
  </si>
  <si>
    <t>--&gt; opt-out</t>
  </si>
  <si>
    <t>only producer of ammonia, carbamide and urea in serbia ? Corresponding emissions applied to it
+ HIP Azatora seems to have stopped its operations in 2020 but, as it is included in the scenario, we keep it for consistency issues</t>
  </si>
  <si>
    <t>former list (obsolete)</t>
  </si>
  <si>
    <t>correct list:</t>
  </si>
  <si>
    <t>--&gt; + 825 MWth compared to 2015, compensate for Morava and Kolubara</t>
  </si>
  <si>
    <t>same as for 2015</t>
  </si>
  <si>
    <t>3F-Field burning of residues</t>
  </si>
  <si>
    <t xml:space="preserve">LTO </t>
  </si>
  <si>
    <t>produced [kt]</t>
  </si>
  <si>
    <t>total excl. agriculture</t>
  </si>
  <si>
    <t>total incl.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</si>
</sst>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0.0000"/>
    <numFmt numFmtId="173" formatCode="_-* #,##0.000\ _€_-;\-* #,##0.000\ _€_-;_-* &quot;-&quot;??\ _€_-;_-@_-"/>
    <numFmt numFmtId="174" formatCode="#,##0_ ;\-#,##0\ "/>
    <numFmt numFmtId="175" formatCode="#,##0.00000"/>
    <numFmt numFmtId="176" formatCode="#,##0.00_ ;\-#,##0.00\ "/>
  </numFmts>
  <fonts count="4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2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7" applyNumberFormat="0" applyAlignment="0" applyProtection="0"/>
    <xf numFmtId="0" fontId="24" fillId="0" borderId="18" applyNumberFormat="0" applyFill="0" applyAlignment="0" applyProtection="0"/>
    <xf numFmtId="0" fontId="5" fillId="16" borderId="19" applyNumberFormat="0" applyFont="0" applyAlignment="0" applyProtection="0"/>
    <xf numFmtId="0" fontId="26" fillId="15" borderId="17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4" applyNumberFormat="0" applyAlignment="0" applyProtection="0"/>
    <xf numFmtId="164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1" fillId="0" borderId="0" applyNumberFormat="0" applyFont="0" applyFill="0" applyBorder="0" applyProtection="0">
      <alignment horizontal="left" vertical="center" indent="5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6" borderId="19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9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17" fillId="0" borderId="0" xfId="0" applyFont="1" applyFill="1" applyBorder="1"/>
    <xf numFmtId="0" fontId="39" fillId="0" borderId="0" xfId="0" applyFont="1"/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6" xfId="0" applyFont="1" applyFill="1" applyBorder="1" applyAlignment="1">
      <alignment horizontal="center" vertical="center"/>
    </xf>
    <xf numFmtId="0" fontId="1" fillId="24" borderId="27" xfId="0" applyFont="1" applyFill="1" applyBorder="1" applyAlignment="1">
      <alignment horizontal="center" vertical="center"/>
    </xf>
    <xf numFmtId="0" fontId="1" fillId="24" borderId="31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ill="1"/>
    <xf numFmtId="0" fontId="1" fillId="24" borderId="47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40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6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4" xfId="152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170" fontId="1" fillId="0" borderId="34" xfId="152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2" fontId="1" fillId="0" borderId="65" xfId="0" applyNumberFormat="1" applyFont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6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1" fillId="0" borderId="6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79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28" xfId="0" applyNumberFormat="1" applyFont="1" applyBorder="1" applyAlignment="1">
      <alignment horizontal="center" vertical="center"/>
    </xf>
    <xf numFmtId="169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80" xfId="0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1" fillId="0" borderId="5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9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45" xfId="0" applyNumberFormat="1" applyFont="1" applyFill="1" applyBorder="1" applyAlignment="1">
      <alignment horizontal="center" vertical="center" wrapText="1"/>
    </xf>
    <xf numFmtId="169" fontId="1" fillId="0" borderId="45" xfId="0" applyNumberFormat="1" applyFont="1" applyFill="1" applyBorder="1" applyAlignment="1">
      <alignment horizontal="center" vertical="center" wrapText="1"/>
    </xf>
    <xf numFmtId="169" fontId="1" fillId="0" borderId="28" xfId="0" applyNumberFormat="1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5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8" xfId="0" applyNumberFormat="1" applyFont="1" applyFill="1" applyBorder="1" applyAlignment="1">
      <alignment horizontal="center" vertical="center" wrapText="1"/>
    </xf>
    <xf numFmtId="9" fontId="1" fillId="0" borderId="28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78" xfId="0" applyNumberFormat="1" applyFont="1" applyBorder="1" applyAlignment="1">
      <alignment horizontal="center" vertical="center" wrapText="1"/>
    </xf>
    <xf numFmtId="169" fontId="1" fillId="0" borderId="6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 wrapText="1"/>
    </xf>
    <xf numFmtId="169" fontId="1" fillId="0" borderId="34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center"/>
    </xf>
    <xf numFmtId="0" fontId="1" fillId="0" borderId="56" xfId="0" applyFont="1" applyFill="1" applyBorder="1" applyAlignment="1">
      <alignment horizontal="left" vertical="center"/>
    </xf>
    <xf numFmtId="0" fontId="40" fillId="0" borderId="28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0" fillId="0" borderId="45" xfId="0" applyFont="1" applyFill="1" applyBorder="1" applyAlignment="1">
      <alignment horizontal="left" vertical="center"/>
    </xf>
    <xf numFmtId="0" fontId="40" fillId="0" borderId="28" xfId="0" applyFont="1" applyBorder="1" applyAlignment="1">
      <alignment horizontal="left" vertical="center"/>
    </xf>
    <xf numFmtId="169" fontId="1" fillId="0" borderId="14" xfId="0" applyNumberFormat="1" applyFont="1" applyFill="1" applyBorder="1" applyAlignment="1">
      <alignment horizontal="center" vertical="center" wrapText="1"/>
    </xf>
    <xf numFmtId="169" fontId="1" fillId="0" borderId="49" xfId="0" applyNumberFormat="1" applyFont="1" applyFill="1" applyBorder="1" applyAlignment="1">
      <alignment horizontal="center" vertical="center" wrapText="1"/>
    </xf>
    <xf numFmtId="2" fontId="1" fillId="0" borderId="62" xfId="0" applyNumberFormat="1" applyFont="1" applyFill="1" applyBorder="1" applyAlignment="1">
      <alignment horizontal="center" vertical="center" wrapText="1"/>
    </xf>
    <xf numFmtId="2" fontId="1" fillId="0" borderId="49" xfId="0" applyNumberFormat="1" applyFont="1" applyFill="1" applyBorder="1" applyAlignment="1">
      <alignment horizontal="center" vertical="center" wrapText="1"/>
    </xf>
    <xf numFmtId="0" fontId="0" fillId="26" borderId="0" xfId="0" applyFill="1"/>
    <xf numFmtId="0" fontId="0" fillId="25" borderId="0" xfId="0" applyFill="1"/>
    <xf numFmtId="0" fontId="0" fillId="12" borderId="0" xfId="0" applyFill="1"/>
    <xf numFmtId="2" fontId="1" fillId="26" borderId="37" xfId="0" applyNumberFormat="1" applyFont="1" applyFill="1" applyBorder="1" applyAlignment="1">
      <alignment horizontal="center" vertical="center" wrapText="1"/>
    </xf>
    <xf numFmtId="2" fontId="1" fillId="9" borderId="37" xfId="0" applyNumberFormat="1" applyFont="1" applyFill="1" applyBorder="1" applyAlignment="1">
      <alignment horizontal="center" vertical="center" wrapText="1"/>
    </xf>
    <xf numFmtId="49" fontId="1" fillId="26" borderId="33" xfId="0" applyNumberFormat="1" applyFont="1" applyFill="1" applyBorder="1" applyAlignment="1">
      <alignment horizontal="center" vertical="center"/>
    </xf>
    <xf numFmtId="170" fontId="0" fillId="26" borderId="34" xfId="152" applyNumberFormat="1" applyFont="1" applyFill="1" applyBorder="1" applyAlignment="1">
      <alignment horizontal="center" vertical="center"/>
    </xf>
    <xf numFmtId="170" fontId="1" fillId="26" borderId="34" xfId="152" applyNumberFormat="1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5" borderId="37" xfId="0" applyNumberFormat="1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/>
    </xf>
    <xf numFmtId="170" fontId="1" fillId="12" borderId="34" xfId="152" applyNumberFormat="1" applyFont="1" applyFill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  <xf numFmtId="170" fontId="1" fillId="10" borderId="34" xfId="152" applyNumberFormat="1" applyFont="1" applyFill="1" applyBorder="1" applyAlignment="1">
      <alignment horizontal="center" vertical="center"/>
    </xf>
    <xf numFmtId="2" fontId="1" fillId="26" borderId="6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171" fontId="1" fillId="0" borderId="28" xfId="0" applyNumberFormat="1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169" fontId="40" fillId="0" borderId="49" xfId="0" applyNumberFormat="1" applyFont="1" applyFill="1" applyBorder="1" applyAlignment="1">
      <alignment horizontal="center" vertical="center" wrapText="1"/>
    </xf>
    <xf numFmtId="2" fontId="40" fillId="0" borderId="14" xfId="0" applyNumberFormat="1" applyFont="1" applyFill="1" applyBorder="1" applyAlignment="1">
      <alignment horizontal="center" vertical="center" wrapText="1"/>
    </xf>
    <xf numFmtId="3" fontId="1" fillId="0" borderId="28" xfId="0" applyNumberFormat="1" applyFont="1" applyFill="1" applyBorder="1" applyAlignment="1">
      <alignment horizontal="center" vertical="center" wrapText="1"/>
    </xf>
    <xf numFmtId="3" fontId="1" fillId="10" borderId="28" xfId="0" applyNumberFormat="1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174" fontId="1" fillId="0" borderId="28" xfId="152" applyNumberFormat="1" applyFont="1" applyBorder="1" applyAlignment="1">
      <alignment horizontal="center"/>
    </xf>
    <xf numFmtId="174" fontId="1" fillId="0" borderId="6" xfId="152" applyNumberFormat="1" applyFont="1" applyBorder="1" applyAlignment="1">
      <alignment horizontal="center"/>
    </xf>
    <xf numFmtId="0" fontId="1" fillId="0" borderId="45" xfId="0" applyFont="1" applyBorder="1" applyAlignment="1">
      <alignment vertical="center"/>
    </xf>
    <xf numFmtId="0" fontId="17" fillId="0" borderId="56" xfId="0" applyFont="1" applyBorder="1" applyAlignment="1">
      <alignment vertical="center" wrapText="1"/>
    </xf>
    <xf numFmtId="172" fontId="1" fillId="0" borderId="6" xfId="154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29" xfId="0" applyFont="1" applyBorder="1" applyAlignment="1">
      <alignment vertical="center" wrapText="1"/>
    </xf>
    <xf numFmtId="174" fontId="1" fillId="0" borderId="3" xfId="152" applyNumberFormat="1" applyFont="1" applyBorder="1" applyAlignment="1">
      <alignment horizontal="center"/>
    </xf>
    <xf numFmtId="172" fontId="1" fillId="0" borderId="3" xfId="154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0" fillId="0" borderId="3" xfId="0" applyFont="1" applyBorder="1"/>
    <xf numFmtId="172" fontId="1" fillId="0" borderId="3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vertical="center" wrapText="1"/>
    </xf>
    <xf numFmtId="172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4" fontId="17" fillId="10" borderId="3" xfId="0" applyNumberFormat="1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2" xfId="0" applyFont="1" applyBorder="1" applyAlignment="1">
      <alignment vertical="center" wrapText="1"/>
    </xf>
    <xf numFmtId="0" fontId="0" fillId="0" borderId="82" xfId="0" applyBorder="1" applyAlignment="1">
      <alignment horizontal="center" vertical="center"/>
    </xf>
    <xf numFmtId="0" fontId="0" fillId="0" borderId="82" xfId="0" applyBorder="1" applyAlignment="1">
      <alignment horizontal="left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vertical="center" wrapText="1"/>
    </xf>
    <xf numFmtId="168" fontId="1" fillId="0" borderId="83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3" xfId="0" applyFont="1" applyBorder="1" applyAlignment="1">
      <alignment horizontal="left" vertical="center" wrapText="1"/>
    </xf>
    <xf numFmtId="168" fontId="1" fillId="0" borderId="34" xfId="152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2" xfId="0" applyFont="1" applyBorder="1" applyAlignment="1">
      <alignment horizontal="left" vertical="center" wrapText="1"/>
    </xf>
    <xf numFmtId="0" fontId="1" fillId="0" borderId="84" xfId="0" applyFont="1" applyBorder="1" applyAlignment="1">
      <alignment vertical="center" wrapText="1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horizontal="left" vertical="center" wrapText="1"/>
    </xf>
    <xf numFmtId="171" fontId="1" fillId="0" borderId="4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8" xfId="0" applyBorder="1"/>
    <xf numFmtId="0" fontId="1" fillId="0" borderId="67" xfId="0" quotePrefix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 wrapText="1"/>
    </xf>
    <xf numFmtId="2" fontId="1" fillId="0" borderId="66" xfId="0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4" xfId="152" applyNumberFormat="1" applyFont="1" applyBorder="1" applyAlignment="1">
      <alignment horizontal="center" vertical="center"/>
    </xf>
    <xf numFmtId="0" fontId="1" fillId="0" borderId="45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0" fillId="25" borderId="28" xfId="0" applyNumberFormat="1" applyFont="1" applyFill="1" applyBorder="1" applyAlignment="1">
      <alignment horizontal="center" vertical="center"/>
    </xf>
    <xf numFmtId="2" fontId="40" fillId="25" borderId="14" xfId="0" applyNumberFormat="1" applyFont="1" applyFill="1" applyBorder="1" applyAlignment="1">
      <alignment horizontal="center" vertical="center" wrapText="1"/>
    </xf>
    <xf numFmtId="2" fontId="40" fillId="25" borderId="65" xfId="0" applyNumberFormat="1" applyFont="1" applyFill="1" applyBorder="1" applyAlignment="1">
      <alignment horizontal="center" vertical="center" wrapText="1"/>
    </xf>
    <xf numFmtId="2" fontId="40" fillId="25" borderId="33" xfId="0" applyNumberFormat="1" applyFont="1" applyFill="1" applyBorder="1" applyAlignment="1">
      <alignment horizontal="center" vertical="center"/>
    </xf>
    <xf numFmtId="2" fontId="40" fillId="25" borderId="37" xfId="0" applyNumberFormat="1" applyFont="1" applyFill="1" applyBorder="1" applyAlignment="1">
      <alignment horizontal="center" vertical="center" wrapText="1"/>
    </xf>
    <xf numFmtId="2" fontId="40" fillId="25" borderId="66" xfId="0" applyNumberFormat="1" applyFont="1" applyFill="1" applyBorder="1" applyAlignment="1">
      <alignment horizontal="center" vertical="center" wrapText="1"/>
    </xf>
    <xf numFmtId="169" fontId="40" fillId="25" borderId="14" xfId="0" applyNumberFormat="1" applyFont="1" applyFill="1" applyBorder="1" applyAlignment="1">
      <alignment horizontal="center" vertical="center" wrapText="1"/>
    </xf>
    <xf numFmtId="169" fontId="40" fillId="25" borderId="37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0" borderId="49" xfId="0" applyNumberFormat="1" applyFont="1" applyFill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8" fontId="1" fillId="0" borderId="84" xfId="152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85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66" xfId="0" applyFont="1" applyBorder="1" applyAlignment="1">
      <alignment vertical="center" wrapText="1"/>
    </xf>
    <xf numFmtId="0" fontId="45" fillId="0" borderId="66" xfId="0" applyFont="1" applyBorder="1" applyAlignment="1">
      <alignment horizontal="center" vertical="center" wrapText="1"/>
    </xf>
    <xf numFmtId="0" fontId="1" fillId="0" borderId="0" xfId="0" quotePrefix="1" applyFont="1"/>
    <xf numFmtId="2" fontId="1" fillId="0" borderId="63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vertical="center"/>
    </xf>
    <xf numFmtId="0" fontId="1" fillId="0" borderId="67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2" fontId="1" fillId="0" borderId="33" xfId="0" applyNumberFormat="1" applyFont="1" applyFill="1" applyBorder="1" applyAlignment="1">
      <alignment horizontal="center" vertical="center"/>
    </xf>
    <xf numFmtId="169" fontId="1" fillId="0" borderId="34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65" xfId="0" applyNumberFormat="1" applyFont="1" applyFill="1" applyBorder="1" applyAlignment="1">
      <alignment horizontal="center" vertical="center" wrapText="1"/>
    </xf>
    <xf numFmtId="169" fontId="1" fillId="0" borderId="74" xfId="0" applyNumberFormat="1" applyFont="1" applyFill="1" applyBorder="1" applyAlignment="1">
      <alignment horizontal="center" vertical="center"/>
    </xf>
    <xf numFmtId="169" fontId="1" fillId="0" borderId="78" xfId="0" applyNumberFormat="1" applyFont="1" applyFill="1" applyBorder="1" applyAlignment="1">
      <alignment horizontal="center" vertical="center" wrapText="1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 wrapText="1"/>
    </xf>
    <xf numFmtId="1" fontId="1" fillId="0" borderId="28" xfId="0" applyNumberFormat="1" applyFont="1" applyFill="1" applyBorder="1" applyAlignment="1">
      <alignment vertical="center"/>
    </xf>
    <xf numFmtId="169" fontId="1" fillId="0" borderId="33" xfId="0" applyNumberFormat="1" applyFont="1" applyFill="1" applyBorder="1" applyAlignment="1">
      <alignment horizontal="center" vertical="center"/>
    </xf>
    <xf numFmtId="169" fontId="1" fillId="0" borderId="3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6" xfId="0" applyNumberFormat="1" applyFont="1" applyFill="1" applyBorder="1" applyAlignment="1">
      <alignment horizontal="center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Fill="1" applyBorder="1" applyAlignment="1">
      <alignment horizontal="center" vertical="center" wrapText="1"/>
    </xf>
    <xf numFmtId="169" fontId="40" fillId="0" borderId="37" xfId="0" applyNumberFormat="1" applyFont="1" applyFill="1" applyBorder="1" applyAlignment="1">
      <alignment horizontal="center" vertical="center"/>
    </xf>
    <xf numFmtId="169" fontId="40" fillId="0" borderId="65" xfId="0" applyNumberFormat="1" applyFont="1" applyFill="1" applyBorder="1" applyAlignment="1">
      <alignment horizontal="center" vertical="center" wrapText="1"/>
    </xf>
    <xf numFmtId="0" fontId="40" fillId="0" borderId="76" xfId="0" applyFont="1" applyFill="1" applyBorder="1" applyAlignment="1">
      <alignment horizontal="left" vertical="center"/>
    </xf>
    <xf numFmtId="173" fontId="1" fillId="0" borderId="76" xfId="0" applyNumberFormat="1" applyFont="1" applyFill="1" applyBorder="1" applyAlignment="1">
      <alignment horizontal="center" vertical="center" wrapText="1"/>
    </xf>
    <xf numFmtId="173" fontId="1" fillId="0" borderId="65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Fill="1" applyBorder="1" applyAlignment="1">
      <alignment horizontal="center" vertical="center" wrapText="1"/>
    </xf>
    <xf numFmtId="1" fontId="40" fillId="0" borderId="14" xfId="0" applyNumberFormat="1" applyFont="1" applyFill="1" applyBorder="1" applyAlignment="1">
      <alignment horizontal="center" vertical="center" wrapText="1"/>
    </xf>
    <xf numFmtId="0" fontId="40" fillId="0" borderId="28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29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1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/>
    </xf>
    <xf numFmtId="0" fontId="40" fillId="0" borderId="14" xfId="0" applyFont="1" applyFill="1" applyBorder="1" applyAlignment="1">
      <alignment horizontal="left" vertical="center"/>
    </xf>
    <xf numFmtId="0" fontId="40" fillId="0" borderId="29" xfId="0" applyFont="1" applyFill="1" applyBorder="1" applyAlignment="1">
      <alignment horizontal="left" vertical="center"/>
    </xf>
    <xf numFmtId="0" fontId="40" fillId="0" borderId="0" xfId="0" applyFont="1" applyFill="1"/>
    <xf numFmtId="1" fontId="40" fillId="0" borderId="0" xfId="0" applyNumberFormat="1" applyFont="1" applyFill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/>
    </xf>
    <xf numFmtId="2" fontId="40" fillId="0" borderId="65" xfId="0" applyNumberFormat="1" applyFont="1" applyFill="1" applyBorder="1" applyAlignment="1">
      <alignment horizontal="center" vertical="center" wrapText="1"/>
    </xf>
    <xf numFmtId="0" fontId="40" fillId="0" borderId="28" xfId="0" quotePrefix="1" applyFont="1" applyBorder="1" applyAlignment="1">
      <alignment horizontal="left" vertical="center"/>
    </xf>
    <xf numFmtId="169" fontId="1" fillId="0" borderId="33" xfId="0" applyNumberFormat="1" applyFont="1" applyFill="1" applyBorder="1" applyAlignment="1">
      <alignment horizontal="center" vertical="center" wrapText="1"/>
    </xf>
    <xf numFmtId="169" fontId="40" fillId="0" borderId="14" xfId="0" applyNumberFormat="1" applyFont="1" applyFill="1" applyBorder="1" applyAlignment="1">
      <alignment horizontal="center" vertical="center" wrapText="1"/>
    </xf>
    <xf numFmtId="174" fontId="3" fillId="0" borderId="33" xfId="152" applyNumberFormat="1" applyFont="1" applyBorder="1" applyAlignment="1">
      <alignment horizontal="center"/>
    </xf>
    <xf numFmtId="175" fontId="1" fillId="0" borderId="28" xfId="0" applyNumberFormat="1" applyFont="1" applyFill="1" applyBorder="1" applyAlignment="1">
      <alignment horizontal="center" vertical="center" wrapText="1"/>
    </xf>
    <xf numFmtId="0" fontId="47" fillId="0" borderId="0" xfId="0" applyFont="1"/>
    <xf numFmtId="176" fontId="1" fillId="0" borderId="28" xfId="152" applyNumberFormat="1" applyFont="1" applyBorder="1" applyAlignment="1">
      <alignment horizontal="center"/>
    </xf>
    <xf numFmtId="174" fontId="1" fillId="13" borderId="28" xfId="152" applyNumberFormat="1" applyFont="1" applyFill="1" applyBorder="1" applyAlignment="1">
      <alignment horizontal="center"/>
    </xf>
    <xf numFmtId="3" fontId="1" fillId="0" borderId="28" xfId="0" applyNumberFormat="1" applyFont="1" applyFill="1" applyBorder="1" applyAlignment="1">
      <alignment horizontal="center" vertical="center" wrapText="1"/>
    </xf>
    <xf numFmtId="172" fontId="1" fillId="0" borderId="4" xfId="0" applyNumberFormat="1" applyFont="1" applyBorder="1" applyAlignment="1">
      <alignment horizontal="center" vertical="center"/>
    </xf>
    <xf numFmtId="174" fontId="17" fillId="10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168" fontId="1" fillId="0" borderId="3" xfId="152" applyNumberFormat="1" applyFont="1" applyBorder="1" applyAlignment="1">
      <alignment horizontal="center" vertical="center"/>
    </xf>
    <xf numFmtId="9" fontId="1" fillId="0" borderId="14" xfId="153" applyFont="1" applyFill="1" applyBorder="1" applyAlignment="1">
      <alignment horizontal="center" vertical="center" wrapText="1"/>
    </xf>
    <xf numFmtId="175" fontId="1" fillId="0" borderId="14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4" borderId="42" xfId="0" applyFont="1" applyFill="1" applyBorder="1" applyAlignment="1">
      <alignment horizontal="center" vertical="center"/>
    </xf>
    <xf numFmtId="0" fontId="1" fillId="24" borderId="43" xfId="0" applyFont="1" applyFill="1" applyBorder="1" applyAlignment="1">
      <alignment horizontal="center" vertical="center"/>
    </xf>
    <xf numFmtId="0" fontId="1" fillId="24" borderId="44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 wrapText="1"/>
    </xf>
    <xf numFmtId="0" fontId="1" fillId="24" borderId="56" xfId="0" applyFont="1" applyFill="1" applyBorder="1" applyAlignment="1">
      <alignment horizontal="center" vertical="center" wrapText="1"/>
    </xf>
    <xf numFmtId="0" fontId="1" fillId="24" borderId="57" xfId="0" applyFont="1" applyFill="1" applyBorder="1" applyAlignment="1">
      <alignment horizontal="center" vertical="center" wrapText="1"/>
    </xf>
    <xf numFmtId="0" fontId="1" fillId="24" borderId="58" xfId="0" applyFont="1" applyFill="1" applyBorder="1" applyAlignment="1">
      <alignment horizontal="center" vertical="center" wrapText="1"/>
    </xf>
    <xf numFmtId="0" fontId="1" fillId="24" borderId="5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24" borderId="58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40" fillId="0" borderId="63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65" xfId="0" applyFont="1" applyFill="1" applyBorder="1" applyAlignment="1">
      <alignment horizontal="left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17" fillId="0" borderId="66" xfId="0" applyFont="1" applyFill="1" applyBorder="1" applyAlignment="1">
      <alignment horizontal="center" vertical="center"/>
    </xf>
    <xf numFmtId="0" fontId="1" fillId="24" borderId="41" xfId="0" applyFont="1" applyFill="1" applyBorder="1" applyAlignment="1">
      <alignment horizontal="center" vertical="center"/>
    </xf>
    <xf numFmtId="0" fontId="1" fillId="24" borderId="52" xfId="0" applyFont="1" applyFill="1" applyBorder="1" applyAlignment="1">
      <alignment horizontal="center" vertical="center"/>
    </xf>
  </cellXfs>
  <cellStyles count="232">
    <cellStyle name="20 % - Accent1 2" xfId="108" xr:uid="{00000000-0005-0000-0000-000000000000}"/>
    <cellStyle name="20 % - Accent2 2" xfId="109" xr:uid="{00000000-0005-0000-0000-000001000000}"/>
    <cellStyle name="20 % - Accent3 2" xfId="110" xr:uid="{00000000-0005-0000-0000-000002000000}"/>
    <cellStyle name="20 % - Accent4 2" xfId="111" xr:uid="{00000000-0005-0000-0000-000003000000}"/>
    <cellStyle name="20 % - Accent5 2" xfId="112" xr:uid="{00000000-0005-0000-0000-000004000000}"/>
    <cellStyle name="20 % - Accent6 2" xfId="113" xr:uid="{00000000-0005-0000-0000-000005000000}"/>
    <cellStyle name="40 % - Accent1 2" xfId="114" xr:uid="{00000000-0005-0000-0000-000006000000}"/>
    <cellStyle name="40 % - Accent2 2" xfId="115" xr:uid="{00000000-0005-0000-0000-000007000000}"/>
    <cellStyle name="40 % - Accent3 2" xfId="116" xr:uid="{00000000-0005-0000-0000-000008000000}"/>
    <cellStyle name="40 % - Accent4 2" xfId="117" xr:uid="{00000000-0005-0000-0000-000009000000}"/>
    <cellStyle name="40 % - Accent5 2" xfId="118" xr:uid="{00000000-0005-0000-0000-00000A000000}"/>
    <cellStyle name="40 % - Accent6 2" xfId="119" xr:uid="{00000000-0005-0000-0000-00000B000000}"/>
    <cellStyle name="5x indented GHG Textfiels" xfId="1" xr:uid="{00000000-0005-0000-0000-00000C000000}"/>
    <cellStyle name="5x indented GHG Textfiels 2" xfId="155" xr:uid="{10CD43D4-20DF-42B1-964D-E3CFD5FADE38}"/>
    <cellStyle name="60 % - Accent1 2" xfId="120" xr:uid="{00000000-0005-0000-0000-00000D000000}"/>
    <cellStyle name="60 % - Accent2 2" xfId="121" xr:uid="{00000000-0005-0000-0000-00000E000000}"/>
    <cellStyle name="60 % - Accent3 2" xfId="122" xr:uid="{00000000-0005-0000-0000-00000F000000}"/>
    <cellStyle name="60 % - Accent4 2" xfId="123" xr:uid="{00000000-0005-0000-0000-000010000000}"/>
    <cellStyle name="60 % - Accent5 2" xfId="124" xr:uid="{00000000-0005-0000-0000-000011000000}"/>
    <cellStyle name="60 % - Accent6 2" xfId="125" xr:uid="{00000000-0005-0000-0000-000012000000}"/>
    <cellStyle name="Accent1" xfId="2" builtinId="29" customBuiltin="1"/>
    <cellStyle name="Accent1 2" xfId="126" xr:uid="{00000000-0005-0000-0000-000014000000}"/>
    <cellStyle name="Accent2" xfId="3" builtinId="33" customBuiltin="1"/>
    <cellStyle name="Accent2 2" xfId="127" xr:uid="{00000000-0005-0000-0000-000016000000}"/>
    <cellStyle name="Accent3" xfId="4" builtinId="37" customBuiltin="1"/>
    <cellStyle name="Accent3 2" xfId="128" xr:uid="{00000000-0005-0000-0000-000018000000}"/>
    <cellStyle name="Accent4" xfId="5" builtinId="41" customBuiltin="1"/>
    <cellStyle name="Accent4 2" xfId="129" xr:uid="{00000000-0005-0000-0000-00001A000000}"/>
    <cellStyle name="Accent5" xfId="6" builtinId="45" customBuiltin="1"/>
    <cellStyle name="Accent5 2" xfId="130" xr:uid="{00000000-0005-0000-0000-00001C000000}"/>
    <cellStyle name="Accent6" xfId="7" builtinId="49" customBuiltin="1"/>
    <cellStyle name="Accent6 2" xfId="131" xr:uid="{00000000-0005-0000-0000-00001E000000}"/>
    <cellStyle name="Avertissement 2" xfId="132" xr:uid="{00000000-0005-0000-0000-00001F000000}"/>
    <cellStyle name="Calcul 2" xfId="133" xr:uid="{00000000-0005-0000-0000-000020000000}"/>
    <cellStyle name="Cellule liée 2" xfId="134" xr:uid="{00000000-0005-0000-0000-000021000000}"/>
    <cellStyle name="Commentaire 2" xfId="135" xr:uid="{00000000-0005-0000-0000-000022000000}"/>
    <cellStyle name="Commentaire 2 2" xfId="227" xr:uid="{09B9FFA5-6603-4DAF-AEC5-C1895C8AD28B}"/>
    <cellStyle name="Date" xfId="8" xr:uid="{00000000-0005-0000-0000-000023000000}"/>
    <cellStyle name="En-tête 1" xfId="9" xr:uid="{00000000-0005-0000-0000-000024000000}"/>
    <cellStyle name="En-tête 2" xfId="10" xr:uid="{00000000-0005-0000-0000-000025000000}"/>
    <cellStyle name="Entrée 2" xfId="136" xr:uid="{00000000-0005-0000-0000-000026000000}"/>
    <cellStyle name="F2" xfId="11" xr:uid="{00000000-0005-0000-0000-000027000000}"/>
    <cellStyle name="F3" xfId="12" xr:uid="{00000000-0005-0000-0000-000028000000}"/>
    <cellStyle name="F4" xfId="13" xr:uid="{00000000-0005-0000-0000-000029000000}"/>
    <cellStyle name="F5" xfId="14" xr:uid="{00000000-0005-0000-0000-00002A000000}"/>
    <cellStyle name="F6" xfId="15" xr:uid="{00000000-0005-0000-0000-00002B000000}"/>
    <cellStyle name="F7" xfId="16" xr:uid="{00000000-0005-0000-0000-00002C000000}"/>
    <cellStyle name="F8" xfId="17" xr:uid="{00000000-0005-0000-0000-00002D000000}"/>
    <cellStyle name="Financier0" xfId="18" xr:uid="{00000000-0005-0000-0000-00002E000000}"/>
    <cellStyle name="Insatisfaisant 2" xfId="137" xr:uid="{00000000-0005-0000-0000-00002F000000}"/>
    <cellStyle name="Lien hypertexte 2" xfId="19" xr:uid="{00000000-0005-0000-0000-000030000000}"/>
    <cellStyle name="Lien hypertexte 3" xfId="20" xr:uid="{00000000-0005-0000-0000-000031000000}"/>
    <cellStyle name="Lien hypertexte 4" xfId="21" xr:uid="{00000000-0005-0000-0000-000032000000}"/>
    <cellStyle name="Lien hypertexte 5" xfId="22" xr:uid="{00000000-0005-0000-0000-000033000000}"/>
    <cellStyle name="Lien hypertexte 6" xfId="23" xr:uid="{00000000-0005-0000-0000-000034000000}"/>
    <cellStyle name="Milliers" xfId="152" builtinId="3"/>
    <cellStyle name="Milliers 2" xfId="24" xr:uid="{00000000-0005-0000-0000-000036000000}"/>
    <cellStyle name="Milliers 2 2" xfId="156" xr:uid="{6A838B6E-6C52-4CE8-9255-E8B5D795BFA7}"/>
    <cellStyle name="Milliers 3" xfId="25" xr:uid="{00000000-0005-0000-0000-000037000000}"/>
    <cellStyle name="Milliers 3 2" xfId="157" xr:uid="{07FF2A40-CD28-45D2-8848-8017E6F12E2C}"/>
    <cellStyle name="Milliers 4" xfId="26" xr:uid="{00000000-0005-0000-0000-000038000000}"/>
    <cellStyle name="Milliers 4 2" xfId="158" xr:uid="{AB47FA5C-5F76-4D2A-A650-2B9A5151288B}"/>
    <cellStyle name="Milliers 5" xfId="27" xr:uid="{00000000-0005-0000-0000-000039000000}"/>
    <cellStyle name="Milliers 5 2" xfId="159" xr:uid="{CEB349B9-A54F-4B98-AECE-D85D8E985939}"/>
    <cellStyle name="Milliers 6" xfId="28" xr:uid="{00000000-0005-0000-0000-00003A000000}"/>
    <cellStyle name="Milliers 6 2" xfId="160" xr:uid="{AF51A311-04BF-4797-8129-42DA131CFB10}"/>
    <cellStyle name="Milliers 7" xfId="29" xr:uid="{00000000-0005-0000-0000-00003B000000}"/>
    <cellStyle name="Milliers 7 2" xfId="161" xr:uid="{313E0100-F5D8-4011-9BD4-223F9CB14355}"/>
    <cellStyle name="Milliers 8" xfId="138" xr:uid="{00000000-0005-0000-0000-00003C000000}"/>
    <cellStyle name="Milliers 8 2" xfId="228" xr:uid="{9C534631-5532-4216-874E-9A851C687F98}"/>
    <cellStyle name="Milliers 9" xfId="230" xr:uid="{B1B9454C-DF19-4FCD-A540-624496553C7B}"/>
    <cellStyle name="Monétaire 2" xfId="30" xr:uid="{00000000-0005-0000-0000-00003D000000}"/>
    <cellStyle name="Monétaire 2 2" xfId="162" xr:uid="{22F7D670-765D-4733-816F-A291D73AC06E}"/>
    <cellStyle name="Monétaire 3" xfId="31" xr:uid="{00000000-0005-0000-0000-00003E000000}"/>
    <cellStyle name="Monétaire 3 2" xfId="163" xr:uid="{DDD536B5-2046-4CAF-9A4E-8AF723ECD1CE}"/>
    <cellStyle name="Monétaire 4" xfId="32" xr:uid="{00000000-0005-0000-0000-00003F000000}"/>
    <cellStyle name="Monétaire 4 2" xfId="164" xr:uid="{63BCE606-1C3A-4C26-A5AF-C87A8329DA7C}"/>
    <cellStyle name="Monétaire 5" xfId="33" xr:uid="{00000000-0005-0000-0000-000040000000}"/>
    <cellStyle name="Monétaire 5 2" xfId="165" xr:uid="{11989498-B39D-4C9D-888B-385B176B2634}"/>
    <cellStyle name="Monétaire 6" xfId="34" xr:uid="{00000000-0005-0000-0000-000041000000}"/>
    <cellStyle name="Monétaire 6 2" xfId="166" xr:uid="{6E8CE62F-851C-444B-96F3-428809AECBFC}"/>
    <cellStyle name="Monétaire0" xfId="35" xr:uid="{00000000-0005-0000-0000-000042000000}"/>
    <cellStyle name="Neutre 2" xfId="139" xr:uid="{00000000-0005-0000-0000-000043000000}"/>
    <cellStyle name="Normal" xfId="0" builtinId="0"/>
    <cellStyle name="Normal 10" xfId="36" xr:uid="{00000000-0005-0000-0000-000045000000}"/>
    <cellStyle name="Normal 10 2" xfId="37" xr:uid="{00000000-0005-0000-0000-000046000000}"/>
    <cellStyle name="Normal 11" xfId="38" xr:uid="{00000000-0005-0000-0000-000047000000}"/>
    <cellStyle name="Normal 11 2" xfId="39" xr:uid="{00000000-0005-0000-0000-000048000000}"/>
    <cellStyle name="Normal 12" xfId="40" xr:uid="{00000000-0005-0000-0000-000049000000}"/>
    <cellStyle name="Normal 12 2" xfId="41" xr:uid="{00000000-0005-0000-0000-00004A000000}"/>
    <cellStyle name="Normal 12 2 2" xfId="168" xr:uid="{4654D9F5-1955-448C-A4BE-2CE857A65D0B}"/>
    <cellStyle name="Normal 12 3" xfId="167" xr:uid="{43613FE6-BA03-4AFE-B084-B75E0E91DABF}"/>
    <cellStyle name="Normal 13" xfId="42" xr:uid="{00000000-0005-0000-0000-00004B000000}"/>
    <cellStyle name="Normal 13 2" xfId="43" xr:uid="{00000000-0005-0000-0000-00004C000000}"/>
    <cellStyle name="Normal 13 2 2" xfId="170" xr:uid="{20FD82AC-30A4-4A19-A00D-56DF043B32F2}"/>
    <cellStyle name="Normal 13 3" xfId="169" xr:uid="{740A0956-B479-461D-98C5-A9156E0BE27F}"/>
    <cellStyle name="Normal 14" xfId="44" xr:uid="{00000000-0005-0000-0000-00004D000000}"/>
    <cellStyle name="Normal 14 2" xfId="171" xr:uid="{48ED6B02-A87F-4D09-93FD-C55AAE19AA6F}"/>
    <cellStyle name="Normal 15" xfId="45" xr:uid="{00000000-0005-0000-0000-00004E000000}"/>
    <cellStyle name="Normal 15 2" xfId="172" xr:uid="{1EE910C0-BB33-4957-BC41-886167427B59}"/>
    <cellStyle name="Normal 16" xfId="46" xr:uid="{00000000-0005-0000-0000-00004F000000}"/>
    <cellStyle name="Normal 16 2" xfId="173" xr:uid="{FEFED47C-0436-4829-BA1B-7A040A9B3579}"/>
    <cellStyle name="Normal 17" xfId="47" xr:uid="{00000000-0005-0000-0000-000050000000}"/>
    <cellStyle name="Normal 17 2" xfId="174" xr:uid="{DDE8B0E5-5877-4BD7-938F-D475269C87FD}"/>
    <cellStyle name="Normal 18" xfId="48" xr:uid="{00000000-0005-0000-0000-000051000000}"/>
    <cellStyle name="Normal 19" xfId="49" xr:uid="{00000000-0005-0000-0000-000052000000}"/>
    <cellStyle name="Normal 2" xfId="50" xr:uid="{00000000-0005-0000-0000-000053000000}"/>
    <cellStyle name="Normal 2 10" xfId="51" xr:uid="{00000000-0005-0000-0000-000054000000}"/>
    <cellStyle name="Normal 2 10 2" xfId="176" xr:uid="{AD636694-8B6B-40E6-8B0C-919CE8BE3C34}"/>
    <cellStyle name="Normal 2 11" xfId="52" xr:uid="{00000000-0005-0000-0000-000055000000}"/>
    <cellStyle name="Normal 2 11 2" xfId="177" xr:uid="{296C905C-7798-4478-9290-40E79D5B45AD}"/>
    <cellStyle name="Normal 2 12" xfId="140" xr:uid="{00000000-0005-0000-0000-000056000000}"/>
    <cellStyle name="Normal 2 12 2" xfId="229" xr:uid="{45F32CF0-C59E-4B52-AE99-5634A82D75E4}"/>
    <cellStyle name="Normal 2 13" xfId="175" xr:uid="{751201D6-73BB-4699-8F2C-8F540E914FA0}"/>
    <cellStyle name="Normal 2 2" xfId="53" xr:uid="{00000000-0005-0000-0000-000057000000}"/>
    <cellStyle name="Normal 2 2 2" xfId="54" xr:uid="{00000000-0005-0000-0000-000058000000}"/>
    <cellStyle name="Normal 2 2 2 2" xfId="179" xr:uid="{303AC924-D41B-4384-A378-D02F9A642750}"/>
    <cellStyle name="Normal 2 2 3" xfId="178" xr:uid="{CEF9F23B-8644-49CF-BD6B-CD551CD3DB0F}"/>
    <cellStyle name="Normal 2 3" xfId="55" xr:uid="{00000000-0005-0000-0000-000059000000}"/>
    <cellStyle name="Normal 2 3 2" xfId="56" xr:uid="{00000000-0005-0000-0000-00005A000000}"/>
    <cellStyle name="Normal 2 3 2 2" xfId="181" xr:uid="{0A522156-0145-4076-8F58-4DB08384403E}"/>
    <cellStyle name="Normal 2 3 3" xfId="180" xr:uid="{5235F184-6919-4688-A977-DEB8E04098A4}"/>
    <cellStyle name="Normal 2 4" xfId="57" xr:uid="{00000000-0005-0000-0000-00005B000000}"/>
    <cellStyle name="Normal 2 4 2" xfId="182" xr:uid="{744FCC1C-0ECE-4085-AB4A-0889F7DDA588}"/>
    <cellStyle name="Normal 2 5" xfId="58" xr:uid="{00000000-0005-0000-0000-00005C000000}"/>
    <cellStyle name="Normal 2 5 2" xfId="183" xr:uid="{FCB18BD8-B207-4003-8121-9E6D03B0375A}"/>
    <cellStyle name="Normal 2 6" xfId="59" xr:uid="{00000000-0005-0000-0000-00005D000000}"/>
    <cellStyle name="Normal 2 6 2" xfId="184" xr:uid="{252E2BCB-2D5F-4EB5-BB56-140063204B22}"/>
    <cellStyle name="Normal 2 7" xfId="60" xr:uid="{00000000-0005-0000-0000-00005E000000}"/>
    <cellStyle name="Normal 2 7 2" xfId="185" xr:uid="{2CCFBC7E-530A-4E1E-BA2C-950F95D3113D}"/>
    <cellStyle name="Normal 2 8" xfId="61" xr:uid="{00000000-0005-0000-0000-00005F000000}"/>
    <cellStyle name="Normal 2 8 2" xfId="186" xr:uid="{5D039B74-D510-414E-BF00-A0A4F3FCB944}"/>
    <cellStyle name="Normal 2 9" xfId="62" xr:uid="{00000000-0005-0000-0000-000060000000}"/>
    <cellStyle name="Normal 2 9 2" xfId="187" xr:uid="{68E8DBDB-102A-4CEF-8E24-443F0F96FF29}"/>
    <cellStyle name="Normal 20" xfId="63" xr:uid="{00000000-0005-0000-0000-000061000000}"/>
    <cellStyle name="Normal 21" xfId="64" xr:uid="{00000000-0005-0000-0000-000062000000}"/>
    <cellStyle name="Normal 21 2" xfId="188" xr:uid="{94E84DB8-47C3-4CB2-B328-5EF18FFBE493}"/>
    <cellStyle name="Normal 22" xfId="65" xr:uid="{00000000-0005-0000-0000-000063000000}"/>
    <cellStyle name="Normal 22 2" xfId="189" xr:uid="{1158E6B6-77CA-431F-879A-B494AFB73E11}"/>
    <cellStyle name="Normal 23" xfId="66" xr:uid="{00000000-0005-0000-0000-000064000000}"/>
    <cellStyle name="Normal 23 2" xfId="190" xr:uid="{9900B184-CAFD-4F85-950F-DD580A9DA5B6}"/>
    <cellStyle name="Normal 24" xfId="67" xr:uid="{00000000-0005-0000-0000-000065000000}"/>
    <cellStyle name="Normal 24 2" xfId="191" xr:uid="{4BC48B27-0614-4C99-939E-ECB7C9EE49E4}"/>
    <cellStyle name="Normal 25" xfId="68" xr:uid="{00000000-0005-0000-0000-000066000000}"/>
    <cellStyle name="Normal 25 2" xfId="192" xr:uid="{95163393-FD62-40B3-A521-E7A8F3D2C6F4}"/>
    <cellStyle name="Normal 26" xfId="69" xr:uid="{00000000-0005-0000-0000-000067000000}"/>
    <cellStyle name="Normal 26 2" xfId="193" xr:uid="{11D73DB6-A315-4192-8FAB-B8CBAC0EFC03}"/>
    <cellStyle name="Normal 27" xfId="70" xr:uid="{00000000-0005-0000-0000-000068000000}"/>
    <cellStyle name="Normal 27 2" xfId="194" xr:uid="{CC68561D-8369-451B-B777-BE9375026887}"/>
    <cellStyle name="Normal 28" xfId="71" xr:uid="{00000000-0005-0000-0000-000069000000}"/>
    <cellStyle name="Normal 28 2" xfId="195" xr:uid="{B7B873C3-D4E5-43BB-B9E6-FC00BFCB5E48}"/>
    <cellStyle name="Normal 29" xfId="106" xr:uid="{00000000-0005-0000-0000-00006A000000}"/>
    <cellStyle name="Normal 3" xfId="72" xr:uid="{00000000-0005-0000-0000-00006B000000}"/>
    <cellStyle name="Normal 3 2" xfId="73" xr:uid="{00000000-0005-0000-0000-00006C000000}"/>
    <cellStyle name="Normal 3 2 2" xfId="74" xr:uid="{00000000-0005-0000-0000-00006D000000}"/>
    <cellStyle name="Normal 3 2 2 2" xfId="198" xr:uid="{7DCAB336-A10A-4907-9EA6-89515D341151}"/>
    <cellStyle name="Normal 3 2 3" xfId="197" xr:uid="{87DAD90B-6A38-4D99-91B1-EBB96AA8CF37}"/>
    <cellStyle name="Normal 3 3" xfId="75" xr:uid="{00000000-0005-0000-0000-00006E000000}"/>
    <cellStyle name="Normal 3 3 2" xfId="76" xr:uid="{00000000-0005-0000-0000-00006F000000}"/>
    <cellStyle name="Normal 3 3 2 2" xfId="200" xr:uid="{7F9BAFB6-0449-4910-B59C-0A4A8DDA3E37}"/>
    <cellStyle name="Normal 3 3 3" xfId="199" xr:uid="{595387CB-29C4-4478-A1EB-97BD72ADF487}"/>
    <cellStyle name="Normal 3 4" xfId="77" xr:uid="{00000000-0005-0000-0000-000070000000}"/>
    <cellStyle name="Normal 3 4 2" xfId="201" xr:uid="{9707AE95-E327-44AE-B045-2B14D646BECA}"/>
    <cellStyle name="Normal 3 5" xfId="78" xr:uid="{00000000-0005-0000-0000-000071000000}"/>
    <cellStyle name="Normal 3 5 2" xfId="202" xr:uid="{481AAB9C-D874-4892-BA6B-10EBA67862D8}"/>
    <cellStyle name="Normal 3 6" xfId="79" xr:uid="{00000000-0005-0000-0000-000072000000}"/>
    <cellStyle name="Normal 3 6 2" xfId="203" xr:uid="{271FC25B-E57E-4A44-9F2E-1692231BFA18}"/>
    <cellStyle name="Normal 3 7" xfId="80" xr:uid="{00000000-0005-0000-0000-000073000000}"/>
    <cellStyle name="Normal 3 7 2" xfId="204" xr:uid="{6B5F2851-E360-45AE-8017-923BF17838BA}"/>
    <cellStyle name="Normal 3 8" xfId="196" xr:uid="{1BDDFF03-9EDD-4FFF-900C-50BCBA1E9EC7}"/>
    <cellStyle name="Normal 30" xfId="141" xr:uid="{00000000-0005-0000-0000-000074000000}"/>
    <cellStyle name="Normal 31" xfId="107" xr:uid="{00000000-0005-0000-0000-000075000000}"/>
    <cellStyle name="Normal 31 2" xfId="226" xr:uid="{4EE0CC05-2C5E-4AE3-A847-D849E66E6A3B}"/>
    <cellStyle name="Normal 4" xfId="81" xr:uid="{00000000-0005-0000-0000-000076000000}"/>
    <cellStyle name="Normal 4 2" xfId="205" xr:uid="{F645E22D-A76B-4448-8AA8-BEF4ECFA9504}"/>
    <cellStyle name="Normal 5" xfId="82" xr:uid="{00000000-0005-0000-0000-000077000000}"/>
    <cellStyle name="Normal 5 2" xfId="83" xr:uid="{00000000-0005-0000-0000-000078000000}"/>
    <cellStyle name="Normal 5 2 2" xfId="84" xr:uid="{00000000-0005-0000-0000-000079000000}"/>
    <cellStyle name="Normal 5 2 2 2" xfId="208" xr:uid="{D051CE32-6A18-4A35-B678-B0F5207CBCE3}"/>
    <cellStyle name="Normal 5 2 3" xfId="207" xr:uid="{76A5FC4E-D9A8-45A2-9A8E-4E9FCA5AEAA5}"/>
    <cellStyle name="Normal 5 3" xfId="85" xr:uid="{00000000-0005-0000-0000-00007A000000}"/>
    <cellStyle name="Normal 5 3 2" xfId="86" xr:uid="{00000000-0005-0000-0000-00007B000000}"/>
    <cellStyle name="Normal 5 3 2 2" xfId="210" xr:uid="{DB35B776-EB36-4202-9A6E-3069DD5AB3A7}"/>
    <cellStyle name="Normal 5 3 3" xfId="209" xr:uid="{E2B4B2B1-2E2A-4B78-B19D-86E6F67911E3}"/>
    <cellStyle name="Normal 5 4" xfId="87" xr:uid="{00000000-0005-0000-0000-00007C000000}"/>
    <cellStyle name="Normal 5 4 2" xfId="211" xr:uid="{6766D1A2-8379-4570-8AB4-6DC1A2377ABE}"/>
    <cellStyle name="Normal 5 5" xfId="88" xr:uid="{00000000-0005-0000-0000-00007D000000}"/>
    <cellStyle name="Normal 5 5 2" xfId="212" xr:uid="{009D14A9-D40A-485D-878C-763736CB3869}"/>
    <cellStyle name="Normal 5 6" xfId="89" xr:uid="{00000000-0005-0000-0000-00007E000000}"/>
    <cellStyle name="Normal 5 6 2" xfId="213" xr:uid="{47FC2F63-41F3-4082-9683-B4CC38903042}"/>
    <cellStyle name="Normal 5 7" xfId="90" xr:uid="{00000000-0005-0000-0000-00007F000000}"/>
    <cellStyle name="Normal 5 7 2" xfId="214" xr:uid="{A36EC275-03A4-4108-A981-246EA37D72C4}"/>
    <cellStyle name="Normal 5 8" xfId="206" xr:uid="{CA03A60E-EC1E-4D1D-8EDB-60BB0CE44979}"/>
    <cellStyle name="Normal 6" xfId="91" xr:uid="{00000000-0005-0000-0000-000080000000}"/>
    <cellStyle name="Normal 6 2" xfId="92" xr:uid="{00000000-0005-0000-0000-000081000000}"/>
    <cellStyle name="Normal 6 2 2" xfId="216" xr:uid="{208B6168-7847-4D0F-809B-B9A62C62E9B1}"/>
    <cellStyle name="Normal 6 3" xfId="215" xr:uid="{1AFC0DE4-BE29-413D-8DAC-2861B7DB8C9D}"/>
    <cellStyle name="Normal 7" xfId="93" xr:uid="{00000000-0005-0000-0000-000082000000}"/>
    <cellStyle name="Normal 7 2" xfId="94" xr:uid="{00000000-0005-0000-0000-000083000000}"/>
    <cellStyle name="Normal 7 2 2" xfId="218" xr:uid="{5BA29AFB-67A3-47E7-B0FC-3080C0D41D18}"/>
    <cellStyle name="Normal 7 3" xfId="217" xr:uid="{EC626627-2EAB-4716-A7CA-999028F5A644}"/>
    <cellStyle name="Normal 8" xfId="95" xr:uid="{00000000-0005-0000-0000-000084000000}"/>
    <cellStyle name="Normal 8 2" xfId="96" xr:uid="{00000000-0005-0000-0000-000085000000}"/>
    <cellStyle name="Normal 8 2 2" xfId="220" xr:uid="{418C0862-432A-4B2A-99F6-D5C3D30261E5}"/>
    <cellStyle name="Normal 8 3" xfId="219" xr:uid="{8B54EEF3-782F-4D42-9B03-F0BC027C2D45}"/>
    <cellStyle name="Normal 9" xfId="97" xr:uid="{00000000-0005-0000-0000-000086000000}"/>
    <cellStyle name="Pourcentage" xfId="153" builtinId="5"/>
    <cellStyle name="Pourcentage 2" xfId="98" xr:uid="{00000000-0005-0000-0000-000088000000}"/>
    <cellStyle name="Pourcentage 2 2" xfId="221" xr:uid="{641AB8CB-E206-4D3D-903E-526634A96F05}"/>
    <cellStyle name="Pourcentage 3" xfId="99" xr:uid="{00000000-0005-0000-0000-000089000000}"/>
    <cellStyle name="Pourcentage 3 2" xfId="222" xr:uid="{08444318-9284-4307-BE3E-65BD2B138DD9}"/>
    <cellStyle name="Pourcentage 4" xfId="100" xr:uid="{00000000-0005-0000-0000-00008A000000}"/>
    <cellStyle name="Pourcentage 4 2" xfId="223" xr:uid="{388CC16B-418B-4358-84A9-19ADD0433811}"/>
    <cellStyle name="Pourcentage 5" xfId="101" xr:uid="{00000000-0005-0000-0000-00008B000000}"/>
    <cellStyle name="Pourcentage 5 2" xfId="224" xr:uid="{077EA1C4-87D9-485D-9C3B-31A956CCF100}"/>
    <cellStyle name="Pourcentage 6" xfId="102" xr:uid="{00000000-0005-0000-0000-00008C000000}"/>
    <cellStyle name="Pourcentage 6 2" xfId="225" xr:uid="{2D5F80BE-7BB4-4C27-BC47-0C48A2064DF5}"/>
    <cellStyle name="Pourcentage 7" xfId="231" xr:uid="{84C1DFAE-B660-49C5-A156-687E4EFE2B97}"/>
    <cellStyle name="Satisfaisant 2" xfId="142" xr:uid="{00000000-0005-0000-0000-00008D000000}"/>
    <cellStyle name="Sortie 2" xfId="143" xr:uid="{00000000-0005-0000-0000-00008E000000}"/>
    <cellStyle name="Standard 2" xfId="154" xr:uid="{C3407452-2666-413D-A6B6-9ACD326E1969}"/>
    <cellStyle name="Texte explicatif 2" xfId="144" xr:uid="{00000000-0005-0000-0000-00008F000000}"/>
    <cellStyle name="Titre 2" xfId="145" xr:uid="{00000000-0005-0000-0000-000090000000}"/>
    <cellStyle name="Titre 1 2" xfId="146" xr:uid="{00000000-0005-0000-0000-000091000000}"/>
    <cellStyle name="Titre 2 2" xfId="147" xr:uid="{00000000-0005-0000-0000-000092000000}"/>
    <cellStyle name="Titre 3 2" xfId="148" xr:uid="{00000000-0005-0000-0000-000093000000}"/>
    <cellStyle name="Titre 4 2" xfId="149" xr:uid="{00000000-0005-0000-0000-000094000000}"/>
    <cellStyle name="Total" xfId="103" builtinId="25" customBuiltin="1"/>
    <cellStyle name="Total 2" xfId="150" xr:uid="{00000000-0005-0000-0000-000096000000}"/>
    <cellStyle name="Vérification 2" xfId="151" xr:uid="{00000000-0005-0000-0000-000097000000}"/>
    <cellStyle name="Virgule fixe" xfId="104" xr:uid="{00000000-0005-0000-0000-000098000000}"/>
    <cellStyle name="Обычный_CRF2002 (1)" xfId="105" xr:uid="{00000000-0005-0000-0000-000099000000}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F10"/>
  <sheetViews>
    <sheetView view="pageBreakPreview" zoomScaleNormal="100" zoomScaleSheetLayoutView="100" workbookViewId="0">
      <selection activeCell="A3" sqref="A3:C4"/>
    </sheetView>
  </sheetViews>
  <sheetFormatPr baseColWidth="10"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498" t="s">
        <v>0</v>
      </c>
      <c r="B1" s="500" t="s">
        <v>16</v>
      </c>
      <c r="C1" s="502" t="s">
        <v>6</v>
      </c>
      <c r="D1" s="504" t="s">
        <v>3</v>
      </c>
      <c r="E1" s="505"/>
      <c r="F1" s="505"/>
    </row>
    <row r="2" spans="1:6" x14ac:dyDescent="0.2">
      <c r="A2" s="499"/>
      <c r="B2" s="501"/>
      <c r="C2" s="503"/>
      <c r="D2" s="4" t="s">
        <v>7</v>
      </c>
      <c r="E2" s="9" t="s">
        <v>8</v>
      </c>
      <c r="F2" s="9" t="s">
        <v>0</v>
      </c>
    </row>
    <row r="3" spans="1:6" x14ac:dyDescent="0.2">
      <c r="A3" s="20"/>
      <c r="B3" s="28"/>
      <c r="C3" s="13"/>
      <c r="D3" s="5"/>
      <c r="E3" s="11"/>
      <c r="F3" s="11"/>
    </row>
    <row r="4" spans="1:6" x14ac:dyDescent="0.2">
      <c r="A4" s="20"/>
      <c r="B4" s="28"/>
      <c r="C4" s="29"/>
      <c r="D4" s="5"/>
      <c r="E4" s="12"/>
      <c r="F4" s="23"/>
    </row>
    <row r="5" spans="1:6" x14ac:dyDescent="0.2">
      <c r="A5" s="20"/>
      <c r="B5" s="12"/>
      <c r="C5" s="29"/>
      <c r="D5" s="5"/>
      <c r="E5" s="11"/>
      <c r="F5" s="11"/>
    </row>
    <row r="6" spans="1:6" x14ac:dyDescent="0.2">
      <c r="A6" s="20"/>
      <c r="B6" s="28"/>
      <c r="C6" s="29"/>
      <c r="D6" s="5"/>
      <c r="E6" s="11"/>
      <c r="F6" s="11"/>
    </row>
    <row r="7" spans="1:6" x14ac:dyDescent="0.2">
      <c r="A7" s="20"/>
      <c r="B7" s="12"/>
      <c r="C7" s="29"/>
      <c r="D7" s="5"/>
      <c r="E7" s="11"/>
      <c r="F7" s="11"/>
    </row>
    <row r="8" spans="1:6" x14ac:dyDescent="0.2">
      <c r="A8" s="20"/>
      <c r="B8" s="12"/>
      <c r="C8" s="29"/>
      <c r="D8" s="5"/>
      <c r="E8" s="11"/>
      <c r="F8" s="11"/>
    </row>
    <row r="9" spans="1:6" x14ac:dyDescent="0.2">
      <c r="A9" s="20"/>
      <c r="B9" s="12"/>
      <c r="C9" s="29"/>
      <c r="D9" s="5"/>
      <c r="E9" s="11"/>
      <c r="F9" s="11"/>
    </row>
    <row r="10" spans="1:6" x14ac:dyDescent="0.2">
      <c r="A10" s="20"/>
      <c r="B10" s="12"/>
      <c r="C10" s="29"/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54A3-C062-49D8-B999-523D7956B359}">
  <dimension ref="A1:V299"/>
  <sheetViews>
    <sheetView zoomScale="80" zoomScaleNormal="80" workbookViewId="0">
      <pane xSplit="3" ySplit="7" topLeftCell="D129" activePane="bottomRight" state="frozen"/>
      <selection pane="topRight" activeCell="D1" sqref="D1"/>
      <selection pane="bottomLeft" activeCell="A8" sqref="A8"/>
      <selection pane="bottomRight" activeCell="C142" sqref="C142:I143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57" customWidth="1"/>
    <col min="5" max="5" width="12.7109375" style="57" customWidth="1"/>
    <col min="6" max="6" width="12.42578125" style="62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70" customWidth="1"/>
    <col min="19" max="19" width="17.85546875" customWidth="1"/>
  </cols>
  <sheetData>
    <row r="1" spans="1:19" ht="16.5" thickBot="1" x14ac:dyDescent="0.25">
      <c r="A1" s="43" t="s">
        <v>21</v>
      </c>
      <c r="B1" s="66" t="s">
        <v>302</v>
      </c>
      <c r="C1" s="44"/>
      <c r="D1" s="44"/>
      <c r="E1" s="44"/>
      <c r="G1" s="62"/>
      <c r="R1"/>
      <c r="S1" s="70"/>
    </row>
    <row r="2" spans="1:19" x14ac:dyDescent="0.2">
      <c r="C2" s="51"/>
      <c r="D2" s="53"/>
      <c r="E2" s="53"/>
      <c r="G2" s="62"/>
      <c r="R2"/>
      <c r="S2" s="70"/>
    </row>
    <row r="3" spans="1:19" x14ac:dyDescent="0.2">
      <c r="A3" s="34" t="s">
        <v>22</v>
      </c>
      <c r="B3" s="34"/>
      <c r="C3" s="34"/>
      <c r="D3" s="54"/>
      <c r="E3" s="54"/>
      <c r="G3" s="62"/>
      <c r="R3"/>
      <c r="S3" s="70"/>
    </row>
    <row r="4" spans="1:19" x14ac:dyDescent="0.2">
      <c r="A4" s="31" t="s">
        <v>212</v>
      </c>
      <c r="B4" s="31"/>
      <c r="C4" s="31"/>
      <c r="D4" s="55"/>
      <c r="E4" s="55"/>
      <c r="G4" s="62"/>
      <c r="R4"/>
      <c r="S4" s="70"/>
    </row>
    <row r="5" spans="1:19" ht="13.5" thickBot="1" x14ac:dyDescent="0.25">
      <c r="A5" s="49"/>
      <c r="B5" s="33"/>
      <c r="C5" s="33"/>
      <c r="D5" s="56"/>
      <c r="E5" s="56"/>
      <c r="G5" s="62"/>
      <c r="R5"/>
      <c r="S5" s="70"/>
    </row>
    <row r="6" spans="1:19" x14ac:dyDescent="0.2">
      <c r="A6" s="560" t="s">
        <v>30</v>
      </c>
      <c r="B6" s="562" t="s">
        <v>31</v>
      </c>
      <c r="C6" s="564" t="s">
        <v>213</v>
      </c>
      <c r="D6" s="557" t="s">
        <v>570</v>
      </c>
      <c r="E6" s="558"/>
      <c r="F6" s="558"/>
      <c r="G6" s="558"/>
      <c r="H6" s="558"/>
      <c r="I6" s="559"/>
      <c r="J6" s="557" t="s">
        <v>218</v>
      </c>
      <c r="K6" s="558"/>
      <c r="L6" s="559"/>
      <c r="M6" s="573" t="s">
        <v>367</v>
      </c>
      <c r="N6" s="557" t="s">
        <v>23</v>
      </c>
      <c r="O6" s="558"/>
      <c r="P6" s="558"/>
      <c r="Q6" s="558"/>
      <c r="R6" s="558"/>
      <c r="S6" s="559"/>
    </row>
    <row r="7" spans="1:19" ht="13.5" thickBot="1" x14ac:dyDescent="0.25">
      <c r="A7" s="561"/>
      <c r="B7" s="563"/>
      <c r="C7" s="565"/>
      <c r="D7" s="48" t="s">
        <v>2</v>
      </c>
      <c r="E7" s="46" t="s">
        <v>1</v>
      </c>
      <c r="F7" s="48" t="s">
        <v>210</v>
      </c>
      <c r="G7" s="48" t="s">
        <v>237</v>
      </c>
      <c r="H7" s="46" t="s">
        <v>15</v>
      </c>
      <c r="I7" s="47" t="s">
        <v>17</v>
      </c>
      <c r="J7" s="86" t="s">
        <v>216</v>
      </c>
      <c r="K7" s="46" t="s">
        <v>217</v>
      </c>
      <c r="L7" s="47" t="s">
        <v>219</v>
      </c>
      <c r="M7" s="574"/>
      <c r="N7" s="86" t="s">
        <v>24</v>
      </c>
      <c r="O7" s="48" t="s">
        <v>25</v>
      </c>
      <c r="P7" s="46" t="s">
        <v>205</v>
      </c>
      <c r="Q7" s="46" t="s">
        <v>206</v>
      </c>
      <c r="R7" s="52" t="s">
        <v>207</v>
      </c>
      <c r="S7" s="47" t="s">
        <v>23</v>
      </c>
    </row>
    <row r="8" spans="1:19" s="51" customFormat="1" ht="26.25" thickTop="1" x14ac:dyDescent="0.2">
      <c r="A8" s="591" t="s">
        <v>368</v>
      </c>
      <c r="B8" s="591" t="s">
        <v>369</v>
      </c>
      <c r="C8" s="544" t="s">
        <v>214</v>
      </c>
      <c r="D8" s="486">
        <v>0.08</v>
      </c>
      <c r="E8" s="490" t="s">
        <v>383</v>
      </c>
      <c r="F8" s="486">
        <v>7</v>
      </c>
      <c r="G8" s="288">
        <v>0</v>
      </c>
      <c r="H8" s="486">
        <v>11.4</v>
      </c>
      <c r="I8" s="486">
        <v>45.9</v>
      </c>
      <c r="J8" s="289" t="s">
        <v>370</v>
      </c>
      <c r="K8" s="80"/>
      <c r="L8" s="82"/>
      <c r="M8" s="287" t="e">
        <f>#REF!</f>
        <v>#REF!</v>
      </c>
      <c r="N8" s="287" t="e">
        <f>#REF!</f>
        <v>#REF!</v>
      </c>
      <c r="O8" s="287" t="e">
        <f>#REF!</f>
        <v>#REF!</v>
      </c>
      <c r="P8" s="287" t="e">
        <f>#REF!</f>
        <v>#REF!</v>
      </c>
      <c r="Q8" s="287" t="e">
        <f>#REF!</f>
        <v>#REF!</v>
      </c>
      <c r="R8" s="287" t="e">
        <f>#REF!</f>
        <v>#REF!</v>
      </c>
      <c r="S8" s="287" t="e">
        <f>#REF!</f>
        <v>#REF!</v>
      </c>
    </row>
    <row r="9" spans="1:19" s="51" customFormat="1" x14ac:dyDescent="0.2">
      <c r="A9" s="592"/>
      <c r="B9" s="592"/>
      <c r="C9" s="545"/>
      <c r="D9" s="486">
        <v>0</v>
      </c>
      <c r="E9" s="490" t="s">
        <v>383</v>
      </c>
      <c r="F9" s="486">
        <v>0</v>
      </c>
      <c r="G9" s="288">
        <v>0</v>
      </c>
      <c r="H9" s="486">
        <v>0</v>
      </c>
      <c r="I9" s="486">
        <v>0</v>
      </c>
      <c r="J9" s="273"/>
      <c r="K9" s="80"/>
      <c r="L9" s="82"/>
      <c r="M9" s="287" t="e">
        <f>#REF!</f>
        <v>#REF!</v>
      </c>
      <c r="N9" s="287" t="e">
        <f>#REF!</f>
        <v>#REF!</v>
      </c>
      <c r="O9" s="287" t="e">
        <f>#REF!</f>
        <v>#REF!</v>
      </c>
      <c r="P9" s="287" t="e">
        <f>#REF!</f>
        <v>#REF!</v>
      </c>
      <c r="Q9" s="287" t="e">
        <f>#REF!</f>
        <v>#REF!</v>
      </c>
      <c r="R9" s="287" t="e">
        <f>#REF!</f>
        <v>#REF!</v>
      </c>
      <c r="S9" s="287" t="e">
        <f>#REF!</f>
        <v>#REF!</v>
      </c>
    </row>
    <row r="10" spans="1:19" s="51" customFormat="1" x14ac:dyDescent="0.2">
      <c r="A10" s="592"/>
      <c r="B10" s="592"/>
      <c r="C10" s="545"/>
      <c r="D10" s="486">
        <v>0</v>
      </c>
      <c r="E10" s="490" t="s">
        <v>383</v>
      </c>
      <c r="F10" s="486">
        <v>3</v>
      </c>
      <c r="G10" s="288">
        <v>0</v>
      </c>
      <c r="H10" s="486">
        <v>20.2</v>
      </c>
      <c r="I10" s="486">
        <v>34.5</v>
      </c>
      <c r="J10" s="273"/>
      <c r="K10" s="80"/>
      <c r="L10" s="82"/>
      <c r="M10" s="287" t="e">
        <f>#REF!</f>
        <v>#REF!</v>
      </c>
      <c r="N10" s="287" t="e">
        <f>#REF!</f>
        <v>#REF!</v>
      </c>
      <c r="O10" s="287" t="e">
        <f>#REF!</f>
        <v>#REF!</v>
      </c>
      <c r="P10" s="287" t="e">
        <f>#REF!</f>
        <v>#REF!</v>
      </c>
      <c r="Q10" s="287" t="e">
        <f>#REF!</f>
        <v>#REF!</v>
      </c>
      <c r="R10" s="287" t="e">
        <f>#REF!</f>
        <v>#REF!</v>
      </c>
      <c r="S10" s="287" t="e">
        <f>#REF!</f>
        <v>#REF!</v>
      </c>
    </row>
    <row r="11" spans="1:19" s="51" customFormat="1" x14ac:dyDescent="0.2">
      <c r="A11" s="592"/>
      <c r="B11" s="592" t="s">
        <v>371</v>
      </c>
      <c r="C11" s="545"/>
      <c r="D11" s="486">
        <v>0</v>
      </c>
      <c r="E11" s="490" t="s">
        <v>383</v>
      </c>
      <c r="F11" s="486">
        <v>2</v>
      </c>
      <c r="G11" s="288">
        <v>0</v>
      </c>
      <c r="H11" s="486">
        <v>15</v>
      </c>
      <c r="I11" s="486">
        <v>25.8</v>
      </c>
      <c r="J11" s="273"/>
      <c r="K11" s="80"/>
      <c r="L11" s="82"/>
      <c r="M11" s="287" t="e">
        <f>#REF!</f>
        <v>#REF!</v>
      </c>
      <c r="N11" s="287" t="e">
        <f>#REF!</f>
        <v>#REF!</v>
      </c>
      <c r="O11" s="287" t="e">
        <f>#REF!</f>
        <v>#REF!</v>
      </c>
      <c r="P11" s="287" t="e">
        <f>#REF!</f>
        <v>#REF!</v>
      </c>
      <c r="Q11" s="287" t="e">
        <f>#REF!</f>
        <v>#REF!</v>
      </c>
      <c r="R11" s="287" t="e">
        <f>#REF!</f>
        <v>#REF!</v>
      </c>
      <c r="S11" s="287" t="e">
        <f>#REF!</f>
        <v>#REF!</v>
      </c>
    </row>
    <row r="12" spans="1:19" s="51" customFormat="1" x14ac:dyDescent="0.2">
      <c r="A12" s="592"/>
      <c r="B12" s="592"/>
      <c r="C12" s="545"/>
      <c r="D12" s="486">
        <v>0</v>
      </c>
      <c r="E12" s="490" t="s">
        <v>383</v>
      </c>
      <c r="F12" s="486">
        <v>2</v>
      </c>
      <c r="G12" s="288">
        <v>0</v>
      </c>
      <c r="H12" s="486">
        <v>11.7</v>
      </c>
      <c r="I12" s="486">
        <v>20.100000000000001</v>
      </c>
      <c r="J12" s="273"/>
      <c r="K12" s="80"/>
      <c r="L12" s="82"/>
      <c r="M12" s="287" t="e">
        <f>#REF!</f>
        <v>#REF!</v>
      </c>
      <c r="N12" s="287" t="e">
        <f>#REF!</f>
        <v>#REF!</v>
      </c>
      <c r="O12" s="287" t="e">
        <f>#REF!</f>
        <v>#REF!</v>
      </c>
      <c r="P12" s="287" t="e">
        <f>#REF!</f>
        <v>#REF!</v>
      </c>
      <c r="Q12" s="287" t="e">
        <f>#REF!</f>
        <v>#REF!</v>
      </c>
      <c r="R12" s="287" t="e">
        <f>#REF!</f>
        <v>#REF!</v>
      </c>
      <c r="S12" s="287" t="e">
        <f>#REF!</f>
        <v>#REF!</v>
      </c>
    </row>
    <row r="13" spans="1:19" s="51" customFormat="1" x14ac:dyDescent="0.2">
      <c r="A13" s="592"/>
      <c r="B13" s="592"/>
      <c r="C13" s="545"/>
      <c r="D13" s="486">
        <v>0</v>
      </c>
      <c r="E13" s="490" t="s">
        <v>383</v>
      </c>
      <c r="F13" s="486">
        <v>5</v>
      </c>
      <c r="G13" s="288">
        <v>0</v>
      </c>
      <c r="H13" s="486">
        <v>41.2</v>
      </c>
      <c r="I13" s="486">
        <v>70.8</v>
      </c>
      <c r="J13" s="273"/>
      <c r="K13" s="80"/>
      <c r="L13" s="82"/>
      <c r="M13" s="287" t="e">
        <f>#REF!</f>
        <v>#REF!</v>
      </c>
      <c r="N13" s="287" t="e">
        <f>#REF!</f>
        <v>#REF!</v>
      </c>
      <c r="O13" s="287" t="e">
        <f>#REF!</f>
        <v>#REF!</v>
      </c>
      <c r="P13" s="287" t="e">
        <f>#REF!</f>
        <v>#REF!</v>
      </c>
      <c r="Q13" s="287" t="e">
        <f>#REF!</f>
        <v>#REF!</v>
      </c>
      <c r="R13" s="287" t="e">
        <f>#REF!</f>
        <v>#REF!</v>
      </c>
      <c r="S13" s="287" t="e">
        <f>#REF!</f>
        <v>#REF!</v>
      </c>
    </row>
    <row r="14" spans="1:19" s="51" customFormat="1" x14ac:dyDescent="0.2">
      <c r="A14" s="592"/>
      <c r="B14" s="592"/>
      <c r="C14" s="545"/>
      <c r="D14" s="486">
        <v>0</v>
      </c>
      <c r="E14" s="490" t="s">
        <v>383</v>
      </c>
      <c r="F14" s="486">
        <v>5</v>
      </c>
      <c r="G14" s="288">
        <v>0</v>
      </c>
      <c r="H14" s="486">
        <v>45</v>
      </c>
      <c r="I14" s="486">
        <v>73.900000000000006</v>
      </c>
      <c r="J14" s="273"/>
      <c r="K14" s="80"/>
      <c r="L14" s="82"/>
      <c r="M14" s="287" t="e">
        <f>#REF!</f>
        <v>#REF!</v>
      </c>
      <c r="N14" s="287" t="e">
        <f>#REF!</f>
        <v>#REF!</v>
      </c>
      <c r="O14" s="287" t="e">
        <f>#REF!</f>
        <v>#REF!</v>
      </c>
      <c r="P14" s="287" t="e">
        <f>#REF!</f>
        <v>#REF!</v>
      </c>
      <c r="Q14" s="287" t="e">
        <f>#REF!</f>
        <v>#REF!</v>
      </c>
      <c r="R14" s="287" t="e">
        <f>#REF!</f>
        <v>#REF!</v>
      </c>
      <c r="S14" s="287" t="e">
        <f>#REF!</f>
        <v>#REF!</v>
      </c>
    </row>
    <row r="15" spans="1:19" s="51" customFormat="1" x14ac:dyDescent="0.2">
      <c r="A15" s="592"/>
      <c r="B15" s="592"/>
      <c r="C15" s="545"/>
      <c r="D15" s="486">
        <v>0</v>
      </c>
      <c r="E15" s="490" t="s">
        <v>383</v>
      </c>
      <c r="F15" s="486">
        <v>2</v>
      </c>
      <c r="G15" s="288">
        <v>0</v>
      </c>
      <c r="H15" s="486">
        <v>0</v>
      </c>
      <c r="I15" s="486">
        <v>28</v>
      </c>
      <c r="J15" s="273"/>
      <c r="K15" s="80"/>
      <c r="L15" s="82"/>
      <c r="M15" s="287" t="e">
        <f>#REF!</f>
        <v>#REF!</v>
      </c>
      <c r="N15" s="287" t="e">
        <f>#REF!</f>
        <v>#REF!</v>
      </c>
      <c r="O15" s="287" t="e">
        <f>#REF!</f>
        <v>#REF!</v>
      </c>
      <c r="P15" s="287" t="e">
        <f>#REF!</f>
        <v>#REF!</v>
      </c>
      <c r="Q15" s="287" t="e">
        <f>#REF!</f>
        <v>#REF!</v>
      </c>
      <c r="R15" s="287" t="e">
        <f>#REF!</f>
        <v>#REF!</v>
      </c>
      <c r="S15" s="287" t="e">
        <f>#REF!</f>
        <v>#REF!</v>
      </c>
    </row>
    <row r="16" spans="1:19" s="51" customFormat="1" x14ac:dyDescent="0.2">
      <c r="A16" s="592"/>
      <c r="B16" s="592"/>
      <c r="C16" s="545"/>
      <c r="D16" s="486">
        <v>0</v>
      </c>
      <c r="E16" s="490" t="s">
        <v>383</v>
      </c>
      <c r="F16" s="486">
        <v>4</v>
      </c>
      <c r="G16" s="288">
        <v>0</v>
      </c>
      <c r="H16" s="486">
        <v>35.200000000000003</v>
      </c>
      <c r="I16" s="486">
        <v>56.6</v>
      </c>
      <c r="J16" s="273"/>
      <c r="K16" s="80"/>
      <c r="L16" s="82"/>
      <c r="M16" s="287" t="e">
        <f>#REF!</f>
        <v>#REF!</v>
      </c>
      <c r="N16" s="287" t="e">
        <f>#REF!</f>
        <v>#REF!</v>
      </c>
      <c r="O16" s="287" t="e">
        <f>#REF!</f>
        <v>#REF!</v>
      </c>
      <c r="P16" s="287" t="e">
        <f>#REF!</f>
        <v>#REF!</v>
      </c>
      <c r="Q16" s="287" t="e">
        <f>#REF!</f>
        <v>#REF!</v>
      </c>
      <c r="R16" s="287" t="e">
        <f>#REF!</f>
        <v>#REF!</v>
      </c>
      <c r="S16" s="287" t="e">
        <f>#REF!</f>
        <v>#REF!</v>
      </c>
    </row>
    <row r="17" spans="1:19" s="51" customFormat="1" x14ac:dyDescent="0.2">
      <c r="A17" s="592"/>
      <c r="B17" s="592"/>
      <c r="C17" s="545"/>
      <c r="D17" s="486">
        <v>0</v>
      </c>
      <c r="E17" s="490" t="s">
        <v>383</v>
      </c>
      <c r="F17" s="486">
        <v>3</v>
      </c>
      <c r="G17" s="288">
        <v>0</v>
      </c>
      <c r="H17" s="486">
        <v>26</v>
      </c>
      <c r="I17" s="486">
        <v>44.6</v>
      </c>
      <c r="J17" s="273"/>
      <c r="K17" s="80"/>
      <c r="L17" s="82"/>
      <c r="M17" s="287" t="e">
        <f>#REF!</f>
        <v>#REF!</v>
      </c>
      <c r="N17" s="287" t="e">
        <f>#REF!</f>
        <v>#REF!</v>
      </c>
      <c r="O17" s="287" t="e">
        <f>#REF!</f>
        <v>#REF!</v>
      </c>
      <c r="P17" s="287" t="e">
        <f>#REF!</f>
        <v>#REF!</v>
      </c>
      <c r="Q17" s="287" t="e">
        <f>#REF!</f>
        <v>#REF!</v>
      </c>
      <c r="R17" s="287" t="e">
        <f>#REF!</f>
        <v>#REF!</v>
      </c>
      <c r="S17" s="287" t="e">
        <f>#REF!</f>
        <v>#REF!</v>
      </c>
    </row>
    <row r="18" spans="1:19" s="51" customFormat="1" x14ac:dyDescent="0.2">
      <c r="A18" s="592"/>
      <c r="B18" s="592"/>
      <c r="C18" s="545"/>
      <c r="D18" s="486">
        <v>0</v>
      </c>
      <c r="E18" s="490" t="s">
        <v>383</v>
      </c>
      <c r="F18" s="486">
        <v>16</v>
      </c>
      <c r="G18" s="288">
        <v>1</v>
      </c>
      <c r="H18" s="486">
        <v>130.9</v>
      </c>
      <c r="I18" s="486">
        <v>219.8</v>
      </c>
      <c r="J18" s="273"/>
      <c r="K18" s="80"/>
      <c r="L18" s="82"/>
      <c r="M18" s="287" t="e">
        <f>#REF!</f>
        <v>#REF!</v>
      </c>
      <c r="N18" s="287" t="e">
        <f>#REF!</f>
        <v>#REF!</v>
      </c>
      <c r="O18" s="287" t="e">
        <f>#REF!</f>
        <v>#REF!</v>
      </c>
      <c r="P18" s="287" t="e">
        <f>#REF!</f>
        <v>#REF!</v>
      </c>
      <c r="Q18" s="287" t="e">
        <f>#REF!</f>
        <v>#REF!</v>
      </c>
      <c r="R18" s="287" t="e">
        <f>#REF!</f>
        <v>#REF!</v>
      </c>
      <c r="S18" s="287" t="e">
        <f>#REF!</f>
        <v>#REF!</v>
      </c>
    </row>
    <row r="19" spans="1:19" s="51" customFormat="1" x14ac:dyDescent="0.2">
      <c r="A19" s="592"/>
      <c r="B19" s="592"/>
      <c r="C19" s="545"/>
      <c r="D19" s="486">
        <v>0</v>
      </c>
      <c r="E19" s="490" t="s">
        <v>383</v>
      </c>
      <c r="F19" s="486">
        <v>22</v>
      </c>
      <c r="G19" s="288">
        <v>1</v>
      </c>
      <c r="H19" s="486">
        <v>191.7</v>
      </c>
      <c r="I19" s="486">
        <v>319.2</v>
      </c>
      <c r="J19" s="273"/>
      <c r="K19" s="80"/>
      <c r="L19" s="82"/>
      <c r="M19" s="287" t="e">
        <f>#REF!</f>
        <v>#REF!</v>
      </c>
      <c r="N19" s="287" t="e">
        <f>#REF!</f>
        <v>#REF!</v>
      </c>
      <c r="O19" s="287" t="e">
        <f>#REF!</f>
        <v>#REF!</v>
      </c>
      <c r="P19" s="287" t="e">
        <f>#REF!</f>
        <v>#REF!</v>
      </c>
      <c r="Q19" s="287" t="e">
        <f>#REF!</f>
        <v>#REF!</v>
      </c>
      <c r="R19" s="287" t="e">
        <f>#REF!</f>
        <v>#REF!</v>
      </c>
      <c r="S19" s="287" t="e">
        <f>#REF!</f>
        <v>#REF!</v>
      </c>
    </row>
    <row r="20" spans="1:19" s="51" customFormat="1" x14ac:dyDescent="0.2">
      <c r="A20" s="592"/>
      <c r="B20" s="592"/>
      <c r="C20" s="545"/>
      <c r="D20" s="486">
        <v>0</v>
      </c>
      <c r="E20" s="490" t="s">
        <v>383</v>
      </c>
      <c r="F20" s="486">
        <v>0</v>
      </c>
      <c r="G20" s="288">
        <v>0</v>
      </c>
      <c r="H20" s="486">
        <v>0</v>
      </c>
      <c r="I20" s="486">
        <v>0</v>
      </c>
      <c r="J20" s="273"/>
      <c r="K20" s="80"/>
      <c r="L20" s="82"/>
      <c r="M20" s="287" t="e">
        <f>#REF!</f>
        <v>#REF!</v>
      </c>
      <c r="N20" s="287" t="e">
        <f>#REF!</f>
        <v>#REF!</v>
      </c>
      <c r="O20" s="287" t="e">
        <f>#REF!</f>
        <v>#REF!</v>
      </c>
      <c r="P20" s="287" t="e">
        <f>#REF!</f>
        <v>#REF!</v>
      </c>
      <c r="Q20" s="287" t="e">
        <f>#REF!</f>
        <v>#REF!</v>
      </c>
      <c r="R20" s="287" t="e">
        <f>#REF!</f>
        <v>#REF!</v>
      </c>
      <c r="S20" s="287" t="e">
        <f>#REF!</f>
        <v>#REF!</v>
      </c>
    </row>
    <row r="21" spans="1:19" s="51" customFormat="1" x14ac:dyDescent="0.2">
      <c r="A21" s="592"/>
      <c r="B21" s="592"/>
      <c r="C21" s="545"/>
      <c r="D21" s="486">
        <v>0</v>
      </c>
      <c r="E21" s="490" t="s">
        <v>383</v>
      </c>
      <c r="F21" s="486">
        <v>6</v>
      </c>
      <c r="G21" s="288">
        <v>0</v>
      </c>
      <c r="H21" s="486">
        <v>53.5</v>
      </c>
      <c r="I21" s="486">
        <v>88.1</v>
      </c>
      <c r="J21" s="273"/>
      <c r="K21" s="80"/>
      <c r="L21" s="82"/>
      <c r="M21" s="287" t="e">
        <f>#REF!</f>
        <v>#REF!</v>
      </c>
      <c r="N21" s="287" t="e">
        <f>#REF!</f>
        <v>#REF!</v>
      </c>
      <c r="O21" s="287" t="e">
        <f>#REF!</f>
        <v>#REF!</v>
      </c>
      <c r="P21" s="287" t="e">
        <f>#REF!</f>
        <v>#REF!</v>
      </c>
      <c r="Q21" s="287" t="e">
        <f>#REF!</f>
        <v>#REF!</v>
      </c>
      <c r="R21" s="287" t="e">
        <f>#REF!</f>
        <v>#REF!</v>
      </c>
      <c r="S21" s="287" t="e">
        <f>#REF!</f>
        <v>#REF!</v>
      </c>
    </row>
    <row r="22" spans="1:19" s="51" customFormat="1" x14ac:dyDescent="0.2">
      <c r="A22" s="592"/>
      <c r="B22" s="592"/>
      <c r="C22" s="545"/>
      <c r="D22" s="486">
        <v>0</v>
      </c>
      <c r="E22" s="490" t="s">
        <v>383</v>
      </c>
      <c r="F22" s="486">
        <v>6</v>
      </c>
      <c r="G22" s="288">
        <v>0</v>
      </c>
      <c r="H22" s="486">
        <v>50.6</v>
      </c>
      <c r="I22" s="486">
        <v>83.2</v>
      </c>
      <c r="J22" s="273"/>
      <c r="K22" s="80"/>
      <c r="L22" s="82"/>
      <c r="M22" s="287" t="e">
        <f>#REF!</f>
        <v>#REF!</v>
      </c>
      <c r="N22" s="287" t="e">
        <f>#REF!</f>
        <v>#REF!</v>
      </c>
      <c r="O22" s="287" t="e">
        <f>#REF!</f>
        <v>#REF!</v>
      </c>
      <c r="P22" s="287" t="e">
        <f>#REF!</f>
        <v>#REF!</v>
      </c>
      <c r="Q22" s="287" t="e">
        <f>#REF!</f>
        <v>#REF!</v>
      </c>
      <c r="R22" s="287" t="e">
        <f>#REF!</f>
        <v>#REF!</v>
      </c>
      <c r="S22" s="287" t="e">
        <f>#REF!</f>
        <v>#REF!</v>
      </c>
    </row>
    <row r="23" spans="1:19" s="51" customFormat="1" x14ac:dyDescent="0.2">
      <c r="A23" s="592"/>
      <c r="B23" s="592"/>
      <c r="C23" s="545"/>
      <c r="D23" s="486">
        <v>0</v>
      </c>
      <c r="E23" s="490" t="s">
        <v>383</v>
      </c>
      <c r="F23" s="486">
        <v>1</v>
      </c>
      <c r="G23" s="288">
        <v>0</v>
      </c>
      <c r="H23" s="486">
        <v>0.8</v>
      </c>
      <c r="I23" s="486">
        <v>9.9</v>
      </c>
      <c r="J23" s="273"/>
      <c r="K23" s="80"/>
      <c r="L23" s="82"/>
      <c r="M23" s="287" t="e">
        <f>#REF!</f>
        <v>#REF!</v>
      </c>
      <c r="N23" s="287" t="e">
        <f>#REF!</f>
        <v>#REF!</v>
      </c>
      <c r="O23" s="287" t="e">
        <f>#REF!</f>
        <v>#REF!</v>
      </c>
      <c r="P23" s="287" t="e">
        <f>#REF!</f>
        <v>#REF!</v>
      </c>
      <c r="Q23" s="287" t="e">
        <f>#REF!</f>
        <v>#REF!</v>
      </c>
      <c r="R23" s="287" t="e">
        <f>#REF!</f>
        <v>#REF!</v>
      </c>
      <c r="S23" s="287" t="e">
        <f>#REF!</f>
        <v>#REF!</v>
      </c>
    </row>
    <row r="24" spans="1:19" s="51" customFormat="1" x14ac:dyDescent="0.2">
      <c r="A24" s="592"/>
      <c r="B24" s="592"/>
      <c r="C24" s="545"/>
      <c r="D24" s="486">
        <v>0</v>
      </c>
      <c r="E24" s="490" t="s">
        <v>383</v>
      </c>
      <c r="F24" s="486">
        <v>1</v>
      </c>
      <c r="G24" s="288">
        <v>0</v>
      </c>
      <c r="H24" s="486">
        <v>2.6</v>
      </c>
      <c r="I24" s="486">
        <v>85</v>
      </c>
      <c r="J24" s="273"/>
      <c r="K24" s="80"/>
      <c r="L24" s="82"/>
      <c r="M24" s="287" t="e">
        <f>#REF!</f>
        <v>#REF!</v>
      </c>
      <c r="N24" s="287" t="e">
        <f>#REF!</f>
        <v>#REF!</v>
      </c>
      <c r="O24" s="287" t="e">
        <f>#REF!</f>
        <v>#REF!</v>
      </c>
      <c r="P24" s="287" t="e">
        <f>#REF!</f>
        <v>#REF!</v>
      </c>
      <c r="Q24" s="287" t="e">
        <f>#REF!</f>
        <v>#REF!</v>
      </c>
      <c r="R24" s="287" t="e">
        <f>#REF!</f>
        <v>#REF!</v>
      </c>
      <c r="S24" s="287" t="e">
        <f>#REF!</f>
        <v>#REF!</v>
      </c>
    </row>
    <row r="25" spans="1:19" s="51" customFormat="1" x14ac:dyDescent="0.2">
      <c r="A25" s="592"/>
      <c r="B25" s="592"/>
      <c r="C25" s="545"/>
      <c r="D25" s="486">
        <v>0</v>
      </c>
      <c r="E25" s="490" t="s">
        <v>383</v>
      </c>
      <c r="F25" s="486">
        <v>16</v>
      </c>
      <c r="G25" s="288">
        <v>1</v>
      </c>
      <c r="H25" s="486">
        <v>138.30000000000001</v>
      </c>
      <c r="I25" s="486">
        <v>226.2</v>
      </c>
      <c r="J25" s="273"/>
      <c r="K25" s="80"/>
      <c r="L25" s="82"/>
      <c r="M25" s="287" t="e">
        <f>#REF!</f>
        <v>#REF!</v>
      </c>
      <c r="N25" s="287" t="e">
        <f>#REF!</f>
        <v>#REF!</v>
      </c>
      <c r="O25" s="287" t="e">
        <f>#REF!</f>
        <v>#REF!</v>
      </c>
      <c r="P25" s="287" t="e">
        <f>#REF!</f>
        <v>#REF!</v>
      </c>
      <c r="Q25" s="287" t="e">
        <f>#REF!</f>
        <v>#REF!</v>
      </c>
      <c r="R25" s="287" t="e">
        <f>#REF!</f>
        <v>#REF!</v>
      </c>
      <c r="S25" s="287" t="e">
        <f>#REF!</f>
        <v>#REF!</v>
      </c>
    </row>
    <row r="26" spans="1:19" s="51" customFormat="1" x14ac:dyDescent="0.2">
      <c r="A26" s="592"/>
      <c r="B26" s="592"/>
      <c r="C26" s="545"/>
      <c r="D26" s="486">
        <v>0</v>
      </c>
      <c r="E26" s="490" t="s">
        <v>383</v>
      </c>
      <c r="F26" s="486">
        <v>1</v>
      </c>
      <c r="G26" s="288">
        <v>0</v>
      </c>
      <c r="H26" s="486">
        <v>7.3</v>
      </c>
      <c r="I26" s="486">
        <v>11.2</v>
      </c>
      <c r="J26" s="273"/>
      <c r="K26" s="80"/>
      <c r="L26" s="82"/>
      <c r="M26" s="287" t="e">
        <f>#REF!</f>
        <v>#REF!</v>
      </c>
      <c r="N26" s="287" t="e">
        <f>#REF!</f>
        <v>#REF!</v>
      </c>
      <c r="O26" s="287" t="e">
        <f>#REF!</f>
        <v>#REF!</v>
      </c>
      <c r="P26" s="287" t="e">
        <f>#REF!</f>
        <v>#REF!</v>
      </c>
      <c r="Q26" s="287" t="e">
        <f>#REF!</f>
        <v>#REF!</v>
      </c>
      <c r="R26" s="287" t="e">
        <f>#REF!</f>
        <v>#REF!</v>
      </c>
      <c r="S26" s="287" t="e">
        <f>#REF!</f>
        <v>#REF!</v>
      </c>
    </row>
    <row r="27" spans="1:19" s="51" customFormat="1" x14ac:dyDescent="0.2">
      <c r="A27" s="592"/>
      <c r="B27" s="592"/>
      <c r="C27" s="545"/>
      <c r="D27" s="486">
        <v>0</v>
      </c>
      <c r="E27" s="490" t="s">
        <v>383</v>
      </c>
      <c r="F27" s="486">
        <v>2</v>
      </c>
      <c r="G27" s="288">
        <v>0</v>
      </c>
      <c r="H27" s="486">
        <v>4.2</v>
      </c>
      <c r="I27" s="486">
        <v>46.3</v>
      </c>
      <c r="J27" s="273"/>
      <c r="K27" s="80"/>
      <c r="L27" s="82"/>
      <c r="M27" s="287" t="e">
        <f>#REF!</f>
        <v>#REF!</v>
      </c>
      <c r="N27" s="287" t="e">
        <f>#REF!</f>
        <v>#REF!</v>
      </c>
      <c r="O27" s="287" t="e">
        <f>#REF!</f>
        <v>#REF!</v>
      </c>
      <c r="P27" s="287" t="e">
        <f>#REF!</f>
        <v>#REF!</v>
      </c>
      <c r="Q27" s="287" t="e">
        <f>#REF!</f>
        <v>#REF!</v>
      </c>
      <c r="R27" s="287" t="e">
        <f>#REF!</f>
        <v>#REF!</v>
      </c>
      <c r="S27" s="287" t="e">
        <f>#REF!</f>
        <v>#REF!</v>
      </c>
    </row>
    <row r="28" spans="1:19" s="51" customFormat="1" x14ac:dyDescent="0.2">
      <c r="A28" s="592"/>
      <c r="B28" s="592"/>
      <c r="C28" s="545"/>
      <c r="D28" s="486">
        <v>0</v>
      </c>
      <c r="E28" s="490" t="s">
        <v>383</v>
      </c>
      <c r="F28" s="486">
        <v>10</v>
      </c>
      <c r="G28" s="288">
        <v>0</v>
      </c>
      <c r="H28" s="486">
        <v>90.1</v>
      </c>
      <c r="I28" s="486">
        <v>147.4</v>
      </c>
      <c r="J28" s="273"/>
      <c r="K28" s="80"/>
      <c r="L28" s="82"/>
      <c r="M28" s="287" t="e">
        <f>#REF!</f>
        <v>#REF!</v>
      </c>
      <c r="N28" s="287" t="e">
        <f>#REF!</f>
        <v>#REF!</v>
      </c>
      <c r="O28" s="287" t="e">
        <f>#REF!</f>
        <v>#REF!</v>
      </c>
      <c r="P28" s="287" t="e">
        <f>#REF!</f>
        <v>#REF!</v>
      </c>
      <c r="Q28" s="287" t="e">
        <f>#REF!</f>
        <v>#REF!</v>
      </c>
      <c r="R28" s="287" t="e">
        <f>#REF!</f>
        <v>#REF!</v>
      </c>
      <c r="S28" s="287" t="e">
        <f>#REF!</f>
        <v>#REF!</v>
      </c>
    </row>
    <row r="29" spans="1:19" s="51" customFormat="1" x14ac:dyDescent="0.2">
      <c r="A29" s="592"/>
      <c r="B29" s="592"/>
      <c r="C29" s="545"/>
      <c r="D29" s="486">
        <v>0</v>
      </c>
      <c r="E29" s="490" t="s">
        <v>383</v>
      </c>
      <c r="F29" s="486">
        <v>0</v>
      </c>
      <c r="G29" s="288">
        <v>0</v>
      </c>
      <c r="H29" s="486">
        <v>0</v>
      </c>
      <c r="I29" s="486">
        <v>0</v>
      </c>
      <c r="J29" s="273"/>
      <c r="K29" s="80"/>
      <c r="L29" s="82"/>
      <c r="M29" s="287" t="e">
        <f>#REF!</f>
        <v>#REF!</v>
      </c>
      <c r="N29" s="287" t="e">
        <f>#REF!</f>
        <v>#REF!</v>
      </c>
      <c r="O29" s="287" t="e">
        <f>#REF!</f>
        <v>#REF!</v>
      </c>
      <c r="P29" s="287" t="e">
        <f>#REF!</f>
        <v>#REF!</v>
      </c>
      <c r="Q29" s="287" t="e">
        <f>#REF!</f>
        <v>#REF!</v>
      </c>
      <c r="R29" s="287" t="e">
        <f>#REF!</f>
        <v>#REF!</v>
      </c>
      <c r="S29" s="287" t="e">
        <f>#REF!</f>
        <v>#REF!</v>
      </c>
    </row>
    <row r="30" spans="1:19" s="51" customFormat="1" x14ac:dyDescent="0.2">
      <c r="A30" s="592"/>
      <c r="B30" s="592"/>
      <c r="C30" s="545"/>
      <c r="D30" s="486">
        <v>0</v>
      </c>
      <c r="E30" s="490" t="s">
        <v>383</v>
      </c>
      <c r="F30" s="486">
        <v>5</v>
      </c>
      <c r="G30" s="288">
        <v>0</v>
      </c>
      <c r="H30" s="486">
        <v>42.9</v>
      </c>
      <c r="I30" s="486">
        <v>69.599999999999994</v>
      </c>
      <c r="J30" s="273"/>
      <c r="K30" s="80"/>
      <c r="L30" s="82"/>
      <c r="M30" s="287" t="e">
        <f>#REF!</f>
        <v>#REF!</v>
      </c>
      <c r="N30" s="287" t="e">
        <f>#REF!</f>
        <v>#REF!</v>
      </c>
      <c r="O30" s="287" t="e">
        <f>#REF!</f>
        <v>#REF!</v>
      </c>
      <c r="P30" s="287" t="e">
        <f>#REF!</f>
        <v>#REF!</v>
      </c>
      <c r="Q30" s="287" t="e">
        <f>#REF!</f>
        <v>#REF!</v>
      </c>
      <c r="R30" s="287" t="e">
        <f>#REF!</f>
        <v>#REF!</v>
      </c>
      <c r="S30" s="287" t="e">
        <f>#REF!</f>
        <v>#REF!</v>
      </c>
    </row>
    <row r="31" spans="1:19" s="51" customFormat="1" x14ac:dyDescent="0.2">
      <c r="A31" s="592"/>
      <c r="B31" s="592"/>
      <c r="C31" s="545"/>
      <c r="D31" s="486">
        <v>0</v>
      </c>
      <c r="E31" s="490" t="s">
        <v>383</v>
      </c>
      <c r="F31" s="486">
        <v>3</v>
      </c>
      <c r="G31" s="288">
        <v>0</v>
      </c>
      <c r="H31" s="486">
        <v>6.2</v>
      </c>
      <c r="I31" s="486">
        <v>71.599999999999994</v>
      </c>
      <c r="J31" s="273"/>
      <c r="K31" s="80"/>
      <c r="L31" s="82"/>
      <c r="M31" s="287" t="e">
        <f>#REF!</f>
        <v>#REF!</v>
      </c>
      <c r="N31" s="287" t="e">
        <f>#REF!</f>
        <v>#REF!</v>
      </c>
      <c r="O31" s="287" t="e">
        <f>#REF!</f>
        <v>#REF!</v>
      </c>
      <c r="P31" s="287" t="e">
        <f>#REF!</f>
        <v>#REF!</v>
      </c>
      <c r="Q31" s="287" t="e">
        <f>#REF!</f>
        <v>#REF!</v>
      </c>
      <c r="R31" s="287" t="e">
        <f>#REF!</f>
        <v>#REF!</v>
      </c>
      <c r="S31" s="287" t="e">
        <f>#REF!</f>
        <v>#REF!</v>
      </c>
    </row>
    <row r="32" spans="1:19" s="51" customFormat="1" x14ac:dyDescent="0.2">
      <c r="A32" s="592"/>
      <c r="B32" s="592"/>
      <c r="C32" s="545"/>
      <c r="D32" s="486">
        <v>0</v>
      </c>
      <c r="E32" s="490" t="s">
        <v>383</v>
      </c>
      <c r="F32" s="486">
        <v>1</v>
      </c>
      <c r="G32" s="288">
        <v>0</v>
      </c>
      <c r="H32" s="486">
        <v>2.1</v>
      </c>
      <c r="I32" s="486">
        <v>23.2</v>
      </c>
      <c r="J32" s="273"/>
      <c r="K32" s="80"/>
      <c r="L32" s="82"/>
      <c r="M32" s="287" t="e">
        <f>#REF!</f>
        <v>#REF!</v>
      </c>
      <c r="N32" s="287" t="e">
        <f>#REF!</f>
        <v>#REF!</v>
      </c>
      <c r="O32" s="287" t="e">
        <f>#REF!</f>
        <v>#REF!</v>
      </c>
      <c r="P32" s="287" t="e">
        <f>#REF!</f>
        <v>#REF!</v>
      </c>
      <c r="Q32" s="287" t="e">
        <f>#REF!</f>
        <v>#REF!</v>
      </c>
      <c r="R32" s="287" t="e">
        <f>#REF!</f>
        <v>#REF!</v>
      </c>
      <c r="S32" s="287" t="e">
        <f>#REF!</f>
        <v>#REF!</v>
      </c>
    </row>
    <row r="33" spans="1:19" s="51" customFormat="1" x14ac:dyDescent="0.2">
      <c r="A33" s="592"/>
      <c r="B33" s="592"/>
      <c r="C33" s="545"/>
      <c r="D33" s="486">
        <v>0</v>
      </c>
      <c r="E33" s="490" t="s">
        <v>383</v>
      </c>
      <c r="F33" s="486">
        <v>1</v>
      </c>
      <c r="G33" s="288">
        <v>0</v>
      </c>
      <c r="H33" s="486">
        <v>2.2000000000000002</v>
      </c>
      <c r="I33" s="486">
        <v>25.1</v>
      </c>
      <c r="J33" s="273"/>
      <c r="K33" s="80"/>
      <c r="L33" s="82"/>
      <c r="M33" s="287" t="e">
        <f>#REF!</f>
        <v>#REF!</v>
      </c>
      <c r="N33" s="287" t="e">
        <f>#REF!</f>
        <v>#REF!</v>
      </c>
      <c r="O33" s="287" t="e">
        <f>#REF!</f>
        <v>#REF!</v>
      </c>
      <c r="P33" s="287" t="e">
        <f>#REF!</f>
        <v>#REF!</v>
      </c>
      <c r="Q33" s="287" t="e">
        <f>#REF!</f>
        <v>#REF!</v>
      </c>
      <c r="R33" s="287" t="e">
        <f>#REF!</f>
        <v>#REF!</v>
      </c>
      <c r="S33" s="287" t="e">
        <f>#REF!</f>
        <v>#REF!</v>
      </c>
    </row>
    <row r="34" spans="1:19" s="51" customFormat="1" x14ac:dyDescent="0.2">
      <c r="A34" s="592"/>
      <c r="B34" s="592"/>
      <c r="C34" s="545"/>
      <c r="D34" s="486">
        <v>0</v>
      </c>
      <c r="E34" s="490" t="s">
        <v>383</v>
      </c>
      <c r="F34" s="486">
        <v>5</v>
      </c>
      <c r="G34" s="288">
        <v>0</v>
      </c>
      <c r="H34" s="486">
        <v>38.6</v>
      </c>
      <c r="I34" s="486">
        <v>66.3</v>
      </c>
      <c r="J34" s="273"/>
      <c r="K34" s="80"/>
      <c r="L34" s="82"/>
      <c r="M34" s="287" t="e">
        <f>#REF!</f>
        <v>#REF!</v>
      </c>
      <c r="N34" s="287" t="e">
        <f>#REF!</f>
        <v>#REF!</v>
      </c>
      <c r="O34" s="287" t="e">
        <f>#REF!</f>
        <v>#REF!</v>
      </c>
      <c r="P34" s="287" t="e">
        <f>#REF!</f>
        <v>#REF!</v>
      </c>
      <c r="Q34" s="287" t="e">
        <f>#REF!</f>
        <v>#REF!</v>
      </c>
      <c r="R34" s="287" t="e">
        <f>#REF!</f>
        <v>#REF!</v>
      </c>
      <c r="S34" s="287" t="e">
        <f>#REF!</f>
        <v>#REF!</v>
      </c>
    </row>
    <row r="35" spans="1:19" s="51" customFormat="1" x14ac:dyDescent="0.2">
      <c r="A35" s="592"/>
      <c r="B35" s="592"/>
      <c r="C35" s="545"/>
      <c r="D35" s="486">
        <v>0</v>
      </c>
      <c r="E35" s="490" t="s">
        <v>383</v>
      </c>
      <c r="F35" s="486">
        <v>0</v>
      </c>
      <c r="G35" s="288">
        <v>0</v>
      </c>
      <c r="H35" s="486">
        <v>0</v>
      </c>
      <c r="I35" s="486">
        <v>0</v>
      </c>
      <c r="J35" s="273"/>
      <c r="K35" s="80"/>
      <c r="L35" s="82"/>
      <c r="M35" s="287" t="e">
        <f>#REF!</f>
        <v>#REF!</v>
      </c>
      <c r="N35" s="287" t="e">
        <f>#REF!</f>
        <v>#REF!</v>
      </c>
      <c r="O35" s="287" t="e">
        <f>#REF!</f>
        <v>#REF!</v>
      </c>
      <c r="P35" s="287" t="e">
        <f>#REF!</f>
        <v>#REF!</v>
      </c>
      <c r="Q35" s="287" t="e">
        <f>#REF!</f>
        <v>#REF!</v>
      </c>
      <c r="R35" s="287" t="e">
        <f>#REF!</f>
        <v>#REF!</v>
      </c>
      <c r="S35" s="287" t="e">
        <f>#REF!</f>
        <v>#REF!</v>
      </c>
    </row>
    <row r="36" spans="1:19" s="51" customFormat="1" x14ac:dyDescent="0.2">
      <c r="A36" s="592"/>
      <c r="B36" s="592"/>
      <c r="C36" s="545"/>
      <c r="D36" s="486">
        <v>0</v>
      </c>
      <c r="E36" s="490" t="s">
        <v>383</v>
      </c>
      <c r="F36" s="486">
        <v>0</v>
      </c>
      <c r="G36" s="288">
        <v>0</v>
      </c>
      <c r="H36" s="486">
        <v>0</v>
      </c>
      <c r="I36" s="486">
        <v>0</v>
      </c>
      <c r="J36" s="273"/>
      <c r="K36" s="80"/>
      <c r="L36" s="82"/>
      <c r="M36" s="287" t="e">
        <f>#REF!</f>
        <v>#REF!</v>
      </c>
      <c r="N36" s="287" t="e">
        <f>#REF!</f>
        <v>#REF!</v>
      </c>
      <c r="O36" s="287" t="e">
        <f>#REF!</f>
        <v>#REF!</v>
      </c>
      <c r="P36" s="287" t="e">
        <f>#REF!</f>
        <v>#REF!</v>
      </c>
      <c r="Q36" s="287" t="e">
        <f>#REF!</f>
        <v>#REF!</v>
      </c>
      <c r="R36" s="287" t="e">
        <f>#REF!</f>
        <v>#REF!</v>
      </c>
      <c r="S36" s="287" t="e">
        <f>#REF!</f>
        <v>#REF!</v>
      </c>
    </row>
    <row r="37" spans="1:19" s="51" customFormat="1" x14ac:dyDescent="0.2">
      <c r="A37" s="592"/>
      <c r="B37" s="592"/>
      <c r="C37" s="545"/>
      <c r="D37" s="486">
        <v>0</v>
      </c>
      <c r="E37" s="490" t="s">
        <v>383</v>
      </c>
      <c r="F37" s="486">
        <v>0</v>
      </c>
      <c r="G37" s="288">
        <v>0</v>
      </c>
      <c r="H37" s="486">
        <v>0</v>
      </c>
      <c r="I37" s="486">
        <v>0</v>
      </c>
      <c r="J37" s="273"/>
      <c r="K37" s="80"/>
      <c r="L37" s="82"/>
      <c r="M37" s="287" t="e">
        <f>#REF!</f>
        <v>#REF!</v>
      </c>
      <c r="N37" s="287" t="e">
        <f>#REF!</f>
        <v>#REF!</v>
      </c>
      <c r="O37" s="287" t="e">
        <f>#REF!</f>
        <v>#REF!</v>
      </c>
      <c r="P37" s="287" t="e">
        <f>#REF!</f>
        <v>#REF!</v>
      </c>
      <c r="Q37" s="287" t="e">
        <f>#REF!</f>
        <v>#REF!</v>
      </c>
      <c r="R37" s="287" t="e">
        <f>#REF!</f>
        <v>#REF!</v>
      </c>
      <c r="S37" s="287" t="e">
        <f>#REF!</f>
        <v>#REF!</v>
      </c>
    </row>
    <row r="38" spans="1:19" s="51" customFormat="1" x14ac:dyDescent="0.2">
      <c r="A38" s="592"/>
      <c r="B38" s="592"/>
      <c r="C38" s="545"/>
      <c r="D38" s="486">
        <v>0</v>
      </c>
      <c r="E38" s="490" t="s">
        <v>383</v>
      </c>
      <c r="F38" s="486">
        <v>12</v>
      </c>
      <c r="G38" s="288">
        <v>1</v>
      </c>
      <c r="H38" s="486">
        <v>106.7</v>
      </c>
      <c r="I38" s="486">
        <v>178.2</v>
      </c>
      <c r="J38" s="273"/>
      <c r="K38" s="80"/>
      <c r="L38" s="82"/>
      <c r="M38" s="287" t="e">
        <f>#REF!</f>
        <v>#REF!</v>
      </c>
      <c r="N38" s="287" t="e">
        <f>#REF!</f>
        <v>#REF!</v>
      </c>
      <c r="O38" s="287" t="e">
        <f>#REF!</f>
        <v>#REF!</v>
      </c>
      <c r="P38" s="287" t="e">
        <f>#REF!</f>
        <v>#REF!</v>
      </c>
      <c r="Q38" s="287" t="e">
        <f>#REF!</f>
        <v>#REF!</v>
      </c>
      <c r="R38" s="287" t="e">
        <f>#REF!</f>
        <v>#REF!</v>
      </c>
      <c r="S38" s="287" t="e">
        <f>#REF!</f>
        <v>#REF!</v>
      </c>
    </row>
    <row r="39" spans="1:19" s="51" customFormat="1" x14ac:dyDescent="0.2">
      <c r="A39" s="592"/>
      <c r="B39" s="592"/>
      <c r="C39" s="545"/>
      <c r="D39" s="486">
        <v>0</v>
      </c>
      <c r="E39" s="490" t="s">
        <v>383</v>
      </c>
      <c r="F39" s="486">
        <v>4</v>
      </c>
      <c r="G39" s="288">
        <v>0</v>
      </c>
      <c r="H39" s="486">
        <v>20</v>
      </c>
      <c r="I39" s="486">
        <v>35.1</v>
      </c>
      <c r="J39" s="273"/>
      <c r="K39" s="80"/>
      <c r="L39" s="82"/>
      <c r="M39" s="287" t="e">
        <f>#REF!</f>
        <v>#REF!</v>
      </c>
      <c r="N39" s="287" t="e">
        <f>#REF!</f>
        <v>#REF!</v>
      </c>
      <c r="O39" s="287" t="e">
        <f>#REF!</f>
        <v>#REF!</v>
      </c>
      <c r="P39" s="287" t="e">
        <f>#REF!</f>
        <v>#REF!</v>
      </c>
      <c r="Q39" s="287" t="e">
        <f>#REF!</f>
        <v>#REF!</v>
      </c>
      <c r="R39" s="287" t="e">
        <f>#REF!</f>
        <v>#REF!</v>
      </c>
      <c r="S39" s="287" t="e">
        <f>#REF!</f>
        <v>#REF!</v>
      </c>
    </row>
    <row r="40" spans="1:19" s="51" customFormat="1" x14ac:dyDescent="0.2">
      <c r="A40" s="592"/>
      <c r="B40" s="592"/>
      <c r="C40" s="545"/>
      <c r="D40" s="486">
        <v>0</v>
      </c>
      <c r="E40" s="490" t="s">
        <v>383</v>
      </c>
      <c r="F40" s="486">
        <v>0</v>
      </c>
      <c r="G40" s="288">
        <v>0</v>
      </c>
      <c r="H40" s="486">
        <v>0</v>
      </c>
      <c r="I40" s="486">
        <v>0</v>
      </c>
      <c r="J40" s="273"/>
      <c r="K40" s="80"/>
      <c r="L40" s="82"/>
      <c r="M40" s="287" t="e">
        <f>#REF!</f>
        <v>#REF!</v>
      </c>
      <c r="N40" s="287" t="e">
        <f>#REF!</f>
        <v>#REF!</v>
      </c>
      <c r="O40" s="287" t="e">
        <f>#REF!</f>
        <v>#REF!</v>
      </c>
      <c r="P40" s="287" t="e">
        <f>#REF!</f>
        <v>#REF!</v>
      </c>
      <c r="Q40" s="287" t="e">
        <f>#REF!</f>
        <v>#REF!</v>
      </c>
      <c r="R40" s="287" t="e">
        <f>#REF!</f>
        <v>#REF!</v>
      </c>
      <c r="S40" s="287" t="e">
        <f>#REF!</f>
        <v>#REF!</v>
      </c>
    </row>
    <row r="41" spans="1:19" s="51" customFormat="1" x14ac:dyDescent="0.2">
      <c r="A41" s="592"/>
      <c r="B41" s="592"/>
      <c r="C41" s="545"/>
      <c r="D41" s="486">
        <v>0</v>
      </c>
      <c r="E41" s="490" t="s">
        <v>383</v>
      </c>
      <c r="F41" s="486">
        <v>11</v>
      </c>
      <c r="G41" s="288">
        <v>0</v>
      </c>
      <c r="H41" s="486">
        <v>98</v>
      </c>
      <c r="I41" s="486">
        <v>161.30000000000001</v>
      </c>
      <c r="J41" s="273"/>
      <c r="K41" s="80"/>
      <c r="L41" s="82"/>
      <c r="M41" s="287" t="e">
        <f>#REF!</f>
        <v>#REF!</v>
      </c>
      <c r="N41" s="287" t="e">
        <f>#REF!</f>
        <v>#REF!</v>
      </c>
      <c r="O41" s="287" t="e">
        <f>#REF!</f>
        <v>#REF!</v>
      </c>
      <c r="P41" s="287" t="e">
        <f>#REF!</f>
        <v>#REF!</v>
      </c>
      <c r="Q41" s="287" t="e">
        <f>#REF!</f>
        <v>#REF!</v>
      </c>
      <c r="R41" s="287" t="e">
        <f>#REF!</f>
        <v>#REF!</v>
      </c>
      <c r="S41" s="287" t="e">
        <f>#REF!</f>
        <v>#REF!</v>
      </c>
    </row>
    <row r="42" spans="1:19" s="51" customFormat="1" x14ac:dyDescent="0.2">
      <c r="A42" s="592"/>
      <c r="B42" s="592"/>
      <c r="C42" s="545"/>
      <c r="D42" s="486">
        <v>0</v>
      </c>
      <c r="E42" s="490" t="s">
        <v>383</v>
      </c>
      <c r="F42" s="486">
        <v>20</v>
      </c>
      <c r="G42" s="288">
        <v>1</v>
      </c>
      <c r="H42" s="486">
        <v>0</v>
      </c>
      <c r="I42" s="486">
        <v>273.7</v>
      </c>
      <c r="J42" s="273"/>
      <c r="K42" s="80"/>
      <c r="L42" s="82"/>
      <c r="M42" s="287" t="e">
        <f>#REF!</f>
        <v>#REF!</v>
      </c>
      <c r="N42" s="287" t="e">
        <f>#REF!</f>
        <v>#REF!</v>
      </c>
      <c r="O42" s="287" t="e">
        <f>#REF!</f>
        <v>#REF!</v>
      </c>
      <c r="P42" s="287" t="e">
        <f>#REF!</f>
        <v>#REF!</v>
      </c>
      <c r="Q42" s="287" t="e">
        <f>#REF!</f>
        <v>#REF!</v>
      </c>
      <c r="R42" s="287" t="e">
        <f>#REF!</f>
        <v>#REF!</v>
      </c>
      <c r="S42" s="287" t="e">
        <f>#REF!</f>
        <v>#REF!</v>
      </c>
    </row>
    <row r="43" spans="1:19" s="51" customFormat="1" x14ac:dyDescent="0.2">
      <c r="A43" s="592"/>
      <c r="B43" s="592"/>
      <c r="C43" s="545"/>
      <c r="D43" s="486">
        <v>0</v>
      </c>
      <c r="E43" s="490" t="s">
        <v>383</v>
      </c>
      <c r="F43" s="486">
        <v>3</v>
      </c>
      <c r="G43" s="288">
        <v>0</v>
      </c>
      <c r="H43" s="486">
        <v>31.1</v>
      </c>
      <c r="I43" s="486">
        <v>47.3</v>
      </c>
      <c r="J43" s="273"/>
      <c r="K43" s="80"/>
      <c r="L43" s="82"/>
      <c r="M43" s="287" t="e">
        <f>#REF!</f>
        <v>#REF!</v>
      </c>
      <c r="N43" s="287" t="e">
        <f>#REF!</f>
        <v>#REF!</v>
      </c>
      <c r="O43" s="287" t="e">
        <f>#REF!</f>
        <v>#REF!</v>
      </c>
      <c r="P43" s="287" t="e">
        <f>#REF!</f>
        <v>#REF!</v>
      </c>
      <c r="Q43" s="287" t="e">
        <f>#REF!</f>
        <v>#REF!</v>
      </c>
      <c r="R43" s="287" t="e">
        <f>#REF!</f>
        <v>#REF!</v>
      </c>
      <c r="S43" s="287" t="e">
        <f>#REF!</f>
        <v>#REF!</v>
      </c>
    </row>
    <row r="44" spans="1:19" s="51" customFormat="1" x14ac:dyDescent="0.2">
      <c r="A44" s="592"/>
      <c r="B44" s="592"/>
      <c r="C44" s="545"/>
      <c r="D44" s="486">
        <v>0</v>
      </c>
      <c r="E44" s="490" t="s">
        <v>383</v>
      </c>
      <c r="F44" s="486">
        <v>6</v>
      </c>
      <c r="G44" s="288">
        <v>0</v>
      </c>
      <c r="H44" s="486">
        <v>0</v>
      </c>
      <c r="I44" s="486">
        <v>91.6</v>
      </c>
      <c r="J44" s="273"/>
      <c r="K44" s="80"/>
      <c r="L44" s="82"/>
      <c r="M44" s="287" t="e">
        <f>#REF!</f>
        <v>#REF!</v>
      </c>
      <c r="N44" s="287" t="e">
        <f>#REF!</f>
        <v>#REF!</v>
      </c>
      <c r="O44" s="287" t="e">
        <f>#REF!</f>
        <v>#REF!</v>
      </c>
      <c r="P44" s="287" t="e">
        <f>#REF!</f>
        <v>#REF!</v>
      </c>
      <c r="Q44" s="287" t="e">
        <f>#REF!</f>
        <v>#REF!</v>
      </c>
      <c r="R44" s="287" t="e">
        <f>#REF!</f>
        <v>#REF!</v>
      </c>
      <c r="S44" s="287" t="e">
        <f>#REF!</f>
        <v>#REF!</v>
      </c>
    </row>
    <row r="45" spans="1:19" s="51" customFormat="1" x14ac:dyDescent="0.2">
      <c r="A45" s="592"/>
      <c r="B45" s="592"/>
      <c r="C45" s="545"/>
      <c r="D45" s="486">
        <v>0</v>
      </c>
      <c r="E45" s="490" t="s">
        <v>383</v>
      </c>
      <c r="F45" s="486">
        <v>15</v>
      </c>
      <c r="G45" s="288">
        <v>1</v>
      </c>
      <c r="H45" s="486">
        <v>129.5</v>
      </c>
      <c r="I45" s="486">
        <v>216.9</v>
      </c>
      <c r="J45" s="273"/>
      <c r="K45" s="80"/>
      <c r="L45" s="82"/>
      <c r="M45" s="287" t="e">
        <f>#REF!</f>
        <v>#REF!</v>
      </c>
      <c r="N45" s="287" t="e">
        <f>#REF!</f>
        <v>#REF!</v>
      </c>
      <c r="O45" s="287" t="e">
        <f>#REF!</f>
        <v>#REF!</v>
      </c>
      <c r="P45" s="287" t="e">
        <f>#REF!</f>
        <v>#REF!</v>
      </c>
      <c r="Q45" s="287" t="e">
        <f>#REF!</f>
        <v>#REF!</v>
      </c>
      <c r="R45" s="287" t="e">
        <f>#REF!</f>
        <v>#REF!</v>
      </c>
      <c r="S45" s="287" t="e">
        <f>#REF!</f>
        <v>#REF!</v>
      </c>
    </row>
    <row r="46" spans="1:19" s="51" customFormat="1" x14ac:dyDescent="0.2">
      <c r="A46" s="592"/>
      <c r="B46" s="592"/>
      <c r="C46" s="545"/>
      <c r="D46" s="486">
        <v>0</v>
      </c>
      <c r="E46" s="490" t="s">
        <v>383</v>
      </c>
      <c r="F46" s="486">
        <v>0</v>
      </c>
      <c r="G46" s="288">
        <v>0</v>
      </c>
      <c r="H46" s="486">
        <v>0</v>
      </c>
      <c r="I46" s="486">
        <v>0</v>
      </c>
      <c r="J46" s="273"/>
      <c r="K46" s="80"/>
      <c r="L46" s="82"/>
      <c r="M46" s="287" t="e">
        <f>#REF!</f>
        <v>#REF!</v>
      </c>
      <c r="N46" s="287" t="e">
        <f>#REF!</f>
        <v>#REF!</v>
      </c>
      <c r="O46" s="287" t="e">
        <f>#REF!</f>
        <v>#REF!</v>
      </c>
      <c r="P46" s="287" t="e">
        <f>#REF!</f>
        <v>#REF!</v>
      </c>
      <c r="Q46" s="287" t="e">
        <f>#REF!</f>
        <v>#REF!</v>
      </c>
      <c r="R46" s="287" t="e">
        <f>#REF!</f>
        <v>#REF!</v>
      </c>
      <c r="S46" s="287" t="e">
        <f>#REF!</f>
        <v>#REF!</v>
      </c>
    </row>
    <row r="47" spans="1:19" s="51" customFormat="1" x14ac:dyDescent="0.2">
      <c r="A47" s="592"/>
      <c r="B47" s="592"/>
      <c r="C47" s="545"/>
      <c r="D47" s="486">
        <v>0</v>
      </c>
      <c r="E47" s="490" t="s">
        <v>383</v>
      </c>
      <c r="F47" s="486">
        <v>18</v>
      </c>
      <c r="G47" s="288">
        <v>1</v>
      </c>
      <c r="H47" s="486">
        <v>148.80000000000001</v>
      </c>
      <c r="I47" s="486">
        <v>227.5</v>
      </c>
      <c r="J47" s="273"/>
      <c r="K47" s="80"/>
      <c r="L47" s="82"/>
      <c r="M47" s="287" t="e">
        <f>#REF!</f>
        <v>#REF!</v>
      </c>
      <c r="N47" s="287" t="e">
        <f>#REF!</f>
        <v>#REF!</v>
      </c>
      <c r="O47" s="287" t="e">
        <f>#REF!</f>
        <v>#REF!</v>
      </c>
      <c r="P47" s="287" t="e">
        <f>#REF!</f>
        <v>#REF!</v>
      </c>
      <c r="Q47" s="287" t="e">
        <f>#REF!</f>
        <v>#REF!</v>
      </c>
      <c r="R47" s="287" t="e">
        <f>#REF!</f>
        <v>#REF!</v>
      </c>
      <c r="S47" s="287" t="e">
        <f>#REF!</f>
        <v>#REF!</v>
      </c>
    </row>
    <row r="48" spans="1:19" s="51" customFormat="1" x14ac:dyDescent="0.2">
      <c r="A48" s="592"/>
      <c r="B48" s="592"/>
      <c r="C48" s="545"/>
      <c r="D48" s="486">
        <v>0</v>
      </c>
      <c r="E48" s="490" t="s">
        <v>383</v>
      </c>
      <c r="F48" s="486">
        <v>2</v>
      </c>
      <c r="G48" s="288">
        <v>0</v>
      </c>
      <c r="H48" s="486">
        <v>3.1</v>
      </c>
      <c r="I48" s="486">
        <v>34.9</v>
      </c>
      <c r="J48" s="273"/>
      <c r="K48" s="80"/>
      <c r="L48" s="82"/>
      <c r="M48" s="287" t="e">
        <f>#REF!</f>
        <v>#REF!</v>
      </c>
      <c r="N48" s="287" t="e">
        <f>#REF!</f>
        <v>#REF!</v>
      </c>
      <c r="O48" s="287" t="e">
        <f>#REF!</f>
        <v>#REF!</v>
      </c>
      <c r="P48" s="287" t="e">
        <f>#REF!</f>
        <v>#REF!</v>
      </c>
      <c r="Q48" s="287" t="e">
        <f>#REF!</f>
        <v>#REF!</v>
      </c>
      <c r="R48" s="287" t="e">
        <f>#REF!</f>
        <v>#REF!</v>
      </c>
      <c r="S48" s="287" t="e">
        <f>#REF!</f>
        <v>#REF!</v>
      </c>
    </row>
    <row r="49" spans="1:19" s="51" customFormat="1" x14ac:dyDescent="0.2">
      <c r="A49" s="592"/>
      <c r="B49" s="592"/>
      <c r="C49" s="545"/>
      <c r="D49" s="486">
        <v>0</v>
      </c>
      <c r="E49" s="490" t="s">
        <v>383</v>
      </c>
      <c r="F49" s="486">
        <v>16</v>
      </c>
      <c r="G49" s="288">
        <v>1</v>
      </c>
      <c r="H49" s="486">
        <v>0</v>
      </c>
      <c r="I49" s="486">
        <v>218.8</v>
      </c>
      <c r="J49" s="273"/>
      <c r="K49" s="80"/>
      <c r="L49" s="82"/>
      <c r="M49" s="287" t="e">
        <f>#REF!</f>
        <v>#REF!</v>
      </c>
      <c r="N49" s="287" t="e">
        <f>#REF!</f>
        <v>#REF!</v>
      </c>
      <c r="O49" s="287" t="e">
        <f>#REF!</f>
        <v>#REF!</v>
      </c>
      <c r="P49" s="287" t="e">
        <f>#REF!</f>
        <v>#REF!</v>
      </c>
      <c r="Q49" s="287" t="e">
        <f>#REF!</f>
        <v>#REF!</v>
      </c>
      <c r="R49" s="287" t="e">
        <f>#REF!</f>
        <v>#REF!</v>
      </c>
      <c r="S49" s="287" t="e">
        <f>#REF!</f>
        <v>#REF!</v>
      </c>
    </row>
    <row r="50" spans="1:19" s="51" customFormat="1" x14ac:dyDescent="0.2">
      <c r="A50" s="592"/>
      <c r="B50" s="592"/>
      <c r="C50" s="545"/>
      <c r="D50" s="486">
        <v>0</v>
      </c>
      <c r="E50" s="490" t="s">
        <v>383</v>
      </c>
      <c r="F50" s="486">
        <v>9</v>
      </c>
      <c r="G50" s="288">
        <v>0</v>
      </c>
      <c r="H50" s="486">
        <v>69.099999999999994</v>
      </c>
      <c r="I50" s="486">
        <v>117.7</v>
      </c>
      <c r="J50" s="273"/>
      <c r="K50" s="80"/>
      <c r="L50" s="82"/>
      <c r="M50" s="287" t="e">
        <f>#REF!</f>
        <v>#REF!</v>
      </c>
      <c r="N50" s="287" t="e">
        <f>#REF!</f>
        <v>#REF!</v>
      </c>
      <c r="O50" s="287" t="e">
        <f>#REF!</f>
        <v>#REF!</v>
      </c>
      <c r="P50" s="287" t="e">
        <f>#REF!</f>
        <v>#REF!</v>
      </c>
      <c r="Q50" s="287" t="e">
        <f>#REF!</f>
        <v>#REF!</v>
      </c>
      <c r="R50" s="287" t="e">
        <f>#REF!</f>
        <v>#REF!</v>
      </c>
      <c r="S50" s="287" t="e">
        <f>#REF!</f>
        <v>#REF!</v>
      </c>
    </row>
    <row r="51" spans="1:19" s="51" customFormat="1" x14ac:dyDescent="0.2">
      <c r="A51" s="592"/>
      <c r="B51" s="592"/>
      <c r="C51" s="545"/>
      <c r="D51" s="486">
        <v>0</v>
      </c>
      <c r="E51" s="490" t="s">
        <v>383</v>
      </c>
      <c r="F51" s="486">
        <v>0</v>
      </c>
      <c r="G51" s="288">
        <v>0</v>
      </c>
      <c r="H51" s="486">
        <v>10.6</v>
      </c>
      <c r="I51" s="486">
        <v>14.5</v>
      </c>
      <c r="J51" s="273"/>
      <c r="K51" s="80"/>
      <c r="L51" s="82"/>
      <c r="M51" s="287" t="e">
        <f>#REF!</f>
        <v>#REF!</v>
      </c>
      <c r="N51" s="287" t="e">
        <f>#REF!</f>
        <v>#REF!</v>
      </c>
      <c r="O51" s="287" t="e">
        <f>#REF!</f>
        <v>#REF!</v>
      </c>
      <c r="P51" s="287" t="e">
        <f>#REF!</f>
        <v>#REF!</v>
      </c>
      <c r="Q51" s="287" t="e">
        <f>#REF!</f>
        <v>#REF!</v>
      </c>
      <c r="R51" s="287" t="e">
        <f>#REF!</f>
        <v>#REF!</v>
      </c>
      <c r="S51" s="287" t="e">
        <f>#REF!</f>
        <v>#REF!</v>
      </c>
    </row>
    <row r="52" spans="1:19" s="51" customFormat="1" x14ac:dyDescent="0.2">
      <c r="A52" s="592"/>
      <c r="B52" s="592"/>
      <c r="C52" s="545"/>
      <c r="D52" s="486">
        <v>0</v>
      </c>
      <c r="E52" s="490" t="s">
        <v>383</v>
      </c>
      <c r="F52" s="486">
        <v>1</v>
      </c>
      <c r="G52" s="288">
        <v>0</v>
      </c>
      <c r="H52" s="486">
        <v>18.899999999999999</v>
      </c>
      <c r="I52" s="486">
        <v>25.8</v>
      </c>
      <c r="J52" s="273"/>
      <c r="K52" s="80"/>
      <c r="L52" s="82"/>
      <c r="M52" s="287" t="e">
        <f>#REF!</f>
        <v>#REF!</v>
      </c>
      <c r="N52" s="287" t="e">
        <f>#REF!</f>
        <v>#REF!</v>
      </c>
      <c r="O52" s="287" t="e">
        <f>#REF!</f>
        <v>#REF!</v>
      </c>
      <c r="P52" s="287" t="e">
        <f>#REF!</f>
        <v>#REF!</v>
      </c>
      <c r="Q52" s="287" t="e">
        <f>#REF!</f>
        <v>#REF!</v>
      </c>
      <c r="R52" s="287" t="e">
        <f>#REF!</f>
        <v>#REF!</v>
      </c>
      <c r="S52" s="287" t="e">
        <f>#REF!</f>
        <v>#REF!</v>
      </c>
    </row>
    <row r="53" spans="1:19" s="51" customFormat="1" x14ac:dyDescent="0.2">
      <c r="A53" s="592"/>
      <c r="B53" s="592"/>
      <c r="C53" s="545"/>
      <c r="D53" s="486">
        <v>0</v>
      </c>
      <c r="E53" s="490" t="s">
        <v>383</v>
      </c>
      <c r="F53" s="486">
        <v>9</v>
      </c>
      <c r="G53" s="288">
        <v>0</v>
      </c>
      <c r="H53" s="486">
        <v>90.5</v>
      </c>
      <c r="I53" s="486">
        <v>145.30000000000001</v>
      </c>
      <c r="J53" s="273"/>
      <c r="K53" s="80"/>
      <c r="L53" s="82"/>
      <c r="M53" s="287" t="e">
        <f>#REF!</f>
        <v>#REF!</v>
      </c>
      <c r="N53" s="287" t="e">
        <f>#REF!</f>
        <v>#REF!</v>
      </c>
      <c r="O53" s="287" t="e">
        <f>#REF!</f>
        <v>#REF!</v>
      </c>
      <c r="P53" s="287" t="e">
        <f>#REF!</f>
        <v>#REF!</v>
      </c>
      <c r="Q53" s="287" t="e">
        <f>#REF!</f>
        <v>#REF!</v>
      </c>
      <c r="R53" s="287" t="e">
        <f>#REF!</f>
        <v>#REF!</v>
      </c>
      <c r="S53" s="287" t="e">
        <f>#REF!</f>
        <v>#REF!</v>
      </c>
    </row>
    <row r="54" spans="1:19" s="51" customFormat="1" x14ac:dyDescent="0.2">
      <c r="A54" s="592"/>
      <c r="B54" s="592"/>
      <c r="C54" s="545"/>
      <c r="D54" s="486">
        <v>0</v>
      </c>
      <c r="E54" s="490" t="s">
        <v>383</v>
      </c>
      <c r="F54" s="486">
        <v>0</v>
      </c>
      <c r="G54" s="288">
        <v>0</v>
      </c>
      <c r="H54" s="486">
        <v>10.3</v>
      </c>
      <c r="I54" s="486">
        <v>14</v>
      </c>
      <c r="J54" s="273"/>
      <c r="K54" s="80"/>
      <c r="L54" s="82"/>
      <c r="M54" s="287" t="e">
        <f>#REF!</f>
        <v>#REF!</v>
      </c>
      <c r="N54" s="287" t="e">
        <f>#REF!</f>
        <v>#REF!</v>
      </c>
      <c r="O54" s="287" t="e">
        <f>#REF!</f>
        <v>#REF!</v>
      </c>
      <c r="P54" s="287" t="e">
        <f>#REF!</f>
        <v>#REF!</v>
      </c>
      <c r="Q54" s="287" t="e">
        <f>#REF!</f>
        <v>#REF!</v>
      </c>
      <c r="R54" s="287" t="e">
        <f>#REF!</f>
        <v>#REF!</v>
      </c>
      <c r="S54" s="287" t="e">
        <f>#REF!</f>
        <v>#REF!</v>
      </c>
    </row>
    <row r="55" spans="1:19" s="51" customFormat="1" x14ac:dyDescent="0.2">
      <c r="A55" s="592"/>
      <c r="B55" s="592"/>
      <c r="C55" s="545"/>
      <c r="D55" s="486">
        <v>0</v>
      </c>
      <c r="E55" s="490" t="s">
        <v>383</v>
      </c>
      <c r="F55" s="486">
        <v>0</v>
      </c>
      <c r="G55" s="288">
        <v>0</v>
      </c>
      <c r="H55" s="486">
        <v>0</v>
      </c>
      <c r="I55" s="486">
        <v>0</v>
      </c>
      <c r="J55" s="273"/>
      <c r="K55" s="80"/>
      <c r="L55" s="82"/>
      <c r="M55" s="287" t="e">
        <f>#REF!</f>
        <v>#REF!</v>
      </c>
      <c r="N55" s="287" t="e">
        <f>#REF!</f>
        <v>#REF!</v>
      </c>
      <c r="O55" s="287" t="e">
        <f>#REF!</f>
        <v>#REF!</v>
      </c>
      <c r="P55" s="287" t="e">
        <f>#REF!</f>
        <v>#REF!</v>
      </c>
      <c r="Q55" s="287" t="e">
        <f>#REF!</f>
        <v>#REF!</v>
      </c>
      <c r="R55" s="287" t="e">
        <f>#REF!</f>
        <v>#REF!</v>
      </c>
      <c r="S55" s="287" t="e">
        <f>#REF!</f>
        <v>#REF!</v>
      </c>
    </row>
    <row r="56" spans="1:19" s="51" customFormat="1" x14ac:dyDescent="0.2">
      <c r="A56" s="592"/>
      <c r="B56" s="592"/>
      <c r="C56" s="545"/>
      <c r="D56" s="486">
        <v>0</v>
      </c>
      <c r="E56" s="490" t="s">
        <v>383</v>
      </c>
      <c r="F56" s="486">
        <v>3</v>
      </c>
      <c r="G56" s="288">
        <v>0</v>
      </c>
      <c r="H56" s="486">
        <v>29.5</v>
      </c>
      <c r="I56" s="486">
        <v>47.2</v>
      </c>
      <c r="J56" s="273"/>
      <c r="K56" s="80"/>
      <c r="L56" s="82"/>
      <c r="M56" s="287" t="e">
        <f>#REF!</f>
        <v>#REF!</v>
      </c>
      <c r="N56" s="287" t="e">
        <f>#REF!</f>
        <v>#REF!</v>
      </c>
      <c r="O56" s="287" t="e">
        <f>#REF!</f>
        <v>#REF!</v>
      </c>
      <c r="P56" s="287" t="e">
        <f>#REF!</f>
        <v>#REF!</v>
      </c>
      <c r="Q56" s="287" t="e">
        <f>#REF!</f>
        <v>#REF!</v>
      </c>
      <c r="R56" s="287" t="e">
        <f>#REF!</f>
        <v>#REF!</v>
      </c>
      <c r="S56" s="287" t="e">
        <f>#REF!</f>
        <v>#REF!</v>
      </c>
    </row>
    <row r="57" spans="1:19" ht="12.75" customHeight="1" x14ac:dyDescent="0.2">
      <c r="A57" s="592"/>
      <c r="B57" s="592"/>
      <c r="C57" s="572" t="s">
        <v>299</v>
      </c>
      <c r="D57" s="106"/>
      <c r="E57" s="107"/>
      <c r="F57" s="107"/>
      <c r="G57" s="107"/>
      <c r="H57" s="107"/>
      <c r="I57" s="136"/>
      <c r="J57" s="108"/>
      <c r="K57" s="109"/>
      <c r="L57" s="110"/>
      <c r="M57" s="111"/>
      <c r="N57" s="108"/>
      <c r="O57" s="112"/>
      <c r="P57" s="109"/>
      <c r="Q57" s="109"/>
      <c r="R57" s="109"/>
      <c r="S57" s="110"/>
    </row>
    <row r="58" spans="1:19" x14ac:dyDescent="0.2">
      <c r="A58" s="592"/>
      <c r="B58" s="592"/>
      <c r="C58" s="568"/>
      <c r="D58" s="68"/>
      <c r="E58" s="270"/>
      <c r="F58" s="270"/>
      <c r="G58" s="270"/>
      <c r="H58" s="270"/>
      <c r="I58" s="135"/>
      <c r="J58" s="38"/>
      <c r="K58" s="36"/>
      <c r="L58" s="37"/>
      <c r="M58" s="84"/>
      <c r="N58" s="38"/>
      <c r="O58" s="35"/>
      <c r="P58" s="36"/>
      <c r="Q58" s="36"/>
      <c r="R58" s="36"/>
      <c r="S58" s="37"/>
    </row>
    <row r="59" spans="1:19" x14ac:dyDescent="0.2">
      <c r="A59" s="592"/>
      <c r="B59" s="592"/>
      <c r="C59" s="569"/>
      <c r="D59" s="113"/>
      <c r="E59" s="114"/>
      <c r="F59" s="114"/>
      <c r="G59" s="114"/>
      <c r="H59" s="114"/>
      <c r="I59" s="137"/>
      <c r="J59" s="115"/>
      <c r="K59" s="116"/>
      <c r="L59" s="117"/>
      <c r="M59" s="118"/>
      <c r="N59" s="115"/>
      <c r="O59" s="119"/>
      <c r="P59" s="116"/>
      <c r="Q59" s="116"/>
      <c r="R59" s="116"/>
      <c r="S59" s="117"/>
    </row>
    <row r="60" spans="1:19" x14ac:dyDescent="0.2">
      <c r="A60" s="592"/>
      <c r="B60" s="592"/>
      <c r="C60" s="549" t="s">
        <v>300</v>
      </c>
      <c r="D60" s="68"/>
      <c r="E60" s="270"/>
      <c r="F60" s="270"/>
      <c r="G60" s="270"/>
      <c r="H60" s="270"/>
      <c r="I60" s="135"/>
      <c r="J60" s="38"/>
      <c r="K60" s="36"/>
      <c r="L60" s="37"/>
      <c r="M60" s="84"/>
      <c r="N60" s="38"/>
      <c r="O60" s="35"/>
      <c r="P60" s="36"/>
      <c r="Q60" s="36"/>
      <c r="R60" s="36"/>
      <c r="S60" s="37"/>
    </row>
    <row r="61" spans="1:19" x14ac:dyDescent="0.2">
      <c r="A61" s="592"/>
      <c r="B61" s="592"/>
      <c r="C61" s="549"/>
      <c r="D61" s="68"/>
      <c r="E61" s="270"/>
      <c r="F61" s="496"/>
      <c r="G61" s="78"/>
      <c r="H61" s="496"/>
      <c r="I61" s="135"/>
      <c r="J61" s="38"/>
      <c r="K61" s="36"/>
      <c r="L61" s="37"/>
      <c r="M61" s="84"/>
      <c r="N61" s="38"/>
      <c r="O61" s="35"/>
      <c r="P61" s="36"/>
      <c r="Q61" s="36"/>
      <c r="R61" s="36"/>
      <c r="S61" s="37"/>
    </row>
    <row r="62" spans="1:19" x14ac:dyDescent="0.2">
      <c r="A62" s="592"/>
      <c r="B62" s="592"/>
      <c r="C62" s="550"/>
      <c r="D62" s="68"/>
      <c r="E62" s="270"/>
      <c r="F62" s="497"/>
      <c r="G62" s="78"/>
      <c r="H62" s="497"/>
      <c r="I62" s="135"/>
      <c r="J62" s="38"/>
      <c r="K62" s="36"/>
      <c r="L62" s="37"/>
      <c r="M62" s="84"/>
      <c r="N62" s="38"/>
      <c r="O62" s="35"/>
      <c r="P62" s="36"/>
      <c r="Q62" s="36"/>
      <c r="R62" s="36"/>
      <c r="S62" s="37"/>
    </row>
    <row r="63" spans="1:19" ht="25.5" x14ac:dyDescent="0.2">
      <c r="A63" s="592"/>
      <c r="B63" s="592"/>
      <c r="C63" s="269" t="s">
        <v>372</v>
      </c>
      <c r="D63" s="488">
        <v>0.08</v>
      </c>
      <c r="E63" s="290">
        <v>0</v>
      </c>
      <c r="F63" s="489">
        <v>258</v>
      </c>
      <c r="G63" s="290"/>
      <c r="H63" s="489">
        <v>1733.7999999999997</v>
      </c>
      <c r="I63" s="290">
        <v>3742.1000000000004</v>
      </c>
      <c r="J63" s="289" t="s">
        <v>370</v>
      </c>
      <c r="K63" s="36"/>
      <c r="L63" s="37"/>
      <c r="M63" s="84"/>
      <c r="N63" s="38"/>
      <c r="O63" s="35"/>
      <c r="P63" s="36"/>
      <c r="Q63" s="36"/>
      <c r="R63" s="36"/>
      <c r="S63" s="37"/>
    </row>
    <row r="64" spans="1:19" ht="26.25" thickBot="1" x14ac:dyDescent="0.3">
      <c r="A64" s="592"/>
      <c r="B64" s="592"/>
      <c r="C64" s="90" t="s">
        <v>215</v>
      </c>
      <c r="D64" s="485">
        <v>125.31868955849565</v>
      </c>
      <c r="E64" s="485" t="s">
        <v>398</v>
      </c>
      <c r="F64" s="485">
        <v>462.25938229297708</v>
      </c>
      <c r="G64" s="485">
        <v>21.14347883572637</v>
      </c>
      <c r="H64" s="485">
        <v>2327.3366325771053</v>
      </c>
      <c r="I64" s="485">
        <v>18069.018076467273</v>
      </c>
      <c r="J64" s="289" t="s">
        <v>370</v>
      </c>
      <c r="K64" s="40"/>
      <c r="L64" s="41"/>
      <c r="M64" s="85"/>
      <c r="N64" s="39"/>
      <c r="O64" s="42"/>
      <c r="P64" s="40"/>
      <c r="Q64" s="40"/>
      <c r="R64" s="40"/>
      <c r="S64" s="41"/>
    </row>
    <row r="65" spans="1:19" x14ac:dyDescent="0.2">
      <c r="A65" s="584" t="s">
        <v>373</v>
      </c>
      <c r="B65" s="589" t="s">
        <v>374</v>
      </c>
      <c r="C65" s="575" t="s">
        <v>214</v>
      </c>
      <c r="D65" s="486">
        <v>0</v>
      </c>
      <c r="E65" s="490" t="s">
        <v>383</v>
      </c>
      <c r="F65" s="486">
        <v>0</v>
      </c>
      <c r="G65" s="288">
        <v>0</v>
      </c>
      <c r="H65" s="486">
        <v>0</v>
      </c>
      <c r="I65" s="486">
        <v>0</v>
      </c>
      <c r="J65" s="272"/>
      <c r="K65" s="94"/>
      <c r="L65" s="95"/>
      <c r="M65" s="287" t="e">
        <f>#REF!</f>
        <v>#REF!</v>
      </c>
      <c r="N65" s="287" t="e">
        <f>#REF!</f>
        <v>#REF!</v>
      </c>
      <c r="O65" s="287" t="e">
        <f>#REF!</f>
        <v>#REF!</v>
      </c>
      <c r="P65" s="287" t="e">
        <f>#REF!</f>
        <v>#REF!</v>
      </c>
      <c r="Q65" s="287" t="e">
        <f>#REF!</f>
        <v>#REF!</v>
      </c>
      <c r="R65" s="287" t="e">
        <f>#REF!</f>
        <v>#REF!</v>
      </c>
      <c r="S65" s="287" t="e">
        <f>#REF!</f>
        <v>#REF!</v>
      </c>
    </row>
    <row r="66" spans="1:19" x14ac:dyDescent="0.2">
      <c r="A66" s="568"/>
      <c r="B66" s="590"/>
      <c r="C66" s="576"/>
      <c r="D66" s="486">
        <v>0</v>
      </c>
      <c r="E66" s="490" t="s">
        <v>383</v>
      </c>
      <c r="F66" s="486">
        <v>0</v>
      </c>
      <c r="G66" s="288">
        <v>0</v>
      </c>
      <c r="H66" s="486">
        <v>0</v>
      </c>
      <c r="I66" s="486">
        <v>0</v>
      </c>
      <c r="J66" s="273"/>
      <c r="K66" s="80"/>
      <c r="L66" s="82"/>
      <c r="M66" s="287" t="e">
        <f>#REF!</f>
        <v>#REF!</v>
      </c>
      <c r="N66" s="287" t="e">
        <f>#REF!</f>
        <v>#REF!</v>
      </c>
      <c r="O66" s="287" t="e">
        <f>#REF!</f>
        <v>#REF!</v>
      </c>
      <c r="P66" s="287" t="e">
        <f>#REF!</f>
        <v>#REF!</v>
      </c>
      <c r="Q66" s="287" t="e">
        <f>#REF!</f>
        <v>#REF!</v>
      </c>
      <c r="R66" s="287" t="e">
        <f>#REF!</f>
        <v>#REF!</v>
      </c>
      <c r="S66" s="287" t="e">
        <f>#REF!</f>
        <v>#REF!</v>
      </c>
    </row>
    <row r="67" spans="1:19" x14ac:dyDescent="0.2">
      <c r="A67" s="568"/>
      <c r="B67" s="590"/>
      <c r="C67" s="576"/>
      <c r="D67" s="486">
        <v>0</v>
      </c>
      <c r="E67" s="490" t="s">
        <v>383</v>
      </c>
      <c r="F67" s="486">
        <v>19.79</v>
      </c>
      <c r="G67" s="288">
        <v>2</v>
      </c>
      <c r="H67" s="486">
        <v>38.1</v>
      </c>
      <c r="I67" s="486">
        <v>83.7</v>
      </c>
      <c r="J67" s="273"/>
      <c r="K67" s="80"/>
      <c r="L67" s="82"/>
      <c r="M67" s="287" t="e">
        <f>#REF!</f>
        <v>#REF!</v>
      </c>
      <c r="N67" s="287" t="e">
        <f>#REF!</f>
        <v>#REF!</v>
      </c>
      <c r="O67" s="287" t="e">
        <f>#REF!</f>
        <v>#REF!</v>
      </c>
      <c r="P67" s="287" t="e">
        <f>#REF!</f>
        <v>#REF!</v>
      </c>
      <c r="Q67" s="287" t="e">
        <f>#REF!</f>
        <v>#REF!</v>
      </c>
      <c r="R67" s="287" t="e">
        <f>#REF!</f>
        <v>#REF!</v>
      </c>
      <c r="S67" s="287" t="e">
        <f>#REF!</f>
        <v>#REF!</v>
      </c>
    </row>
    <row r="68" spans="1:19" x14ac:dyDescent="0.2">
      <c r="A68" s="568"/>
      <c r="B68" s="590"/>
      <c r="C68" s="576"/>
      <c r="D68" s="486">
        <v>0</v>
      </c>
      <c r="E68" s="490" t="s">
        <v>383</v>
      </c>
      <c r="F68" s="486">
        <v>4.32</v>
      </c>
      <c r="G68" s="288">
        <v>0</v>
      </c>
      <c r="H68" s="486">
        <v>0</v>
      </c>
      <c r="I68" s="486">
        <v>34.6</v>
      </c>
      <c r="J68" s="273"/>
      <c r="K68" s="80"/>
      <c r="L68" s="82"/>
      <c r="M68" s="287" t="e">
        <f>#REF!</f>
        <v>#REF!</v>
      </c>
      <c r="N68" s="287" t="e">
        <f>#REF!</f>
        <v>#REF!</v>
      </c>
      <c r="O68" s="287" t="e">
        <f>#REF!</f>
        <v>#REF!</v>
      </c>
      <c r="P68" s="287" t="e">
        <f>#REF!</f>
        <v>#REF!</v>
      </c>
      <c r="Q68" s="287" t="e">
        <f>#REF!</f>
        <v>#REF!</v>
      </c>
      <c r="R68" s="287" t="e">
        <f>#REF!</f>
        <v>#REF!</v>
      </c>
      <c r="S68" s="287" t="e">
        <f>#REF!</f>
        <v>#REF!</v>
      </c>
    </row>
    <row r="69" spans="1:19" x14ac:dyDescent="0.2">
      <c r="A69" s="568"/>
      <c r="B69" s="590"/>
      <c r="C69" s="576"/>
      <c r="D69" s="486">
        <v>0</v>
      </c>
      <c r="E69" s="490" t="s">
        <v>383</v>
      </c>
      <c r="F69" s="486">
        <v>1.79</v>
      </c>
      <c r="G69" s="288">
        <v>0</v>
      </c>
      <c r="H69" s="486">
        <v>0</v>
      </c>
      <c r="I69" s="486">
        <v>50.4</v>
      </c>
      <c r="J69" s="273"/>
      <c r="K69" s="80"/>
      <c r="L69" s="82"/>
      <c r="M69" s="287" t="e">
        <f>#REF!</f>
        <v>#REF!</v>
      </c>
      <c r="N69" s="287" t="e">
        <f>#REF!</f>
        <v>#REF!</v>
      </c>
      <c r="O69" s="287" t="e">
        <f>#REF!</f>
        <v>#REF!</v>
      </c>
      <c r="P69" s="287" t="e">
        <f>#REF!</f>
        <v>#REF!</v>
      </c>
      <c r="Q69" s="287" t="e">
        <f>#REF!</f>
        <v>#REF!</v>
      </c>
      <c r="R69" s="287" t="e">
        <f>#REF!</f>
        <v>#REF!</v>
      </c>
      <c r="S69" s="287" t="e">
        <f>#REF!</f>
        <v>#REF!</v>
      </c>
    </row>
    <row r="70" spans="1:19" x14ac:dyDescent="0.2">
      <c r="A70" s="568"/>
      <c r="B70" s="590"/>
      <c r="C70" s="576"/>
      <c r="D70" s="486">
        <v>0</v>
      </c>
      <c r="E70" s="490" t="s">
        <v>383</v>
      </c>
      <c r="F70" s="486">
        <v>0.65</v>
      </c>
      <c r="G70" s="288">
        <v>0</v>
      </c>
      <c r="H70" s="486">
        <v>0</v>
      </c>
      <c r="I70" s="486">
        <v>18.3</v>
      </c>
      <c r="J70" s="273"/>
      <c r="K70" s="80"/>
      <c r="L70" s="82"/>
      <c r="M70" s="287" t="e">
        <f>#REF!</f>
        <v>#REF!</v>
      </c>
      <c r="N70" s="287" t="e">
        <f>#REF!</f>
        <v>#REF!</v>
      </c>
      <c r="O70" s="287" t="e">
        <f>#REF!</f>
        <v>#REF!</v>
      </c>
      <c r="P70" s="287" t="e">
        <f>#REF!</f>
        <v>#REF!</v>
      </c>
      <c r="Q70" s="287" t="e">
        <f>#REF!</f>
        <v>#REF!</v>
      </c>
      <c r="R70" s="287" t="e">
        <f>#REF!</f>
        <v>#REF!</v>
      </c>
      <c r="S70" s="287" t="e">
        <f>#REF!</f>
        <v>#REF!</v>
      </c>
    </row>
    <row r="71" spans="1:19" x14ac:dyDescent="0.2">
      <c r="A71" s="568"/>
      <c r="B71" s="590"/>
      <c r="C71" s="576"/>
      <c r="D71" s="486">
        <v>0</v>
      </c>
      <c r="E71" s="490" t="s">
        <v>383</v>
      </c>
      <c r="F71" s="486">
        <v>11.23</v>
      </c>
      <c r="G71" s="288">
        <v>1</v>
      </c>
      <c r="H71" s="486">
        <v>21.6</v>
      </c>
      <c r="I71" s="486">
        <v>47.5</v>
      </c>
      <c r="J71" s="273"/>
      <c r="K71" s="80"/>
      <c r="L71" s="82"/>
      <c r="M71" s="287" t="e">
        <f>#REF!</f>
        <v>#REF!</v>
      </c>
      <c r="N71" s="287" t="e">
        <f>#REF!</f>
        <v>#REF!</v>
      </c>
      <c r="O71" s="287" t="e">
        <f>#REF!</f>
        <v>#REF!</v>
      </c>
      <c r="P71" s="287" t="e">
        <f>#REF!</f>
        <v>#REF!</v>
      </c>
      <c r="Q71" s="287" t="e">
        <f>#REF!</f>
        <v>#REF!</v>
      </c>
      <c r="R71" s="287" t="e">
        <f>#REF!</f>
        <v>#REF!</v>
      </c>
      <c r="S71" s="287" t="e">
        <f>#REF!</f>
        <v>#REF!</v>
      </c>
    </row>
    <row r="72" spans="1:19" x14ac:dyDescent="0.2">
      <c r="A72" s="568"/>
      <c r="B72" s="590"/>
      <c r="C72" s="576"/>
      <c r="D72" s="486">
        <v>0</v>
      </c>
      <c r="E72" s="490" t="s">
        <v>383</v>
      </c>
      <c r="F72" s="486">
        <v>5.2</v>
      </c>
      <c r="G72" s="288">
        <v>0</v>
      </c>
      <c r="H72" s="486">
        <v>91.8</v>
      </c>
      <c r="I72" s="486">
        <v>146.9</v>
      </c>
      <c r="J72" s="273"/>
      <c r="K72" s="80"/>
      <c r="L72" s="82"/>
      <c r="M72" s="287" t="e">
        <f>#REF!</f>
        <v>#REF!</v>
      </c>
      <c r="N72" s="287" t="e">
        <f>#REF!</f>
        <v>#REF!</v>
      </c>
      <c r="O72" s="287" t="e">
        <f>#REF!</f>
        <v>#REF!</v>
      </c>
      <c r="P72" s="287" t="e">
        <f>#REF!</f>
        <v>#REF!</v>
      </c>
      <c r="Q72" s="287" t="e">
        <f>#REF!</f>
        <v>#REF!</v>
      </c>
      <c r="R72" s="287" t="e">
        <f>#REF!</f>
        <v>#REF!</v>
      </c>
      <c r="S72" s="287" t="e">
        <f>#REF!</f>
        <v>#REF!</v>
      </c>
    </row>
    <row r="73" spans="1:19" x14ac:dyDescent="0.2">
      <c r="A73" s="568"/>
      <c r="B73" s="590"/>
      <c r="C73" s="576"/>
      <c r="D73" s="486">
        <v>0</v>
      </c>
      <c r="E73" s="490" t="s">
        <v>383</v>
      </c>
      <c r="F73" s="486">
        <v>0</v>
      </c>
      <c r="G73" s="288">
        <v>0</v>
      </c>
      <c r="H73" s="486">
        <v>0</v>
      </c>
      <c r="I73" s="486">
        <v>0</v>
      </c>
      <c r="J73" s="273"/>
      <c r="K73" s="80"/>
      <c r="L73" s="82"/>
      <c r="M73" s="287" t="e">
        <f>#REF!</f>
        <v>#REF!</v>
      </c>
      <c r="N73" s="287" t="e">
        <f>#REF!</f>
        <v>#REF!</v>
      </c>
      <c r="O73" s="287" t="e">
        <f>#REF!</f>
        <v>#REF!</v>
      </c>
      <c r="P73" s="287" t="e">
        <f>#REF!</f>
        <v>#REF!</v>
      </c>
      <c r="Q73" s="287" t="e">
        <f>#REF!</f>
        <v>#REF!</v>
      </c>
      <c r="R73" s="287" t="e">
        <f>#REF!</f>
        <v>#REF!</v>
      </c>
      <c r="S73" s="287" t="e">
        <f>#REF!</f>
        <v>#REF!</v>
      </c>
    </row>
    <row r="74" spans="1:19" x14ac:dyDescent="0.2">
      <c r="A74" s="568"/>
      <c r="B74" s="590"/>
      <c r="C74" s="576"/>
      <c r="D74" s="486">
        <v>0</v>
      </c>
      <c r="E74" s="490" t="s">
        <v>383</v>
      </c>
      <c r="F74" s="486">
        <v>18.72</v>
      </c>
      <c r="G74" s="288">
        <v>2</v>
      </c>
      <c r="H74" s="486">
        <v>36</v>
      </c>
      <c r="I74" s="486">
        <v>79.2</v>
      </c>
      <c r="J74" s="273"/>
      <c r="K74" s="80"/>
      <c r="L74" s="82"/>
      <c r="M74" s="287" t="e">
        <f>#REF!</f>
        <v>#REF!</v>
      </c>
      <c r="N74" s="287" t="e">
        <f>#REF!</f>
        <v>#REF!</v>
      </c>
      <c r="O74" s="287" t="e">
        <f>#REF!</f>
        <v>#REF!</v>
      </c>
      <c r="P74" s="287" t="e">
        <f>#REF!</f>
        <v>#REF!</v>
      </c>
      <c r="Q74" s="287" t="e">
        <f>#REF!</f>
        <v>#REF!</v>
      </c>
      <c r="R74" s="287" t="e">
        <f>#REF!</f>
        <v>#REF!</v>
      </c>
      <c r="S74" s="287" t="e">
        <f>#REF!</f>
        <v>#REF!</v>
      </c>
    </row>
    <row r="75" spans="1:19" x14ac:dyDescent="0.2">
      <c r="A75" s="568"/>
      <c r="B75" s="590"/>
      <c r="C75" s="576"/>
      <c r="D75" s="486">
        <v>0</v>
      </c>
      <c r="E75" s="490" t="s">
        <v>383</v>
      </c>
      <c r="F75" s="486">
        <v>9.0500000000000007</v>
      </c>
      <c r="G75" s="288">
        <v>1</v>
      </c>
      <c r="H75" s="486">
        <v>17.399999999999999</v>
      </c>
      <c r="I75" s="486">
        <v>38.299999999999997</v>
      </c>
      <c r="J75" s="273"/>
      <c r="K75" s="80"/>
      <c r="L75" s="82"/>
      <c r="M75" s="287" t="e">
        <f>#REF!</f>
        <v>#REF!</v>
      </c>
      <c r="N75" s="287" t="e">
        <f>#REF!</f>
        <v>#REF!</v>
      </c>
      <c r="O75" s="287" t="e">
        <f>#REF!</f>
        <v>#REF!</v>
      </c>
      <c r="P75" s="287" t="e">
        <f>#REF!</f>
        <v>#REF!</v>
      </c>
      <c r="Q75" s="287" t="e">
        <f>#REF!</f>
        <v>#REF!</v>
      </c>
      <c r="R75" s="287" t="e">
        <f>#REF!</f>
        <v>#REF!</v>
      </c>
      <c r="S75" s="287" t="e">
        <f>#REF!</f>
        <v>#REF!</v>
      </c>
    </row>
    <row r="76" spans="1:19" x14ac:dyDescent="0.2">
      <c r="A76" s="568"/>
      <c r="B76" s="590"/>
      <c r="C76" s="576"/>
      <c r="D76" s="486">
        <v>0</v>
      </c>
      <c r="E76" s="490" t="s">
        <v>383</v>
      </c>
      <c r="F76" s="486">
        <v>1.1599999999999999</v>
      </c>
      <c r="G76" s="288">
        <v>0</v>
      </c>
      <c r="H76" s="486">
        <v>20.399999999999999</v>
      </c>
      <c r="I76" s="486">
        <v>32.6</v>
      </c>
      <c r="J76" s="273"/>
      <c r="K76" s="80"/>
      <c r="L76" s="82"/>
      <c r="M76" s="287" t="e">
        <f>#REF!</f>
        <v>#REF!</v>
      </c>
      <c r="N76" s="287" t="e">
        <f>#REF!</f>
        <v>#REF!</v>
      </c>
      <c r="O76" s="287" t="e">
        <f>#REF!</f>
        <v>#REF!</v>
      </c>
      <c r="P76" s="287" t="e">
        <f>#REF!</f>
        <v>#REF!</v>
      </c>
      <c r="Q76" s="287" t="e">
        <f>#REF!</f>
        <v>#REF!</v>
      </c>
      <c r="R76" s="287" t="e">
        <f>#REF!</f>
        <v>#REF!</v>
      </c>
      <c r="S76" s="287" t="e">
        <f>#REF!</f>
        <v>#REF!</v>
      </c>
    </row>
    <row r="77" spans="1:19" x14ac:dyDescent="0.2">
      <c r="A77" s="568"/>
      <c r="B77" s="590"/>
      <c r="C77" s="576"/>
      <c r="D77" s="486">
        <v>0</v>
      </c>
      <c r="E77" s="490" t="s">
        <v>383</v>
      </c>
      <c r="F77" s="486">
        <v>1.02</v>
      </c>
      <c r="G77" s="288">
        <v>0</v>
      </c>
      <c r="H77" s="486">
        <v>18</v>
      </c>
      <c r="I77" s="486">
        <v>28.8</v>
      </c>
      <c r="J77" s="273"/>
      <c r="K77" s="80"/>
      <c r="L77" s="82"/>
      <c r="M77" s="287" t="e">
        <f>#REF!</f>
        <v>#REF!</v>
      </c>
      <c r="N77" s="287" t="e">
        <f>#REF!</f>
        <v>#REF!</v>
      </c>
      <c r="O77" s="287" t="e">
        <f>#REF!</f>
        <v>#REF!</v>
      </c>
      <c r="P77" s="287" t="e">
        <f>#REF!</f>
        <v>#REF!</v>
      </c>
      <c r="Q77" s="287" t="e">
        <f>#REF!</f>
        <v>#REF!</v>
      </c>
      <c r="R77" s="287" t="e">
        <f>#REF!</f>
        <v>#REF!</v>
      </c>
      <c r="S77" s="287" t="e">
        <f>#REF!</f>
        <v>#REF!</v>
      </c>
    </row>
    <row r="78" spans="1:19" x14ac:dyDescent="0.2">
      <c r="A78" s="568"/>
      <c r="B78" s="590"/>
      <c r="C78" s="576"/>
      <c r="D78" s="486">
        <v>0</v>
      </c>
      <c r="E78" s="490" t="s">
        <v>383</v>
      </c>
      <c r="F78" s="486">
        <v>57.2</v>
      </c>
      <c r="G78" s="288">
        <v>5</v>
      </c>
      <c r="H78" s="486">
        <v>110</v>
      </c>
      <c r="I78" s="486">
        <v>242</v>
      </c>
      <c r="J78" s="273"/>
      <c r="K78" s="80"/>
      <c r="L78" s="82"/>
      <c r="M78" s="287" t="e">
        <f>#REF!</f>
        <v>#REF!</v>
      </c>
      <c r="N78" s="287" t="e">
        <f>#REF!</f>
        <v>#REF!</v>
      </c>
      <c r="O78" s="287" t="e">
        <f>#REF!</f>
        <v>#REF!</v>
      </c>
      <c r="P78" s="287" t="e">
        <f>#REF!</f>
        <v>#REF!</v>
      </c>
      <c r="Q78" s="287" t="e">
        <f>#REF!</f>
        <v>#REF!</v>
      </c>
      <c r="R78" s="287" t="e">
        <f>#REF!</f>
        <v>#REF!</v>
      </c>
      <c r="S78" s="287" t="e">
        <f>#REF!</f>
        <v>#REF!</v>
      </c>
    </row>
    <row r="79" spans="1:19" x14ac:dyDescent="0.2">
      <c r="A79" s="568"/>
      <c r="B79" s="590"/>
      <c r="C79" s="576"/>
      <c r="D79" s="486">
        <v>0</v>
      </c>
      <c r="E79" s="490" t="s">
        <v>383</v>
      </c>
      <c r="F79" s="486">
        <v>1.28</v>
      </c>
      <c r="G79" s="288">
        <v>0</v>
      </c>
      <c r="H79" s="486">
        <v>22.4</v>
      </c>
      <c r="I79" s="486">
        <v>36</v>
      </c>
      <c r="J79" s="273"/>
      <c r="K79" s="80"/>
      <c r="L79" s="82"/>
      <c r="M79" s="287" t="e">
        <f>#REF!</f>
        <v>#REF!</v>
      </c>
      <c r="N79" s="287" t="e">
        <f>#REF!</f>
        <v>#REF!</v>
      </c>
      <c r="O79" s="287" t="e">
        <f>#REF!</f>
        <v>#REF!</v>
      </c>
      <c r="P79" s="287" t="e">
        <f>#REF!</f>
        <v>#REF!</v>
      </c>
      <c r="Q79" s="287" t="e">
        <f>#REF!</f>
        <v>#REF!</v>
      </c>
      <c r="R79" s="287" t="e">
        <f>#REF!</f>
        <v>#REF!</v>
      </c>
      <c r="S79" s="287" t="e">
        <f>#REF!</f>
        <v>#REF!</v>
      </c>
    </row>
    <row r="80" spans="1:19" x14ac:dyDescent="0.2">
      <c r="A80" s="568"/>
      <c r="B80" s="590"/>
      <c r="C80" s="576"/>
      <c r="D80" s="486">
        <v>0</v>
      </c>
      <c r="E80" s="490" t="s">
        <v>383</v>
      </c>
      <c r="F80" s="486">
        <v>1.7</v>
      </c>
      <c r="G80" s="288">
        <v>0</v>
      </c>
      <c r="H80" s="486">
        <v>30</v>
      </c>
      <c r="I80" s="486">
        <v>48</v>
      </c>
      <c r="J80" s="273"/>
      <c r="K80" s="80"/>
      <c r="L80" s="82"/>
      <c r="M80" s="287" t="e">
        <f>#REF!</f>
        <v>#REF!</v>
      </c>
      <c r="N80" s="287" t="e">
        <f>#REF!</f>
        <v>#REF!</v>
      </c>
      <c r="O80" s="287" t="e">
        <f>#REF!</f>
        <v>#REF!</v>
      </c>
      <c r="P80" s="287" t="e">
        <f>#REF!</f>
        <v>#REF!</v>
      </c>
      <c r="Q80" s="287" t="e">
        <f>#REF!</f>
        <v>#REF!</v>
      </c>
      <c r="R80" s="287" t="e">
        <f>#REF!</f>
        <v>#REF!</v>
      </c>
      <c r="S80" s="287" t="e">
        <f>#REF!</f>
        <v>#REF!</v>
      </c>
    </row>
    <row r="81" spans="1:19" x14ac:dyDescent="0.2">
      <c r="A81" s="568"/>
      <c r="B81" s="590"/>
      <c r="C81" s="576"/>
      <c r="D81" s="486">
        <v>0.06</v>
      </c>
      <c r="E81" s="490" t="s">
        <v>383</v>
      </c>
      <c r="F81" s="486">
        <v>4.4000000000000004</v>
      </c>
      <c r="G81" s="288">
        <v>0</v>
      </c>
      <c r="H81" s="486">
        <v>6.9</v>
      </c>
      <c r="I81" s="486">
        <v>14</v>
      </c>
      <c r="J81" s="273"/>
      <c r="K81" s="80"/>
      <c r="L81" s="82"/>
      <c r="M81" s="287" t="e">
        <f>#REF!</f>
        <v>#REF!</v>
      </c>
      <c r="N81" s="287" t="e">
        <f>#REF!</f>
        <v>#REF!</v>
      </c>
      <c r="O81" s="287" t="e">
        <f>#REF!</f>
        <v>#REF!</v>
      </c>
      <c r="P81" s="287" t="e">
        <f>#REF!</f>
        <v>#REF!</v>
      </c>
      <c r="Q81" s="287" t="e">
        <f>#REF!</f>
        <v>#REF!</v>
      </c>
      <c r="R81" s="287" t="e">
        <f>#REF!</f>
        <v>#REF!</v>
      </c>
      <c r="S81" s="287" t="e">
        <f>#REF!</f>
        <v>#REF!</v>
      </c>
    </row>
    <row r="82" spans="1:19" x14ac:dyDescent="0.2">
      <c r="A82" s="568"/>
      <c r="B82" s="590"/>
      <c r="C82" s="576"/>
      <c r="D82" s="486">
        <v>0.03</v>
      </c>
      <c r="E82" s="490" t="s">
        <v>383</v>
      </c>
      <c r="F82" s="486">
        <v>2.04</v>
      </c>
      <c r="G82" s="288">
        <v>0</v>
      </c>
      <c r="H82" s="486">
        <v>3.2</v>
      </c>
      <c r="I82" s="486">
        <v>6.5</v>
      </c>
      <c r="J82" s="273"/>
      <c r="K82" s="80"/>
      <c r="L82" s="82"/>
      <c r="M82" s="287" t="e">
        <f>#REF!</f>
        <v>#REF!</v>
      </c>
      <c r="N82" s="287" t="e">
        <f>#REF!</f>
        <v>#REF!</v>
      </c>
      <c r="O82" s="287" t="e">
        <f>#REF!</f>
        <v>#REF!</v>
      </c>
      <c r="P82" s="287" t="e">
        <f>#REF!</f>
        <v>#REF!</v>
      </c>
      <c r="Q82" s="287" t="e">
        <f>#REF!</f>
        <v>#REF!</v>
      </c>
      <c r="R82" s="287" t="e">
        <f>#REF!</f>
        <v>#REF!</v>
      </c>
      <c r="S82" s="287" t="e">
        <f>#REF!</f>
        <v>#REF!</v>
      </c>
    </row>
    <row r="83" spans="1:19" x14ac:dyDescent="0.2">
      <c r="A83" s="568"/>
      <c r="B83" s="590"/>
      <c r="C83" s="576"/>
      <c r="D83" s="486">
        <v>0</v>
      </c>
      <c r="E83" s="490" t="s">
        <v>383</v>
      </c>
      <c r="F83" s="486">
        <v>14.71</v>
      </c>
      <c r="G83" s="288">
        <v>1</v>
      </c>
      <c r="H83" s="486">
        <v>23</v>
      </c>
      <c r="I83" s="486">
        <v>46.9</v>
      </c>
      <c r="J83" s="273"/>
      <c r="K83" s="80"/>
      <c r="L83" s="82"/>
      <c r="M83" s="287" t="e">
        <f>#REF!</f>
        <v>#REF!</v>
      </c>
      <c r="N83" s="287" t="e">
        <f>#REF!</f>
        <v>#REF!</v>
      </c>
      <c r="O83" s="287" t="e">
        <f>#REF!</f>
        <v>#REF!</v>
      </c>
      <c r="P83" s="287" t="e">
        <f>#REF!</f>
        <v>#REF!</v>
      </c>
      <c r="Q83" s="287" t="e">
        <f>#REF!</f>
        <v>#REF!</v>
      </c>
      <c r="R83" s="287" t="e">
        <f>#REF!</f>
        <v>#REF!</v>
      </c>
      <c r="S83" s="287" t="e">
        <f>#REF!</f>
        <v>#REF!</v>
      </c>
    </row>
    <row r="84" spans="1:19" x14ac:dyDescent="0.2">
      <c r="A84" s="568"/>
      <c r="B84" s="590"/>
      <c r="C84" s="576"/>
      <c r="D84" s="486">
        <v>0</v>
      </c>
      <c r="E84" s="490" t="s">
        <v>383</v>
      </c>
      <c r="F84" s="486">
        <v>7.04</v>
      </c>
      <c r="G84" s="288">
        <v>1</v>
      </c>
      <c r="H84" s="486">
        <v>11</v>
      </c>
      <c r="I84" s="486">
        <v>22.4</v>
      </c>
      <c r="J84" s="273"/>
      <c r="K84" s="80"/>
      <c r="L84" s="82"/>
      <c r="M84" s="287" t="e">
        <f>#REF!</f>
        <v>#REF!</v>
      </c>
      <c r="N84" s="287" t="e">
        <f>#REF!</f>
        <v>#REF!</v>
      </c>
      <c r="O84" s="287" t="e">
        <f>#REF!</f>
        <v>#REF!</v>
      </c>
      <c r="P84" s="287" t="e">
        <f>#REF!</f>
        <v>#REF!</v>
      </c>
      <c r="Q84" s="287" t="e">
        <f>#REF!</f>
        <v>#REF!</v>
      </c>
      <c r="R84" s="287" t="e">
        <f>#REF!</f>
        <v>#REF!</v>
      </c>
      <c r="S84" s="287" t="e">
        <f>#REF!</f>
        <v>#REF!</v>
      </c>
    </row>
    <row r="85" spans="1:19" x14ac:dyDescent="0.2">
      <c r="A85" s="568"/>
      <c r="B85" s="590"/>
      <c r="C85" s="576"/>
      <c r="D85" s="486">
        <v>0</v>
      </c>
      <c r="E85" s="490" t="s">
        <v>383</v>
      </c>
      <c r="F85" s="486">
        <v>6.71</v>
      </c>
      <c r="G85" s="288">
        <v>1</v>
      </c>
      <c r="H85" s="486">
        <v>10.5</v>
      </c>
      <c r="I85" s="486">
        <v>21.4</v>
      </c>
      <c r="J85" s="273"/>
      <c r="K85" s="80"/>
      <c r="L85" s="82"/>
      <c r="M85" s="287" t="e">
        <f>#REF!</f>
        <v>#REF!</v>
      </c>
      <c r="N85" s="287" t="e">
        <f>#REF!</f>
        <v>#REF!</v>
      </c>
      <c r="O85" s="287" t="e">
        <f>#REF!</f>
        <v>#REF!</v>
      </c>
      <c r="P85" s="287" t="e">
        <f>#REF!</f>
        <v>#REF!</v>
      </c>
      <c r="Q85" s="287" t="e">
        <f>#REF!</f>
        <v>#REF!</v>
      </c>
      <c r="R85" s="287" t="e">
        <f>#REF!</f>
        <v>#REF!</v>
      </c>
      <c r="S85" s="287" t="e">
        <f>#REF!</f>
        <v>#REF!</v>
      </c>
    </row>
    <row r="86" spans="1:19" x14ac:dyDescent="0.2">
      <c r="A86" s="568"/>
      <c r="B86" s="590"/>
      <c r="C86" s="576"/>
      <c r="D86" s="486">
        <v>0</v>
      </c>
      <c r="E86" s="490" t="s">
        <v>383</v>
      </c>
      <c r="F86" s="486">
        <v>1.19</v>
      </c>
      <c r="G86" s="288">
        <v>0</v>
      </c>
      <c r="H86" s="486">
        <v>21</v>
      </c>
      <c r="I86" s="486">
        <v>33.6</v>
      </c>
      <c r="J86" s="273"/>
      <c r="K86" s="80"/>
      <c r="L86" s="82"/>
      <c r="M86" s="287" t="e">
        <f>#REF!</f>
        <v>#REF!</v>
      </c>
      <c r="N86" s="287" t="e">
        <f>#REF!</f>
        <v>#REF!</v>
      </c>
      <c r="O86" s="287" t="e">
        <f>#REF!</f>
        <v>#REF!</v>
      </c>
      <c r="P86" s="287" t="e">
        <f>#REF!</f>
        <v>#REF!</v>
      </c>
      <c r="Q86" s="287" t="e">
        <f>#REF!</f>
        <v>#REF!</v>
      </c>
      <c r="R86" s="287" t="e">
        <f>#REF!</f>
        <v>#REF!</v>
      </c>
      <c r="S86" s="287" t="e">
        <f>#REF!</f>
        <v>#REF!</v>
      </c>
    </row>
    <row r="87" spans="1:19" x14ac:dyDescent="0.2">
      <c r="A87" s="568"/>
      <c r="B87" s="590"/>
      <c r="C87" s="576"/>
      <c r="D87" s="486">
        <v>0</v>
      </c>
      <c r="E87" s="490" t="s">
        <v>383</v>
      </c>
      <c r="F87" s="486">
        <v>2.17</v>
      </c>
      <c r="G87" s="288">
        <v>0</v>
      </c>
      <c r="H87" s="486">
        <v>38.299999999999997</v>
      </c>
      <c r="I87" s="486">
        <v>61.3</v>
      </c>
      <c r="J87" s="273"/>
      <c r="K87" s="80"/>
      <c r="L87" s="82"/>
      <c r="M87" s="287" t="e">
        <f>#REF!</f>
        <v>#REF!</v>
      </c>
      <c r="N87" s="287" t="e">
        <f>#REF!</f>
        <v>#REF!</v>
      </c>
      <c r="O87" s="287" t="e">
        <f>#REF!</f>
        <v>#REF!</v>
      </c>
      <c r="P87" s="287" t="e">
        <f>#REF!</f>
        <v>#REF!</v>
      </c>
      <c r="Q87" s="287" t="e">
        <f>#REF!</f>
        <v>#REF!</v>
      </c>
      <c r="R87" s="287" t="e">
        <f>#REF!</f>
        <v>#REF!</v>
      </c>
      <c r="S87" s="287" t="e">
        <f>#REF!</f>
        <v>#REF!</v>
      </c>
    </row>
    <row r="88" spans="1:19" x14ac:dyDescent="0.2">
      <c r="A88" s="568"/>
      <c r="B88" s="590"/>
      <c r="C88" s="576"/>
      <c r="D88" s="486">
        <v>0</v>
      </c>
      <c r="E88" s="490" t="s">
        <v>383</v>
      </c>
      <c r="F88" s="486">
        <v>2.97</v>
      </c>
      <c r="G88" s="288">
        <v>0</v>
      </c>
      <c r="H88" s="486">
        <v>4.5999999999999996</v>
      </c>
      <c r="I88" s="486">
        <v>9.5</v>
      </c>
      <c r="J88" s="273"/>
      <c r="K88" s="80"/>
      <c r="L88" s="82"/>
      <c r="M88" s="287" t="e">
        <f>#REF!</f>
        <v>#REF!</v>
      </c>
      <c r="N88" s="287" t="e">
        <f>#REF!</f>
        <v>#REF!</v>
      </c>
      <c r="O88" s="287" t="e">
        <f>#REF!</f>
        <v>#REF!</v>
      </c>
      <c r="P88" s="287" t="e">
        <f>#REF!</f>
        <v>#REF!</v>
      </c>
      <c r="Q88" s="287" t="e">
        <f>#REF!</f>
        <v>#REF!</v>
      </c>
      <c r="R88" s="287" t="e">
        <f>#REF!</f>
        <v>#REF!</v>
      </c>
      <c r="S88" s="287" t="e">
        <f>#REF!</f>
        <v>#REF!</v>
      </c>
    </row>
    <row r="89" spans="1:19" x14ac:dyDescent="0.2">
      <c r="A89" s="568"/>
      <c r="B89" s="590"/>
      <c r="C89" s="576"/>
      <c r="D89" s="486">
        <v>0</v>
      </c>
      <c r="E89" s="490" t="s">
        <v>383</v>
      </c>
      <c r="F89" s="486">
        <v>4.3099999999999996</v>
      </c>
      <c r="G89" s="288">
        <v>0</v>
      </c>
      <c r="H89" s="486">
        <v>76</v>
      </c>
      <c r="I89" s="486">
        <v>121.6</v>
      </c>
      <c r="J89" s="273"/>
      <c r="K89" s="80"/>
      <c r="L89" s="82"/>
      <c r="M89" s="287" t="e">
        <f>#REF!</f>
        <v>#REF!</v>
      </c>
      <c r="N89" s="287" t="e">
        <f>#REF!</f>
        <v>#REF!</v>
      </c>
      <c r="O89" s="287" t="e">
        <f>#REF!</f>
        <v>#REF!</v>
      </c>
      <c r="P89" s="287" t="e">
        <f>#REF!</f>
        <v>#REF!</v>
      </c>
      <c r="Q89" s="287" t="e">
        <f>#REF!</f>
        <v>#REF!</v>
      </c>
      <c r="R89" s="287" t="e">
        <f>#REF!</f>
        <v>#REF!</v>
      </c>
      <c r="S89" s="287" t="e">
        <f>#REF!</f>
        <v>#REF!</v>
      </c>
    </row>
    <row r="90" spans="1:19" x14ac:dyDescent="0.2">
      <c r="A90" s="568"/>
      <c r="B90" s="590"/>
      <c r="C90" s="576"/>
      <c r="D90" s="486">
        <v>0</v>
      </c>
      <c r="E90" s="490" t="s">
        <v>383</v>
      </c>
      <c r="F90" s="486">
        <v>10.46</v>
      </c>
      <c r="G90" s="288">
        <v>1</v>
      </c>
      <c r="H90" s="486">
        <v>20.100000000000001</v>
      </c>
      <c r="I90" s="486">
        <v>44.3</v>
      </c>
      <c r="J90" s="273"/>
      <c r="K90" s="80"/>
      <c r="L90" s="82"/>
      <c r="M90" s="287" t="e">
        <f>#REF!</f>
        <v>#REF!</v>
      </c>
      <c r="N90" s="287" t="e">
        <f>#REF!</f>
        <v>#REF!</v>
      </c>
      <c r="O90" s="287" t="e">
        <f>#REF!</f>
        <v>#REF!</v>
      </c>
      <c r="P90" s="287" t="e">
        <f>#REF!</f>
        <v>#REF!</v>
      </c>
      <c r="Q90" s="287" t="e">
        <f>#REF!</f>
        <v>#REF!</v>
      </c>
      <c r="R90" s="287" t="e">
        <f>#REF!</f>
        <v>#REF!</v>
      </c>
      <c r="S90" s="287" t="e">
        <f>#REF!</f>
        <v>#REF!</v>
      </c>
    </row>
    <row r="91" spans="1:19" x14ac:dyDescent="0.2">
      <c r="A91" s="568"/>
      <c r="B91" s="590"/>
      <c r="C91" s="576"/>
      <c r="D91" s="486">
        <v>0</v>
      </c>
      <c r="E91" s="490" t="s">
        <v>383</v>
      </c>
      <c r="F91" s="486">
        <v>8.0399999999999991</v>
      </c>
      <c r="G91" s="288">
        <v>1</v>
      </c>
      <c r="H91" s="486">
        <v>15.5</v>
      </c>
      <c r="I91" s="486">
        <v>34</v>
      </c>
      <c r="J91" s="273"/>
      <c r="K91" s="80"/>
      <c r="L91" s="82"/>
      <c r="M91" s="287" t="e">
        <f>#REF!</f>
        <v>#REF!</v>
      </c>
      <c r="N91" s="287" t="e">
        <f>#REF!</f>
        <v>#REF!</v>
      </c>
      <c r="O91" s="287" t="e">
        <f>#REF!</f>
        <v>#REF!</v>
      </c>
      <c r="P91" s="287" t="e">
        <f>#REF!</f>
        <v>#REF!</v>
      </c>
      <c r="Q91" s="287" t="e">
        <f>#REF!</f>
        <v>#REF!</v>
      </c>
      <c r="R91" s="287" t="e">
        <f>#REF!</f>
        <v>#REF!</v>
      </c>
      <c r="S91" s="287" t="e">
        <f>#REF!</f>
        <v>#REF!</v>
      </c>
    </row>
    <row r="92" spans="1:19" x14ac:dyDescent="0.2">
      <c r="A92" s="568"/>
      <c r="B92" s="590"/>
      <c r="C92" s="576"/>
      <c r="D92" s="486">
        <v>0</v>
      </c>
      <c r="E92" s="490" t="s">
        <v>383</v>
      </c>
      <c r="F92" s="486">
        <v>0.68</v>
      </c>
      <c r="G92" s="288">
        <v>0</v>
      </c>
      <c r="H92" s="486">
        <v>12</v>
      </c>
      <c r="I92" s="486">
        <v>19.2</v>
      </c>
      <c r="J92" s="273"/>
      <c r="K92" s="80"/>
      <c r="L92" s="82"/>
      <c r="M92" s="287" t="e">
        <f>#REF!</f>
        <v>#REF!</v>
      </c>
      <c r="N92" s="287" t="e">
        <f>#REF!</f>
        <v>#REF!</v>
      </c>
      <c r="O92" s="287" t="e">
        <f>#REF!</f>
        <v>#REF!</v>
      </c>
      <c r="P92" s="287" t="e">
        <f>#REF!</f>
        <v>#REF!</v>
      </c>
      <c r="Q92" s="287" t="e">
        <f>#REF!</f>
        <v>#REF!</v>
      </c>
      <c r="R92" s="287" t="e">
        <f>#REF!</f>
        <v>#REF!</v>
      </c>
      <c r="S92" s="287" t="e">
        <f>#REF!</f>
        <v>#REF!</v>
      </c>
    </row>
    <row r="93" spans="1:19" x14ac:dyDescent="0.2">
      <c r="A93" s="568"/>
      <c r="B93" s="590"/>
      <c r="C93" s="576"/>
      <c r="D93" s="486">
        <v>0.41</v>
      </c>
      <c r="E93" s="490" t="s">
        <v>383</v>
      </c>
      <c r="F93" s="486">
        <v>7.04</v>
      </c>
      <c r="G93" s="288">
        <v>1</v>
      </c>
      <c r="H93" s="486">
        <v>11</v>
      </c>
      <c r="I93" s="486">
        <v>0.1</v>
      </c>
      <c r="J93" s="273"/>
      <c r="K93" s="80"/>
      <c r="L93" s="82"/>
      <c r="M93" s="287" t="e">
        <f>#REF!</f>
        <v>#REF!</v>
      </c>
      <c r="N93" s="287" t="e">
        <f>#REF!</f>
        <v>#REF!</v>
      </c>
      <c r="O93" s="287" t="e">
        <f>#REF!</f>
        <v>#REF!</v>
      </c>
      <c r="P93" s="287" t="e">
        <f>#REF!</f>
        <v>#REF!</v>
      </c>
      <c r="Q93" s="287" t="e">
        <f>#REF!</f>
        <v>#REF!</v>
      </c>
      <c r="R93" s="287" t="e">
        <f>#REF!</f>
        <v>#REF!</v>
      </c>
      <c r="S93" s="287" t="e">
        <f>#REF!</f>
        <v>#REF!</v>
      </c>
    </row>
    <row r="94" spans="1:19" x14ac:dyDescent="0.2">
      <c r="A94" s="568"/>
      <c r="B94" s="590"/>
      <c r="C94" s="576"/>
      <c r="D94" s="486">
        <v>0.17</v>
      </c>
      <c r="E94" s="490" t="s">
        <v>383</v>
      </c>
      <c r="F94" s="486">
        <v>11.5</v>
      </c>
      <c r="G94" s="288">
        <v>1</v>
      </c>
      <c r="H94" s="486">
        <v>18</v>
      </c>
      <c r="I94" s="486">
        <v>36.700000000000003</v>
      </c>
      <c r="J94" s="273"/>
      <c r="K94" s="80"/>
      <c r="L94" s="82"/>
      <c r="M94" s="287" t="e">
        <f>#REF!</f>
        <v>#REF!</v>
      </c>
      <c r="N94" s="287" t="e">
        <f>#REF!</f>
        <v>#REF!</v>
      </c>
      <c r="O94" s="287" t="e">
        <f>#REF!</f>
        <v>#REF!</v>
      </c>
      <c r="P94" s="287" t="e">
        <f>#REF!</f>
        <v>#REF!</v>
      </c>
      <c r="Q94" s="287" t="e">
        <f>#REF!</f>
        <v>#REF!</v>
      </c>
      <c r="R94" s="287" t="e">
        <f>#REF!</f>
        <v>#REF!</v>
      </c>
      <c r="S94" s="287" t="e">
        <f>#REF!</f>
        <v>#REF!</v>
      </c>
    </row>
    <row r="95" spans="1:19" x14ac:dyDescent="0.2">
      <c r="A95" s="568"/>
      <c r="B95" s="590"/>
      <c r="C95" s="576"/>
      <c r="D95" s="486">
        <v>0.02</v>
      </c>
      <c r="E95" s="490" t="s">
        <v>383</v>
      </c>
      <c r="F95" s="486">
        <v>1.35</v>
      </c>
      <c r="G95" s="288">
        <v>0</v>
      </c>
      <c r="H95" s="486">
        <v>2.1</v>
      </c>
      <c r="I95" s="486">
        <v>0.2</v>
      </c>
      <c r="J95" s="273"/>
      <c r="K95" s="80"/>
      <c r="L95" s="82"/>
      <c r="M95" s="287" t="e">
        <f>#REF!</f>
        <v>#REF!</v>
      </c>
      <c r="N95" s="287" t="e">
        <f>#REF!</f>
        <v>#REF!</v>
      </c>
      <c r="O95" s="287" t="e">
        <f>#REF!</f>
        <v>#REF!</v>
      </c>
      <c r="P95" s="287" t="e">
        <f>#REF!</f>
        <v>#REF!</v>
      </c>
      <c r="Q95" s="287" t="e">
        <f>#REF!</f>
        <v>#REF!</v>
      </c>
      <c r="R95" s="287" t="e">
        <f>#REF!</f>
        <v>#REF!</v>
      </c>
      <c r="S95" s="287" t="e">
        <f>#REF!</f>
        <v>#REF!</v>
      </c>
    </row>
    <row r="96" spans="1:19" x14ac:dyDescent="0.2">
      <c r="A96" s="568"/>
      <c r="B96" s="590"/>
      <c r="C96" s="576"/>
      <c r="D96" s="486">
        <v>0.17</v>
      </c>
      <c r="E96" s="490" t="s">
        <v>383</v>
      </c>
      <c r="F96" s="486">
        <v>11.47</v>
      </c>
      <c r="G96" s="288">
        <v>1</v>
      </c>
      <c r="H96" s="486">
        <v>18</v>
      </c>
      <c r="I96" s="486">
        <v>0.2</v>
      </c>
      <c r="J96" s="273"/>
      <c r="K96" s="80"/>
      <c r="L96" s="82"/>
      <c r="M96" s="287" t="e">
        <f>#REF!</f>
        <v>#REF!</v>
      </c>
      <c r="N96" s="287" t="e">
        <f>#REF!</f>
        <v>#REF!</v>
      </c>
      <c r="O96" s="287" t="e">
        <f>#REF!</f>
        <v>#REF!</v>
      </c>
      <c r="P96" s="287" t="e">
        <f>#REF!</f>
        <v>#REF!</v>
      </c>
      <c r="Q96" s="287" t="e">
        <f>#REF!</f>
        <v>#REF!</v>
      </c>
      <c r="R96" s="287" t="e">
        <f>#REF!</f>
        <v>#REF!</v>
      </c>
      <c r="S96" s="287" t="e">
        <f>#REF!</f>
        <v>#REF!</v>
      </c>
    </row>
    <row r="97" spans="1:19" x14ac:dyDescent="0.2">
      <c r="A97" s="568"/>
      <c r="B97" s="590"/>
      <c r="C97" s="576"/>
      <c r="D97" s="486">
        <v>0</v>
      </c>
      <c r="E97" s="490" t="s">
        <v>383</v>
      </c>
      <c r="F97" s="486">
        <v>0</v>
      </c>
      <c r="G97" s="288">
        <v>0</v>
      </c>
      <c r="H97" s="486">
        <v>0</v>
      </c>
      <c r="I97" s="486">
        <v>0</v>
      </c>
      <c r="J97" s="273"/>
      <c r="K97" s="80"/>
      <c r="L97" s="82"/>
      <c r="M97" s="287" t="e">
        <f>#REF!</f>
        <v>#REF!</v>
      </c>
      <c r="N97" s="287" t="e">
        <f>#REF!</f>
        <v>#REF!</v>
      </c>
      <c r="O97" s="287" t="e">
        <f>#REF!</f>
        <v>#REF!</v>
      </c>
      <c r="P97" s="287" t="e">
        <f>#REF!</f>
        <v>#REF!</v>
      </c>
      <c r="Q97" s="287" t="e">
        <f>#REF!</f>
        <v>#REF!</v>
      </c>
      <c r="R97" s="287" t="e">
        <f>#REF!</f>
        <v>#REF!</v>
      </c>
      <c r="S97" s="287" t="e">
        <f>#REF!</f>
        <v>#REF!</v>
      </c>
    </row>
    <row r="98" spans="1:19" x14ac:dyDescent="0.2">
      <c r="A98" s="568"/>
      <c r="B98" s="590"/>
      <c r="C98" s="576"/>
      <c r="D98" s="486">
        <v>0</v>
      </c>
      <c r="E98" s="490" t="s">
        <v>383</v>
      </c>
      <c r="F98" s="486">
        <v>5.96</v>
      </c>
      <c r="G98" s="288">
        <v>0</v>
      </c>
      <c r="H98" s="486">
        <v>9.3000000000000007</v>
      </c>
      <c r="I98" s="486">
        <v>19</v>
      </c>
      <c r="J98" s="273"/>
      <c r="K98" s="80"/>
      <c r="L98" s="82"/>
      <c r="M98" s="287" t="e">
        <f>#REF!</f>
        <v>#REF!</v>
      </c>
      <c r="N98" s="287" t="e">
        <f>#REF!</f>
        <v>#REF!</v>
      </c>
      <c r="O98" s="287" t="e">
        <f>#REF!</f>
        <v>#REF!</v>
      </c>
      <c r="P98" s="287" t="e">
        <f>#REF!</f>
        <v>#REF!</v>
      </c>
      <c r="Q98" s="287" t="e">
        <f>#REF!</f>
        <v>#REF!</v>
      </c>
      <c r="R98" s="287" t="e">
        <f>#REF!</f>
        <v>#REF!</v>
      </c>
      <c r="S98" s="287" t="e">
        <f>#REF!</f>
        <v>#REF!</v>
      </c>
    </row>
    <row r="99" spans="1:19" x14ac:dyDescent="0.2">
      <c r="A99" s="568"/>
      <c r="B99" s="590"/>
      <c r="C99" s="576"/>
      <c r="D99" s="486">
        <v>0</v>
      </c>
      <c r="E99" s="490" t="s">
        <v>383</v>
      </c>
      <c r="F99" s="486">
        <v>3.18</v>
      </c>
      <c r="G99" s="288">
        <v>0</v>
      </c>
      <c r="H99" s="486">
        <v>5</v>
      </c>
      <c r="I99" s="486">
        <v>10.1</v>
      </c>
      <c r="J99" s="273"/>
      <c r="K99" s="80"/>
      <c r="L99" s="82"/>
      <c r="M99" s="287" t="e">
        <f>#REF!</f>
        <v>#REF!</v>
      </c>
      <c r="N99" s="287" t="e">
        <f>#REF!</f>
        <v>#REF!</v>
      </c>
      <c r="O99" s="287" t="e">
        <f>#REF!</f>
        <v>#REF!</v>
      </c>
      <c r="P99" s="287" t="e">
        <f>#REF!</f>
        <v>#REF!</v>
      </c>
      <c r="Q99" s="287" t="e">
        <f>#REF!</f>
        <v>#REF!</v>
      </c>
      <c r="R99" s="287" t="e">
        <f>#REF!</f>
        <v>#REF!</v>
      </c>
      <c r="S99" s="287" t="e">
        <f>#REF!</f>
        <v>#REF!</v>
      </c>
    </row>
    <row r="100" spans="1:19" x14ac:dyDescent="0.2">
      <c r="A100" s="568"/>
      <c r="B100" s="590"/>
      <c r="C100" s="576"/>
      <c r="D100" s="486">
        <v>0</v>
      </c>
      <c r="E100" s="490" t="s">
        <v>383</v>
      </c>
      <c r="F100" s="486">
        <v>0</v>
      </c>
      <c r="G100" s="288">
        <v>0</v>
      </c>
      <c r="H100" s="486">
        <v>0</v>
      </c>
      <c r="I100" s="486">
        <v>0</v>
      </c>
      <c r="J100" s="273"/>
      <c r="K100" s="80"/>
      <c r="L100" s="82"/>
      <c r="M100" s="287" t="e">
        <f>#REF!</f>
        <v>#REF!</v>
      </c>
      <c r="N100" s="287" t="e">
        <f>#REF!</f>
        <v>#REF!</v>
      </c>
      <c r="O100" s="287" t="e">
        <f>#REF!</f>
        <v>#REF!</v>
      </c>
      <c r="P100" s="287" t="e">
        <f>#REF!</f>
        <v>#REF!</v>
      </c>
      <c r="Q100" s="287" t="e">
        <f>#REF!</f>
        <v>#REF!</v>
      </c>
      <c r="R100" s="287" t="e">
        <f>#REF!</f>
        <v>#REF!</v>
      </c>
      <c r="S100" s="287" t="e">
        <f>#REF!</f>
        <v>#REF!</v>
      </c>
    </row>
    <row r="101" spans="1:19" x14ac:dyDescent="0.2">
      <c r="A101" s="568"/>
      <c r="B101" s="590"/>
      <c r="C101" s="576"/>
      <c r="D101" s="486">
        <v>0</v>
      </c>
      <c r="E101" s="490" t="s">
        <v>383</v>
      </c>
      <c r="F101" s="486">
        <v>0</v>
      </c>
      <c r="G101" s="288">
        <v>0</v>
      </c>
      <c r="H101" s="486">
        <v>0</v>
      </c>
      <c r="I101" s="486">
        <v>0</v>
      </c>
      <c r="J101" s="273"/>
      <c r="K101" s="80"/>
      <c r="L101" s="82"/>
      <c r="M101" s="287" t="e">
        <f>#REF!</f>
        <v>#REF!</v>
      </c>
      <c r="N101" s="287" t="e">
        <f>#REF!</f>
        <v>#REF!</v>
      </c>
      <c r="O101" s="287" t="e">
        <f>#REF!</f>
        <v>#REF!</v>
      </c>
      <c r="P101" s="287" t="e">
        <f>#REF!</f>
        <v>#REF!</v>
      </c>
      <c r="Q101" s="287" t="e">
        <f>#REF!</f>
        <v>#REF!</v>
      </c>
      <c r="R101" s="287" t="e">
        <f>#REF!</f>
        <v>#REF!</v>
      </c>
      <c r="S101" s="287" t="e">
        <f>#REF!</f>
        <v>#REF!</v>
      </c>
    </row>
    <row r="102" spans="1:19" x14ac:dyDescent="0.2">
      <c r="A102" s="568"/>
      <c r="B102" s="590"/>
      <c r="C102" s="576"/>
      <c r="D102" s="486">
        <v>0</v>
      </c>
      <c r="E102" s="490" t="s">
        <v>383</v>
      </c>
      <c r="F102" s="486">
        <v>10.220000000000001</v>
      </c>
      <c r="G102" s="288">
        <v>1</v>
      </c>
      <c r="H102" s="486">
        <v>16</v>
      </c>
      <c r="I102" s="486">
        <v>32.6</v>
      </c>
      <c r="J102" s="273"/>
      <c r="K102" s="80"/>
      <c r="L102" s="82"/>
      <c r="M102" s="287" t="e">
        <f>#REF!</f>
        <v>#REF!</v>
      </c>
      <c r="N102" s="287" t="e">
        <f>#REF!</f>
        <v>#REF!</v>
      </c>
      <c r="O102" s="287" t="e">
        <f>#REF!</f>
        <v>#REF!</v>
      </c>
      <c r="P102" s="287" t="e">
        <f>#REF!</f>
        <v>#REF!</v>
      </c>
      <c r="Q102" s="287" t="e">
        <f>#REF!</f>
        <v>#REF!</v>
      </c>
      <c r="R102" s="287" t="e">
        <f>#REF!</f>
        <v>#REF!</v>
      </c>
      <c r="S102" s="287" t="e">
        <f>#REF!</f>
        <v>#REF!</v>
      </c>
    </row>
    <row r="103" spans="1:19" x14ac:dyDescent="0.2">
      <c r="A103" s="568"/>
      <c r="B103" s="590"/>
      <c r="C103" s="576"/>
      <c r="D103" s="486">
        <v>0</v>
      </c>
      <c r="E103" s="490" t="s">
        <v>383</v>
      </c>
      <c r="F103" s="486">
        <v>8.84</v>
      </c>
      <c r="G103" s="288">
        <v>1</v>
      </c>
      <c r="H103" s="486">
        <v>13.8</v>
      </c>
      <c r="I103" s="486">
        <v>28.2</v>
      </c>
      <c r="J103" s="273"/>
      <c r="K103" s="80"/>
      <c r="L103" s="82"/>
      <c r="M103" s="287" t="e">
        <f>#REF!</f>
        <v>#REF!</v>
      </c>
      <c r="N103" s="287" t="e">
        <f>#REF!</f>
        <v>#REF!</v>
      </c>
      <c r="O103" s="287" t="e">
        <f>#REF!</f>
        <v>#REF!</v>
      </c>
      <c r="P103" s="287" t="e">
        <f>#REF!</f>
        <v>#REF!</v>
      </c>
      <c r="Q103" s="287" t="e">
        <f>#REF!</f>
        <v>#REF!</v>
      </c>
      <c r="R103" s="287" t="e">
        <f>#REF!</f>
        <v>#REF!</v>
      </c>
      <c r="S103" s="287" t="e">
        <f>#REF!</f>
        <v>#REF!</v>
      </c>
    </row>
    <row r="104" spans="1:19" x14ac:dyDescent="0.2">
      <c r="A104" s="568"/>
      <c r="B104" s="590"/>
      <c r="C104" s="576"/>
      <c r="D104" s="486">
        <v>0</v>
      </c>
      <c r="E104" s="490" t="s">
        <v>383</v>
      </c>
      <c r="F104" s="486">
        <v>8.7100000000000009</v>
      </c>
      <c r="G104" s="288">
        <v>1</v>
      </c>
      <c r="H104" s="486">
        <v>13.6</v>
      </c>
      <c r="I104" s="486">
        <v>27.8</v>
      </c>
      <c r="J104" s="273"/>
      <c r="K104" s="80"/>
      <c r="L104" s="82"/>
      <c r="M104" s="287" t="e">
        <f>#REF!</f>
        <v>#REF!</v>
      </c>
      <c r="N104" s="287" t="e">
        <f>#REF!</f>
        <v>#REF!</v>
      </c>
      <c r="O104" s="287" t="e">
        <f>#REF!</f>
        <v>#REF!</v>
      </c>
      <c r="P104" s="287" t="e">
        <f>#REF!</f>
        <v>#REF!</v>
      </c>
      <c r="Q104" s="287" t="e">
        <f>#REF!</f>
        <v>#REF!</v>
      </c>
      <c r="R104" s="287" t="e">
        <f>#REF!</f>
        <v>#REF!</v>
      </c>
      <c r="S104" s="287" t="e">
        <f>#REF!</f>
        <v>#REF!</v>
      </c>
    </row>
    <row r="105" spans="1:19" x14ac:dyDescent="0.2">
      <c r="A105" s="568"/>
      <c r="B105" s="590"/>
      <c r="C105" s="576"/>
      <c r="D105" s="486">
        <v>0</v>
      </c>
      <c r="E105" s="490" t="s">
        <v>383</v>
      </c>
      <c r="F105" s="486">
        <v>0</v>
      </c>
      <c r="G105" s="288">
        <v>0</v>
      </c>
      <c r="H105" s="486">
        <v>0</v>
      </c>
      <c r="I105" s="486">
        <v>0</v>
      </c>
      <c r="J105" s="273"/>
      <c r="K105" s="80"/>
      <c r="L105" s="82"/>
      <c r="M105" s="287" t="e">
        <f>#REF!</f>
        <v>#REF!</v>
      </c>
      <c r="N105" s="287" t="e">
        <f>#REF!</f>
        <v>#REF!</v>
      </c>
      <c r="O105" s="287" t="e">
        <f>#REF!</f>
        <v>#REF!</v>
      </c>
      <c r="P105" s="287" t="e">
        <f>#REF!</f>
        <v>#REF!</v>
      </c>
      <c r="Q105" s="287" t="e">
        <f>#REF!</f>
        <v>#REF!</v>
      </c>
      <c r="R105" s="287" t="e">
        <f>#REF!</f>
        <v>#REF!</v>
      </c>
      <c r="S105" s="287" t="e">
        <f>#REF!</f>
        <v>#REF!</v>
      </c>
    </row>
    <row r="106" spans="1:19" x14ac:dyDescent="0.2">
      <c r="A106" s="568"/>
      <c r="B106" s="590"/>
      <c r="C106" s="576"/>
      <c r="D106" s="486">
        <v>0</v>
      </c>
      <c r="E106" s="490" t="s">
        <v>383</v>
      </c>
      <c r="F106" s="486">
        <v>0</v>
      </c>
      <c r="G106" s="288">
        <v>0</v>
      </c>
      <c r="H106" s="486">
        <v>0</v>
      </c>
      <c r="I106" s="486">
        <v>0</v>
      </c>
      <c r="J106" s="273"/>
      <c r="K106" s="80"/>
      <c r="L106" s="82"/>
      <c r="M106" s="287" t="e">
        <f>#REF!</f>
        <v>#REF!</v>
      </c>
      <c r="N106" s="287" t="e">
        <f>#REF!</f>
        <v>#REF!</v>
      </c>
      <c r="O106" s="287" t="e">
        <f>#REF!</f>
        <v>#REF!</v>
      </c>
      <c r="P106" s="287" t="e">
        <f>#REF!</f>
        <v>#REF!</v>
      </c>
      <c r="Q106" s="287" t="e">
        <f>#REF!</f>
        <v>#REF!</v>
      </c>
      <c r="R106" s="287" t="e">
        <f>#REF!</f>
        <v>#REF!</v>
      </c>
      <c r="S106" s="287" t="e">
        <f>#REF!</f>
        <v>#REF!</v>
      </c>
    </row>
    <row r="107" spans="1:19" x14ac:dyDescent="0.2">
      <c r="A107" s="568"/>
      <c r="B107" s="590"/>
      <c r="C107" s="576"/>
      <c r="D107" s="486">
        <v>0</v>
      </c>
      <c r="E107" s="490" t="s">
        <v>383</v>
      </c>
      <c r="F107" s="486">
        <v>0</v>
      </c>
      <c r="G107" s="288">
        <v>0</v>
      </c>
      <c r="H107" s="486">
        <v>0</v>
      </c>
      <c r="I107" s="486">
        <v>0</v>
      </c>
      <c r="J107" s="273"/>
      <c r="K107" s="80"/>
      <c r="L107" s="82"/>
      <c r="M107" s="287" t="e">
        <f>#REF!</f>
        <v>#REF!</v>
      </c>
      <c r="N107" s="287" t="e">
        <f>#REF!</f>
        <v>#REF!</v>
      </c>
      <c r="O107" s="287" t="e">
        <f>#REF!</f>
        <v>#REF!</v>
      </c>
      <c r="P107" s="287" t="e">
        <f>#REF!</f>
        <v>#REF!</v>
      </c>
      <c r="Q107" s="287" t="e">
        <f>#REF!</f>
        <v>#REF!</v>
      </c>
      <c r="R107" s="287" t="e">
        <f>#REF!</f>
        <v>#REF!</v>
      </c>
      <c r="S107" s="287" t="e">
        <f>#REF!</f>
        <v>#REF!</v>
      </c>
    </row>
    <row r="108" spans="1:19" x14ac:dyDescent="0.2">
      <c r="A108" s="568"/>
      <c r="B108" s="590"/>
      <c r="C108" s="576"/>
      <c r="D108" s="486">
        <v>0</v>
      </c>
      <c r="E108" s="490" t="s">
        <v>383</v>
      </c>
      <c r="F108" s="486">
        <v>14.98</v>
      </c>
      <c r="G108" s="288">
        <v>1</v>
      </c>
      <c r="H108" s="486">
        <v>28.8</v>
      </c>
      <c r="I108" s="486">
        <v>63.4</v>
      </c>
      <c r="J108" s="273"/>
      <c r="K108" s="80"/>
      <c r="L108" s="82"/>
      <c r="M108" s="287" t="e">
        <f>#REF!</f>
        <v>#REF!</v>
      </c>
      <c r="N108" s="287" t="e">
        <f>#REF!</f>
        <v>#REF!</v>
      </c>
      <c r="O108" s="287" t="e">
        <f>#REF!</f>
        <v>#REF!</v>
      </c>
      <c r="P108" s="287" t="e">
        <f>#REF!</f>
        <v>#REF!</v>
      </c>
      <c r="Q108" s="287" t="e">
        <f>#REF!</f>
        <v>#REF!</v>
      </c>
      <c r="R108" s="287" t="e">
        <f>#REF!</f>
        <v>#REF!</v>
      </c>
      <c r="S108" s="287" t="e">
        <f>#REF!</f>
        <v>#REF!</v>
      </c>
    </row>
    <row r="109" spans="1:19" x14ac:dyDescent="0.2">
      <c r="A109" s="568"/>
      <c r="B109" s="590"/>
      <c r="C109" s="576"/>
      <c r="D109" s="486">
        <v>0</v>
      </c>
      <c r="E109" s="490" t="s">
        <v>383</v>
      </c>
      <c r="F109" s="486">
        <v>8.32</v>
      </c>
      <c r="G109" s="288">
        <v>1</v>
      </c>
      <c r="H109" s="486">
        <v>16</v>
      </c>
      <c r="I109" s="486">
        <v>35.200000000000003</v>
      </c>
      <c r="J109" s="273"/>
      <c r="K109" s="80"/>
      <c r="L109" s="82"/>
      <c r="M109" s="287" t="e">
        <f>#REF!</f>
        <v>#REF!</v>
      </c>
      <c r="N109" s="287" t="e">
        <f>#REF!</f>
        <v>#REF!</v>
      </c>
      <c r="O109" s="287" t="e">
        <f>#REF!</f>
        <v>#REF!</v>
      </c>
      <c r="P109" s="287" t="e">
        <f>#REF!</f>
        <v>#REF!</v>
      </c>
      <c r="Q109" s="287" t="e">
        <f>#REF!</f>
        <v>#REF!</v>
      </c>
      <c r="R109" s="287" t="e">
        <f>#REF!</f>
        <v>#REF!</v>
      </c>
      <c r="S109" s="287" t="e">
        <f>#REF!</f>
        <v>#REF!</v>
      </c>
    </row>
    <row r="110" spans="1:19" x14ac:dyDescent="0.2">
      <c r="A110" s="568"/>
      <c r="B110" s="590"/>
      <c r="C110" s="576"/>
      <c r="D110" s="486">
        <v>0</v>
      </c>
      <c r="E110" s="490" t="s">
        <v>383</v>
      </c>
      <c r="F110" s="486">
        <v>0.5</v>
      </c>
      <c r="G110" s="288">
        <v>0</v>
      </c>
      <c r="H110" s="486">
        <v>8.8000000000000007</v>
      </c>
      <c r="I110" s="486">
        <v>14</v>
      </c>
      <c r="J110" s="273"/>
      <c r="K110" s="80"/>
      <c r="L110" s="82"/>
      <c r="M110" s="287" t="e">
        <f>#REF!</f>
        <v>#REF!</v>
      </c>
      <c r="N110" s="287" t="e">
        <f>#REF!</f>
        <v>#REF!</v>
      </c>
      <c r="O110" s="287" t="e">
        <f>#REF!</f>
        <v>#REF!</v>
      </c>
      <c r="P110" s="287" t="e">
        <f>#REF!</f>
        <v>#REF!</v>
      </c>
      <c r="Q110" s="287" t="e">
        <f>#REF!</f>
        <v>#REF!</v>
      </c>
      <c r="R110" s="287" t="e">
        <f>#REF!</f>
        <v>#REF!</v>
      </c>
      <c r="S110" s="287" t="e">
        <f>#REF!</f>
        <v>#REF!</v>
      </c>
    </row>
    <row r="111" spans="1:19" ht="12.75" customHeight="1" x14ac:dyDescent="0.2">
      <c r="A111" s="568"/>
      <c r="B111" s="590"/>
      <c r="C111" s="572" t="s">
        <v>299</v>
      </c>
      <c r="D111" s="106"/>
      <c r="E111" s="107"/>
      <c r="F111" s="107"/>
      <c r="G111" s="107"/>
      <c r="H111" s="107"/>
      <c r="I111" s="136"/>
      <c r="J111" s="108"/>
      <c r="K111" s="109"/>
      <c r="L111" s="110"/>
      <c r="M111" s="111"/>
      <c r="N111" s="108"/>
      <c r="O111" s="112"/>
      <c r="P111" s="109"/>
      <c r="Q111" s="109"/>
      <c r="R111" s="109"/>
      <c r="S111" s="110"/>
    </row>
    <row r="112" spans="1:19" x14ac:dyDescent="0.2">
      <c r="A112" s="568"/>
      <c r="B112" s="590"/>
      <c r="C112" s="568"/>
      <c r="D112" s="68"/>
      <c r="E112" s="270"/>
      <c r="F112" s="270"/>
      <c r="G112" s="270"/>
      <c r="H112" s="270"/>
      <c r="I112" s="135"/>
      <c r="J112" s="38"/>
      <c r="K112" s="36"/>
      <c r="L112" s="37"/>
      <c r="M112" s="84"/>
      <c r="N112" s="38"/>
      <c r="O112" s="35"/>
      <c r="P112" s="36"/>
      <c r="Q112" s="36"/>
      <c r="R112" s="36"/>
      <c r="S112" s="37"/>
    </row>
    <row r="113" spans="1:19" x14ac:dyDescent="0.2">
      <c r="A113" s="568"/>
      <c r="B113" s="590"/>
      <c r="C113" s="569"/>
      <c r="D113" s="113"/>
      <c r="E113" s="114"/>
      <c r="F113" s="114"/>
      <c r="G113" s="114"/>
      <c r="H113" s="114"/>
      <c r="I113" s="137"/>
      <c r="J113" s="115"/>
      <c r="K113" s="116"/>
      <c r="L113" s="117"/>
      <c r="M113" s="118"/>
      <c r="N113" s="115"/>
      <c r="O113" s="119"/>
      <c r="P113" s="116"/>
      <c r="Q113" s="116"/>
      <c r="R113" s="116"/>
      <c r="S113" s="117"/>
    </row>
    <row r="114" spans="1:19" x14ac:dyDescent="0.2">
      <c r="A114" s="568"/>
      <c r="B114" s="590"/>
      <c r="C114" s="549" t="s">
        <v>300</v>
      </c>
      <c r="D114" s="68"/>
      <c r="E114" s="270"/>
      <c r="F114" s="270"/>
      <c r="G114" s="270"/>
      <c r="H114" s="270"/>
      <c r="I114" s="135"/>
      <c r="J114" s="38"/>
      <c r="K114" s="36"/>
      <c r="L114" s="37"/>
      <c r="M114" s="84"/>
      <c r="N114" s="38"/>
      <c r="O114" s="35"/>
      <c r="P114" s="36"/>
      <c r="Q114" s="36"/>
      <c r="R114" s="36"/>
      <c r="S114" s="37"/>
    </row>
    <row r="115" spans="1:19" x14ac:dyDescent="0.2">
      <c r="A115" s="568"/>
      <c r="B115" s="590"/>
      <c r="C115" s="549"/>
      <c r="D115" s="68"/>
      <c r="E115" s="270"/>
      <c r="F115" s="270"/>
      <c r="G115" s="270"/>
      <c r="H115" s="270"/>
      <c r="I115" s="135"/>
      <c r="J115" s="38"/>
      <c r="K115" s="36"/>
      <c r="L115" s="37"/>
      <c r="M115" s="84"/>
      <c r="N115" s="38"/>
      <c r="O115" s="35"/>
      <c r="P115" s="36"/>
      <c r="Q115" s="36"/>
      <c r="R115" s="36"/>
      <c r="S115" s="37"/>
    </row>
    <row r="116" spans="1:19" x14ac:dyDescent="0.2">
      <c r="A116" s="568"/>
      <c r="B116" s="590"/>
      <c r="C116" s="550"/>
      <c r="D116" s="68"/>
      <c r="E116" s="270"/>
      <c r="F116" s="270"/>
      <c r="G116" s="270"/>
      <c r="H116" s="270"/>
      <c r="I116" s="135"/>
      <c r="J116" s="38"/>
      <c r="K116" s="36"/>
      <c r="L116" s="37"/>
      <c r="M116" s="84"/>
      <c r="N116" s="38"/>
      <c r="O116" s="35"/>
      <c r="P116" s="36"/>
      <c r="Q116" s="36"/>
      <c r="R116" s="36"/>
      <c r="S116" s="37"/>
    </row>
    <row r="117" spans="1:19" ht="25.5" x14ac:dyDescent="0.2">
      <c r="A117" s="568"/>
      <c r="B117" s="590"/>
      <c r="C117" s="269" t="s">
        <v>372</v>
      </c>
      <c r="D117" s="290">
        <v>0.8600000000000001</v>
      </c>
      <c r="E117" s="290">
        <v>0</v>
      </c>
      <c r="F117" s="290">
        <v>289.89999999999998</v>
      </c>
      <c r="G117" s="290">
        <v>24</v>
      </c>
      <c r="H117" s="290">
        <v>808.19999999999982</v>
      </c>
      <c r="I117" s="290">
        <v>1588.4999999999998</v>
      </c>
      <c r="J117" s="289" t="s">
        <v>370</v>
      </c>
      <c r="K117" s="80"/>
      <c r="L117" s="82"/>
      <c r="M117" s="89"/>
      <c r="N117" s="273"/>
      <c r="O117" s="83"/>
      <c r="P117" s="80"/>
      <c r="Q117" s="80"/>
      <c r="R117" s="81"/>
      <c r="S117" s="82"/>
    </row>
    <row r="118" spans="1:19" ht="26.25" thickBot="1" x14ac:dyDescent="0.3">
      <c r="A118" s="568"/>
      <c r="B118" s="590"/>
      <c r="C118" s="90" t="s">
        <v>215</v>
      </c>
      <c r="D118" s="485">
        <v>83.236116632064594</v>
      </c>
      <c r="E118" s="485" t="s">
        <v>398</v>
      </c>
      <c r="F118" s="485">
        <v>706.73815400230683</v>
      </c>
      <c r="G118" s="485">
        <v>58.111514168396766</v>
      </c>
      <c r="H118" s="485">
        <v>3175.7086687889278</v>
      </c>
      <c r="I118" s="485">
        <v>5551.7821796539802</v>
      </c>
      <c r="J118" s="289" t="s">
        <v>370</v>
      </c>
      <c r="K118" s="100"/>
      <c r="L118" s="101"/>
      <c r="M118" s="102"/>
      <c r="N118" s="274"/>
      <c r="O118" s="103"/>
      <c r="P118" s="100"/>
      <c r="Q118" s="100"/>
      <c r="R118" s="104"/>
      <c r="S118" s="101"/>
    </row>
    <row r="119" spans="1:19" ht="26.25" thickBot="1" x14ac:dyDescent="0.25">
      <c r="A119" s="292" t="s">
        <v>375</v>
      </c>
      <c r="B119" s="293" t="s">
        <v>376</v>
      </c>
      <c r="C119" s="146" t="s">
        <v>215</v>
      </c>
      <c r="D119" s="291">
        <v>50.905145941011348</v>
      </c>
      <c r="E119" s="294" t="s">
        <v>398</v>
      </c>
      <c r="F119" s="291">
        <v>171.98450095824839</v>
      </c>
      <c r="G119" s="291">
        <v>111.92642125854259</v>
      </c>
      <c r="H119" s="291">
        <v>4896.6444344255578</v>
      </c>
      <c r="I119" s="291">
        <v>4751.7650479389849</v>
      </c>
      <c r="J119" s="289" t="s">
        <v>370</v>
      </c>
      <c r="K119" s="295"/>
      <c r="L119" s="295"/>
      <c r="M119" s="295"/>
      <c r="N119" s="295"/>
      <c r="O119" s="295"/>
      <c r="P119" s="295"/>
      <c r="Q119" s="295"/>
      <c r="R119" s="295"/>
      <c r="S119" s="295"/>
    </row>
    <row r="120" spans="1:19" ht="26.25" thickBot="1" x14ac:dyDescent="0.25">
      <c r="A120" s="68" t="s">
        <v>377</v>
      </c>
      <c r="B120" s="296" t="s">
        <v>378</v>
      </c>
      <c r="C120" s="146" t="s">
        <v>215</v>
      </c>
      <c r="D120" s="291">
        <v>29.658069248410936</v>
      </c>
      <c r="E120" s="298" t="s">
        <v>398</v>
      </c>
      <c r="F120" s="291">
        <v>76.743251963543131</v>
      </c>
      <c r="G120" s="291">
        <v>51.162167975695425</v>
      </c>
      <c r="H120" s="291">
        <v>2530.2534406646701</v>
      </c>
      <c r="I120" s="291">
        <v>1818.2110737195922</v>
      </c>
      <c r="J120" s="289" t="s">
        <v>370</v>
      </c>
      <c r="K120" s="299"/>
      <c r="L120" s="299"/>
      <c r="M120" s="299"/>
      <c r="N120" s="299"/>
      <c r="O120" s="299"/>
      <c r="P120" s="299"/>
      <c r="Q120" s="299"/>
      <c r="R120" s="299"/>
      <c r="S120" s="299"/>
    </row>
    <row r="121" spans="1:19" ht="26.25" thickBot="1" x14ac:dyDescent="0.25">
      <c r="A121" s="68" t="s">
        <v>379</v>
      </c>
      <c r="B121" s="296" t="s">
        <v>380</v>
      </c>
      <c r="C121" s="146" t="s">
        <v>215</v>
      </c>
      <c r="D121" s="291">
        <v>3.7820982714151468</v>
      </c>
      <c r="E121" s="298" t="s">
        <v>398</v>
      </c>
      <c r="F121" s="291">
        <v>28.365737035613602</v>
      </c>
      <c r="G121" s="291">
        <v>9.4552456785378673</v>
      </c>
      <c r="H121" s="291">
        <v>131.90067721560328</v>
      </c>
      <c r="I121" s="291">
        <v>189.10491357075736</v>
      </c>
      <c r="J121" s="289" t="s">
        <v>370</v>
      </c>
      <c r="K121" s="299"/>
      <c r="L121" s="299"/>
      <c r="M121" s="299"/>
      <c r="N121" s="299"/>
      <c r="O121" s="299"/>
      <c r="P121" s="299"/>
      <c r="Q121" s="299"/>
      <c r="R121" s="299"/>
      <c r="S121" s="299"/>
    </row>
    <row r="122" spans="1:19" ht="26.25" thickBot="1" x14ac:dyDescent="0.25">
      <c r="A122" s="68" t="s">
        <v>381</v>
      </c>
      <c r="B122" s="296" t="s">
        <v>382</v>
      </c>
      <c r="C122" s="146" t="s">
        <v>215</v>
      </c>
      <c r="D122" s="297" t="s">
        <v>383</v>
      </c>
      <c r="E122" s="297" t="s">
        <v>383</v>
      </c>
      <c r="F122" s="297" t="s">
        <v>383</v>
      </c>
      <c r="G122" s="297" t="s">
        <v>383</v>
      </c>
      <c r="H122" s="297" t="s">
        <v>383</v>
      </c>
      <c r="I122" s="297" t="s">
        <v>383</v>
      </c>
      <c r="J122" s="289" t="s">
        <v>370</v>
      </c>
      <c r="K122" s="299"/>
      <c r="L122" s="299"/>
      <c r="M122" s="299"/>
      <c r="N122" s="299"/>
      <c r="O122" s="299"/>
      <c r="P122" s="299"/>
      <c r="Q122" s="299"/>
      <c r="R122" s="299"/>
      <c r="S122" s="299"/>
    </row>
    <row r="123" spans="1:19" ht="26.25" thickBot="1" x14ac:dyDescent="0.25">
      <c r="A123" s="68" t="s">
        <v>384</v>
      </c>
      <c r="B123" s="296" t="s">
        <v>385</v>
      </c>
      <c r="C123" s="146" t="s">
        <v>215</v>
      </c>
      <c r="D123" s="291">
        <v>0.42876114398538712</v>
      </c>
      <c r="E123" s="298" t="s">
        <v>398</v>
      </c>
      <c r="F123" s="291">
        <v>3.215708579890403</v>
      </c>
      <c r="G123" s="291">
        <v>1.0719028599634677</v>
      </c>
      <c r="H123" s="291">
        <v>33.443369230860199</v>
      </c>
      <c r="I123" s="291">
        <v>21.438057199269359</v>
      </c>
      <c r="J123" s="289" t="s">
        <v>370</v>
      </c>
      <c r="K123" s="299"/>
      <c r="L123" s="299"/>
      <c r="M123" s="299"/>
      <c r="N123" s="299"/>
      <c r="O123" s="299"/>
      <c r="P123" s="299"/>
      <c r="Q123" s="299"/>
      <c r="R123" s="299"/>
      <c r="S123" s="299"/>
    </row>
    <row r="124" spans="1:19" ht="26.25" thickBot="1" x14ac:dyDescent="0.25">
      <c r="A124" s="68" t="s">
        <v>386</v>
      </c>
      <c r="B124" s="296" t="s">
        <v>387</v>
      </c>
      <c r="C124" s="146" t="s">
        <v>215</v>
      </c>
      <c r="D124" s="291">
        <v>0.83283828373702429</v>
      </c>
      <c r="E124" s="298" t="s">
        <v>398</v>
      </c>
      <c r="F124" s="291">
        <v>0.91156429065743949</v>
      </c>
      <c r="G124" s="291">
        <v>0.58008636678200698</v>
      </c>
      <c r="H124" s="291">
        <v>32.240371570934251</v>
      </c>
      <c r="I124" s="291">
        <v>29.004318339100347</v>
      </c>
      <c r="J124" s="289" t="s">
        <v>370</v>
      </c>
      <c r="K124" s="299"/>
      <c r="L124" s="299"/>
      <c r="M124" s="299"/>
      <c r="N124" s="299"/>
      <c r="O124" s="299"/>
      <c r="P124" s="299"/>
      <c r="Q124" s="299"/>
      <c r="R124" s="299"/>
      <c r="S124" s="299"/>
    </row>
    <row r="125" spans="1:19" ht="26.25" thickBot="1" x14ac:dyDescent="0.25">
      <c r="A125" s="68" t="s">
        <v>388</v>
      </c>
      <c r="B125" s="296" t="s">
        <v>389</v>
      </c>
      <c r="C125" s="146" t="s">
        <v>215</v>
      </c>
      <c r="D125" s="297" t="s">
        <v>383</v>
      </c>
      <c r="E125" s="298" t="s">
        <v>383</v>
      </c>
      <c r="F125" s="297" t="s">
        <v>383</v>
      </c>
      <c r="G125" s="297" t="s">
        <v>383</v>
      </c>
      <c r="H125" s="297" t="s">
        <v>383</v>
      </c>
      <c r="I125" s="297" t="s">
        <v>383</v>
      </c>
      <c r="J125" s="289" t="s">
        <v>370</v>
      </c>
      <c r="K125" s="299"/>
      <c r="L125" s="299"/>
      <c r="M125" s="299"/>
      <c r="N125" s="299"/>
      <c r="O125" s="299"/>
      <c r="P125" s="299"/>
      <c r="Q125" s="299"/>
      <c r="R125" s="299"/>
      <c r="S125" s="299"/>
    </row>
    <row r="126" spans="1:19" ht="26.25" thickBot="1" x14ac:dyDescent="0.25">
      <c r="A126" s="68" t="s">
        <v>390</v>
      </c>
      <c r="B126" s="296" t="s">
        <v>391</v>
      </c>
      <c r="C126" s="146" t="s">
        <v>215</v>
      </c>
      <c r="D126" s="291">
        <v>1.7735005305651672</v>
      </c>
      <c r="E126" s="298" t="s">
        <v>398</v>
      </c>
      <c r="F126" s="291">
        <v>24.385632295271051</v>
      </c>
      <c r="G126" s="291">
        <v>4.433751326412918</v>
      </c>
      <c r="H126" s="291">
        <v>108.40521993079585</v>
      </c>
      <c r="I126" s="291">
        <v>124.14503713956172</v>
      </c>
      <c r="J126" s="289" t="s">
        <v>370</v>
      </c>
      <c r="K126" s="299"/>
      <c r="L126" s="299"/>
      <c r="M126" s="299"/>
      <c r="N126" s="299"/>
      <c r="O126" s="299"/>
      <c r="P126" s="299"/>
      <c r="Q126" s="299"/>
      <c r="R126" s="299"/>
      <c r="S126" s="299"/>
    </row>
    <row r="127" spans="1:19" ht="26.25" thickBot="1" x14ac:dyDescent="0.25">
      <c r="A127" s="68" t="s">
        <v>392</v>
      </c>
      <c r="B127" s="296" t="s">
        <v>393</v>
      </c>
      <c r="C127" s="146" t="s">
        <v>215</v>
      </c>
      <c r="D127" s="291">
        <v>0.71187834832756625</v>
      </c>
      <c r="E127" s="297" t="s">
        <v>398</v>
      </c>
      <c r="F127" s="291">
        <v>85.425401799307949</v>
      </c>
      <c r="G127" s="291">
        <v>10.678175224913494</v>
      </c>
      <c r="H127" s="291">
        <v>174.05425616608997</v>
      </c>
      <c r="I127" s="291">
        <v>106.78175224913494</v>
      </c>
      <c r="J127" s="289" t="s">
        <v>370</v>
      </c>
      <c r="K127" s="299"/>
      <c r="L127" s="299"/>
      <c r="M127" s="299"/>
      <c r="N127" s="299"/>
      <c r="O127" s="299"/>
      <c r="P127" s="299"/>
      <c r="Q127" s="299"/>
      <c r="R127" s="299"/>
      <c r="S127" s="299"/>
    </row>
    <row r="128" spans="1:19" ht="26.25" thickBot="1" x14ac:dyDescent="0.25">
      <c r="A128" s="68" t="s">
        <v>394</v>
      </c>
      <c r="B128" s="296" t="s">
        <v>395</v>
      </c>
      <c r="C128" s="146" t="s">
        <v>215</v>
      </c>
      <c r="D128" s="297" t="s">
        <v>383</v>
      </c>
      <c r="E128" s="297" t="s">
        <v>383</v>
      </c>
      <c r="F128" s="297" t="s">
        <v>383</v>
      </c>
      <c r="G128" s="297" t="s">
        <v>383</v>
      </c>
      <c r="H128" s="297" t="s">
        <v>383</v>
      </c>
      <c r="I128" s="297" t="s">
        <v>383</v>
      </c>
      <c r="J128" s="289" t="s">
        <v>370</v>
      </c>
      <c r="K128" s="299"/>
      <c r="L128" s="299"/>
      <c r="M128" s="299"/>
      <c r="N128" s="299"/>
      <c r="O128" s="299"/>
      <c r="P128" s="299"/>
      <c r="Q128" s="299"/>
      <c r="R128" s="299"/>
      <c r="S128" s="299"/>
    </row>
    <row r="129" spans="1:19" ht="26.25" thickBot="1" x14ac:dyDescent="0.25">
      <c r="A129" s="68" t="s">
        <v>396</v>
      </c>
      <c r="B129" s="296" t="s">
        <v>397</v>
      </c>
      <c r="C129" s="146" t="s">
        <v>215</v>
      </c>
      <c r="D129" s="291">
        <v>11.063824201354613</v>
      </c>
      <c r="E129" s="297" t="s">
        <v>398</v>
      </c>
      <c r="F129" s="291">
        <v>0</v>
      </c>
      <c r="G129" s="291">
        <v>0</v>
      </c>
      <c r="H129" s="291">
        <v>0</v>
      </c>
      <c r="I129" s="291">
        <v>23933.229666104296</v>
      </c>
      <c r="J129" s="289" t="s">
        <v>370</v>
      </c>
      <c r="K129" s="299"/>
      <c r="L129" s="299"/>
      <c r="M129" s="299"/>
      <c r="N129" s="299"/>
      <c r="O129" s="299"/>
      <c r="P129" s="299"/>
      <c r="Q129" s="299"/>
      <c r="R129" s="299"/>
      <c r="S129" s="299"/>
    </row>
    <row r="130" spans="1:19" ht="26.25" thickBot="1" x14ac:dyDescent="0.25">
      <c r="A130" s="68" t="s">
        <v>399</v>
      </c>
      <c r="B130" s="296" t="s">
        <v>400</v>
      </c>
      <c r="C130" s="146" t="s">
        <v>215</v>
      </c>
      <c r="D130" s="291">
        <v>2598.9103415137033</v>
      </c>
      <c r="E130" s="298" t="s">
        <v>398</v>
      </c>
      <c r="F130" s="291">
        <v>0</v>
      </c>
      <c r="G130" s="291">
        <v>0</v>
      </c>
      <c r="H130" s="291">
        <v>0</v>
      </c>
      <c r="I130" s="291">
        <v>13869.130458664104</v>
      </c>
      <c r="J130" s="289" t="s">
        <v>370</v>
      </c>
      <c r="K130" s="299"/>
      <c r="L130" s="299"/>
      <c r="M130" s="299"/>
      <c r="N130" s="299"/>
      <c r="O130" s="299"/>
      <c r="P130" s="299"/>
      <c r="Q130" s="299"/>
      <c r="R130" s="299"/>
      <c r="S130" s="299"/>
    </row>
    <row r="131" spans="1:19" ht="26.25" thickBot="1" x14ac:dyDescent="0.25">
      <c r="A131" s="68" t="s">
        <v>401</v>
      </c>
      <c r="B131" s="296" t="s">
        <v>402</v>
      </c>
      <c r="C131" s="146" t="s">
        <v>215</v>
      </c>
      <c r="D131" s="297" t="s">
        <v>330</v>
      </c>
      <c r="E131" s="298" t="s">
        <v>330</v>
      </c>
      <c r="F131" s="297" t="s">
        <v>330</v>
      </c>
      <c r="G131" s="297" t="s">
        <v>330</v>
      </c>
      <c r="H131" s="297" t="s">
        <v>330</v>
      </c>
      <c r="I131" s="297" t="s">
        <v>330</v>
      </c>
      <c r="J131" s="289" t="s">
        <v>370</v>
      </c>
      <c r="K131" s="299"/>
      <c r="L131" s="299"/>
      <c r="M131" s="299"/>
      <c r="N131" s="299"/>
      <c r="O131" s="299"/>
      <c r="P131" s="299"/>
      <c r="Q131" s="299"/>
      <c r="R131" s="299"/>
      <c r="S131" s="299"/>
    </row>
    <row r="132" spans="1:19" ht="26.25" thickBot="1" x14ac:dyDescent="0.25">
      <c r="A132" s="68" t="s">
        <v>403</v>
      </c>
      <c r="B132" s="296" t="s">
        <v>404</v>
      </c>
      <c r="C132" s="146" t="s">
        <v>215</v>
      </c>
      <c r="D132" s="297" t="s">
        <v>330</v>
      </c>
      <c r="E132" s="298" t="s">
        <v>330</v>
      </c>
      <c r="F132" s="297" t="s">
        <v>330</v>
      </c>
      <c r="G132" s="297" t="s">
        <v>330</v>
      </c>
      <c r="H132" s="297" t="s">
        <v>330</v>
      </c>
      <c r="I132" s="297" t="s">
        <v>330</v>
      </c>
      <c r="J132" s="289" t="s">
        <v>370</v>
      </c>
      <c r="K132" s="299"/>
      <c r="L132" s="299"/>
      <c r="M132" s="299"/>
      <c r="N132" s="299"/>
      <c r="O132" s="299"/>
      <c r="P132" s="299"/>
      <c r="Q132" s="299"/>
      <c r="R132" s="299"/>
      <c r="S132" s="299"/>
    </row>
    <row r="133" spans="1:19" ht="26.25" thickBot="1" x14ac:dyDescent="0.25">
      <c r="A133" s="68" t="s">
        <v>405</v>
      </c>
      <c r="B133" s="296" t="s">
        <v>406</v>
      </c>
      <c r="C133" s="146" t="s">
        <v>215</v>
      </c>
      <c r="D133" s="291">
        <v>1355.7599627007469</v>
      </c>
      <c r="E133" s="298" t="s">
        <v>398</v>
      </c>
      <c r="F133" s="291">
        <v>0</v>
      </c>
      <c r="G133" s="291">
        <v>0</v>
      </c>
      <c r="H133" s="291">
        <v>0</v>
      </c>
      <c r="I133" s="291">
        <v>1575.1773519452202</v>
      </c>
      <c r="J133" s="289" t="s">
        <v>370</v>
      </c>
      <c r="K133" s="299"/>
      <c r="L133" s="299"/>
      <c r="M133" s="299"/>
      <c r="N133" s="299"/>
      <c r="O133" s="299"/>
      <c r="P133" s="299"/>
      <c r="Q133" s="299"/>
      <c r="R133" s="299"/>
      <c r="S133" s="300"/>
    </row>
    <row r="134" spans="1:19" ht="26.25" thickBot="1" x14ac:dyDescent="0.25">
      <c r="A134" s="68" t="s">
        <v>407</v>
      </c>
      <c r="B134" s="296" t="s">
        <v>408</v>
      </c>
      <c r="C134" s="146" t="s">
        <v>215</v>
      </c>
      <c r="D134" s="297" t="s">
        <v>330</v>
      </c>
      <c r="E134" s="298" t="s">
        <v>330</v>
      </c>
      <c r="F134" s="297" t="s">
        <v>330</v>
      </c>
      <c r="G134" s="297" t="s">
        <v>330</v>
      </c>
      <c r="H134" s="297" t="s">
        <v>330</v>
      </c>
      <c r="I134" s="297" t="s">
        <v>330</v>
      </c>
      <c r="J134" s="289" t="s">
        <v>370</v>
      </c>
      <c r="K134" s="299"/>
      <c r="L134" s="299"/>
      <c r="M134" s="299"/>
      <c r="N134" s="299"/>
      <c r="O134" s="299"/>
      <c r="P134" s="299"/>
      <c r="Q134" s="299"/>
      <c r="R134" s="299"/>
      <c r="S134" s="300"/>
    </row>
    <row r="135" spans="1:19" ht="26.25" thickBot="1" x14ac:dyDescent="0.25">
      <c r="A135" s="68" t="s">
        <v>409</v>
      </c>
      <c r="B135" s="296" t="s">
        <v>410</v>
      </c>
      <c r="C135" s="146" t="s">
        <v>215</v>
      </c>
      <c r="D135" s="297" t="s">
        <v>330</v>
      </c>
      <c r="E135" s="298" t="s">
        <v>330</v>
      </c>
      <c r="F135" s="297" t="s">
        <v>330</v>
      </c>
      <c r="G135" s="297" t="s">
        <v>330</v>
      </c>
      <c r="H135" s="297" t="s">
        <v>330</v>
      </c>
      <c r="I135" s="297" t="s">
        <v>330</v>
      </c>
      <c r="J135" s="289" t="s">
        <v>370</v>
      </c>
      <c r="K135" s="299"/>
      <c r="L135" s="299"/>
      <c r="M135" s="299"/>
      <c r="N135" s="299"/>
      <c r="O135" s="299"/>
      <c r="P135" s="299"/>
      <c r="Q135" s="299"/>
      <c r="R135" s="299"/>
      <c r="S135" s="300"/>
    </row>
    <row r="136" spans="1:19" ht="39" thickBot="1" x14ac:dyDescent="0.25">
      <c r="A136" s="68" t="s">
        <v>411</v>
      </c>
      <c r="B136" s="296" t="s">
        <v>412</v>
      </c>
      <c r="C136" s="146" t="s">
        <v>215</v>
      </c>
      <c r="D136" s="301">
        <v>0</v>
      </c>
      <c r="E136" s="301" t="s">
        <v>398</v>
      </c>
      <c r="F136" s="301">
        <v>5359.3573577142861</v>
      </c>
      <c r="G136" s="301">
        <v>206.12912914285712</v>
      </c>
      <c r="H136" s="301" t="s">
        <v>398</v>
      </c>
      <c r="I136" s="301" t="s">
        <v>398</v>
      </c>
      <c r="J136" s="289" t="s">
        <v>370</v>
      </c>
      <c r="K136" s="299"/>
      <c r="L136" s="299"/>
      <c r="M136" s="299"/>
      <c r="N136" s="299"/>
      <c r="O136" s="299"/>
      <c r="P136" s="299"/>
      <c r="Q136" s="299"/>
      <c r="R136" s="299"/>
      <c r="S136" s="300"/>
    </row>
    <row r="137" spans="1:19" ht="26.25" thickBot="1" x14ac:dyDescent="0.25">
      <c r="A137" s="68" t="s">
        <v>413</v>
      </c>
      <c r="B137" s="296" t="s">
        <v>414</v>
      </c>
      <c r="C137" s="146" t="s">
        <v>215</v>
      </c>
      <c r="D137" s="297" t="s">
        <v>330</v>
      </c>
      <c r="E137" s="297" t="s">
        <v>330</v>
      </c>
      <c r="F137" s="297" t="s">
        <v>330</v>
      </c>
      <c r="G137" s="297" t="s">
        <v>330</v>
      </c>
      <c r="H137" s="297" t="s">
        <v>330</v>
      </c>
      <c r="I137" s="297" t="s">
        <v>330</v>
      </c>
      <c r="J137" s="289" t="s">
        <v>370</v>
      </c>
      <c r="K137" s="299"/>
      <c r="L137" s="299"/>
      <c r="M137" s="299"/>
      <c r="N137" s="299"/>
      <c r="O137" s="299"/>
      <c r="P137" s="299"/>
      <c r="Q137" s="299"/>
      <c r="R137" s="299"/>
      <c r="S137" s="300"/>
    </row>
    <row r="138" spans="1:19" ht="26.25" thickBot="1" x14ac:dyDescent="0.25">
      <c r="A138" s="68" t="s">
        <v>415</v>
      </c>
      <c r="B138" s="296" t="s">
        <v>416</v>
      </c>
      <c r="C138" s="146" t="s">
        <v>215</v>
      </c>
      <c r="D138" s="298" t="s">
        <v>398</v>
      </c>
      <c r="E138" s="298" t="s">
        <v>398</v>
      </c>
      <c r="F138" s="298" t="s">
        <v>398</v>
      </c>
      <c r="G138" s="298" t="s">
        <v>398</v>
      </c>
      <c r="H138" s="298">
        <v>2954.5175177142855</v>
      </c>
      <c r="I138" s="298" t="s">
        <v>398</v>
      </c>
      <c r="J138" s="289" t="s">
        <v>370</v>
      </c>
      <c r="K138" s="299"/>
      <c r="L138" s="299"/>
      <c r="M138" s="299"/>
      <c r="N138" s="299"/>
      <c r="O138" s="299"/>
      <c r="P138" s="299"/>
      <c r="Q138" s="299"/>
      <c r="R138" s="299"/>
      <c r="S138" s="300"/>
    </row>
    <row r="139" spans="1:19" ht="26.25" thickBot="1" x14ac:dyDescent="0.25">
      <c r="A139" s="68" t="s">
        <v>417</v>
      </c>
      <c r="B139" s="296" t="s">
        <v>418</v>
      </c>
      <c r="C139" s="146" t="s">
        <v>215</v>
      </c>
      <c r="D139" s="298" t="s">
        <v>330</v>
      </c>
      <c r="E139" s="298" t="s">
        <v>330</v>
      </c>
      <c r="F139" s="298" t="s">
        <v>330</v>
      </c>
      <c r="G139" s="298" t="s">
        <v>330</v>
      </c>
      <c r="H139" s="298" t="s">
        <v>330</v>
      </c>
      <c r="I139" s="298" t="s">
        <v>330</v>
      </c>
      <c r="J139" s="289" t="s">
        <v>370</v>
      </c>
      <c r="K139" s="299"/>
      <c r="L139" s="299"/>
      <c r="M139" s="299"/>
      <c r="N139" s="299"/>
      <c r="O139" s="299"/>
      <c r="P139" s="299"/>
      <c r="Q139" s="299"/>
      <c r="R139" s="299"/>
      <c r="S139" s="300"/>
    </row>
    <row r="140" spans="1:19" ht="26.25" thickBot="1" x14ac:dyDescent="0.25">
      <c r="A140" s="68" t="s">
        <v>419</v>
      </c>
      <c r="B140" s="296" t="s">
        <v>420</v>
      </c>
      <c r="C140" s="146" t="s">
        <v>215</v>
      </c>
      <c r="D140" s="301">
        <v>2490.1022246938196</v>
      </c>
      <c r="E140" s="301">
        <v>338.3025779898523</v>
      </c>
      <c r="F140" s="301">
        <v>8016.7955646374485</v>
      </c>
      <c r="G140" s="301">
        <v>7728.9130754853104</v>
      </c>
      <c r="H140" s="301">
        <v>4901.7282297445645</v>
      </c>
      <c r="I140" s="301">
        <v>3152.0693367993799</v>
      </c>
      <c r="J140" s="289" t="s">
        <v>370</v>
      </c>
      <c r="K140" s="299"/>
      <c r="L140" s="299"/>
      <c r="M140" s="299"/>
      <c r="N140" s="299"/>
      <c r="O140" s="299"/>
      <c r="P140" s="299"/>
      <c r="Q140" s="299"/>
      <c r="R140" s="299"/>
      <c r="S140" s="300"/>
    </row>
    <row r="141" spans="1:19" ht="26.25" thickBot="1" x14ac:dyDescent="0.25">
      <c r="A141" s="69"/>
      <c r="B141" s="302" t="s">
        <v>421</v>
      </c>
      <c r="C141" s="271" t="s">
        <v>215</v>
      </c>
      <c r="D141" s="303" t="s">
        <v>383</v>
      </c>
      <c r="E141" s="303" t="s">
        <v>383</v>
      </c>
      <c r="F141" s="491" t="s">
        <v>383</v>
      </c>
      <c r="G141" s="491" t="s">
        <v>383</v>
      </c>
      <c r="H141" s="491" t="s">
        <v>383</v>
      </c>
      <c r="I141" s="491" t="s">
        <v>383</v>
      </c>
      <c r="J141" s="289" t="s">
        <v>370</v>
      </c>
      <c r="K141" s="299"/>
      <c r="L141" s="299"/>
      <c r="M141" s="299"/>
      <c r="N141" s="299"/>
      <c r="O141" s="299"/>
      <c r="P141" s="299"/>
      <c r="Q141" s="299"/>
      <c r="R141" s="299"/>
      <c r="S141" s="300"/>
    </row>
    <row r="142" spans="1:19" x14ac:dyDescent="0.2">
      <c r="C142" s="304"/>
      <c r="D142" s="305"/>
      <c r="E142" s="492"/>
      <c r="F142" s="492"/>
      <c r="G142" s="492"/>
      <c r="H142" s="492"/>
      <c r="I142" s="492"/>
      <c r="R142"/>
      <c r="S142" s="70"/>
    </row>
    <row r="143" spans="1:19" x14ac:dyDescent="0.2">
      <c r="D143"/>
      <c r="E143"/>
      <c r="F143"/>
      <c r="R143"/>
    </row>
    <row r="144" spans="1:19" x14ac:dyDescent="0.2">
      <c r="D144"/>
      <c r="E144"/>
      <c r="F144"/>
      <c r="R144"/>
    </row>
    <row r="145" spans="4:18" x14ac:dyDescent="0.2">
      <c r="D145"/>
      <c r="E145"/>
      <c r="F145"/>
      <c r="R145"/>
    </row>
    <row r="146" spans="4:18" x14ac:dyDescent="0.2">
      <c r="D146"/>
      <c r="E146"/>
      <c r="F146"/>
      <c r="R146"/>
    </row>
    <row r="147" spans="4:18" x14ac:dyDescent="0.2">
      <c r="D147"/>
      <c r="E147"/>
      <c r="F147"/>
      <c r="R147"/>
    </row>
    <row r="148" spans="4:18" x14ac:dyDescent="0.2">
      <c r="D148"/>
      <c r="E148"/>
      <c r="F148"/>
      <c r="R148"/>
    </row>
    <row r="149" spans="4:18" x14ac:dyDescent="0.2">
      <c r="D149"/>
      <c r="E149"/>
      <c r="F149"/>
      <c r="R149"/>
    </row>
    <row r="150" spans="4:18" x14ac:dyDescent="0.2">
      <c r="D150"/>
      <c r="E150"/>
      <c r="F150"/>
      <c r="R150"/>
    </row>
    <row r="151" spans="4:18" x14ac:dyDescent="0.2">
      <c r="D151"/>
      <c r="E151"/>
      <c r="F151"/>
      <c r="R151"/>
    </row>
    <row r="152" spans="4:18" x14ac:dyDescent="0.2">
      <c r="D152"/>
      <c r="E152"/>
      <c r="F152"/>
      <c r="R152"/>
    </row>
    <row r="153" spans="4:18" x14ac:dyDescent="0.2">
      <c r="D153"/>
      <c r="E153"/>
      <c r="F153"/>
      <c r="R153"/>
    </row>
    <row r="154" spans="4:18" x14ac:dyDescent="0.2">
      <c r="D154"/>
      <c r="E154"/>
      <c r="F154"/>
      <c r="R154"/>
    </row>
    <row r="155" spans="4:18" x14ac:dyDescent="0.2">
      <c r="D155"/>
      <c r="E155"/>
      <c r="F155"/>
      <c r="R155"/>
    </row>
    <row r="156" spans="4:18" x14ac:dyDescent="0.2">
      <c r="D156"/>
      <c r="E156"/>
      <c r="F156"/>
      <c r="R156"/>
    </row>
    <row r="157" spans="4:18" x14ac:dyDescent="0.2">
      <c r="D157"/>
      <c r="E157"/>
      <c r="F157"/>
      <c r="R157"/>
    </row>
    <row r="158" spans="4:18" x14ac:dyDescent="0.2">
      <c r="D158"/>
      <c r="E158"/>
      <c r="F158"/>
      <c r="R158"/>
    </row>
    <row r="159" spans="4:18" x14ac:dyDescent="0.2">
      <c r="D159"/>
      <c r="E159"/>
      <c r="F159"/>
      <c r="R159"/>
    </row>
    <row r="160" spans="4:18" x14ac:dyDescent="0.2">
      <c r="D160"/>
      <c r="E160"/>
      <c r="F160"/>
      <c r="R160"/>
    </row>
    <row r="161" spans="4:18" x14ac:dyDescent="0.2">
      <c r="D161"/>
      <c r="E161"/>
      <c r="F161"/>
      <c r="R161"/>
    </row>
    <row r="162" spans="4:18" x14ac:dyDescent="0.2">
      <c r="D162"/>
      <c r="E162"/>
      <c r="F162"/>
      <c r="R162"/>
    </row>
    <row r="163" spans="4:18" x14ac:dyDescent="0.2">
      <c r="D163"/>
      <c r="E163"/>
      <c r="F163"/>
      <c r="R163"/>
    </row>
    <row r="164" spans="4:18" x14ac:dyDescent="0.2">
      <c r="D164"/>
      <c r="E164"/>
      <c r="F164"/>
      <c r="R164"/>
    </row>
    <row r="165" spans="4:18" x14ac:dyDescent="0.2">
      <c r="D165"/>
      <c r="E165"/>
      <c r="F165"/>
      <c r="R165"/>
    </row>
    <row r="166" spans="4:18" x14ac:dyDescent="0.2">
      <c r="D166"/>
      <c r="E166"/>
      <c r="F166"/>
      <c r="R166"/>
    </row>
    <row r="167" spans="4:18" x14ac:dyDescent="0.2">
      <c r="D167"/>
      <c r="E167"/>
      <c r="F167"/>
      <c r="R167"/>
    </row>
    <row r="168" spans="4:18" x14ac:dyDescent="0.2">
      <c r="D168"/>
      <c r="E168"/>
      <c r="F168"/>
      <c r="R168"/>
    </row>
    <row r="169" spans="4:18" x14ac:dyDescent="0.2">
      <c r="D169"/>
      <c r="E169"/>
      <c r="F169"/>
      <c r="R169"/>
    </row>
    <row r="170" spans="4:18" x14ac:dyDescent="0.2">
      <c r="D170"/>
      <c r="E170"/>
      <c r="F170"/>
      <c r="R170"/>
    </row>
    <row r="171" spans="4:18" x14ac:dyDescent="0.2">
      <c r="D171"/>
      <c r="E171"/>
      <c r="F171"/>
      <c r="R171"/>
    </row>
    <row r="172" spans="4:18" x14ac:dyDescent="0.2">
      <c r="D172"/>
      <c r="E172"/>
      <c r="F172"/>
      <c r="R172"/>
    </row>
    <row r="173" spans="4:18" x14ac:dyDescent="0.2">
      <c r="D173"/>
      <c r="E173"/>
      <c r="F173"/>
      <c r="R173"/>
    </row>
    <row r="174" spans="4:18" x14ac:dyDescent="0.2">
      <c r="D174"/>
      <c r="E174"/>
      <c r="F174"/>
      <c r="R174"/>
    </row>
    <row r="175" spans="4:18" x14ac:dyDescent="0.2">
      <c r="D175"/>
      <c r="E175"/>
      <c r="F175"/>
      <c r="R175"/>
    </row>
    <row r="176" spans="4:18" x14ac:dyDescent="0.2">
      <c r="D176"/>
      <c r="E176"/>
      <c r="F176"/>
      <c r="R176"/>
    </row>
    <row r="177" spans="4:18" x14ac:dyDescent="0.2">
      <c r="D177"/>
      <c r="E177"/>
      <c r="F177"/>
      <c r="R177"/>
    </row>
    <row r="178" spans="4:18" x14ac:dyDescent="0.2">
      <c r="D178"/>
      <c r="E178"/>
      <c r="F178"/>
      <c r="R178"/>
    </row>
    <row r="179" spans="4:18" x14ac:dyDescent="0.2">
      <c r="D179"/>
      <c r="E179"/>
      <c r="F179"/>
      <c r="R179"/>
    </row>
    <row r="180" spans="4:18" x14ac:dyDescent="0.2">
      <c r="D180"/>
      <c r="E180"/>
      <c r="F180"/>
      <c r="R180"/>
    </row>
    <row r="181" spans="4:18" x14ac:dyDescent="0.2">
      <c r="D181"/>
      <c r="E181"/>
      <c r="F181"/>
      <c r="R181"/>
    </row>
    <row r="182" spans="4:18" x14ac:dyDescent="0.2">
      <c r="D182"/>
      <c r="E182"/>
      <c r="F182"/>
      <c r="R182"/>
    </row>
    <row r="183" spans="4:18" x14ac:dyDescent="0.2">
      <c r="D183"/>
      <c r="E183"/>
      <c r="F183"/>
      <c r="R183"/>
    </row>
    <row r="184" spans="4:18" x14ac:dyDescent="0.2">
      <c r="D184"/>
      <c r="E184"/>
      <c r="F184"/>
      <c r="R184"/>
    </row>
    <row r="185" spans="4:18" x14ac:dyDescent="0.2">
      <c r="D185"/>
      <c r="E185"/>
      <c r="F185"/>
      <c r="R185"/>
    </row>
    <row r="186" spans="4:18" x14ac:dyDescent="0.2">
      <c r="D186"/>
      <c r="E186"/>
      <c r="F186"/>
      <c r="R186"/>
    </row>
    <row r="187" spans="4:18" x14ac:dyDescent="0.2">
      <c r="D187"/>
      <c r="E187"/>
      <c r="F187"/>
      <c r="R187"/>
    </row>
    <row r="188" spans="4:18" x14ac:dyDescent="0.2">
      <c r="D188"/>
      <c r="E188"/>
      <c r="F188"/>
      <c r="R188"/>
    </row>
    <row r="189" spans="4:18" x14ac:dyDescent="0.2">
      <c r="D189"/>
      <c r="E189"/>
      <c r="F189"/>
      <c r="R189"/>
    </row>
    <row r="190" spans="4:18" x14ac:dyDescent="0.2">
      <c r="D190"/>
      <c r="E190"/>
      <c r="F190"/>
      <c r="R190"/>
    </row>
    <row r="191" spans="4:18" x14ac:dyDescent="0.2">
      <c r="D191"/>
      <c r="E191"/>
      <c r="F191"/>
      <c r="R191"/>
    </row>
    <row r="192" spans="4:18" x14ac:dyDescent="0.2">
      <c r="D192"/>
      <c r="E192"/>
      <c r="F192"/>
      <c r="R192"/>
    </row>
    <row r="193" spans="1:22" x14ac:dyDescent="0.2">
      <c r="D193"/>
      <c r="E193"/>
      <c r="F193"/>
      <c r="R193"/>
    </row>
    <row r="194" spans="1:22" x14ac:dyDescent="0.2">
      <c r="D194"/>
      <c r="E194"/>
      <c r="F194"/>
      <c r="R194"/>
    </row>
    <row r="195" spans="1:22" s="70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2">
      <c r="D196"/>
      <c r="E196"/>
      <c r="F196"/>
      <c r="R196"/>
    </row>
    <row r="197" spans="1:22" x14ac:dyDescent="0.2">
      <c r="D197"/>
      <c r="E197"/>
      <c r="F197"/>
      <c r="R197"/>
    </row>
    <row r="198" spans="1:22" x14ac:dyDescent="0.2">
      <c r="D198"/>
      <c r="E198"/>
      <c r="F198"/>
      <c r="R198"/>
    </row>
    <row r="199" spans="1:22" x14ac:dyDescent="0.2">
      <c r="D199"/>
      <c r="E199"/>
      <c r="F199"/>
      <c r="R199"/>
    </row>
    <row r="200" spans="1:22" x14ac:dyDescent="0.2">
      <c r="D200"/>
      <c r="E200"/>
      <c r="F200"/>
      <c r="R200"/>
    </row>
    <row r="201" spans="1:22" x14ac:dyDescent="0.2">
      <c r="D201"/>
      <c r="E201"/>
      <c r="F201"/>
      <c r="R201"/>
    </row>
    <row r="202" spans="1:22" x14ac:dyDescent="0.2">
      <c r="D202"/>
      <c r="E202"/>
      <c r="F202"/>
      <c r="R202"/>
    </row>
    <row r="203" spans="1:22" x14ac:dyDescent="0.2">
      <c r="D203"/>
      <c r="E203"/>
      <c r="F203"/>
      <c r="R203"/>
    </row>
    <row r="204" spans="1:22" x14ac:dyDescent="0.2">
      <c r="D204"/>
      <c r="E204"/>
      <c r="F204"/>
      <c r="R204"/>
    </row>
    <row r="205" spans="1:22" x14ac:dyDescent="0.2">
      <c r="D205"/>
      <c r="E205"/>
      <c r="F205"/>
      <c r="R205"/>
    </row>
    <row r="206" spans="1:22" x14ac:dyDescent="0.2">
      <c r="D206"/>
      <c r="E206"/>
      <c r="F206"/>
      <c r="R206"/>
    </row>
    <row r="207" spans="1:22" x14ac:dyDescent="0.2">
      <c r="D207"/>
      <c r="E207"/>
      <c r="F207"/>
      <c r="R207"/>
    </row>
    <row r="208" spans="1:22" x14ac:dyDescent="0.2">
      <c r="D208"/>
      <c r="E208"/>
      <c r="F208"/>
      <c r="R208"/>
    </row>
    <row r="209" spans="4:18" x14ac:dyDescent="0.2">
      <c r="D209"/>
      <c r="E209"/>
      <c r="F209"/>
      <c r="R209"/>
    </row>
    <row r="210" spans="4:18" x14ac:dyDescent="0.2">
      <c r="D210"/>
      <c r="E210"/>
      <c r="F210"/>
      <c r="R210"/>
    </row>
    <row r="211" spans="4:18" x14ac:dyDescent="0.2">
      <c r="D211"/>
      <c r="E211"/>
      <c r="F211"/>
      <c r="R211"/>
    </row>
    <row r="212" spans="4:18" x14ac:dyDescent="0.2">
      <c r="D212"/>
      <c r="E212"/>
      <c r="F212"/>
      <c r="R212"/>
    </row>
    <row r="213" spans="4:18" x14ac:dyDescent="0.2">
      <c r="D213"/>
      <c r="E213"/>
      <c r="F213"/>
      <c r="R213"/>
    </row>
    <row r="214" spans="4:18" x14ac:dyDescent="0.2">
      <c r="D214"/>
      <c r="E214"/>
      <c r="F214"/>
      <c r="R214"/>
    </row>
    <row r="215" spans="4:18" x14ac:dyDescent="0.2">
      <c r="D215"/>
      <c r="E215"/>
      <c r="F215"/>
      <c r="R215"/>
    </row>
    <row r="216" spans="4:18" x14ac:dyDescent="0.2">
      <c r="D216"/>
      <c r="E216"/>
      <c r="F216"/>
      <c r="R216"/>
    </row>
    <row r="217" spans="4:18" x14ac:dyDescent="0.2">
      <c r="D217"/>
      <c r="E217"/>
      <c r="F217"/>
      <c r="R217"/>
    </row>
    <row r="218" spans="4:18" x14ac:dyDescent="0.2">
      <c r="D218"/>
      <c r="E218"/>
      <c r="F218"/>
      <c r="R218"/>
    </row>
    <row r="219" spans="4:18" x14ac:dyDescent="0.2">
      <c r="D219"/>
      <c r="E219"/>
      <c r="F219"/>
      <c r="R219"/>
    </row>
    <row r="220" spans="4:18" x14ac:dyDescent="0.2">
      <c r="D220"/>
      <c r="E220"/>
      <c r="F220"/>
      <c r="R220"/>
    </row>
    <row r="221" spans="4:18" x14ac:dyDescent="0.2">
      <c r="D221"/>
      <c r="E221"/>
      <c r="F221"/>
      <c r="R221"/>
    </row>
    <row r="222" spans="4:18" x14ac:dyDescent="0.2">
      <c r="D222"/>
      <c r="E222"/>
      <c r="F222"/>
      <c r="R222"/>
    </row>
    <row r="223" spans="4:18" x14ac:dyDescent="0.2">
      <c r="D223"/>
      <c r="E223"/>
      <c r="F223"/>
      <c r="R223"/>
    </row>
    <row r="224" spans="4:18" x14ac:dyDescent="0.2">
      <c r="D224"/>
      <c r="E224"/>
      <c r="F224"/>
      <c r="R224"/>
    </row>
    <row r="225" spans="1:22" x14ac:dyDescent="0.2">
      <c r="D225"/>
      <c r="E225"/>
      <c r="F225"/>
      <c r="R225"/>
    </row>
    <row r="226" spans="1:22" x14ac:dyDescent="0.2">
      <c r="D226"/>
      <c r="E226"/>
      <c r="F226"/>
      <c r="R226"/>
    </row>
    <row r="227" spans="1:22" x14ac:dyDescent="0.2">
      <c r="D227"/>
      <c r="E227"/>
      <c r="F227"/>
      <c r="R227"/>
    </row>
    <row r="228" spans="1:22" x14ac:dyDescent="0.2">
      <c r="D228"/>
      <c r="E228"/>
      <c r="F228"/>
      <c r="R228"/>
    </row>
    <row r="229" spans="1:22" x14ac:dyDescent="0.2">
      <c r="D229"/>
      <c r="E229"/>
      <c r="F229"/>
      <c r="R229"/>
    </row>
    <row r="230" spans="1:22" x14ac:dyDescent="0.2">
      <c r="D230"/>
      <c r="E230"/>
      <c r="F230"/>
      <c r="R230"/>
    </row>
    <row r="231" spans="1:22" x14ac:dyDescent="0.2">
      <c r="D231"/>
      <c r="E231"/>
      <c r="F231"/>
      <c r="R231"/>
    </row>
    <row r="232" spans="1:22" x14ac:dyDescent="0.2">
      <c r="D232"/>
      <c r="E232"/>
      <c r="F232"/>
      <c r="R232"/>
    </row>
    <row r="233" spans="1:22" x14ac:dyDescent="0.2">
      <c r="D233"/>
      <c r="E233"/>
      <c r="F233"/>
      <c r="R233"/>
    </row>
    <row r="234" spans="1:22" s="70" customForma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x14ac:dyDescent="0.2">
      <c r="D235"/>
      <c r="E235"/>
      <c r="F235"/>
      <c r="R235"/>
    </row>
    <row r="236" spans="1:22" x14ac:dyDescent="0.2">
      <c r="D236"/>
      <c r="E236"/>
      <c r="F236"/>
      <c r="R236"/>
    </row>
    <row r="237" spans="1:22" x14ac:dyDescent="0.2">
      <c r="D237"/>
      <c r="E237"/>
      <c r="F237"/>
      <c r="R237"/>
    </row>
    <row r="238" spans="1:22" x14ac:dyDescent="0.2">
      <c r="D238"/>
      <c r="E238"/>
      <c r="F238"/>
      <c r="R238"/>
    </row>
    <row r="239" spans="1:22" x14ac:dyDescent="0.2">
      <c r="D239"/>
      <c r="E239"/>
      <c r="F239"/>
      <c r="R239"/>
    </row>
    <row r="240" spans="1:22" x14ac:dyDescent="0.2">
      <c r="D240"/>
      <c r="E240"/>
      <c r="F240"/>
      <c r="R240"/>
    </row>
    <row r="241" spans="1:22" s="70" customForma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x14ac:dyDescent="0.2">
      <c r="D242"/>
      <c r="E242"/>
      <c r="F242"/>
      <c r="R242"/>
    </row>
    <row r="243" spans="1:22" x14ac:dyDescent="0.2">
      <c r="D243"/>
      <c r="E243"/>
      <c r="F243"/>
      <c r="R243"/>
    </row>
    <row r="244" spans="1:22" x14ac:dyDescent="0.2">
      <c r="D244"/>
      <c r="E244"/>
      <c r="F244"/>
      <c r="R244"/>
    </row>
    <row r="245" spans="1:22" x14ac:dyDescent="0.2">
      <c r="D245"/>
      <c r="E245"/>
      <c r="F245"/>
      <c r="R245"/>
    </row>
    <row r="246" spans="1:22" x14ac:dyDescent="0.2">
      <c r="D246"/>
      <c r="E246"/>
      <c r="F246"/>
      <c r="R246"/>
    </row>
    <row r="247" spans="1:22" x14ac:dyDescent="0.2">
      <c r="D247"/>
      <c r="E247"/>
      <c r="F247"/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R250"/>
    </row>
    <row r="251" spans="1:22" x14ac:dyDescent="0.2">
      <c r="D251"/>
      <c r="E251"/>
      <c r="F251"/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1:22" x14ac:dyDescent="0.2">
      <c r="D273"/>
      <c r="E273"/>
      <c r="F273"/>
      <c r="R273"/>
    </row>
    <row r="274" spans="1:22" x14ac:dyDescent="0.2">
      <c r="D274"/>
      <c r="E274"/>
      <c r="F274"/>
      <c r="R274"/>
    </row>
    <row r="275" spans="1:22" x14ac:dyDescent="0.2">
      <c r="D275"/>
      <c r="E275"/>
      <c r="F275"/>
      <c r="R275"/>
    </row>
    <row r="276" spans="1:22" x14ac:dyDescent="0.2">
      <c r="D276"/>
      <c r="E276"/>
      <c r="F276"/>
      <c r="R276"/>
    </row>
    <row r="277" spans="1:22" x14ac:dyDescent="0.2">
      <c r="D277"/>
      <c r="E277"/>
      <c r="F277"/>
      <c r="R277"/>
    </row>
    <row r="278" spans="1:22" x14ac:dyDescent="0.2">
      <c r="D278"/>
      <c r="E278"/>
      <c r="F278"/>
      <c r="R278"/>
    </row>
    <row r="279" spans="1:22" x14ac:dyDescent="0.2">
      <c r="D279"/>
      <c r="E279"/>
      <c r="F279"/>
      <c r="R279"/>
    </row>
    <row r="280" spans="1:22" s="70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x14ac:dyDescent="0.2">
      <c r="D281"/>
      <c r="E281"/>
      <c r="F281"/>
      <c r="R281"/>
    </row>
    <row r="282" spans="1:22" x14ac:dyDescent="0.2">
      <c r="D282"/>
      <c r="E282"/>
      <c r="F282"/>
      <c r="R282"/>
    </row>
    <row r="283" spans="1:22" x14ac:dyDescent="0.2">
      <c r="D283"/>
      <c r="E283"/>
      <c r="F283"/>
      <c r="R283"/>
    </row>
    <row r="284" spans="1:22" x14ac:dyDescent="0.2">
      <c r="D284"/>
      <c r="E284"/>
      <c r="F284"/>
      <c r="R284"/>
    </row>
    <row r="285" spans="1:22" x14ac:dyDescent="0.2">
      <c r="D285"/>
      <c r="E285"/>
      <c r="F285"/>
      <c r="R285"/>
    </row>
    <row r="286" spans="1:22" x14ac:dyDescent="0.2">
      <c r="D286"/>
      <c r="E286"/>
      <c r="F286"/>
      <c r="R286"/>
    </row>
    <row r="287" spans="1:22" x14ac:dyDescent="0.2">
      <c r="D287"/>
      <c r="E287"/>
      <c r="F287"/>
      <c r="R287"/>
    </row>
    <row r="288" spans="1:22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</sheetData>
  <mergeCells count="17">
    <mergeCell ref="M6:M7"/>
    <mergeCell ref="N6:S6"/>
    <mergeCell ref="A8:A64"/>
    <mergeCell ref="B8:B64"/>
    <mergeCell ref="C8:C56"/>
    <mergeCell ref="A6:A7"/>
    <mergeCell ref="B6:B7"/>
    <mergeCell ref="C6:C7"/>
    <mergeCell ref="C57:C59"/>
    <mergeCell ref="C60:C62"/>
    <mergeCell ref="A65:A118"/>
    <mergeCell ref="B65:B118"/>
    <mergeCell ref="C65:C110"/>
    <mergeCell ref="D6:I6"/>
    <mergeCell ref="J6:L6"/>
    <mergeCell ref="C111:C113"/>
    <mergeCell ref="C114:C116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E410-7D62-4CCB-B9F9-4CDEC0A4BA4A}">
  <dimension ref="A1:S120"/>
  <sheetViews>
    <sheetView zoomScale="80" zoomScaleNormal="80" workbookViewId="0">
      <pane xSplit="3" ySplit="8" topLeftCell="D96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A114" sqref="A114:XFD258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57" customWidth="1"/>
    <col min="5" max="5" width="20.5703125" style="57" customWidth="1"/>
    <col min="6" max="6" width="12.42578125" style="62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70"/>
  </cols>
  <sheetData>
    <row r="1" spans="1:19" ht="41.25" customHeight="1" thickBot="1" x14ac:dyDescent="0.25">
      <c r="A1" s="43" t="s">
        <v>21</v>
      </c>
      <c r="B1" s="66" t="s">
        <v>211</v>
      </c>
      <c r="C1" s="44"/>
      <c r="D1" s="44"/>
      <c r="E1" s="44"/>
    </row>
    <row r="2" spans="1:19" x14ac:dyDescent="0.2">
      <c r="C2" s="51"/>
      <c r="D2" s="53"/>
      <c r="E2" s="53"/>
    </row>
    <row r="3" spans="1:19" x14ac:dyDescent="0.2">
      <c r="A3" s="34" t="s">
        <v>22</v>
      </c>
      <c r="B3" s="34"/>
      <c r="C3" s="34"/>
      <c r="D3" s="54"/>
      <c r="E3" s="54"/>
    </row>
    <row r="4" spans="1:19" x14ac:dyDescent="0.2">
      <c r="A4" s="31" t="s">
        <v>212</v>
      </c>
      <c r="B4" s="31"/>
      <c r="C4" s="31"/>
      <c r="D4" s="55"/>
      <c r="E4" s="55"/>
    </row>
    <row r="5" spans="1:19" x14ac:dyDescent="0.2">
      <c r="A5" s="49" t="s">
        <v>329</v>
      </c>
      <c r="B5" s="33"/>
      <c r="C5" s="33"/>
      <c r="D5" s="56"/>
      <c r="E5" s="56"/>
    </row>
    <row r="6" spans="1:19" ht="13.5" thickBot="1" x14ac:dyDescent="0.25">
      <c r="A6" s="49"/>
      <c r="B6" s="33"/>
      <c r="C6" s="33"/>
      <c r="D6" s="56"/>
      <c r="E6" s="56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73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74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s="51" customFormat="1" ht="13.5" thickTop="1" x14ac:dyDescent="0.2">
      <c r="A9" s="582" t="s">
        <v>306</v>
      </c>
      <c r="B9" s="583" t="s">
        <v>307</v>
      </c>
      <c r="C9" s="547" t="s">
        <v>214</v>
      </c>
      <c r="D9" s="190"/>
      <c r="E9" s="92"/>
      <c r="F9" s="207">
        <v>2.9838838896931095</v>
      </c>
      <c r="G9" s="207">
        <v>0.29838838896931091</v>
      </c>
      <c r="H9" s="92"/>
      <c r="I9" s="140"/>
      <c r="J9" s="241" t="s">
        <v>516</v>
      </c>
      <c r="K9" s="94"/>
      <c r="L9" s="95"/>
      <c r="M9" s="183" t="s">
        <v>104</v>
      </c>
      <c r="N9" s="264" t="e">
        <f>INDEX(#REF!,MATCH($M9,#REF!,0),4)</f>
        <v>#REF!</v>
      </c>
      <c r="O9" s="83" t="e">
        <f>INDEX(#REF!,MATCH($M9,#REF!,0),5)</f>
        <v>#REF!</v>
      </c>
      <c r="P9" s="185" t="e">
        <f>INDEX(#REF!,MATCH($M9,#REF!,0),6)</f>
        <v>#REF!</v>
      </c>
      <c r="Q9" s="186" t="e">
        <f>INDEX(#REF!,MATCH($M9,#REF!,0),7)</f>
        <v>#REF!</v>
      </c>
      <c r="R9" s="185" t="e">
        <f>INDEX(#REF!,MATCH($M9,#REF!,0),8)</f>
        <v>#REF!</v>
      </c>
      <c r="S9" s="187" t="e">
        <f>INDEX(#REF!,MATCH($M9,#REF!,0),9)</f>
        <v>#REF!</v>
      </c>
    </row>
    <row r="10" spans="1:19" s="51" customFormat="1" x14ac:dyDescent="0.2">
      <c r="A10" s="555"/>
      <c r="B10" s="552"/>
      <c r="C10" s="545"/>
      <c r="D10" s="199"/>
      <c r="E10" s="78"/>
      <c r="F10" s="200">
        <v>0.24890480522953282</v>
      </c>
      <c r="G10" s="200">
        <v>2.4890480522953277E-2</v>
      </c>
      <c r="H10" s="78"/>
      <c r="I10" s="134"/>
      <c r="J10" s="152"/>
      <c r="K10" s="80"/>
      <c r="L10" s="82"/>
      <c r="M10" s="184" t="s">
        <v>145</v>
      </c>
      <c r="N10" s="264" t="e">
        <f>INDEX(#REF!,MATCH($M10,#REF!,0),4)</f>
        <v>#REF!</v>
      </c>
      <c r="O10" s="83" t="e">
        <f>INDEX(#REF!,MATCH($M10,#REF!,0),5)</f>
        <v>#REF!</v>
      </c>
      <c r="P10" s="186" t="e">
        <f>INDEX(#REF!,MATCH($M10,#REF!,0),6)</f>
        <v>#REF!</v>
      </c>
      <c r="Q10" s="186" t="e">
        <f>INDEX(#REF!,MATCH($M10,#REF!,0),7)</f>
        <v>#REF!</v>
      </c>
      <c r="R10" s="188" t="e">
        <f>INDEX(#REF!,MATCH($M10,#REF!,0),8)</f>
        <v>#REF!</v>
      </c>
      <c r="S10" s="187" t="e">
        <f>INDEX(#REF!,MATCH($M10,#REF!,0),9)</f>
        <v>#REF!</v>
      </c>
    </row>
    <row r="11" spans="1:19" s="51" customFormat="1" x14ac:dyDescent="0.2">
      <c r="A11" s="555"/>
      <c r="B11" s="552"/>
      <c r="C11" s="545"/>
      <c r="D11" s="199"/>
      <c r="E11" s="78"/>
      <c r="F11" s="200">
        <v>15.070635808631874</v>
      </c>
      <c r="G11" s="200">
        <v>1.5070635808631871</v>
      </c>
      <c r="H11" s="78"/>
      <c r="I11" s="134"/>
      <c r="J11" s="152"/>
      <c r="K11" s="80"/>
      <c r="L11" s="82"/>
      <c r="M11" s="184" t="s">
        <v>86</v>
      </c>
      <c r="N11" s="264" t="e">
        <f>INDEX(#REF!,MATCH($M11,#REF!,0),4)</f>
        <v>#REF!</v>
      </c>
      <c r="O11" s="83" t="e">
        <f>INDEX(#REF!,MATCH($M11,#REF!,0),5)</f>
        <v>#REF!</v>
      </c>
      <c r="P11" s="186" t="e">
        <f>INDEX(#REF!,MATCH($M11,#REF!,0),6)</f>
        <v>#REF!</v>
      </c>
      <c r="Q11" s="186" t="e">
        <f>INDEX(#REF!,MATCH($M11,#REF!,0),7)</f>
        <v>#REF!</v>
      </c>
      <c r="R11" s="188" t="e">
        <f>INDEX(#REF!,MATCH($M11,#REF!,0),8)</f>
        <v>#REF!</v>
      </c>
      <c r="S11" s="187" t="e">
        <f>INDEX(#REF!,MATCH($M11,#REF!,0),9)</f>
        <v>#REF!</v>
      </c>
    </row>
    <row r="12" spans="1:19" s="51" customFormat="1" x14ac:dyDescent="0.2">
      <c r="A12" s="555"/>
      <c r="B12" s="552"/>
      <c r="C12" s="545"/>
      <c r="D12" s="199"/>
      <c r="E12" s="78"/>
      <c r="F12" s="200">
        <v>3.7469540572187734</v>
      </c>
      <c r="G12" s="200">
        <v>0.37469540572187732</v>
      </c>
      <c r="H12" s="78"/>
      <c r="I12" s="134"/>
      <c r="J12" s="152"/>
      <c r="K12" s="80"/>
      <c r="L12" s="82"/>
      <c r="M12" s="184" t="s">
        <v>87</v>
      </c>
      <c r="N12" s="264" t="e">
        <f>INDEX(#REF!,MATCH($M12,#REF!,0),4)</f>
        <v>#REF!</v>
      </c>
      <c r="O12" s="83" t="e">
        <f>INDEX(#REF!,MATCH($M12,#REF!,0),5)</f>
        <v>#REF!</v>
      </c>
      <c r="P12" s="186" t="e">
        <f>INDEX(#REF!,MATCH($M12,#REF!,0),6)</f>
        <v>#REF!</v>
      </c>
      <c r="Q12" s="186" t="e">
        <f>INDEX(#REF!,MATCH($M12,#REF!,0),7)</f>
        <v>#REF!</v>
      </c>
      <c r="R12" s="189" t="e">
        <f>INDEX(#REF!,MATCH($M12,#REF!,0),8)</f>
        <v>#REF!</v>
      </c>
      <c r="S12" s="187" t="e">
        <f>INDEX(#REF!,MATCH($M12,#REF!,0),9)</f>
        <v>#REF!</v>
      </c>
    </row>
    <row r="13" spans="1:19" s="51" customFormat="1" x14ac:dyDescent="0.2">
      <c r="A13" s="555"/>
      <c r="B13" s="552"/>
      <c r="C13" s="545"/>
      <c r="D13" s="199"/>
      <c r="E13" s="78"/>
      <c r="F13" s="200">
        <v>71.411888916385649</v>
      </c>
      <c r="G13" s="200">
        <v>7.1411888916385653</v>
      </c>
      <c r="H13" s="78"/>
      <c r="I13" s="134"/>
      <c r="J13" s="152"/>
      <c r="K13" s="80"/>
      <c r="L13" s="82"/>
      <c r="M13" s="184" t="s">
        <v>88</v>
      </c>
      <c r="N13" s="264" t="e">
        <f>INDEX(#REF!,MATCH($M13,#REF!,0),4)</f>
        <v>#REF!</v>
      </c>
      <c r="O13" s="83" t="e">
        <f>INDEX(#REF!,MATCH($M13,#REF!,0),5)</f>
        <v>#REF!</v>
      </c>
      <c r="P13" s="186" t="e">
        <f>INDEX(#REF!,MATCH($M13,#REF!,0),6)</f>
        <v>#REF!</v>
      </c>
      <c r="Q13" s="186" t="e">
        <f>INDEX(#REF!,MATCH($M13,#REF!,0),7)</f>
        <v>#REF!</v>
      </c>
      <c r="R13" s="189" t="e">
        <f>INDEX(#REF!,MATCH($M13,#REF!,0),8)</f>
        <v>#REF!</v>
      </c>
      <c r="S13" s="187" t="e">
        <f>INDEX(#REF!,MATCH($M13,#REF!,0),9)</f>
        <v>#REF!</v>
      </c>
    </row>
    <row r="14" spans="1:19" s="51" customFormat="1" x14ac:dyDescent="0.2">
      <c r="A14" s="555"/>
      <c r="B14" s="552"/>
      <c r="C14" s="545"/>
      <c r="D14" s="199"/>
      <c r="E14" s="78"/>
      <c r="F14" s="200">
        <v>1.6355751837066077E-3</v>
      </c>
      <c r="G14" s="200">
        <v>1.6355751837066073E-4</v>
      </c>
      <c r="H14" s="78"/>
      <c r="I14" s="134"/>
      <c r="J14" s="152"/>
      <c r="K14" s="80"/>
      <c r="L14" s="82"/>
      <c r="M14" s="184" t="s">
        <v>108</v>
      </c>
      <c r="N14" s="264" t="e">
        <f>INDEX(#REF!,MATCH($M14,#REF!,0),4)</f>
        <v>#REF!</v>
      </c>
      <c r="O14" s="83" t="e">
        <f>INDEX(#REF!,MATCH($M14,#REF!,0),5)</f>
        <v>#REF!</v>
      </c>
      <c r="P14" s="186" t="e">
        <f>INDEX(#REF!,MATCH($M14,#REF!,0),6)</f>
        <v>#REF!</v>
      </c>
      <c r="Q14" s="186" t="e">
        <f>INDEX(#REF!,MATCH($M14,#REF!,0),7)</f>
        <v>#REF!</v>
      </c>
      <c r="R14" s="189" t="e">
        <f>INDEX(#REF!,MATCH($M14,#REF!,0),8)</f>
        <v>#REF!</v>
      </c>
      <c r="S14" s="187" t="e">
        <f>INDEX(#REF!,MATCH($M14,#REF!,0),9)</f>
        <v>#REF!</v>
      </c>
    </row>
    <row r="15" spans="1:19" s="51" customFormat="1" x14ac:dyDescent="0.2">
      <c r="A15" s="555"/>
      <c r="B15" s="552"/>
      <c r="C15" s="545"/>
      <c r="D15" s="199"/>
      <c r="E15" s="78"/>
      <c r="F15" s="200">
        <v>5.0554142041840597E-3</v>
      </c>
      <c r="G15" s="200">
        <v>5.055414204184059E-4</v>
      </c>
      <c r="H15" s="78"/>
      <c r="I15" s="134"/>
      <c r="J15" s="152"/>
      <c r="K15" s="80"/>
      <c r="L15" s="82"/>
      <c r="M15" s="184" t="s">
        <v>115</v>
      </c>
      <c r="N15" s="264" t="e">
        <f>INDEX(#REF!,MATCH($M15,#REF!,0),4)</f>
        <v>#REF!</v>
      </c>
      <c r="O15" s="83" t="e">
        <f>INDEX(#REF!,MATCH($M15,#REF!,0),5)</f>
        <v>#REF!</v>
      </c>
      <c r="P15" s="186" t="e">
        <f>INDEX(#REF!,MATCH($M15,#REF!,0),6)</f>
        <v>#REF!</v>
      </c>
      <c r="Q15" s="186" t="e">
        <f>INDEX(#REF!,MATCH($M15,#REF!,0),7)</f>
        <v>#REF!</v>
      </c>
      <c r="R15" s="189" t="e">
        <f>INDEX(#REF!,MATCH($M15,#REF!,0),8)</f>
        <v>#REF!</v>
      </c>
      <c r="S15" s="187" t="e">
        <f>INDEX(#REF!,MATCH($M15,#REF!,0),9)</f>
        <v>#REF!</v>
      </c>
    </row>
    <row r="16" spans="1:19" x14ac:dyDescent="0.2">
      <c r="A16" s="555"/>
      <c r="B16" s="552"/>
      <c r="C16" s="545"/>
      <c r="D16" s="199"/>
      <c r="E16" s="153"/>
      <c r="F16" s="132"/>
      <c r="G16" s="200"/>
      <c r="H16" s="153"/>
      <c r="I16" s="135"/>
      <c r="J16" s="38"/>
      <c r="K16" s="36"/>
      <c r="L16" s="37"/>
      <c r="M16" s="240"/>
      <c r="N16" s="264"/>
      <c r="O16" s="83"/>
      <c r="P16" s="186"/>
      <c r="Q16" s="186"/>
      <c r="R16" s="189"/>
      <c r="S16" s="187"/>
    </row>
    <row r="17" spans="1:19" x14ac:dyDescent="0.2">
      <c r="A17" s="555"/>
      <c r="B17" s="552"/>
      <c r="C17" s="545"/>
      <c r="D17" s="199"/>
      <c r="E17" s="153"/>
      <c r="F17" s="132"/>
      <c r="G17" s="200"/>
      <c r="H17" s="153"/>
      <c r="I17" s="135"/>
      <c r="J17" s="38"/>
      <c r="K17" s="36"/>
      <c r="L17" s="37"/>
      <c r="M17" s="240"/>
      <c r="N17" s="264"/>
      <c r="O17" s="83"/>
      <c r="P17" s="186"/>
      <c r="Q17" s="186"/>
      <c r="R17" s="189"/>
      <c r="S17" s="187"/>
    </row>
    <row r="18" spans="1:19" x14ac:dyDescent="0.2">
      <c r="A18" s="555"/>
      <c r="B18" s="552"/>
      <c r="C18" s="545"/>
      <c r="D18" s="199"/>
      <c r="E18" s="153"/>
      <c r="F18" s="132"/>
      <c r="G18" s="200"/>
      <c r="H18" s="153"/>
      <c r="I18" s="135"/>
      <c r="J18" s="38"/>
      <c r="K18" s="36"/>
      <c r="L18" s="37"/>
      <c r="M18" s="240"/>
      <c r="N18" s="264"/>
      <c r="O18" s="83"/>
      <c r="P18" s="186"/>
      <c r="Q18" s="186"/>
      <c r="R18" s="189"/>
      <c r="S18" s="187"/>
    </row>
    <row r="19" spans="1:19" x14ac:dyDescent="0.2">
      <c r="A19" s="555"/>
      <c r="B19" s="552"/>
      <c r="C19" s="545"/>
      <c r="D19" s="68"/>
      <c r="E19" s="153"/>
      <c r="F19" s="132"/>
      <c r="G19" s="200"/>
      <c r="H19" s="153"/>
      <c r="I19" s="135"/>
      <c r="J19" s="38"/>
      <c r="K19" s="36"/>
      <c r="L19" s="37"/>
      <c r="M19" s="240"/>
      <c r="N19" s="38"/>
      <c r="O19" s="35"/>
      <c r="P19" s="36"/>
      <c r="Q19" s="36"/>
      <c r="R19" s="36"/>
      <c r="S19" s="37"/>
    </row>
    <row r="20" spans="1:19" ht="15.75" customHeight="1" x14ac:dyDescent="0.2">
      <c r="A20" s="555"/>
      <c r="B20" s="552"/>
      <c r="C20" s="545"/>
      <c r="D20" s="68"/>
      <c r="E20" s="105"/>
      <c r="F20" s="105"/>
      <c r="G20" s="105"/>
      <c r="H20" s="105"/>
      <c r="I20" s="154"/>
      <c r="J20" s="38"/>
      <c r="K20" s="36"/>
      <c r="L20" s="37"/>
      <c r="M20" s="84"/>
      <c r="N20" s="38"/>
      <c r="O20" s="35"/>
      <c r="P20" s="36"/>
      <c r="Q20" s="36"/>
      <c r="R20" s="36"/>
      <c r="S20" s="37"/>
    </row>
    <row r="21" spans="1:19" ht="15.75" customHeight="1" x14ac:dyDescent="0.2">
      <c r="A21" s="555"/>
      <c r="B21" s="552"/>
      <c r="C21" s="572" t="s">
        <v>299</v>
      </c>
      <c r="D21" s="106"/>
      <c r="E21" s="107"/>
      <c r="F21" s="107"/>
      <c r="G21" s="107"/>
      <c r="H21" s="107"/>
      <c r="I21" s="136"/>
      <c r="J21" s="108"/>
      <c r="K21" s="109"/>
      <c r="L21" s="110"/>
      <c r="M21" s="111"/>
      <c r="N21" s="108"/>
      <c r="O21" s="112"/>
      <c r="P21" s="109"/>
      <c r="Q21" s="109"/>
      <c r="R21" s="109"/>
      <c r="S21" s="110"/>
    </row>
    <row r="22" spans="1:19" ht="15.75" customHeight="1" x14ac:dyDescent="0.2">
      <c r="A22" s="555"/>
      <c r="B22" s="552"/>
      <c r="C22" s="568"/>
      <c r="D22" s="68"/>
      <c r="E22" s="153"/>
      <c r="F22" s="153"/>
      <c r="G22" s="153"/>
      <c r="H22" s="153"/>
      <c r="I22" s="135"/>
      <c r="J22" s="38"/>
      <c r="K22" s="36"/>
      <c r="L22" s="37"/>
      <c r="M22" s="84"/>
      <c r="N22" s="38"/>
      <c r="O22" s="35"/>
      <c r="P22" s="36"/>
      <c r="Q22" s="36"/>
      <c r="R22" s="36"/>
      <c r="S22" s="37"/>
    </row>
    <row r="23" spans="1:19" ht="15.75" customHeight="1" x14ac:dyDescent="0.2">
      <c r="A23" s="555"/>
      <c r="B23" s="552"/>
      <c r="C23" s="569"/>
      <c r="D23" s="113"/>
      <c r="E23" s="114"/>
      <c r="F23" s="114"/>
      <c r="G23" s="114"/>
      <c r="H23" s="114"/>
      <c r="I23" s="137"/>
      <c r="J23" s="115"/>
      <c r="K23" s="116"/>
      <c r="L23" s="117"/>
      <c r="M23" s="118"/>
      <c r="N23" s="115"/>
      <c r="O23" s="119"/>
      <c r="P23" s="116"/>
      <c r="Q23" s="116"/>
      <c r="R23" s="116"/>
      <c r="S23" s="117"/>
    </row>
    <row r="24" spans="1:19" ht="15.75" customHeight="1" x14ac:dyDescent="0.2">
      <c r="A24" s="555"/>
      <c r="B24" s="552"/>
      <c r="C24" s="549" t="s">
        <v>300</v>
      </c>
      <c r="D24" s="68"/>
      <c r="E24" s="153"/>
      <c r="F24" s="153"/>
      <c r="G24" s="153"/>
      <c r="H24" s="153"/>
      <c r="I24" s="135"/>
      <c r="J24" s="38"/>
      <c r="K24" s="36"/>
      <c r="L24" s="37"/>
      <c r="M24" s="84"/>
      <c r="N24" s="38"/>
      <c r="O24" s="35"/>
      <c r="P24" s="36"/>
      <c r="Q24" s="36"/>
      <c r="R24" s="36"/>
      <c r="S24" s="37"/>
    </row>
    <row r="25" spans="1:19" ht="15.75" customHeight="1" x14ac:dyDescent="0.2">
      <c r="A25" s="555"/>
      <c r="B25" s="552"/>
      <c r="C25" s="549"/>
      <c r="D25" s="68"/>
      <c r="E25" s="153"/>
      <c r="F25" s="153"/>
      <c r="G25" s="153"/>
      <c r="H25" s="153"/>
      <c r="I25" s="135"/>
      <c r="J25" s="38"/>
      <c r="K25" s="36"/>
      <c r="L25" s="37"/>
      <c r="M25" s="84"/>
      <c r="N25" s="38"/>
      <c r="O25" s="35"/>
      <c r="P25" s="36"/>
      <c r="Q25" s="36"/>
      <c r="R25" s="36"/>
      <c r="S25" s="37"/>
    </row>
    <row r="26" spans="1:19" ht="15.75" customHeight="1" x14ac:dyDescent="0.2">
      <c r="A26" s="555"/>
      <c r="B26" s="552"/>
      <c r="C26" s="550"/>
      <c r="D26" s="113"/>
      <c r="E26" s="114"/>
      <c r="F26" s="114"/>
      <c r="G26" s="114"/>
      <c r="H26" s="114"/>
      <c r="I26" s="137"/>
      <c r="J26" s="115"/>
      <c r="K26" s="116"/>
      <c r="L26" s="117"/>
      <c r="M26" s="118"/>
      <c r="N26" s="115"/>
      <c r="O26" s="119"/>
      <c r="P26" s="116"/>
      <c r="Q26" s="116"/>
      <c r="R26" s="116"/>
      <c r="S26" s="117"/>
    </row>
    <row r="27" spans="1:19" ht="15.75" customHeight="1" x14ac:dyDescent="0.2">
      <c r="A27" s="555"/>
      <c r="B27" s="552"/>
      <c r="C27" s="123" t="s">
        <v>301</v>
      </c>
      <c r="D27" s="124"/>
      <c r="E27" s="125"/>
      <c r="F27" s="209">
        <v>93.468958466546837</v>
      </c>
      <c r="G27" s="209">
        <v>9.3468958466546823</v>
      </c>
      <c r="H27" s="125"/>
      <c r="I27" s="138"/>
      <c r="J27" s="126"/>
      <c r="K27" s="127"/>
      <c r="L27" s="128"/>
      <c r="M27" s="129"/>
      <c r="N27" s="126"/>
      <c r="O27" s="130"/>
      <c r="P27" s="127"/>
      <c r="Q27" s="127"/>
      <c r="R27" s="127"/>
      <c r="S27" s="128"/>
    </row>
    <row r="28" spans="1:19" ht="16.5" customHeight="1" thickBot="1" x14ac:dyDescent="0.25">
      <c r="A28" s="556"/>
      <c r="B28" s="553"/>
      <c r="C28" s="156" t="s">
        <v>215</v>
      </c>
      <c r="D28" s="141"/>
      <c r="E28" s="142"/>
      <c r="F28" s="142">
        <v>1579.9675604130728</v>
      </c>
      <c r="G28" s="142">
        <v>157.99675604130726</v>
      </c>
      <c r="H28" s="142"/>
      <c r="I28" s="143"/>
      <c r="J28" s="155"/>
      <c r="K28" s="122"/>
      <c r="L28" s="75"/>
      <c r="M28" s="85"/>
      <c r="N28" s="39"/>
      <c r="O28" s="42"/>
      <c r="P28" s="40"/>
      <c r="Q28" s="40"/>
      <c r="R28" s="40"/>
      <c r="S28" s="41"/>
    </row>
    <row r="29" spans="1:19" s="51" customFormat="1" x14ac:dyDescent="0.2">
      <c r="A29" s="582" t="s">
        <v>308</v>
      </c>
      <c r="B29" s="583" t="s">
        <v>309</v>
      </c>
      <c r="C29" s="547" t="s">
        <v>214</v>
      </c>
      <c r="D29" s="91"/>
      <c r="E29" s="92"/>
      <c r="F29" s="92"/>
      <c r="G29" s="92"/>
      <c r="H29" s="92"/>
      <c r="I29" s="140"/>
      <c r="J29" s="151"/>
      <c r="K29" s="94"/>
      <c r="L29" s="95"/>
      <c r="M29" s="96"/>
      <c r="N29" s="151"/>
      <c r="O29" s="97"/>
      <c r="P29" s="94"/>
      <c r="Q29" s="94"/>
      <c r="R29" s="98"/>
      <c r="S29" s="95"/>
    </row>
    <row r="30" spans="1:19" x14ac:dyDescent="0.2">
      <c r="A30" s="555"/>
      <c r="B30" s="552"/>
      <c r="C30" s="545"/>
      <c r="D30" s="68"/>
      <c r="E30" s="153"/>
      <c r="F30" s="153"/>
      <c r="G30" s="153"/>
      <c r="H30" s="153"/>
      <c r="I30" s="135"/>
      <c r="J30" s="38"/>
      <c r="K30" s="36"/>
      <c r="L30" s="37"/>
      <c r="M30" s="84"/>
      <c r="N30" s="38"/>
      <c r="O30" s="35"/>
      <c r="P30" s="36"/>
      <c r="Q30" s="36"/>
      <c r="R30" s="36"/>
      <c r="S30" s="37"/>
    </row>
    <row r="31" spans="1:19" x14ac:dyDescent="0.2">
      <c r="A31" s="555"/>
      <c r="B31" s="552"/>
      <c r="C31" s="545"/>
      <c r="D31" s="68"/>
      <c r="E31" s="153"/>
      <c r="F31" s="153"/>
      <c r="G31" s="153"/>
      <c r="H31" s="153"/>
      <c r="I31" s="135"/>
      <c r="J31" s="38"/>
      <c r="K31" s="36"/>
      <c r="L31" s="37"/>
      <c r="M31" s="84"/>
      <c r="N31" s="38"/>
      <c r="O31" s="35"/>
      <c r="P31" s="36"/>
      <c r="Q31" s="36"/>
      <c r="R31" s="36"/>
      <c r="S31" s="37"/>
    </row>
    <row r="32" spans="1:19" ht="15.75" customHeight="1" x14ac:dyDescent="0.2">
      <c r="A32" s="555"/>
      <c r="B32" s="552"/>
      <c r="C32" s="545"/>
      <c r="D32" s="68"/>
      <c r="E32" s="153"/>
      <c r="F32" s="153"/>
      <c r="G32" s="153"/>
      <c r="H32" s="153"/>
      <c r="I32" s="135"/>
      <c r="J32" s="38"/>
      <c r="K32" s="36"/>
      <c r="L32" s="37"/>
      <c r="M32" s="84"/>
      <c r="N32" s="38"/>
      <c r="O32" s="35"/>
      <c r="P32" s="36"/>
      <c r="Q32" s="36"/>
      <c r="R32" s="36"/>
      <c r="S32" s="37"/>
    </row>
    <row r="33" spans="1:19" ht="15.75" customHeight="1" x14ac:dyDescent="0.2">
      <c r="A33" s="555"/>
      <c r="B33" s="552"/>
      <c r="C33" s="545"/>
      <c r="D33" s="68"/>
      <c r="E33" s="105"/>
      <c r="F33" s="105"/>
      <c r="G33" s="105"/>
      <c r="H33" s="105"/>
      <c r="I33" s="154"/>
      <c r="J33" s="38"/>
      <c r="K33" s="36"/>
      <c r="L33" s="37"/>
      <c r="M33" s="84"/>
      <c r="N33" s="38"/>
      <c r="O33" s="35"/>
      <c r="P33" s="36"/>
      <c r="Q33" s="36"/>
      <c r="R33" s="36"/>
      <c r="S33" s="37"/>
    </row>
    <row r="34" spans="1:19" ht="15.75" customHeight="1" x14ac:dyDescent="0.2">
      <c r="A34" s="555"/>
      <c r="B34" s="552"/>
      <c r="C34" s="572" t="s">
        <v>299</v>
      </c>
      <c r="D34" s="106"/>
      <c r="E34" s="107"/>
      <c r="F34" s="107"/>
      <c r="G34" s="107"/>
      <c r="H34" s="107"/>
      <c r="I34" s="136"/>
      <c r="J34" s="108"/>
      <c r="K34" s="109"/>
      <c r="L34" s="110"/>
      <c r="M34" s="111"/>
      <c r="N34" s="108"/>
      <c r="O34" s="112"/>
      <c r="P34" s="109"/>
      <c r="Q34" s="109"/>
      <c r="R34" s="109"/>
      <c r="S34" s="110"/>
    </row>
    <row r="35" spans="1:19" ht="15.75" customHeight="1" x14ac:dyDescent="0.2">
      <c r="A35" s="555"/>
      <c r="B35" s="552"/>
      <c r="C35" s="568"/>
      <c r="D35" s="68"/>
      <c r="E35" s="153"/>
      <c r="F35" s="153"/>
      <c r="G35" s="153"/>
      <c r="H35" s="153"/>
      <c r="I35" s="135"/>
      <c r="J35" s="38"/>
      <c r="K35" s="36"/>
      <c r="L35" s="37"/>
      <c r="M35" s="84"/>
      <c r="N35" s="38"/>
      <c r="O35" s="35"/>
      <c r="P35" s="36"/>
      <c r="Q35" s="36"/>
      <c r="R35" s="36"/>
      <c r="S35" s="37"/>
    </row>
    <row r="36" spans="1:19" ht="15.75" customHeight="1" x14ac:dyDescent="0.2">
      <c r="A36" s="555"/>
      <c r="B36" s="552"/>
      <c r="C36" s="569"/>
      <c r="D36" s="113"/>
      <c r="E36" s="114"/>
      <c r="F36" s="114"/>
      <c r="G36" s="114"/>
      <c r="H36" s="114"/>
      <c r="I36" s="137"/>
      <c r="J36" s="115"/>
      <c r="K36" s="116"/>
      <c r="L36" s="117"/>
      <c r="M36" s="118"/>
      <c r="N36" s="115"/>
      <c r="O36" s="119"/>
      <c r="P36" s="116"/>
      <c r="Q36" s="116"/>
      <c r="R36" s="116"/>
      <c r="S36" s="117"/>
    </row>
    <row r="37" spans="1:19" ht="15.75" customHeight="1" x14ac:dyDescent="0.2">
      <c r="A37" s="555"/>
      <c r="B37" s="552"/>
      <c r="C37" s="549" t="s">
        <v>300</v>
      </c>
      <c r="D37" s="68"/>
      <c r="E37" s="153"/>
      <c r="F37" s="153"/>
      <c r="G37" s="153"/>
      <c r="H37" s="153"/>
      <c r="I37" s="135"/>
      <c r="J37" s="38"/>
      <c r="K37" s="36"/>
      <c r="L37" s="37"/>
      <c r="M37" s="84"/>
      <c r="N37" s="38"/>
      <c r="O37" s="35"/>
      <c r="P37" s="36"/>
      <c r="Q37" s="36"/>
      <c r="R37" s="36"/>
      <c r="S37" s="37"/>
    </row>
    <row r="38" spans="1:19" ht="15.75" customHeight="1" x14ac:dyDescent="0.2">
      <c r="A38" s="555"/>
      <c r="B38" s="552"/>
      <c r="C38" s="549"/>
      <c r="D38" s="68"/>
      <c r="E38" s="153"/>
      <c r="F38" s="153"/>
      <c r="G38" s="153"/>
      <c r="H38" s="153"/>
      <c r="I38" s="135"/>
      <c r="J38" s="38"/>
      <c r="K38" s="36"/>
      <c r="L38" s="37"/>
      <c r="M38" s="84"/>
      <c r="N38" s="38"/>
      <c r="O38" s="35"/>
      <c r="P38" s="36"/>
      <c r="Q38" s="36"/>
      <c r="R38" s="36"/>
      <c r="S38" s="37"/>
    </row>
    <row r="39" spans="1:19" ht="15.75" customHeight="1" x14ac:dyDescent="0.2">
      <c r="A39" s="555"/>
      <c r="B39" s="552"/>
      <c r="C39" s="550"/>
      <c r="D39" s="113"/>
      <c r="E39" s="114"/>
      <c r="F39" s="114"/>
      <c r="G39" s="114"/>
      <c r="H39" s="114"/>
      <c r="I39" s="137"/>
      <c r="J39" s="115"/>
      <c r="K39" s="116"/>
      <c r="L39" s="117"/>
      <c r="M39" s="118"/>
      <c r="N39" s="115"/>
      <c r="O39" s="119"/>
      <c r="P39" s="116"/>
      <c r="Q39" s="116"/>
      <c r="R39" s="116"/>
      <c r="S39" s="117"/>
    </row>
    <row r="40" spans="1:19" ht="15.75" customHeight="1" x14ac:dyDescent="0.2">
      <c r="A40" s="555"/>
      <c r="B40" s="552"/>
      <c r="C40" s="123" t="s">
        <v>301</v>
      </c>
      <c r="D40" s="124"/>
      <c r="E40" s="125"/>
      <c r="F40" s="125"/>
      <c r="G40" s="125"/>
      <c r="H40" s="125"/>
      <c r="I40" s="138"/>
      <c r="J40" s="126"/>
      <c r="K40" s="127"/>
      <c r="L40" s="128"/>
      <c r="M40" s="129"/>
      <c r="N40" s="126"/>
      <c r="O40" s="130"/>
      <c r="P40" s="127"/>
      <c r="Q40" s="127"/>
      <c r="R40" s="127"/>
      <c r="S40" s="128"/>
    </row>
    <row r="41" spans="1:19" ht="16.5" customHeight="1" thickBot="1" x14ac:dyDescent="0.25">
      <c r="A41" s="556"/>
      <c r="B41" s="553"/>
      <c r="C41" s="156" t="s">
        <v>215</v>
      </c>
      <c r="D41" s="141"/>
      <c r="E41" s="142"/>
      <c r="F41" s="214">
        <v>61.804433929929701</v>
      </c>
      <c r="G41" s="214">
        <v>6.1804433929929701</v>
      </c>
      <c r="H41" s="142"/>
      <c r="I41" s="143"/>
      <c r="J41" s="155"/>
      <c r="K41" s="122"/>
      <c r="L41" s="75"/>
      <c r="M41" s="85"/>
      <c r="N41" s="39"/>
      <c r="O41" s="42"/>
      <c r="P41" s="40"/>
      <c r="Q41" s="40"/>
      <c r="R41" s="40"/>
      <c r="S41" s="41"/>
    </row>
    <row r="42" spans="1:19" s="51" customFormat="1" x14ac:dyDescent="0.2">
      <c r="A42" s="582" t="s">
        <v>310</v>
      </c>
      <c r="B42" s="583" t="s">
        <v>311</v>
      </c>
      <c r="C42" s="547" t="s">
        <v>214</v>
      </c>
      <c r="D42" s="91"/>
      <c r="E42" s="92"/>
      <c r="F42" s="92"/>
      <c r="G42" s="92"/>
      <c r="H42" s="92"/>
      <c r="I42" s="140"/>
      <c r="J42" s="151"/>
      <c r="K42" s="94"/>
      <c r="L42" s="95"/>
      <c r="M42" s="96"/>
      <c r="N42" s="151"/>
      <c r="O42" s="97"/>
      <c r="P42" s="94"/>
      <c r="Q42" s="94"/>
      <c r="R42" s="98"/>
      <c r="S42" s="95"/>
    </row>
    <row r="43" spans="1:19" x14ac:dyDescent="0.2">
      <c r="A43" s="555"/>
      <c r="B43" s="552"/>
      <c r="C43" s="545"/>
      <c r="D43" s="68"/>
      <c r="E43" s="153"/>
      <c r="F43" s="153"/>
      <c r="G43" s="153"/>
      <c r="H43" s="153"/>
      <c r="I43" s="135"/>
      <c r="J43" s="38"/>
      <c r="K43" s="36"/>
      <c r="L43" s="37"/>
      <c r="M43" s="84"/>
      <c r="N43" s="38"/>
      <c r="O43" s="35"/>
      <c r="P43" s="36"/>
      <c r="Q43" s="36"/>
      <c r="R43" s="36"/>
      <c r="S43" s="37"/>
    </row>
    <row r="44" spans="1:19" x14ac:dyDescent="0.2">
      <c r="A44" s="555"/>
      <c r="B44" s="552"/>
      <c r="C44" s="545"/>
      <c r="D44" s="68"/>
      <c r="E44" s="153"/>
      <c r="F44" s="153"/>
      <c r="G44" s="153"/>
      <c r="H44" s="153"/>
      <c r="I44" s="135"/>
      <c r="J44" s="38"/>
      <c r="K44" s="36"/>
      <c r="L44" s="37"/>
      <c r="M44" s="84"/>
      <c r="N44" s="38"/>
      <c r="O44" s="35"/>
      <c r="P44" s="36"/>
      <c r="Q44" s="36"/>
      <c r="R44" s="36"/>
      <c r="S44" s="37"/>
    </row>
    <row r="45" spans="1:19" ht="15.75" customHeight="1" x14ac:dyDescent="0.2">
      <c r="A45" s="555"/>
      <c r="B45" s="552"/>
      <c r="C45" s="545"/>
      <c r="D45" s="68"/>
      <c r="E45" s="153"/>
      <c r="F45" s="153"/>
      <c r="G45" s="153"/>
      <c r="H45" s="153"/>
      <c r="I45" s="135"/>
      <c r="J45" s="38"/>
      <c r="K45" s="36"/>
      <c r="L45" s="37"/>
      <c r="M45" s="84"/>
      <c r="N45" s="38"/>
      <c r="O45" s="35"/>
      <c r="P45" s="36"/>
      <c r="Q45" s="36"/>
      <c r="R45" s="36"/>
      <c r="S45" s="37"/>
    </row>
    <row r="46" spans="1:19" ht="15.75" customHeight="1" x14ac:dyDescent="0.2">
      <c r="A46" s="555"/>
      <c r="B46" s="552"/>
      <c r="C46" s="545"/>
      <c r="D46" s="68"/>
      <c r="E46" s="105"/>
      <c r="F46" s="105"/>
      <c r="G46" s="105"/>
      <c r="H46" s="105"/>
      <c r="I46" s="154"/>
      <c r="J46" s="38"/>
      <c r="K46" s="36"/>
      <c r="L46" s="37"/>
      <c r="M46" s="84"/>
      <c r="N46" s="38"/>
      <c r="O46" s="35"/>
      <c r="P46" s="36"/>
      <c r="Q46" s="36"/>
      <c r="R46" s="36"/>
      <c r="S46" s="37"/>
    </row>
    <row r="47" spans="1:19" ht="15.75" customHeight="1" x14ac:dyDescent="0.2">
      <c r="A47" s="555"/>
      <c r="B47" s="552"/>
      <c r="C47" s="572" t="s">
        <v>299</v>
      </c>
      <c r="D47" s="106"/>
      <c r="E47" s="107"/>
      <c r="F47" s="107"/>
      <c r="G47" s="107"/>
      <c r="H47" s="107"/>
      <c r="I47" s="136"/>
      <c r="J47" s="108"/>
      <c r="K47" s="109"/>
      <c r="L47" s="110"/>
      <c r="M47" s="111"/>
      <c r="N47" s="108"/>
      <c r="O47" s="112"/>
      <c r="P47" s="109"/>
      <c r="Q47" s="109"/>
      <c r="R47" s="109"/>
      <c r="S47" s="110"/>
    </row>
    <row r="48" spans="1:19" ht="15.75" customHeight="1" x14ac:dyDescent="0.2">
      <c r="A48" s="555"/>
      <c r="B48" s="552"/>
      <c r="C48" s="568"/>
      <c r="D48" s="68"/>
      <c r="E48" s="153"/>
      <c r="F48" s="153"/>
      <c r="G48" s="153"/>
      <c r="H48" s="153"/>
      <c r="I48" s="135"/>
      <c r="J48" s="38"/>
      <c r="K48" s="36"/>
      <c r="L48" s="37"/>
      <c r="M48" s="84"/>
      <c r="N48" s="38"/>
      <c r="O48" s="35"/>
      <c r="P48" s="36"/>
      <c r="Q48" s="36"/>
      <c r="R48" s="36"/>
      <c r="S48" s="37"/>
    </row>
    <row r="49" spans="1:19" ht="15.75" customHeight="1" x14ac:dyDescent="0.2">
      <c r="A49" s="555"/>
      <c r="B49" s="552"/>
      <c r="C49" s="569"/>
      <c r="D49" s="113"/>
      <c r="E49" s="114"/>
      <c r="F49" s="114"/>
      <c r="G49" s="114"/>
      <c r="H49" s="114"/>
      <c r="I49" s="137"/>
      <c r="J49" s="115"/>
      <c r="K49" s="116"/>
      <c r="L49" s="117"/>
      <c r="M49" s="118"/>
      <c r="N49" s="115"/>
      <c r="O49" s="119"/>
      <c r="P49" s="116"/>
      <c r="Q49" s="116"/>
      <c r="R49" s="116"/>
      <c r="S49" s="117"/>
    </row>
    <row r="50" spans="1:19" ht="15.75" customHeight="1" x14ac:dyDescent="0.2">
      <c r="A50" s="555"/>
      <c r="B50" s="552"/>
      <c r="C50" s="549" t="s">
        <v>300</v>
      </c>
      <c r="D50" s="68"/>
      <c r="E50" s="153"/>
      <c r="F50" s="153"/>
      <c r="G50" s="153"/>
      <c r="H50" s="153"/>
      <c r="I50" s="135"/>
      <c r="J50" s="38"/>
      <c r="K50" s="36"/>
      <c r="L50" s="37"/>
      <c r="M50" s="84"/>
      <c r="N50" s="38"/>
      <c r="O50" s="35"/>
      <c r="P50" s="36"/>
      <c r="Q50" s="36"/>
      <c r="R50" s="36"/>
      <c r="S50" s="37"/>
    </row>
    <row r="51" spans="1:19" ht="15.75" customHeight="1" x14ac:dyDescent="0.2">
      <c r="A51" s="555"/>
      <c r="B51" s="552"/>
      <c r="C51" s="549"/>
      <c r="D51" s="68"/>
      <c r="E51" s="153"/>
      <c r="F51" s="153"/>
      <c r="G51" s="153"/>
      <c r="H51" s="153"/>
      <c r="I51" s="135"/>
      <c r="J51" s="38"/>
      <c r="K51" s="36"/>
      <c r="L51" s="37"/>
      <c r="M51" s="84"/>
      <c r="N51" s="38"/>
      <c r="O51" s="35"/>
      <c r="P51" s="36"/>
      <c r="Q51" s="36"/>
      <c r="R51" s="36"/>
      <c r="S51" s="37"/>
    </row>
    <row r="52" spans="1:19" ht="15.75" customHeight="1" x14ac:dyDescent="0.2">
      <c r="A52" s="555"/>
      <c r="B52" s="552"/>
      <c r="C52" s="550"/>
      <c r="D52" s="113"/>
      <c r="E52" s="114"/>
      <c r="F52" s="114"/>
      <c r="G52" s="114"/>
      <c r="H52" s="114"/>
      <c r="I52" s="137"/>
      <c r="J52" s="115"/>
      <c r="K52" s="116"/>
      <c r="L52" s="117"/>
      <c r="M52" s="118"/>
      <c r="N52" s="115"/>
      <c r="O52" s="119"/>
      <c r="P52" s="116"/>
      <c r="Q52" s="116"/>
      <c r="R52" s="116"/>
      <c r="S52" s="117"/>
    </row>
    <row r="53" spans="1:19" ht="15.75" customHeight="1" x14ac:dyDescent="0.2">
      <c r="A53" s="555"/>
      <c r="B53" s="552"/>
      <c r="C53" s="123" t="s">
        <v>301</v>
      </c>
      <c r="D53" s="124"/>
      <c r="E53" s="125"/>
      <c r="F53" s="125"/>
      <c r="G53" s="125"/>
      <c r="H53" s="125"/>
      <c r="I53" s="138"/>
      <c r="J53" s="126"/>
      <c r="K53" s="127"/>
      <c r="L53" s="128"/>
      <c r="M53" s="129"/>
      <c r="N53" s="126"/>
      <c r="O53" s="130"/>
      <c r="P53" s="127"/>
      <c r="Q53" s="127"/>
      <c r="R53" s="127"/>
      <c r="S53" s="128"/>
    </row>
    <row r="54" spans="1:19" ht="16.5" customHeight="1" thickBot="1" x14ac:dyDescent="0.25">
      <c r="A54" s="556"/>
      <c r="B54" s="553"/>
      <c r="C54" s="156" t="s">
        <v>215</v>
      </c>
      <c r="D54" s="141"/>
      <c r="E54" s="142"/>
      <c r="F54" s="142">
        <v>17.022073271815902</v>
      </c>
      <c r="G54" s="142">
        <v>1.7022073271815901</v>
      </c>
      <c r="H54" s="142"/>
      <c r="I54" s="143"/>
      <c r="J54" s="155"/>
      <c r="K54" s="122"/>
      <c r="L54" s="75"/>
      <c r="M54" s="85"/>
      <c r="N54" s="39"/>
      <c r="O54" s="42"/>
      <c r="P54" s="40"/>
      <c r="Q54" s="40"/>
      <c r="R54" s="40"/>
      <c r="S54" s="41"/>
    </row>
    <row r="55" spans="1:19" s="51" customFormat="1" x14ac:dyDescent="0.2">
      <c r="A55" s="582" t="s">
        <v>313</v>
      </c>
      <c r="B55" s="583" t="s">
        <v>314</v>
      </c>
      <c r="C55" s="547" t="s">
        <v>214</v>
      </c>
      <c r="D55" s="92"/>
      <c r="E55" s="92"/>
      <c r="F55" s="92"/>
      <c r="G55" s="92"/>
      <c r="H55" s="92"/>
      <c r="I55" s="140"/>
      <c r="J55" s="164"/>
      <c r="K55" s="94"/>
      <c r="L55" s="95"/>
      <c r="M55" s="96"/>
      <c r="N55" s="164"/>
      <c r="O55" s="97"/>
      <c r="P55" s="94"/>
      <c r="Q55" s="94"/>
      <c r="R55" s="98"/>
      <c r="S55" s="95"/>
    </row>
    <row r="56" spans="1:19" s="51" customFormat="1" x14ac:dyDescent="0.2">
      <c r="A56" s="555"/>
      <c r="B56" s="552"/>
      <c r="C56" s="545"/>
      <c r="D56" s="78"/>
      <c r="E56" s="78"/>
      <c r="F56" s="78"/>
      <c r="G56" s="78"/>
      <c r="H56" s="78"/>
      <c r="I56" s="134"/>
      <c r="J56" s="165"/>
      <c r="K56" s="80"/>
      <c r="L56" s="82"/>
      <c r="M56" s="89"/>
      <c r="N56" s="165"/>
      <c r="O56" s="83"/>
      <c r="P56" s="80"/>
      <c r="Q56" s="80"/>
      <c r="R56" s="81"/>
      <c r="S56" s="82"/>
    </row>
    <row r="57" spans="1:19" ht="26.25" customHeight="1" x14ac:dyDescent="0.2">
      <c r="A57" s="555"/>
      <c r="B57" s="552"/>
      <c r="C57" s="545"/>
      <c r="D57" s="177"/>
      <c r="E57" s="161"/>
      <c r="F57" s="150"/>
      <c r="G57" s="161"/>
      <c r="H57" s="161"/>
      <c r="I57" s="135"/>
      <c r="J57" s="38"/>
      <c r="K57" s="36"/>
      <c r="L57" s="37"/>
      <c r="M57" s="84"/>
      <c r="N57" s="38"/>
      <c r="O57" s="35"/>
      <c r="P57" s="36"/>
      <c r="Q57" s="36"/>
      <c r="R57" s="36"/>
      <c r="S57" s="37"/>
    </row>
    <row r="58" spans="1:19" x14ac:dyDescent="0.2">
      <c r="A58" s="555"/>
      <c r="B58" s="552"/>
      <c r="C58" s="545"/>
      <c r="D58" s="177"/>
      <c r="E58" s="161"/>
      <c r="F58" s="161"/>
      <c r="G58" s="161"/>
      <c r="H58" s="161"/>
      <c r="I58" s="135"/>
      <c r="J58" s="38"/>
      <c r="K58" s="36"/>
      <c r="L58" s="37"/>
      <c r="M58" s="84"/>
      <c r="N58" s="38"/>
      <c r="O58" s="35"/>
      <c r="P58" s="36"/>
      <c r="Q58" s="36"/>
      <c r="R58" s="36"/>
      <c r="S58" s="37"/>
    </row>
    <row r="59" spans="1:19" x14ac:dyDescent="0.2">
      <c r="A59" s="555"/>
      <c r="B59" s="552"/>
      <c r="C59" s="545"/>
      <c r="D59" s="177"/>
      <c r="E59" s="161"/>
      <c r="F59" s="161"/>
      <c r="G59" s="161"/>
      <c r="H59" s="161"/>
      <c r="I59" s="135"/>
      <c r="J59" s="38"/>
      <c r="K59" s="36"/>
      <c r="L59" s="37"/>
      <c r="M59" s="84"/>
      <c r="N59" s="38"/>
      <c r="O59" s="35"/>
      <c r="P59" s="36"/>
      <c r="Q59" s="36"/>
      <c r="R59" s="36"/>
      <c r="S59" s="37"/>
    </row>
    <row r="60" spans="1:19" x14ac:dyDescent="0.2">
      <c r="A60" s="555"/>
      <c r="B60" s="552"/>
      <c r="C60" s="545"/>
      <c r="D60" s="177"/>
      <c r="E60" s="161"/>
      <c r="F60" s="161"/>
      <c r="G60" s="161"/>
      <c r="H60" s="161"/>
      <c r="I60" s="135"/>
      <c r="J60" s="38"/>
      <c r="K60" s="36"/>
      <c r="L60" s="37"/>
      <c r="M60" s="84"/>
      <c r="N60" s="38"/>
      <c r="O60" s="35"/>
      <c r="P60" s="36"/>
      <c r="Q60" s="36"/>
      <c r="R60" s="36"/>
      <c r="S60" s="37"/>
    </row>
    <row r="61" spans="1:19" x14ac:dyDescent="0.2">
      <c r="A61" s="555"/>
      <c r="B61" s="552"/>
      <c r="C61" s="545"/>
      <c r="D61" s="177"/>
      <c r="E61" s="161"/>
      <c r="F61" s="161"/>
      <c r="G61" s="161"/>
      <c r="H61" s="161"/>
      <c r="I61" s="135"/>
      <c r="J61" s="38"/>
      <c r="K61" s="36"/>
      <c r="L61" s="37"/>
      <c r="M61" s="84"/>
      <c r="N61" s="38"/>
      <c r="O61" s="35"/>
      <c r="P61" s="36"/>
      <c r="Q61" s="36"/>
      <c r="R61" s="36"/>
      <c r="S61" s="37"/>
    </row>
    <row r="62" spans="1:19" x14ac:dyDescent="0.2">
      <c r="A62" s="555"/>
      <c r="B62" s="552"/>
      <c r="C62" s="545"/>
      <c r="D62" s="177"/>
      <c r="E62" s="161"/>
      <c r="F62" s="161"/>
      <c r="G62" s="161"/>
      <c r="H62" s="161"/>
      <c r="I62" s="135"/>
      <c r="J62" s="38"/>
      <c r="K62" s="36"/>
      <c r="L62" s="37"/>
      <c r="M62" s="84"/>
      <c r="N62" s="38"/>
      <c r="O62" s="35"/>
      <c r="P62" s="36"/>
      <c r="Q62" s="36"/>
      <c r="R62" s="36"/>
      <c r="S62" s="37"/>
    </row>
    <row r="63" spans="1:19" x14ac:dyDescent="0.2">
      <c r="A63" s="555"/>
      <c r="B63" s="552"/>
      <c r="C63" s="545"/>
      <c r="D63" s="177"/>
      <c r="E63" s="161"/>
      <c r="F63" s="161"/>
      <c r="G63" s="161"/>
      <c r="H63" s="161"/>
      <c r="I63" s="135"/>
      <c r="J63" s="38"/>
      <c r="K63" s="36"/>
      <c r="L63" s="37"/>
      <c r="M63" s="84"/>
      <c r="N63" s="38"/>
      <c r="O63" s="35"/>
      <c r="P63" s="36"/>
      <c r="Q63" s="36"/>
      <c r="R63" s="36"/>
      <c r="S63" s="37"/>
    </row>
    <row r="64" spans="1:19" ht="15.75" customHeight="1" x14ac:dyDescent="0.2">
      <c r="A64" s="555"/>
      <c r="B64" s="552"/>
      <c r="C64" s="545"/>
      <c r="D64" s="177"/>
      <c r="E64" s="161"/>
      <c r="F64" s="161"/>
      <c r="G64" s="161"/>
      <c r="H64" s="161"/>
      <c r="I64" s="135"/>
      <c r="J64" s="38"/>
      <c r="K64" s="36"/>
      <c r="L64" s="37"/>
      <c r="M64" s="84"/>
      <c r="N64" s="38"/>
      <c r="O64" s="35"/>
      <c r="P64" s="36"/>
      <c r="Q64" s="36"/>
      <c r="R64" s="36"/>
      <c r="S64" s="37"/>
    </row>
    <row r="65" spans="1:19" ht="15.75" customHeight="1" x14ac:dyDescent="0.2">
      <c r="A65" s="555"/>
      <c r="B65" s="552"/>
      <c r="C65" s="545"/>
      <c r="D65" s="177"/>
      <c r="E65" s="105"/>
      <c r="F65" s="105"/>
      <c r="G65" s="105"/>
      <c r="H65" s="105"/>
      <c r="I65" s="160"/>
      <c r="J65" s="38"/>
      <c r="K65" s="36"/>
      <c r="L65" s="37"/>
      <c r="M65" s="84"/>
      <c r="N65" s="38"/>
      <c r="O65" s="35"/>
      <c r="P65" s="36"/>
      <c r="Q65" s="36"/>
      <c r="R65" s="36"/>
      <c r="S65" s="37"/>
    </row>
    <row r="66" spans="1:19" ht="15.75" customHeight="1" x14ac:dyDescent="0.2">
      <c r="A66" s="555"/>
      <c r="B66" s="552"/>
      <c r="C66" s="572" t="s">
        <v>299</v>
      </c>
      <c r="D66" s="178"/>
      <c r="E66" s="107"/>
      <c r="F66" s="107"/>
      <c r="G66" s="107"/>
      <c r="H66" s="107"/>
      <c r="I66" s="136"/>
      <c r="J66" s="108"/>
      <c r="K66" s="109"/>
      <c r="L66" s="110"/>
      <c r="M66" s="111"/>
      <c r="N66" s="108"/>
      <c r="O66" s="112"/>
      <c r="P66" s="109"/>
      <c r="Q66" s="109"/>
      <c r="R66" s="109"/>
      <c r="S66" s="110"/>
    </row>
    <row r="67" spans="1:19" ht="15.75" customHeight="1" x14ac:dyDescent="0.2">
      <c r="A67" s="555"/>
      <c r="B67" s="552"/>
      <c r="C67" s="568"/>
      <c r="D67" s="177"/>
      <c r="E67" s="161"/>
      <c r="F67" s="161"/>
      <c r="G67" s="161"/>
      <c r="H67" s="161"/>
      <c r="I67" s="135"/>
      <c r="J67" s="38"/>
      <c r="K67" s="36"/>
      <c r="L67" s="37"/>
      <c r="M67" s="84"/>
      <c r="N67" s="38"/>
      <c r="O67" s="35"/>
      <c r="P67" s="36"/>
      <c r="Q67" s="36"/>
      <c r="R67" s="36"/>
      <c r="S67" s="37"/>
    </row>
    <row r="68" spans="1:19" ht="15.75" customHeight="1" x14ac:dyDescent="0.2">
      <c r="A68" s="555"/>
      <c r="B68" s="552"/>
      <c r="C68" s="569"/>
      <c r="D68" s="179"/>
      <c r="E68" s="114"/>
      <c r="F68" s="114"/>
      <c r="G68" s="114"/>
      <c r="H68" s="114"/>
      <c r="I68" s="137"/>
      <c r="J68" s="115"/>
      <c r="K68" s="116"/>
      <c r="L68" s="117"/>
      <c r="M68" s="118"/>
      <c r="N68" s="115"/>
      <c r="O68" s="119"/>
      <c r="P68" s="116"/>
      <c r="Q68" s="116"/>
      <c r="R68" s="116"/>
      <c r="S68" s="117"/>
    </row>
    <row r="69" spans="1:19" ht="15.75" customHeight="1" x14ac:dyDescent="0.2">
      <c r="A69" s="555"/>
      <c r="B69" s="552"/>
      <c r="C69" s="549" t="s">
        <v>300</v>
      </c>
      <c r="D69" s="177"/>
      <c r="E69" s="161"/>
      <c r="F69" s="161"/>
      <c r="G69" s="161"/>
      <c r="H69" s="161"/>
      <c r="I69" s="135"/>
      <c r="J69" s="38"/>
      <c r="K69" s="36"/>
      <c r="L69" s="37"/>
      <c r="M69" s="84"/>
      <c r="N69" s="38"/>
      <c r="O69" s="35"/>
      <c r="P69" s="36"/>
      <c r="Q69" s="36"/>
      <c r="R69" s="36"/>
      <c r="S69" s="37"/>
    </row>
    <row r="70" spans="1:19" ht="15.75" customHeight="1" x14ac:dyDescent="0.2">
      <c r="A70" s="555"/>
      <c r="B70" s="552"/>
      <c r="C70" s="549"/>
      <c r="D70" s="177"/>
      <c r="E70" s="161"/>
      <c r="F70" s="161"/>
      <c r="G70" s="161"/>
      <c r="H70" s="161"/>
      <c r="I70" s="135"/>
      <c r="J70" s="38"/>
      <c r="K70" s="36"/>
      <c r="L70" s="37"/>
      <c r="M70" s="84"/>
      <c r="N70" s="38"/>
      <c r="O70" s="35"/>
      <c r="P70" s="36"/>
      <c r="Q70" s="36"/>
      <c r="R70" s="36"/>
      <c r="S70" s="37"/>
    </row>
    <row r="71" spans="1:19" ht="15.75" customHeight="1" x14ac:dyDescent="0.2">
      <c r="A71" s="555"/>
      <c r="B71" s="552"/>
      <c r="C71" s="550"/>
      <c r="D71" s="179"/>
      <c r="E71" s="114"/>
      <c r="F71" s="114"/>
      <c r="G71" s="114"/>
      <c r="H71" s="114"/>
      <c r="I71" s="137"/>
      <c r="J71" s="115"/>
      <c r="K71" s="116"/>
      <c r="L71" s="117"/>
      <c r="M71" s="118"/>
      <c r="N71" s="115"/>
      <c r="O71" s="119"/>
      <c r="P71" s="116"/>
      <c r="Q71" s="116"/>
      <c r="R71" s="116"/>
      <c r="S71" s="117"/>
    </row>
    <row r="72" spans="1:19" ht="15.75" customHeight="1" x14ac:dyDescent="0.2">
      <c r="A72" s="555"/>
      <c r="B72" s="552"/>
      <c r="C72" s="181" t="s">
        <v>301</v>
      </c>
      <c r="D72" s="180"/>
      <c r="E72" s="125"/>
      <c r="F72" s="125"/>
      <c r="G72" s="125"/>
      <c r="H72" s="125"/>
      <c r="I72" s="138"/>
      <c r="J72" s="126"/>
      <c r="K72" s="127"/>
      <c r="L72" s="128"/>
      <c r="M72" s="129"/>
      <c r="N72" s="126"/>
      <c r="O72" s="130"/>
      <c r="P72" s="127"/>
      <c r="Q72" s="127"/>
      <c r="R72" s="127"/>
      <c r="S72" s="128"/>
    </row>
    <row r="73" spans="1:19" ht="15.75" customHeight="1" x14ac:dyDescent="0.2">
      <c r="A73" s="555"/>
      <c r="B73" s="552"/>
      <c r="C73" s="157" t="s">
        <v>315</v>
      </c>
      <c r="D73" s="177"/>
      <c r="E73" s="161"/>
      <c r="F73" s="175">
        <v>2152.4394837741938</v>
      </c>
      <c r="G73" s="173">
        <v>286.99193116989255</v>
      </c>
      <c r="H73" s="172">
        <v>11.479677246795701</v>
      </c>
      <c r="I73" s="135"/>
      <c r="J73" s="38"/>
      <c r="K73" s="174"/>
      <c r="L73" s="37"/>
      <c r="M73" s="84"/>
      <c r="N73" s="38"/>
      <c r="O73" s="35"/>
      <c r="P73" s="36"/>
      <c r="Q73" s="36"/>
      <c r="R73" s="36"/>
      <c r="S73" s="37"/>
    </row>
    <row r="74" spans="1:19" x14ac:dyDescent="0.2">
      <c r="A74" s="555"/>
      <c r="B74" s="552"/>
      <c r="C74" s="157" t="s">
        <v>319</v>
      </c>
      <c r="D74" s="177"/>
      <c r="E74" s="161"/>
      <c r="F74" s="172">
        <v>1.6384192149913082</v>
      </c>
      <c r="G74" s="172">
        <v>0.32768384299826159</v>
      </c>
      <c r="H74" s="172">
        <v>0.53248624487217511</v>
      </c>
      <c r="I74" s="135"/>
      <c r="J74" s="38"/>
      <c r="K74" s="174"/>
      <c r="L74" s="176"/>
      <c r="M74" s="84"/>
      <c r="N74" s="38"/>
      <c r="O74" s="35"/>
      <c r="P74" s="36"/>
      <c r="Q74" s="36"/>
      <c r="R74" s="36"/>
      <c r="S74" s="37"/>
    </row>
    <row r="75" spans="1:19" ht="15.75" customHeight="1" x14ac:dyDescent="0.2">
      <c r="A75" s="555"/>
      <c r="B75" s="552"/>
      <c r="C75" s="568" t="s">
        <v>320</v>
      </c>
      <c r="D75" s="177"/>
      <c r="E75" s="161"/>
      <c r="F75" s="161"/>
      <c r="G75" s="161"/>
      <c r="H75" s="173">
        <v>167.417897208254</v>
      </c>
      <c r="I75" s="135"/>
      <c r="J75" s="38"/>
      <c r="K75" s="174"/>
      <c r="L75" s="37"/>
      <c r="M75" s="84"/>
      <c r="N75" s="38"/>
      <c r="O75" s="35"/>
      <c r="P75" s="36"/>
      <c r="Q75" s="36"/>
      <c r="R75" s="36"/>
      <c r="S75" s="37"/>
    </row>
    <row r="76" spans="1:19" ht="15.75" customHeight="1" x14ac:dyDescent="0.2">
      <c r="A76" s="555"/>
      <c r="B76" s="552"/>
      <c r="C76" s="568"/>
      <c r="D76" s="177"/>
      <c r="E76" s="161"/>
      <c r="F76" s="161"/>
      <c r="G76" s="161"/>
      <c r="H76" s="173">
        <v>663.96266666666668</v>
      </c>
      <c r="I76" s="135"/>
      <c r="J76" s="38"/>
      <c r="K76" s="174"/>
      <c r="L76" s="37"/>
      <c r="M76" s="84"/>
      <c r="N76" s="38"/>
      <c r="O76" s="35"/>
      <c r="P76" s="36"/>
      <c r="Q76" s="36"/>
      <c r="R76" s="36"/>
      <c r="S76" s="37"/>
    </row>
    <row r="77" spans="1:19" ht="15.75" customHeight="1" x14ac:dyDescent="0.2">
      <c r="A77" s="555"/>
      <c r="B77" s="552"/>
      <c r="C77" s="568"/>
      <c r="D77" s="177"/>
      <c r="E77" s="161"/>
      <c r="F77" s="161"/>
      <c r="G77" s="161"/>
      <c r="H77" s="173">
        <v>0.504</v>
      </c>
      <c r="I77" s="135"/>
      <c r="J77" s="38"/>
      <c r="K77" s="36"/>
      <c r="L77" s="37"/>
      <c r="M77" s="84"/>
      <c r="N77" s="38"/>
      <c r="O77" s="35"/>
      <c r="P77" s="36"/>
      <c r="Q77" s="36"/>
      <c r="R77" s="36"/>
      <c r="S77" s="37"/>
    </row>
    <row r="78" spans="1:19" ht="15.75" customHeight="1" x14ac:dyDescent="0.2">
      <c r="A78" s="555"/>
      <c r="B78" s="552"/>
      <c r="C78" s="568"/>
      <c r="D78" s="177"/>
      <c r="E78" s="161"/>
      <c r="F78" s="161"/>
      <c r="G78" s="161"/>
      <c r="H78" s="173">
        <v>9.35</v>
      </c>
      <c r="I78" s="135"/>
      <c r="J78" s="38"/>
      <c r="K78" s="422"/>
      <c r="L78" s="37"/>
      <c r="M78" s="84"/>
      <c r="N78" s="38"/>
      <c r="O78" s="35"/>
      <c r="P78" s="36"/>
      <c r="Q78" s="36"/>
      <c r="R78" s="36"/>
      <c r="S78" s="37"/>
    </row>
    <row r="79" spans="1:19" ht="13.5" customHeight="1" x14ac:dyDescent="0.2">
      <c r="A79" s="555"/>
      <c r="B79" s="552"/>
      <c r="C79" s="568"/>
      <c r="D79" s="177"/>
      <c r="E79" s="161"/>
      <c r="F79" s="161"/>
      <c r="G79" s="161"/>
      <c r="H79" s="173">
        <v>12.504</v>
      </c>
      <c r="I79" s="135"/>
      <c r="J79" s="38"/>
      <c r="K79" s="174"/>
      <c r="L79" s="37"/>
      <c r="M79" s="84"/>
      <c r="N79" s="38"/>
      <c r="O79" s="35"/>
      <c r="P79" s="36"/>
      <c r="Q79" s="36"/>
      <c r="R79" s="36"/>
      <c r="S79" s="37"/>
    </row>
    <row r="80" spans="1:19" ht="15.75" customHeight="1" x14ac:dyDescent="0.2">
      <c r="A80" s="555"/>
      <c r="B80" s="552"/>
      <c r="C80" s="568" t="s">
        <v>324</v>
      </c>
      <c r="D80" s="177"/>
      <c r="E80" s="161"/>
      <c r="F80" s="161"/>
      <c r="G80" s="161"/>
      <c r="H80" s="172">
        <v>53.568301333333338</v>
      </c>
      <c r="I80" s="135"/>
      <c r="J80" s="38"/>
      <c r="K80" s="174"/>
      <c r="L80" s="37"/>
      <c r="M80" s="84"/>
      <c r="N80" s="38"/>
      <c r="O80" s="35"/>
      <c r="P80" s="36"/>
      <c r="Q80" s="36"/>
      <c r="R80" s="36"/>
      <c r="S80" s="37"/>
    </row>
    <row r="81" spans="1:19" ht="15.75" customHeight="1" x14ac:dyDescent="0.2">
      <c r="A81" s="555"/>
      <c r="B81" s="552"/>
      <c r="C81" s="568"/>
      <c r="D81" s="177"/>
      <c r="E81" s="161"/>
      <c r="F81" s="161"/>
      <c r="G81" s="172"/>
      <c r="H81" s="172">
        <v>591.50432733333332</v>
      </c>
      <c r="I81" s="135"/>
      <c r="J81" s="38"/>
      <c r="K81" s="174"/>
      <c r="L81" s="37"/>
      <c r="M81" s="84"/>
      <c r="N81" s="38"/>
      <c r="O81" s="35"/>
      <c r="P81" s="36"/>
      <c r="Q81" s="36"/>
      <c r="R81" s="36"/>
      <c r="S81" s="37"/>
    </row>
    <row r="82" spans="1:19" ht="15.75" customHeight="1" x14ac:dyDescent="0.2">
      <c r="A82" s="555"/>
      <c r="B82" s="552"/>
      <c r="C82" s="568"/>
      <c r="D82" s="177"/>
      <c r="E82" s="161"/>
      <c r="F82" s="161"/>
      <c r="G82" s="172"/>
      <c r="H82" s="172">
        <v>221.67</v>
      </c>
      <c r="I82" s="135"/>
      <c r="J82" s="38"/>
      <c r="K82" s="174"/>
      <c r="L82" s="37"/>
      <c r="M82" s="84"/>
      <c r="N82" s="38"/>
      <c r="O82" s="35"/>
      <c r="P82" s="36"/>
      <c r="Q82" s="36"/>
      <c r="R82" s="36"/>
      <c r="S82" s="37"/>
    </row>
    <row r="83" spans="1:19" ht="15.75" customHeight="1" x14ac:dyDescent="0.2">
      <c r="A83" s="555"/>
      <c r="B83" s="552"/>
      <c r="C83" s="568"/>
      <c r="D83" s="177"/>
      <c r="E83" s="161"/>
      <c r="F83" s="161"/>
      <c r="G83" s="172"/>
      <c r="H83" s="172"/>
      <c r="I83" s="139">
        <v>0.72080000000000011</v>
      </c>
      <c r="J83" s="38"/>
      <c r="K83" s="174"/>
      <c r="L83" s="37"/>
      <c r="M83" s="84"/>
      <c r="N83" s="38"/>
      <c r="O83" s="35"/>
      <c r="P83" s="36"/>
      <c r="Q83" s="36"/>
      <c r="R83" s="36"/>
      <c r="S83" s="37"/>
    </row>
    <row r="84" spans="1:19" ht="15.75" customHeight="1" x14ac:dyDescent="0.2">
      <c r="A84" s="555"/>
      <c r="B84" s="552"/>
      <c r="C84" s="568" t="s">
        <v>326</v>
      </c>
      <c r="D84" s="177"/>
      <c r="E84" s="161"/>
      <c r="F84" s="172">
        <v>410.36310000000003</v>
      </c>
      <c r="G84" s="172">
        <v>273.57539999999995</v>
      </c>
      <c r="H84" s="172">
        <v>715.85563000000002</v>
      </c>
      <c r="I84" s="135"/>
      <c r="J84" s="38"/>
      <c r="K84" s="174"/>
      <c r="L84" s="182"/>
      <c r="M84" s="84"/>
      <c r="N84" s="38"/>
      <c r="O84" s="35"/>
      <c r="P84" s="36"/>
      <c r="Q84" s="36"/>
      <c r="R84" s="36"/>
      <c r="S84" s="37"/>
    </row>
    <row r="85" spans="1:19" ht="15.75" customHeight="1" x14ac:dyDescent="0.2">
      <c r="A85" s="555"/>
      <c r="B85" s="552"/>
      <c r="C85" s="568"/>
      <c r="D85" s="177"/>
      <c r="E85" s="161"/>
      <c r="F85" s="172"/>
      <c r="G85" s="172"/>
      <c r="H85" s="172">
        <v>56.032199999999996</v>
      </c>
      <c r="I85" s="135"/>
      <c r="J85" s="38"/>
      <c r="K85" s="174"/>
      <c r="L85" s="37"/>
      <c r="M85" s="84"/>
      <c r="N85" s="38"/>
      <c r="O85" s="35"/>
      <c r="P85" s="36"/>
      <c r="Q85" s="36"/>
      <c r="R85" s="36"/>
      <c r="S85" s="37"/>
    </row>
    <row r="86" spans="1:19" ht="15.75" customHeight="1" x14ac:dyDescent="0.2">
      <c r="A86" s="555"/>
      <c r="B86" s="552"/>
      <c r="C86" s="568"/>
      <c r="D86" s="177"/>
      <c r="E86" s="161"/>
      <c r="F86" s="172"/>
      <c r="G86" s="172"/>
      <c r="H86" s="172">
        <v>1361.4700598472366</v>
      </c>
      <c r="I86" s="135"/>
      <c r="J86" s="38"/>
      <c r="K86" s="174"/>
      <c r="L86" s="182"/>
      <c r="M86" s="84"/>
      <c r="N86" s="38"/>
      <c r="O86" s="35"/>
      <c r="P86" s="36"/>
      <c r="Q86" s="36"/>
      <c r="R86" s="36"/>
      <c r="S86" s="37"/>
    </row>
    <row r="87" spans="1:19" ht="15.75" customHeight="1" x14ac:dyDescent="0.2">
      <c r="A87" s="555"/>
      <c r="B87" s="552"/>
      <c r="C87" s="568"/>
      <c r="D87" s="172">
        <v>72.558600000000013</v>
      </c>
      <c r="E87" s="173"/>
      <c r="F87" s="173">
        <v>1088.3789999999999</v>
      </c>
      <c r="G87" s="173">
        <v>1088.3789999999999</v>
      </c>
      <c r="H87" s="172">
        <v>195.10201333333333</v>
      </c>
      <c r="I87" s="172">
        <v>167.28788333333335</v>
      </c>
      <c r="J87" s="38"/>
      <c r="K87" s="174"/>
      <c r="L87" s="37"/>
      <c r="M87" s="84"/>
      <c r="N87" s="38"/>
      <c r="O87" s="35"/>
      <c r="P87" s="36"/>
      <c r="Q87" s="36"/>
      <c r="R87" s="36"/>
      <c r="S87" s="37"/>
    </row>
    <row r="88" spans="1:19" ht="15.75" customHeight="1" x14ac:dyDescent="0.2">
      <c r="A88" s="555"/>
      <c r="B88" s="552"/>
      <c r="C88" s="568"/>
      <c r="D88" s="172"/>
      <c r="E88" s="173"/>
      <c r="F88" s="172"/>
      <c r="G88" s="161"/>
      <c r="H88" s="172">
        <v>295.56</v>
      </c>
      <c r="I88" s="172"/>
      <c r="J88" s="38"/>
      <c r="K88" s="174"/>
      <c r="L88" s="37"/>
      <c r="M88" s="84"/>
      <c r="N88" s="38"/>
      <c r="O88" s="35"/>
      <c r="P88" s="36"/>
      <c r="Q88" s="36"/>
      <c r="R88" s="36"/>
      <c r="S88" s="37"/>
    </row>
    <row r="89" spans="1:19" ht="15.75" customHeight="1" x14ac:dyDescent="0.2">
      <c r="A89" s="555"/>
      <c r="B89" s="552"/>
      <c r="C89" s="157" t="s">
        <v>321</v>
      </c>
      <c r="D89" s="172"/>
      <c r="E89" s="161"/>
      <c r="F89" s="172"/>
      <c r="G89" s="161"/>
      <c r="H89" s="175">
        <v>8168.8203590834182</v>
      </c>
      <c r="I89" s="172"/>
      <c r="J89" s="38"/>
      <c r="K89" s="174"/>
      <c r="L89" s="37"/>
      <c r="M89" s="84"/>
      <c r="N89" s="38"/>
      <c r="O89" s="35"/>
      <c r="P89" s="36"/>
      <c r="Q89" s="36"/>
      <c r="R89" s="36"/>
      <c r="S89" s="37"/>
    </row>
    <row r="90" spans="1:19" ht="15.75" customHeight="1" x14ac:dyDescent="0.2">
      <c r="A90" s="555"/>
      <c r="B90" s="552"/>
      <c r="C90" s="157" t="s">
        <v>322</v>
      </c>
      <c r="D90" s="172"/>
      <c r="E90" s="161"/>
      <c r="F90" s="161"/>
      <c r="G90" s="161"/>
      <c r="H90" s="172">
        <v>5.7862477543507547</v>
      </c>
      <c r="I90" s="172"/>
      <c r="J90" s="38"/>
      <c r="K90" s="174"/>
      <c r="L90" s="37"/>
      <c r="M90" s="84"/>
      <c r="N90" s="38"/>
      <c r="O90" s="35"/>
      <c r="P90" s="36"/>
      <c r="Q90" s="36"/>
      <c r="R90" s="36"/>
      <c r="S90" s="37"/>
    </row>
    <row r="91" spans="1:19" ht="15.75" customHeight="1" x14ac:dyDescent="0.2">
      <c r="A91" s="555"/>
      <c r="B91" s="552"/>
      <c r="C91" s="157" t="s">
        <v>323</v>
      </c>
      <c r="D91" s="172"/>
      <c r="E91" s="161"/>
      <c r="F91" s="161"/>
      <c r="G91" s="161"/>
      <c r="H91" s="175">
        <v>1937.9032550827549</v>
      </c>
      <c r="I91" s="172"/>
      <c r="J91" s="38"/>
      <c r="K91" s="174"/>
      <c r="L91" s="37"/>
      <c r="M91" s="84"/>
      <c r="N91" s="38"/>
      <c r="O91" s="35"/>
      <c r="P91" s="36"/>
      <c r="Q91" s="36"/>
      <c r="R91" s="36"/>
      <c r="S91" s="37"/>
    </row>
    <row r="92" spans="1:19" ht="15.75" customHeight="1" x14ac:dyDescent="0.2">
      <c r="A92" s="555"/>
      <c r="B92" s="552"/>
      <c r="C92" s="157" t="s">
        <v>325</v>
      </c>
      <c r="D92" s="172"/>
      <c r="E92" s="161"/>
      <c r="F92" s="161"/>
      <c r="G92" s="161"/>
      <c r="H92" s="175">
        <v>4424.7776945035184</v>
      </c>
      <c r="I92" s="172"/>
      <c r="J92" s="38"/>
      <c r="K92" s="174"/>
      <c r="L92" s="37"/>
      <c r="M92" s="84"/>
      <c r="N92" s="38"/>
      <c r="O92" s="35"/>
      <c r="P92" s="36"/>
      <c r="Q92" s="36"/>
      <c r="R92" s="36"/>
      <c r="S92" s="37"/>
    </row>
    <row r="93" spans="1:19" ht="16.5" customHeight="1" thickBot="1" x14ac:dyDescent="0.25">
      <c r="A93" s="556"/>
      <c r="B93" s="553"/>
      <c r="C93" s="90" t="s">
        <v>215</v>
      </c>
      <c r="D93" s="276">
        <v>72.558600000000013</v>
      </c>
      <c r="E93" s="276">
        <v>0</v>
      </c>
      <c r="F93" s="276">
        <v>3652.820002989185</v>
      </c>
      <c r="G93" s="276">
        <v>1649.2740150128907</v>
      </c>
      <c r="H93" s="276">
        <v>18893.800815637871</v>
      </c>
      <c r="I93" s="276">
        <v>168.00868333333335</v>
      </c>
      <c r="J93" s="159"/>
      <c r="K93" s="122"/>
      <c r="L93" s="143"/>
      <c r="M93" s="85"/>
      <c r="N93" s="39"/>
      <c r="O93" s="42"/>
      <c r="P93" s="40"/>
      <c r="Q93" s="40"/>
      <c r="R93" s="40"/>
      <c r="S93" s="41"/>
    </row>
    <row r="94" spans="1:19" s="51" customFormat="1" x14ac:dyDescent="0.2">
      <c r="A94" s="582" t="s">
        <v>327</v>
      </c>
      <c r="B94" s="583" t="s">
        <v>328</v>
      </c>
      <c r="C94" s="547" t="s">
        <v>214</v>
      </c>
      <c r="D94" s="91"/>
      <c r="E94" s="92"/>
      <c r="F94" s="92"/>
      <c r="G94" s="92"/>
      <c r="H94" s="92"/>
      <c r="I94" s="140"/>
      <c r="J94" s="164"/>
      <c r="K94" s="94"/>
      <c r="L94" s="95"/>
      <c r="M94" s="96"/>
      <c r="N94" s="164"/>
      <c r="O94" s="97"/>
      <c r="P94" s="94"/>
      <c r="Q94" s="94"/>
      <c r="R94" s="98"/>
      <c r="S94" s="95"/>
    </row>
    <row r="95" spans="1:19" s="51" customFormat="1" x14ac:dyDescent="0.2">
      <c r="A95" s="555"/>
      <c r="B95" s="552"/>
      <c r="C95" s="545"/>
      <c r="D95" s="77"/>
      <c r="E95" s="78"/>
      <c r="F95" s="78"/>
      <c r="G95" s="78"/>
      <c r="H95" s="78"/>
      <c r="I95" s="134"/>
      <c r="J95" s="165"/>
      <c r="K95" s="80"/>
      <c r="L95" s="82"/>
      <c r="M95" s="89"/>
      <c r="N95" s="165"/>
      <c r="O95" s="83"/>
      <c r="P95" s="80"/>
      <c r="Q95" s="80"/>
      <c r="R95" s="81"/>
      <c r="S95" s="82"/>
    </row>
    <row r="96" spans="1:19" s="51" customFormat="1" x14ac:dyDescent="0.2">
      <c r="A96" s="555"/>
      <c r="B96" s="552"/>
      <c r="C96" s="545"/>
      <c r="D96" s="77"/>
      <c r="E96" s="78"/>
      <c r="F96" s="78"/>
      <c r="G96" s="78"/>
      <c r="H96" s="78"/>
      <c r="I96" s="134"/>
      <c r="J96" s="165"/>
      <c r="K96" s="80"/>
      <c r="L96" s="82"/>
      <c r="M96" s="89"/>
      <c r="N96" s="165"/>
      <c r="O96" s="83"/>
      <c r="P96" s="80"/>
      <c r="Q96" s="80"/>
      <c r="R96" s="81"/>
      <c r="S96" s="82"/>
    </row>
    <row r="97" spans="1:19" s="51" customFormat="1" x14ac:dyDescent="0.2">
      <c r="A97" s="555"/>
      <c r="B97" s="552"/>
      <c r="C97" s="545"/>
      <c r="D97" s="77"/>
      <c r="E97" s="78"/>
      <c r="F97" s="78"/>
      <c r="G97" s="78"/>
      <c r="H97" s="78"/>
      <c r="I97" s="134"/>
      <c r="J97" s="165"/>
      <c r="K97" s="80"/>
      <c r="L97" s="82"/>
      <c r="M97" s="89"/>
      <c r="N97" s="165"/>
      <c r="O97" s="83"/>
      <c r="P97" s="80"/>
      <c r="Q97" s="80"/>
      <c r="R97" s="81"/>
      <c r="S97" s="82"/>
    </row>
    <row r="98" spans="1:19" s="51" customFormat="1" x14ac:dyDescent="0.2">
      <c r="A98" s="555"/>
      <c r="B98" s="552"/>
      <c r="C98" s="545"/>
      <c r="D98" s="77"/>
      <c r="E98" s="78"/>
      <c r="F98" s="78"/>
      <c r="G98" s="78"/>
      <c r="H98" s="78"/>
      <c r="I98" s="134"/>
      <c r="J98" s="165"/>
      <c r="K98" s="80"/>
      <c r="L98" s="82"/>
      <c r="M98" s="89"/>
      <c r="N98" s="165"/>
      <c r="O98" s="83"/>
      <c r="P98" s="80"/>
      <c r="Q98" s="80"/>
      <c r="R98" s="81"/>
      <c r="S98" s="82"/>
    </row>
    <row r="99" spans="1:19" s="51" customFormat="1" x14ac:dyDescent="0.2">
      <c r="A99" s="555"/>
      <c r="B99" s="552"/>
      <c r="C99" s="545"/>
      <c r="D99" s="77"/>
      <c r="E99" s="78"/>
      <c r="F99" s="78"/>
      <c r="G99" s="78"/>
      <c r="H99" s="78"/>
      <c r="I99" s="134"/>
      <c r="J99" s="165"/>
      <c r="K99" s="80"/>
      <c r="L99" s="82"/>
      <c r="M99" s="89"/>
      <c r="N99" s="165"/>
      <c r="O99" s="83"/>
      <c r="P99" s="80"/>
      <c r="Q99" s="80"/>
      <c r="R99" s="81"/>
      <c r="S99" s="82"/>
    </row>
    <row r="100" spans="1:19" x14ac:dyDescent="0.2">
      <c r="A100" s="555"/>
      <c r="B100" s="552"/>
      <c r="C100" s="545"/>
      <c r="D100" s="68"/>
      <c r="E100" s="161"/>
      <c r="F100" s="161"/>
      <c r="G100" s="161"/>
      <c r="H100" s="161"/>
      <c r="I100" s="135"/>
      <c r="J100" s="38"/>
      <c r="K100" s="36"/>
      <c r="L100" s="37"/>
      <c r="M100" s="84"/>
      <c r="N100" s="38"/>
      <c r="O100" s="35"/>
      <c r="P100" s="36"/>
      <c r="Q100" s="36"/>
      <c r="R100" s="36"/>
      <c r="S100" s="37"/>
    </row>
    <row r="101" spans="1:19" x14ac:dyDescent="0.2">
      <c r="A101" s="555"/>
      <c r="B101" s="552"/>
      <c r="C101" s="545"/>
      <c r="D101" s="68"/>
      <c r="E101" s="161"/>
      <c r="F101" s="161"/>
      <c r="G101" s="161"/>
      <c r="H101" s="161"/>
      <c r="I101" s="135"/>
      <c r="J101" s="38"/>
      <c r="K101" s="36"/>
      <c r="L101" s="37"/>
      <c r="M101" s="84"/>
      <c r="N101" s="38"/>
      <c r="O101" s="35"/>
      <c r="P101" s="36"/>
      <c r="Q101" s="36"/>
      <c r="R101" s="36"/>
      <c r="S101" s="37"/>
    </row>
    <row r="102" spans="1:19" ht="15.75" customHeight="1" x14ac:dyDescent="0.2">
      <c r="A102" s="555"/>
      <c r="B102" s="552"/>
      <c r="C102" s="545"/>
      <c r="D102" s="68"/>
      <c r="E102" s="161"/>
      <c r="F102" s="161"/>
      <c r="G102" s="161"/>
      <c r="H102" s="161"/>
      <c r="I102" s="135"/>
      <c r="J102" s="38"/>
      <c r="K102" s="36"/>
      <c r="L102" s="37"/>
      <c r="M102" s="84"/>
      <c r="N102" s="38"/>
      <c r="O102" s="35"/>
      <c r="P102" s="36"/>
      <c r="Q102" s="36"/>
      <c r="R102" s="36"/>
      <c r="S102" s="37"/>
    </row>
    <row r="103" spans="1:19" ht="15.75" customHeight="1" x14ac:dyDescent="0.2">
      <c r="A103" s="555"/>
      <c r="B103" s="552"/>
      <c r="C103" s="545"/>
      <c r="D103" s="68"/>
      <c r="E103" s="105"/>
      <c r="F103" s="105"/>
      <c r="G103" s="105"/>
      <c r="H103" s="105"/>
      <c r="I103" s="160"/>
      <c r="J103" s="38"/>
      <c r="K103" s="36"/>
      <c r="L103" s="37"/>
      <c r="M103" s="84"/>
      <c r="N103" s="38"/>
      <c r="O103" s="35"/>
      <c r="P103" s="36"/>
      <c r="Q103" s="36"/>
      <c r="R103" s="36"/>
      <c r="S103" s="37"/>
    </row>
    <row r="104" spans="1:19" ht="15.75" customHeight="1" x14ac:dyDescent="0.2">
      <c r="A104" s="555"/>
      <c r="B104" s="552"/>
      <c r="C104" s="572" t="s">
        <v>299</v>
      </c>
      <c r="D104" s="106"/>
      <c r="E104" s="107"/>
      <c r="F104" s="107"/>
      <c r="G104" s="107"/>
      <c r="H104" s="107"/>
      <c r="I104" s="136"/>
      <c r="J104" s="108"/>
      <c r="K104" s="109"/>
      <c r="L104" s="110"/>
      <c r="M104" s="111"/>
      <c r="N104" s="108"/>
      <c r="O104" s="112"/>
      <c r="P104" s="109"/>
      <c r="Q104" s="109"/>
      <c r="R104" s="109"/>
      <c r="S104" s="110"/>
    </row>
    <row r="105" spans="1:19" ht="15.75" customHeight="1" x14ac:dyDescent="0.2">
      <c r="A105" s="555"/>
      <c r="B105" s="552"/>
      <c r="C105" s="568"/>
      <c r="D105" s="68"/>
      <c r="E105" s="161"/>
      <c r="F105" s="161"/>
      <c r="G105" s="161"/>
      <c r="H105" s="161"/>
      <c r="I105" s="135"/>
      <c r="J105" s="38"/>
      <c r="K105" s="36"/>
      <c r="L105" s="37"/>
      <c r="M105" s="84"/>
      <c r="N105" s="38"/>
      <c r="O105" s="35"/>
      <c r="P105" s="36"/>
      <c r="Q105" s="36"/>
      <c r="R105" s="36"/>
      <c r="S105" s="37"/>
    </row>
    <row r="106" spans="1:19" ht="15.75" customHeight="1" x14ac:dyDescent="0.2">
      <c r="A106" s="555"/>
      <c r="B106" s="552"/>
      <c r="C106" s="569"/>
      <c r="D106" s="113"/>
      <c r="E106" s="114"/>
      <c r="F106" s="114"/>
      <c r="G106" s="114"/>
      <c r="H106" s="114"/>
      <c r="I106" s="137"/>
      <c r="J106" s="115"/>
      <c r="K106" s="116"/>
      <c r="L106" s="117"/>
      <c r="M106" s="118"/>
      <c r="N106" s="115"/>
      <c r="O106" s="119"/>
      <c r="P106" s="116"/>
      <c r="Q106" s="116"/>
      <c r="R106" s="116"/>
      <c r="S106" s="117"/>
    </row>
    <row r="107" spans="1:19" ht="15.75" customHeight="1" x14ac:dyDescent="0.2">
      <c r="A107" s="555"/>
      <c r="B107" s="552"/>
      <c r="C107" s="549" t="s">
        <v>300</v>
      </c>
      <c r="D107" s="68"/>
      <c r="E107" s="161"/>
      <c r="F107" s="161"/>
      <c r="G107" s="161"/>
      <c r="H107" s="161"/>
      <c r="I107" s="135"/>
      <c r="J107" s="38"/>
      <c r="K107" s="36"/>
      <c r="L107" s="37"/>
      <c r="M107" s="84"/>
      <c r="N107" s="38"/>
      <c r="O107" s="35"/>
      <c r="P107" s="36"/>
      <c r="Q107" s="36"/>
      <c r="R107" s="36"/>
      <c r="S107" s="37"/>
    </row>
    <row r="108" spans="1:19" ht="15.75" customHeight="1" x14ac:dyDescent="0.2">
      <c r="A108" s="555"/>
      <c r="B108" s="552"/>
      <c r="C108" s="549"/>
      <c r="D108" s="68"/>
      <c r="E108" s="161"/>
      <c r="F108" s="161"/>
      <c r="G108" s="161"/>
      <c r="H108" s="161"/>
      <c r="I108" s="135"/>
      <c r="J108" s="38"/>
      <c r="K108" s="36"/>
      <c r="L108" s="37"/>
      <c r="M108" s="84"/>
      <c r="N108" s="38"/>
      <c r="O108" s="35"/>
      <c r="P108" s="36"/>
      <c r="Q108" s="36"/>
      <c r="R108" s="36"/>
      <c r="S108" s="37"/>
    </row>
    <row r="109" spans="1:19" ht="15.75" customHeight="1" x14ac:dyDescent="0.2">
      <c r="A109" s="555"/>
      <c r="B109" s="552"/>
      <c r="C109" s="550"/>
      <c r="D109" s="113"/>
      <c r="E109" s="114"/>
      <c r="F109" s="114"/>
      <c r="G109" s="114"/>
      <c r="H109" s="114"/>
      <c r="I109" s="137"/>
      <c r="J109" s="115"/>
      <c r="K109" s="116"/>
      <c r="L109" s="117"/>
      <c r="M109" s="118"/>
      <c r="N109" s="115"/>
      <c r="O109" s="119"/>
      <c r="P109" s="116"/>
      <c r="Q109" s="116"/>
      <c r="R109" s="116"/>
      <c r="S109" s="117"/>
    </row>
    <row r="110" spans="1:19" ht="15.75" customHeight="1" x14ac:dyDescent="0.2">
      <c r="A110" s="555"/>
      <c r="B110" s="552"/>
      <c r="C110" s="123" t="s">
        <v>301</v>
      </c>
      <c r="D110" s="124"/>
      <c r="E110" s="125"/>
      <c r="F110" s="125"/>
      <c r="G110" s="125"/>
      <c r="H110" s="125"/>
      <c r="I110" s="138"/>
      <c r="J110" s="126"/>
      <c r="K110" s="127"/>
      <c r="L110" s="128"/>
      <c r="M110" s="129"/>
      <c r="N110" s="126"/>
      <c r="O110" s="130"/>
      <c r="P110" s="127"/>
      <c r="Q110" s="127"/>
      <c r="R110" s="127"/>
      <c r="S110" s="128"/>
    </row>
    <row r="111" spans="1:19" ht="16.5" customHeight="1" thickBot="1" x14ac:dyDescent="0.25">
      <c r="A111" s="556"/>
      <c r="B111" s="553"/>
      <c r="C111" s="162" t="s">
        <v>215</v>
      </c>
      <c r="D111" s="141"/>
      <c r="E111" s="142"/>
      <c r="F111" s="142">
        <v>39.297982849520515</v>
      </c>
      <c r="G111" s="142">
        <v>6.2876772559232812</v>
      </c>
      <c r="H111" s="142"/>
      <c r="I111" s="143"/>
      <c r="J111" s="159"/>
      <c r="K111" s="122"/>
      <c r="L111" s="75"/>
      <c r="M111" s="85"/>
      <c r="N111" s="39"/>
      <c r="O111" s="42"/>
      <c r="P111" s="40"/>
      <c r="Q111" s="40"/>
      <c r="R111" s="40"/>
      <c r="S111" s="41"/>
    </row>
    <row r="112" spans="1:19" x14ac:dyDescent="0.2">
      <c r="A112" s="49"/>
      <c r="B112" s="33"/>
      <c r="C112" s="33"/>
      <c r="D112" s="56"/>
      <c r="E112" s="56"/>
    </row>
    <row r="113" spans="1:17" x14ac:dyDescent="0.2">
      <c r="A113" s="49"/>
      <c r="B113" s="33"/>
      <c r="C113" s="33"/>
      <c r="D113" s="56"/>
      <c r="E113" s="56"/>
    </row>
    <row r="114" spans="1:17" x14ac:dyDescent="0.2">
      <c r="L114" s="31"/>
      <c r="M114" s="144"/>
      <c r="N114" s="144"/>
      <c r="O114" s="144"/>
      <c r="P114" s="144"/>
      <c r="Q114" s="144"/>
    </row>
    <row r="115" spans="1:17" x14ac:dyDescent="0.2">
      <c r="L115" s="31"/>
      <c r="M115" s="145"/>
      <c r="N115" s="145"/>
      <c r="O115" s="145"/>
      <c r="P115" s="145"/>
      <c r="Q115" s="145"/>
    </row>
    <row r="116" spans="1:17" x14ac:dyDescent="0.2">
      <c r="L116" s="31"/>
      <c r="M116" s="145"/>
      <c r="N116" s="145"/>
      <c r="O116" s="145"/>
      <c r="P116" s="145"/>
      <c r="Q116" s="145"/>
    </row>
    <row r="117" spans="1:17" x14ac:dyDescent="0.2">
      <c r="L117" s="31"/>
      <c r="M117" s="145"/>
      <c r="N117" s="145"/>
      <c r="O117" s="145"/>
      <c r="P117" s="145"/>
      <c r="Q117" s="145"/>
    </row>
    <row r="118" spans="1:17" x14ac:dyDescent="0.2">
      <c r="L118" s="31"/>
      <c r="M118" s="145"/>
      <c r="N118" s="145"/>
      <c r="O118" s="145"/>
      <c r="P118" s="145"/>
      <c r="Q118" s="145"/>
    </row>
    <row r="119" spans="1:17" x14ac:dyDescent="0.2">
      <c r="L119" s="31"/>
      <c r="M119" s="145"/>
      <c r="N119" s="145"/>
      <c r="O119" s="145"/>
      <c r="P119" s="145"/>
      <c r="Q119" s="145"/>
    </row>
    <row r="120" spans="1:17" x14ac:dyDescent="0.2">
      <c r="L120" s="31"/>
      <c r="M120" s="145"/>
      <c r="N120" s="145"/>
      <c r="O120" s="145"/>
      <c r="P120" s="145"/>
      <c r="Q120" s="145"/>
    </row>
  </sheetData>
  <mergeCells count="35">
    <mergeCell ref="A9:A28"/>
    <mergeCell ref="B9:B28"/>
    <mergeCell ref="C9:C20"/>
    <mergeCell ref="C21:C23"/>
    <mergeCell ref="C24:C26"/>
    <mergeCell ref="A94:A111"/>
    <mergeCell ref="B94:B111"/>
    <mergeCell ref="C94:C103"/>
    <mergeCell ref="C104:C106"/>
    <mergeCell ref="C107:C109"/>
    <mergeCell ref="D7:I7"/>
    <mergeCell ref="J7:L7"/>
    <mergeCell ref="M7:M8"/>
    <mergeCell ref="N7:S7"/>
    <mergeCell ref="A7:A8"/>
    <mergeCell ref="B7:B8"/>
    <mergeCell ref="C7:C8"/>
    <mergeCell ref="C34:C36"/>
    <mergeCell ref="C37:C39"/>
    <mergeCell ref="A42:A54"/>
    <mergeCell ref="B42:B54"/>
    <mergeCell ref="C42:C46"/>
    <mergeCell ref="C47:C49"/>
    <mergeCell ref="C50:C52"/>
    <mergeCell ref="A29:A41"/>
    <mergeCell ref="B29:B41"/>
    <mergeCell ref="C29:C33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A8A3-E064-4918-98DE-A827705E3855}">
  <dimension ref="A1:S70"/>
  <sheetViews>
    <sheetView zoomScale="90" zoomScaleNormal="90" workbookViewId="0">
      <pane xSplit="3" ySplit="8" topLeftCell="D60" activePane="bottomRight" state="frozen"/>
      <selection pane="topRight" activeCell="D1" sqref="D1"/>
      <selection pane="bottomLeft" activeCell="A9" sqref="A9"/>
      <selection pane="bottomRight" activeCell="A71" sqref="A71:XFD87"/>
    </sheetView>
  </sheetViews>
  <sheetFormatPr baseColWidth="10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57" customWidth="1"/>
    <col min="5" max="5" width="15.140625" style="57" customWidth="1"/>
    <col min="6" max="6" width="12.42578125" style="62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43" t="s">
        <v>21</v>
      </c>
      <c r="B1" s="45" t="s">
        <v>228</v>
      </c>
      <c r="C1" s="44"/>
      <c r="D1" s="44"/>
      <c r="E1" s="44"/>
    </row>
    <row r="2" spans="1:19" x14ac:dyDescent="0.2">
      <c r="C2" s="51"/>
      <c r="D2" s="53"/>
      <c r="E2" s="53"/>
    </row>
    <row r="3" spans="1:19" x14ac:dyDescent="0.2">
      <c r="A3" s="34" t="s">
        <v>22</v>
      </c>
      <c r="B3" s="34"/>
      <c r="C3" s="34"/>
      <c r="D3" s="54"/>
      <c r="E3" s="54"/>
    </row>
    <row r="4" spans="1:19" x14ac:dyDescent="0.2">
      <c r="A4" s="31" t="s">
        <v>229</v>
      </c>
      <c r="B4" s="31"/>
      <c r="C4" s="31"/>
      <c r="D4" s="55"/>
      <c r="E4" s="55"/>
    </row>
    <row r="5" spans="1:19" x14ac:dyDescent="0.2">
      <c r="A5" s="49" t="s">
        <v>329</v>
      </c>
      <c r="B5" s="33"/>
      <c r="C5" s="33"/>
      <c r="D5" s="56"/>
      <c r="E5" s="56"/>
    </row>
    <row r="6" spans="1:19" ht="13.5" thickBot="1" x14ac:dyDescent="0.25">
      <c r="A6" s="49"/>
      <c r="B6" s="33"/>
      <c r="C6" s="33"/>
      <c r="D6" s="56"/>
      <c r="E6" s="56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97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98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s="51" customFormat="1" ht="13.5" thickTop="1" x14ac:dyDescent="0.2">
      <c r="A9" s="554" t="s">
        <v>290</v>
      </c>
      <c r="B9" s="551" t="s">
        <v>291</v>
      </c>
      <c r="C9" s="544" t="s">
        <v>214</v>
      </c>
      <c r="D9" s="77"/>
      <c r="E9" s="78"/>
      <c r="F9" s="78"/>
      <c r="G9" s="78"/>
      <c r="H9" s="78"/>
      <c r="I9" s="134"/>
      <c r="J9" s="79"/>
      <c r="K9" s="80"/>
      <c r="L9" s="82"/>
      <c r="M9" s="89"/>
      <c r="N9" s="79"/>
      <c r="O9" s="83"/>
      <c r="P9" s="80"/>
      <c r="Q9" s="80"/>
      <c r="R9" s="81"/>
      <c r="S9" s="82"/>
    </row>
    <row r="10" spans="1:19" s="51" customFormat="1" x14ac:dyDescent="0.2">
      <c r="A10" s="555"/>
      <c r="B10" s="552"/>
      <c r="C10" s="545"/>
      <c r="D10" s="77"/>
      <c r="E10" s="78"/>
      <c r="F10" s="78"/>
      <c r="G10" s="78"/>
      <c r="H10" s="78"/>
      <c r="I10" s="134"/>
      <c r="J10" s="79"/>
      <c r="K10" s="80"/>
      <c r="L10" s="82"/>
      <c r="M10" s="89"/>
      <c r="N10" s="79"/>
      <c r="O10" s="83"/>
      <c r="P10" s="80"/>
      <c r="Q10" s="80"/>
      <c r="R10" s="81"/>
      <c r="S10" s="82"/>
    </row>
    <row r="11" spans="1:19" s="51" customFormat="1" x14ac:dyDescent="0.2">
      <c r="A11" s="555"/>
      <c r="B11" s="552"/>
      <c r="C11" s="545"/>
      <c r="D11" s="77"/>
      <c r="E11" s="78"/>
      <c r="F11" s="78"/>
      <c r="G11" s="78"/>
      <c r="H11" s="78"/>
      <c r="I11" s="134"/>
      <c r="J11" s="79"/>
      <c r="K11" s="80"/>
      <c r="L11" s="82"/>
      <c r="M11" s="89"/>
      <c r="N11" s="79"/>
      <c r="O11" s="83"/>
      <c r="P11" s="80"/>
      <c r="Q11" s="80"/>
      <c r="R11" s="81"/>
      <c r="S11" s="82"/>
    </row>
    <row r="12" spans="1:19" x14ac:dyDescent="0.2">
      <c r="A12" s="555"/>
      <c r="B12" s="552"/>
      <c r="C12" s="545"/>
      <c r="D12" s="68"/>
      <c r="E12" s="50"/>
      <c r="F12" s="50"/>
      <c r="G12" s="50"/>
      <c r="H12" s="50"/>
      <c r="I12" s="135"/>
      <c r="J12" s="38"/>
      <c r="K12" s="36"/>
      <c r="L12" s="37"/>
      <c r="M12" s="84"/>
      <c r="N12" s="38"/>
      <c r="O12" s="35"/>
      <c r="P12" s="36"/>
      <c r="Q12" s="36"/>
      <c r="R12" s="36"/>
      <c r="S12" s="37"/>
    </row>
    <row r="13" spans="1:19" x14ac:dyDescent="0.2">
      <c r="A13" s="555"/>
      <c r="B13" s="552"/>
      <c r="C13" s="545"/>
      <c r="D13" s="68"/>
      <c r="E13" s="50"/>
      <c r="F13" s="50"/>
      <c r="G13" s="50"/>
      <c r="H13" s="50"/>
      <c r="I13" s="135"/>
      <c r="J13" s="38"/>
      <c r="K13" s="36"/>
      <c r="L13" s="37"/>
      <c r="M13" s="84"/>
      <c r="N13" s="38"/>
      <c r="O13" s="35"/>
      <c r="P13" s="36"/>
      <c r="Q13" s="36"/>
      <c r="R13" s="36"/>
      <c r="S13" s="37"/>
    </row>
    <row r="14" spans="1:19" ht="15.75" customHeight="1" x14ac:dyDescent="0.2">
      <c r="A14" s="555"/>
      <c r="B14" s="552"/>
      <c r="C14" s="545"/>
      <c r="D14" s="68"/>
      <c r="E14" s="50"/>
      <c r="F14" s="50"/>
      <c r="G14" s="50"/>
      <c r="H14" s="50"/>
      <c r="I14" s="135"/>
      <c r="J14" s="38"/>
      <c r="K14" s="36"/>
      <c r="L14" s="37"/>
      <c r="M14" s="84"/>
      <c r="N14" s="38"/>
      <c r="O14" s="35"/>
      <c r="P14" s="36"/>
      <c r="Q14" s="36"/>
      <c r="R14" s="36"/>
      <c r="S14" s="37"/>
    </row>
    <row r="15" spans="1:19" ht="15.75" customHeight="1" x14ac:dyDescent="0.2">
      <c r="A15" s="555"/>
      <c r="B15" s="552"/>
      <c r="C15" s="545"/>
      <c r="D15" s="68"/>
      <c r="E15" s="105"/>
      <c r="F15" s="105"/>
      <c r="G15" s="105"/>
      <c r="H15" s="105"/>
      <c r="I15" s="65"/>
      <c r="J15" s="38"/>
      <c r="K15" s="36"/>
      <c r="L15" s="37"/>
      <c r="M15" s="84"/>
      <c r="N15" s="38"/>
      <c r="O15" s="35"/>
      <c r="P15" s="36"/>
      <c r="Q15" s="36"/>
      <c r="R15" s="36"/>
      <c r="S15" s="37"/>
    </row>
    <row r="16" spans="1:19" ht="15.75" customHeight="1" x14ac:dyDescent="0.2">
      <c r="A16" s="555"/>
      <c r="B16" s="552"/>
      <c r="C16" s="572" t="s">
        <v>299</v>
      </c>
      <c r="D16" s="106"/>
      <c r="E16" s="107"/>
      <c r="F16" s="107"/>
      <c r="G16" s="107"/>
      <c r="H16" s="107"/>
      <c r="I16" s="136"/>
      <c r="J16" s="108"/>
      <c r="K16" s="109"/>
      <c r="L16" s="110"/>
      <c r="M16" s="111"/>
      <c r="N16" s="108"/>
      <c r="O16" s="112"/>
      <c r="P16" s="109"/>
      <c r="Q16" s="109"/>
      <c r="R16" s="109"/>
      <c r="S16" s="110"/>
    </row>
    <row r="17" spans="1:19" ht="15.75" customHeight="1" x14ac:dyDescent="0.2">
      <c r="A17" s="555"/>
      <c r="B17" s="552"/>
      <c r="C17" s="568"/>
      <c r="D17" s="68"/>
      <c r="E17" s="88"/>
      <c r="F17" s="88"/>
      <c r="G17" s="88"/>
      <c r="H17" s="88"/>
      <c r="I17" s="135"/>
      <c r="J17" s="38"/>
      <c r="K17" s="36"/>
      <c r="L17" s="37"/>
      <c r="M17" s="84"/>
      <c r="N17" s="38"/>
      <c r="O17" s="35"/>
      <c r="P17" s="36"/>
      <c r="Q17" s="36"/>
      <c r="R17" s="36"/>
      <c r="S17" s="37"/>
    </row>
    <row r="18" spans="1:19" ht="15.75" customHeight="1" x14ac:dyDescent="0.2">
      <c r="A18" s="555"/>
      <c r="B18" s="552"/>
      <c r="C18" s="569"/>
      <c r="D18" s="113"/>
      <c r="E18" s="114"/>
      <c r="F18" s="114"/>
      <c r="G18" s="114"/>
      <c r="H18" s="114"/>
      <c r="I18" s="137"/>
      <c r="J18" s="115"/>
      <c r="K18" s="116"/>
      <c r="L18" s="117"/>
      <c r="M18" s="118"/>
      <c r="N18" s="115"/>
      <c r="O18" s="119"/>
      <c r="P18" s="116"/>
      <c r="Q18" s="116"/>
      <c r="R18" s="116"/>
      <c r="S18" s="117"/>
    </row>
    <row r="19" spans="1:19" ht="15.75" customHeight="1" x14ac:dyDescent="0.2">
      <c r="A19" s="555"/>
      <c r="B19" s="552"/>
      <c r="C19" s="549" t="s">
        <v>300</v>
      </c>
      <c r="D19" s="68"/>
      <c r="E19" s="88"/>
      <c r="F19" s="88"/>
      <c r="G19" s="88"/>
      <c r="H19" s="88"/>
      <c r="I19" s="135"/>
      <c r="J19" s="38"/>
      <c r="K19" s="36"/>
      <c r="L19" s="37"/>
      <c r="M19" s="84"/>
      <c r="N19" s="38"/>
      <c r="O19" s="35"/>
      <c r="P19" s="36"/>
      <c r="Q19" s="36"/>
      <c r="R19" s="36"/>
      <c r="S19" s="37"/>
    </row>
    <row r="20" spans="1:19" ht="15.75" customHeight="1" x14ac:dyDescent="0.2">
      <c r="A20" s="555"/>
      <c r="B20" s="552"/>
      <c r="C20" s="549"/>
      <c r="D20" s="68"/>
      <c r="E20" s="88"/>
      <c r="F20" s="88"/>
      <c r="G20" s="88"/>
      <c r="H20" s="88"/>
      <c r="I20" s="135"/>
      <c r="J20" s="38"/>
      <c r="K20" s="36"/>
      <c r="L20" s="37"/>
      <c r="M20" s="84"/>
      <c r="N20" s="38"/>
      <c r="O20" s="35"/>
      <c r="P20" s="36"/>
      <c r="Q20" s="36"/>
      <c r="R20" s="36"/>
      <c r="S20" s="37"/>
    </row>
    <row r="21" spans="1:19" ht="15.75" customHeight="1" x14ac:dyDescent="0.2">
      <c r="A21" s="555"/>
      <c r="B21" s="552"/>
      <c r="C21" s="550"/>
      <c r="D21" s="68"/>
      <c r="E21" s="88"/>
      <c r="F21" s="88"/>
      <c r="G21" s="88"/>
      <c r="H21" s="88"/>
      <c r="I21" s="135"/>
      <c r="J21" s="38"/>
      <c r="K21" s="36"/>
      <c r="L21" s="37"/>
      <c r="M21" s="84"/>
      <c r="N21" s="38"/>
      <c r="O21" s="35"/>
      <c r="P21" s="36"/>
      <c r="Q21" s="36"/>
      <c r="R21" s="36"/>
      <c r="S21" s="37"/>
    </row>
    <row r="22" spans="1:19" ht="15.75" customHeight="1" x14ac:dyDescent="0.2">
      <c r="A22" s="555"/>
      <c r="B22" s="552"/>
      <c r="C22" s="123" t="s">
        <v>303</v>
      </c>
      <c r="D22" s="124"/>
      <c r="E22" s="125"/>
      <c r="F22" s="125"/>
      <c r="G22" s="125"/>
      <c r="H22" s="125"/>
      <c r="I22" s="138"/>
      <c r="J22" s="126"/>
      <c r="K22" s="127"/>
      <c r="L22" s="128"/>
      <c r="M22" s="129"/>
      <c r="N22" s="126"/>
      <c r="O22" s="130"/>
      <c r="P22" s="127"/>
      <c r="Q22" s="127"/>
      <c r="R22" s="127"/>
      <c r="S22" s="128"/>
    </row>
    <row r="23" spans="1:19" ht="16.5" customHeight="1" thickBot="1" x14ac:dyDescent="0.25">
      <c r="A23" s="556"/>
      <c r="B23" s="553"/>
      <c r="C23" s="76" t="s">
        <v>215</v>
      </c>
      <c r="D23" s="131"/>
      <c r="E23" s="132"/>
      <c r="F23" s="132"/>
      <c r="G23" s="132"/>
      <c r="H23" s="132">
        <v>0.41093988753086408</v>
      </c>
      <c r="I23" s="139"/>
      <c r="J23" s="63"/>
      <c r="K23" s="122"/>
      <c r="L23" s="75"/>
      <c r="M23" s="85"/>
      <c r="N23" s="39"/>
      <c r="O23" s="42"/>
      <c r="P23" s="40"/>
      <c r="Q23" s="40"/>
      <c r="R23" s="40"/>
      <c r="S23" s="41"/>
    </row>
    <row r="24" spans="1:19" x14ac:dyDescent="0.2">
      <c r="A24" s="577" t="s">
        <v>292</v>
      </c>
      <c r="B24" s="594" t="s">
        <v>293</v>
      </c>
      <c r="C24" s="575" t="s">
        <v>214</v>
      </c>
      <c r="D24" s="91"/>
      <c r="E24" s="92"/>
      <c r="F24" s="92"/>
      <c r="G24" s="92"/>
      <c r="H24" s="92"/>
      <c r="I24" s="140"/>
      <c r="J24" s="93"/>
      <c r="K24" s="94"/>
      <c r="L24" s="95"/>
      <c r="M24" s="96"/>
      <c r="N24" s="93"/>
      <c r="O24" s="97"/>
      <c r="P24" s="94"/>
      <c r="Q24" s="94"/>
      <c r="R24" s="98"/>
      <c r="S24" s="95"/>
    </row>
    <row r="25" spans="1:19" x14ac:dyDescent="0.2">
      <c r="A25" s="578"/>
      <c r="B25" s="595"/>
      <c r="C25" s="576"/>
      <c r="D25" s="77"/>
      <c r="E25" s="78"/>
      <c r="F25" s="78"/>
      <c r="G25" s="78"/>
      <c r="H25" s="78"/>
      <c r="I25" s="134"/>
      <c r="J25" s="79"/>
      <c r="K25" s="80"/>
      <c r="L25" s="82"/>
      <c r="M25" s="89"/>
      <c r="N25" s="79"/>
      <c r="O25" s="83"/>
      <c r="P25" s="80"/>
      <c r="Q25" s="80"/>
      <c r="R25" s="81"/>
      <c r="S25" s="82"/>
    </row>
    <row r="26" spans="1:19" x14ac:dyDescent="0.2">
      <c r="A26" s="578"/>
      <c r="B26" s="595"/>
      <c r="C26" s="576"/>
      <c r="D26" s="77"/>
      <c r="E26" s="78"/>
      <c r="F26" s="78"/>
      <c r="G26" s="78"/>
      <c r="H26" s="78"/>
      <c r="I26" s="134"/>
      <c r="J26" s="79"/>
      <c r="K26" s="80"/>
      <c r="L26" s="82"/>
      <c r="M26" s="89"/>
      <c r="N26" s="79"/>
      <c r="O26" s="83"/>
      <c r="P26" s="80"/>
      <c r="Q26" s="80"/>
      <c r="R26" s="81"/>
      <c r="S26" s="82"/>
    </row>
    <row r="27" spans="1:19" x14ac:dyDescent="0.2">
      <c r="A27" s="578"/>
      <c r="B27" s="595"/>
      <c r="C27" s="576"/>
      <c r="D27" s="77"/>
      <c r="E27" s="78"/>
      <c r="F27" s="78"/>
      <c r="G27" s="78"/>
      <c r="H27" s="78"/>
      <c r="I27" s="134"/>
      <c r="J27" s="79"/>
      <c r="K27" s="80"/>
      <c r="L27" s="82"/>
      <c r="M27" s="89"/>
      <c r="N27" s="79"/>
      <c r="O27" s="83"/>
      <c r="P27" s="80"/>
      <c r="Q27" s="80"/>
      <c r="R27" s="81"/>
      <c r="S27" s="82"/>
    </row>
    <row r="28" spans="1:19" ht="12.75" customHeight="1" x14ac:dyDescent="0.2">
      <c r="A28" s="578"/>
      <c r="B28" s="595"/>
      <c r="C28" s="572" t="s">
        <v>299</v>
      </c>
      <c r="D28" s="106"/>
      <c r="E28" s="107"/>
      <c r="F28" s="107"/>
      <c r="G28" s="107"/>
      <c r="H28" s="107"/>
      <c r="I28" s="136"/>
      <c r="J28" s="108"/>
      <c r="K28" s="109"/>
      <c r="L28" s="110"/>
      <c r="M28" s="111"/>
      <c r="N28" s="108"/>
      <c r="O28" s="112"/>
      <c r="P28" s="109"/>
      <c r="Q28" s="109"/>
      <c r="R28" s="109"/>
      <c r="S28" s="110"/>
    </row>
    <row r="29" spans="1:19" x14ac:dyDescent="0.2">
      <c r="A29" s="578"/>
      <c r="B29" s="595"/>
      <c r="C29" s="568"/>
      <c r="D29" s="68"/>
      <c r="E29" s="88"/>
      <c r="F29" s="88"/>
      <c r="G29" s="88"/>
      <c r="H29" s="88"/>
      <c r="I29" s="135"/>
      <c r="J29" s="38"/>
      <c r="K29" s="36"/>
      <c r="L29" s="37"/>
      <c r="M29" s="84"/>
      <c r="N29" s="38"/>
      <c r="O29" s="35"/>
      <c r="P29" s="36"/>
      <c r="Q29" s="36"/>
      <c r="R29" s="36"/>
      <c r="S29" s="37"/>
    </row>
    <row r="30" spans="1:19" x14ac:dyDescent="0.2">
      <c r="A30" s="578"/>
      <c r="B30" s="595"/>
      <c r="C30" s="569"/>
      <c r="D30" s="113"/>
      <c r="E30" s="114"/>
      <c r="F30" s="114"/>
      <c r="G30" s="114"/>
      <c r="H30" s="114"/>
      <c r="I30" s="137"/>
      <c r="J30" s="115"/>
      <c r="K30" s="116"/>
      <c r="L30" s="117"/>
      <c r="M30" s="118"/>
      <c r="N30" s="115"/>
      <c r="O30" s="119"/>
      <c r="P30" s="116"/>
      <c r="Q30" s="116"/>
      <c r="R30" s="116"/>
      <c r="S30" s="117"/>
    </row>
    <row r="31" spans="1:19" x14ac:dyDescent="0.2">
      <c r="A31" s="578"/>
      <c r="B31" s="595"/>
      <c r="C31" s="549" t="s">
        <v>300</v>
      </c>
      <c r="D31" s="68"/>
      <c r="E31" s="88"/>
      <c r="F31" s="88"/>
      <c r="G31" s="88"/>
      <c r="H31" s="88"/>
      <c r="I31" s="135"/>
      <c r="J31" s="38"/>
      <c r="K31" s="36"/>
      <c r="L31" s="37"/>
      <c r="M31" s="84"/>
      <c r="N31" s="38"/>
      <c r="O31" s="35"/>
      <c r="P31" s="36"/>
      <c r="Q31" s="36"/>
      <c r="R31" s="36"/>
      <c r="S31" s="37"/>
    </row>
    <row r="32" spans="1:19" x14ac:dyDescent="0.2">
      <c r="A32" s="578"/>
      <c r="B32" s="595"/>
      <c r="C32" s="549"/>
      <c r="D32" s="68"/>
      <c r="E32" s="88"/>
      <c r="F32" s="88"/>
      <c r="G32" s="88"/>
      <c r="H32" s="88"/>
      <c r="I32" s="135"/>
      <c r="J32" s="38"/>
      <c r="K32" s="36"/>
      <c r="L32" s="37"/>
      <c r="M32" s="84"/>
      <c r="N32" s="38"/>
      <c r="O32" s="35"/>
      <c r="P32" s="36"/>
      <c r="Q32" s="36"/>
      <c r="R32" s="36"/>
      <c r="S32" s="37"/>
    </row>
    <row r="33" spans="1:19" x14ac:dyDescent="0.2">
      <c r="A33" s="578"/>
      <c r="B33" s="595"/>
      <c r="C33" s="549"/>
      <c r="D33" s="68"/>
      <c r="E33" s="88"/>
      <c r="F33" s="88"/>
      <c r="G33" s="88"/>
      <c r="H33" s="88"/>
      <c r="I33" s="135"/>
      <c r="J33" s="38"/>
      <c r="K33" s="36"/>
      <c r="L33" s="37"/>
      <c r="M33" s="84"/>
      <c r="N33" s="38"/>
      <c r="O33" s="35"/>
      <c r="P33" s="36"/>
      <c r="Q33" s="36"/>
      <c r="R33" s="36"/>
      <c r="S33" s="37"/>
    </row>
    <row r="34" spans="1:19" x14ac:dyDescent="0.2">
      <c r="A34" s="578"/>
      <c r="B34" s="595"/>
      <c r="C34" s="181" t="s">
        <v>303</v>
      </c>
      <c r="D34" s="236"/>
      <c r="E34" s="237"/>
      <c r="F34" s="237"/>
      <c r="G34" s="237"/>
      <c r="H34" s="237"/>
      <c r="I34" s="238"/>
      <c r="J34" s="193"/>
      <c r="K34" s="194"/>
      <c r="L34" s="195"/>
      <c r="M34" s="196"/>
      <c r="N34" s="193"/>
      <c r="O34" s="197"/>
      <c r="P34" s="194"/>
      <c r="Q34" s="194"/>
      <c r="R34" s="198"/>
      <c r="S34" s="195"/>
    </row>
    <row r="35" spans="1:19" ht="13.5" thickBot="1" x14ac:dyDescent="0.25">
      <c r="A35" s="579"/>
      <c r="B35" s="596"/>
      <c r="C35" s="90" t="s">
        <v>215</v>
      </c>
      <c r="D35" s="131">
        <v>2.5118499999999999</v>
      </c>
      <c r="E35" s="132">
        <v>0.34404733333333332</v>
      </c>
      <c r="F35" s="132">
        <v>0.10564993333333333</v>
      </c>
      <c r="G35" s="132">
        <v>0.10564993333333333</v>
      </c>
      <c r="H35" s="132">
        <v>3.9580666666666667E-2</v>
      </c>
      <c r="I35" s="139"/>
      <c r="J35" s="99"/>
      <c r="K35" s="133"/>
      <c r="L35" s="82"/>
      <c r="M35" s="102"/>
      <c r="N35" s="99"/>
      <c r="O35" s="103"/>
      <c r="P35" s="100"/>
      <c r="Q35" s="100"/>
      <c r="R35" s="104"/>
      <c r="S35" s="101"/>
    </row>
    <row r="36" spans="1:19" x14ac:dyDescent="0.2">
      <c r="A36" s="577" t="s">
        <v>294</v>
      </c>
      <c r="B36" s="580" t="s">
        <v>295</v>
      </c>
      <c r="C36" s="575" t="s">
        <v>214</v>
      </c>
      <c r="D36" s="91"/>
      <c r="E36" s="92"/>
      <c r="F36" s="92"/>
      <c r="G36" s="92"/>
      <c r="H36" s="92"/>
      <c r="I36" s="140"/>
      <c r="J36" s="93"/>
      <c r="K36" s="94"/>
      <c r="L36" s="95"/>
      <c r="M36" s="96"/>
      <c r="N36" s="93"/>
      <c r="O36" s="97"/>
      <c r="P36" s="94"/>
      <c r="Q36" s="94"/>
      <c r="R36" s="98"/>
      <c r="S36" s="95"/>
    </row>
    <row r="37" spans="1:19" x14ac:dyDescent="0.2">
      <c r="A37" s="578"/>
      <c r="B37" s="570"/>
      <c r="C37" s="576"/>
      <c r="D37" s="77"/>
      <c r="E37" s="78"/>
      <c r="F37" s="78"/>
      <c r="G37" s="78"/>
      <c r="H37" s="78"/>
      <c r="I37" s="134"/>
      <c r="J37" s="79"/>
      <c r="K37" s="80"/>
      <c r="L37" s="82"/>
      <c r="M37" s="89"/>
      <c r="N37" s="79"/>
      <c r="O37" s="83"/>
      <c r="P37" s="80"/>
      <c r="Q37" s="80"/>
      <c r="R37" s="81"/>
      <c r="S37" s="82"/>
    </row>
    <row r="38" spans="1:19" x14ac:dyDescent="0.2">
      <c r="A38" s="578"/>
      <c r="B38" s="570"/>
      <c r="C38" s="576"/>
      <c r="D38" s="77"/>
      <c r="E38" s="78"/>
      <c r="F38" s="78"/>
      <c r="G38" s="78"/>
      <c r="H38" s="78"/>
      <c r="I38" s="134"/>
      <c r="J38" s="79"/>
      <c r="K38" s="80"/>
      <c r="L38" s="82"/>
      <c r="M38" s="89"/>
      <c r="N38" s="79"/>
      <c r="O38" s="83"/>
      <c r="P38" s="80"/>
      <c r="Q38" s="80"/>
      <c r="R38" s="81"/>
      <c r="S38" s="82"/>
    </row>
    <row r="39" spans="1:19" x14ac:dyDescent="0.2">
      <c r="A39" s="578"/>
      <c r="B39" s="570"/>
      <c r="C39" s="593"/>
      <c r="D39" s="77"/>
      <c r="E39" s="78"/>
      <c r="F39" s="78"/>
      <c r="G39" s="78"/>
      <c r="H39" s="78"/>
      <c r="I39" s="134"/>
      <c r="J39" s="79"/>
      <c r="K39" s="80"/>
      <c r="L39" s="82"/>
      <c r="M39" s="89"/>
      <c r="N39" s="79"/>
      <c r="O39" s="83"/>
      <c r="P39" s="80"/>
      <c r="Q39" s="80"/>
      <c r="R39" s="81"/>
      <c r="S39" s="82"/>
    </row>
    <row r="40" spans="1:19" ht="12.75" customHeight="1" x14ac:dyDescent="0.2">
      <c r="A40" s="578"/>
      <c r="B40" s="570"/>
      <c r="C40" s="572" t="s">
        <v>299</v>
      </c>
      <c r="D40" s="106"/>
      <c r="E40" s="107"/>
      <c r="F40" s="107"/>
      <c r="G40" s="107"/>
      <c r="H40" s="107"/>
      <c r="I40" s="136"/>
      <c r="J40" s="108"/>
      <c r="K40" s="109"/>
      <c r="L40" s="110"/>
      <c r="M40" s="111"/>
      <c r="N40" s="108"/>
      <c r="O40" s="112"/>
      <c r="P40" s="109"/>
      <c r="Q40" s="109"/>
      <c r="R40" s="109"/>
      <c r="S40" s="110"/>
    </row>
    <row r="41" spans="1:19" x14ac:dyDescent="0.2">
      <c r="A41" s="578"/>
      <c r="B41" s="570"/>
      <c r="C41" s="568"/>
      <c r="D41" s="68"/>
      <c r="E41" s="88"/>
      <c r="F41" s="88"/>
      <c r="G41" s="88"/>
      <c r="H41" s="88"/>
      <c r="I41" s="135"/>
      <c r="J41" s="38"/>
      <c r="K41" s="36"/>
      <c r="L41" s="37"/>
      <c r="M41" s="84"/>
      <c r="N41" s="38"/>
      <c r="O41" s="35"/>
      <c r="P41" s="36"/>
      <c r="Q41" s="36"/>
      <c r="R41" s="36"/>
      <c r="S41" s="37"/>
    </row>
    <row r="42" spans="1:19" x14ac:dyDescent="0.2">
      <c r="A42" s="578"/>
      <c r="B42" s="570"/>
      <c r="C42" s="569"/>
      <c r="D42" s="113"/>
      <c r="E42" s="114"/>
      <c r="F42" s="114"/>
      <c r="G42" s="114"/>
      <c r="H42" s="114"/>
      <c r="I42" s="137"/>
      <c r="J42" s="115"/>
      <c r="K42" s="116"/>
      <c r="L42" s="117"/>
      <c r="M42" s="118"/>
      <c r="N42" s="115"/>
      <c r="O42" s="119"/>
      <c r="P42" s="116"/>
      <c r="Q42" s="116"/>
      <c r="R42" s="116"/>
      <c r="S42" s="117"/>
    </row>
    <row r="43" spans="1:19" x14ac:dyDescent="0.2">
      <c r="A43" s="578"/>
      <c r="B43" s="570"/>
      <c r="C43" s="549" t="s">
        <v>300</v>
      </c>
      <c r="D43" s="68"/>
      <c r="E43" s="88"/>
      <c r="F43" s="88"/>
      <c r="G43" s="88"/>
      <c r="H43" s="88"/>
      <c r="I43" s="135"/>
      <c r="J43" s="38"/>
      <c r="K43" s="36"/>
      <c r="L43" s="37"/>
      <c r="M43" s="84"/>
      <c r="N43" s="38"/>
      <c r="O43" s="35"/>
      <c r="P43" s="36"/>
      <c r="Q43" s="36"/>
      <c r="R43" s="36"/>
      <c r="S43" s="37"/>
    </row>
    <row r="44" spans="1:19" x14ac:dyDescent="0.2">
      <c r="A44" s="578"/>
      <c r="B44" s="570"/>
      <c r="C44" s="549"/>
      <c r="D44" s="68"/>
      <c r="E44" s="88"/>
      <c r="F44" s="88"/>
      <c r="G44" s="88"/>
      <c r="H44" s="88"/>
      <c r="I44" s="135"/>
      <c r="J44" s="38"/>
      <c r="K44" s="36"/>
      <c r="L44" s="37"/>
      <c r="M44" s="84"/>
      <c r="N44" s="38"/>
      <c r="O44" s="35"/>
      <c r="P44" s="36"/>
      <c r="Q44" s="36"/>
      <c r="R44" s="36"/>
      <c r="S44" s="37"/>
    </row>
    <row r="45" spans="1:19" x14ac:dyDescent="0.2">
      <c r="A45" s="578"/>
      <c r="B45" s="570"/>
      <c r="C45" s="550"/>
      <c r="D45" s="68"/>
      <c r="E45" s="88"/>
      <c r="F45" s="88"/>
      <c r="G45" s="88"/>
      <c r="H45" s="88"/>
      <c r="I45" s="135"/>
      <c r="J45" s="38"/>
      <c r="K45" s="36"/>
      <c r="L45" s="37"/>
      <c r="M45" s="84"/>
      <c r="N45" s="38"/>
      <c r="O45" s="35"/>
      <c r="P45" s="36"/>
      <c r="Q45" s="36"/>
      <c r="R45" s="36"/>
      <c r="S45" s="37"/>
    </row>
    <row r="46" spans="1:19" x14ac:dyDescent="0.2">
      <c r="A46" s="578"/>
      <c r="B46" s="570"/>
      <c r="C46" s="181" t="s">
        <v>303</v>
      </c>
      <c r="D46" s="236"/>
      <c r="E46" s="237"/>
      <c r="F46" s="237"/>
      <c r="G46" s="237"/>
      <c r="H46" s="237"/>
      <c r="I46" s="238"/>
      <c r="J46" s="193"/>
      <c r="K46" s="194"/>
      <c r="L46" s="195"/>
      <c r="M46" s="196"/>
      <c r="N46" s="193"/>
      <c r="O46" s="197"/>
      <c r="P46" s="194"/>
      <c r="Q46" s="194"/>
      <c r="R46" s="198"/>
      <c r="S46" s="195"/>
    </row>
    <row r="47" spans="1:19" ht="13.5" thickBot="1" x14ac:dyDescent="0.25">
      <c r="A47" s="579"/>
      <c r="B47" s="571"/>
      <c r="C47" s="90" t="s">
        <v>215</v>
      </c>
      <c r="D47" s="141"/>
      <c r="E47" s="142"/>
      <c r="F47" s="142"/>
      <c r="G47" s="142"/>
      <c r="H47" s="142"/>
      <c r="I47" s="143">
        <v>2758.6988850005305</v>
      </c>
      <c r="J47" s="99"/>
      <c r="K47" s="133"/>
      <c r="L47" s="101"/>
      <c r="M47" s="102"/>
      <c r="N47" s="99"/>
      <c r="O47" s="103"/>
      <c r="P47" s="100"/>
      <c r="Q47" s="100"/>
      <c r="R47" s="104"/>
      <c r="S47" s="101"/>
    </row>
    <row r="48" spans="1:19" x14ac:dyDescent="0.2">
      <c r="A48" s="577" t="s">
        <v>296</v>
      </c>
      <c r="B48" s="580" t="s">
        <v>297</v>
      </c>
      <c r="C48" s="575" t="s">
        <v>214</v>
      </c>
      <c r="D48" s="91"/>
      <c r="E48" s="92"/>
      <c r="F48" s="92"/>
      <c r="G48" s="92"/>
      <c r="H48" s="92"/>
      <c r="I48" s="140"/>
      <c r="J48" s="93"/>
      <c r="K48" s="94"/>
      <c r="L48" s="95"/>
      <c r="M48" s="96"/>
      <c r="N48" s="93"/>
      <c r="O48" s="97"/>
      <c r="P48" s="94"/>
      <c r="Q48" s="94"/>
      <c r="R48" s="98"/>
      <c r="S48" s="95"/>
    </row>
    <row r="49" spans="1:19" x14ac:dyDescent="0.2">
      <c r="A49" s="578"/>
      <c r="B49" s="570"/>
      <c r="C49" s="576"/>
      <c r="D49" s="77"/>
      <c r="E49" s="78"/>
      <c r="F49" s="78"/>
      <c r="G49" s="78"/>
      <c r="H49" s="78"/>
      <c r="I49" s="134"/>
      <c r="J49" s="79"/>
      <c r="K49" s="80"/>
      <c r="L49" s="82"/>
      <c r="M49" s="89"/>
      <c r="N49" s="79"/>
      <c r="O49" s="83"/>
      <c r="P49" s="80"/>
      <c r="Q49" s="80"/>
      <c r="R49" s="81"/>
      <c r="S49" s="82"/>
    </row>
    <row r="50" spans="1:19" x14ac:dyDescent="0.2">
      <c r="A50" s="578"/>
      <c r="B50" s="570"/>
      <c r="C50" s="576"/>
      <c r="D50" s="77"/>
      <c r="E50" s="78"/>
      <c r="F50" s="78"/>
      <c r="G50" s="78"/>
      <c r="H50" s="78"/>
      <c r="I50" s="134"/>
      <c r="J50" s="79"/>
      <c r="K50" s="80"/>
      <c r="L50" s="82"/>
      <c r="M50" s="89"/>
      <c r="N50" s="79"/>
      <c r="O50" s="83"/>
      <c r="P50" s="80"/>
      <c r="Q50" s="80"/>
      <c r="R50" s="81"/>
      <c r="S50" s="82"/>
    </row>
    <row r="51" spans="1:19" x14ac:dyDescent="0.2">
      <c r="A51" s="578"/>
      <c r="B51" s="570"/>
      <c r="C51" s="593"/>
      <c r="D51" s="77"/>
      <c r="E51" s="78"/>
      <c r="F51" s="78"/>
      <c r="G51" s="78"/>
      <c r="H51" s="78"/>
      <c r="I51" s="134"/>
      <c r="J51" s="79"/>
      <c r="K51" s="80"/>
      <c r="L51" s="82"/>
      <c r="M51" s="89"/>
      <c r="N51" s="79"/>
      <c r="O51" s="83"/>
      <c r="P51" s="80"/>
      <c r="Q51" s="80"/>
      <c r="R51" s="81"/>
      <c r="S51" s="82"/>
    </row>
    <row r="52" spans="1:19" ht="12.75" customHeight="1" x14ac:dyDescent="0.2">
      <c r="A52" s="578"/>
      <c r="B52" s="570"/>
      <c r="C52" s="572" t="s">
        <v>299</v>
      </c>
      <c r="D52" s="106"/>
      <c r="E52" s="107"/>
      <c r="F52" s="107"/>
      <c r="G52" s="107"/>
      <c r="H52" s="107"/>
      <c r="I52" s="136"/>
      <c r="J52" s="108"/>
      <c r="K52" s="109"/>
      <c r="L52" s="110"/>
      <c r="M52" s="111"/>
      <c r="N52" s="108"/>
      <c r="O52" s="112"/>
      <c r="P52" s="109"/>
      <c r="Q52" s="109"/>
      <c r="R52" s="109"/>
      <c r="S52" s="110"/>
    </row>
    <row r="53" spans="1:19" x14ac:dyDescent="0.2">
      <c r="A53" s="578"/>
      <c r="B53" s="570"/>
      <c r="C53" s="568"/>
      <c r="D53" s="68"/>
      <c r="E53" s="88"/>
      <c r="F53" s="88"/>
      <c r="G53" s="88"/>
      <c r="H53" s="88"/>
      <c r="I53" s="135"/>
      <c r="J53" s="38"/>
      <c r="K53" s="36"/>
      <c r="L53" s="37"/>
      <c r="M53" s="84"/>
      <c r="N53" s="38"/>
      <c r="O53" s="35"/>
      <c r="P53" s="36"/>
      <c r="Q53" s="36"/>
      <c r="R53" s="36"/>
      <c r="S53" s="37"/>
    </row>
    <row r="54" spans="1:19" x14ac:dyDescent="0.2">
      <c r="A54" s="578"/>
      <c r="B54" s="570"/>
      <c r="C54" s="569"/>
      <c r="D54" s="113"/>
      <c r="E54" s="114"/>
      <c r="F54" s="114"/>
      <c r="G54" s="114"/>
      <c r="H54" s="114"/>
      <c r="I54" s="137"/>
      <c r="J54" s="115"/>
      <c r="K54" s="116"/>
      <c r="L54" s="117"/>
      <c r="M54" s="118"/>
      <c r="N54" s="115"/>
      <c r="O54" s="119"/>
      <c r="P54" s="116"/>
      <c r="Q54" s="116"/>
      <c r="R54" s="116"/>
      <c r="S54" s="117"/>
    </row>
    <row r="55" spans="1:19" x14ac:dyDescent="0.2">
      <c r="A55" s="578"/>
      <c r="B55" s="570"/>
      <c r="C55" s="549" t="s">
        <v>300</v>
      </c>
      <c r="D55" s="68"/>
      <c r="E55" s="88"/>
      <c r="F55" s="88"/>
      <c r="G55" s="88"/>
      <c r="H55" s="88"/>
      <c r="I55" s="135"/>
      <c r="J55" s="38"/>
      <c r="K55" s="36"/>
      <c r="L55" s="37"/>
      <c r="M55" s="84"/>
      <c r="N55" s="38"/>
      <c r="O55" s="35"/>
      <c r="P55" s="36"/>
      <c r="Q55" s="36"/>
      <c r="R55" s="36"/>
      <c r="S55" s="37"/>
    </row>
    <row r="56" spans="1:19" x14ac:dyDescent="0.2">
      <c r="A56" s="578"/>
      <c r="B56" s="570"/>
      <c r="C56" s="549"/>
      <c r="D56" s="68"/>
      <c r="E56" s="88"/>
      <c r="F56" s="88"/>
      <c r="G56" s="88"/>
      <c r="H56" s="88"/>
      <c r="I56" s="135"/>
      <c r="J56" s="38"/>
      <c r="K56" s="36"/>
      <c r="L56" s="37"/>
      <c r="M56" s="84"/>
      <c r="N56" s="38"/>
      <c r="O56" s="35"/>
      <c r="P56" s="36"/>
      <c r="Q56" s="36"/>
      <c r="R56" s="36"/>
      <c r="S56" s="37"/>
    </row>
    <row r="57" spans="1:19" x14ac:dyDescent="0.2">
      <c r="A57" s="578"/>
      <c r="B57" s="570"/>
      <c r="C57" s="550"/>
      <c r="D57" s="68"/>
      <c r="E57" s="88"/>
      <c r="F57" s="88"/>
      <c r="G57" s="88"/>
      <c r="H57" s="88"/>
      <c r="I57" s="135"/>
      <c r="J57" s="38"/>
      <c r="K57" s="36"/>
      <c r="L57" s="37"/>
      <c r="M57" s="84"/>
      <c r="N57" s="38"/>
      <c r="O57" s="35"/>
      <c r="P57" s="36"/>
      <c r="Q57" s="36"/>
      <c r="R57" s="36"/>
      <c r="S57" s="37"/>
    </row>
    <row r="58" spans="1:19" x14ac:dyDescent="0.2">
      <c r="A58" s="578"/>
      <c r="B58" s="570"/>
      <c r="C58" s="181" t="s">
        <v>303</v>
      </c>
      <c r="D58" s="236"/>
      <c r="E58" s="237"/>
      <c r="F58" s="237"/>
      <c r="G58" s="237"/>
      <c r="H58" s="237"/>
      <c r="I58" s="238"/>
      <c r="J58" s="193"/>
      <c r="K58" s="194"/>
      <c r="L58" s="195"/>
      <c r="M58" s="196"/>
      <c r="N58" s="193"/>
      <c r="O58" s="197"/>
      <c r="P58" s="194"/>
      <c r="Q58" s="194"/>
      <c r="R58" s="198"/>
      <c r="S58" s="195"/>
    </row>
    <row r="59" spans="1:19" ht="13.5" thickBot="1" x14ac:dyDescent="0.25">
      <c r="A59" s="579"/>
      <c r="B59" s="571"/>
      <c r="C59" s="90" t="s">
        <v>215</v>
      </c>
      <c r="D59" s="141"/>
      <c r="E59" s="142"/>
      <c r="F59" s="142"/>
      <c r="G59" s="142"/>
      <c r="H59" s="142">
        <v>2.727952730051955</v>
      </c>
      <c r="I59" s="143"/>
      <c r="J59" s="99"/>
      <c r="K59" s="133"/>
      <c r="L59" s="101"/>
      <c r="M59" s="102"/>
      <c r="N59" s="99"/>
      <c r="O59" s="103"/>
      <c r="P59" s="100"/>
      <c r="Q59" s="100"/>
      <c r="R59" s="104"/>
      <c r="S59" s="101"/>
    </row>
    <row r="60" spans="1:19" x14ac:dyDescent="0.2">
      <c r="A60" s="49"/>
      <c r="B60" s="33"/>
      <c r="C60" s="33"/>
      <c r="D60" s="56"/>
      <c r="E60" s="56"/>
    </row>
    <row r="61" spans="1:19" x14ac:dyDescent="0.2">
      <c r="A61" s="49"/>
      <c r="B61" s="33"/>
      <c r="C61" s="33"/>
      <c r="D61" s="56"/>
      <c r="E61" s="56"/>
    </row>
    <row r="62" spans="1:19" x14ac:dyDescent="0.2">
      <c r="A62" s="49"/>
      <c r="B62" s="33"/>
      <c r="C62" s="33"/>
      <c r="D62" s="56"/>
      <c r="E62" s="56"/>
    </row>
    <row r="63" spans="1:19" x14ac:dyDescent="0.2">
      <c r="A63" s="49"/>
      <c r="B63" s="33"/>
      <c r="C63" s="33"/>
      <c r="D63" s="56"/>
      <c r="E63" s="56"/>
    </row>
    <row r="64" spans="1:19" x14ac:dyDescent="0.2">
      <c r="A64" s="49"/>
      <c r="B64" s="33"/>
      <c r="C64" s="33"/>
      <c r="D64" s="56"/>
      <c r="E64" s="56"/>
    </row>
    <row r="65" spans="1:5" x14ac:dyDescent="0.2">
      <c r="A65" s="49"/>
      <c r="B65" s="33"/>
      <c r="C65" s="33"/>
      <c r="D65" s="56"/>
      <c r="E65" s="56"/>
    </row>
    <row r="66" spans="1:5" x14ac:dyDescent="0.2">
      <c r="A66" s="49"/>
      <c r="B66" s="33"/>
      <c r="C66" s="33"/>
      <c r="D66" s="56"/>
      <c r="E66" s="56"/>
    </row>
    <row r="67" spans="1:5" x14ac:dyDescent="0.2">
      <c r="A67" s="49"/>
      <c r="B67" s="33"/>
      <c r="C67" s="33"/>
      <c r="D67" s="56"/>
      <c r="E67" s="56"/>
    </row>
    <row r="68" spans="1:5" x14ac:dyDescent="0.2">
      <c r="A68" s="49"/>
      <c r="B68" s="33"/>
      <c r="C68" s="33"/>
      <c r="D68" s="56"/>
      <c r="E68" s="56"/>
    </row>
    <row r="69" spans="1:5" x14ac:dyDescent="0.2">
      <c r="A69" s="49"/>
      <c r="B69" s="33"/>
      <c r="C69" s="33"/>
      <c r="D69" s="56"/>
      <c r="E69" s="56"/>
    </row>
    <row r="70" spans="1:5" x14ac:dyDescent="0.2">
      <c r="A70" s="49"/>
      <c r="B70" s="33"/>
      <c r="C70" s="33"/>
      <c r="D70" s="56"/>
      <c r="E70" s="56"/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baseColWidth="10"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506" t="s">
        <v>26</v>
      </c>
      <c r="B1" s="506"/>
      <c r="C1" s="506"/>
      <c r="D1" s="506"/>
      <c r="E1" s="506"/>
      <c r="F1" s="506"/>
      <c r="G1" s="506"/>
      <c r="H1" s="507" t="s">
        <v>27</v>
      </c>
      <c r="I1" s="507"/>
      <c r="J1" s="507"/>
      <c r="K1" s="507"/>
      <c r="L1" s="508"/>
    </row>
    <row r="2" spans="1:27" s="19" customFormat="1" ht="21" customHeight="1" x14ac:dyDescent="0.2">
      <c r="A2" s="509"/>
      <c r="B2" s="510"/>
      <c r="C2" s="510"/>
      <c r="D2" s="510"/>
      <c r="E2" s="510"/>
      <c r="F2" s="510"/>
      <c r="G2" s="511"/>
      <c r="H2" s="523" t="s">
        <v>28</v>
      </c>
      <c r="I2" s="524"/>
      <c r="J2" s="524"/>
      <c r="K2" s="524"/>
      <c r="L2" s="524"/>
      <c r="M2" s="18"/>
    </row>
    <row r="3" spans="1:27" s="19" customFormat="1" ht="15" customHeight="1" x14ac:dyDescent="0.2">
      <c r="A3" s="512"/>
      <c r="B3" s="513"/>
      <c r="C3" s="513"/>
      <c r="D3" s="513"/>
      <c r="E3" s="513"/>
      <c r="F3" s="513"/>
      <c r="G3" s="514"/>
      <c r="H3" s="525"/>
      <c r="I3" s="526"/>
      <c r="J3" s="526"/>
      <c r="K3" s="526"/>
      <c r="L3" s="526"/>
      <c r="M3" s="18"/>
    </row>
    <row r="4" spans="1:27" s="19" customFormat="1" ht="12.75" customHeight="1" x14ac:dyDescent="0.2">
      <c r="A4" s="512"/>
      <c r="B4" s="513"/>
      <c r="C4" s="513"/>
      <c r="D4" s="513"/>
      <c r="E4" s="513"/>
      <c r="F4" s="513"/>
      <c r="G4" s="514"/>
      <c r="H4" s="525"/>
      <c r="I4" s="526"/>
      <c r="J4" s="526"/>
      <c r="K4" s="526"/>
      <c r="L4" s="526"/>
      <c r="M4" s="18"/>
    </row>
    <row r="5" spans="1:27" s="19" customFormat="1" ht="15" customHeight="1" x14ac:dyDescent="0.2">
      <c r="A5" s="512"/>
      <c r="B5" s="513"/>
      <c r="C5" s="513"/>
      <c r="D5" s="513"/>
      <c r="E5" s="513"/>
      <c r="F5" s="513"/>
      <c r="G5" s="514"/>
      <c r="H5" s="525"/>
      <c r="I5" s="526"/>
      <c r="J5" s="526"/>
      <c r="K5" s="526"/>
      <c r="L5" s="526"/>
      <c r="M5" s="18"/>
    </row>
    <row r="6" spans="1:27" s="19" customFormat="1" ht="15" customHeight="1" x14ac:dyDescent="0.2">
      <c r="A6" s="512"/>
      <c r="B6" s="513"/>
      <c r="C6" s="513"/>
      <c r="D6" s="513"/>
      <c r="E6" s="513"/>
      <c r="F6" s="513"/>
      <c r="G6" s="514"/>
      <c r="H6" s="525"/>
      <c r="I6" s="526"/>
      <c r="J6" s="526"/>
      <c r="K6" s="526"/>
      <c r="L6" s="526"/>
      <c r="M6" s="18"/>
    </row>
    <row r="7" spans="1:27" s="19" customFormat="1" ht="14.25" customHeight="1" x14ac:dyDescent="0.2">
      <c r="A7" s="512"/>
      <c r="B7" s="513"/>
      <c r="C7" s="513"/>
      <c r="D7" s="513"/>
      <c r="E7" s="513"/>
      <c r="F7" s="513"/>
      <c r="G7" s="514"/>
      <c r="H7" s="525"/>
      <c r="I7" s="526"/>
      <c r="J7" s="526"/>
      <c r="K7" s="526"/>
      <c r="L7" s="526"/>
      <c r="M7" s="18"/>
    </row>
    <row r="8" spans="1:27" s="19" customFormat="1" ht="14.25" customHeight="1" x14ac:dyDescent="0.2">
      <c r="A8" s="512"/>
      <c r="B8" s="513"/>
      <c r="C8" s="513"/>
      <c r="D8" s="513"/>
      <c r="E8" s="513"/>
      <c r="F8" s="513"/>
      <c r="G8" s="514"/>
      <c r="H8" s="525"/>
      <c r="I8" s="526"/>
      <c r="J8" s="526"/>
      <c r="K8" s="526"/>
      <c r="L8" s="526"/>
      <c r="M8" s="18"/>
    </row>
    <row r="9" spans="1:27" s="19" customFormat="1" ht="14.25" customHeight="1" x14ac:dyDescent="0.2">
      <c r="A9" s="512"/>
      <c r="B9" s="513"/>
      <c r="C9" s="513"/>
      <c r="D9" s="513"/>
      <c r="E9" s="513"/>
      <c r="F9" s="513"/>
      <c r="G9" s="514"/>
      <c r="H9" s="527"/>
      <c r="I9" s="528"/>
      <c r="J9" s="528"/>
      <c r="K9" s="528"/>
      <c r="L9" s="528"/>
      <c r="M9" s="18"/>
      <c r="AA9" s="19" t="s">
        <v>4</v>
      </c>
    </row>
    <row r="10" spans="1:27" ht="15" customHeight="1" x14ac:dyDescent="0.2">
      <c r="A10" s="515"/>
      <c r="B10" s="516"/>
      <c r="C10" s="516"/>
      <c r="D10" s="516"/>
      <c r="E10" s="516"/>
      <c r="F10" s="516"/>
      <c r="G10" s="517"/>
      <c r="H10" s="520" t="s">
        <v>29</v>
      </c>
      <c r="I10" s="521"/>
      <c r="J10" s="522"/>
      <c r="K10" s="518" t="s">
        <v>9</v>
      </c>
      <c r="L10" s="519"/>
      <c r="AA10" s="3" t="s">
        <v>5</v>
      </c>
    </row>
    <row r="11" spans="1:27" ht="14.25" customHeight="1" x14ac:dyDescent="0.25">
      <c r="A11" s="16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</row>
    <row r="12" spans="1:27" s="17" customFormat="1" ht="15" customHeight="1" x14ac:dyDescent="0.2">
      <c r="A12" s="30" t="s">
        <v>10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1" t="s">
        <v>349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1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1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7" customFormat="1" ht="15" customHeight="1" x14ac:dyDescent="0.2">
      <c r="A17" s="30" t="s">
        <v>11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s="3" customFormat="1" x14ac:dyDescent="0.2"/>
    <row r="19" spans="1:12" s="3" customFormat="1" x14ac:dyDescent="0.2">
      <c r="A19" s="3" t="s">
        <v>12</v>
      </c>
    </row>
    <row r="20" spans="1:12" s="3" customFormat="1" x14ac:dyDescent="0.2">
      <c r="A20" s="25"/>
      <c r="B20" s="3" t="s">
        <v>13</v>
      </c>
    </row>
    <row r="21" spans="1:12" s="3" customFormat="1" x14ac:dyDescent="0.2">
      <c r="A21" s="26"/>
      <c r="B21" s="3" t="s">
        <v>14</v>
      </c>
    </row>
    <row r="22" spans="1:12" s="3" customFormat="1" x14ac:dyDescent="0.2">
      <c r="A22" s="27"/>
      <c r="B22" s="31" t="s">
        <v>18</v>
      </c>
    </row>
    <row r="23" spans="1:12" s="22" customFormat="1" x14ac:dyDescent="0.2">
      <c r="A23" s="24"/>
      <c r="B23" s="32" t="s">
        <v>19</v>
      </c>
    </row>
    <row r="24" spans="1:12" s="22" customFormat="1" x14ac:dyDescent="0.2"/>
    <row r="25" spans="1:12" s="3" customFormat="1" x14ac:dyDescent="0.2">
      <c r="A25" s="31" t="s">
        <v>20</v>
      </c>
    </row>
    <row r="26" spans="1:12" x14ac:dyDescent="0.2">
      <c r="A26" s="31" t="s">
        <v>422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9A68-4BE9-44A9-A46D-A81B2C99E36F}">
  <dimension ref="A1:M129"/>
  <sheetViews>
    <sheetView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E87" sqref="E87"/>
    </sheetView>
  </sheetViews>
  <sheetFormatPr baseColWidth="10" defaultRowHeight="12.75" x14ac:dyDescent="0.2"/>
  <cols>
    <col min="1" max="1" width="26.140625" style="307" bestFit="1" customWidth="1"/>
    <col min="2" max="2" width="36.42578125" style="17" customWidth="1"/>
    <col min="3" max="3" width="11.85546875" style="31" bestFit="1" customWidth="1"/>
    <col min="4" max="4" width="12.85546875" style="31" bestFit="1" customWidth="1"/>
    <col min="5" max="8" width="11.5703125" style="31" bestFit="1" customWidth="1"/>
    <col min="12" max="12" width="37.5703125" customWidth="1"/>
    <col min="13" max="13" width="17.5703125" customWidth="1"/>
  </cols>
  <sheetData>
    <row r="1" spans="1:13" x14ac:dyDescent="0.2">
      <c r="A1"/>
      <c r="B1"/>
    </row>
    <row r="2" spans="1:13" ht="18" customHeight="1" x14ac:dyDescent="0.2">
      <c r="A2" s="537" t="s">
        <v>423</v>
      </c>
      <c r="B2" s="537" t="s">
        <v>424</v>
      </c>
      <c r="C2" s="540" t="s">
        <v>469</v>
      </c>
      <c r="D2" s="540"/>
      <c r="E2" s="540"/>
      <c r="F2" s="540"/>
      <c r="G2" s="540"/>
      <c r="H2" s="540"/>
      <c r="I2" s="537" t="s">
        <v>425</v>
      </c>
      <c r="J2" s="537" t="s">
        <v>507</v>
      </c>
      <c r="K2" s="537" t="s">
        <v>426</v>
      </c>
      <c r="L2" s="537" t="s">
        <v>508</v>
      </c>
      <c r="M2" s="537" t="s">
        <v>427</v>
      </c>
    </row>
    <row r="3" spans="1:13" ht="13.5" thickBot="1" x14ac:dyDescent="0.25">
      <c r="A3" s="538"/>
      <c r="B3" s="538"/>
      <c r="C3" s="306" t="s">
        <v>2</v>
      </c>
      <c r="D3" s="306" t="s">
        <v>1</v>
      </c>
      <c r="E3" s="306" t="s">
        <v>210</v>
      </c>
      <c r="F3" s="306" t="s">
        <v>237</v>
      </c>
      <c r="G3" s="306" t="s">
        <v>15</v>
      </c>
      <c r="H3" s="306" t="s">
        <v>17</v>
      </c>
      <c r="I3" s="538"/>
      <c r="J3" s="538"/>
      <c r="K3" s="538"/>
      <c r="L3" s="538"/>
      <c r="M3" s="538"/>
    </row>
    <row r="4" spans="1:13" ht="26.25" thickTop="1" x14ac:dyDescent="0.2">
      <c r="A4" s="543" t="s">
        <v>428</v>
      </c>
      <c r="B4" s="323" t="s">
        <v>431</v>
      </c>
      <c r="C4" s="324">
        <f>'1A1-Energy'!D$46</f>
        <v>18051.554058831265</v>
      </c>
      <c r="D4" s="324">
        <f>'1A1-Energy'!E$46</f>
        <v>19281.940081278044</v>
      </c>
      <c r="E4" s="324">
        <f>'1A1-Energy'!F$46</f>
        <v>2948.4950792745776</v>
      </c>
      <c r="F4" s="324">
        <f>'1A1-Energy'!G$46</f>
        <v>1237.1404678007104</v>
      </c>
      <c r="G4" s="324">
        <f>'1A1-Energy'!H$46</f>
        <v>443.94742682792787</v>
      </c>
      <c r="H4" s="324">
        <f>'1A1-Energy'!I$46</f>
        <v>0</v>
      </c>
      <c r="I4" s="325"/>
      <c r="J4" s="325"/>
      <c r="K4" s="325"/>
      <c r="L4" s="326" t="s">
        <v>639</v>
      </c>
      <c r="M4" s="325"/>
    </row>
    <row r="5" spans="1:13" x14ac:dyDescent="0.2">
      <c r="A5" s="541"/>
      <c r="B5" s="311" t="s">
        <v>429</v>
      </c>
      <c r="C5" s="322"/>
      <c r="D5" s="322"/>
      <c r="E5" s="322"/>
      <c r="F5" s="322"/>
      <c r="G5" s="322"/>
      <c r="H5" s="322"/>
      <c r="I5" s="28"/>
      <c r="J5" s="28"/>
      <c r="K5" s="28"/>
      <c r="L5" s="29" t="s">
        <v>639</v>
      </c>
      <c r="M5" s="28"/>
    </row>
    <row r="6" spans="1:13" ht="13.5" thickBot="1" x14ac:dyDescent="0.25">
      <c r="A6" s="542"/>
      <c r="B6" s="319" t="s">
        <v>430</v>
      </c>
      <c r="C6" s="327">
        <f>'1A1-Energy'!D$76</f>
        <v>267.55572511102548</v>
      </c>
      <c r="D6" s="327">
        <f>'1A1-Energy'!E$76</f>
        <v>1021.3750050279987</v>
      </c>
      <c r="E6" s="327">
        <f>'1A1-Energy'!F$76</f>
        <v>92.250715012056304</v>
      </c>
      <c r="F6" s="327">
        <f>'1A1-Energy'!G$76</f>
        <v>64.22518133750755</v>
      </c>
      <c r="G6" s="327">
        <f>'1A1-Energy'!H$76</f>
        <v>10.192599051848592</v>
      </c>
      <c r="H6" s="327">
        <f>'1A1-Energy'!I$76</f>
        <v>0</v>
      </c>
      <c r="I6" s="328"/>
      <c r="J6" s="328"/>
      <c r="K6" s="328"/>
      <c r="L6" s="329" t="s">
        <v>639</v>
      </c>
      <c r="M6" s="328"/>
    </row>
    <row r="7" spans="1:13" ht="25.5" x14ac:dyDescent="0.2">
      <c r="A7" s="529" t="s">
        <v>432</v>
      </c>
      <c r="B7" s="312" t="s">
        <v>433</v>
      </c>
      <c r="C7" s="322"/>
      <c r="D7" s="322"/>
      <c r="E7" s="322">
        <f>'1B-Fugitive emissions'!F$19</f>
        <v>1366.22875835588</v>
      </c>
      <c r="F7" s="322">
        <f>'1B-Fugitive emissions'!G$19</f>
        <v>162.64628075665235</v>
      </c>
      <c r="G7" s="322">
        <f>'1B-Fugitive emissions'!H$19</f>
        <v>26023.404921064375</v>
      </c>
      <c r="H7" s="322"/>
      <c r="I7" s="116"/>
      <c r="J7" s="116"/>
      <c r="K7" s="116"/>
      <c r="L7" s="314" t="s">
        <v>639</v>
      </c>
      <c r="M7" s="116"/>
    </row>
    <row r="8" spans="1:13" ht="25.5" x14ac:dyDescent="0.2">
      <c r="A8" s="541"/>
      <c r="B8" s="311" t="s">
        <v>434</v>
      </c>
      <c r="C8" s="322">
        <f>'1A1-Energy'!D$80</f>
        <v>0.57266081361452936</v>
      </c>
      <c r="D8" s="322">
        <f>'1A1-Energy'!E$80</f>
        <v>0.5090318343240261</v>
      </c>
      <c r="E8" s="322">
        <f>'1A1-Energy'!F$80</f>
        <v>92.898309764134765</v>
      </c>
      <c r="F8" s="322">
        <f>'1A1-Energy'!G$80</f>
        <v>38.813677367206992</v>
      </c>
      <c r="G8" s="322">
        <f>'1A1-Energy'!H$80</f>
        <v>4.8994314053687509</v>
      </c>
      <c r="H8" s="322">
        <f>'1A1-Energy'!I$80</f>
        <v>2.3542722337486208</v>
      </c>
      <c r="I8" s="127"/>
      <c r="J8" s="127"/>
      <c r="K8" s="127"/>
      <c r="L8" s="29" t="s">
        <v>639</v>
      </c>
      <c r="M8" s="127"/>
    </row>
    <row r="9" spans="1:13" ht="25.5" x14ac:dyDescent="0.2">
      <c r="A9" s="541"/>
      <c r="B9" s="311" t="s">
        <v>435</v>
      </c>
      <c r="C9" s="322"/>
      <c r="D9" s="322"/>
      <c r="E9" s="322"/>
      <c r="F9" s="322"/>
      <c r="G9" s="322">
        <f>'1B-Fugitive emissions'!$H$30</f>
        <v>119.22140942862306</v>
      </c>
      <c r="H9" s="322"/>
      <c r="I9" s="127"/>
      <c r="J9" s="127"/>
      <c r="K9" s="127"/>
      <c r="L9" s="29" t="s">
        <v>639</v>
      </c>
      <c r="M9" s="127"/>
    </row>
    <row r="10" spans="1:13" ht="25.5" x14ac:dyDescent="0.2">
      <c r="A10" s="541"/>
      <c r="B10" s="311" t="s">
        <v>436</v>
      </c>
      <c r="C10" s="322">
        <f>'1A1-Energy'!D$52</f>
        <v>861.09440831262987</v>
      </c>
      <c r="D10" s="322">
        <f>'1A1-Energy'!E$52</f>
        <v>1752.0514953917257</v>
      </c>
      <c r="E10" s="322">
        <f>'1A1-Energy'!F$52</f>
        <v>138.30219398796265</v>
      </c>
      <c r="F10" s="322">
        <f>'1A1-Energy'!G$52</f>
        <v>60.070649913963571</v>
      </c>
      <c r="G10" s="322">
        <f>'1A1-Energy'!H$52</f>
        <v>586.18738113359552</v>
      </c>
      <c r="H10" s="322">
        <f>'1A1-Energy'!I$52</f>
        <v>3.2240305962347753</v>
      </c>
      <c r="I10" s="127"/>
      <c r="J10" s="127"/>
      <c r="K10" s="127"/>
      <c r="L10" s="29" t="s">
        <v>639</v>
      </c>
      <c r="M10" s="127"/>
    </row>
    <row r="11" spans="1:13" x14ac:dyDescent="0.2">
      <c r="A11" s="541"/>
      <c r="B11" s="311" t="s">
        <v>437</v>
      </c>
      <c r="C11" s="322"/>
      <c r="D11" s="322"/>
      <c r="E11" s="322"/>
      <c r="F11" s="322"/>
      <c r="G11" s="322">
        <f>'1B-Fugitive emissions'!$H$41</f>
        <v>853.91759205372171</v>
      </c>
      <c r="H11" s="322"/>
      <c r="I11" s="127"/>
      <c r="J11" s="127"/>
      <c r="K11" s="127"/>
      <c r="L11" s="29" t="s">
        <v>639</v>
      </c>
      <c r="M11" s="127"/>
    </row>
    <row r="12" spans="1:13" ht="51" x14ac:dyDescent="0.2">
      <c r="A12" s="541"/>
      <c r="B12" s="311" t="s">
        <v>438</v>
      </c>
      <c r="C12" s="322"/>
      <c r="D12" s="322"/>
      <c r="E12" s="322"/>
      <c r="F12" s="322"/>
      <c r="G12" s="322">
        <f>'1B-Fugitive emissions'!$H$52</f>
        <v>66.010439583396604</v>
      </c>
      <c r="H12" s="322"/>
      <c r="I12" s="127"/>
      <c r="J12" s="127"/>
      <c r="K12" s="127"/>
      <c r="L12" s="29" t="s">
        <v>639</v>
      </c>
      <c r="M12" s="127"/>
    </row>
    <row r="13" spans="1:13" ht="26.25" thickBot="1" x14ac:dyDescent="0.25">
      <c r="A13" s="542"/>
      <c r="B13" s="319" t="s">
        <v>439</v>
      </c>
      <c r="C13" s="327">
        <f>'1A1-Energy'!D$58</f>
        <v>0.27572212629448389</v>
      </c>
      <c r="D13" s="327">
        <f>'1A1-Energy'!E$58</f>
        <v>0.39315932823472699</v>
      </c>
      <c r="E13" s="327">
        <f>'1A1-Energy'!F$58</f>
        <v>0</v>
      </c>
      <c r="F13" s="327">
        <f>'1A1-Energy'!G$58</f>
        <v>0</v>
      </c>
      <c r="G13" s="327">
        <f>'1A1-Energy'!H$58</f>
        <v>1.0211930603499403E-2</v>
      </c>
      <c r="H13" s="327"/>
      <c r="I13" s="320"/>
      <c r="J13" s="320"/>
      <c r="K13" s="320"/>
      <c r="L13" s="329" t="s">
        <v>639</v>
      </c>
      <c r="M13" s="320"/>
    </row>
    <row r="14" spans="1:13" x14ac:dyDescent="0.2">
      <c r="A14" s="529" t="s">
        <v>450</v>
      </c>
      <c r="B14" s="312" t="s">
        <v>440</v>
      </c>
      <c r="C14" s="322">
        <f>'1A3-Transport'!D$20</f>
        <v>563.53680000000008</v>
      </c>
      <c r="D14" s="322">
        <f>'1A3-Transport'!E$20</f>
        <v>54.316800000000008</v>
      </c>
      <c r="E14" s="322">
        <f>'1A3-Transport'!F$20</f>
        <v>4.7527200000000001</v>
      </c>
      <c r="F14" s="322">
        <f>'1A3-Transport'!G$20</f>
        <v>4.7527200000000001</v>
      </c>
      <c r="G14" s="322">
        <f>'1A3-Transport'!H$20</f>
        <v>33.948</v>
      </c>
      <c r="H14" s="322"/>
      <c r="I14" s="116"/>
      <c r="J14" s="116"/>
      <c r="K14" s="116"/>
      <c r="L14" s="314" t="s">
        <v>639</v>
      </c>
      <c r="M14" s="116"/>
    </row>
    <row r="15" spans="1:13" x14ac:dyDescent="0.2">
      <c r="A15" s="530"/>
      <c r="B15" s="311" t="s">
        <v>441</v>
      </c>
      <c r="C15" s="322">
        <f>'1A3-Transport'!D$31</f>
        <v>0.66400000000000003</v>
      </c>
      <c r="D15" s="322">
        <f>'1A3-Transport'!E$31</f>
        <v>6.4000000000000001E-2</v>
      </c>
      <c r="E15" s="322">
        <f>'1A3-Transport'!F$31</f>
        <v>5.6000000000000008E-3</v>
      </c>
      <c r="F15" s="322">
        <f>'1A3-Transport'!G$31</f>
        <v>5.6000000000000008E-3</v>
      </c>
      <c r="G15" s="322">
        <f>'1A3-Transport'!H$31</f>
        <v>0.4</v>
      </c>
      <c r="H15" s="322"/>
      <c r="I15" s="127"/>
      <c r="J15" s="127"/>
      <c r="K15" s="127"/>
      <c r="L15" s="314" t="s">
        <v>639</v>
      </c>
      <c r="M15" s="127"/>
    </row>
    <row r="16" spans="1:13" x14ac:dyDescent="0.2">
      <c r="A16" s="530"/>
      <c r="B16" s="311" t="s">
        <v>442</v>
      </c>
      <c r="C16" s="322">
        <f>SUM('1A3-Transport'!D$42:D$44)</f>
        <v>7337.3535589966559</v>
      </c>
      <c r="D16" s="322">
        <f>SUM('1A3-Transport'!E$42:E$44)</f>
        <v>266.96854241188026</v>
      </c>
      <c r="E16" s="322">
        <f>SUM('1A3-Transport'!F$42:F$44)</f>
        <v>541.91672596635215</v>
      </c>
      <c r="F16" s="322">
        <f>SUM('1A3-Transport'!G$42:G$44)</f>
        <v>361.8623206238513</v>
      </c>
      <c r="G16" s="322">
        <f>SUM('1A3-Transport'!H$42:H$44)</f>
        <v>3244.7610674262478</v>
      </c>
      <c r="H16" s="322">
        <f>SUM('1A3-Transport'!I$42:I$44)</f>
        <v>260.8494841179637</v>
      </c>
      <c r="I16" s="127"/>
      <c r="J16" s="127"/>
      <c r="K16" s="127"/>
      <c r="L16" s="29" t="s">
        <v>639</v>
      </c>
      <c r="M16" s="127"/>
    </row>
    <row r="17" spans="1:13" x14ac:dyDescent="0.2">
      <c r="A17" s="530"/>
      <c r="B17" s="311" t="s">
        <v>443</v>
      </c>
      <c r="C17" s="322">
        <f>SUM('1A3-Transport'!D$55:D$57)</f>
        <v>1797.3061401066709</v>
      </c>
      <c r="D17" s="322">
        <f>SUM('1A3-Transport'!E$55:E$57)</f>
        <v>42.358867160004763</v>
      </c>
      <c r="E17" s="322">
        <f>SUM('1A3-Transport'!F$55:F$57)</f>
        <v>152.14143948231649</v>
      </c>
      <c r="F17" s="322">
        <f>SUM('1A3-Transport'!G$55:G$57)</f>
        <v>112.30965259529206</v>
      </c>
      <c r="G17" s="322">
        <f>SUM('1A3-Transport'!H$55:H$57)</f>
        <v>132.40112597922504</v>
      </c>
      <c r="H17" s="322">
        <f>SUM('1A3-Transport'!I$55:I$57)</f>
        <v>5.2586264772618367</v>
      </c>
      <c r="I17" s="127"/>
      <c r="J17" s="127"/>
      <c r="K17" s="127"/>
      <c r="L17" s="29" t="s">
        <v>639</v>
      </c>
      <c r="M17" s="127"/>
    </row>
    <row r="18" spans="1:13" ht="25.5" x14ac:dyDescent="0.2">
      <c r="A18" s="530"/>
      <c r="B18" s="311" t="s">
        <v>488</v>
      </c>
      <c r="C18" s="322">
        <f>SUM('1A3-Transport'!D$68:D$70)</f>
        <v>10763.44969003083</v>
      </c>
      <c r="D18" s="322">
        <f>SUM('1A3-Transport'!E$68:E$70)</f>
        <v>169.39723342386677</v>
      </c>
      <c r="E18" s="322">
        <f>SUM('1A3-Transport'!F$68:F$70)</f>
        <v>373.84632366161645</v>
      </c>
      <c r="F18" s="322">
        <f>SUM('1A3-Transport'!G$68:G$70)</f>
        <v>251.24929590363999</v>
      </c>
      <c r="G18" s="322">
        <f>SUM('1A3-Transport'!H$68:H$70)</f>
        <v>208.61937507742346</v>
      </c>
      <c r="H18" s="322">
        <f>SUM('1A3-Transport'!I$68:I$70)</f>
        <v>20.026684228537246</v>
      </c>
      <c r="I18" s="127"/>
      <c r="J18" s="127"/>
      <c r="K18" s="127"/>
      <c r="L18" s="29" t="s">
        <v>639</v>
      </c>
      <c r="M18" s="127"/>
    </row>
    <row r="19" spans="1:13" ht="25.5" x14ac:dyDescent="0.2">
      <c r="A19" s="530"/>
      <c r="B19" s="311" t="s">
        <v>489</v>
      </c>
      <c r="C19" s="322">
        <f>SUM('1A3-Transport'!D$81:D$83)</f>
        <v>4620.2724297373315</v>
      </c>
      <c r="D19" s="322">
        <f>SUM('1A3-Transport'!E$81:E$83)</f>
        <v>33.206451462983964</v>
      </c>
      <c r="E19" s="322">
        <f>SUM('1A3-Transport'!F$81:F$83)</f>
        <v>83.310488825404548</v>
      </c>
      <c r="F19" s="322">
        <f>SUM('1A3-Transport'!G$81:G$83)</f>
        <v>58.778924370783947</v>
      </c>
      <c r="G19" s="322">
        <f>SUM('1A3-Transport'!H$81:H$83)</f>
        <v>61.606004097766032</v>
      </c>
      <c r="H19" s="322">
        <f>SUM('1A3-Transport'!I$81:I$83)</f>
        <v>1.5625399515789622</v>
      </c>
      <c r="I19" s="127"/>
      <c r="J19" s="127"/>
      <c r="K19" s="127"/>
      <c r="L19" s="29" t="s">
        <v>639</v>
      </c>
      <c r="M19" s="127"/>
    </row>
    <row r="20" spans="1:13" ht="25.5" x14ac:dyDescent="0.2">
      <c r="A20" s="530"/>
      <c r="B20" s="311" t="s">
        <v>444</v>
      </c>
      <c r="C20" s="322">
        <f>SUM('1A3-Transport'!D$94:D$96)</f>
        <v>119.97352462936598</v>
      </c>
      <c r="D20" s="322">
        <f>SUM('1A3-Transport'!E$94:E$96)</f>
        <v>4.3247303608591707</v>
      </c>
      <c r="E20" s="322">
        <f>SUM('1A3-Transport'!F$94:F$96)</f>
        <v>15.651353988319478</v>
      </c>
      <c r="F20" s="322">
        <f>SUM('1A3-Transport'!G$94:G$96)</f>
        <v>12.496689215940242</v>
      </c>
      <c r="G20" s="322">
        <f>SUM('1A3-Transport'!H$94:H$96)</f>
        <v>1004.2615041935625</v>
      </c>
      <c r="H20" s="322">
        <f>SUM('1A3-Transport'!I$94:I$96)</f>
        <v>1.402734683016388</v>
      </c>
      <c r="I20" s="127"/>
      <c r="J20" s="127"/>
      <c r="K20" s="127"/>
      <c r="L20" s="29" t="s">
        <v>639</v>
      </c>
      <c r="M20" s="127"/>
    </row>
    <row r="21" spans="1:13" ht="25.5" x14ac:dyDescent="0.2">
      <c r="A21" s="530"/>
      <c r="B21" s="311" t="s">
        <v>445</v>
      </c>
      <c r="C21" s="322">
        <f>SUM('1A3-Transport'!D$107:D$109)</f>
        <v>0</v>
      </c>
      <c r="D21" s="322">
        <f>SUM('1A3-Transport'!E$107:E$109)</f>
        <v>0</v>
      </c>
      <c r="E21" s="322">
        <f>SUM('1A3-Transport'!F$107:F$109)</f>
        <v>0</v>
      </c>
      <c r="F21" s="322">
        <f>SUM('1A3-Transport'!G$107:G$109)</f>
        <v>0</v>
      </c>
      <c r="G21" s="322">
        <f>SUM('1A3-Transport'!H$107:H$109)</f>
        <v>2237.7346379566379</v>
      </c>
      <c r="H21" s="322">
        <f>SUM('1A3-Transport'!I$107:I$109)</f>
        <v>0</v>
      </c>
      <c r="I21" s="127"/>
      <c r="J21" s="127"/>
      <c r="K21" s="127"/>
      <c r="L21" s="29" t="s">
        <v>639</v>
      </c>
      <c r="M21" s="127"/>
    </row>
    <row r="22" spans="1:13" ht="25.5" x14ac:dyDescent="0.2">
      <c r="A22" s="530"/>
      <c r="B22" s="311" t="s">
        <v>446</v>
      </c>
      <c r="C22" s="322">
        <f>SUM('1A3-Transport'!D$120:D$120)</f>
        <v>0</v>
      </c>
      <c r="D22" s="322">
        <f>SUM('1A3-Transport'!E$120:E$120)</f>
        <v>0</v>
      </c>
      <c r="E22" s="322">
        <f>SUM('1A3-Transport'!F$120:F$120)</f>
        <v>676.39909543026965</v>
      </c>
      <c r="F22" s="322">
        <f>SUM('1A3-Transport'!G$120:G$120)</f>
        <v>362.85581775295185</v>
      </c>
      <c r="G22" s="322">
        <f>SUM('1A3-Transport'!H$120:H$120)</f>
        <v>0</v>
      </c>
      <c r="H22" s="322">
        <f>SUM('1A3-Transport'!I$120:I$120)</f>
        <v>0</v>
      </c>
      <c r="I22" s="127"/>
      <c r="J22" s="127"/>
      <c r="K22" s="127"/>
      <c r="L22" s="29" t="s">
        <v>639</v>
      </c>
      <c r="M22" s="127"/>
    </row>
    <row r="23" spans="1:13" ht="25.5" x14ac:dyDescent="0.2">
      <c r="A23" s="530"/>
      <c r="B23" s="311" t="s">
        <v>447</v>
      </c>
      <c r="C23" s="322"/>
      <c r="D23" s="322"/>
      <c r="E23" s="322">
        <f>'1A3-Transport'!F$131</f>
        <v>381.69306166149676</v>
      </c>
      <c r="F23" s="322">
        <f>'1A3-Transport'!G$131</f>
        <v>207.38373427384823</v>
      </c>
      <c r="G23" s="322"/>
      <c r="H23" s="322"/>
      <c r="I23" s="127"/>
      <c r="J23" s="127"/>
      <c r="K23" s="127"/>
      <c r="L23" s="29" t="s">
        <v>639</v>
      </c>
      <c r="M23" s="127"/>
    </row>
    <row r="24" spans="1:13" x14ac:dyDescent="0.2">
      <c r="A24" s="530"/>
      <c r="B24" s="311" t="s">
        <v>448</v>
      </c>
      <c r="C24" s="322">
        <f>'1A3-Transport'!D$142</f>
        <v>749.79160000000002</v>
      </c>
      <c r="D24" s="322"/>
      <c r="E24" s="322">
        <f>'1A3-Transport'!F$142</f>
        <v>20.604959999999998</v>
      </c>
      <c r="F24" s="322">
        <f>'1A3-Transport'!G$142</f>
        <v>19.603330000000003</v>
      </c>
      <c r="G24" s="322">
        <f>'1A3-Transport'!H$142</f>
        <v>66.536850000000015</v>
      </c>
      <c r="H24" s="322">
        <f>'1A3-Transport'!I$142</f>
        <v>0.100163</v>
      </c>
      <c r="I24" s="127"/>
      <c r="J24" s="127"/>
      <c r="K24" s="127"/>
      <c r="L24" s="29" t="s">
        <v>639</v>
      </c>
      <c r="M24" s="127"/>
    </row>
    <row r="25" spans="1:13" ht="13.5" thickBot="1" x14ac:dyDescent="0.25">
      <c r="A25" s="539"/>
      <c r="B25" s="319" t="s">
        <v>449</v>
      </c>
      <c r="C25" s="327">
        <f>'1A3-Transport'!D$153</f>
        <v>1065.6333999999999</v>
      </c>
      <c r="D25" s="327">
        <f>'1A3-Transport'!E$153</f>
        <v>268.76</v>
      </c>
      <c r="E25" s="327">
        <f>'1A3-Transport'!F$153</f>
        <v>83.315600000000003</v>
      </c>
      <c r="F25" s="327">
        <f>'1A3-Transport'!G$153</f>
        <v>75.252799999999993</v>
      </c>
      <c r="G25" s="327">
        <f>'1A3-Transport'!H$153</f>
        <v>36.282600000000002</v>
      </c>
      <c r="H25" s="327"/>
      <c r="I25" s="320"/>
      <c r="J25" s="320"/>
      <c r="K25" s="320"/>
      <c r="L25" s="329" t="s">
        <v>639</v>
      </c>
      <c r="M25" s="320"/>
    </row>
    <row r="26" spans="1:13" x14ac:dyDescent="0.2">
      <c r="A26" s="529" t="s">
        <v>455</v>
      </c>
      <c r="B26" s="312" t="s">
        <v>451</v>
      </c>
      <c r="C26" s="322">
        <f>'1A4-Residential-Tertiary'!D$22</f>
        <v>1034.2149571548066</v>
      </c>
      <c r="D26" s="322">
        <f>'1A4-Residential-Tertiary'!E$22</f>
        <v>1368.5588781130321</v>
      </c>
      <c r="E26" s="322">
        <f>'1A4-Residential-Tertiary'!F$22</f>
        <v>116.76411359218712</v>
      </c>
      <c r="F26" s="322">
        <f>'1A4-Residential-Tertiary'!G$22</f>
        <v>105.88087235629773</v>
      </c>
      <c r="G26" s="322">
        <f>'1A4-Residential-Tertiary'!H$22</f>
        <v>324.27701834656796</v>
      </c>
      <c r="H26" s="322">
        <f>'1A4-Residential-Tertiary'!I$22</f>
        <v>0</v>
      </c>
      <c r="I26" s="116"/>
      <c r="J26" s="116"/>
      <c r="K26" s="116"/>
      <c r="L26" s="315" t="s">
        <v>639</v>
      </c>
      <c r="M26" s="116"/>
    </row>
    <row r="27" spans="1:13" x14ac:dyDescent="0.2">
      <c r="A27" s="530"/>
      <c r="B27" s="311" t="s">
        <v>452</v>
      </c>
      <c r="C27" s="322">
        <f>'1A4-Residential-Tertiary'!D$37</f>
        <v>2480.9551137598164</v>
      </c>
      <c r="D27" s="322">
        <f>'1A4-Residential-Tertiary'!E$37</f>
        <v>1580.0479851342243</v>
      </c>
      <c r="E27" s="322">
        <f>'1A4-Residential-Tertiary'!F$37</f>
        <v>28749.418414697884</v>
      </c>
      <c r="F27" s="322">
        <f>'1A4-Residential-Tertiary'!G$37</f>
        <v>27998.354257266925</v>
      </c>
      <c r="G27" s="322">
        <f>'1A4-Residential-Tertiary'!H$37</f>
        <v>22882.411179277562</v>
      </c>
      <c r="H27" s="322">
        <f>'1A4-Residential-Tertiary'!I$37</f>
        <v>2605.8235287773296</v>
      </c>
      <c r="I27" s="127"/>
      <c r="J27" s="127"/>
      <c r="K27" s="127"/>
      <c r="L27" s="29" t="s">
        <v>639</v>
      </c>
      <c r="M27" s="127"/>
    </row>
    <row r="28" spans="1:13" ht="25.5" x14ac:dyDescent="0.2">
      <c r="A28" s="530"/>
      <c r="B28" s="311" t="s">
        <v>453</v>
      </c>
      <c r="C28" s="322">
        <f>'1A4-Residential-Tertiary'!D$51</f>
        <v>73.983134297777482</v>
      </c>
      <c r="D28" s="322">
        <f>'1A4-Residential-Tertiary'!E$51</f>
        <v>10.228177195740747</v>
      </c>
      <c r="E28" s="322">
        <f>'1A4-Residential-Tertiary'!F$51</f>
        <v>15.992059375122206</v>
      </c>
      <c r="F28" s="322">
        <f>'1A4-Residential-Tertiary'!G$51</f>
        <v>15.475842618228691</v>
      </c>
      <c r="G28" s="322">
        <f>'1A4-Residential-Tertiary'!H$51</f>
        <v>40.701532319244478</v>
      </c>
      <c r="H28" s="322">
        <f>'1A4-Residential-Tertiary'!I$51</f>
        <v>5.2742327609211976</v>
      </c>
      <c r="I28" s="127"/>
      <c r="J28" s="127"/>
      <c r="K28" s="127"/>
      <c r="L28" s="316" t="s">
        <v>639</v>
      </c>
      <c r="M28" s="127"/>
    </row>
    <row r="29" spans="1:13" ht="26.25" thickBot="1" x14ac:dyDescent="0.25">
      <c r="A29" s="539"/>
      <c r="B29" s="319" t="s">
        <v>454</v>
      </c>
      <c r="C29" s="327">
        <f>'1A4-Residential-Tertiary'!D$64</f>
        <v>1185.880832372015</v>
      </c>
      <c r="D29" s="327">
        <f>'1A4-Residential-Tertiary'!E$64</f>
        <v>9.8700453574745417</v>
      </c>
      <c r="E29" s="327">
        <f>'1A4-Residential-Tertiary'!F$64</f>
        <v>61.676214616154425</v>
      </c>
      <c r="F29" s="327">
        <f>'1A4-Residential-Tertiary'!G$64</f>
        <v>61.676214616154425</v>
      </c>
      <c r="G29" s="327">
        <f>'1A4-Residential-Tertiary'!H$64</f>
        <v>133.46946841598705</v>
      </c>
      <c r="H29" s="327">
        <f>'1A4-Residential-Tertiary'!I$64</f>
        <v>0.28504757713626305</v>
      </c>
      <c r="I29" s="320"/>
      <c r="J29" s="320"/>
      <c r="K29" s="320"/>
      <c r="L29" s="321" t="s">
        <v>639</v>
      </c>
      <c r="M29" s="320"/>
    </row>
    <row r="30" spans="1:13" x14ac:dyDescent="0.2">
      <c r="A30" s="529" t="s">
        <v>456</v>
      </c>
      <c r="B30" s="312" t="s">
        <v>457</v>
      </c>
      <c r="C30" s="322">
        <f>'1A2-2-Industry'!D$185</f>
        <v>2551.3011446799387</v>
      </c>
      <c r="D30" s="322">
        <f>'1A2-2-Industry'!E$185</f>
        <v>921.91944744956243</v>
      </c>
      <c r="E30" s="322">
        <f>'1A2-2-Industry'!F$185</f>
        <v>255.13011446799388</v>
      </c>
      <c r="F30" s="322">
        <f>'1A2-2-Industry'!G$185</f>
        <v>141.73895248221882</v>
      </c>
      <c r="G30" s="322">
        <f>'1A2-2-Industry'!H$185</f>
        <v>44.370454690085893</v>
      </c>
      <c r="H30" s="322">
        <f>'1A2-2-Industry'!I$185</f>
        <v>0</v>
      </c>
      <c r="I30" s="116"/>
      <c r="J30" s="116"/>
      <c r="K30" s="116"/>
      <c r="L30" s="29" t="s">
        <v>639</v>
      </c>
      <c r="M30" s="116"/>
    </row>
    <row r="31" spans="1:13" x14ac:dyDescent="0.2">
      <c r="A31" s="530"/>
      <c r="B31" s="311" t="s">
        <v>458</v>
      </c>
      <c r="C31" s="322">
        <f>'1A2-2-Industry'!D$184</f>
        <v>274.459858</v>
      </c>
      <c r="D31" s="322">
        <f>'1A2-2-Industry'!E$184</f>
        <v>63.352311999999998</v>
      </c>
      <c r="E31" s="322">
        <f>'1A2-2-Industry'!F$184</f>
        <v>19.895802033085896</v>
      </c>
      <c r="F31" s="322">
        <f>'1A2-2-Industry'!G$184</f>
        <v>3.9791604066171788</v>
      </c>
      <c r="G31" s="322">
        <f>'1A2-2-Industry'!H$184</f>
        <v>0</v>
      </c>
      <c r="H31" s="322">
        <f>'1A2-2-Industry'!I$184</f>
        <v>0</v>
      </c>
      <c r="I31" s="127"/>
      <c r="J31" s="127"/>
      <c r="K31" s="127"/>
      <c r="L31" s="29" t="s">
        <v>639</v>
      </c>
      <c r="M31" s="127"/>
    </row>
    <row r="32" spans="1:13" x14ac:dyDescent="0.2">
      <c r="A32" s="530"/>
      <c r="B32" s="311" t="s">
        <v>459</v>
      </c>
      <c r="C32" s="322">
        <f>'1A2-2-Industry'!D$187</f>
        <v>120.44965907099608</v>
      </c>
      <c r="D32" s="322">
        <f>'1A2-2-Industry'!E$187</f>
        <v>75.281036919372553</v>
      </c>
      <c r="E32" s="322">
        <f>'1A2-2-Industry'!F$187</f>
        <v>4.0650935139660067</v>
      </c>
      <c r="F32" s="322">
        <f>'1A2-2-Industry'!G$187</f>
        <v>3.6134164568586726</v>
      </c>
      <c r="G32" s="322">
        <f>'1A2-2-Industry'!H$187</f>
        <v>0</v>
      </c>
      <c r="H32" s="322">
        <f>'1A2-2-Industry'!I$187</f>
        <v>0</v>
      </c>
      <c r="I32" s="127"/>
      <c r="J32" s="127"/>
      <c r="K32" s="127"/>
      <c r="L32" s="29" t="s">
        <v>639</v>
      </c>
      <c r="M32" s="127"/>
    </row>
    <row r="33" spans="1:13" x14ac:dyDescent="0.2">
      <c r="A33" s="530"/>
      <c r="B33" s="311" t="s">
        <v>491</v>
      </c>
      <c r="C33" s="322">
        <f>'1A2-2-Industry'!D$186</f>
        <v>25.098400519722063</v>
      </c>
      <c r="D33" s="322">
        <f>'1A2-2-Industry'!E$186</f>
        <v>12.478699134805629</v>
      </c>
      <c r="E33" s="322">
        <f>'1A2-2-Industry'!F$186</f>
        <v>0</v>
      </c>
      <c r="F33" s="322">
        <f>'1A2-2-Industry'!G$186</f>
        <v>0</v>
      </c>
      <c r="G33" s="322">
        <f>'1A2-2-Industry'!H$186</f>
        <v>0</v>
      </c>
      <c r="H33" s="322">
        <f>'1A2-2-Industry'!I$186</f>
        <v>0</v>
      </c>
      <c r="I33" s="127"/>
      <c r="J33" s="127"/>
      <c r="K33" s="127"/>
      <c r="L33" s="29" t="s">
        <v>639</v>
      </c>
      <c r="M33" s="127"/>
    </row>
    <row r="34" spans="1:13" x14ac:dyDescent="0.2">
      <c r="A34" s="530"/>
      <c r="B34" s="311" t="s">
        <v>492</v>
      </c>
      <c r="C34" s="322">
        <f>'1A2-2-Industry'!D$188</f>
        <v>478.84341946863242</v>
      </c>
      <c r="D34" s="322">
        <f>'1A2-2-Industry'!E$188</f>
        <v>103.05543158129264</v>
      </c>
      <c r="E34" s="322">
        <f>'1A2-2-Industry'!F$188</f>
        <v>0</v>
      </c>
      <c r="F34" s="322">
        <f>'1A2-2-Industry'!G$188</f>
        <v>0</v>
      </c>
      <c r="G34" s="322">
        <f>'1A2-2-Industry'!H$188</f>
        <v>0</v>
      </c>
      <c r="H34" s="322">
        <f>'1A2-2-Industry'!I$188</f>
        <v>0</v>
      </c>
      <c r="I34" s="127"/>
      <c r="J34" s="127"/>
      <c r="K34" s="127"/>
      <c r="L34" s="535" t="s">
        <v>639</v>
      </c>
      <c r="M34" s="127"/>
    </row>
    <row r="35" spans="1:13" x14ac:dyDescent="0.2">
      <c r="A35" s="530"/>
      <c r="B35" s="311" t="s">
        <v>493</v>
      </c>
      <c r="C35" s="322">
        <f>'1A2-2-Industry'!D$189</f>
        <v>92.223735921484746</v>
      </c>
      <c r="D35" s="322">
        <f>'1A2-2-Industry'!E$189</f>
        <v>26.799132673654981</v>
      </c>
      <c r="E35" s="322">
        <f>'1A2-2-Industry'!F$189</f>
        <v>0</v>
      </c>
      <c r="F35" s="322">
        <f>'1A2-2-Industry'!G$189</f>
        <v>0</v>
      </c>
      <c r="G35" s="322">
        <f>'1A2-2-Industry'!H$189</f>
        <v>0</v>
      </c>
      <c r="H35" s="322">
        <f>'1A2-2-Industry'!I$189</f>
        <v>0</v>
      </c>
      <c r="I35" s="127"/>
      <c r="J35" s="127"/>
      <c r="K35" s="127"/>
      <c r="L35" s="536"/>
      <c r="M35" s="127"/>
    </row>
    <row r="36" spans="1:13" x14ac:dyDescent="0.2">
      <c r="A36" s="530"/>
      <c r="B36" s="313" t="s">
        <v>460</v>
      </c>
      <c r="C36" s="322">
        <f>'1A2-2-Industry'!D$87</f>
        <v>599.49552856278888</v>
      </c>
      <c r="D36" s="322">
        <f>'1A2-2-Industry'!E$87</f>
        <v>1332.0190458527816</v>
      </c>
      <c r="E36" s="322">
        <f>'1A2-2-Industry'!F$87</f>
        <v>154.88852234385004</v>
      </c>
      <c r="F36" s="322">
        <f>'1A2-2-Industry'!G$87</f>
        <v>147.62646817432241</v>
      </c>
      <c r="G36" s="322">
        <f>'1A2-2-Industry'!H$87</f>
        <v>771.77851173421288</v>
      </c>
      <c r="H36" s="322">
        <f>'1A2-2-Industry'!I$87</f>
        <v>49.431335689567213</v>
      </c>
      <c r="I36" s="127"/>
      <c r="J36" s="127"/>
      <c r="K36" s="127"/>
      <c r="L36" s="29" t="s">
        <v>639</v>
      </c>
      <c r="M36" s="127"/>
    </row>
    <row r="37" spans="1:13" x14ac:dyDescent="0.2">
      <c r="A37" s="530"/>
      <c r="B37" s="311" t="s">
        <v>461</v>
      </c>
      <c r="C37" s="322">
        <f>'1A2-2-Industry'!D$34</f>
        <v>1115.5923684538441</v>
      </c>
      <c r="D37" s="322">
        <f>'1A2-2-Industry'!E$34</f>
        <v>766.95253103771938</v>
      </c>
      <c r="E37" s="322">
        <f>'1A2-2-Industry'!F$34</f>
        <v>374.24474205335423</v>
      </c>
      <c r="F37" s="322">
        <f>'1A2-2-Industry'!G$34</f>
        <v>281.76538969536716</v>
      </c>
      <c r="G37" s="322">
        <f>'1A2-2-Industry'!H$34</f>
        <v>211.7119873215027</v>
      </c>
      <c r="H37" s="322">
        <f>'1A2-2-Industry'!I$34</f>
        <v>0</v>
      </c>
      <c r="I37" s="127"/>
      <c r="J37" s="127"/>
      <c r="K37" s="127"/>
      <c r="L37" s="29" t="s">
        <v>639</v>
      </c>
      <c r="M37" s="127"/>
    </row>
    <row r="38" spans="1:13" x14ac:dyDescent="0.2">
      <c r="A38" s="530"/>
      <c r="B38" s="311" t="s">
        <v>462</v>
      </c>
      <c r="C38" s="322">
        <f>'1A2-2-Industry'!D50</f>
        <v>5.4783389966666665</v>
      </c>
      <c r="D38" s="322">
        <f>'1A2-2-Industry'!E50</f>
        <v>3.7804518499999995</v>
      </c>
      <c r="E38" s="322">
        <f>'1A2-2-Industry'!F50</f>
        <v>4.4105271583333323</v>
      </c>
      <c r="F38" s="322">
        <f>'1A2-2-Industry'!G50</f>
        <v>1.7327070979166665</v>
      </c>
      <c r="G38" s="322">
        <f>'1A2-2-Industry'!H50</f>
        <v>0</v>
      </c>
      <c r="H38" s="322">
        <f>'1A2-2-Industry'!I50</f>
        <v>0</v>
      </c>
      <c r="I38" s="127"/>
      <c r="J38" s="127"/>
      <c r="K38" s="127"/>
      <c r="L38" s="29" t="s">
        <v>639</v>
      </c>
      <c r="M38" s="127"/>
    </row>
    <row r="39" spans="1:13" x14ac:dyDescent="0.2">
      <c r="A39" s="530"/>
      <c r="B39" s="311" t="s">
        <v>463</v>
      </c>
      <c r="C39" s="322">
        <f>'1A2-2-Industry'!D53</f>
        <v>14.087568770874103</v>
      </c>
      <c r="D39" s="322">
        <f>'1A2-2-Industry'!E53</f>
        <v>18.475500027375872</v>
      </c>
      <c r="E39" s="322">
        <f>'1A2-2-Industry'!F53</f>
        <v>1.8475500027375873</v>
      </c>
      <c r="F39" s="322">
        <f>'1A2-2-Industry'!G53</f>
        <v>1.8475500027375873</v>
      </c>
      <c r="G39" s="322">
        <f>'1A2-2-Industry'!H53</f>
        <v>0</v>
      </c>
      <c r="H39" s="322">
        <f>'1A2-2-Industry'!I53</f>
        <v>0</v>
      </c>
      <c r="I39" s="127"/>
      <c r="J39" s="127"/>
      <c r="K39" s="127"/>
      <c r="L39" s="29" t="s">
        <v>639</v>
      </c>
      <c r="M39" s="127"/>
    </row>
    <row r="40" spans="1:13" x14ac:dyDescent="0.2">
      <c r="A40" s="530"/>
      <c r="B40" s="311" t="s">
        <v>464</v>
      </c>
      <c r="C40" s="322">
        <f>SUM('1A2-2-Industry'!D$51:D$52)</f>
        <v>147.63979252117835</v>
      </c>
      <c r="D40" s="322">
        <f>SUM('1A2-2-Industry'!E$51:E$52)</f>
        <v>155.45863494002336</v>
      </c>
      <c r="E40" s="322">
        <f>SUM('1A2-2-Industry'!F$51:F$52)</f>
        <v>370.34270000000004</v>
      </c>
      <c r="F40" s="322">
        <f>SUM('1A2-2-Industry'!G$51:G$52)</f>
        <v>284.87900000000002</v>
      </c>
      <c r="G40" s="322">
        <f>SUM('1A2-2-Industry'!H$51:H$52)</f>
        <v>0</v>
      </c>
      <c r="H40" s="322">
        <f>SUM('1A2-2-Industry'!I$51:I$52)</f>
        <v>0</v>
      </c>
      <c r="I40" s="127"/>
      <c r="J40" s="127"/>
      <c r="K40" s="127"/>
      <c r="L40" s="29" t="s">
        <v>639</v>
      </c>
      <c r="M40" s="127"/>
    </row>
    <row r="41" spans="1:13" x14ac:dyDescent="0.2">
      <c r="A41" s="530"/>
      <c r="B41" s="311" t="s">
        <v>465</v>
      </c>
      <c r="C41" s="322">
        <f>'1A2-2-Industry'!D$110</f>
        <v>807.27589082319105</v>
      </c>
      <c r="D41" s="322">
        <f>'1A2-2-Industry'!E$110</f>
        <v>1309.1373785492651</v>
      </c>
      <c r="E41" s="322">
        <f>'1A2-2-Industry'!F$110</f>
        <v>561.61812752885567</v>
      </c>
      <c r="F41" s="322">
        <f>'1A2-2-Industry'!G$110</f>
        <v>437.47624425868526</v>
      </c>
      <c r="G41" s="322">
        <f>'1A2-2-Industry'!H$110</f>
        <v>1293.3048364115737</v>
      </c>
      <c r="H41" s="322">
        <f>'1A2-2-Industry'!I$110</f>
        <v>47.942679804246588</v>
      </c>
      <c r="I41" s="127"/>
      <c r="J41" s="127"/>
      <c r="K41" s="127"/>
      <c r="L41" s="29" t="s">
        <v>639</v>
      </c>
      <c r="M41" s="127"/>
    </row>
    <row r="42" spans="1:13" x14ac:dyDescent="0.2">
      <c r="A42" s="530"/>
      <c r="B42" s="311" t="s">
        <v>466</v>
      </c>
      <c r="C42" s="322">
        <f>'1A2-2-Industry'!D$152</f>
        <v>1309.3852106115417</v>
      </c>
      <c r="D42" s="322">
        <f>'1A2-2-Industry'!E$152</f>
        <v>1356.9442806978734</v>
      </c>
      <c r="E42" s="322">
        <f>'1A2-2-Industry'!F$152</f>
        <v>239.44544333174866</v>
      </c>
      <c r="F42" s="322">
        <f>'1A2-2-Industry'!G$152</f>
        <v>230.9216359843879</v>
      </c>
      <c r="G42" s="322">
        <f>'1A2-2-Industry'!H$152</f>
        <v>11165.501596095639</v>
      </c>
      <c r="H42" s="322">
        <f>'1A2-2-Industry'!I$152</f>
        <v>99.050578966229992</v>
      </c>
      <c r="I42" s="127"/>
      <c r="J42" s="127"/>
      <c r="K42" s="127"/>
      <c r="L42" s="29" t="s">
        <v>639</v>
      </c>
      <c r="M42" s="127"/>
    </row>
    <row r="43" spans="1:13" x14ac:dyDescent="0.2">
      <c r="A43" s="530"/>
      <c r="B43" s="311" t="s">
        <v>467</v>
      </c>
      <c r="C43" s="322">
        <f>'1A2-2-Industry'!D$207</f>
        <v>2034.6365502864164</v>
      </c>
      <c r="D43" s="322">
        <f>'1A2-2-Industry'!E$207</f>
        <v>4390.1534908095291</v>
      </c>
      <c r="E43" s="322">
        <f>'1A2-2-Industry'!F$207</f>
        <v>348.52151444231009</v>
      </c>
      <c r="F43" s="322">
        <f>'1A2-2-Industry'!G$207</f>
        <v>278.72116653985859</v>
      </c>
      <c r="G43" s="322">
        <f>'1A2-2-Industry'!H$207</f>
        <v>66.757436376567526</v>
      </c>
      <c r="H43" s="322">
        <f>'1A2-2-Industry'!I$207</f>
        <v>205.58211304322276</v>
      </c>
      <c r="I43" s="127"/>
      <c r="J43" s="127"/>
      <c r="K43" s="127"/>
      <c r="L43" s="29" t="s">
        <v>639</v>
      </c>
      <c r="M43" s="127"/>
    </row>
    <row r="44" spans="1:13" x14ac:dyDescent="0.2">
      <c r="A44" s="530"/>
      <c r="B44" s="311" t="s">
        <v>468</v>
      </c>
      <c r="C44" s="322">
        <f>'1A2-2-Industry'!D$255</f>
        <v>1878.5440975761605</v>
      </c>
      <c r="D44" s="322">
        <f>'1A2-2-Industry'!E$255</f>
        <v>2142.4816586049919</v>
      </c>
      <c r="E44" s="322">
        <f>'1A2-2-Industry'!F$255</f>
        <v>48.547863242031582</v>
      </c>
      <c r="F44" s="322">
        <f>'1A2-2-Industry'!G$255</f>
        <v>28.805384267656404</v>
      </c>
      <c r="G44" s="322">
        <f>'1A2-2-Industry'!H$255</f>
        <v>53.568593099310732</v>
      </c>
      <c r="H44" s="322">
        <f>'1A2-2-Industry'!I$255</f>
        <v>0</v>
      </c>
      <c r="I44" s="127"/>
      <c r="J44" s="127"/>
      <c r="K44" s="127"/>
      <c r="L44" s="29" t="s">
        <v>639</v>
      </c>
      <c r="M44" s="127"/>
    </row>
    <row r="45" spans="1:13" ht="25.5" x14ac:dyDescent="0.2">
      <c r="A45" s="530"/>
      <c r="B45" s="312" t="s">
        <v>524</v>
      </c>
      <c r="C45" s="322">
        <f>'1A2-2-Industry'!D$266</f>
        <v>2696.043148087967</v>
      </c>
      <c r="D45" s="322">
        <f>'1A2-2-Industry'!E$266</f>
        <v>22.457709630638917</v>
      </c>
      <c r="E45" s="322">
        <f>'1A2-2-Industry'!F$266</f>
        <v>144.62284591599288</v>
      </c>
      <c r="F45" s="322">
        <f>'1A2-2-Industry'!G$266</f>
        <v>144.62284591599288</v>
      </c>
      <c r="G45" s="322">
        <f>'1A2-2-Industry'!H$266</f>
        <v>372.90829636117962</v>
      </c>
      <c r="H45" s="322">
        <f>'1A2-2-Industry'!I$266</f>
        <v>0.71765030115074857</v>
      </c>
      <c r="I45" s="127"/>
      <c r="J45" s="127"/>
      <c r="K45" s="127"/>
      <c r="L45" s="29" t="s">
        <v>639</v>
      </c>
      <c r="M45" s="127"/>
    </row>
    <row r="46" spans="1:13" ht="25.5" x14ac:dyDescent="0.2">
      <c r="A46" s="530"/>
      <c r="B46" s="312" t="s">
        <v>494</v>
      </c>
      <c r="C46" s="322"/>
      <c r="D46" s="322"/>
      <c r="E46" s="322">
        <f>'2-Other processes'!F$28</f>
        <v>1579.9675604130728</v>
      </c>
      <c r="F46" s="322">
        <f>'2-Other processes'!G$28</f>
        <v>157.99675604130726</v>
      </c>
      <c r="G46" s="322"/>
      <c r="H46" s="322"/>
      <c r="I46" s="127"/>
      <c r="J46" s="127"/>
      <c r="K46" s="127"/>
      <c r="L46" s="29" t="s">
        <v>639</v>
      </c>
      <c r="M46" s="127"/>
    </row>
    <row r="47" spans="1:13" x14ac:dyDescent="0.2">
      <c r="A47" s="530"/>
      <c r="B47" s="311" t="s">
        <v>495</v>
      </c>
      <c r="C47" s="322"/>
      <c r="D47" s="322"/>
      <c r="E47" s="322">
        <f>'2-Other processes'!F$41</f>
        <v>61.804433929929701</v>
      </c>
      <c r="F47" s="322">
        <f>'2-Other processes'!G$41</f>
        <v>6.1804433929929701</v>
      </c>
      <c r="G47" s="322"/>
      <c r="H47" s="322"/>
      <c r="I47" s="127"/>
      <c r="J47" s="127"/>
      <c r="K47" s="127"/>
      <c r="L47" s="316" t="s">
        <v>639</v>
      </c>
      <c r="M47" s="127"/>
    </row>
    <row r="48" spans="1:13" ht="25.5" x14ac:dyDescent="0.2">
      <c r="A48" s="530"/>
      <c r="B48" s="311" t="s">
        <v>496</v>
      </c>
      <c r="C48" s="322"/>
      <c r="D48" s="322"/>
      <c r="E48" s="322">
        <f>'2-Other processes'!F$54</f>
        <v>17.022073271815902</v>
      </c>
      <c r="F48" s="322">
        <f>'2-Other processes'!G$54</f>
        <v>1.7022073271815901</v>
      </c>
      <c r="G48" s="322"/>
      <c r="H48" s="322"/>
      <c r="I48" s="127"/>
      <c r="J48" s="127"/>
      <c r="K48" s="127"/>
      <c r="L48" s="316" t="s">
        <v>639</v>
      </c>
      <c r="M48" s="127"/>
    </row>
    <row r="49" spans="1:13" ht="25.5" x14ac:dyDescent="0.2">
      <c r="A49" s="530"/>
      <c r="B49" s="311" t="s">
        <v>498</v>
      </c>
      <c r="C49" s="322"/>
      <c r="D49" s="322"/>
      <c r="E49" s="322"/>
      <c r="F49" s="322"/>
      <c r="G49" s="322">
        <f>'2-Other processes'!$H$89</f>
        <v>8168.8203590834182</v>
      </c>
      <c r="H49" s="322"/>
      <c r="I49" s="127"/>
      <c r="J49" s="127"/>
      <c r="K49" s="127"/>
      <c r="L49" s="29" t="s">
        <v>639</v>
      </c>
      <c r="M49" s="127"/>
    </row>
    <row r="50" spans="1:13" x14ac:dyDescent="0.2">
      <c r="A50" s="530"/>
      <c r="B50" s="311" t="s">
        <v>499</v>
      </c>
      <c r="C50" s="322"/>
      <c r="D50" s="322"/>
      <c r="E50" s="322">
        <f>'2-Other processes'!F$73</f>
        <v>2152.4394837741938</v>
      </c>
      <c r="F50" s="322">
        <f>'2-Other processes'!G$73</f>
        <v>286.99193116989255</v>
      </c>
      <c r="G50" s="322">
        <f>'2-Other processes'!H$73</f>
        <v>11.479677246795701</v>
      </c>
      <c r="H50" s="322"/>
      <c r="I50" s="127"/>
      <c r="J50" s="127"/>
      <c r="K50" s="127"/>
      <c r="L50" s="316" t="s">
        <v>639</v>
      </c>
      <c r="M50" s="127"/>
    </row>
    <row r="51" spans="1:13" x14ac:dyDescent="0.2">
      <c r="A51" s="530"/>
      <c r="B51" s="311" t="s">
        <v>500</v>
      </c>
      <c r="C51" s="322"/>
      <c r="D51" s="322"/>
      <c r="E51" s="322">
        <f>'2-Other processes'!F$74</f>
        <v>1.6384192149913082</v>
      </c>
      <c r="F51" s="322">
        <f>'2-Other processes'!G$74</f>
        <v>0.32768384299826159</v>
      </c>
      <c r="G51" s="322">
        <f>'2-Other processes'!H$74</f>
        <v>0.53248624487217511</v>
      </c>
      <c r="H51" s="322"/>
      <c r="I51" s="127"/>
      <c r="J51" s="127"/>
      <c r="K51" s="127"/>
      <c r="L51" s="316" t="s">
        <v>639</v>
      </c>
      <c r="M51" s="127"/>
    </row>
    <row r="52" spans="1:13" x14ac:dyDescent="0.2">
      <c r="A52" s="530"/>
      <c r="B52" s="311" t="s">
        <v>501</v>
      </c>
      <c r="C52" s="322">
        <f>SUM('2-Other processes'!D$75:D$79)</f>
        <v>0</v>
      </c>
      <c r="D52" s="322">
        <f>SUM('2-Other processes'!E$75:E$79)</f>
        <v>0</v>
      </c>
      <c r="E52" s="322">
        <f>SUM('2-Other processes'!F$75:F$79)</f>
        <v>0</v>
      </c>
      <c r="F52" s="322">
        <f>SUM('2-Other processes'!G$75:G$79)</f>
        <v>0</v>
      </c>
      <c r="G52" s="322">
        <f>SUM('2-Other processes'!$H$75:$H$79)</f>
        <v>853.73856387492071</v>
      </c>
      <c r="H52" s="322">
        <f>SUM('2-Other processes'!I$75:I$79)</f>
        <v>0</v>
      </c>
      <c r="I52" s="127"/>
      <c r="J52" s="127"/>
      <c r="K52" s="127"/>
      <c r="L52" s="29" t="s">
        <v>639</v>
      </c>
      <c r="M52" s="127"/>
    </row>
    <row r="53" spans="1:13" x14ac:dyDescent="0.2">
      <c r="A53" s="530"/>
      <c r="B53" s="311" t="s">
        <v>502</v>
      </c>
      <c r="C53" s="322"/>
      <c r="D53" s="322"/>
      <c r="E53" s="322"/>
      <c r="F53" s="322"/>
      <c r="G53" s="322">
        <f>'2-Other processes'!$H$90</f>
        <v>5.7862477543507547</v>
      </c>
      <c r="H53" s="322"/>
      <c r="I53" s="127"/>
      <c r="J53" s="127"/>
      <c r="K53" s="127"/>
      <c r="L53" s="29" t="s">
        <v>639</v>
      </c>
      <c r="M53" s="127"/>
    </row>
    <row r="54" spans="1:13" x14ac:dyDescent="0.2">
      <c r="A54" s="530"/>
      <c r="B54" s="311" t="s">
        <v>503</v>
      </c>
      <c r="C54" s="322"/>
      <c r="D54" s="322"/>
      <c r="E54" s="322"/>
      <c r="F54" s="322"/>
      <c r="G54" s="322">
        <f>'2-Other processes'!$H$91</f>
        <v>1937.9032550827549</v>
      </c>
      <c r="H54" s="322"/>
      <c r="I54" s="127"/>
      <c r="J54" s="127"/>
      <c r="K54" s="127"/>
      <c r="L54" s="29" t="s">
        <v>639</v>
      </c>
      <c r="M54" s="127"/>
    </row>
    <row r="55" spans="1:13" x14ac:dyDescent="0.2">
      <c r="A55" s="530"/>
      <c r="B55" s="311" t="s">
        <v>504</v>
      </c>
      <c r="C55" s="322">
        <f>SUM('2-Other processes'!D$80:D$83)</f>
        <v>0</v>
      </c>
      <c r="D55" s="322">
        <f>SUM('2-Other processes'!E$80:E$83)</f>
        <v>0</v>
      </c>
      <c r="E55" s="322">
        <f>SUM('2-Other processes'!F$80:F$83)</f>
        <v>0</v>
      </c>
      <c r="F55" s="322">
        <f>SUM('2-Other processes'!G$80:G$83)</f>
        <v>0</v>
      </c>
      <c r="G55" s="322">
        <f>SUM('2-Other processes'!H$80:H$83)</f>
        <v>866.74262866666663</v>
      </c>
      <c r="H55" s="322">
        <f>SUM('2-Other processes'!I$80:I$83)</f>
        <v>0.72080000000000011</v>
      </c>
      <c r="I55" s="127"/>
      <c r="J55" s="127"/>
      <c r="K55" s="127"/>
      <c r="L55" s="29" t="s">
        <v>639</v>
      </c>
      <c r="M55" s="127"/>
    </row>
    <row r="56" spans="1:13" x14ac:dyDescent="0.2">
      <c r="A56" s="530"/>
      <c r="B56" s="311" t="s">
        <v>505</v>
      </c>
      <c r="C56" s="322"/>
      <c r="D56" s="322"/>
      <c r="E56" s="322"/>
      <c r="F56" s="322"/>
      <c r="G56" s="322">
        <f>'2-Other processes'!$H$92</f>
        <v>4424.7776945035184</v>
      </c>
      <c r="H56" s="322"/>
      <c r="I56" s="127"/>
      <c r="J56" s="127"/>
      <c r="K56" s="127"/>
      <c r="L56" s="29" t="s">
        <v>639</v>
      </c>
      <c r="M56" s="127"/>
    </row>
    <row r="57" spans="1:13" x14ac:dyDescent="0.2">
      <c r="A57" s="530"/>
      <c r="B57" s="311" t="s">
        <v>506</v>
      </c>
      <c r="C57" s="322">
        <f>SUM('2-Other processes'!D$84:D$88)</f>
        <v>72.558600000000013</v>
      </c>
      <c r="D57" s="322">
        <f>SUM('2-Other processes'!E$84:E$88)</f>
        <v>0</v>
      </c>
      <c r="E57" s="322">
        <f>SUM('2-Other processes'!F$84:F$88)</f>
        <v>1498.7420999999999</v>
      </c>
      <c r="F57" s="322">
        <f>SUM('2-Other processes'!G$84:G$88)</f>
        <v>1361.9543999999999</v>
      </c>
      <c r="G57" s="322">
        <f>SUM('2-Other processes'!H$84:H$88)</f>
        <v>2624.0199031805696</v>
      </c>
      <c r="H57" s="322">
        <f>SUM('2-Other processes'!I$84:I$88)</f>
        <v>167.28788333333335</v>
      </c>
      <c r="I57" s="127"/>
      <c r="J57" s="127"/>
      <c r="K57" s="127"/>
      <c r="L57" s="29" t="s">
        <v>639</v>
      </c>
      <c r="M57" s="127"/>
    </row>
    <row r="58" spans="1:13" ht="13.5" thickBot="1" x14ac:dyDescent="0.25">
      <c r="A58" s="531"/>
      <c r="B58" s="311" t="s">
        <v>497</v>
      </c>
      <c r="C58" s="322"/>
      <c r="D58" s="322"/>
      <c r="E58" s="322">
        <f>'2-Other processes'!F$111</f>
        <v>39.297982849520515</v>
      </c>
      <c r="F58" s="322">
        <f>'2-Other processes'!G$111</f>
        <v>6.2876772559232812</v>
      </c>
      <c r="G58" s="322"/>
      <c r="H58" s="322"/>
      <c r="I58" s="109"/>
      <c r="J58" s="109"/>
      <c r="K58" s="109"/>
      <c r="L58" s="313" t="s">
        <v>639</v>
      </c>
      <c r="M58" s="109"/>
    </row>
    <row r="59" spans="1:13" x14ac:dyDescent="0.2">
      <c r="A59" s="532" t="s">
        <v>302</v>
      </c>
      <c r="B59" s="330" t="s">
        <v>470</v>
      </c>
      <c r="C59" s="423">
        <f>'3-Agriculture'!D$119</f>
        <v>50.905145941011348</v>
      </c>
      <c r="D59" s="423" t="str">
        <f>'3-Agriculture'!E$119</f>
        <v>NA</v>
      </c>
      <c r="E59" s="423">
        <f>'3-Agriculture'!F$119</f>
        <v>171.98450095824839</v>
      </c>
      <c r="F59" s="423">
        <f>'3-Agriculture'!G$119</f>
        <v>111.92642125854259</v>
      </c>
      <c r="G59" s="423">
        <f>'3-Agriculture'!H$119</f>
        <v>4896.6444344255578</v>
      </c>
      <c r="H59" s="423">
        <f>'3-Agriculture'!I$119</f>
        <v>4751.7650479389849</v>
      </c>
      <c r="I59" s="331"/>
      <c r="J59" s="331"/>
      <c r="K59" s="331"/>
      <c r="L59" s="332" t="s">
        <v>639</v>
      </c>
      <c r="M59" s="331"/>
    </row>
    <row r="60" spans="1:13" x14ac:dyDescent="0.2">
      <c r="A60" s="533"/>
      <c r="B60" s="311" t="s">
        <v>471</v>
      </c>
      <c r="C60" s="322">
        <f>'3-Agriculture'!D$120</f>
        <v>29.658069248410936</v>
      </c>
      <c r="D60" s="322" t="str">
        <f>'3-Agriculture'!E$120</f>
        <v>NA</v>
      </c>
      <c r="E60" s="322">
        <f>'3-Agriculture'!F$120</f>
        <v>76.743251963543131</v>
      </c>
      <c r="F60" s="322">
        <f>'3-Agriculture'!G$120</f>
        <v>51.162167975695425</v>
      </c>
      <c r="G60" s="322">
        <f>'3-Agriculture'!H$120</f>
        <v>2530.2534406646701</v>
      </c>
      <c r="H60" s="322">
        <f>'3-Agriculture'!I$120</f>
        <v>1818.2110737195922</v>
      </c>
      <c r="I60" s="127"/>
      <c r="J60" s="127"/>
      <c r="K60" s="127"/>
      <c r="L60" s="316" t="s">
        <v>639</v>
      </c>
      <c r="M60" s="127"/>
    </row>
    <row r="61" spans="1:13" x14ac:dyDescent="0.2">
      <c r="A61" s="533"/>
      <c r="B61" s="311" t="s">
        <v>472</v>
      </c>
      <c r="C61" s="322">
        <f>'3-Agriculture'!D$121</f>
        <v>3.7820982714151468</v>
      </c>
      <c r="D61" s="322" t="str">
        <f>'3-Agriculture'!E$121</f>
        <v>NA</v>
      </c>
      <c r="E61" s="322">
        <f>'3-Agriculture'!F$121</f>
        <v>28.365737035613602</v>
      </c>
      <c r="F61" s="322">
        <f>'3-Agriculture'!G$121</f>
        <v>9.4552456785378673</v>
      </c>
      <c r="G61" s="322">
        <f>'3-Agriculture'!H$121</f>
        <v>131.90067721560328</v>
      </c>
      <c r="H61" s="322">
        <f>'3-Agriculture'!I$121</f>
        <v>189.10491357075736</v>
      </c>
      <c r="I61" s="127"/>
      <c r="J61" s="127"/>
      <c r="K61" s="127"/>
      <c r="L61" s="316" t="s">
        <v>639</v>
      </c>
      <c r="M61" s="127"/>
    </row>
    <row r="62" spans="1:13" x14ac:dyDescent="0.2">
      <c r="A62" s="533"/>
      <c r="B62" s="311" t="s">
        <v>473</v>
      </c>
      <c r="C62" s="322">
        <f>'3-Agriculture'!D$64</f>
        <v>125.31868955849565</v>
      </c>
      <c r="D62" s="322" t="str">
        <f>'3-Agriculture'!E$64</f>
        <v>NA</v>
      </c>
      <c r="E62" s="322">
        <f>'3-Agriculture'!F$64</f>
        <v>462.25938229297708</v>
      </c>
      <c r="F62" s="322">
        <f>'3-Agriculture'!G$64</f>
        <v>21.14347883572637</v>
      </c>
      <c r="G62" s="322">
        <f>'3-Agriculture'!H$64</f>
        <v>2327.3366325771053</v>
      </c>
      <c r="H62" s="322">
        <f>'3-Agriculture'!I$64</f>
        <v>18069.018076467273</v>
      </c>
      <c r="I62" s="127"/>
      <c r="J62" s="127"/>
      <c r="K62" s="127"/>
      <c r="L62" s="29" t="s">
        <v>639</v>
      </c>
      <c r="M62" s="127"/>
    </row>
    <row r="63" spans="1:13" x14ac:dyDescent="0.2">
      <c r="A63" s="533"/>
      <c r="B63" s="311" t="s">
        <v>474</v>
      </c>
      <c r="C63" s="322">
        <f>'3-Agriculture'!D$123</f>
        <v>0.42876114398538712</v>
      </c>
      <c r="D63" s="322" t="str">
        <f>'3-Agriculture'!E$123</f>
        <v>NA</v>
      </c>
      <c r="E63" s="322">
        <f>'3-Agriculture'!F$123</f>
        <v>3.215708579890403</v>
      </c>
      <c r="F63" s="322">
        <f>'3-Agriculture'!G$123</f>
        <v>1.0719028599634677</v>
      </c>
      <c r="G63" s="322">
        <f>'3-Agriculture'!H$123</f>
        <v>33.443369230860199</v>
      </c>
      <c r="H63" s="322">
        <f>'3-Agriculture'!I$123</f>
        <v>21.438057199269359</v>
      </c>
      <c r="I63" s="127"/>
      <c r="J63" s="127"/>
      <c r="K63" s="127"/>
      <c r="L63" s="316" t="s">
        <v>639</v>
      </c>
      <c r="M63" s="127"/>
    </row>
    <row r="64" spans="1:13" x14ac:dyDescent="0.2">
      <c r="A64" s="533"/>
      <c r="B64" s="311" t="s">
        <v>475</v>
      </c>
      <c r="C64" s="322">
        <f>'3-Agriculture'!D$124</f>
        <v>0.83283828373702429</v>
      </c>
      <c r="D64" s="322" t="str">
        <f>'3-Agriculture'!E$124</f>
        <v>NA</v>
      </c>
      <c r="E64" s="322">
        <f>'3-Agriculture'!F$124</f>
        <v>0.91156429065743949</v>
      </c>
      <c r="F64" s="322">
        <f>'3-Agriculture'!G$124</f>
        <v>0.58008636678200698</v>
      </c>
      <c r="G64" s="322">
        <f>'3-Agriculture'!H$124</f>
        <v>32.240371570934251</v>
      </c>
      <c r="H64" s="322">
        <f>'3-Agriculture'!I$124</f>
        <v>29.004318339100347</v>
      </c>
      <c r="I64" s="127"/>
      <c r="J64" s="127"/>
      <c r="K64" s="127"/>
      <c r="L64" s="316" t="s">
        <v>639</v>
      </c>
      <c r="M64" s="127"/>
    </row>
    <row r="65" spans="1:13" x14ac:dyDescent="0.2">
      <c r="A65" s="533"/>
      <c r="B65" s="311" t="s">
        <v>476</v>
      </c>
      <c r="C65" s="322">
        <v>0</v>
      </c>
      <c r="D65" s="322"/>
      <c r="E65" s="322">
        <v>0</v>
      </c>
      <c r="F65" s="322">
        <v>0</v>
      </c>
      <c r="G65" s="322">
        <v>0</v>
      </c>
      <c r="H65" s="322">
        <v>0</v>
      </c>
      <c r="I65" s="127"/>
      <c r="J65" s="127"/>
      <c r="K65" s="127"/>
      <c r="L65" s="316" t="s">
        <v>639</v>
      </c>
      <c r="M65" s="127"/>
    </row>
    <row r="66" spans="1:13" x14ac:dyDescent="0.2">
      <c r="A66" s="533"/>
      <c r="B66" s="311" t="s">
        <v>490</v>
      </c>
      <c r="C66" s="322">
        <f>'3-Agriculture'!D$118</f>
        <v>83.236116632064594</v>
      </c>
      <c r="D66" s="322" t="str">
        <f>'3-Agriculture'!E$118</f>
        <v>NA</v>
      </c>
      <c r="E66" s="322">
        <f>'3-Agriculture'!F$118</f>
        <v>706.73815400230683</v>
      </c>
      <c r="F66" s="322">
        <f>'3-Agriculture'!G$118</f>
        <v>58.111514168396766</v>
      </c>
      <c r="G66" s="322">
        <f>'3-Agriculture'!H$118</f>
        <v>3175.7086687889278</v>
      </c>
      <c r="H66" s="322">
        <f>'3-Agriculture'!I$118</f>
        <v>5551.7821796539802</v>
      </c>
      <c r="I66" s="127"/>
      <c r="J66" s="127"/>
      <c r="K66" s="127"/>
      <c r="L66" s="316" t="s">
        <v>639</v>
      </c>
      <c r="M66" s="127"/>
    </row>
    <row r="67" spans="1:13" x14ac:dyDescent="0.2">
      <c r="A67" s="533"/>
      <c r="B67" s="311" t="s">
        <v>477</v>
      </c>
      <c r="C67" s="322">
        <f>'3-Agriculture'!D$126</f>
        <v>1.7735005305651672</v>
      </c>
      <c r="D67" s="322" t="str">
        <f>'3-Agriculture'!E$126</f>
        <v>NA</v>
      </c>
      <c r="E67" s="322">
        <f>'3-Agriculture'!F$126</f>
        <v>24.385632295271051</v>
      </c>
      <c r="F67" s="322">
        <f>'3-Agriculture'!G$126</f>
        <v>4.433751326412918</v>
      </c>
      <c r="G67" s="322">
        <f>'3-Agriculture'!H$126</f>
        <v>108.40521993079585</v>
      </c>
      <c r="H67" s="322">
        <f>'3-Agriculture'!I$126</f>
        <v>124.14503713956172</v>
      </c>
      <c r="I67" s="127"/>
      <c r="J67" s="127"/>
      <c r="K67" s="127"/>
      <c r="L67" s="316" t="s">
        <v>639</v>
      </c>
      <c r="M67" s="127"/>
    </row>
    <row r="68" spans="1:13" x14ac:dyDescent="0.2">
      <c r="A68" s="533"/>
      <c r="B68" s="311" t="s">
        <v>478</v>
      </c>
      <c r="C68" s="322">
        <f>'3-Agriculture'!D$127</f>
        <v>0.71187834832756625</v>
      </c>
      <c r="D68" s="322" t="str">
        <f>'3-Agriculture'!E$127</f>
        <v>NA</v>
      </c>
      <c r="E68" s="322">
        <f>'3-Agriculture'!F$127</f>
        <v>85.425401799307949</v>
      </c>
      <c r="F68" s="322">
        <f>'3-Agriculture'!G$127</f>
        <v>10.678175224913494</v>
      </c>
      <c r="G68" s="322">
        <f>'3-Agriculture'!H$127</f>
        <v>174.05425616608997</v>
      </c>
      <c r="H68" s="322">
        <f>'3-Agriculture'!I$127</f>
        <v>106.78175224913494</v>
      </c>
      <c r="I68" s="127"/>
      <c r="J68" s="127"/>
      <c r="K68" s="127"/>
      <c r="L68" s="316" t="s">
        <v>639</v>
      </c>
      <c r="M68" s="127"/>
    </row>
    <row r="69" spans="1:13" ht="25.5" x14ac:dyDescent="0.2">
      <c r="A69" s="533"/>
      <c r="B69" s="311" t="s">
        <v>479</v>
      </c>
      <c r="C69" s="322">
        <f>'3-Agriculture'!D$129</f>
        <v>11.063824201354613</v>
      </c>
      <c r="D69" s="322" t="str">
        <f>'3-Agriculture'!E$129</f>
        <v>NA</v>
      </c>
      <c r="E69" s="322">
        <f>'3-Agriculture'!F$129</f>
        <v>0</v>
      </c>
      <c r="F69" s="322">
        <f>'3-Agriculture'!G$129</f>
        <v>0</v>
      </c>
      <c r="G69" s="322">
        <f>'3-Agriculture'!H$129</f>
        <v>0</v>
      </c>
      <c r="H69" s="322">
        <f>'3-Agriculture'!I$129</f>
        <v>23933.229666104296</v>
      </c>
      <c r="I69" s="127"/>
      <c r="J69" s="127"/>
      <c r="K69" s="127"/>
      <c r="L69" s="316" t="s">
        <v>639</v>
      </c>
      <c r="M69" s="127"/>
    </row>
    <row r="70" spans="1:13" x14ac:dyDescent="0.2">
      <c r="A70" s="533"/>
      <c r="B70" s="311" t="s">
        <v>480</v>
      </c>
      <c r="C70" s="322">
        <f>'3-Agriculture'!D$130</f>
        <v>2598.9103415137033</v>
      </c>
      <c r="D70" s="322" t="str">
        <f>'3-Agriculture'!E$130</f>
        <v>NA</v>
      </c>
      <c r="E70" s="322">
        <f>'3-Agriculture'!F$130</f>
        <v>0</v>
      </c>
      <c r="F70" s="322">
        <f>'3-Agriculture'!G$130</f>
        <v>0</v>
      </c>
      <c r="G70" s="322">
        <f>'3-Agriculture'!H$130</f>
        <v>0</v>
      </c>
      <c r="H70" s="322">
        <f>'3-Agriculture'!I$130</f>
        <v>13869.130458664104</v>
      </c>
      <c r="I70" s="127"/>
      <c r="J70" s="127"/>
      <c r="K70" s="127"/>
      <c r="L70" s="316" t="s">
        <v>639</v>
      </c>
      <c r="M70" s="127"/>
    </row>
    <row r="71" spans="1:13" ht="25.5" x14ac:dyDescent="0.2">
      <c r="A71" s="533"/>
      <c r="B71" s="311" t="s">
        <v>481</v>
      </c>
      <c r="C71" s="322">
        <f>'3-Agriculture'!D$133</f>
        <v>1355.7599627007469</v>
      </c>
      <c r="D71" s="322" t="str">
        <f>'3-Agriculture'!E$133</f>
        <v>NA</v>
      </c>
      <c r="E71" s="322">
        <f>'3-Agriculture'!F$133</f>
        <v>0</v>
      </c>
      <c r="F71" s="322">
        <f>'3-Agriculture'!G$133</f>
        <v>0</v>
      </c>
      <c r="G71" s="322">
        <f>'3-Agriculture'!H$133</f>
        <v>0</v>
      </c>
      <c r="H71" s="322">
        <f>'3-Agriculture'!I$133</f>
        <v>1575.1773519452202</v>
      </c>
      <c r="I71" s="127"/>
      <c r="J71" s="127"/>
      <c r="K71" s="127"/>
      <c r="L71" s="316" t="s">
        <v>639</v>
      </c>
      <c r="M71" s="127"/>
    </row>
    <row r="72" spans="1:13" ht="38.25" x14ac:dyDescent="0.2">
      <c r="A72" s="533"/>
      <c r="B72" s="311" t="s">
        <v>482</v>
      </c>
      <c r="C72" s="322"/>
      <c r="D72" s="322"/>
      <c r="E72" s="322">
        <f>'3-Agriculture'!F$136</f>
        <v>5359.3573577142861</v>
      </c>
      <c r="F72" s="322">
        <f>'3-Agriculture'!G$136</f>
        <v>206.12912914285712</v>
      </c>
      <c r="G72" s="322"/>
      <c r="H72" s="322"/>
      <c r="I72" s="127"/>
      <c r="J72" s="127"/>
      <c r="K72" s="127"/>
      <c r="L72" s="316" t="s">
        <v>639</v>
      </c>
      <c r="M72" s="127"/>
    </row>
    <row r="73" spans="1:13" x14ac:dyDescent="0.2">
      <c r="A73" s="533"/>
      <c r="B73" s="493" t="s">
        <v>483</v>
      </c>
      <c r="C73" s="495"/>
      <c r="D73" s="495"/>
      <c r="E73" s="495"/>
      <c r="F73" s="495"/>
      <c r="G73" s="495">
        <f>'3-Agriculture'!H$138</f>
        <v>2954.5175177142855</v>
      </c>
      <c r="H73" s="495"/>
      <c r="I73" s="127"/>
      <c r="J73" s="109"/>
      <c r="K73" s="109"/>
      <c r="L73" s="494"/>
      <c r="M73" s="109"/>
    </row>
    <row r="74" spans="1:13" ht="13.5" thickBot="1" x14ac:dyDescent="0.25">
      <c r="A74" s="534"/>
      <c r="B74" s="319" t="s">
        <v>640</v>
      </c>
      <c r="C74" s="327">
        <f>'3-Agriculture'!D$140</f>
        <v>2490.1022246938196</v>
      </c>
      <c r="D74" s="327">
        <f>'3-Agriculture'!E$140</f>
        <v>338.3025779898523</v>
      </c>
      <c r="E74" s="327">
        <f>'3-Agriculture'!F$140</f>
        <v>8016.7955646374485</v>
      </c>
      <c r="F74" s="327">
        <f>'3-Agriculture'!G$140</f>
        <v>7728.9130754853104</v>
      </c>
      <c r="G74" s="327">
        <f>'3-Agriculture'!H$140</f>
        <v>4901.7282297445645</v>
      </c>
      <c r="H74" s="327">
        <f>'3-Agriculture'!I$140</f>
        <v>3152.0693367993799</v>
      </c>
      <c r="I74" s="40"/>
      <c r="J74" s="320"/>
      <c r="K74" s="320"/>
      <c r="L74" s="329" t="s">
        <v>639</v>
      </c>
      <c r="M74" s="320"/>
    </row>
    <row r="75" spans="1:13" ht="25.5" x14ac:dyDescent="0.2">
      <c r="A75" s="529" t="s">
        <v>228</v>
      </c>
      <c r="B75" s="318" t="s">
        <v>484</v>
      </c>
      <c r="C75" s="322"/>
      <c r="D75" s="322"/>
      <c r="E75" s="322"/>
      <c r="F75" s="322"/>
      <c r="G75" s="322">
        <f>'5-Waste'!$H$23</f>
        <v>0.41093988753086408</v>
      </c>
      <c r="H75" s="322"/>
      <c r="I75" s="116"/>
      <c r="J75" s="116"/>
      <c r="K75" s="116"/>
      <c r="L75" s="315" t="s">
        <v>639</v>
      </c>
      <c r="M75" s="116"/>
    </row>
    <row r="76" spans="1:13" x14ac:dyDescent="0.2">
      <c r="A76" s="530"/>
      <c r="B76" s="317" t="s">
        <v>485</v>
      </c>
      <c r="C76" s="322">
        <f>'5-Waste'!D$35</f>
        <v>2.5118499999999999</v>
      </c>
      <c r="D76" s="322">
        <f>'5-Waste'!E$35</f>
        <v>0.34404733333333332</v>
      </c>
      <c r="E76" s="322">
        <f>'5-Waste'!F$35</f>
        <v>0.10564993333333333</v>
      </c>
      <c r="F76" s="322">
        <f>'5-Waste'!G$35</f>
        <v>0.10564993333333333</v>
      </c>
      <c r="G76" s="322">
        <f>'5-Waste'!H$35</f>
        <v>3.9580666666666667E-2</v>
      </c>
      <c r="H76" s="322"/>
      <c r="I76" s="127"/>
      <c r="J76" s="127"/>
      <c r="K76" s="127"/>
      <c r="L76" s="29" t="s">
        <v>639</v>
      </c>
      <c r="M76" s="127"/>
    </row>
    <row r="77" spans="1:13" x14ac:dyDescent="0.2">
      <c r="A77" s="530"/>
      <c r="B77" s="317" t="s">
        <v>486</v>
      </c>
      <c r="C77" s="322"/>
      <c r="D77" s="322"/>
      <c r="E77" s="322"/>
      <c r="F77" s="322"/>
      <c r="G77" s="322"/>
      <c r="H77" s="322">
        <f>'5-Waste'!$I$47</f>
        <v>2758.6988850005305</v>
      </c>
      <c r="I77" s="127"/>
      <c r="J77" s="127"/>
      <c r="K77" s="127"/>
      <c r="L77" s="29" t="s">
        <v>639</v>
      </c>
      <c r="M77" s="127"/>
    </row>
    <row r="78" spans="1:13" x14ac:dyDescent="0.2">
      <c r="A78" s="530"/>
      <c r="B78" s="317" t="s">
        <v>487</v>
      </c>
      <c r="C78" s="322"/>
      <c r="D78" s="322"/>
      <c r="E78" s="322"/>
      <c r="F78" s="322"/>
      <c r="G78" s="322">
        <f>'5-Waste'!$H$59</f>
        <v>2.727952730051955</v>
      </c>
      <c r="H78" s="322"/>
      <c r="I78" s="127"/>
      <c r="J78" s="127"/>
      <c r="K78" s="127"/>
      <c r="L78" s="316" t="s">
        <v>639</v>
      </c>
      <c r="M78" s="127"/>
    </row>
    <row r="79" spans="1:13" x14ac:dyDescent="0.2">
      <c r="B79" s="425" t="s">
        <v>643</v>
      </c>
      <c r="C79" s="424">
        <f>SUM(C4:C78)-SUM(C59:C74)</f>
        <v>65199.692918631488</v>
      </c>
      <c r="D79" s="424">
        <f t="shared" ref="D79:H79" si="0">SUM(D4:D78)-SUM(D59:D74)</f>
        <v>38565.461272572618</v>
      </c>
      <c r="E79" s="424">
        <f t="shared" si="0"/>
        <v>43794.261777112857</v>
      </c>
      <c r="F79" s="424">
        <f t="shared" si="0"/>
        <v>35020.1109990162</v>
      </c>
      <c r="G79" s="424">
        <f t="shared" si="0"/>
        <v>91392.082776581869</v>
      </c>
      <c r="H79" s="424">
        <f t="shared" si="0"/>
        <v>6235.5932705419982</v>
      </c>
      <c r="I79" s="308"/>
      <c r="J79" s="308"/>
      <c r="K79" s="308"/>
      <c r="L79" s="309"/>
      <c r="M79" s="308"/>
    </row>
    <row r="80" spans="1:13" x14ac:dyDescent="0.2">
      <c r="B80" s="425" t="s">
        <v>644</v>
      </c>
      <c r="C80" s="424">
        <f>SUM(C4:C78)</f>
        <v>71952.176369699126</v>
      </c>
      <c r="D80" s="424">
        <f t="shared" ref="D80:H80" si="1">SUM(D4:D78)</f>
        <v>38903.763850562471</v>
      </c>
      <c r="E80" s="424">
        <f t="shared" si="1"/>
        <v>58730.444032682411</v>
      </c>
      <c r="F80" s="424">
        <f t="shared" si="1"/>
        <v>43223.71594733934</v>
      </c>
      <c r="G80" s="424">
        <f t="shared" si="1"/>
        <v>112658.31559461125</v>
      </c>
      <c r="H80" s="424">
        <f t="shared" si="1"/>
        <v>79426.450540332662</v>
      </c>
      <c r="I80" s="308"/>
      <c r="J80" s="308"/>
      <c r="K80" s="308"/>
      <c r="L80" s="309"/>
      <c r="M80" s="308"/>
    </row>
    <row r="81" spans="2:13" x14ac:dyDescent="0.2">
      <c r="B81" s="307"/>
      <c r="C81" s="384"/>
      <c r="D81" s="384"/>
      <c r="E81" s="384"/>
      <c r="F81" s="384"/>
      <c r="G81" s="384"/>
      <c r="H81" s="384"/>
      <c r="I81" s="308"/>
      <c r="J81" s="308"/>
      <c r="K81" s="308"/>
      <c r="L81" s="309"/>
      <c r="M81" s="308"/>
    </row>
    <row r="82" spans="2:13" x14ac:dyDescent="0.2">
      <c r="B82" s="307"/>
      <c r="C82" s="384"/>
      <c r="D82" s="384"/>
      <c r="E82" s="384"/>
      <c r="F82" s="384"/>
      <c r="G82" s="384"/>
      <c r="H82" s="384"/>
      <c r="I82" s="308"/>
      <c r="J82" s="308"/>
      <c r="K82" s="308"/>
      <c r="L82" s="309"/>
      <c r="M82" s="308"/>
    </row>
    <row r="83" spans="2:13" x14ac:dyDescent="0.2">
      <c r="B83" s="307"/>
      <c r="C83" s="384"/>
      <c r="D83" s="384"/>
      <c r="E83" s="384"/>
      <c r="F83" s="384"/>
      <c r="G83" s="384"/>
      <c r="H83" s="384"/>
      <c r="I83" s="308"/>
      <c r="J83" s="308"/>
      <c r="K83" s="308"/>
      <c r="L83" s="309"/>
      <c r="M83" s="308"/>
    </row>
    <row r="84" spans="2:13" x14ac:dyDescent="0.2">
      <c r="B84" s="307"/>
      <c r="C84" s="384"/>
      <c r="D84" s="384"/>
      <c r="E84" s="384"/>
      <c r="F84" s="384"/>
      <c r="G84" s="384"/>
      <c r="H84" s="384"/>
      <c r="I84" s="308"/>
      <c r="J84" s="308"/>
      <c r="K84" s="308"/>
      <c r="L84" s="309"/>
      <c r="M84" s="308"/>
    </row>
    <row r="85" spans="2:13" x14ac:dyDescent="0.2">
      <c r="B85" s="307"/>
      <c r="C85" s="384"/>
      <c r="D85" s="384"/>
      <c r="E85" s="384"/>
      <c r="F85" s="384"/>
      <c r="G85" s="384"/>
      <c r="H85" s="384"/>
      <c r="I85" s="308"/>
      <c r="J85" s="308"/>
      <c r="K85" s="308"/>
      <c r="L85" s="309"/>
      <c r="M85" s="308"/>
    </row>
    <row r="86" spans="2:13" x14ac:dyDescent="0.2">
      <c r="B86" s="307"/>
      <c r="C86" s="384"/>
      <c r="D86" s="384"/>
      <c r="E86" s="384"/>
      <c r="F86" s="384"/>
      <c r="G86" s="384"/>
      <c r="H86" s="384"/>
      <c r="I86" s="308"/>
      <c r="J86" s="308"/>
      <c r="K86" s="308"/>
      <c r="L86" s="309"/>
      <c r="M86" s="308"/>
    </row>
    <row r="87" spans="2:13" x14ac:dyDescent="0.2">
      <c r="B87" s="307"/>
      <c r="C87" s="384"/>
      <c r="D87" s="384"/>
      <c r="E87" s="384"/>
      <c r="F87" s="384"/>
      <c r="G87" s="384"/>
      <c r="H87" s="384"/>
      <c r="I87" s="308"/>
      <c r="J87" s="308"/>
      <c r="K87" s="308"/>
      <c r="L87" s="309"/>
      <c r="M87" s="308"/>
    </row>
    <row r="88" spans="2:13" x14ac:dyDescent="0.2">
      <c r="B88" s="307"/>
      <c r="C88" s="384"/>
      <c r="D88" s="384"/>
      <c r="E88" s="384"/>
      <c r="F88" s="384"/>
      <c r="G88" s="384"/>
      <c r="H88" s="384"/>
      <c r="I88" s="308"/>
      <c r="J88" s="308"/>
      <c r="K88" s="308"/>
      <c r="L88" s="309"/>
      <c r="M88" s="308"/>
    </row>
    <row r="89" spans="2:13" x14ac:dyDescent="0.2">
      <c r="B89" s="307"/>
      <c r="C89" s="384"/>
      <c r="D89" s="384"/>
      <c r="E89" s="384"/>
      <c r="F89" s="384"/>
      <c r="G89" s="384"/>
      <c r="H89" s="384"/>
      <c r="I89" s="308"/>
      <c r="J89" s="308"/>
      <c r="K89" s="308"/>
      <c r="L89" s="309"/>
      <c r="M89" s="308"/>
    </row>
    <row r="90" spans="2:13" x14ac:dyDescent="0.2">
      <c r="B90" s="307"/>
      <c r="C90" s="384"/>
      <c r="D90" s="384"/>
      <c r="E90" s="384"/>
      <c r="F90" s="384"/>
      <c r="G90" s="384"/>
      <c r="H90" s="384"/>
      <c r="I90" s="308"/>
      <c r="J90" s="308"/>
      <c r="K90" s="308"/>
      <c r="L90" s="309"/>
      <c r="M90" s="308"/>
    </row>
    <row r="91" spans="2:13" x14ac:dyDescent="0.2">
      <c r="B91" s="307"/>
      <c r="C91" s="384"/>
      <c r="D91" s="384"/>
      <c r="E91" s="384"/>
      <c r="F91" s="384"/>
      <c r="G91" s="384"/>
      <c r="H91" s="384"/>
      <c r="I91" s="308"/>
      <c r="J91" s="308"/>
      <c r="K91" s="308"/>
      <c r="L91" s="309"/>
      <c r="M91" s="308"/>
    </row>
    <row r="92" spans="2:13" x14ac:dyDescent="0.2">
      <c r="B92" s="307"/>
      <c r="C92" s="384"/>
      <c r="D92" s="384"/>
      <c r="E92" s="384"/>
      <c r="F92" s="384"/>
      <c r="G92" s="384"/>
      <c r="H92" s="384"/>
      <c r="I92" s="308"/>
      <c r="J92" s="308"/>
      <c r="K92" s="308"/>
      <c r="L92" s="309"/>
      <c r="M92" s="308"/>
    </row>
    <row r="93" spans="2:13" x14ac:dyDescent="0.2">
      <c r="B93" s="307"/>
      <c r="C93" s="384"/>
      <c r="D93" s="384"/>
      <c r="E93" s="384"/>
      <c r="F93" s="384"/>
      <c r="G93" s="384"/>
      <c r="H93" s="384"/>
      <c r="I93" s="308"/>
      <c r="J93" s="308"/>
      <c r="K93" s="308"/>
      <c r="L93" s="309"/>
      <c r="M93" s="308"/>
    </row>
    <row r="94" spans="2:13" x14ac:dyDescent="0.2">
      <c r="B94" s="307"/>
      <c r="C94" s="384"/>
      <c r="D94" s="384"/>
      <c r="E94" s="384"/>
      <c r="F94" s="384"/>
      <c r="G94" s="384"/>
      <c r="H94" s="384"/>
      <c r="I94" s="308"/>
      <c r="J94" s="308"/>
      <c r="K94" s="308"/>
      <c r="L94" s="309"/>
      <c r="M94" s="308"/>
    </row>
    <row r="95" spans="2:13" x14ac:dyDescent="0.2">
      <c r="B95" s="307"/>
      <c r="C95" s="384"/>
      <c r="D95" s="384"/>
      <c r="E95" s="384"/>
      <c r="F95" s="384"/>
      <c r="G95" s="384"/>
      <c r="H95" s="384"/>
      <c r="I95" s="308"/>
      <c r="J95" s="308"/>
      <c r="K95" s="308"/>
      <c r="L95" s="309"/>
      <c r="M95" s="308"/>
    </row>
    <row r="96" spans="2:13" x14ac:dyDescent="0.2">
      <c r="B96" s="307"/>
      <c r="C96" s="384"/>
      <c r="D96" s="384"/>
      <c r="E96" s="384"/>
      <c r="F96" s="384"/>
      <c r="G96" s="384"/>
      <c r="H96" s="384"/>
      <c r="I96" s="308"/>
      <c r="J96" s="308"/>
      <c r="K96" s="308"/>
      <c r="L96" s="309"/>
      <c r="M96" s="308"/>
    </row>
    <row r="97" spans="2:13" x14ac:dyDescent="0.2">
      <c r="B97" s="307"/>
      <c r="C97" s="384"/>
      <c r="D97" s="384"/>
      <c r="E97" s="384"/>
      <c r="F97" s="384"/>
      <c r="G97" s="384"/>
      <c r="H97" s="384"/>
      <c r="I97" s="308"/>
      <c r="J97" s="308"/>
      <c r="K97" s="308"/>
      <c r="L97" s="309"/>
      <c r="M97" s="308"/>
    </row>
    <row r="98" spans="2:13" x14ac:dyDescent="0.2">
      <c r="B98" s="307"/>
      <c r="C98" s="384"/>
      <c r="D98" s="384"/>
      <c r="E98" s="384"/>
      <c r="F98" s="384"/>
      <c r="G98" s="384"/>
      <c r="H98" s="384"/>
      <c r="I98" s="308"/>
      <c r="J98" s="308"/>
      <c r="K98" s="308"/>
      <c r="L98" s="309"/>
      <c r="M98" s="308"/>
    </row>
    <row r="99" spans="2:13" x14ac:dyDescent="0.2">
      <c r="B99" s="307"/>
      <c r="C99" s="384"/>
      <c r="D99" s="384"/>
      <c r="E99" s="384"/>
      <c r="F99" s="384"/>
      <c r="G99" s="384"/>
      <c r="H99" s="384"/>
      <c r="I99" s="308"/>
      <c r="J99" s="308"/>
      <c r="K99" s="308"/>
      <c r="L99" s="309"/>
      <c r="M99" s="308"/>
    </row>
    <row r="100" spans="2:13" x14ac:dyDescent="0.2">
      <c r="B100" s="307"/>
      <c r="C100" s="384"/>
      <c r="D100" s="384"/>
      <c r="E100" s="384"/>
      <c r="F100" s="384"/>
      <c r="G100" s="384"/>
      <c r="H100" s="384"/>
      <c r="I100" s="308"/>
      <c r="J100" s="308"/>
      <c r="K100" s="308"/>
      <c r="L100" s="309"/>
      <c r="M100" s="308"/>
    </row>
    <row r="101" spans="2:13" x14ac:dyDescent="0.2">
      <c r="B101" s="307"/>
      <c r="C101" s="384"/>
      <c r="D101" s="384"/>
      <c r="E101" s="384"/>
      <c r="F101" s="384"/>
      <c r="G101" s="384"/>
      <c r="H101" s="384"/>
      <c r="I101" s="308"/>
      <c r="J101" s="308"/>
      <c r="K101" s="308"/>
      <c r="L101" s="309"/>
      <c r="M101" s="308"/>
    </row>
    <row r="102" spans="2:13" x14ac:dyDescent="0.2">
      <c r="B102" s="307"/>
      <c r="C102" s="384"/>
      <c r="D102" s="384"/>
      <c r="E102" s="384"/>
      <c r="F102" s="384"/>
      <c r="G102" s="384"/>
      <c r="H102" s="384"/>
      <c r="I102" s="308"/>
      <c r="J102" s="308"/>
      <c r="K102" s="308"/>
      <c r="L102" s="309"/>
      <c r="M102" s="308"/>
    </row>
    <row r="103" spans="2:13" x14ac:dyDescent="0.2">
      <c r="B103" s="307"/>
      <c r="C103" s="384"/>
      <c r="D103" s="384"/>
      <c r="E103" s="384"/>
      <c r="F103" s="384"/>
      <c r="G103" s="384"/>
      <c r="H103" s="384"/>
      <c r="I103" s="308"/>
      <c r="J103" s="308"/>
      <c r="K103" s="308"/>
      <c r="L103" s="309"/>
      <c r="M103" s="308"/>
    </row>
    <row r="104" spans="2:13" x14ac:dyDescent="0.2">
      <c r="B104" s="307"/>
      <c r="C104" s="384"/>
      <c r="D104" s="384"/>
      <c r="E104" s="384"/>
      <c r="F104" s="384"/>
      <c r="G104" s="384"/>
      <c r="H104" s="384"/>
      <c r="I104" s="308"/>
      <c r="J104" s="308"/>
      <c r="K104" s="308"/>
      <c r="L104" s="309"/>
      <c r="M104" s="308"/>
    </row>
    <row r="105" spans="2:13" x14ac:dyDescent="0.2">
      <c r="B105" s="307"/>
      <c r="C105" s="384"/>
      <c r="D105" s="384"/>
      <c r="E105" s="384"/>
      <c r="F105" s="384"/>
      <c r="G105" s="384"/>
      <c r="H105" s="384"/>
      <c r="I105" s="308"/>
      <c r="J105" s="308"/>
      <c r="K105" s="308"/>
      <c r="L105" s="309"/>
      <c r="M105" s="308"/>
    </row>
    <row r="106" spans="2:13" x14ac:dyDescent="0.2">
      <c r="B106" s="307"/>
      <c r="C106" s="384"/>
      <c r="D106" s="384"/>
      <c r="E106" s="384"/>
      <c r="F106" s="384"/>
      <c r="G106" s="384"/>
      <c r="H106" s="384"/>
      <c r="I106" s="308"/>
      <c r="J106" s="308"/>
      <c r="K106" s="308"/>
      <c r="L106" s="309"/>
      <c r="M106" s="308"/>
    </row>
    <row r="107" spans="2:13" x14ac:dyDescent="0.2">
      <c r="B107" s="307"/>
      <c r="C107" s="384"/>
      <c r="D107" s="384"/>
      <c r="E107" s="384"/>
      <c r="F107" s="384"/>
      <c r="G107" s="384"/>
      <c r="H107" s="384"/>
      <c r="I107" s="308"/>
      <c r="J107" s="308"/>
      <c r="K107" s="308"/>
      <c r="L107" s="309"/>
      <c r="M107" s="308"/>
    </row>
    <row r="108" spans="2:13" x14ac:dyDescent="0.2">
      <c r="B108" s="307"/>
      <c r="C108" s="384"/>
      <c r="D108" s="384"/>
      <c r="E108" s="384"/>
      <c r="F108" s="384"/>
      <c r="G108" s="384"/>
      <c r="H108" s="384"/>
      <c r="I108" s="308"/>
      <c r="J108" s="308"/>
      <c r="K108" s="308"/>
      <c r="L108" s="309"/>
      <c r="M108" s="308"/>
    </row>
    <row r="109" spans="2:13" x14ac:dyDescent="0.2">
      <c r="B109" s="307"/>
      <c r="C109" s="384"/>
      <c r="D109" s="384"/>
      <c r="E109" s="384"/>
      <c r="F109" s="384"/>
      <c r="G109" s="384"/>
      <c r="H109" s="384"/>
      <c r="I109" s="308"/>
      <c r="J109" s="308"/>
      <c r="K109" s="308"/>
      <c r="L109" s="309"/>
      <c r="M109" s="308"/>
    </row>
    <row r="110" spans="2:13" x14ac:dyDescent="0.2">
      <c r="B110" s="307"/>
      <c r="C110" s="384"/>
      <c r="D110" s="384"/>
      <c r="E110" s="384"/>
      <c r="F110" s="384"/>
      <c r="G110" s="384"/>
      <c r="H110" s="384"/>
      <c r="I110" s="308"/>
      <c r="J110" s="308"/>
      <c r="K110" s="308"/>
      <c r="L110" s="309"/>
      <c r="M110" s="308"/>
    </row>
    <row r="111" spans="2:13" x14ac:dyDescent="0.2">
      <c r="B111" s="307"/>
      <c r="C111" s="384"/>
      <c r="D111" s="384"/>
      <c r="E111" s="384"/>
      <c r="F111" s="384"/>
      <c r="G111" s="384"/>
      <c r="H111" s="384"/>
      <c r="I111" s="308"/>
      <c r="J111" s="308"/>
      <c r="K111" s="308"/>
      <c r="L111" s="309"/>
      <c r="M111" s="308"/>
    </row>
    <row r="112" spans="2:13" x14ac:dyDescent="0.2">
      <c r="B112" s="307"/>
      <c r="C112" s="384"/>
      <c r="D112" s="384"/>
      <c r="E112" s="384"/>
      <c r="F112" s="384"/>
      <c r="G112" s="384"/>
      <c r="H112" s="384"/>
      <c r="I112" s="308"/>
      <c r="J112" s="308"/>
      <c r="K112" s="308"/>
      <c r="L112" s="309"/>
      <c r="M112" s="308"/>
    </row>
    <row r="113" spans="2:13" x14ac:dyDescent="0.2">
      <c r="B113" s="307"/>
      <c r="C113" s="384"/>
      <c r="D113" s="384"/>
      <c r="E113" s="384"/>
      <c r="F113" s="384"/>
      <c r="G113" s="384"/>
      <c r="H113" s="384"/>
      <c r="I113" s="308"/>
      <c r="J113" s="308"/>
      <c r="K113" s="308"/>
      <c r="L113" s="309"/>
      <c r="M113" s="308"/>
    </row>
    <row r="114" spans="2:13" x14ac:dyDescent="0.2">
      <c r="B114" s="307"/>
      <c r="C114" s="384"/>
      <c r="D114" s="384"/>
      <c r="E114" s="384"/>
      <c r="F114" s="384"/>
      <c r="G114" s="384"/>
      <c r="H114" s="384"/>
      <c r="I114" s="308"/>
      <c r="J114" s="308"/>
      <c r="K114" s="308"/>
      <c r="L114" s="309"/>
      <c r="M114" s="308"/>
    </row>
    <row r="115" spans="2:13" x14ac:dyDescent="0.2">
      <c r="B115" s="307"/>
      <c r="C115" s="384"/>
      <c r="D115" s="384"/>
      <c r="E115" s="384"/>
      <c r="F115" s="384"/>
      <c r="G115" s="384"/>
      <c r="H115" s="384"/>
      <c r="I115" s="308"/>
      <c r="J115" s="308"/>
      <c r="K115" s="308"/>
      <c r="L115" s="309"/>
      <c r="M115" s="308"/>
    </row>
    <row r="116" spans="2:13" x14ac:dyDescent="0.2">
      <c r="B116" s="307"/>
      <c r="C116" s="384"/>
      <c r="D116" s="384"/>
      <c r="E116" s="384"/>
      <c r="F116" s="384"/>
      <c r="G116" s="384"/>
      <c r="H116" s="384"/>
      <c r="I116" s="308"/>
      <c r="J116" s="308"/>
      <c r="K116" s="308"/>
      <c r="L116" s="309"/>
      <c r="M116" s="308"/>
    </row>
    <row r="117" spans="2:13" x14ac:dyDescent="0.2">
      <c r="B117" s="307"/>
      <c r="C117" s="384"/>
      <c r="D117" s="384"/>
      <c r="E117" s="384"/>
      <c r="F117" s="384"/>
      <c r="G117" s="384"/>
      <c r="H117" s="384"/>
      <c r="I117" s="308"/>
      <c r="J117" s="308"/>
      <c r="K117" s="308"/>
      <c r="L117" s="309"/>
      <c r="M117" s="308"/>
    </row>
    <row r="118" spans="2:13" x14ac:dyDescent="0.2">
      <c r="B118" s="307"/>
      <c r="C118" s="384"/>
      <c r="D118" s="384"/>
      <c r="E118" s="384"/>
      <c r="F118" s="384"/>
      <c r="G118" s="384"/>
      <c r="H118" s="384"/>
      <c r="I118" s="308"/>
      <c r="J118" s="308"/>
      <c r="K118" s="308"/>
      <c r="L118" s="309"/>
      <c r="M118" s="308"/>
    </row>
    <row r="119" spans="2:13" x14ac:dyDescent="0.2">
      <c r="B119" s="307"/>
      <c r="C119" s="384"/>
      <c r="D119" s="384"/>
      <c r="E119" s="384"/>
      <c r="F119" s="384"/>
      <c r="G119" s="384"/>
      <c r="H119" s="384"/>
      <c r="I119" s="308"/>
      <c r="J119" s="308"/>
      <c r="K119" s="308"/>
      <c r="L119" s="309"/>
      <c r="M119" s="308"/>
    </row>
    <row r="120" spans="2:13" x14ac:dyDescent="0.2">
      <c r="B120" s="307"/>
      <c r="C120" s="384"/>
      <c r="D120" s="384"/>
      <c r="E120" s="384"/>
      <c r="F120" s="384"/>
      <c r="G120" s="384"/>
      <c r="H120" s="384"/>
      <c r="I120" s="308"/>
      <c r="J120" s="308"/>
      <c r="K120" s="308"/>
      <c r="L120" s="309"/>
      <c r="M120" s="308"/>
    </row>
    <row r="121" spans="2:13" x14ac:dyDescent="0.2">
      <c r="B121" s="307"/>
      <c r="C121" s="384"/>
      <c r="D121" s="384"/>
      <c r="E121" s="384"/>
      <c r="F121" s="384"/>
      <c r="G121" s="384"/>
      <c r="H121" s="384"/>
      <c r="I121" s="308"/>
      <c r="J121" s="308"/>
      <c r="K121" s="308"/>
      <c r="L121" s="309"/>
      <c r="M121" s="308"/>
    </row>
    <row r="122" spans="2:13" x14ac:dyDescent="0.2">
      <c r="B122" s="307"/>
      <c r="C122" s="384"/>
      <c r="D122" s="384"/>
      <c r="E122" s="384"/>
      <c r="F122" s="384"/>
      <c r="G122" s="384"/>
      <c r="H122" s="384"/>
      <c r="I122" s="308"/>
      <c r="J122" s="308"/>
      <c r="K122" s="308"/>
      <c r="L122" s="309"/>
      <c r="M122" s="308"/>
    </row>
    <row r="123" spans="2:13" x14ac:dyDescent="0.2">
      <c r="B123" s="307"/>
      <c r="C123" s="384"/>
      <c r="D123" s="384"/>
      <c r="E123" s="384"/>
      <c r="F123" s="384"/>
      <c r="G123" s="384"/>
      <c r="H123" s="384"/>
      <c r="I123" s="308"/>
      <c r="J123" s="308"/>
      <c r="K123" s="308"/>
      <c r="L123" s="309"/>
      <c r="M123" s="308"/>
    </row>
    <row r="124" spans="2:13" x14ac:dyDescent="0.2">
      <c r="B124" s="307"/>
      <c r="C124" s="384"/>
      <c r="D124" s="384"/>
      <c r="E124" s="384"/>
      <c r="F124" s="384"/>
      <c r="G124" s="384"/>
      <c r="H124" s="384"/>
      <c r="I124" s="308"/>
      <c r="J124" s="308"/>
      <c r="K124" s="308"/>
      <c r="L124" s="309"/>
      <c r="M124" s="308"/>
    </row>
    <row r="125" spans="2:13" x14ac:dyDescent="0.2">
      <c r="B125" s="307"/>
      <c r="C125" s="384"/>
      <c r="D125" s="384"/>
      <c r="E125" s="384"/>
      <c r="F125" s="384"/>
      <c r="G125" s="384"/>
      <c r="H125" s="384"/>
      <c r="I125" s="308"/>
      <c r="J125" s="308"/>
      <c r="K125" s="308"/>
      <c r="L125" s="309"/>
      <c r="M125" s="308"/>
    </row>
    <row r="126" spans="2:13" x14ac:dyDescent="0.2">
      <c r="B126" s="307"/>
      <c r="C126" s="384"/>
      <c r="D126" s="384"/>
      <c r="E126" s="384"/>
      <c r="F126" s="384"/>
      <c r="G126" s="384"/>
      <c r="H126" s="384"/>
      <c r="I126" s="308"/>
      <c r="J126" s="308"/>
      <c r="K126" s="308"/>
      <c r="L126" s="309"/>
      <c r="M126" s="308"/>
    </row>
    <row r="127" spans="2:13" x14ac:dyDescent="0.2">
      <c r="B127" s="307"/>
      <c r="C127" s="384"/>
      <c r="D127" s="384"/>
      <c r="E127" s="384"/>
      <c r="F127" s="384"/>
      <c r="G127" s="384"/>
      <c r="H127" s="384"/>
      <c r="I127" s="308"/>
      <c r="J127" s="308"/>
      <c r="K127" s="308"/>
      <c r="L127" s="309"/>
      <c r="M127" s="308"/>
    </row>
    <row r="128" spans="2:13" x14ac:dyDescent="0.2">
      <c r="B128" s="307"/>
      <c r="C128" s="384"/>
      <c r="D128" s="384"/>
      <c r="E128" s="384"/>
      <c r="F128" s="384"/>
      <c r="G128" s="384"/>
      <c r="H128" s="384"/>
      <c r="I128" s="308"/>
      <c r="J128" s="308"/>
      <c r="K128" s="308"/>
      <c r="L128" s="309"/>
      <c r="M128" s="308"/>
    </row>
    <row r="129" spans="2:12" x14ac:dyDescent="0.2">
      <c r="B129" s="307"/>
      <c r="L129" s="310"/>
    </row>
  </sheetData>
  <mergeCells count="16">
    <mergeCell ref="M2:M3"/>
    <mergeCell ref="C2:H2"/>
    <mergeCell ref="A7:A13"/>
    <mergeCell ref="A4:A6"/>
    <mergeCell ref="A2:A3"/>
    <mergeCell ref="B2:B3"/>
    <mergeCell ref="I2:I3"/>
    <mergeCell ref="J2:J3"/>
    <mergeCell ref="K2:K3"/>
    <mergeCell ref="A30:A58"/>
    <mergeCell ref="A59:A74"/>
    <mergeCell ref="A75:A78"/>
    <mergeCell ref="L34:L35"/>
    <mergeCell ref="L2:L3"/>
    <mergeCell ref="A14:A25"/>
    <mergeCell ref="A26:A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5369-3840-4679-8529-B3375949B977}">
  <dimension ref="A2:H19"/>
  <sheetViews>
    <sheetView workbookViewId="0">
      <selection activeCell="E5" sqref="E5"/>
    </sheetView>
  </sheetViews>
  <sheetFormatPr baseColWidth="10" defaultRowHeight="12.75" x14ac:dyDescent="0.2"/>
  <cols>
    <col min="2" max="2" width="45" customWidth="1"/>
    <col min="3" max="3" width="24.140625" customWidth="1"/>
  </cols>
  <sheetData>
    <row r="2" spans="1:8" ht="15.75" x14ac:dyDescent="0.25">
      <c r="A2" s="487" t="s">
        <v>636</v>
      </c>
    </row>
    <row r="3" spans="1:8" ht="13.5" thickBot="1" x14ac:dyDescent="0.25"/>
    <row r="4" spans="1:8" ht="32.25" thickBot="1" x14ac:dyDescent="0.25">
      <c r="A4" s="426" t="s">
        <v>571</v>
      </c>
      <c r="B4" s="427" t="s">
        <v>572</v>
      </c>
      <c r="C4" s="428" t="s">
        <v>573</v>
      </c>
    </row>
    <row r="5" spans="1:8" ht="16.5" thickBot="1" x14ac:dyDescent="0.25">
      <c r="A5" s="429" t="s">
        <v>574</v>
      </c>
      <c r="B5" s="430" t="s">
        <v>575</v>
      </c>
      <c r="C5" s="431">
        <v>98.9</v>
      </c>
      <c r="E5" s="432" t="s">
        <v>595</v>
      </c>
    </row>
    <row r="6" spans="1:8" ht="16.5" thickBot="1" x14ac:dyDescent="0.25">
      <c r="A6" s="429" t="s">
        <v>576</v>
      </c>
      <c r="B6" s="430" t="s">
        <v>577</v>
      </c>
      <c r="C6" s="431">
        <v>67.3</v>
      </c>
      <c r="E6" s="432" t="s">
        <v>597</v>
      </c>
    </row>
    <row r="7" spans="1:8" ht="16.5" thickBot="1" x14ac:dyDescent="0.25">
      <c r="A7" s="429" t="s">
        <v>578</v>
      </c>
      <c r="B7" s="430" t="s">
        <v>579</v>
      </c>
      <c r="C7" s="431">
        <v>420</v>
      </c>
      <c r="E7" s="432" t="s">
        <v>595</v>
      </c>
    </row>
    <row r="8" spans="1:8" ht="16.5" thickBot="1" x14ac:dyDescent="0.25">
      <c r="A8" s="429" t="s">
        <v>580</v>
      </c>
      <c r="B8" s="430" t="s">
        <v>581</v>
      </c>
      <c r="C8" s="431">
        <v>358</v>
      </c>
      <c r="E8" s="432" t="s">
        <v>595</v>
      </c>
      <c r="H8" s="31"/>
    </row>
    <row r="9" spans="1:8" ht="16.5" thickBot="1" x14ac:dyDescent="0.25">
      <c r="A9" s="429" t="s">
        <v>582</v>
      </c>
      <c r="B9" s="430" t="s">
        <v>583</v>
      </c>
      <c r="C9" s="431">
        <v>689</v>
      </c>
      <c r="E9" s="432" t="s">
        <v>595</v>
      </c>
    </row>
    <row r="10" spans="1:8" ht="16.5" thickBot="1" x14ac:dyDescent="0.25">
      <c r="A10" s="429" t="s">
        <v>584</v>
      </c>
      <c r="B10" s="430" t="s">
        <v>585</v>
      </c>
      <c r="C10" s="431">
        <v>294</v>
      </c>
      <c r="E10" s="31" t="s">
        <v>596</v>
      </c>
    </row>
    <row r="11" spans="1:8" ht="16.5" thickBot="1" x14ac:dyDescent="0.25">
      <c r="A11" s="429" t="s">
        <v>586</v>
      </c>
      <c r="B11" s="430" t="s">
        <v>587</v>
      </c>
      <c r="C11" s="431">
        <v>382</v>
      </c>
    </row>
    <row r="13" spans="1:8" ht="15.75" x14ac:dyDescent="0.25">
      <c r="A13" s="487" t="s">
        <v>637</v>
      </c>
    </row>
    <row r="14" spans="1:8" ht="13.5" thickBot="1" x14ac:dyDescent="0.25"/>
    <row r="15" spans="1:8" ht="48" thickBot="1" x14ac:dyDescent="0.25">
      <c r="A15" s="426" t="s">
        <v>588</v>
      </c>
      <c r="B15" s="427" t="s">
        <v>589</v>
      </c>
      <c r="C15" s="428" t="s">
        <v>590</v>
      </c>
    </row>
    <row r="16" spans="1:8" ht="16.5" thickBot="1" x14ac:dyDescent="0.25">
      <c r="A16" s="429" t="s">
        <v>574</v>
      </c>
      <c r="B16" s="430" t="s">
        <v>591</v>
      </c>
      <c r="C16" s="431">
        <v>420</v>
      </c>
    </row>
    <row r="17" spans="1:3" ht="32.25" thickBot="1" x14ac:dyDescent="0.25">
      <c r="A17" s="429" t="s">
        <v>576</v>
      </c>
      <c r="B17" s="430" t="s">
        <v>592</v>
      </c>
      <c r="C17" s="431">
        <v>147</v>
      </c>
    </row>
    <row r="18" spans="1:3" ht="32.25" thickBot="1" x14ac:dyDescent="0.25">
      <c r="A18" s="429" t="s">
        <v>578</v>
      </c>
      <c r="B18" s="430" t="s">
        <v>593</v>
      </c>
      <c r="C18" s="431">
        <v>441</v>
      </c>
    </row>
    <row r="19" spans="1:3" ht="16.5" thickBot="1" x14ac:dyDescent="0.25">
      <c r="A19" s="429" t="s">
        <v>580</v>
      </c>
      <c r="B19" s="430" t="s">
        <v>594</v>
      </c>
      <c r="C19" s="431">
        <v>382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8C15-24B6-4D50-A70D-7C2FB5BA7CCB}">
  <dimension ref="A1:S83"/>
  <sheetViews>
    <sheetView zoomScale="80" zoomScaleNormal="80" workbookViewId="0">
      <pane xSplit="3" ySplit="8" topLeftCell="D65" activePane="bottomRight" state="frozen"/>
      <selection pane="topRight" activeCell="D1" sqref="D1"/>
      <selection pane="bottomLeft" activeCell="A9" sqref="A9"/>
      <selection pane="bottomRight" activeCell="F75" sqref="F75"/>
    </sheetView>
  </sheetViews>
  <sheetFormatPr baseColWidth="10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57" customWidth="1"/>
    <col min="6" max="6" width="42.5703125" style="57" customWidth="1"/>
    <col min="7" max="7" width="16.7109375" style="57" customWidth="1"/>
    <col min="8" max="8" width="12.42578125" style="62" customWidth="1"/>
    <col min="11" max="11" width="20" customWidth="1"/>
    <col min="12" max="12" width="20.140625" bestFit="1" customWidth="1"/>
    <col min="13" max="13" width="50.570312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43" t="s">
        <v>21</v>
      </c>
      <c r="B1" s="66" t="s">
        <v>222</v>
      </c>
      <c r="C1" s="44"/>
      <c r="D1" s="44"/>
      <c r="E1" s="44"/>
      <c r="F1" s="44"/>
      <c r="G1" s="44"/>
    </row>
    <row r="2" spans="1:19" x14ac:dyDescent="0.2">
      <c r="D2" s="51"/>
      <c r="E2" s="53"/>
      <c r="F2" s="53"/>
      <c r="G2" s="53"/>
    </row>
    <row r="3" spans="1:19" x14ac:dyDescent="0.2">
      <c r="A3" s="34" t="s">
        <v>22</v>
      </c>
      <c r="B3" s="34"/>
      <c r="C3" s="34"/>
      <c r="D3" s="34"/>
      <c r="E3" s="54"/>
      <c r="F3" s="54"/>
      <c r="G3" s="54"/>
    </row>
    <row r="4" spans="1:19" x14ac:dyDescent="0.2">
      <c r="A4" s="31" t="s">
        <v>232</v>
      </c>
      <c r="B4" s="31"/>
      <c r="C4" s="31"/>
      <c r="D4" s="31"/>
      <c r="E4" s="55"/>
      <c r="F4" s="55"/>
      <c r="G4" s="55"/>
    </row>
    <row r="5" spans="1:19" x14ac:dyDescent="0.2">
      <c r="A5" s="49" t="s">
        <v>329</v>
      </c>
      <c r="B5" s="33"/>
      <c r="C5" s="33"/>
      <c r="D5" s="33"/>
      <c r="E5" s="56"/>
      <c r="F5" s="56"/>
      <c r="G5" s="56"/>
    </row>
    <row r="6" spans="1:19" ht="12" customHeight="1" thickBot="1" x14ac:dyDescent="0.25">
      <c r="A6" s="49"/>
      <c r="B6" s="33"/>
      <c r="C6" s="33"/>
      <c r="D6" s="33"/>
      <c r="E6" s="56"/>
      <c r="F6" s="56"/>
      <c r="G6" s="56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73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74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s="51" customFormat="1" ht="13.5" thickTop="1" x14ac:dyDescent="0.2">
      <c r="A9" s="554" t="s">
        <v>208</v>
      </c>
      <c r="B9" s="551" t="s">
        <v>209</v>
      </c>
      <c r="C9" s="544" t="s">
        <v>526</v>
      </c>
      <c r="D9" s="191">
        <v>2.8841101660227131</v>
      </c>
      <c r="E9" s="468">
        <v>3.8888284195310367E-2</v>
      </c>
      <c r="F9" s="468">
        <v>2.3603328912669336E-2</v>
      </c>
      <c r="G9" s="468">
        <v>9.9035720215134466E-3</v>
      </c>
      <c r="H9" s="468">
        <v>8.2472642591187931E-2</v>
      </c>
      <c r="I9" s="207"/>
      <c r="J9" s="165"/>
      <c r="K9" s="80"/>
      <c r="L9" s="82"/>
      <c r="M9" s="89" t="s">
        <v>51</v>
      </c>
      <c r="N9" s="165" t="e">
        <f>INDEX(#REF!,MATCH($M9,#REF!,0),9)</f>
        <v>#REF!</v>
      </c>
      <c r="O9" s="83" t="e">
        <f>INDEX(#REF!,MATCH($M9,#REF!,0),10)</f>
        <v>#REF!</v>
      </c>
      <c r="P9" s="185" t="e">
        <f>INDEX(#REF!,MATCH($M9,#REF!,0),11)</f>
        <v>#REF!</v>
      </c>
      <c r="Q9" s="186" t="e">
        <f>INDEX(#REF!,MATCH($M9,#REF!,0),12)</f>
        <v>#REF!</v>
      </c>
      <c r="R9" s="185" t="e">
        <f>INDEX(#REF!,MATCH($M9,#REF!,0),13)</f>
        <v>#REF!</v>
      </c>
      <c r="S9" s="187" t="e">
        <f>INDEX(#REF!,MATCH($M9,#REF!,0),14)</f>
        <v>#REF!</v>
      </c>
    </row>
    <row r="10" spans="1:19" s="51" customFormat="1" x14ac:dyDescent="0.2">
      <c r="A10" s="555"/>
      <c r="B10" s="552"/>
      <c r="C10" s="545"/>
      <c r="D10" s="192">
        <v>18.062614812114091</v>
      </c>
      <c r="E10" s="243">
        <v>0.24329015602754861</v>
      </c>
      <c r="F10" s="243">
        <v>0.26030109363910725</v>
      </c>
      <c r="G10" s="243">
        <v>0.1092180953657725</v>
      </c>
      <c r="H10" s="243">
        <v>0.51650994237716341</v>
      </c>
      <c r="I10" s="201"/>
      <c r="J10" s="165"/>
      <c r="K10" s="80"/>
      <c r="L10" s="82"/>
      <c r="M10" s="89" t="s">
        <v>52</v>
      </c>
      <c r="N10" s="165" t="e">
        <f>INDEX(#REF!,MATCH($M10,#REF!,0),9)</f>
        <v>#REF!</v>
      </c>
      <c r="O10" s="83" t="e">
        <f>INDEX(#REF!,MATCH($M10,#REF!,0),10)</f>
        <v>#REF!</v>
      </c>
      <c r="P10" s="186" t="e">
        <f>INDEX(#REF!,MATCH($M10,#REF!,0),11)</f>
        <v>#REF!</v>
      </c>
      <c r="Q10" s="186" t="e">
        <f>INDEX(#REF!,MATCH($M10,#REF!,0),12)</f>
        <v>#REF!</v>
      </c>
      <c r="R10" s="188" t="e">
        <f>INDEX(#REF!,MATCH($M10,#REF!,0),13)</f>
        <v>#REF!</v>
      </c>
      <c r="S10" s="187" t="e">
        <f>INDEX(#REF!,MATCH($M10,#REF!,0),14)</f>
        <v>#REF!</v>
      </c>
    </row>
    <row r="11" spans="1:19" s="51" customFormat="1" x14ac:dyDescent="0.2">
      <c r="A11" s="555"/>
      <c r="B11" s="552"/>
      <c r="C11" s="545"/>
      <c r="D11" s="192">
        <v>70.871371869907449</v>
      </c>
      <c r="E11" s="243">
        <v>2.1109485583505512</v>
      </c>
      <c r="F11" s="243">
        <v>0.87104084053485964</v>
      </c>
      <c r="G11" s="243">
        <v>0.36547453665683027</v>
      </c>
      <c r="H11" s="243">
        <v>2.026604042741694</v>
      </c>
      <c r="I11" s="201"/>
      <c r="J11" s="165"/>
      <c r="K11" s="80"/>
      <c r="L11" s="82"/>
      <c r="M11" s="89" t="s">
        <v>53</v>
      </c>
      <c r="N11" s="165" t="e">
        <f>INDEX(#REF!,MATCH($M11,#REF!,0),9)</f>
        <v>#REF!</v>
      </c>
      <c r="O11" s="83" t="e">
        <f>INDEX(#REF!,MATCH($M11,#REF!,0),10)</f>
        <v>#REF!</v>
      </c>
      <c r="P11" s="186" t="e">
        <f>INDEX(#REF!,MATCH($M11,#REF!,0),11)</f>
        <v>#REF!</v>
      </c>
      <c r="Q11" s="186" t="e">
        <f>INDEX(#REF!,MATCH($M11,#REF!,0),12)</f>
        <v>#REF!</v>
      </c>
      <c r="R11" s="188" t="e">
        <f>INDEX(#REF!,MATCH($M11,#REF!,0),13)</f>
        <v>#REF!</v>
      </c>
      <c r="S11" s="187" t="e">
        <f>INDEX(#REF!,MATCH($M11,#REF!,0),14)</f>
        <v>#REF!</v>
      </c>
    </row>
    <row r="12" spans="1:19" s="51" customFormat="1" x14ac:dyDescent="0.2">
      <c r="A12" s="555"/>
      <c r="B12" s="552"/>
      <c r="C12" s="545"/>
      <c r="D12" s="192">
        <v>6.8380236970223276</v>
      </c>
      <c r="E12" s="243">
        <v>6.887967265846108E-2</v>
      </c>
      <c r="F12" s="243">
        <v>4.824670659015641E-2</v>
      </c>
      <c r="G12" s="243">
        <v>2.0243531549482805E-2</v>
      </c>
      <c r="H12" s="243">
        <v>0.19553687339631076</v>
      </c>
      <c r="I12" s="201"/>
      <c r="J12" s="165"/>
      <c r="K12" s="80"/>
      <c r="L12" s="82"/>
      <c r="M12" s="89" t="s">
        <v>54</v>
      </c>
      <c r="N12" s="165" t="e">
        <f>INDEX(#REF!,MATCH($M12,#REF!,0),9)</f>
        <v>#REF!</v>
      </c>
      <c r="O12" s="83" t="e">
        <f>INDEX(#REF!,MATCH($M12,#REF!,0),10)</f>
        <v>#REF!</v>
      </c>
      <c r="P12" s="186" t="e">
        <f>INDEX(#REF!,MATCH($M12,#REF!,0),11)</f>
        <v>#REF!</v>
      </c>
      <c r="Q12" s="186" t="e">
        <f>INDEX(#REF!,MATCH($M12,#REF!,0),12)</f>
        <v>#REF!</v>
      </c>
      <c r="R12" s="189" t="e">
        <f>INDEX(#REF!,MATCH($M12,#REF!,0),13)</f>
        <v>#REF!</v>
      </c>
      <c r="S12" s="187" t="e">
        <f>INDEX(#REF!,MATCH($M12,#REF!,0),14)</f>
        <v>#REF!</v>
      </c>
    </row>
    <row r="13" spans="1:19" s="51" customFormat="1" x14ac:dyDescent="0.2">
      <c r="A13" s="555"/>
      <c r="B13" s="552"/>
      <c r="C13" s="545"/>
      <c r="D13" s="192">
        <v>27.938780433227052</v>
      </c>
      <c r="E13" s="243">
        <v>1.6243624189863277</v>
      </c>
      <c r="F13" s="243">
        <v>0.54934797952803827</v>
      </c>
      <c r="G13" s="243">
        <v>0.2304974565349793</v>
      </c>
      <c r="H13" s="243">
        <v>0.79892407725907366</v>
      </c>
      <c r="I13" s="201"/>
      <c r="J13" s="165"/>
      <c r="K13" s="80"/>
      <c r="L13" s="82"/>
      <c r="M13" s="89" t="s">
        <v>55</v>
      </c>
      <c r="N13" s="165" t="e">
        <f>INDEX(#REF!,MATCH($M13,#REF!,0),9)</f>
        <v>#REF!</v>
      </c>
      <c r="O13" s="83" t="e">
        <f>INDEX(#REF!,MATCH($M13,#REF!,0),10)</f>
        <v>#REF!</v>
      </c>
      <c r="P13" s="186" t="e">
        <f>INDEX(#REF!,MATCH($M13,#REF!,0),11)</f>
        <v>#REF!</v>
      </c>
      <c r="Q13" s="186" t="e">
        <f>INDEX(#REF!,MATCH($M13,#REF!,0),12)</f>
        <v>#REF!</v>
      </c>
      <c r="R13" s="189" t="e">
        <f>INDEX(#REF!,MATCH($M13,#REF!,0),13)</f>
        <v>#REF!</v>
      </c>
      <c r="S13" s="187" t="e">
        <f>INDEX(#REF!,MATCH($M13,#REF!,0),14)</f>
        <v>#REF!</v>
      </c>
    </row>
    <row r="14" spans="1:19" s="51" customFormat="1" x14ac:dyDescent="0.2">
      <c r="A14" s="555"/>
      <c r="B14" s="552"/>
      <c r="C14" s="545"/>
      <c r="D14" s="192">
        <v>5.2836579417716036</v>
      </c>
      <c r="E14" s="243">
        <v>7.3307548810217046E-2</v>
      </c>
      <c r="F14" s="243">
        <v>0.10267592528228493</v>
      </c>
      <c r="G14" s="243">
        <v>4.3081144387342445E-2</v>
      </c>
      <c r="H14" s="243">
        <v>0.15108896953362405</v>
      </c>
      <c r="I14" s="201"/>
      <c r="J14" s="165"/>
      <c r="K14" s="80"/>
      <c r="L14" s="82"/>
      <c r="M14" s="89" t="s">
        <v>56</v>
      </c>
      <c r="N14" s="165" t="e">
        <f>INDEX(#REF!,MATCH($M14,#REF!,0),9)</f>
        <v>#REF!</v>
      </c>
      <c r="O14" s="83" t="e">
        <f>INDEX(#REF!,MATCH($M14,#REF!,0),10)</f>
        <v>#REF!</v>
      </c>
      <c r="P14" s="186" t="e">
        <f>INDEX(#REF!,MATCH($M14,#REF!,0),11)</f>
        <v>#REF!</v>
      </c>
      <c r="Q14" s="186" t="e">
        <f>INDEX(#REF!,MATCH($M14,#REF!,0),12)</f>
        <v>#REF!</v>
      </c>
      <c r="R14" s="189" t="e">
        <f>INDEX(#REF!,MATCH($M14,#REF!,0),13)</f>
        <v>#REF!</v>
      </c>
      <c r="S14" s="187" t="e">
        <f>INDEX(#REF!,MATCH($M14,#REF!,0),14)</f>
        <v>#REF!</v>
      </c>
    </row>
    <row r="15" spans="1:19" s="51" customFormat="1" x14ac:dyDescent="0.2">
      <c r="A15" s="555"/>
      <c r="B15" s="552"/>
      <c r="C15" s="545"/>
      <c r="D15" s="192">
        <v>5.7677221698265777</v>
      </c>
      <c r="E15" s="243">
        <v>5.315292325122975E-2</v>
      </c>
      <c r="F15" s="243">
        <v>5.1655755319281238E-2</v>
      </c>
      <c r="G15" s="243">
        <v>2.1673912820643865E-2</v>
      </c>
      <c r="H15" s="243">
        <v>0.16493103997249742</v>
      </c>
      <c r="I15" s="201"/>
      <c r="J15" s="165"/>
      <c r="K15" s="80"/>
      <c r="L15" s="82"/>
      <c r="M15" s="89" t="s">
        <v>57</v>
      </c>
      <c r="N15" s="165" t="e">
        <f>INDEX(#REF!,MATCH($M15,#REF!,0),9)</f>
        <v>#REF!</v>
      </c>
      <c r="O15" s="83" t="e">
        <f>INDEX(#REF!,MATCH($M15,#REF!,0),10)</f>
        <v>#REF!</v>
      </c>
      <c r="P15" s="186" t="e">
        <f>INDEX(#REF!,MATCH($M15,#REF!,0),11)</f>
        <v>#REF!</v>
      </c>
      <c r="Q15" s="186" t="e">
        <f>INDEX(#REF!,MATCH($M15,#REF!,0),12)</f>
        <v>#REF!</v>
      </c>
      <c r="R15" s="189" t="e">
        <f>INDEX(#REF!,MATCH($M15,#REF!,0),13)</f>
        <v>#REF!</v>
      </c>
      <c r="S15" s="187" t="e">
        <f>INDEX(#REF!,MATCH($M15,#REF!,0),14)</f>
        <v>#REF!</v>
      </c>
    </row>
    <row r="16" spans="1:19" x14ac:dyDescent="0.2">
      <c r="A16" s="555"/>
      <c r="B16" s="552"/>
      <c r="C16" s="545"/>
      <c r="D16" s="192">
        <v>9.7866458703859056</v>
      </c>
      <c r="E16" s="243">
        <v>5.5942750344432808</v>
      </c>
      <c r="F16" s="243">
        <v>4.5577248093790868</v>
      </c>
      <c r="G16" s="243">
        <v>1.9123470282912618</v>
      </c>
      <c r="H16" s="243">
        <v>0.27985427066675567</v>
      </c>
      <c r="I16" s="201"/>
      <c r="J16" s="158"/>
      <c r="K16" s="71"/>
      <c r="L16" s="73"/>
      <c r="M16" s="170" t="s">
        <v>58</v>
      </c>
      <c r="N16" s="165" t="e">
        <f>INDEX(#REF!,MATCH($M16,#REF!,0),9)</f>
        <v>#REF!</v>
      </c>
      <c r="O16" s="83" t="e">
        <f>INDEX(#REF!,MATCH($M16,#REF!,0),10)</f>
        <v>#REF!</v>
      </c>
      <c r="P16" s="186" t="e">
        <f>INDEX(#REF!,MATCH($M16,#REF!,0),11)</f>
        <v>#REF!</v>
      </c>
      <c r="Q16" s="186" t="e">
        <f>INDEX(#REF!,MATCH($M16,#REF!,0),12)</f>
        <v>#REF!</v>
      </c>
      <c r="R16" s="189" t="e">
        <f>INDEX(#REF!,MATCH($M16,#REF!,0),13)</f>
        <v>#REF!</v>
      </c>
      <c r="S16" s="187" t="e">
        <f>INDEX(#REF!,MATCH($M16,#REF!,0),14)</f>
        <v>#REF!</v>
      </c>
    </row>
    <row r="17" spans="1:19" x14ac:dyDescent="0.2">
      <c r="A17" s="555"/>
      <c r="B17" s="552"/>
      <c r="C17" s="545"/>
      <c r="D17" s="192">
        <v>12.927608476446846</v>
      </c>
      <c r="E17" s="243">
        <v>2.130464216614893E-2</v>
      </c>
      <c r="F17" s="243">
        <v>9.5222242467757789E-2</v>
      </c>
      <c r="G17" s="243">
        <v>3.9953700591075045E-2</v>
      </c>
      <c r="H17" s="243">
        <v>0.36967174347126369</v>
      </c>
      <c r="I17" s="201"/>
      <c r="J17" s="158"/>
      <c r="K17" s="71"/>
      <c r="L17" s="73"/>
      <c r="M17" s="170" t="s">
        <v>59</v>
      </c>
      <c r="N17" s="165" t="e">
        <f>INDEX(#REF!,MATCH($M17,#REF!,0),9)</f>
        <v>#REF!</v>
      </c>
      <c r="O17" s="83" t="e">
        <f>INDEX(#REF!,MATCH($M17,#REF!,0),10)</f>
        <v>#REF!</v>
      </c>
      <c r="P17" s="186" t="e">
        <f>INDEX(#REF!,MATCH($M17,#REF!,0),11)</f>
        <v>#REF!</v>
      </c>
      <c r="Q17" s="186" t="e">
        <f>INDEX(#REF!,MATCH($M17,#REF!,0),12)</f>
        <v>#REF!</v>
      </c>
      <c r="R17" s="189" t="e">
        <f>INDEX(#REF!,MATCH($M17,#REF!,0),13)</f>
        <v>#REF!</v>
      </c>
      <c r="S17" s="187" t="e">
        <f>INDEX(#REF!,MATCH($M17,#REF!,0),14)</f>
        <v>#REF!</v>
      </c>
    </row>
    <row r="18" spans="1:19" x14ac:dyDescent="0.2">
      <c r="A18" s="555"/>
      <c r="B18" s="552"/>
      <c r="C18" s="545"/>
      <c r="D18" s="192">
        <v>5.8905191567727044</v>
      </c>
      <c r="E18" s="243">
        <v>0.1468817735203081</v>
      </c>
      <c r="F18" s="243">
        <v>4.336425544420644E-2</v>
      </c>
      <c r="G18" s="243">
        <v>1.8194934644175861E-2</v>
      </c>
      <c r="H18" s="243">
        <v>0.16844248420753119</v>
      </c>
      <c r="I18" s="201"/>
      <c r="J18" s="158"/>
      <c r="K18" s="71"/>
      <c r="L18" s="73"/>
      <c r="M18" s="170" t="s">
        <v>60</v>
      </c>
      <c r="N18" s="165" t="e">
        <f>INDEX(#REF!,MATCH($M18,#REF!,0),9)</f>
        <v>#REF!</v>
      </c>
      <c r="O18" s="83" t="e">
        <f>INDEX(#REF!,MATCH($M18,#REF!,0),10)</f>
        <v>#REF!</v>
      </c>
      <c r="P18" s="186" t="e">
        <f>INDEX(#REF!,MATCH($M18,#REF!,0),11)</f>
        <v>#REF!</v>
      </c>
      <c r="Q18" s="186" t="e">
        <f>INDEX(#REF!,MATCH($M18,#REF!,0),12)</f>
        <v>#REF!</v>
      </c>
      <c r="R18" s="189" t="e">
        <f>INDEX(#REF!,MATCH($M18,#REF!,0),13)</f>
        <v>#REF!</v>
      </c>
      <c r="S18" s="187" t="e">
        <f>INDEX(#REF!,MATCH($M18,#REF!,0),14)</f>
        <v>#REF!</v>
      </c>
    </row>
    <row r="19" spans="1:19" x14ac:dyDescent="0.2">
      <c r="A19" s="555"/>
      <c r="B19" s="552"/>
      <c r="C19" s="545"/>
      <c r="D19" s="192">
        <v>0.29244613057494317</v>
      </c>
      <c r="E19" s="243">
        <v>5.2771062533111257</v>
      </c>
      <c r="F19" s="243">
        <v>5.9829383001009999</v>
      </c>
      <c r="G19" s="243">
        <v>2.5103433746380199</v>
      </c>
      <c r="H19" s="243">
        <v>8.3626504591340998E-3</v>
      </c>
      <c r="I19" s="201"/>
      <c r="J19" s="158"/>
      <c r="K19" s="71"/>
      <c r="L19" s="73"/>
      <c r="M19" s="170" t="s">
        <v>67</v>
      </c>
      <c r="N19" s="165" t="e">
        <f>INDEX(#REF!,MATCH($M19,#REF!,0),9)</f>
        <v>#REF!</v>
      </c>
      <c r="O19" s="83" t="e">
        <f>INDEX(#REF!,MATCH($M19,#REF!,0),10)</f>
        <v>#REF!</v>
      </c>
      <c r="P19" s="186" t="e">
        <f>INDEX(#REF!,MATCH($M19,#REF!,0),11)</f>
        <v>#REF!</v>
      </c>
      <c r="Q19" s="186" t="e">
        <f>INDEX(#REF!,MATCH($M19,#REF!,0),12)</f>
        <v>#REF!</v>
      </c>
      <c r="R19" s="189" t="e">
        <f>INDEX(#REF!,MATCH($M19,#REF!,0),13)</f>
        <v>#REF!</v>
      </c>
      <c r="S19" s="187" t="e">
        <f>INDEX(#REF!,MATCH($M19,#REF!,0),14)</f>
        <v>#REF!</v>
      </c>
    </row>
    <row r="20" spans="1:19" x14ac:dyDescent="0.2">
      <c r="A20" s="555"/>
      <c r="B20" s="552"/>
      <c r="C20" s="545"/>
      <c r="D20" s="192">
        <v>1.1582271588224904</v>
      </c>
      <c r="E20" s="243">
        <v>0.87118271439804817</v>
      </c>
      <c r="F20" s="243">
        <v>0.15889633906937739</v>
      </c>
      <c r="G20" s="243">
        <v>6.6670313486320618E-2</v>
      </c>
      <c r="H20" s="243">
        <v>3.3120112967356757E-2</v>
      </c>
      <c r="I20" s="201"/>
      <c r="J20" s="158"/>
      <c r="K20" s="71"/>
      <c r="L20" s="73"/>
      <c r="M20" s="170" t="s">
        <v>74</v>
      </c>
      <c r="N20" s="165" t="e">
        <f>INDEX(#REF!,MATCH($M20,#REF!,0),9)</f>
        <v>#REF!</v>
      </c>
      <c r="O20" s="83" t="e">
        <f>INDEX(#REF!,MATCH($M20,#REF!,0),10)</f>
        <v>#REF!</v>
      </c>
      <c r="P20" s="186" t="e">
        <f>INDEX(#REF!,MATCH($M20,#REF!,0),11)</f>
        <v>#REF!</v>
      </c>
      <c r="Q20" s="186" t="e">
        <f>INDEX(#REF!,MATCH($M20,#REF!,0),12)</f>
        <v>#REF!</v>
      </c>
      <c r="R20" s="189" t="e">
        <f>INDEX(#REF!,MATCH($M20,#REF!,0),13)</f>
        <v>#REF!</v>
      </c>
      <c r="S20" s="187" t="e">
        <f>INDEX(#REF!,MATCH($M20,#REF!,0),14)</f>
        <v>#REF!</v>
      </c>
    </row>
    <row r="21" spans="1:19" x14ac:dyDescent="0.2">
      <c r="A21" s="555"/>
      <c r="B21" s="552"/>
      <c r="C21" s="545"/>
      <c r="D21" s="192">
        <v>30.128850995950195</v>
      </c>
      <c r="E21" s="243">
        <v>27.691372968692477</v>
      </c>
      <c r="F21" s="243">
        <v>2.8289326403042603</v>
      </c>
      <c r="G21" s="243">
        <v>1.1869740175600936</v>
      </c>
      <c r="H21" s="243">
        <v>0.86155029344762846</v>
      </c>
      <c r="I21" s="201"/>
      <c r="J21" s="158"/>
      <c r="K21" s="71"/>
      <c r="L21" s="73"/>
      <c r="M21" s="170" t="s">
        <v>77</v>
      </c>
      <c r="N21" s="165" t="e">
        <f>INDEX(#REF!,MATCH($M21,#REF!,0),9)</f>
        <v>#REF!</v>
      </c>
      <c r="O21" s="83" t="e">
        <f>INDEX(#REF!,MATCH($M21,#REF!,0),10)</f>
        <v>#REF!</v>
      </c>
      <c r="P21" s="186" t="e">
        <f>INDEX(#REF!,MATCH($M21,#REF!,0),11)</f>
        <v>#REF!</v>
      </c>
      <c r="Q21" s="186" t="e">
        <f>INDEX(#REF!,MATCH($M21,#REF!,0),12)</f>
        <v>#REF!</v>
      </c>
      <c r="R21" s="189" t="e">
        <f>INDEX(#REF!,MATCH($M21,#REF!,0),13)</f>
        <v>#REF!</v>
      </c>
      <c r="S21" s="187" t="e">
        <f>INDEX(#REF!,MATCH($M21,#REF!,0),14)</f>
        <v>#REF!</v>
      </c>
    </row>
    <row r="22" spans="1:19" x14ac:dyDescent="0.2">
      <c r="A22" s="555"/>
      <c r="B22" s="552"/>
      <c r="C22" s="545"/>
      <c r="D22" s="192">
        <v>1.631879796503533</v>
      </c>
      <c r="E22" s="243">
        <v>3.5546585671090932E-3</v>
      </c>
      <c r="F22" s="243">
        <v>1.7998621680040384E-2</v>
      </c>
      <c r="G22" s="243">
        <v>7.5519282367232264E-3</v>
      </c>
      <c r="H22" s="243">
        <v>4.6664458519770864E-2</v>
      </c>
      <c r="I22" s="201"/>
      <c r="J22" s="158"/>
      <c r="K22" s="71"/>
      <c r="L22" s="73"/>
      <c r="M22" s="170" t="s">
        <v>84</v>
      </c>
      <c r="N22" s="165" t="e">
        <f>INDEX(#REF!,MATCH($M22,#REF!,0),9)</f>
        <v>#REF!</v>
      </c>
      <c r="O22" s="83" t="e">
        <f>INDEX(#REF!,MATCH($M22,#REF!,0),10)</f>
        <v>#REF!</v>
      </c>
      <c r="P22" s="186" t="e">
        <f>INDEX(#REF!,MATCH($M22,#REF!,0),11)</f>
        <v>#REF!</v>
      </c>
      <c r="Q22" s="186" t="e">
        <f>INDEX(#REF!,MATCH($M22,#REF!,0),12)</f>
        <v>#REF!</v>
      </c>
      <c r="R22" s="189" t="e">
        <f>INDEX(#REF!,MATCH($M22,#REF!,0),13)</f>
        <v>#REF!</v>
      </c>
      <c r="S22" s="187" t="e">
        <f>INDEX(#REF!,MATCH($M22,#REF!,0),14)</f>
        <v>#REF!</v>
      </c>
    </row>
    <row r="23" spans="1:19" x14ac:dyDescent="0.2">
      <c r="A23" s="555"/>
      <c r="B23" s="552"/>
      <c r="C23" s="545"/>
      <c r="D23" s="192">
        <v>0.62902943373985321</v>
      </c>
      <c r="E23" s="243">
        <v>7.8785219389040876E-3</v>
      </c>
      <c r="F23" s="243">
        <v>4.7725725391709738E-2</v>
      </c>
      <c r="G23" s="243">
        <v>2.0024936331843754E-2</v>
      </c>
      <c r="H23" s="243">
        <v>1.7987426513497367E-2</v>
      </c>
      <c r="I23" s="201"/>
      <c r="J23" s="158"/>
      <c r="K23" s="71"/>
      <c r="L23" s="73"/>
      <c r="M23" s="170" t="s">
        <v>85</v>
      </c>
      <c r="N23" s="165" t="e">
        <f>INDEX(#REF!,MATCH($M23,#REF!,0),9)</f>
        <v>#REF!</v>
      </c>
      <c r="O23" s="83" t="e">
        <f>INDEX(#REF!,MATCH($M23,#REF!,0),10)</f>
        <v>#REF!</v>
      </c>
      <c r="P23" s="186" t="e">
        <f>INDEX(#REF!,MATCH($M23,#REF!,0),11)</f>
        <v>#REF!</v>
      </c>
      <c r="Q23" s="186" t="e">
        <f>INDEX(#REF!,MATCH($M23,#REF!,0),12)</f>
        <v>#REF!</v>
      </c>
      <c r="R23" s="189" t="e">
        <f>INDEX(#REF!,MATCH($M23,#REF!,0),13)</f>
        <v>#REF!</v>
      </c>
      <c r="S23" s="187" t="e">
        <f>INDEX(#REF!,MATCH($M23,#REF!,0),14)</f>
        <v>#REF!</v>
      </c>
    </row>
    <row r="24" spans="1:19" x14ac:dyDescent="0.2">
      <c r="A24" s="555"/>
      <c r="B24" s="552"/>
      <c r="C24" s="545"/>
      <c r="D24" s="192">
        <v>1.9406905559676451</v>
      </c>
      <c r="E24" s="243">
        <v>1.11723188126587E-2</v>
      </c>
      <c r="F24" s="243">
        <v>1.4907365629054314E-2</v>
      </c>
      <c r="G24" s="243">
        <v>6.2548875925348057E-3</v>
      </c>
      <c r="H24" s="243">
        <v>5.5495064123411493E-2</v>
      </c>
      <c r="I24" s="201"/>
      <c r="J24" s="158"/>
      <c r="K24" s="71"/>
      <c r="L24" s="73"/>
      <c r="M24" s="170" t="s">
        <v>94</v>
      </c>
      <c r="N24" s="165" t="e">
        <f>INDEX(#REF!,MATCH($M24,#REF!,0),9)</f>
        <v>#REF!</v>
      </c>
      <c r="O24" s="83" t="e">
        <f>INDEX(#REF!,MATCH($M24,#REF!,0),10)</f>
        <v>#REF!</v>
      </c>
      <c r="P24" s="186" t="e">
        <f>INDEX(#REF!,MATCH($M24,#REF!,0),11)</f>
        <v>#REF!</v>
      </c>
      <c r="Q24" s="186" t="e">
        <f>INDEX(#REF!,MATCH($M24,#REF!,0),12)</f>
        <v>#REF!</v>
      </c>
      <c r="R24" s="189" t="e">
        <f>INDEX(#REF!,MATCH($M24,#REF!,0),13)</f>
        <v>#REF!</v>
      </c>
      <c r="S24" s="187" t="e">
        <f>INDEX(#REF!,MATCH($M24,#REF!,0),14)</f>
        <v>#REF!</v>
      </c>
    </row>
    <row r="25" spans="1:19" x14ac:dyDescent="0.2">
      <c r="A25" s="555"/>
      <c r="B25" s="552"/>
      <c r="C25" s="545"/>
      <c r="D25" s="192">
        <v>12.631226864343001</v>
      </c>
      <c r="E25" s="243">
        <v>2.5705088438653548E-2</v>
      </c>
      <c r="F25" s="243">
        <v>0.19677144825482354</v>
      </c>
      <c r="G25" s="243">
        <v>8.2562091846423588E-2</v>
      </c>
      <c r="H25" s="243">
        <v>0.36119655585409005</v>
      </c>
      <c r="I25" s="201"/>
      <c r="J25" s="158"/>
      <c r="K25" s="71"/>
      <c r="L25" s="73"/>
      <c r="M25" s="170" t="s">
        <v>95</v>
      </c>
      <c r="N25" s="165" t="e">
        <f>INDEX(#REF!,MATCH($M25,#REF!,0),9)</f>
        <v>#REF!</v>
      </c>
      <c r="O25" s="83" t="e">
        <f>INDEX(#REF!,MATCH($M25,#REF!,0),10)</f>
        <v>#REF!</v>
      </c>
      <c r="P25" s="186" t="e">
        <f>INDEX(#REF!,MATCH($M25,#REF!,0),11)</f>
        <v>#REF!</v>
      </c>
      <c r="Q25" s="186" t="e">
        <f>INDEX(#REF!,MATCH($M25,#REF!,0),12)</f>
        <v>#REF!</v>
      </c>
      <c r="R25" s="189" t="e">
        <f>INDEX(#REF!,MATCH($M25,#REF!,0),13)</f>
        <v>#REF!</v>
      </c>
      <c r="S25" s="187" t="e">
        <f>INDEX(#REF!,MATCH($M25,#REF!,0),14)</f>
        <v>#REF!</v>
      </c>
    </row>
    <row r="26" spans="1:19" x14ac:dyDescent="0.2">
      <c r="A26" s="555"/>
      <c r="B26" s="552"/>
      <c r="C26" s="545"/>
      <c r="D26" s="192">
        <v>2.8517047136866256</v>
      </c>
      <c r="E26" s="243">
        <v>3.2874145561629001E-2</v>
      </c>
      <c r="F26" s="243">
        <v>7.213893793749733E-2</v>
      </c>
      <c r="G26" s="243">
        <v>3.0268322322789563E-2</v>
      </c>
      <c r="H26" s="243">
        <v>8.1545991688595873E-2</v>
      </c>
      <c r="I26" s="201"/>
      <c r="J26" s="158"/>
      <c r="K26" s="71"/>
      <c r="L26" s="73"/>
      <c r="M26" s="170" t="s">
        <v>96</v>
      </c>
      <c r="N26" s="165" t="e">
        <f>INDEX(#REF!,MATCH($M26,#REF!,0),9)</f>
        <v>#REF!</v>
      </c>
      <c r="O26" s="83" t="e">
        <f>INDEX(#REF!,MATCH($M26,#REF!,0),10)</f>
        <v>#REF!</v>
      </c>
      <c r="P26" s="186" t="e">
        <f>INDEX(#REF!,MATCH($M26,#REF!,0),11)</f>
        <v>#REF!</v>
      </c>
      <c r="Q26" s="186" t="e">
        <f>INDEX(#REF!,MATCH($M26,#REF!,0),12)</f>
        <v>#REF!</v>
      </c>
      <c r="R26" s="189" t="e">
        <f>INDEX(#REF!,MATCH($M26,#REF!,0),13)</f>
        <v>#REF!</v>
      </c>
      <c r="S26" s="187" t="e">
        <f>INDEX(#REF!,MATCH($M26,#REF!,0),14)</f>
        <v>#REF!</v>
      </c>
    </row>
    <row r="27" spans="1:19" x14ac:dyDescent="0.2">
      <c r="A27" s="555"/>
      <c r="B27" s="552"/>
      <c r="C27" s="545"/>
      <c r="D27" s="192">
        <v>10.206596620875091</v>
      </c>
      <c r="E27" s="243">
        <v>1.4248650209114418E-2</v>
      </c>
      <c r="F27" s="243">
        <v>4.602215784318512E-2</v>
      </c>
      <c r="G27" s="243">
        <v>1.9310147160674321E-2</v>
      </c>
      <c r="H27" s="243">
        <v>0.29186298259427479</v>
      </c>
      <c r="I27" s="201"/>
      <c r="J27" s="158"/>
      <c r="K27" s="71"/>
      <c r="L27" s="73"/>
      <c r="M27" s="170" t="s">
        <v>97</v>
      </c>
      <c r="N27" s="165" t="e">
        <f>INDEX(#REF!,MATCH($M27,#REF!,0),9)</f>
        <v>#REF!</v>
      </c>
      <c r="O27" s="83" t="e">
        <f>INDEX(#REF!,MATCH($M27,#REF!,0),10)</f>
        <v>#REF!</v>
      </c>
      <c r="P27" s="186" t="e">
        <f>INDEX(#REF!,MATCH($M27,#REF!,0),11)</f>
        <v>#REF!</v>
      </c>
      <c r="Q27" s="186" t="e">
        <f>INDEX(#REF!,MATCH($M27,#REF!,0),12)</f>
        <v>#REF!</v>
      </c>
      <c r="R27" s="189" t="e">
        <f>INDEX(#REF!,MATCH($M27,#REF!,0),13)</f>
        <v>#REF!</v>
      </c>
      <c r="S27" s="187" t="e">
        <f>INDEX(#REF!,MATCH($M27,#REF!,0),14)</f>
        <v>#REF!</v>
      </c>
    </row>
    <row r="28" spans="1:19" x14ac:dyDescent="0.2">
      <c r="A28" s="555"/>
      <c r="B28" s="552"/>
      <c r="C28" s="545"/>
      <c r="D28" s="192">
        <v>4.7946619077500321</v>
      </c>
      <c r="E28" s="243">
        <v>0.18317563507952009</v>
      </c>
      <c r="F28" s="243">
        <v>9.9873571665970468E-2</v>
      </c>
      <c r="G28" s="243">
        <v>4.1905322494947342E-2</v>
      </c>
      <c r="H28" s="243">
        <v>0.13710587151695425</v>
      </c>
      <c r="I28" s="201"/>
      <c r="J28" s="158"/>
      <c r="K28" s="71"/>
      <c r="L28" s="73"/>
      <c r="M28" s="170" t="s">
        <v>102</v>
      </c>
      <c r="N28" s="165" t="e">
        <f>INDEX(#REF!,MATCH($M28,#REF!,0),9)</f>
        <v>#REF!</v>
      </c>
      <c r="O28" s="83" t="e">
        <f>INDEX(#REF!,MATCH($M28,#REF!,0),10)</f>
        <v>#REF!</v>
      </c>
      <c r="P28" s="186" t="e">
        <f>INDEX(#REF!,MATCH($M28,#REF!,0),11)</f>
        <v>#REF!</v>
      </c>
      <c r="Q28" s="186" t="e">
        <f>INDEX(#REF!,MATCH($M28,#REF!,0),12)</f>
        <v>#REF!</v>
      </c>
      <c r="R28" s="189" t="e">
        <f>INDEX(#REF!,MATCH($M28,#REF!,0),13)</f>
        <v>#REF!</v>
      </c>
      <c r="S28" s="187" t="e">
        <f>INDEX(#REF!,MATCH($M28,#REF!,0),14)</f>
        <v>#REF!</v>
      </c>
    </row>
    <row r="29" spans="1:19" ht="13.5" thickBot="1" x14ac:dyDescent="0.25">
      <c r="A29" s="555"/>
      <c r="B29" s="552"/>
      <c r="C29" s="546"/>
      <c r="D29" s="483">
        <v>76.37623874495867</v>
      </c>
      <c r="E29" s="454">
        <v>59.309303372941429</v>
      </c>
      <c r="F29" s="454">
        <v>14.197532347066206</v>
      </c>
      <c r="G29" s="454">
        <v>5.957053119378644</v>
      </c>
      <c r="H29" s="454">
        <v>2.1840185977218356</v>
      </c>
      <c r="I29" s="357"/>
      <c r="J29" s="341"/>
      <c r="K29" s="358"/>
      <c r="L29" s="75"/>
      <c r="M29" s="359" t="s">
        <v>135</v>
      </c>
      <c r="N29" s="340" t="e">
        <f>INDEX(#REF!,MATCH($M29,#REF!,0),9)</f>
        <v>#REF!</v>
      </c>
      <c r="O29" s="103" t="e">
        <f>INDEX(#REF!,MATCH($M29,#REF!,0),10)</f>
        <v>#REF!</v>
      </c>
      <c r="P29" s="360" t="e">
        <f>INDEX(#REF!,MATCH($M29,#REF!,0),11)</f>
        <v>#REF!</v>
      </c>
      <c r="Q29" s="360" t="e">
        <f>INDEX(#REF!,MATCH($M29,#REF!,0),12)</f>
        <v>#REF!</v>
      </c>
      <c r="R29" s="361" t="e">
        <f>INDEX(#REF!,MATCH($M29,#REF!,0),13)</f>
        <v>#REF!</v>
      </c>
      <c r="S29" s="362" t="e">
        <f>INDEX(#REF!,MATCH($M29,#REF!,0),14)</f>
        <v>#REF!</v>
      </c>
    </row>
    <row r="30" spans="1:19" x14ac:dyDescent="0.2">
      <c r="A30" s="555"/>
      <c r="B30" s="552"/>
      <c r="C30" s="547" t="s">
        <v>525</v>
      </c>
      <c r="D30" s="192">
        <v>11.29132871968188</v>
      </c>
      <c r="E30" s="243">
        <v>8.3404336144833613E-3</v>
      </c>
      <c r="F30" s="243">
        <v>1.4878475385587156E-2</v>
      </c>
      <c r="G30" s="243">
        <v>6.2427657173554762E-3</v>
      </c>
      <c r="H30" s="243">
        <v>1.2644073102436297</v>
      </c>
      <c r="I30" s="201"/>
      <c r="J30" s="158"/>
      <c r="K30" s="71"/>
      <c r="L30" s="73"/>
      <c r="M30" s="170" t="s">
        <v>163</v>
      </c>
      <c r="N30" s="165" t="e">
        <f>INDEX(#REF!,MATCH($M30,#REF!,0),9)</f>
        <v>#REF!</v>
      </c>
      <c r="O30" s="83" t="e">
        <f>INDEX(#REF!,MATCH($M30,#REF!,0),10)</f>
        <v>#REF!</v>
      </c>
      <c r="P30" s="186" t="e">
        <f>INDEX(#REF!,MATCH($M30,#REF!,0),11)</f>
        <v>#REF!</v>
      </c>
      <c r="Q30" s="186" t="e">
        <f>INDEX(#REF!,MATCH($M30,#REF!,0),12)</f>
        <v>#REF!</v>
      </c>
      <c r="R30" s="189" t="e">
        <f>INDEX(#REF!,MATCH($M30,#REF!,0),13)</f>
        <v>#REF!</v>
      </c>
      <c r="S30" s="187" t="e">
        <f>INDEX(#REF!,MATCH($M30,#REF!,0),14)</f>
        <v>#REF!</v>
      </c>
    </row>
    <row r="31" spans="1:19" x14ac:dyDescent="0.2">
      <c r="A31" s="555"/>
      <c r="B31" s="552"/>
      <c r="C31" s="545"/>
      <c r="D31" s="192">
        <v>5.7537985358097643</v>
      </c>
      <c r="E31" s="243">
        <v>1.3112088708740457</v>
      </c>
      <c r="F31" s="243">
        <v>8.4301730437171499E-2</v>
      </c>
      <c r="G31" s="243">
        <v>3.5371631773287927E-2</v>
      </c>
      <c r="H31" s="243">
        <v>0.16453288635639524</v>
      </c>
      <c r="I31" s="201"/>
      <c r="J31" s="158"/>
      <c r="K31" s="71"/>
      <c r="L31" s="73"/>
      <c r="M31" s="170" t="s">
        <v>164</v>
      </c>
      <c r="N31" s="165" t="e">
        <f>INDEX(#REF!,MATCH($M31,#REF!,0),9)</f>
        <v>#REF!</v>
      </c>
      <c r="O31" s="83" t="e">
        <f>INDEX(#REF!,MATCH($M31,#REF!,0),10)</f>
        <v>#REF!</v>
      </c>
      <c r="P31" s="186" t="e">
        <f>INDEX(#REF!,MATCH($M31,#REF!,0),11)</f>
        <v>#REF!</v>
      </c>
      <c r="Q31" s="186" t="e">
        <f>INDEX(#REF!,MATCH($M31,#REF!,0),12)</f>
        <v>#REF!</v>
      </c>
      <c r="R31" s="189" t="e">
        <f>INDEX(#REF!,MATCH($M31,#REF!,0),13)</f>
        <v>#REF!</v>
      </c>
      <c r="S31" s="187" t="e">
        <f>INDEX(#REF!,MATCH($M31,#REF!,0),14)</f>
        <v>#REF!</v>
      </c>
    </row>
    <row r="32" spans="1:19" x14ac:dyDescent="0.2">
      <c r="A32" s="555"/>
      <c r="B32" s="552"/>
      <c r="C32" s="545"/>
      <c r="D32" s="484">
        <v>0</v>
      </c>
      <c r="E32" s="484">
        <v>0</v>
      </c>
      <c r="F32" s="484">
        <v>0</v>
      </c>
      <c r="G32" s="484">
        <v>0</v>
      </c>
      <c r="H32" s="484">
        <v>0</v>
      </c>
      <c r="I32" s="481"/>
      <c r="J32" s="482" t="s">
        <v>634</v>
      </c>
      <c r="K32" s="71"/>
      <c r="L32" s="73"/>
      <c r="M32" s="170" t="s">
        <v>165</v>
      </c>
      <c r="N32" s="165" t="e">
        <f>INDEX(#REF!,MATCH($M32,#REF!,0),9)</f>
        <v>#REF!</v>
      </c>
      <c r="O32" s="83" t="e">
        <f>INDEX(#REF!,MATCH($M32,#REF!,0),10)</f>
        <v>#REF!</v>
      </c>
      <c r="P32" s="186" t="e">
        <f>INDEX(#REF!,MATCH($M32,#REF!,0),11)</f>
        <v>#REF!</v>
      </c>
      <c r="Q32" s="186" t="e">
        <f>INDEX(#REF!,MATCH($M32,#REF!,0),12)</f>
        <v>#REF!</v>
      </c>
      <c r="R32" s="189" t="e">
        <f>INDEX(#REF!,MATCH($M32,#REF!,0),13)</f>
        <v>#REF!</v>
      </c>
      <c r="S32" s="187" t="e">
        <f>INDEX(#REF!,MATCH($M32,#REF!,0),14)</f>
        <v>#REF!</v>
      </c>
    </row>
    <row r="33" spans="1:19" x14ac:dyDescent="0.2">
      <c r="A33" s="555"/>
      <c r="B33" s="552"/>
      <c r="C33" s="545"/>
      <c r="D33" s="192">
        <v>1324.1724789405746</v>
      </c>
      <c r="E33" s="243">
        <v>1867.7300795780504</v>
      </c>
      <c r="F33" s="243">
        <v>376.17341766159103</v>
      </c>
      <c r="G33" s="243">
        <v>157.83623353190421</v>
      </c>
      <c r="H33" s="243">
        <v>28.857812132591508</v>
      </c>
      <c r="I33" s="201"/>
      <c r="J33" s="158"/>
      <c r="K33" s="71"/>
      <c r="L33" s="73"/>
      <c r="M33" s="170" t="s">
        <v>166</v>
      </c>
      <c r="N33" s="165" t="e">
        <f>INDEX(#REF!,MATCH($M33,#REF!,0),9)</f>
        <v>#REF!</v>
      </c>
      <c r="O33" s="83" t="e">
        <f>INDEX(#REF!,MATCH($M33,#REF!,0),10)</f>
        <v>#REF!</v>
      </c>
      <c r="P33" s="186" t="e">
        <f>INDEX(#REF!,MATCH($M33,#REF!,0),11)</f>
        <v>#REF!</v>
      </c>
      <c r="Q33" s="186" t="e">
        <f>INDEX(#REF!,MATCH($M33,#REF!,0),12)</f>
        <v>#REF!</v>
      </c>
      <c r="R33" s="189" t="e">
        <f>INDEX(#REF!,MATCH($M33,#REF!,0),13)</f>
        <v>#REF!</v>
      </c>
      <c r="S33" s="187" t="e">
        <f>INDEX(#REF!,MATCH($M33,#REF!,0),14)</f>
        <v>#REF!</v>
      </c>
    </row>
    <row r="34" spans="1:19" x14ac:dyDescent="0.2">
      <c r="A34" s="555"/>
      <c r="B34" s="552"/>
      <c r="C34" s="545"/>
      <c r="D34" s="192">
        <v>2510.6404074676848</v>
      </c>
      <c r="E34" s="243">
        <v>4625.6640761062199</v>
      </c>
      <c r="F34" s="243">
        <v>1590.3340534016622</v>
      </c>
      <c r="G34" s="243">
        <v>667.27824259038312</v>
      </c>
      <c r="H34" s="243">
        <v>60.371371344642597</v>
      </c>
      <c r="I34" s="201"/>
      <c r="J34" s="482" t="s">
        <v>638</v>
      </c>
      <c r="K34" s="71"/>
      <c r="L34" s="73"/>
      <c r="M34" s="170" t="s">
        <v>167</v>
      </c>
      <c r="N34" s="165" t="e">
        <f>INDEX(#REF!,MATCH($M34,#REF!,0),9)</f>
        <v>#REF!</v>
      </c>
      <c r="O34" s="83" t="e">
        <f>INDEX(#REF!,MATCH($M34,#REF!,0),10)</f>
        <v>#REF!</v>
      </c>
      <c r="P34" s="186" t="e">
        <f>INDEX(#REF!,MATCH($M34,#REF!,0),11)</f>
        <v>#REF!</v>
      </c>
      <c r="Q34" s="186" t="e">
        <f>INDEX(#REF!,MATCH($M34,#REF!,0),12)</f>
        <v>#REF!</v>
      </c>
      <c r="R34" s="189" t="e">
        <f>INDEX(#REF!,MATCH($M34,#REF!,0),13)</f>
        <v>#REF!</v>
      </c>
      <c r="S34" s="187" t="e">
        <f>INDEX(#REF!,MATCH($M34,#REF!,0),14)</f>
        <v>#REF!</v>
      </c>
    </row>
    <row r="35" spans="1:19" x14ac:dyDescent="0.2">
      <c r="A35" s="555"/>
      <c r="B35" s="552"/>
      <c r="C35" s="545"/>
      <c r="D35" s="484">
        <v>0</v>
      </c>
      <c r="E35" s="484">
        <v>0</v>
      </c>
      <c r="F35" s="484">
        <v>0</v>
      </c>
      <c r="G35" s="484">
        <v>0</v>
      </c>
      <c r="H35" s="484">
        <v>0</v>
      </c>
      <c r="I35" s="481"/>
      <c r="J35" s="482" t="s">
        <v>634</v>
      </c>
      <c r="K35" s="71"/>
      <c r="L35" s="73"/>
      <c r="M35" s="170" t="s">
        <v>169</v>
      </c>
      <c r="N35" s="165" t="e">
        <f>INDEX(#REF!,MATCH($M35,#REF!,0),9)</f>
        <v>#REF!</v>
      </c>
      <c r="O35" s="83" t="e">
        <f>INDEX(#REF!,MATCH($M35,#REF!,0),10)</f>
        <v>#REF!</v>
      </c>
      <c r="P35" s="186" t="e">
        <f>INDEX(#REF!,MATCH($M35,#REF!,0),11)</f>
        <v>#REF!</v>
      </c>
      <c r="Q35" s="186" t="e">
        <f>INDEX(#REF!,MATCH($M35,#REF!,0),12)</f>
        <v>#REF!</v>
      </c>
      <c r="R35" s="189" t="e">
        <f>INDEX(#REF!,MATCH($M35,#REF!,0),13)</f>
        <v>#REF!</v>
      </c>
      <c r="S35" s="187" t="e">
        <f>INDEX(#REF!,MATCH($M35,#REF!,0),14)</f>
        <v>#REF!</v>
      </c>
    </row>
    <row r="36" spans="1:19" x14ac:dyDescent="0.2">
      <c r="A36" s="555"/>
      <c r="B36" s="552"/>
      <c r="C36" s="545"/>
      <c r="D36" s="192">
        <v>7712.7647581315759</v>
      </c>
      <c r="E36" s="243">
        <v>7166.8657390522176</v>
      </c>
      <c r="F36" s="243">
        <v>569.99583653401737</v>
      </c>
      <c r="G36" s="243">
        <v>239.16096072564724</v>
      </c>
      <c r="H36" s="243">
        <v>191.14001141023698</v>
      </c>
      <c r="I36" s="201"/>
      <c r="J36" s="158"/>
      <c r="K36" s="71"/>
      <c r="L36" s="73"/>
      <c r="M36" s="170" t="s">
        <v>170</v>
      </c>
      <c r="N36" s="165" t="e">
        <f>INDEX(#REF!,MATCH($M36,#REF!,0),9)</f>
        <v>#REF!</v>
      </c>
      <c r="O36" s="83" t="e">
        <f>INDEX(#REF!,MATCH($M36,#REF!,0),10)</f>
        <v>#REF!</v>
      </c>
      <c r="P36" s="186" t="e">
        <f>INDEX(#REF!,MATCH($M36,#REF!,0),11)</f>
        <v>#REF!</v>
      </c>
      <c r="Q36" s="186" t="e">
        <f>INDEX(#REF!,MATCH($M36,#REF!,0),12)</f>
        <v>#REF!</v>
      </c>
      <c r="R36" s="189" t="e">
        <f>INDEX(#REF!,MATCH($M36,#REF!,0),13)</f>
        <v>#REF!</v>
      </c>
      <c r="S36" s="187" t="e">
        <f>INDEX(#REF!,MATCH($M36,#REF!,0),14)</f>
        <v>#REF!</v>
      </c>
    </row>
    <row r="37" spans="1:19" ht="26.25" customHeight="1" x14ac:dyDescent="0.2">
      <c r="A37" s="555"/>
      <c r="B37" s="552"/>
      <c r="C37" s="545"/>
      <c r="D37" s="192">
        <v>6178.038679519268</v>
      </c>
      <c r="E37" s="243">
        <v>5516.9577718967057</v>
      </c>
      <c r="F37" s="243">
        <v>381.62567107944375</v>
      </c>
      <c r="G37" s="243">
        <v>160.12391018137313</v>
      </c>
      <c r="H37" s="243">
        <v>153.31634565223308</v>
      </c>
      <c r="I37" s="201"/>
      <c r="J37" s="158"/>
      <c r="K37" s="71"/>
      <c r="L37" s="73"/>
      <c r="M37" s="170" t="s">
        <v>171</v>
      </c>
      <c r="N37" s="165" t="e">
        <f>INDEX(#REF!,MATCH($M37,#REF!,0),9)</f>
        <v>#REF!</v>
      </c>
      <c r="O37" s="83" t="e">
        <f>INDEX(#REF!,MATCH($M37,#REF!,0),10)</f>
        <v>#REF!</v>
      </c>
      <c r="P37" s="186" t="e">
        <f>INDEX(#REF!,MATCH($M37,#REF!,0),11)</f>
        <v>#REF!</v>
      </c>
      <c r="Q37" s="186" t="e">
        <f>INDEX(#REF!,MATCH($M37,#REF!,0),12)</f>
        <v>#REF!</v>
      </c>
      <c r="R37" s="189" t="e">
        <f>INDEX(#REF!,MATCH($M37,#REF!,0),13)</f>
        <v>#REF!</v>
      </c>
      <c r="S37" s="187" t="e">
        <f>INDEX(#REF!,MATCH($M37,#REF!,0),14)</f>
        <v>#REF!</v>
      </c>
    </row>
    <row r="38" spans="1:19" x14ac:dyDescent="0.2">
      <c r="A38" s="555"/>
      <c r="B38" s="552"/>
      <c r="C38" s="545"/>
      <c r="D38" s="199"/>
      <c r="E38" s="200"/>
      <c r="F38" s="200"/>
      <c r="G38" s="200"/>
      <c r="H38" s="200"/>
      <c r="I38" s="201"/>
      <c r="J38" s="158"/>
      <c r="K38" s="71"/>
      <c r="L38" s="73"/>
      <c r="M38" s="170"/>
      <c r="N38" s="165" t="e">
        <f>INDEX(#REF!,MATCH($M38,#REF!,0),9)</f>
        <v>#REF!</v>
      </c>
      <c r="O38" s="83" t="e">
        <f>INDEX(#REF!,MATCH($M38,#REF!,0),10)</f>
        <v>#REF!</v>
      </c>
      <c r="P38" s="186" t="e">
        <f>INDEX(#REF!,MATCH($M38,#REF!,0),11)</f>
        <v>#REF!</v>
      </c>
      <c r="Q38" s="186" t="e">
        <f>INDEX(#REF!,MATCH($M38,#REF!,0),12)</f>
        <v>#REF!</v>
      </c>
      <c r="R38" s="189" t="e">
        <f>INDEX(#REF!,MATCH($M38,#REF!,0),13)</f>
        <v>#REF!</v>
      </c>
      <c r="S38" s="187" t="e">
        <f>INDEX(#REF!,MATCH($M38,#REF!,0),14)</f>
        <v>#REF!</v>
      </c>
    </row>
    <row r="39" spans="1:19" x14ac:dyDescent="0.2">
      <c r="A39" s="555"/>
      <c r="B39" s="552"/>
      <c r="C39" s="548"/>
      <c r="D39" s="199"/>
      <c r="E39" s="200"/>
      <c r="F39" s="200"/>
      <c r="G39" s="200"/>
      <c r="H39" s="200"/>
      <c r="I39" s="201"/>
      <c r="J39" s="158"/>
      <c r="K39" s="71"/>
      <c r="L39" s="73"/>
      <c r="M39" s="206"/>
      <c r="N39" s="158"/>
      <c r="O39" s="163"/>
      <c r="P39" s="71"/>
      <c r="Q39" s="71"/>
      <c r="R39" s="71"/>
      <c r="S39" s="73"/>
    </row>
    <row r="40" spans="1:19" ht="15.75" customHeight="1" x14ac:dyDescent="0.2">
      <c r="A40" s="555"/>
      <c r="B40" s="552"/>
      <c r="C40" s="123" t="s">
        <v>301</v>
      </c>
      <c r="D40" s="208">
        <v>18051.554058831265</v>
      </c>
      <c r="E40" s="209">
        <v>19281.94008127804</v>
      </c>
      <c r="F40" s="209">
        <v>2948.4950792745776</v>
      </c>
      <c r="G40" s="209">
        <v>1237.1404678007104</v>
      </c>
      <c r="H40" s="209">
        <v>443.94742682792787</v>
      </c>
      <c r="I40" s="210">
        <v>0</v>
      </c>
      <c r="J40" s="126"/>
      <c r="K40" s="127"/>
      <c r="L40" s="128"/>
      <c r="M40" s="129"/>
      <c r="N40" s="126"/>
      <c r="O40" s="130"/>
      <c r="P40" s="127"/>
      <c r="Q40" s="127"/>
      <c r="R40" s="127"/>
      <c r="S40" s="128"/>
    </row>
    <row r="41" spans="1:19" ht="15.75" customHeight="1" x14ac:dyDescent="0.2">
      <c r="A41" s="555"/>
      <c r="B41" s="552"/>
      <c r="C41" s="572" t="s">
        <v>236</v>
      </c>
      <c r="D41" s="131">
        <v>16529.233695705803</v>
      </c>
      <c r="E41" s="132">
        <v>19257.822359344267</v>
      </c>
      <c r="F41" s="132">
        <v>2865.683957299259</v>
      </c>
      <c r="G41" s="132">
        <v>1160.7833751085609</v>
      </c>
      <c r="H41" s="132">
        <v>326.52102641183092</v>
      </c>
      <c r="I41" s="139"/>
      <c r="J41" s="63"/>
      <c r="K41" s="121"/>
      <c r="L41" s="73"/>
      <c r="M41" s="84"/>
      <c r="N41" s="38"/>
      <c r="O41" s="35"/>
      <c r="P41" s="36"/>
      <c r="Q41" s="36"/>
      <c r="R41" s="36"/>
      <c r="S41" s="37"/>
    </row>
    <row r="42" spans="1:19" ht="15.75" customHeight="1" x14ac:dyDescent="0.2">
      <c r="A42" s="555"/>
      <c r="B42" s="552"/>
      <c r="C42" s="568"/>
      <c r="D42" s="131">
        <v>0</v>
      </c>
      <c r="E42" s="132">
        <v>0</v>
      </c>
      <c r="F42" s="132">
        <v>0</v>
      </c>
      <c r="G42" s="132">
        <v>0</v>
      </c>
      <c r="H42" s="132">
        <v>0</v>
      </c>
      <c r="I42" s="139"/>
      <c r="J42" s="63"/>
      <c r="K42" s="121"/>
      <c r="L42" s="73"/>
      <c r="M42" s="263"/>
      <c r="N42" s="38"/>
      <c r="O42" s="35"/>
      <c r="P42" s="36"/>
      <c r="Q42" s="36"/>
      <c r="R42" s="36"/>
      <c r="S42" s="37"/>
    </row>
    <row r="43" spans="1:19" ht="15.75" customHeight="1" x14ac:dyDescent="0.2">
      <c r="A43" s="555"/>
      <c r="B43" s="552"/>
      <c r="C43" s="568"/>
      <c r="D43" s="131">
        <v>0</v>
      </c>
      <c r="E43" s="132">
        <v>0</v>
      </c>
      <c r="F43" s="132">
        <v>0</v>
      </c>
      <c r="G43" s="132">
        <v>0</v>
      </c>
      <c r="H43" s="132">
        <v>0</v>
      </c>
      <c r="I43" s="139"/>
      <c r="J43" s="63"/>
      <c r="K43" s="121"/>
      <c r="L43" s="73"/>
      <c r="M43" s="84"/>
      <c r="N43" s="38"/>
      <c r="O43" s="35"/>
      <c r="P43" s="36"/>
      <c r="Q43" s="36"/>
      <c r="R43" s="36"/>
      <c r="S43" s="37"/>
    </row>
    <row r="44" spans="1:19" ht="15.75" customHeight="1" x14ac:dyDescent="0.2">
      <c r="A44" s="555"/>
      <c r="B44" s="552"/>
      <c r="C44" s="568"/>
      <c r="D44" s="131">
        <v>1429.8566687279865</v>
      </c>
      <c r="E44" s="132">
        <v>11.789229347445337</v>
      </c>
      <c r="F44" s="132">
        <v>37.339552025716543</v>
      </c>
      <c r="G44" s="132">
        <v>37.339552025716543</v>
      </c>
      <c r="H44" s="132">
        <v>109.08183737849778</v>
      </c>
      <c r="I44" s="139"/>
      <c r="J44" s="63"/>
      <c r="K44" s="121"/>
      <c r="L44" s="73"/>
      <c r="M44" s="84"/>
      <c r="N44" s="38"/>
      <c r="O44" s="35"/>
      <c r="P44" s="36"/>
      <c r="Q44" s="36"/>
      <c r="R44" s="36"/>
      <c r="S44" s="37"/>
    </row>
    <row r="45" spans="1:19" ht="15.75" customHeight="1" x14ac:dyDescent="0.2">
      <c r="A45" s="555"/>
      <c r="B45" s="552"/>
      <c r="C45" s="568"/>
      <c r="D45" s="131">
        <v>92.463694397474029</v>
      </c>
      <c r="E45" s="132">
        <v>12.328492586329871</v>
      </c>
      <c r="F45" s="132">
        <v>45.47156994960234</v>
      </c>
      <c r="G45" s="132">
        <v>39.017540666432964</v>
      </c>
      <c r="H45" s="132">
        <v>8.3445630375991993</v>
      </c>
      <c r="I45" s="139"/>
      <c r="J45" s="63"/>
      <c r="K45" s="121"/>
      <c r="L45" s="73"/>
      <c r="M45" s="84"/>
      <c r="N45" s="38"/>
      <c r="O45" s="35"/>
      <c r="P45" s="36"/>
      <c r="Q45" s="36"/>
      <c r="R45" s="36"/>
      <c r="S45" s="37"/>
    </row>
    <row r="46" spans="1:19" ht="16.5" customHeight="1" thickBot="1" x14ac:dyDescent="0.25">
      <c r="A46" s="556"/>
      <c r="B46" s="553"/>
      <c r="C46" s="90" t="s">
        <v>215</v>
      </c>
      <c r="D46" s="131">
        <v>18051.554058831265</v>
      </c>
      <c r="E46" s="132">
        <v>19281.940081278044</v>
      </c>
      <c r="F46" s="132">
        <v>2948.4950792745776</v>
      </c>
      <c r="G46" s="132">
        <v>1237.1404678007104</v>
      </c>
      <c r="H46" s="132">
        <v>443.94742682792787</v>
      </c>
      <c r="I46" s="139">
        <v>0</v>
      </c>
      <c r="J46" s="399"/>
      <c r="K46" s="122"/>
      <c r="L46" s="75"/>
      <c r="M46" s="85"/>
      <c r="N46" s="39"/>
      <c r="O46" s="42"/>
      <c r="P46" s="40"/>
      <c r="Q46" s="40"/>
      <c r="R46" s="40"/>
      <c r="S46" s="41"/>
    </row>
    <row r="47" spans="1:19" ht="12.75" customHeight="1" x14ac:dyDescent="0.2">
      <c r="A47" s="566" t="s">
        <v>527</v>
      </c>
      <c r="B47" s="552" t="s">
        <v>528</v>
      </c>
      <c r="C47" s="568" t="s">
        <v>214</v>
      </c>
      <c r="D47" s="190">
        <v>15.94160021632886</v>
      </c>
      <c r="E47" s="207">
        <v>32.436053733861378</v>
      </c>
      <c r="F47" s="207">
        <v>2.5604141245297689</v>
      </c>
      <c r="G47" s="207">
        <v>1.1120990641896973</v>
      </c>
      <c r="H47" s="207">
        <v>10.852195521975629</v>
      </c>
      <c r="I47" s="207">
        <v>5.9687075370865948E-2</v>
      </c>
      <c r="J47" s="222"/>
      <c r="K47" s="80"/>
      <c r="L47" s="82"/>
      <c r="M47" s="183" t="s">
        <v>179</v>
      </c>
      <c r="N47" s="221" t="e">
        <f>INDEX(#REF!,MATCH($M47,#REF!,0),9)</f>
        <v>#REF!</v>
      </c>
      <c r="O47" s="97" t="e">
        <f>INDEX(#REF!,MATCH($M47,#REF!,0),10)</f>
        <v>#REF!</v>
      </c>
      <c r="P47" s="185" t="e">
        <f>INDEX(#REF!,MATCH($M47,#REF!,0),11)</f>
        <v>#REF!</v>
      </c>
      <c r="Q47" s="230" t="e">
        <f>INDEX(#REF!,MATCH($M47,#REF!,0),12)</f>
        <v>#REF!</v>
      </c>
      <c r="R47" s="185" t="e">
        <f>INDEX(#REF!,MATCH($M47,#REF!,0),13)</f>
        <v>#REF!</v>
      </c>
      <c r="S47" s="231" t="e">
        <f>INDEX(#REF!,MATCH($M47,#REF!,0),14)</f>
        <v>#REF!</v>
      </c>
    </row>
    <row r="48" spans="1:19" x14ac:dyDescent="0.2">
      <c r="A48" s="566"/>
      <c r="B48" s="552"/>
      <c r="C48" s="568"/>
      <c r="D48" s="192">
        <v>22.741599760426233</v>
      </c>
      <c r="E48" s="200">
        <v>46.271876211497734</v>
      </c>
      <c r="F48" s="200">
        <v>3.6525764321548926</v>
      </c>
      <c r="G48" s="200">
        <v>1.5864725917440441</v>
      </c>
      <c r="H48" s="200">
        <v>15.481274384855544</v>
      </c>
      <c r="I48" s="200">
        <v>8.5147009116705502E-2</v>
      </c>
      <c r="J48" s="38"/>
      <c r="K48" s="36"/>
      <c r="L48" s="37"/>
      <c r="M48" s="184" t="s">
        <v>180</v>
      </c>
      <c r="N48" s="222" t="e">
        <f>INDEX(#REF!,MATCH($M48,#REF!,0),9)</f>
        <v>#REF!</v>
      </c>
      <c r="O48" s="83" t="e">
        <f>INDEX(#REF!,MATCH($M48,#REF!,0),10)</f>
        <v>#REF!</v>
      </c>
      <c r="P48" s="186" t="e">
        <f>INDEX(#REF!,MATCH($M48,#REF!,0),11)</f>
        <v>#REF!</v>
      </c>
      <c r="Q48" s="186" t="e">
        <f>INDEX(#REF!,MATCH($M48,#REF!,0),12)</f>
        <v>#REF!</v>
      </c>
      <c r="R48" s="188" t="e">
        <f>INDEX(#REF!,MATCH($M48,#REF!,0),13)</f>
        <v>#REF!</v>
      </c>
      <c r="S48" s="187" t="e">
        <f>INDEX(#REF!,MATCH($M48,#REF!,0),14)</f>
        <v>#REF!</v>
      </c>
    </row>
    <row r="49" spans="1:19" x14ac:dyDescent="0.2">
      <c r="A49" s="566"/>
      <c r="B49" s="552"/>
      <c r="C49" s="568"/>
      <c r="D49" s="192">
        <v>808.08677095666928</v>
      </c>
      <c r="E49" s="200">
        <v>1644.1979204525016</v>
      </c>
      <c r="F49" s="200">
        <v>129.78852525004416</v>
      </c>
      <c r="G49" s="200">
        <v>56.372793795473726</v>
      </c>
      <c r="H49" s="200">
        <v>550.10259435317926</v>
      </c>
      <c r="I49" s="200">
        <v>3.0255642689424858</v>
      </c>
      <c r="J49" s="38"/>
      <c r="K49" s="36"/>
      <c r="L49" s="37"/>
      <c r="M49" s="184" t="s">
        <v>181</v>
      </c>
      <c r="N49" s="222" t="e">
        <f>INDEX(#REF!,MATCH($M49,#REF!,0),9)</f>
        <v>#REF!</v>
      </c>
      <c r="O49" s="83" t="e">
        <f>INDEX(#REF!,MATCH($M49,#REF!,0),10)</f>
        <v>#REF!</v>
      </c>
      <c r="P49" s="186" t="e">
        <f>INDEX(#REF!,MATCH($M49,#REF!,0),11)</f>
        <v>#REF!</v>
      </c>
      <c r="Q49" s="186" t="e">
        <f>INDEX(#REF!,MATCH($M49,#REF!,0),12)</f>
        <v>#REF!</v>
      </c>
      <c r="R49" s="188" t="e">
        <f>INDEX(#REF!,MATCH($M49,#REF!,0),13)</f>
        <v>#REF!</v>
      </c>
      <c r="S49" s="187" t="e">
        <f>INDEX(#REF!,MATCH($M49,#REF!,0),14)</f>
        <v>#REF!</v>
      </c>
    </row>
    <row r="50" spans="1:19" x14ac:dyDescent="0.2">
      <c r="A50" s="566"/>
      <c r="B50" s="552"/>
      <c r="C50" s="569"/>
      <c r="D50" s="192">
        <v>14.324437379205616</v>
      </c>
      <c r="E50" s="200">
        <v>29.145644993865215</v>
      </c>
      <c r="F50" s="200">
        <v>2.3006781812338253</v>
      </c>
      <c r="G50" s="200">
        <v>0.99928446255610592</v>
      </c>
      <c r="H50" s="200">
        <v>9.7513168735850968</v>
      </c>
      <c r="I50" s="200">
        <v>5.3632242804718046E-2</v>
      </c>
      <c r="J50" s="115"/>
      <c r="K50" s="116"/>
      <c r="L50" s="117"/>
      <c r="M50" s="184" t="s">
        <v>182</v>
      </c>
      <c r="N50" s="222" t="e">
        <f>INDEX(#REF!,MATCH($M50,#REF!,0),9)</f>
        <v>#REF!</v>
      </c>
      <c r="O50" s="83" t="e">
        <f>INDEX(#REF!,MATCH($M50,#REF!,0),10)</f>
        <v>#REF!</v>
      </c>
      <c r="P50" s="186" t="e">
        <f>INDEX(#REF!,MATCH($M50,#REF!,0),11)</f>
        <v>#REF!</v>
      </c>
      <c r="Q50" s="186" t="e">
        <f>INDEX(#REF!,MATCH($M50,#REF!,0),12)</f>
        <v>#REF!</v>
      </c>
      <c r="R50" s="189" t="e">
        <f>INDEX(#REF!,MATCH($M50,#REF!,0),13)</f>
        <v>#REF!</v>
      </c>
      <c r="S50" s="187" t="e">
        <f>INDEX(#REF!,MATCH($M50,#REF!,0),14)</f>
        <v>#REF!</v>
      </c>
    </row>
    <row r="51" spans="1:19" x14ac:dyDescent="0.2">
      <c r="A51" s="566"/>
      <c r="B51" s="552"/>
      <c r="C51" s="123" t="s">
        <v>303</v>
      </c>
      <c r="D51" s="208">
        <v>861.09440831262998</v>
      </c>
      <c r="E51" s="209">
        <v>1752.0514953917261</v>
      </c>
      <c r="F51" s="209">
        <v>138.30219398796265</v>
      </c>
      <c r="G51" s="209">
        <v>60.070649913963571</v>
      </c>
      <c r="H51" s="209">
        <v>586.18738113359552</v>
      </c>
      <c r="I51" s="210">
        <v>3.2240305962347753</v>
      </c>
      <c r="J51" s="126"/>
      <c r="K51" s="127"/>
      <c r="L51" s="128"/>
      <c r="M51" s="129"/>
      <c r="N51" s="126"/>
      <c r="O51" s="130"/>
      <c r="P51" s="127"/>
      <c r="Q51" s="127"/>
      <c r="R51" s="127"/>
      <c r="S51" s="128"/>
    </row>
    <row r="52" spans="1:19" ht="13.5" thickBot="1" x14ac:dyDescent="0.25">
      <c r="A52" s="567"/>
      <c r="B52" s="553"/>
      <c r="C52" s="90" t="s">
        <v>215</v>
      </c>
      <c r="D52" s="141">
        <v>861.09440831262987</v>
      </c>
      <c r="E52" s="142">
        <v>1752.0514953917257</v>
      </c>
      <c r="F52" s="142">
        <v>138.30219398796265</v>
      </c>
      <c r="G52" s="142">
        <v>60.070649913963571</v>
      </c>
      <c r="H52" s="142">
        <v>586.18738113359552</v>
      </c>
      <c r="I52" s="143">
        <v>3.2240305962347753</v>
      </c>
      <c r="J52" s="218"/>
      <c r="K52" s="122"/>
      <c r="L52" s="75"/>
      <c r="M52" s="102"/>
      <c r="N52" s="223"/>
      <c r="O52" s="103"/>
      <c r="P52" s="100"/>
      <c r="Q52" s="100"/>
      <c r="R52" s="104"/>
      <c r="S52" s="101"/>
    </row>
    <row r="53" spans="1:19" ht="12.75" customHeight="1" x14ac:dyDescent="0.2">
      <c r="A53" s="555" t="s">
        <v>281</v>
      </c>
      <c r="B53" s="552" t="s">
        <v>284</v>
      </c>
      <c r="C53" s="572" t="s">
        <v>214</v>
      </c>
      <c r="D53" s="333">
        <v>5.1044947751965651E-3</v>
      </c>
      <c r="E53" s="207">
        <v>7.2786314387062127E-3</v>
      </c>
      <c r="F53" s="207"/>
      <c r="G53" s="207"/>
      <c r="H53" s="207">
        <v>1.8905536204431723E-4</v>
      </c>
      <c r="I53" s="207"/>
      <c r="J53" s="280"/>
      <c r="K53" s="80"/>
      <c r="L53" s="82"/>
      <c r="M53" s="183" t="s">
        <v>179</v>
      </c>
      <c r="N53" s="279" t="e">
        <f>INDEX(#REF!,MATCH($M53,#REF!,0),9)</f>
        <v>#REF!</v>
      </c>
      <c r="O53" s="97" t="e">
        <f>INDEX(#REF!,MATCH($M53,#REF!,0),10)</f>
        <v>#REF!</v>
      </c>
      <c r="P53" s="185" t="e">
        <f>INDEX(#REF!,MATCH($M53,#REF!,0),11)</f>
        <v>#REF!</v>
      </c>
      <c r="Q53" s="230" t="e">
        <f>INDEX(#REF!,MATCH($M53,#REF!,0),12)</f>
        <v>#REF!</v>
      </c>
      <c r="R53" s="185" t="e">
        <f>INDEX(#REF!,MATCH($M53,#REF!,0),13)</f>
        <v>#REF!</v>
      </c>
      <c r="S53" s="231" t="e">
        <f>INDEX(#REF!,MATCH($M53,#REF!,0),14)</f>
        <v>#REF!</v>
      </c>
    </row>
    <row r="54" spans="1:19" x14ac:dyDescent="0.2">
      <c r="A54" s="555"/>
      <c r="B54" s="552"/>
      <c r="C54" s="568"/>
      <c r="D54" s="278">
        <v>7.2818522344954319E-3</v>
      </c>
      <c r="E54" s="200">
        <v>1.038338188992867E-2</v>
      </c>
      <c r="F54" s="200"/>
      <c r="G54" s="200"/>
      <c r="H54" s="200">
        <v>2.6969823090723817E-4</v>
      </c>
      <c r="I54" s="200"/>
      <c r="J54" s="38"/>
      <c r="K54" s="36"/>
      <c r="L54" s="37"/>
      <c r="M54" s="184" t="s">
        <v>180</v>
      </c>
      <c r="N54" s="280" t="e">
        <f>INDEX(#REF!,MATCH($M54,#REF!,0),9)</f>
        <v>#REF!</v>
      </c>
      <c r="O54" s="83" t="e">
        <f>INDEX(#REF!,MATCH($M54,#REF!,0),10)</f>
        <v>#REF!</v>
      </c>
      <c r="P54" s="186" t="e">
        <f>INDEX(#REF!,MATCH($M54,#REF!,0),11)</f>
        <v>#REF!</v>
      </c>
      <c r="Q54" s="186" t="e">
        <f>INDEX(#REF!,MATCH($M54,#REF!,0),12)</f>
        <v>#REF!</v>
      </c>
      <c r="R54" s="188" t="e">
        <f>INDEX(#REF!,MATCH($M54,#REF!,0),13)</f>
        <v>#REF!</v>
      </c>
      <c r="S54" s="187" t="e">
        <f>INDEX(#REF!,MATCH($M54,#REF!,0),14)</f>
        <v>#REF!</v>
      </c>
    </row>
    <row r="55" spans="1:19" x14ac:dyDescent="0.2">
      <c r="A55" s="555"/>
      <c r="B55" s="552"/>
      <c r="C55" s="568"/>
      <c r="D55" s="278">
        <v>0.25874909948053426</v>
      </c>
      <c r="E55" s="200">
        <v>0.3689570492592803</v>
      </c>
      <c r="F55" s="200"/>
      <c r="G55" s="200"/>
      <c r="H55" s="200">
        <v>9.5832999807605266E-3</v>
      </c>
      <c r="I55" s="200"/>
      <c r="J55" s="38"/>
      <c r="K55" s="36"/>
      <c r="L55" s="37"/>
      <c r="M55" s="184" t="s">
        <v>181</v>
      </c>
      <c r="N55" s="280" t="e">
        <f>INDEX(#REF!,MATCH($M55,#REF!,0),9)</f>
        <v>#REF!</v>
      </c>
      <c r="O55" s="83" t="e">
        <f>INDEX(#REF!,MATCH($M55,#REF!,0),10)</f>
        <v>#REF!</v>
      </c>
      <c r="P55" s="186" t="e">
        <f>INDEX(#REF!,MATCH($M55,#REF!,0),11)</f>
        <v>#REF!</v>
      </c>
      <c r="Q55" s="186" t="e">
        <f>INDEX(#REF!,MATCH($M55,#REF!,0),12)</f>
        <v>#REF!</v>
      </c>
      <c r="R55" s="188" t="e">
        <f>INDEX(#REF!,MATCH($M55,#REF!,0),13)</f>
        <v>#REF!</v>
      </c>
      <c r="S55" s="187" t="e">
        <f>INDEX(#REF!,MATCH($M55,#REF!,0),14)</f>
        <v>#REF!</v>
      </c>
    </row>
    <row r="56" spans="1:19" x14ac:dyDescent="0.2">
      <c r="A56" s="555"/>
      <c r="B56" s="552"/>
      <c r="C56" s="569"/>
      <c r="D56" s="278">
        <v>4.5866798042576802E-3</v>
      </c>
      <c r="E56" s="200">
        <v>6.5402656468118766E-3</v>
      </c>
      <c r="F56" s="200"/>
      <c r="G56" s="200"/>
      <c r="H56" s="200">
        <v>1.6987702978732148E-4</v>
      </c>
      <c r="I56" s="200"/>
      <c r="J56" s="115"/>
      <c r="K56" s="116"/>
      <c r="L56" s="117"/>
      <c r="M56" s="184" t="s">
        <v>182</v>
      </c>
      <c r="N56" s="280" t="e">
        <f>INDEX(#REF!,MATCH($M56,#REF!,0),9)</f>
        <v>#REF!</v>
      </c>
      <c r="O56" s="83" t="e">
        <f>INDEX(#REF!,MATCH($M56,#REF!,0),10)</f>
        <v>#REF!</v>
      </c>
      <c r="P56" s="186" t="e">
        <f>INDEX(#REF!,MATCH($M56,#REF!,0),11)</f>
        <v>#REF!</v>
      </c>
      <c r="Q56" s="186" t="e">
        <f>INDEX(#REF!,MATCH($M56,#REF!,0),12)</f>
        <v>#REF!</v>
      </c>
      <c r="R56" s="189" t="e">
        <f>INDEX(#REF!,MATCH($M56,#REF!,0),13)</f>
        <v>#REF!</v>
      </c>
      <c r="S56" s="187" t="e">
        <f>INDEX(#REF!,MATCH($M56,#REF!,0),14)</f>
        <v>#REF!</v>
      </c>
    </row>
    <row r="57" spans="1:19" x14ac:dyDescent="0.2">
      <c r="A57" s="555"/>
      <c r="B57" s="552"/>
      <c r="C57" s="123" t="s">
        <v>303</v>
      </c>
      <c r="D57" s="208">
        <v>0.27572212629448395</v>
      </c>
      <c r="E57" s="209">
        <v>0.39315932823472705</v>
      </c>
      <c r="F57" s="209"/>
      <c r="G57" s="209"/>
      <c r="H57" s="209">
        <v>1.0211930603499403E-2</v>
      </c>
      <c r="I57" s="210"/>
      <c r="J57" s="126"/>
      <c r="K57" s="127"/>
      <c r="L57" s="128"/>
      <c r="M57" s="129"/>
      <c r="N57" s="126"/>
      <c r="O57" s="130"/>
      <c r="P57" s="127"/>
      <c r="Q57" s="127"/>
      <c r="R57" s="127"/>
      <c r="S57" s="128"/>
    </row>
    <row r="58" spans="1:19" ht="13.5" thickBot="1" x14ac:dyDescent="0.25">
      <c r="A58" s="556"/>
      <c r="B58" s="553"/>
      <c r="C58" s="90" t="s">
        <v>215</v>
      </c>
      <c r="D58" s="141">
        <v>0.27572212629448389</v>
      </c>
      <c r="E58" s="142">
        <v>0.39315932823472699</v>
      </c>
      <c r="F58" s="142"/>
      <c r="G58" s="142"/>
      <c r="H58" s="142">
        <v>1.0211930603499403E-2</v>
      </c>
      <c r="I58" s="143"/>
      <c r="J58" s="284"/>
      <c r="K58" s="122"/>
      <c r="L58" s="75"/>
      <c r="M58" s="102"/>
      <c r="N58" s="281"/>
      <c r="O58" s="103"/>
      <c r="P58" s="100"/>
      <c r="Q58" s="100"/>
      <c r="R58" s="104"/>
      <c r="S58" s="101"/>
    </row>
    <row r="59" spans="1:19" x14ac:dyDescent="0.2">
      <c r="A59" s="577" t="s">
        <v>220</v>
      </c>
      <c r="B59" s="580" t="s">
        <v>221</v>
      </c>
      <c r="C59" s="575" t="s">
        <v>214</v>
      </c>
      <c r="D59" s="245">
        <v>15.768067340133612</v>
      </c>
      <c r="E59" s="246">
        <v>30.581110053604018</v>
      </c>
      <c r="F59" s="200">
        <v>0.60145098790112173</v>
      </c>
      <c r="G59" s="207">
        <v>0.41873170043748981</v>
      </c>
      <c r="H59" s="207">
        <v>0.60068827962413773</v>
      </c>
      <c r="I59" s="92"/>
      <c r="J59" s="93"/>
      <c r="K59" s="94"/>
      <c r="L59" s="95"/>
      <c r="M59" s="183" t="s">
        <v>147</v>
      </c>
      <c r="N59" s="165" t="e">
        <f>INDEX(#REF!,MATCH($M59,#REF!,0),9)</f>
        <v>#REF!</v>
      </c>
      <c r="O59" s="83" t="e">
        <f>INDEX(#REF!,MATCH($M59,#REF!,0),10)</f>
        <v>#REF!</v>
      </c>
      <c r="P59" s="185" t="e">
        <f>INDEX(#REF!,MATCH($M59,#REF!,0),11)</f>
        <v>#REF!</v>
      </c>
      <c r="Q59" s="186" t="e">
        <f>INDEX(#REF!,MATCH($M59,#REF!,0),12)</f>
        <v>#REF!</v>
      </c>
      <c r="R59" s="185" t="e">
        <f>INDEX(#REF!,MATCH($M59,#REF!,0),13)</f>
        <v>#REF!</v>
      </c>
      <c r="S59" s="187" t="e">
        <f>INDEX(#REF!,MATCH($M59,#REF!,0),14)</f>
        <v>#REF!</v>
      </c>
    </row>
    <row r="60" spans="1:19" x14ac:dyDescent="0.2">
      <c r="A60" s="578"/>
      <c r="B60" s="570"/>
      <c r="C60" s="576"/>
      <c r="D60" s="433">
        <v>1.5977276791358217</v>
      </c>
      <c r="E60" s="434">
        <v>0</v>
      </c>
      <c r="F60" s="200">
        <v>0</v>
      </c>
      <c r="G60" s="200">
        <v>0</v>
      </c>
      <c r="H60" s="200">
        <v>6.0865816348031315E-2</v>
      </c>
      <c r="I60" s="134"/>
      <c r="J60" s="79"/>
      <c r="K60" s="80"/>
      <c r="L60" s="82"/>
      <c r="M60" s="184" t="s">
        <v>148</v>
      </c>
      <c r="N60" s="165" t="e">
        <f>INDEX(#REF!,MATCH($M60,#REF!,0),9)</f>
        <v>#REF!</v>
      </c>
      <c r="O60" s="83" t="e">
        <f>INDEX(#REF!,MATCH($M60,#REF!,0),10)</f>
        <v>#REF!</v>
      </c>
      <c r="P60" s="186" t="e">
        <f>INDEX(#REF!,MATCH($M60,#REF!,0),11)</f>
        <v>#REF!</v>
      </c>
      <c r="Q60" s="186" t="e">
        <f>INDEX(#REF!,MATCH($M60,#REF!,0),12)</f>
        <v>#REF!</v>
      </c>
      <c r="R60" s="188" t="e">
        <f>INDEX(#REF!,MATCH($M60,#REF!,0),13)</f>
        <v>#REF!</v>
      </c>
      <c r="S60" s="187" t="e">
        <f>INDEX(#REF!,MATCH($M60,#REF!,0),14)</f>
        <v>#REF!</v>
      </c>
    </row>
    <row r="61" spans="1:19" x14ac:dyDescent="0.2">
      <c r="A61" s="578"/>
      <c r="B61" s="570"/>
      <c r="C61" s="576"/>
      <c r="D61" s="433">
        <v>4.4440304294907431</v>
      </c>
      <c r="E61" s="434">
        <v>12.660474228919071</v>
      </c>
      <c r="F61" s="200">
        <v>0.21656831178483565</v>
      </c>
      <c r="G61" s="200">
        <v>0.15077540693880961</v>
      </c>
      <c r="H61" s="200">
        <v>0.16929639731393312</v>
      </c>
      <c r="I61" s="134"/>
      <c r="J61" s="165"/>
      <c r="K61" s="80"/>
      <c r="L61" s="82"/>
      <c r="M61" s="184" t="s">
        <v>149</v>
      </c>
      <c r="N61" s="165" t="e">
        <f>INDEX(#REF!,MATCH($M61,#REF!,0),9)</f>
        <v>#REF!</v>
      </c>
      <c r="O61" s="83" t="e">
        <f>INDEX(#REF!,MATCH($M61,#REF!,0),10)</f>
        <v>#REF!</v>
      </c>
      <c r="P61" s="186" t="e">
        <f>INDEX(#REF!,MATCH($M61,#REF!,0),11)</f>
        <v>#REF!</v>
      </c>
      <c r="Q61" s="186" t="e">
        <f>INDEX(#REF!,MATCH($M61,#REF!,0),12)</f>
        <v>#REF!</v>
      </c>
      <c r="R61" s="188" t="e">
        <f>INDEX(#REF!,MATCH($M61,#REF!,0),13)</f>
        <v>#REF!</v>
      </c>
      <c r="S61" s="187" t="e">
        <f>INDEX(#REF!,MATCH($M61,#REF!,0),14)</f>
        <v>#REF!</v>
      </c>
    </row>
    <row r="62" spans="1:19" x14ac:dyDescent="0.2">
      <c r="A62" s="578"/>
      <c r="B62" s="570"/>
      <c r="C62" s="576"/>
      <c r="D62" s="433">
        <v>7.4240401428178154E-5</v>
      </c>
      <c r="E62" s="434">
        <v>0</v>
      </c>
      <c r="F62" s="200">
        <v>0</v>
      </c>
      <c r="G62" s="200">
        <v>0</v>
      </c>
      <c r="H62" s="200">
        <v>2.8282057686925016E-6</v>
      </c>
      <c r="I62" s="134"/>
      <c r="J62" s="165"/>
      <c r="K62" s="80"/>
      <c r="L62" s="82"/>
      <c r="M62" s="184" t="s">
        <v>150</v>
      </c>
      <c r="N62" s="165" t="e">
        <f>INDEX(#REF!,MATCH($M62,#REF!,0),9)</f>
        <v>#REF!</v>
      </c>
      <c r="O62" s="83" t="e">
        <f>INDEX(#REF!,MATCH($M62,#REF!,0),10)</f>
        <v>#REF!</v>
      </c>
      <c r="P62" s="186" t="e">
        <f>INDEX(#REF!,MATCH($M62,#REF!,0),11)</f>
        <v>#REF!</v>
      </c>
      <c r="Q62" s="186" t="e">
        <f>INDEX(#REF!,MATCH($M62,#REF!,0),12)</f>
        <v>#REF!</v>
      </c>
      <c r="R62" s="189" t="e">
        <f>INDEX(#REF!,MATCH($M62,#REF!,0),13)</f>
        <v>#REF!</v>
      </c>
      <c r="S62" s="187" t="e">
        <f>INDEX(#REF!,MATCH($M62,#REF!,0),14)</f>
        <v>#REF!</v>
      </c>
    </row>
    <row r="63" spans="1:19" x14ac:dyDescent="0.2">
      <c r="A63" s="578"/>
      <c r="B63" s="570"/>
      <c r="C63" s="576"/>
      <c r="D63" s="433">
        <v>1.4848080285635631E-4</v>
      </c>
      <c r="E63" s="434">
        <v>0</v>
      </c>
      <c r="F63" s="200">
        <v>0</v>
      </c>
      <c r="G63" s="200">
        <v>0</v>
      </c>
      <c r="H63" s="200">
        <v>5.6564115373850031E-6</v>
      </c>
      <c r="I63" s="134"/>
      <c r="J63" s="165"/>
      <c r="K63" s="80"/>
      <c r="L63" s="82"/>
      <c r="M63" s="184" t="s">
        <v>151</v>
      </c>
      <c r="N63" s="165" t="e">
        <f>INDEX(#REF!,MATCH($M63,#REF!,0),9)</f>
        <v>#REF!</v>
      </c>
      <c r="O63" s="83" t="e">
        <f>INDEX(#REF!,MATCH($M63,#REF!,0),10)</f>
        <v>#REF!</v>
      </c>
      <c r="P63" s="186" t="e">
        <f>INDEX(#REF!,MATCH($M63,#REF!,0),11)</f>
        <v>#REF!</v>
      </c>
      <c r="Q63" s="186" t="e">
        <f>INDEX(#REF!,MATCH($M63,#REF!,0),12)</f>
        <v>#REF!</v>
      </c>
      <c r="R63" s="189" t="e">
        <f>INDEX(#REF!,MATCH($M63,#REF!,0),13)</f>
        <v>#REF!</v>
      </c>
      <c r="S63" s="187" t="e">
        <f>INDEX(#REF!,MATCH($M63,#REF!,0),14)</f>
        <v>#REF!</v>
      </c>
    </row>
    <row r="64" spans="1:19" x14ac:dyDescent="0.2">
      <c r="A64" s="578"/>
      <c r="B64" s="570"/>
      <c r="C64" s="576"/>
      <c r="D64" s="433">
        <v>0.16035926708486475</v>
      </c>
      <c r="E64" s="434">
        <v>10.486512511311753</v>
      </c>
      <c r="F64" s="200">
        <v>0</v>
      </c>
      <c r="G64" s="200">
        <v>0</v>
      </c>
      <c r="H64" s="200">
        <v>6.1089244603758025E-3</v>
      </c>
      <c r="I64" s="134"/>
      <c r="J64" s="165"/>
      <c r="K64" s="80"/>
      <c r="L64" s="82"/>
      <c r="M64" s="184" t="s">
        <v>152</v>
      </c>
      <c r="N64" s="165" t="e">
        <f>INDEX(#REF!,MATCH($M64,#REF!,0),9)</f>
        <v>#REF!</v>
      </c>
      <c r="O64" s="83" t="e">
        <f>INDEX(#REF!,MATCH($M64,#REF!,0),10)</f>
        <v>#REF!</v>
      </c>
      <c r="P64" s="186" t="e">
        <f>INDEX(#REF!,MATCH($M64,#REF!,0),11)</f>
        <v>#REF!</v>
      </c>
      <c r="Q64" s="186" t="e">
        <f>INDEX(#REF!,MATCH($M64,#REF!,0),12)</f>
        <v>#REF!</v>
      </c>
      <c r="R64" s="189" t="e">
        <f>INDEX(#REF!,MATCH($M64,#REF!,0),13)</f>
        <v>#REF!</v>
      </c>
      <c r="S64" s="187" t="e">
        <f>INDEX(#REF!,MATCH($M64,#REF!,0),14)</f>
        <v>#REF!</v>
      </c>
    </row>
    <row r="65" spans="1:19" x14ac:dyDescent="0.2">
      <c r="A65" s="578"/>
      <c r="B65" s="570"/>
      <c r="C65" s="576"/>
      <c r="D65" s="433">
        <v>1.9283201866954991</v>
      </c>
      <c r="E65" s="434">
        <v>14.228379503582833</v>
      </c>
      <c r="F65" s="200">
        <v>0</v>
      </c>
      <c r="G65" s="200">
        <v>0</v>
      </c>
      <c r="H65" s="200">
        <v>7.345981663601904E-2</v>
      </c>
      <c r="I65" s="134"/>
      <c r="J65" s="165"/>
      <c r="K65" s="80"/>
      <c r="L65" s="82"/>
      <c r="M65" s="184" t="s">
        <v>153</v>
      </c>
      <c r="N65" s="165" t="e">
        <f>INDEX(#REF!,MATCH($M65,#REF!,0),9)</f>
        <v>#REF!</v>
      </c>
      <c r="O65" s="83" t="e">
        <f>INDEX(#REF!,MATCH($M65,#REF!,0),10)</f>
        <v>#REF!</v>
      </c>
      <c r="P65" s="186" t="e">
        <f>INDEX(#REF!,MATCH($M65,#REF!,0),11)</f>
        <v>#REF!</v>
      </c>
      <c r="Q65" s="186" t="e">
        <f>INDEX(#REF!,MATCH($M65,#REF!,0),12)</f>
        <v>#REF!</v>
      </c>
      <c r="R65" s="189" t="e">
        <f>INDEX(#REF!,MATCH($M65,#REF!,0),13)</f>
        <v>#REF!</v>
      </c>
      <c r="S65" s="187" t="e">
        <f>INDEX(#REF!,MATCH($M65,#REF!,0),14)</f>
        <v>#REF!</v>
      </c>
    </row>
    <row r="66" spans="1:19" x14ac:dyDescent="0.2">
      <c r="A66" s="578"/>
      <c r="B66" s="570"/>
      <c r="C66" s="576"/>
      <c r="D66" s="433">
        <v>4.4808536685991198</v>
      </c>
      <c r="E66" s="434">
        <v>0</v>
      </c>
      <c r="F66" s="200">
        <v>0</v>
      </c>
      <c r="G66" s="200">
        <v>0</v>
      </c>
      <c r="H66" s="200">
        <v>0.17069918737520462</v>
      </c>
      <c r="I66" s="134"/>
      <c r="J66" s="222"/>
      <c r="K66" s="80"/>
      <c r="L66" s="82"/>
      <c r="M66" s="184" t="s">
        <v>154</v>
      </c>
      <c r="N66" s="222" t="e">
        <f>INDEX(#REF!,MATCH($M66,#REF!,0),9)</f>
        <v>#REF!</v>
      </c>
      <c r="O66" s="83" t="e">
        <f>INDEX(#REF!,MATCH($M66,#REF!,0),10)</f>
        <v>#REF!</v>
      </c>
      <c r="P66" s="186" t="e">
        <f>INDEX(#REF!,MATCH($M66,#REF!,0),11)</f>
        <v>#REF!</v>
      </c>
      <c r="Q66" s="186" t="e">
        <f>INDEX(#REF!,MATCH($M66,#REF!,0),12)</f>
        <v>#REF!</v>
      </c>
      <c r="R66" s="189" t="e">
        <f>INDEX(#REF!,MATCH($M66,#REF!,0),13)</f>
        <v>#REF!</v>
      </c>
      <c r="S66" s="187" t="e">
        <f>INDEX(#REF!,MATCH($M66,#REF!,0),14)</f>
        <v>#REF!</v>
      </c>
    </row>
    <row r="67" spans="1:19" x14ac:dyDescent="0.2">
      <c r="A67" s="578"/>
      <c r="B67" s="570"/>
      <c r="C67" s="576"/>
      <c r="D67" s="433">
        <v>239.17614381868154</v>
      </c>
      <c r="E67" s="434">
        <v>953.4185287305811</v>
      </c>
      <c r="F67" s="200">
        <v>91.432695712370361</v>
      </c>
      <c r="G67" s="200">
        <v>63.655674230131261</v>
      </c>
      <c r="H67" s="200">
        <v>9.1114721454735861</v>
      </c>
      <c r="I67" s="201"/>
      <c r="J67" s="232" t="s">
        <v>512</v>
      </c>
      <c r="K67" s="80"/>
      <c r="L67" s="82"/>
      <c r="M67" s="184" t="s">
        <v>173</v>
      </c>
      <c r="N67" s="222" t="e">
        <f>INDEX(#REF!,MATCH($M67,#REF!,0),9)</f>
        <v>#REF!</v>
      </c>
      <c r="O67" s="83" t="e">
        <f>INDEX(#REF!,MATCH($M67,#REF!,0),10)</f>
        <v>#REF!</v>
      </c>
      <c r="P67" s="186" t="e">
        <f>INDEX(#REF!,MATCH($M67,#REF!,0),11)</f>
        <v>#REF!</v>
      </c>
      <c r="Q67" s="186" t="e">
        <f>INDEX(#REF!,MATCH($M67,#REF!,0),12)</f>
        <v>#REF!</v>
      </c>
      <c r="R67" s="189" t="e">
        <f>INDEX(#REF!,MATCH($M67,#REF!,0),13)</f>
        <v>#REF!</v>
      </c>
      <c r="S67" s="187" t="e">
        <f>INDEX(#REF!,MATCH($M67,#REF!,0),14)</f>
        <v>#REF!</v>
      </c>
    </row>
    <row r="68" spans="1:19" x14ac:dyDescent="0.2">
      <c r="A68" s="578"/>
      <c r="B68" s="570"/>
      <c r="C68" s="282"/>
      <c r="D68" s="199"/>
      <c r="E68" s="200"/>
      <c r="F68" s="200"/>
      <c r="G68" s="200"/>
      <c r="H68" s="200"/>
      <c r="I68" s="201"/>
      <c r="J68" s="232" t="s">
        <v>513</v>
      </c>
      <c r="K68" s="80"/>
      <c r="L68" s="82"/>
      <c r="M68" s="184"/>
      <c r="N68" s="280"/>
      <c r="O68" s="83"/>
      <c r="P68" s="186"/>
      <c r="Q68" s="186"/>
      <c r="R68" s="189"/>
      <c r="S68" s="187"/>
    </row>
    <row r="69" spans="1:19" ht="12.75" customHeight="1" x14ac:dyDescent="0.2">
      <c r="A69" s="578"/>
      <c r="B69" s="570"/>
      <c r="C69" s="572" t="s">
        <v>299</v>
      </c>
      <c r="D69" s="106"/>
      <c r="E69" s="107"/>
      <c r="F69" s="107"/>
      <c r="G69" s="107"/>
      <c r="H69" s="107"/>
      <c r="I69" s="136"/>
      <c r="J69" s="108"/>
      <c r="K69" s="109"/>
      <c r="L69" s="110"/>
      <c r="M69" s="111"/>
      <c r="N69" s="108"/>
      <c r="O69" s="112"/>
      <c r="P69" s="109"/>
      <c r="Q69" s="109"/>
      <c r="R69" s="109"/>
      <c r="S69" s="110"/>
    </row>
    <row r="70" spans="1:19" x14ac:dyDescent="0.2">
      <c r="A70" s="578"/>
      <c r="B70" s="570"/>
      <c r="C70" s="568"/>
      <c r="D70" s="205"/>
      <c r="E70" s="396"/>
      <c r="F70" s="396"/>
      <c r="G70" s="396"/>
      <c r="H70" s="396"/>
      <c r="I70" s="135"/>
      <c r="J70" s="38"/>
      <c r="K70" s="36"/>
      <c r="L70" s="37"/>
      <c r="M70" s="84"/>
      <c r="N70" s="38"/>
      <c r="O70" s="35"/>
      <c r="P70" s="36"/>
      <c r="Q70" s="36"/>
      <c r="R70" s="36"/>
      <c r="S70" s="37"/>
    </row>
    <row r="71" spans="1:19" x14ac:dyDescent="0.2">
      <c r="A71" s="578"/>
      <c r="B71" s="570"/>
      <c r="C71" s="569"/>
      <c r="D71" s="113"/>
      <c r="E71" s="114"/>
      <c r="F71" s="114"/>
      <c r="G71" s="114"/>
      <c r="H71" s="114"/>
      <c r="I71" s="137"/>
      <c r="J71" s="115"/>
      <c r="K71" s="116"/>
      <c r="L71" s="117"/>
      <c r="M71" s="118"/>
      <c r="N71" s="115"/>
      <c r="O71" s="119"/>
      <c r="P71" s="116"/>
      <c r="Q71" s="116"/>
      <c r="R71" s="116"/>
      <c r="S71" s="117"/>
    </row>
    <row r="72" spans="1:19" x14ac:dyDescent="0.2">
      <c r="A72" s="578"/>
      <c r="B72" s="570"/>
      <c r="C72" s="549" t="s">
        <v>300</v>
      </c>
      <c r="D72" s="68"/>
      <c r="E72" s="396"/>
      <c r="F72" s="396"/>
      <c r="G72" s="396"/>
      <c r="H72" s="396"/>
      <c r="I72" s="135"/>
      <c r="J72" s="38"/>
      <c r="K72" s="36"/>
      <c r="L72" s="37"/>
      <c r="M72" s="84"/>
      <c r="N72" s="38"/>
      <c r="O72" s="35"/>
      <c r="P72" s="36"/>
      <c r="Q72" s="36"/>
      <c r="R72" s="36"/>
      <c r="S72" s="37"/>
    </row>
    <row r="73" spans="1:19" x14ac:dyDescent="0.2">
      <c r="A73" s="578"/>
      <c r="B73" s="570"/>
      <c r="C73" s="549"/>
      <c r="D73" s="68"/>
      <c r="E73" s="396"/>
      <c r="F73" s="396"/>
      <c r="G73" s="396"/>
      <c r="H73" s="396"/>
      <c r="I73" s="135"/>
      <c r="J73" s="38"/>
      <c r="K73" s="36"/>
      <c r="L73" s="37"/>
      <c r="M73" s="84"/>
      <c r="N73" s="38"/>
      <c r="O73" s="35"/>
      <c r="P73" s="36"/>
      <c r="Q73" s="36"/>
      <c r="R73" s="36"/>
      <c r="S73" s="37"/>
    </row>
    <row r="74" spans="1:19" x14ac:dyDescent="0.2">
      <c r="A74" s="578"/>
      <c r="B74" s="570"/>
      <c r="C74" s="550"/>
      <c r="D74" s="113"/>
      <c r="E74" s="114"/>
      <c r="F74" s="114"/>
      <c r="G74" s="114"/>
      <c r="H74" s="114"/>
      <c r="I74" s="137"/>
      <c r="J74" s="115"/>
      <c r="K74" s="116"/>
      <c r="L74" s="117"/>
      <c r="M74" s="118"/>
      <c r="N74" s="115"/>
      <c r="O74" s="119"/>
      <c r="P74" s="116"/>
      <c r="Q74" s="116"/>
      <c r="R74" s="116"/>
      <c r="S74" s="117"/>
    </row>
    <row r="75" spans="1:19" x14ac:dyDescent="0.2">
      <c r="A75" s="578"/>
      <c r="B75" s="570"/>
      <c r="C75" s="181" t="s">
        <v>303</v>
      </c>
      <c r="D75" s="202">
        <v>267.55572511102548</v>
      </c>
      <c r="E75" s="203">
        <v>1021.3750050279988</v>
      </c>
      <c r="F75" s="203">
        <v>92.250715012056318</v>
      </c>
      <c r="G75" s="203">
        <v>64.225181337507564</v>
      </c>
      <c r="H75" s="203">
        <v>10.192599051848594</v>
      </c>
      <c r="I75" s="204">
        <v>0</v>
      </c>
      <c r="J75" s="193"/>
      <c r="K75" s="194"/>
      <c r="L75" s="195"/>
      <c r="M75" s="196"/>
      <c r="N75" s="193"/>
      <c r="O75" s="197"/>
      <c r="P75" s="194"/>
      <c r="Q75" s="194"/>
      <c r="R75" s="198"/>
      <c r="S75" s="195"/>
    </row>
    <row r="76" spans="1:19" ht="13.5" thickBot="1" x14ac:dyDescent="0.25">
      <c r="A76" s="579"/>
      <c r="B76" s="571"/>
      <c r="C76" s="90" t="s">
        <v>215</v>
      </c>
      <c r="D76" s="141">
        <v>267.55572511102548</v>
      </c>
      <c r="E76" s="142">
        <v>1021.3750050279987</v>
      </c>
      <c r="F76" s="142">
        <v>92.250715012056304</v>
      </c>
      <c r="G76" s="142">
        <v>64.22518133750755</v>
      </c>
      <c r="H76" s="142">
        <v>10.192599051848592</v>
      </c>
      <c r="I76" s="143"/>
      <c r="J76" s="99"/>
      <c r="K76" s="133"/>
      <c r="L76" s="101"/>
      <c r="M76" s="102"/>
      <c r="N76" s="99"/>
      <c r="O76" s="103"/>
      <c r="P76" s="100"/>
      <c r="Q76" s="100"/>
      <c r="R76" s="104"/>
      <c r="S76" s="101"/>
    </row>
    <row r="77" spans="1:19" ht="12.75" customHeight="1" x14ac:dyDescent="0.2">
      <c r="A77" s="555" t="s">
        <v>275</v>
      </c>
      <c r="B77" s="570" t="s">
        <v>276</v>
      </c>
      <c r="C77" s="572" t="s">
        <v>214</v>
      </c>
      <c r="D77" s="480">
        <v>0.57266081361452936</v>
      </c>
      <c r="E77" s="200">
        <v>0.5090318343240261</v>
      </c>
      <c r="F77" s="200">
        <v>92.898309764134765</v>
      </c>
      <c r="G77" s="200">
        <v>38.813677367206992</v>
      </c>
      <c r="H77" s="200">
        <v>4.8994314053687509</v>
      </c>
      <c r="I77" s="201">
        <v>2.3542722337486208</v>
      </c>
      <c r="J77" s="232" t="s">
        <v>348</v>
      </c>
      <c r="K77" s="80"/>
      <c r="L77" s="82"/>
      <c r="M77" s="184" t="s">
        <v>173</v>
      </c>
      <c r="N77" s="222">
        <v>44.43</v>
      </c>
      <c r="O77" s="83">
        <v>20.279499999999999</v>
      </c>
      <c r="P77" s="80" t="s">
        <v>32</v>
      </c>
      <c r="Q77" s="80" t="s">
        <v>33</v>
      </c>
      <c r="R77" s="81" t="s">
        <v>168</v>
      </c>
      <c r="S77" s="82" t="s">
        <v>172</v>
      </c>
    </row>
    <row r="78" spans="1:19" x14ac:dyDescent="0.2">
      <c r="A78" s="555"/>
      <c r="B78" s="570"/>
      <c r="C78" s="568"/>
      <c r="D78" s="68"/>
      <c r="E78" s="396"/>
      <c r="F78" s="396"/>
      <c r="G78" s="396"/>
      <c r="H78" s="396"/>
      <c r="I78" s="135"/>
      <c r="J78" s="242" t="s">
        <v>366</v>
      </c>
      <c r="K78" s="36"/>
      <c r="L78" s="37"/>
      <c r="M78" s="84"/>
      <c r="N78" s="38"/>
      <c r="O78" s="35"/>
      <c r="P78" s="36"/>
      <c r="Q78" s="36"/>
      <c r="R78" s="36"/>
      <c r="S78" s="37"/>
    </row>
    <row r="79" spans="1:19" x14ac:dyDescent="0.2">
      <c r="A79" s="555"/>
      <c r="B79" s="570"/>
      <c r="C79" s="123" t="s">
        <v>303</v>
      </c>
      <c r="D79" s="208">
        <v>0.57266081361452936</v>
      </c>
      <c r="E79" s="209">
        <v>0.5090318343240261</v>
      </c>
      <c r="F79" s="209">
        <v>92.898309764134765</v>
      </c>
      <c r="G79" s="209">
        <v>38.813677367206992</v>
      </c>
      <c r="H79" s="209">
        <v>4.8994314053687509</v>
      </c>
      <c r="I79" s="210">
        <v>2.3542722337486208</v>
      </c>
      <c r="J79" s="126"/>
      <c r="K79" s="127"/>
      <c r="L79" s="128"/>
      <c r="M79" s="129"/>
      <c r="N79" s="126"/>
      <c r="O79" s="130"/>
      <c r="P79" s="127"/>
      <c r="Q79" s="127"/>
      <c r="R79" s="127"/>
      <c r="S79" s="128"/>
    </row>
    <row r="80" spans="1:19" ht="15.75" customHeight="1" thickBot="1" x14ac:dyDescent="0.25">
      <c r="A80" s="556"/>
      <c r="B80" s="571"/>
      <c r="C80" s="90" t="s">
        <v>215</v>
      </c>
      <c r="D80" s="141">
        <v>0.57266081361452936</v>
      </c>
      <c r="E80" s="142">
        <v>0.5090318343240261</v>
      </c>
      <c r="F80" s="142">
        <v>92.898309764134765</v>
      </c>
      <c r="G80" s="142">
        <v>38.813677367206992</v>
      </c>
      <c r="H80" s="142">
        <v>4.8994314053687509</v>
      </c>
      <c r="I80" s="143">
        <v>2.3542722337486208</v>
      </c>
      <c r="J80" s="218"/>
      <c r="K80" s="122"/>
      <c r="L80" s="75"/>
      <c r="M80" s="102"/>
      <c r="N80" s="223"/>
      <c r="O80" s="103"/>
      <c r="P80" s="100"/>
      <c r="Q80" s="100"/>
      <c r="R80" s="104"/>
      <c r="S80" s="101"/>
    </row>
    <row r="81" spans="1:19" ht="15.75" customHeight="1" x14ac:dyDescent="0.2">
      <c r="A81" s="170"/>
      <c r="B81" s="233"/>
      <c r="C81" s="219"/>
      <c r="D81" s="234"/>
      <c r="E81" s="229"/>
      <c r="F81" s="229"/>
      <c r="G81" s="229"/>
      <c r="H81" s="229"/>
      <c r="I81" s="229"/>
      <c r="J81" s="170"/>
      <c r="K81" s="235"/>
      <c r="L81" s="170"/>
      <c r="M81" s="89"/>
      <c r="N81" s="89"/>
      <c r="O81" s="89"/>
      <c r="P81" s="89"/>
      <c r="Q81" s="89"/>
      <c r="R81" s="89"/>
      <c r="S81" s="89"/>
    </row>
    <row r="82" spans="1:19" ht="15.75" customHeight="1" x14ac:dyDescent="0.2">
      <c r="A82" s="170"/>
      <c r="B82" s="233"/>
      <c r="C82" s="219"/>
      <c r="D82" s="234"/>
      <c r="E82" s="229"/>
      <c r="F82" s="229"/>
      <c r="G82" s="229"/>
      <c r="H82" s="229"/>
      <c r="I82" s="229"/>
      <c r="J82" s="170"/>
      <c r="K82" s="235"/>
      <c r="L82" s="170"/>
      <c r="M82" s="89"/>
      <c r="N82" s="89"/>
      <c r="O82" s="89"/>
      <c r="P82" s="89"/>
      <c r="Q82" s="89"/>
      <c r="R82" s="89"/>
      <c r="S82" s="89"/>
    </row>
    <row r="83" spans="1:19" x14ac:dyDescent="0.2">
      <c r="A83" s="49"/>
      <c r="B83" s="33"/>
      <c r="C83" s="33"/>
      <c r="D83" s="33"/>
      <c r="E83" s="56"/>
      <c r="F83" s="56"/>
      <c r="G83" s="56"/>
    </row>
  </sheetData>
  <mergeCells count="26">
    <mergeCell ref="A77:A80"/>
    <mergeCell ref="B77:B80"/>
    <mergeCell ref="C77:C78"/>
    <mergeCell ref="J7:L7"/>
    <mergeCell ref="N7:S7"/>
    <mergeCell ref="M7:M8"/>
    <mergeCell ref="C41:C45"/>
    <mergeCell ref="C59:C67"/>
    <mergeCell ref="A59:A76"/>
    <mergeCell ref="B59:B76"/>
    <mergeCell ref="C53:C56"/>
    <mergeCell ref="A53:A58"/>
    <mergeCell ref="B53:B58"/>
    <mergeCell ref="C69:C71"/>
    <mergeCell ref="D7:I7"/>
    <mergeCell ref="A7:A8"/>
    <mergeCell ref="B7:B8"/>
    <mergeCell ref="C7:C8"/>
    <mergeCell ref="A47:A52"/>
    <mergeCell ref="B47:B52"/>
    <mergeCell ref="C47:C50"/>
    <mergeCell ref="C9:C29"/>
    <mergeCell ref="C30:C39"/>
    <mergeCell ref="C72:C74"/>
    <mergeCell ref="B9:B46"/>
    <mergeCell ref="A9:A4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5E7D-24C0-4D69-BB80-42F0CD1E839C}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19" sqref="F19"/>
    </sheetView>
  </sheetViews>
  <sheetFormatPr baseColWidth="10" defaultColWidth="16" defaultRowHeight="12.75" x14ac:dyDescent="0.2"/>
  <cols>
    <col min="1" max="1" width="16" style="31"/>
    <col min="2" max="2" width="34.5703125" style="31" customWidth="1"/>
    <col min="3" max="12" width="16" style="31"/>
    <col min="13" max="13" width="21.85546875" style="31" customWidth="1"/>
    <col min="14" max="16384" width="16" style="31"/>
  </cols>
  <sheetData>
    <row r="1" spans="1:19" ht="16.5" thickBot="1" x14ac:dyDescent="0.25">
      <c r="A1" s="43" t="s">
        <v>21</v>
      </c>
      <c r="B1" s="66" t="s">
        <v>226</v>
      </c>
      <c r="C1" s="44"/>
      <c r="D1" s="44"/>
      <c r="E1" s="44"/>
      <c r="F1" s="44"/>
      <c r="G1" s="62"/>
    </row>
    <row r="2" spans="1:19" x14ac:dyDescent="0.2">
      <c r="D2" s="32"/>
      <c r="E2" s="407"/>
      <c r="F2" s="407"/>
      <c r="G2" s="62"/>
    </row>
    <row r="3" spans="1:19" x14ac:dyDescent="0.2">
      <c r="A3" s="34" t="s">
        <v>22</v>
      </c>
      <c r="B3" s="34"/>
      <c r="C3" s="34"/>
      <c r="D3" s="34"/>
      <c r="E3" s="54"/>
      <c r="F3" s="54"/>
      <c r="G3" s="62"/>
    </row>
    <row r="4" spans="1:19" x14ac:dyDescent="0.2">
      <c r="A4" s="31" t="s">
        <v>227</v>
      </c>
      <c r="E4" s="55"/>
      <c r="F4" s="55"/>
      <c r="G4" s="62"/>
    </row>
    <row r="5" spans="1:19" x14ac:dyDescent="0.2">
      <c r="A5" s="49" t="s">
        <v>329</v>
      </c>
      <c r="B5" s="33"/>
      <c r="C5" s="33"/>
      <c r="D5" s="33"/>
      <c r="E5" s="56"/>
      <c r="F5" s="56"/>
      <c r="G5" s="62"/>
    </row>
    <row r="6" spans="1:19" ht="13.5" thickBot="1" x14ac:dyDescent="0.25">
      <c r="A6" s="49"/>
      <c r="B6" s="33"/>
      <c r="C6" s="33"/>
      <c r="D6" s="33"/>
      <c r="E6" s="56"/>
      <c r="F6" s="56"/>
      <c r="G6" s="62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73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74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ht="15.75" customHeight="1" thickTop="1" x14ac:dyDescent="0.2">
      <c r="A9" s="554" t="s">
        <v>273</v>
      </c>
      <c r="B9" s="552" t="s">
        <v>274</v>
      </c>
      <c r="C9" s="581" t="s">
        <v>214</v>
      </c>
      <c r="D9" s="67"/>
      <c r="E9" s="395"/>
      <c r="F9" s="395"/>
      <c r="G9" s="395"/>
      <c r="H9" s="395"/>
      <c r="I9" s="147"/>
      <c r="J9" s="397"/>
      <c r="K9" s="408"/>
      <c r="L9" s="409"/>
      <c r="M9" s="410"/>
      <c r="N9" s="397"/>
      <c r="O9" s="411"/>
      <c r="P9" s="408"/>
      <c r="Q9" s="408"/>
      <c r="R9" s="408"/>
      <c r="S9" s="409"/>
    </row>
    <row r="10" spans="1:19" ht="15.75" customHeight="1" x14ac:dyDescent="0.2">
      <c r="A10" s="555"/>
      <c r="B10" s="552"/>
      <c r="C10" s="568"/>
      <c r="D10" s="68"/>
      <c r="E10" s="396"/>
      <c r="F10" s="396"/>
      <c r="G10" s="396"/>
      <c r="H10" s="396"/>
      <c r="I10" s="135"/>
      <c r="J10" s="398"/>
      <c r="K10" s="71"/>
      <c r="L10" s="73"/>
      <c r="M10" s="170"/>
      <c r="N10" s="398"/>
      <c r="O10" s="402"/>
      <c r="P10" s="71"/>
      <c r="Q10" s="71"/>
      <c r="R10" s="71"/>
      <c r="S10" s="73"/>
    </row>
    <row r="11" spans="1:19" ht="15.75" customHeight="1" x14ac:dyDescent="0.2">
      <c r="A11" s="555"/>
      <c r="B11" s="552"/>
      <c r="C11" s="569"/>
      <c r="D11" s="113"/>
      <c r="E11" s="114"/>
      <c r="F11" s="114"/>
      <c r="G11" s="114"/>
      <c r="H11" s="114"/>
      <c r="I11" s="137"/>
      <c r="J11" s="412"/>
      <c r="K11" s="413"/>
      <c r="L11" s="414"/>
      <c r="M11" s="415"/>
      <c r="N11" s="412"/>
      <c r="O11" s="416"/>
      <c r="P11" s="413"/>
      <c r="Q11" s="413"/>
      <c r="R11" s="413"/>
      <c r="S11" s="414"/>
    </row>
    <row r="12" spans="1:19" ht="15.75" customHeight="1" x14ac:dyDescent="0.2">
      <c r="A12" s="555"/>
      <c r="B12" s="552"/>
      <c r="C12" s="572" t="s">
        <v>299</v>
      </c>
      <c r="D12" s="106"/>
      <c r="E12" s="107"/>
      <c r="F12" s="107"/>
      <c r="G12" s="107"/>
      <c r="H12" s="107"/>
      <c r="I12" s="136"/>
      <c r="J12" s="417"/>
      <c r="K12" s="418"/>
      <c r="L12" s="419"/>
      <c r="M12" s="420"/>
      <c r="N12" s="417"/>
      <c r="O12" s="421"/>
      <c r="P12" s="418"/>
      <c r="Q12" s="418"/>
      <c r="R12" s="418"/>
      <c r="S12" s="419"/>
    </row>
    <row r="13" spans="1:19" ht="15.75" customHeight="1" x14ac:dyDescent="0.2">
      <c r="A13" s="555"/>
      <c r="B13" s="552"/>
      <c r="C13" s="568"/>
      <c r="D13" s="68"/>
      <c r="E13" s="396"/>
      <c r="F13" s="396"/>
      <c r="G13" s="396"/>
      <c r="H13" s="396"/>
      <c r="I13" s="135"/>
      <c r="J13" s="398"/>
      <c r="K13" s="71"/>
      <c r="L13" s="73"/>
      <c r="M13" s="170"/>
      <c r="N13" s="398"/>
      <c r="O13" s="402"/>
      <c r="P13" s="71"/>
      <c r="Q13" s="71"/>
      <c r="R13" s="71"/>
      <c r="S13" s="73"/>
    </row>
    <row r="14" spans="1:19" ht="15.75" customHeight="1" x14ac:dyDescent="0.2">
      <c r="A14" s="555"/>
      <c r="B14" s="552"/>
      <c r="C14" s="569"/>
      <c r="D14" s="113"/>
      <c r="E14" s="114"/>
      <c r="F14" s="114"/>
      <c r="G14" s="114"/>
      <c r="H14" s="114"/>
      <c r="I14" s="137"/>
      <c r="J14" s="412"/>
      <c r="K14" s="413"/>
      <c r="L14" s="414"/>
      <c r="M14" s="415"/>
      <c r="N14" s="412"/>
      <c r="O14" s="416"/>
      <c r="P14" s="413"/>
      <c r="Q14" s="413"/>
      <c r="R14" s="413"/>
      <c r="S14" s="414"/>
    </row>
    <row r="15" spans="1:19" ht="15.75" customHeight="1" x14ac:dyDescent="0.2">
      <c r="A15" s="555"/>
      <c r="B15" s="552"/>
      <c r="C15" s="549" t="s">
        <v>300</v>
      </c>
      <c r="D15" s="68"/>
      <c r="E15" s="396"/>
      <c r="F15" s="396"/>
      <c r="G15" s="396"/>
      <c r="H15" s="396"/>
      <c r="I15" s="135"/>
      <c r="J15" s="398"/>
      <c r="K15" s="71"/>
      <c r="L15" s="73"/>
      <c r="M15" s="170"/>
      <c r="N15" s="398"/>
      <c r="O15" s="402"/>
      <c r="P15" s="71"/>
      <c r="Q15" s="71"/>
      <c r="R15" s="71"/>
      <c r="S15" s="73"/>
    </row>
    <row r="16" spans="1:19" ht="15.75" customHeight="1" x14ac:dyDescent="0.2">
      <c r="A16" s="555"/>
      <c r="B16" s="552"/>
      <c r="C16" s="549"/>
      <c r="D16" s="68"/>
      <c r="E16" s="396"/>
      <c r="F16" s="396"/>
      <c r="G16" s="396"/>
      <c r="H16" s="396"/>
      <c r="I16" s="135"/>
      <c r="J16" s="398"/>
      <c r="K16" s="71"/>
      <c r="L16" s="73"/>
      <c r="M16" s="170"/>
      <c r="N16" s="398"/>
      <c r="O16" s="402"/>
      <c r="P16" s="71"/>
      <c r="Q16" s="71"/>
      <c r="R16" s="71"/>
      <c r="S16" s="73"/>
    </row>
    <row r="17" spans="1:19" ht="15.75" customHeight="1" x14ac:dyDescent="0.2">
      <c r="A17" s="555"/>
      <c r="B17" s="552"/>
      <c r="C17" s="550"/>
      <c r="D17" s="68"/>
      <c r="E17" s="396"/>
      <c r="F17" s="396"/>
      <c r="G17" s="396"/>
      <c r="H17" s="396"/>
      <c r="I17" s="135"/>
      <c r="J17" s="398"/>
      <c r="K17" s="71"/>
      <c r="L17" s="73"/>
      <c r="M17" s="170"/>
      <c r="N17" s="398"/>
      <c r="O17" s="402"/>
      <c r="P17" s="71"/>
      <c r="Q17" s="71"/>
      <c r="R17" s="71"/>
      <c r="S17" s="73"/>
    </row>
    <row r="18" spans="1:19" x14ac:dyDescent="0.2">
      <c r="A18" s="555"/>
      <c r="B18" s="552"/>
      <c r="C18" s="123" t="s">
        <v>303</v>
      </c>
      <c r="D18" s="124"/>
      <c r="E18" s="125"/>
      <c r="F18" s="125"/>
      <c r="G18" s="125"/>
      <c r="H18" s="125"/>
      <c r="I18" s="138"/>
      <c r="J18" s="364"/>
      <c r="K18" s="28"/>
      <c r="L18" s="365"/>
      <c r="M18" s="366"/>
      <c r="N18" s="364"/>
      <c r="O18" s="367"/>
      <c r="P18" s="28"/>
      <c r="Q18" s="28"/>
      <c r="R18" s="28"/>
      <c r="S18" s="365"/>
    </row>
    <row r="19" spans="1:19" ht="26.25" thickBot="1" x14ac:dyDescent="0.25">
      <c r="A19" s="556"/>
      <c r="B19" s="553"/>
      <c r="C19" s="146" t="s">
        <v>215</v>
      </c>
      <c r="D19" s="141"/>
      <c r="E19" s="142"/>
      <c r="F19" s="142">
        <v>1366.22875835588</v>
      </c>
      <c r="G19" s="142">
        <v>162.64628075665235</v>
      </c>
      <c r="H19" s="142">
        <v>26023.404921064375</v>
      </c>
      <c r="I19" s="143"/>
      <c r="J19" s="399" t="s">
        <v>272</v>
      </c>
      <c r="K19" s="369">
        <v>32529256.151330501</v>
      </c>
      <c r="L19" s="394" t="s">
        <v>285</v>
      </c>
      <c r="M19" s="359"/>
      <c r="N19" s="399"/>
      <c r="O19" s="403"/>
      <c r="P19" s="358"/>
      <c r="Q19" s="358"/>
      <c r="R19" s="358"/>
      <c r="S19" s="75"/>
    </row>
    <row r="20" spans="1:19" ht="12.75" customHeight="1" x14ac:dyDescent="0.2">
      <c r="A20" s="555" t="s">
        <v>277</v>
      </c>
      <c r="B20" s="552" t="s">
        <v>278</v>
      </c>
      <c r="C20" s="572" t="s">
        <v>214</v>
      </c>
      <c r="D20" s="77"/>
      <c r="E20" s="78"/>
      <c r="F20" s="78"/>
      <c r="G20" s="78"/>
      <c r="H20" s="78"/>
      <c r="I20" s="134"/>
      <c r="J20" s="400"/>
      <c r="K20" s="80"/>
      <c r="L20" s="82"/>
      <c r="M20" s="89"/>
      <c r="N20" s="400"/>
      <c r="O20" s="83"/>
      <c r="P20" s="80"/>
      <c r="Q20" s="80"/>
      <c r="R20" s="81"/>
      <c r="S20" s="82"/>
    </row>
    <row r="21" spans="1:19" x14ac:dyDescent="0.2">
      <c r="A21" s="555"/>
      <c r="B21" s="552"/>
      <c r="C21" s="568"/>
      <c r="D21" s="68"/>
      <c r="E21" s="396"/>
      <c r="F21" s="396"/>
      <c r="G21" s="396"/>
      <c r="H21" s="396"/>
      <c r="I21" s="135"/>
      <c r="J21" s="398"/>
      <c r="K21" s="71"/>
      <c r="L21" s="73"/>
      <c r="M21" s="170"/>
      <c r="N21" s="398"/>
      <c r="O21" s="402"/>
      <c r="P21" s="71"/>
      <c r="Q21" s="71"/>
      <c r="R21" s="71"/>
      <c r="S21" s="73"/>
    </row>
    <row r="22" spans="1:19" x14ac:dyDescent="0.2">
      <c r="A22" s="555"/>
      <c r="B22" s="552"/>
      <c r="C22" s="569"/>
      <c r="D22" s="113"/>
      <c r="E22" s="114"/>
      <c r="F22" s="114"/>
      <c r="G22" s="114"/>
      <c r="H22" s="114"/>
      <c r="I22" s="137"/>
      <c r="J22" s="412"/>
      <c r="K22" s="413"/>
      <c r="L22" s="414"/>
      <c r="M22" s="415"/>
      <c r="N22" s="412"/>
      <c r="O22" s="416"/>
      <c r="P22" s="413"/>
      <c r="Q22" s="413"/>
      <c r="R22" s="413"/>
      <c r="S22" s="414"/>
    </row>
    <row r="23" spans="1:19" x14ac:dyDescent="0.2">
      <c r="A23" s="555"/>
      <c r="B23" s="552"/>
      <c r="C23" s="572" t="s">
        <v>299</v>
      </c>
      <c r="D23" s="106"/>
      <c r="E23" s="107"/>
      <c r="F23" s="107"/>
      <c r="G23" s="107"/>
      <c r="H23" s="107"/>
      <c r="I23" s="136"/>
      <c r="J23" s="417"/>
      <c r="K23" s="418"/>
      <c r="L23" s="419"/>
      <c r="M23" s="420"/>
      <c r="N23" s="417"/>
      <c r="O23" s="421"/>
      <c r="P23" s="418"/>
      <c r="Q23" s="418"/>
      <c r="R23" s="418"/>
      <c r="S23" s="419"/>
    </row>
    <row r="24" spans="1:19" x14ac:dyDescent="0.2">
      <c r="A24" s="555"/>
      <c r="B24" s="552"/>
      <c r="C24" s="568"/>
      <c r="D24" s="68"/>
      <c r="E24" s="396"/>
      <c r="F24" s="396"/>
      <c r="G24" s="396"/>
      <c r="H24" s="396"/>
      <c r="I24" s="135"/>
      <c r="J24" s="398"/>
      <c r="K24" s="71"/>
      <c r="L24" s="73"/>
      <c r="M24" s="170"/>
      <c r="N24" s="398"/>
      <c r="O24" s="402"/>
      <c r="P24" s="71"/>
      <c r="Q24" s="71"/>
      <c r="R24" s="71"/>
      <c r="S24" s="73"/>
    </row>
    <row r="25" spans="1:19" x14ac:dyDescent="0.2">
      <c r="A25" s="555"/>
      <c r="B25" s="552"/>
      <c r="C25" s="569"/>
      <c r="D25" s="113"/>
      <c r="E25" s="114"/>
      <c r="F25" s="114"/>
      <c r="G25" s="114"/>
      <c r="H25" s="114"/>
      <c r="I25" s="137"/>
      <c r="J25" s="412"/>
      <c r="K25" s="413"/>
      <c r="L25" s="414"/>
      <c r="M25" s="415"/>
      <c r="N25" s="412"/>
      <c r="O25" s="416"/>
      <c r="P25" s="413"/>
      <c r="Q25" s="413"/>
      <c r="R25" s="413"/>
      <c r="S25" s="414"/>
    </row>
    <row r="26" spans="1:19" x14ac:dyDescent="0.2">
      <c r="A26" s="555"/>
      <c r="B26" s="552"/>
      <c r="C26" s="549" t="s">
        <v>300</v>
      </c>
      <c r="D26" s="68"/>
      <c r="E26" s="396"/>
      <c r="F26" s="396"/>
      <c r="G26" s="396"/>
      <c r="H26" s="396"/>
      <c r="I26" s="135"/>
      <c r="J26" s="398"/>
      <c r="K26" s="71"/>
      <c r="L26" s="73"/>
      <c r="M26" s="170"/>
      <c r="N26" s="398"/>
      <c r="O26" s="402"/>
      <c r="P26" s="71"/>
      <c r="Q26" s="71"/>
      <c r="R26" s="71"/>
      <c r="S26" s="73"/>
    </row>
    <row r="27" spans="1:19" x14ac:dyDescent="0.2">
      <c r="A27" s="555"/>
      <c r="B27" s="552"/>
      <c r="C27" s="549"/>
      <c r="D27" s="68"/>
      <c r="E27" s="396"/>
      <c r="F27" s="396"/>
      <c r="G27" s="396"/>
      <c r="H27" s="396"/>
      <c r="I27" s="135"/>
      <c r="J27" s="398"/>
      <c r="K27" s="71"/>
      <c r="L27" s="73"/>
      <c r="M27" s="170"/>
      <c r="N27" s="398"/>
      <c r="O27" s="402"/>
      <c r="P27" s="71"/>
      <c r="Q27" s="71"/>
      <c r="R27" s="71"/>
      <c r="S27" s="73"/>
    </row>
    <row r="28" spans="1:19" x14ac:dyDescent="0.2">
      <c r="A28" s="555"/>
      <c r="B28" s="552"/>
      <c r="C28" s="550"/>
      <c r="D28" s="68"/>
      <c r="E28" s="396"/>
      <c r="F28" s="396"/>
      <c r="G28" s="396"/>
      <c r="H28" s="396"/>
      <c r="I28" s="135"/>
      <c r="J28" s="398"/>
      <c r="K28" s="71"/>
      <c r="L28" s="73"/>
      <c r="M28" s="170"/>
      <c r="N28" s="398"/>
      <c r="O28" s="402"/>
      <c r="P28" s="71"/>
      <c r="Q28" s="71"/>
      <c r="R28" s="71"/>
      <c r="S28" s="73"/>
    </row>
    <row r="29" spans="1:19" x14ac:dyDescent="0.2">
      <c r="A29" s="555"/>
      <c r="B29" s="552"/>
      <c r="C29" s="123" t="s">
        <v>303</v>
      </c>
      <c r="D29" s="124"/>
      <c r="E29" s="125"/>
      <c r="F29" s="125"/>
      <c r="G29" s="125"/>
      <c r="H29" s="125"/>
      <c r="I29" s="138"/>
      <c r="J29" s="364"/>
      <c r="K29" s="28"/>
      <c r="L29" s="365"/>
      <c r="M29" s="366"/>
      <c r="N29" s="364"/>
      <c r="O29" s="367"/>
      <c r="P29" s="28"/>
      <c r="Q29" s="28"/>
      <c r="R29" s="28"/>
      <c r="S29" s="365"/>
    </row>
    <row r="30" spans="1:19" ht="13.5" thickBot="1" x14ac:dyDescent="0.25">
      <c r="A30" s="556"/>
      <c r="B30" s="553"/>
      <c r="C30" s="90" t="s">
        <v>215</v>
      </c>
      <c r="D30" s="141"/>
      <c r="E30" s="142"/>
      <c r="F30" s="142"/>
      <c r="G30" s="142"/>
      <c r="H30" s="142">
        <v>119.22140942862306</v>
      </c>
      <c r="I30" s="143"/>
      <c r="J30" s="399" t="s">
        <v>272</v>
      </c>
      <c r="K30" s="369">
        <v>596107.04714311496</v>
      </c>
      <c r="L30" s="75" t="s">
        <v>286</v>
      </c>
      <c r="M30" s="102"/>
      <c r="N30" s="401"/>
      <c r="O30" s="103"/>
      <c r="P30" s="100"/>
      <c r="Q30" s="100"/>
      <c r="R30" s="104"/>
      <c r="S30" s="101"/>
    </row>
    <row r="31" spans="1:19" ht="12.75" customHeight="1" x14ac:dyDescent="0.2">
      <c r="A31" s="555" t="s">
        <v>279</v>
      </c>
      <c r="B31" s="552" t="s">
        <v>280</v>
      </c>
      <c r="C31" s="572" t="s">
        <v>214</v>
      </c>
      <c r="D31" s="77"/>
      <c r="E31" s="78"/>
      <c r="F31" s="78"/>
      <c r="G31" s="78"/>
      <c r="H31" s="78"/>
      <c r="I31" s="134"/>
      <c r="J31" s="400"/>
      <c r="K31" s="80"/>
      <c r="L31" s="82"/>
      <c r="M31" s="89"/>
      <c r="N31" s="400"/>
      <c r="O31" s="83"/>
      <c r="P31" s="80"/>
      <c r="Q31" s="80"/>
      <c r="R31" s="81"/>
      <c r="S31" s="82"/>
    </row>
    <row r="32" spans="1:19" x14ac:dyDescent="0.2">
      <c r="A32" s="555"/>
      <c r="B32" s="552"/>
      <c r="C32" s="568"/>
      <c r="D32" s="68"/>
      <c r="E32" s="396"/>
      <c r="F32" s="396"/>
      <c r="G32" s="396"/>
      <c r="H32" s="396"/>
      <c r="I32" s="135"/>
      <c r="J32" s="398"/>
      <c r="K32" s="71"/>
      <c r="L32" s="73"/>
      <c r="M32" s="170"/>
      <c r="N32" s="398"/>
      <c r="O32" s="402"/>
      <c r="P32" s="71"/>
      <c r="Q32" s="71"/>
      <c r="R32" s="71"/>
      <c r="S32" s="73"/>
    </row>
    <row r="33" spans="1:19" x14ac:dyDescent="0.2">
      <c r="A33" s="555"/>
      <c r="B33" s="552"/>
      <c r="C33" s="569"/>
      <c r="D33" s="113"/>
      <c r="E33" s="114"/>
      <c r="F33" s="114"/>
      <c r="G33" s="114"/>
      <c r="H33" s="114"/>
      <c r="I33" s="137"/>
      <c r="J33" s="412"/>
      <c r="K33" s="413"/>
      <c r="L33" s="414"/>
      <c r="M33" s="415"/>
      <c r="N33" s="412"/>
      <c r="O33" s="416"/>
      <c r="P33" s="413"/>
      <c r="Q33" s="413"/>
      <c r="R33" s="413"/>
      <c r="S33" s="414"/>
    </row>
    <row r="34" spans="1:19" x14ac:dyDescent="0.2">
      <c r="A34" s="555"/>
      <c r="B34" s="552"/>
      <c r="C34" s="572" t="s">
        <v>299</v>
      </c>
      <c r="D34" s="106"/>
      <c r="E34" s="107"/>
      <c r="F34" s="107"/>
      <c r="G34" s="107"/>
      <c r="H34" s="107"/>
      <c r="I34" s="136"/>
      <c r="J34" s="417"/>
      <c r="K34" s="418"/>
      <c r="L34" s="419"/>
      <c r="M34" s="420"/>
      <c r="N34" s="417"/>
      <c r="O34" s="421"/>
      <c r="P34" s="418"/>
      <c r="Q34" s="418"/>
      <c r="R34" s="418"/>
      <c r="S34" s="419"/>
    </row>
    <row r="35" spans="1:19" x14ac:dyDescent="0.2">
      <c r="A35" s="555"/>
      <c r="B35" s="552"/>
      <c r="C35" s="568"/>
      <c r="D35" s="68"/>
      <c r="E35" s="396"/>
      <c r="F35" s="396"/>
      <c r="G35" s="396"/>
      <c r="H35" s="396"/>
      <c r="I35" s="135"/>
      <c r="J35" s="398"/>
      <c r="K35" s="71"/>
      <c r="L35" s="73"/>
      <c r="M35" s="170"/>
      <c r="N35" s="398"/>
      <c r="O35" s="402"/>
      <c r="P35" s="71"/>
      <c r="Q35" s="71"/>
      <c r="R35" s="71"/>
      <c r="S35" s="73"/>
    </row>
    <row r="36" spans="1:19" x14ac:dyDescent="0.2">
      <c r="A36" s="555"/>
      <c r="B36" s="552"/>
      <c r="C36" s="569"/>
      <c r="D36" s="113"/>
      <c r="E36" s="114"/>
      <c r="F36" s="114"/>
      <c r="G36" s="114"/>
      <c r="H36" s="114"/>
      <c r="I36" s="137"/>
      <c r="J36" s="412"/>
      <c r="K36" s="413"/>
      <c r="L36" s="414"/>
      <c r="M36" s="415"/>
      <c r="N36" s="412"/>
      <c r="O36" s="416"/>
      <c r="P36" s="413"/>
      <c r="Q36" s="413"/>
      <c r="R36" s="413"/>
      <c r="S36" s="414"/>
    </row>
    <row r="37" spans="1:19" x14ac:dyDescent="0.2">
      <c r="A37" s="555"/>
      <c r="B37" s="552"/>
      <c r="C37" s="549" t="s">
        <v>300</v>
      </c>
      <c r="D37" s="68"/>
      <c r="E37" s="396"/>
      <c r="F37" s="396"/>
      <c r="G37" s="396"/>
      <c r="H37" s="396"/>
      <c r="I37" s="135"/>
      <c r="J37" s="398"/>
      <c r="K37" s="71"/>
      <c r="L37" s="73"/>
      <c r="M37" s="170"/>
      <c r="N37" s="398"/>
      <c r="O37" s="402"/>
      <c r="P37" s="71"/>
      <c r="Q37" s="71"/>
      <c r="R37" s="71"/>
      <c r="S37" s="73"/>
    </row>
    <row r="38" spans="1:19" x14ac:dyDescent="0.2">
      <c r="A38" s="555"/>
      <c r="B38" s="552"/>
      <c r="C38" s="549"/>
      <c r="D38" s="68"/>
      <c r="E38" s="396"/>
      <c r="F38" s="396"/>
      <c r="G38" s="396"/>
      <c r="H38" s="396"/>
      <c r="I38" s="135"/>
      <c r="J38" s="398"/>
      <c r="K38" s="71"/>
      <c r="L38" s="73"/>
      <c r="M38" s="170"/>
      <c r="N38" s="398"/>
      <c r="O38" s="402"/>
      <c r="P38" s="71"/>
      <c r="Q38" s="71"/>
      <c r="R38" s="71"/>
      <c r="S38" s="73"/>
    </row>
    <row r="39" spans="1:19" x14ac:dyDescent="0.2">
      <c r="A39" s="555"/>
      <c r="B39" s="552"/>
      <c r="C39" s="550"/>
      <c r="D39" s="68"/>
      <c r="E39" s="396"/>
      <c r="F39" s="396"/>
      <c r="G39" s="396"/>
      <c r="H39" s="396"/>
      <c r="I39" s="135"/>
      <c r="J39" s="398"/>
      <c r="K39" s="71"/>
      <c r="L39" s="73"/>
      <c r="M39" s="170"/>
      <c r="N39" s="398"/>
      <c r="O39" s="402"/>
      <c r="P39" s="71"/>
      <c r="Q39" s="71"/>
      <c r="R39" s="71"/>
      <c r="S39" s="73"/>
    </row>
    <row r="40" spans="1:19" x14ac:dyDescent="0.2">
      <c r="A40" s="555"/>
      <c r="B40" s="552"/>
      <c r="C40" s="123" t="s">
        <v>303</v>
      </c>
      <c r="D40" s="124"/>
      <c r="E40" s="125"/>
      <c r="F40" s="125"/>
      <c r="G40" s="125"/>
      <c r="H40" s="125"/>
      <c r="I40" s="138"/>
      <c r="J40" s="364"/>
      <c r="K40" s="28"/>
      <c r="L40" s="365"/>
      <c r="M40" s="366"/>
      <c r="N40" s="364"/>
      <c r="O40" s="367"/>
      <c r="P40" s="28"/>
      <c r="Q40" s="28"/>
      <c r="R40" s="28"/>
      <c r="S40" s="365"/>
    </row>
    <row r="41" spans="1:19" ht="13.5" thickBot="1" x14ac:dyDescent="0.25">
      <c r="A41" s="556"/>
      <c r="B41" s="553"/>
      <c r="C41" s="90" t="s">
        <v>215</v>
      </c>
      <c r="D41" s="141"/>
      <c r="E41" s="142"/>
      <c r="F41" s="142"/>
      <c r="G41" s="142"/>
      <c r="H41" s="142">
        <v>853.91759205372171</v>
      </c>
      <c r="I41" s="143"/>
      <c r="J41" s="399" t="s">
        <v>272</v>
      </c>
      <c r="K41" s="369">
        <v>426958.79602686083</v>
      </c>
      <c r="L41" s="75" t="s">
        <v>287</v>
      </c>
      <c r="M41" s="102"/>
      <c r="N41" s="401"/>
      <c r="O41" s="103"/>
      <c r="P41" s="100"/>
      <c r="Q41" s="100"/>
      <c r="R41" s="104"/>
      <c r="S41" s="101"/>
    </row>
    <row r="42" spans="1:19" ht="12.75" customHeight="1" x14ac:dyDescent="0.2">
      <c r="A42" s="555" t="s">
        <v>282</v>
      </c>
      <c r="B42" s="552" t="s">
        <v>283</v>
      </c>
      <c r="C42" s="572" t="s">
        <v>214</v>
      </c>
      <c r="D42" s="77"/>
      <c r="E42" s="78"/>
      <c r="F42" s="78"/>
      <c r="G42" s="78"/>
      <c r="H42" s="78"/>
      <c r="I42" s="134"/>
      <c r="J42" s="400"/>
      <c r="K42" s="80"/>
      <c r="L42" s="82"/>
      <c r="M42" s="89"/>
      <c r="N42" s="400"/>
      <c r="O42" s="83"/>
      <c r="P42" s="80"/>
      <c r="Q42" s="80"/>
      <c r="R42" s="81"/>
      <c r="S42" s="82"/>
    </row>
    <row r="43" spans="1:19" x14ac:dyDescent="0.2">
      <c r="A43" s="555"/>
      <c r="B43" s="552"/>
      <c r="C43" s="568"/>
      <c r="D43" s="68"/>
      <c r="E43" s="396"/>
      <c r="F43" s="396"/>
      <c r="G43" s="396"/>
      <c r="H43" s="396"/>
      <c r="I43" s="135"/>
      <c r="J43" s="398"/>
      <c r="K43" s="71"/>
      <c r="L43" s="73"/>
      <c r="M43" s="170"/>
      <c r="N43" s="398"/>
      <c r="O43" s="402"/>
      <c r="P43" s="71"/>
      <c r="Q43" s="71"/>
      <c r="R43" s="71"/>
      <c r="S43" s="73"/>
    </row>
    <row r="44" spans="1:19" x14ac:dyDescent="0.2">
      <c r="A44" s="555"/>
      <c r="B44" s="552"/>
      <c r="C44" s="569"/>
      <c r="D44" s="113"/>
      <c r="E44" s="114"/>
      <c r="F44" s="114"/>
      <c r="G44" s="114"/>
      <c r="H44" s="114"/>
      <c r="I44" s="137"/>
      <c r="J44" s="412"/>
      <c r="K44" s="413"/>
      <c r="L44" s="414"/>
      <c r="M44" s="415"/>
      <c r="N44" s="412"/>
      <c r="O44" s="416"/>
      <c r="P44" s="413"/>
      <c r="Q44" s="413"/>
      <c r="R44" s="413"/>
      <c r="S44" s="414"/>
    </row>
    <row r="45" spans="1:19" x14ac:dyDescent="0.2">
      <c r="A45" s="555"/>
      <c r="B45" s="552"/>
      <c r="C45" s="572" t="s">
        <v>299</v>
      </c>
      <c r="D45" s="106"/>
      <c r="E45" s="107"/>
      <c r="F45" s="107"/>
      <c r="G45" s="107"/>
      <c r="H45" s="107"/>
      <c r="I45" s="136"/>
      <c r="J45" s="417"/>
      <c r="K45" s="418"/>
      <c r="L45" s="419"/>
      <c r="M45" s="420"/>
      <c r="N45" s="417"/>
      <c r="O45" s="421"/>
      <c r="P45" s="418"/>
      <c r="Q45" s="418"/>
      <c r="R45" s="418"/>
      <c r="S45" s="419"/>
    </row>
    <row r="46" spans="1:19" x14ac:dyDescent="0.2">
      <c r="A46" s="555"/>
      <c r="B46" s="552"/>
      <c r="C46" s="568"/>
      <c r="D46" s="68"/>
      <c r="E46" s="396"/>
      <c r="F46" s="396"/>
      <c r="G46" s="396"/>
      <c r="H46" s="396"/>
      <c r="I46" s="135"/>
      <c r="J46" s="398"/>
      <c r="K46" s="71"/>
      <c r="L46" s="73"/>
      <c r="M46" s="170"/>
      <c r="N46" s="398"/>
      <c r="O46" s="402"/>
      <c r="P46" s="71"/>
      <c r="Q46" s="71"/>
      <c r="R46" s="71"/>
      <c r="S46" s="73"/>
    </row>
    <row r="47" spans="1:19" x14ac:dyDescent="0.2">
      <c r="A47" s="555"/>
      <c r="B47" s="552"/>
      <c r="C47" s="569"/>
      <c r="D47" s="113"/>
      <c r="E47" s="114"/>
      <c r="F47" s="114"/>
      <c r="G47" s="114"/>
      <c r="H47" s="114"/>
      <c r="I47" s="137"/>
      <c r="J47" s="412"/>
      <c r="K47" s="413"/>
      <c r="L47" s="414"/>
      <c r="M47" s="415"/>
      <c r="N47" s="412"/>
      <c r="O47" s="416"/>
      <c r="P47" s="413"/>
      <c r="Q47" s="413"/>
      <c r="R47" s="413"/>
      <c r="S47" s="414"/>
    </row>
    <row r="48" spans="1:19" x14ac:dyDescent="0.2">
      <c r="A48" s="555"/>
      <c r="B48" s="552"/>
      <c r="C48" s="549" t="s">
        <v>300</v>
      </c>
      <c r="D48" s="68"/>
      <c r="E48" s="396"/>
      <c r="F48" s="396"/>
      <c r="G48" s="396"/>
      <c r="H48" s="396"/>
      <c r="I48" s="135"/>
      <c r="J48" s="398"/>
      <c r="K48" s="71"/>
      <c r="L48" s="73"/>
      <c r="M48" s="170"/>
      <c r="N48" s="398"/>
      <c r="O48" s="402"/>
      <c r="P48" s="71"/>
      <c r="Q48" s="71"/>
      <c r="R48" s="71"/>
      <c r="S48" s="73"/>
    </row>
    <row r="49" spans="1:19" x14ac:dyDescent="0.2">
      <c r="A49" s="555"/>
      <c r="B49" s="552"/>
      <c r="C49" s="549"/>
      <c r="D49" s="68"/>
      <c r="E49" s="396"/>
      <c r="F49" s="396"/>
      <c r="G49" s="396"/>
      <c r="H49" s="396"/>
      <c r="I49" s="135"/>
      <c r="J49" s="398"/>
      <c r="K49" s="71"/>
      <c r="L49" s="73"/>
      <c r="M49" s="170"/>
      <c r="N49" s="398"/>
      <c r="O49" s="402"/>
      <c r="P49" s="71"/>
      <c r="Q49" s="71"/>
      <c r="R49" s="71"/>
      <c r="S49" s="73"/>
    </row>
    <row r="50" spans="1:19" x14ac:dyDescent="0.2">
      <c r="A50" s="555"/>
      <c r="B50" s="552"/>
      <c r="C50" s="550"/>
      <c r="D50" s="68"/>
      <c r="E50" s="396"/>
      <c r="F50" s="396"/>
      <c r="G50" s="396"/>
      <c r="H50" s="396"/>
      <c r="I50" s="135"/>
      <c r="J50" s="398"/>
      <c r="K50" s="71"/>
      <c r="L50" s="73"/>
      <c r="M50" s="170"/>
      <c r="N50" s="398"/>
      <c r="O50" s="402"/>
      <c r="P50" s="71"/>
      <c r="Q50" s="71"/>
      <c r="R50" s="71"/>
      <c r="S50" s="73"/>
    </row>
    <row r="51" spans="1:19" x14ac:dyDescent="0.2">
      <c r="A51" s="555"/>
      <c r="B51" s="552"/>
      <c r="C51" s="123" t="s">
        <v>303</v>
      </c>
      <c r="D51" s="124"/>
      <c r="E51" s="125"/>
      <c r="F51" s="125"/>
      <c r="G51" s="125"/>
      <c r="H51" s="125"/>
      <c r="I51" s="138"/>
      <c r="J51" s="364"/>
      <c r="K51" s="28"/>
      <c r="L51" s="365"/>
      <c r="M51" s="366"/>
      <c r="N51" s="364"/>
      <c r="O51" s="367"/>
      <c r="P51" s="28"/>
      <c r="Q51" s="28"/>
      <c r="R51" s="28"/>
      <c r="S51" s="365"/>
    </row>
    <row r="52" spans="1:19" ht="26.25" thickBot="1" x14ac:dyDescent="0.25">
      <c r="A52" s="556"/>
      <c r="B52" s="553"/>
      <c r="C52" s="90" t="s">
        <v>215</v>
      </c>
      <c r="D52" s="141"/>
      <c r="E52" s="142"/>
      <c r="F52" s="142"/>
      <c r="G52" s="142"/>
      <c r="H52" s="142">
        <v>66.010439583396604</v>
      </c>
      <c r="I52" s="143"/>
      <c r="J52" s="399" t="s">
        <v>289</v>
      </c>
      <c r="K52" s="369">
        <v>660104395.83396602</v>
      </c>
      <c r="L52" s="394" t="s">
        <v>288</v>
      </c>
      <c r="M52" s="102"/>
      <c r="N52" s="401"/>
      <c r="O52" s="103"/>
      <c r="P52" s="100"/>
      <c r="Q52" s="100"/>
      <c r="R52" s="104"/>
      <c r="S52" s="101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09E8-DD55-427C-A131-EAC33694D094}">
  <dimension ref="A1:S153"/>
  <sheetViews>
    <sheetView zoomScale="85" zoomScaleNormal="85" workbookViewId="0">
      <pane xSplit="3" ySplit="9" topLeftCell="D124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K131" sqref="K131"/>
    </sheetView>
  </sheetViews>
  <sheetFormatPr baseColWidth="10"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43" t="s">
        <v>21</v>
      </c>
      <c r="B1" s="66" t="s">
        <v>223</v>
      </c>
      <c r="C1" s="381"/>
      <c r="D1" s="381"/>
      <c r="E1" s="381"/>
      <c r="F1" s="381"/>
      <c r="G1" s="62"/>
      <c r="H1" s="247" t="s">
        <v>341</v>
      </c>
    </row>
    <row r="2" spans="1:19" x14ac:dyDescent="0.2">
      <c r="E2" s="57"/>
      <c r="F2" s="57"/>
      <c r="G2" s="62"/>
      <c r="H2" s="248" t="s">
        <v>563</v>
      </c>
    </row>
    <row r="3" spans="1:19" x14ac:dyDescent="0.2">
      <c r="A3" s="34" t="s">
        <v>22</v>
      </c>
      <c r="B3" s="34"/>
      <c r="C3" s="34"/>
      <c r="D3" s="34"/>
      <c r="E3" s="54"/>
      <c r="F3" s="54"/>
      <c r="G3" s="62"/>
      <c r="H3" s="249" t="s">
        <v>564</v>
      </c>
    </row>
    <row r="4" spans="1:19" x14ac:dyDescent="0.2">
      <c r="A4" s="31" t="s">
        <v>565</v>
      </c>
      <c r="B4" s="31"/>
      <c r="C4" s="31"/>
      <c r="D4" s="31"/>
      <c r="E4" s="55"/>
      <c r="F4" s="55"/>
      <c r="G4" s="62"/>
    </row>
    <row r="5" spans="1:19" x14ac:dyDescent="0.2">
      <c r="A5" s="31" t="s">
        <v>329</v>
      </c>
      <c r="B5" s="382"/>
      <c r="C5" s="382"/>
      <c r="D5" s="382"/>
      <c r="E5" s="383"/>
      <c r="F5" s="383"/>
      <c r="G5" s="62"/>
    </row>
    <row r="6" spans="1:19" x14ac:dyDescent="0.2">
      <c r="A6" s="31"/>
      <c r="B6" s="382"/>
      <c r="C6" s="382"/>
      <c r="D6" s="382"/>
      <c r="E6" s="383"/>
      <c r="F6" s="383"/>
      <c r="G6" s="62"/>
    </row>
    <row r="7" spans="1:19" ht="13.5" thickBot="1" x14ac:dyDescent="0.25">
      <c r="A7" s="70"/>
      <c r="B7" s="382"/>
      <c r="C7" s="382"/>
      <c r="D7" s="382"/>
      <c r="E7" s="383"/>
      <c r="F7" s="383"/>
      <c r="G7" s="62"/>
    </row>
    <row r="8" spans="1:19" x14ac:dyDescent="0.2">
      <c r="A8" s="560" t="s">
        <v>30</v>
      </c>
      <c r="B8" s="562" t="s">
        <v>31</v>
      </c>
      <c r="C8" s="564" t="s">
        <v>213</v>
      </c>
      <c r="D8" s="557" t="s">
        <v>570</v>
      </c>
      <c r="E8" s="558"/>
      <c r="F8" s="558"/>
      <c r="G8" s="558"/>
      <c r="H8" s="558"/>
      <c r="I8" s="559"/>
      <c r="J8" s="557" t="s">
        <v>218</v>
      </c>
      <c r="K8" s="558"/>
      <c r="L8" s="559"/>
      <c r="M8" s="573" t="s">
        <v>298</v>
      </c>
      <c r="N8" s="557" t="s">
        <v>23</v>
      </c>
      <c r="O8" s="558"/>
      <c r="P8" s="558"/>
      <c r="Q8" s="558"/>
      <c r="R8" s="558"/>
      <c r="S8" s="559"/>
    </row>
    <row r="9" spans="1:19" ht="13.5" thickBot="1" x14ac:dyDescent="0.25">
      <c r="A9" s="561"/>
      <c r="B9" s="563"/>
      <c r="C9" s="565"/>
      <c r="D9" s="86" t="s">
        <v>2</v>
      </c>
      <c r="E9" s="46" t="s">
        <v>1</v>
      </c>
      <c r="F9" s="48" t="s">
        <v>210</v>
      </c>
      <c r="G9" s="48" t="s">
        <v>237</v>
      </c>
      <c r="H9" s="46" t="s">
        <v>15</v>
      </c>
      <c r="I9" s="47" t="s">
        <v>17</v>
      </c>
      <c r="J9" s="86" t="s">
        <v>216</v>
      </c>
      <c r="K9" s="46" t="s">
        <v>217</v>
      </c>
      <c r="L9" s="47" t="s">
        <v>219</v>
      </c>
      <c r="M9" s="574"/>
      <c r="N9" s="86" t="s">
        <v>24</v>
      </c>
      <c r="O9" s="48" t="s">
        <v>25</v>
      </c>
      <c r="P9" s="46" t="s">
        <v>205</v>
      </c>
      <c r="Q9" s="46" t="s">
        <v>206</v>
      </c>
      <c r="R9" s="52" t="s">
        <v>207</v>
      </c>
      <c r="S9" s="47" t="s">
        <v>23</v>
      </c>
    </row>
    <row r="10" spans="1:19" ht="15.75" customHeight="1" thickTop="1" x14ac:dyDescent="0.2">
      <c r="A10" s="554" t="s">
        <v>240</v>
      </c>
      <c r="B10" s="551" t="s">
        <v>239</v>
      </c>
      <c r="C10" s="581" t="s">
        <v>214</v>
      </c>
      <c r="D10" s="67"/>
      <c r="E10" s="372"/>
      <c r="F10" s="372"/>
      <c r="G10" s="372"/>
      <c r="H10" s="372"/>
      <c r="I10" s="147"/>
      <c r="J10" s="148"/>
      <c r="K10" s="59"/>
      <c r="L10" s="60"/>
      <c r="M10" s="149"/>
      <c r="N10" s="148"/>
      <c r="O10" s="61"/>
      <c r="P10" s="59"/>
      <c r="Q10" s="59"/>
      <c r="R10" s="59"/>
      <c r="S10" s="60"/>
    </row>
    <row r="11" spans="1:19" ht="15.75" customHeight="1" x14ac:dyDescent="0.2">
      <c r="A11" s="555"/>
      <c r="B11" s="552"/>
      <c r="C11" s="568"/>
      <c r="D11" s="68"/>
      <c r="E11" s="373"/>
      <c r="F11" s="373"/>
      <c r="G11" s="373"/>
      <c r="H11" s="373"/>
      <c r="I11" s="135"/>
      <c r="J11" s="38"/>
      <c r="K11" s="36"/>
      <c r="L11" s="37"/>
      <c r="M11" s="308"/>
      <c r="N11" s="38"/>
      <c r="O11" s="35"/>
      <c r="P11" s="36"/>
      <c r="Q11" s="36"/>
      <c r="R11" s="36"/>
      <c r="S11" s="37"/>
    </row>
    <row r="12" spans="1:19" ht="15.75" customHeight="1" x14ac:dyDescent="0.2">
      <c r="A12" s="555"/>
      <c r="B12" s="552"/>
      <c r="C12" s="569"/>
      <c r="D12" s="113"/>
      <c r="E12" s="114"/>
      <c r="F12" s="114"/>
      <c r="G12" s="114"/>
      <c r="H12" s="114"/>
      <c r="I12" s="137"/>
      <c r="J12" s="115"/>
      <c r="K12" s="116"/>
      <c r="L12" s="117"/>
      <c r="M12" s="118"/>
      <c r="N12" s="115"/>
      <c r="O12" s="119"/>
      <c r="P12" s="116"/>
      <c r="Q12" s="116"/>
      <c r="R12" s="116"/>
      <c r="S12" s="117"/>
    </row>
    <row r="13" spans="1:19" ht="15.75" customHeight="1" x14ac:dyDescent="0.2">
      <c r="A13" s="555"/>
      <c r="B13" s="552"/>
      <c r="C13" s="572" t="s">
        <v>299</v>
      </c>
      <c r="D13" s="106"/>
      <c r="E13" s="107"/>
      <c r="F13" s="107"/>
      <c r="G13" s="107"/>
      <c r="H13" s="107"/>
      <c r="I13" s="136"/>
      <c r="J13" s="108"/>
      <c r="K13" s="109"/>
      <c r="L13" s="110"/>
      <c r="M13" s="111"/>
      <c r="N13" s="108"/>
      <c r="O13" s="112"/>
      <c r="P13" s="109"/>
      <c r="Q13" s="109"/>
      <c r="R13" s="109"/>
      <c r="S13" s="110"/>
    </row>
    <row r="14" spans="1:19" ht="15.75" customHeight="1" x14ac:dyDescent="0.2">
      <c r="A14" s="555"/>
      <c r="B14" s="552"/>
      <c r="C14" s="568"/>
      <c r="D14" s="68"/>
      <c r="E14" s="373"/>
      <c r="F14" s="373"/>
      <c r="G14" s="373"/>
      <c r="H14" s="373"/>
      <c r="I14" s="135"/>
      <c r="J14" s="38"/>
      <c r="K14" s="36"/>
      <c r="L14" s="37"/>
      <c r="M14" s="308"/>
      <c r="N14" s="38"/>
      <c r="O14" s="35"/>
      <c r="P14" s="36"/>
      <c r="Q14" s="36"/>
      <c r="R14" s="36"/>
      <c r="S14" s="37"/>
    </row>
    <row r="15" spans="1:19" ht="15.75" customHeight="1" x14ac:dyDescent="0.2">
      <c r="A15" s="555"/>
      <c r="B15" s="552"/>
      <c r="C15" s="569"/>
      <c r="D15" s="113"/>
      <c r="E15" s="114"/>
      <c r="F15" s="114"/>
      <c r="G15" s="114"/>
      <c r="H15" s="114"/>
      <c r="I15" s="137"/>
      <c r="J15" s="115"/>
      <c r="K15" s="116"/>
      <c r="L15" s="117"/>
      <c r="M15" s="118"/>
      <c r="N15" s="115"/>
      <c r="O15" s="119"/>
      <c r="P15" s="116"/>
      <c r="Q15" s="116"/>
      <c r="R15" s="116"/>
      <c r="S15" s="117"/>
    </row>
    <row r="16" spans="1:19" ht="15.75" customHeight="1" x14ac:dyDescent="0.2">
      <c r="A16" s="555"/>
      <c r="B16" s="552"/>
      <c r="C16" s="585" t="s">
        <v>300</v>
      </c>
      <c r="D16" s="68"/>
      <c r="E16" s="373"/>
      <c r="F16" s="373"/>
      <c r="G16" s="373"/>
      <c r="H16" s="373"/>
      <c r="I16" s="135"/>
      <c r="J16" s="38"/>
      <c r="K16" s="36"/>
      <c r="L16" s="37"/>
      <c r="M16" s="308"/>
      <c r="N16" s="38"/>
      <c r="O16" s="35"/>
      <c r="P16" s="36"/>
      <c r="Q16" s="36"/>
      <c r="R16" s="36"/>
      <c r="S16" s="37"/>
    </row>
    <row r="17" spans="1:19" ht="15.75" customHeight="1" x14ac:dyDescent="0.2">
      <c r="A17" s="555"/>
      <c r="B17" s="552"/>
      <c r="C17" s="549"/>
      <c r="D17" s="68"/>
      <c r="E17" s="373"/>
      <c r="F17" s="373"/>
      <c r="G17" s="373"/>
      <c r="H17" s="373"/>
      <c r="I17" s="135"/>
      <c r="J17" s="38"/>
      <c r="K17" s="36"/>
      <c r="L17" s="37"/>
      <c r="M17" s="308"/>
      <c r="N17" s="38"/>
      <c r="O17" s="35"/>
      <c r="P17" s="36"/>
      <c r="Q17" s="36"/>
      <c r="R17" s="36"/>
      <c r="S17" s="37"/>
    </row>
    <row r="18" spans="1:19" ht="15.75" customHeight="1" x14ac:dyDescent="0.2">
      <c r="A18" s="555"/>
      <c r="B18" s="552"/>
      <c r="C18" s="550"/>
      <c r="D18" s="68"/>
      <c r="E18" s="373"/>
      <c r="F18" s="373"/>
      <c r="G18" s="373"/>
      <c r="H18" s="373"/>
      <c r="I18" s="135"/>
      <c r="J18" s="38"/>
      <c r="K18" s="36"/>
      <c r="L18" s="37"/>
      <c r="M18" s="308"/>
      <c r="N18" s="38"/>
      <c r="O18" s="35"/>
      <c r="P18" s="36"/>
      <c r="Q18" s="36"/>
      <c r="R18" s="36"/>
      <c r="S18" s="37"/>
    </row>
    <row r="19" spans="1:19" ht="15.75" customHeight="1" x14ac:dyDescent="0.2">
      <c r="A19" s="555"/>
      <c r="B19" s="552"/>
      <c r="C19" s="123" t="s">
        <v>303</v>
      </c>
      <c r="D19" s="124"/>
      <c r="E19" s="125"/>
      <c r="F19" s="125"/>
      <c r="G19" s="125"/>
      <c r="H19" s="125"/>
      <c r="I19" s="138"/>
      <c r="J19" s="126"/>
      <c r="K19" s="127"/>
      <c r="L19" s="128"/>
      <c r="M19" s="129"/>
      <c r="N19" s="126"/>
      <c r="O19" s="130"/>
      <c r="P19" s="127"/>
      <c r="Q19" s="127"/>
      <c r="R19" s="127"/>
      <c r="S19" s="128"/>
    </row>
    <row r="20" spans="1:19" ht="16.5" customHeight="1" thickBot="1" x14ac:dyDescent="0.25">
      <c r="A20" s="556"/>
      <c r="B20" s="553"/>
      <c r="C20" s="90" t="s">
        <v>215</v>
      </c>
      <c r="D20" s="250">
        <v>563.53680000000008</v>
      </c>
      <c r="E20" s="250">
        <v>54.316800000000008</v>
      </c>
      <c r="F20" s="250">
        <v>4.7527200000000001</v>
      </c>
      <c r="G20" s="250">
        <v>4.7527200000000001</v>
      </c>
      <c r="H20" s="250">
        <v>33.948</v>
      </c>
      <c r="I20" s="251" t="s">
        <v>330</v>
      </c>
      <c r="J20" s="252" t="s">
        <v>641</v>
      </c>
      <c r="K20" s="253">
        <v>67896</v>
      </c>
      <c r="L20" s="75"/>
      <c r="M20" s="85"/>
      <c r="N20" s="39"/>
      <c r="O20" s="42"/>
      <c r="P20" s="40"/>
      <c r="Q20" s="40"/>
      <c r="R20" s="40"/>
      <c r="S20" s="41"/>
    </row>
    <row r="21" spans="1:19" ht="12.75" customHeight="1" x14ac:dyDescent="0.2">
      <c r="A21" s="582" t="s">
        <v>241</v>
      </c>
      <c r="B21" s="583" t="s">
        <v>242</v>
      </c>
      <c r="C21" s="584" t="s">
        <v>214</v>
      </c>
      <c r="D21" s="58"/>
      <c r="E21" s="373"/>
      <c r="F21" s="373"/>
      <c r="G21" s="373"/>
      <c r="H21" s="373"/>
      <c r="I21" s="135"/>
      <c r="J21" s="374"/>
      <c r="K21" s="71"/>
      <c r="L21" s="73"/>
      <c r="M21" s="384"/>
      <c r="N21" s="374"/>
      <c r="O21" s="378"/>
      <c r="P21" s="71"/>
      <c r="Q21" s="71"/>
      <c r="R21" s="72"/>
      <c r="S21" s="73"/>
    </row>
    <row r="22" spans="1:19" x14ac:dyDescent="0.2">
      <c r="A22" s="555"/>
      <c r="B22" s="552"/>
      <c r="C22" s="568"/>
      <c r="D22" s="68"/>
      <c r="E22" s="373"/>
      <c r="F22" s="373"/>
      <c r="G22" s="373"/>
      <c r="H22" s="373"/>
      <c r="I22" s="135"/>
      <c r="J22" s="38"/>
      <c r="K22" s="36"/>
      <c r="L22" s="37"/>
      <c r="M22" s="308"/>
      <c r="N22" s="38"/>
      <c r="O22" s="35"/>
      <c r="P22" s="36"/>
      <c r="Q22" s="36"/>
      <c r="R22" s="36"/>
      <c r="S22" s="37"/>
    </row>
    <row r="23" spans="1:19" x14ac:dyDescent="0.2">
      <c r="A23" s="555"/>
      <c r="B23" s="552"/>
      <c r="C23" s="569"/>
      <c r="D23" s="113"/>
      <c r="E23" s="114"/>
      <c r="F23" s="114"/>
      <c r="G23" s="114"/>
      <c r="H23" s="114"/>
      <c r="I23" s="137"/>
      <c r="J23" s="115"/>
      <c r="K23" s="116"/>
      <c r="L23" s="117"/>
      <c r="M23" s="118"/>
      <c r="N23" s="115"/>
      <c r="O23" s="119"/>
      <c r="P23" s="116"/>
      <c r="Q23" s="116"/>
      <c r="R23" s="116"/>
      <c r="S23" s="117"/>
    </row>
    <row r="24" spans="1:19" x14ac:dyDescent="0.2">
      <c r="A24" s="555"/>
      <c r="B24" s="552"/>
      <c r="C24" s="572" t="s">
        <v>299</v>
      </c>
      <c r="D24" s="106"/>
      <c r="E24" s="107"/>
      <c r="F24" s="107"/>
      <c r="G24" s="107"/>
      <c r="H24" s="107"/>
      <c r="I24" s="136"/>
      <c r="J24" s="108"/>
      <c r="K24" s="109"/>
      <c r="L24" s="110"/>
      <c r="M24" s="111"/>
      <c r="N24" s="108"/>
      <c r="O24" s="112"/>
      <c r="P24" s="109"/>
      <c r="Q24" s="109"/>
      <c r="R24" s="109"/>
      <c r="S24" s="110"/>
    </row>
    <row r="25" spans="1:19" x14ac:dyDescent="0.2">
      <c r="A25" s="555"/>
      <c r="B25" s="552"/>
      <c r="C25" s="568"/>
      <c r="D25" s="68"/>
      <c r="E25" s="373"/>
      <c r="F25" s="373"/>
      <c r="G25" s="373"/>
      <c r="H25" s="373"/>
      <c r="I25" s="135"/>
      <c r="J25" s="38"/>
      <c r="K25" s="36"/>
      <c r="L25" s="37"/>
      <c r="M25" s="308"/>
      <c r="N25" s="38"/>
      <c r="O25" s="35"/>
      <c r="P25" s="36"/>
      <c r="Q25" s="36"/>
      <c r="R25" s="36"/>
      <c r="S25" s="37"/>
    </row>
    <row r="26" spans="1:19" x14ac:dyDescent="0.2">
      <c r="A26" s="555"/>
      <c r="B26" s="552"/>
      <c r="C26" s="569"/>
      <c r="D26" s="113"/>
      <c r="E26" s="114"/>
      <c r="F26" s="114"/>
      <c r="G26" s="114"/>
      <c r="H26" s="114"/>
      <c r="I26" s="137"/>
      <c r="J26" s="115"/>
      <c r="K26" s="116"/>
      <c r="L26" s="117"/>
      <c r="M26" s="118"/>
      <c r="N26" s="115"/>
      <c r="O26" s="119"/>
      <c r="P26" s="116"/>
      <c r="Q26" s="116"/>
      <c r="R26" s="116"/>
      <c r="S26" s="117"/>
    </row>
    <row r="27" spans="1:19" x14ac:dyDescent="0.2">
      <c r="A27" s="555"/>
      <c r="B27" s="552"/>
      <c r="C27" s="585" t="s">
        <v>300</v>
      </c>
      <c r="D27" s="68"/>
      <c r="E27" s="373"/>
      <c r="F27" s="373"/>
      <c r="G27" s="373"/>
      <c r="H27" s="373"/>
      <c r="I27" s="135"/>
      <c r="J27" s="38"/>
      <c r="K27" s="36"/>
      <c r="L27" s="37"/>
      <c r="M27" s="308"/>
      <c r="N27" s="38"/>
      <c r="O27" s="35"/>
      <c r="P27" s="36"/>
      <c r="Q27" s="36"/>
      <c r="R27" s="36"/>
      <c r="S27" s="37"/>
    </row>
    <row r="28" spans="1:19" x14ac:dyDescent="0.2">
      <c r="A28" s="555"/>
      <c r="B28" s="552"/>
      <c r="C28" s="549"/>
      <c r="D28" s="68"/>
      <c r="E28" s="373"/>
      <c r="F28" s="373"/>
      <c r="G28" s="373"/>
      <c r="H28" s="373"/>
      <c r="I28" s="135"/>
      <c r="J28" s="38"/>
      <c r="K28" s="36"/>
      <c r="L28" s="37"/>
      <c r="M28" s="308"/>
      <c r="N28" s="38"/>
      <c r="O28" s="35"/>
      <c r="P28" s="36"/>
      <c r="Q28" s="36"/>
      <c r="R28" s="36"/>
      <c r="S28" s="37"/>
    </row>
    <row r="29" spans="1:19" x14ac:dyDescent="0.2">
      <c r="A29" s="555"/>
      <c r="B29" s="552"/>
      <c r="C29" s="550"/>
      <c r="D29" s="68"/>
      <c r="E29" s="373"/>
      <c r="F29" s="373"/>
      <c r="G29" s="373"/>
      <c r="H29" s="373"/>
      <c r="I29" s="135"/>
      <c r="J29" s="38"/>
      <c r="K29" s="36"/>
      <c r="L29" s="37"/>
      <c r="M29" s="308"/>
      <c r="N29" s="38"/>
      <c r="O29" s="35"/>
      <c r="P29" s="36"/>
      <c r="Q29" s="36"/>
      <c r="R29" s="36"/>
      <c r="S29" s="37"/>
    </row>
    <row r="30" spans="1:19" x14ac:dyDescent="0.2">
      <c r="A30" s="555"/>
      <c r="B30" s="552"/>
      <c r="C30" s="123" t="s">
        <v>303</v>
      </c>
      <c r="D30" s="124"/>
      <c r="E30" s="125"/>
      <c r="F30" s="125"/>
      <c r="G30" s="125"/>
      <c r="H30" s="125"/>
      <c r="I30" s="138"/>
      <c r="J30" s="126"/>
      <c r="K30" s="127"/>
      <c r="L30" s="128"/>
      <c r="M30" s="129"/>
      <c r="N30" s="126"/>
      <c r="O30" s="130"/>
      <c r="P30" s="127"/>
      <c r="Q30" s="127"/>
      <c r="R30" s="127"/>
      <c r="S30" s="128"/>
    </row>
    <row r="31" spans="1:19" ht="13.5" thickBot="1" x14ac:dyDescent="0.25">
      <c r="A31" s="556"/>
      <c r="B31" s="553"/>
      <c r="C31" s="90" t="s">
        <v>215</v>
      </c>
      <c r="D31" s="250">
        <v>0.66400000000000003</v>
      </c>
      <c r="E31" s="250">
        <v>6.4000000000000001E-2</v>
      </c>
      <c r="F31" s="250">
        <v>5.6000000000000008E-3</v>
      </c>
      <c r="G31" s="250">
        <v>5.6000000000000008E-3</v>
      </c>
      <c r="H31" s="250">
        <v>0.4</v>
      </c>
      <c r="I31" s="251" t="s">
        <v>330</v>
      </c>
      <c r="J31" s="252" t="s">
        <v>641</v>
      </c>
      <c r="K31" s="254">
        <v>80</v>
      </c>
      <c r="L31" s="75"/>
      <c r="M31" s="359"/>
      <c r="N31" s="375"/>
      <c r="O31" s="379"/>
      <c r="P31" s="358"/>
      <c r="Q31" s="358"/>
      <c r="R31" s="74"/>
      <c r="S31" s="75"/>
    </row>
    <row r="32" spans="1:19" ht="12.75" customHeight="1" x14ac:dyDescent="0.2">
      <c r="A32" s="582" t="s">
        <v>243</v>
      </c>
      <c r="B32" s="583" t="s">
        <v>244</v>
      </c>
      <c r="C32" s="584" t="s">
        <v>214</v>
      </c>
      <c r="D32" s="58"/>
      <c r="E32" s="373"/>
      <c r="F32" s="373"/>
      <c r="G32" s="373"/>
      <c r="H32" s="373"/>
      <c r="I32" s="135"/>
      <c r="J32" s="374"/>
      <c r="K32" s="71"/>
      <c r="L32" s="73"/>
      <c r="M32" s="384"/>
      <c r="N32" s="374"/>
      <c r="O32" s="378"/>
      <c r="P32" s="71"/>
      <c r="Q32" s="71"/>
      <c r="R32" s="72"/>
      <c r="S32" s="73"/>
    </row>
    <row r="33" spans="1:19" ht="12.6" customHeight="1" x14ac:dyDescent="0.2">
      <c r="A33" s="555"/>
      <c r="B33" s="552"/>
      <c r="C33" s="568"/>
      <c r="D33" s="68"/>
      <c r="E33" s="373"/>
      <c r="F33" s="373"/>
      <c r="G33" s="373"/>
      <c r="H33" s="373"/>
      <c r="I33" s="135"/>
      <c r="J33" s="38"/>
      <c r="K33" s="36"/>
      <c r="L33" s="37"/>
      <c r="M33" s="308"/>
      <c r="N33" s="38"/>
      <c r="O33" s="35"/>
      <c r="P33" s="36"/>
      <c r="Q33" s="36"/>
      <c r="R33" s="36"/>
      <c r="S33" s="37"/>
    </row>
    <row r="34" spans="1:19" ht="12.6" customHeight="1" x14ac:dyDescent="0.2">
      <c r="A34" s="555"/>
      <c r="B34" s="552"/>
      <c r="C34" s="569"/>
      <c r="D34" s="113"/>
      <c r="E34" s="114"/>
      <c r="F34" s="114"/>
      <c r="G34" s="114"/>
      <c r="H34" s="114"/>
      <c r="I34" s="137"/>
      <c r="J34" s="115"/>
      <c r="K34" s="116"/>
      <c r="L34" s="117"/>
      <c r="M34" s="118"/>
      <c r="N34" s="115"/>
      <c r="O34" s="119"/>
      <c r="P34" s="116"/>
      <c r="Q34" s="116"/>
      <c r="R34" s="116"/>
      <c r="S34" s="117"/>
    </row>
    <row r="35" spans="1:19" ht="12.6" customHeight="1" x14ac:dyDescent="0.2">
      <c r="A35" s="555"/>
      <c r="B35" s="552"/>
      <c r="C35" s="572" t="s">
        <v>299</v>
      </c>
      <c r="D35" s="106"/>
      <c r="E35" s="107"/>
      <c r="F35" s="107"/>
      <c r="G35" s="107"/>
      <c r="H35" s="107"/>
      <c r="I35" s="136"/>
      <c r="J35" s="108"/>
      <c r="K35" s="109"/>
      <c r="L35" s="110"/>
      <c r="M35" s="111"/>
      <c r="N35" s="108"/>
      <c r="O35" s="112"/>
      <c r="P35" s="109"/>
      <c r="Q35" s="109"/>
      <c r="R35" s="109"/>
      <c r="S35" s="110"/>
    </row>
    <row r="36" spans="1:19" ht="12.6" customHeight="1" x14ac:dyDescent="0.2">
      <c r="A36" s="555"/>
      <c r="B36" s="552"/>
      <c r="C36" s="568"/>
      <c r="D36" s="68"/>
      <c r="E36" s="373"/>
      <c r="F36" s="373"/>
      <c r="G36" s="373"/>
      <c r="H36" s="373"/>
      <c r="I36" s="135"/>
      <c r="J36" s="38"/>
      <c r="K36" s="36"/>
      <c r="L36" s="37"/>
      <c r="M36" s="308"/>
      <c r="N36" s="38"/>
      <c r="O36" s="35"/>
      <c r="P36" s="36"/>
      <c r="Q36" s="36"/>
      <c r="R36" s="36"/>
      <c r="S36" s="37"/>
    </row>
    <row r="37" spans="1:19" ht="12.6" customHeight="1" x14ac:dyDescent="0.2">
      <c r="A37" s="555"/>
      <c r="B37" s="552"/>
      <c r="C37" s="569"/>
      <c r="D37" s="113"/>
      <c r="E37" s="114"/>
      <c r="F37" s="114"/>
      <c r="G37" s="114"/>
      <c r="H37" s="114"/>
      <c r="I37" s="137"/>
      <c r="J37" s="115"/>
      <c r="K37" s="116"/>
      <c r="L37" s="117"/>
      <c r="M37" s="118"/>
      <c r="N37" s="115"/>
      <c r="O37" s="119"/>
      <c r="P37" s="116"/>
      <c r="Q37" s="116"/>
      <c r="R37" s="116"/>
      <c r="S37" s="117"/>
    </row>
    <row r="38" spans="1:19" ht="12.6" customHeight="1" x14ac:dyDescent="0.2">
      <c r="A38" s="555"/>
      <c r="B38" s="552"/>
      <c r="C38" s="585" t="s">
        <v>300</v>
      </c>
      <c r="D38" s="68"/>
      <c r="E38" s="373"/>
      <c r="F38" s="373"/>
      <c r="G38" s="373"/>
      <c r="H38" s="373"/>
      <c r="I38" s="135"/>
      <c r="J38" s="38"/>
      <c r="K38" s="36"/>
      <c r="L38" s="37"/>
      <c r="M38" s="308"/>
      <c r="N38" s="38"/>
      <c r="O38" s="35"/>
      <c r="P38" s="36"/>
      <c r="Q38" s="36"/>
      <c r="R38" s="36"/>
      <c r="S38" s="37"/>
    </row>
    <row r="39" spans="1:19" ht="12.6" customHeight="1" x14ac:dyDescent="0.2">
      <c r="A39" s="555"/>
      <c r="B39" s="552"/>
      <c r="C39" s="549"/>
      <c r="D39" s="68"/>
      <c r="E39" s="373"/>
      <c r="F39" s="373"/>
      <c r="G39" s="373"/>
      <c r="H39" s="373"/>
      <c r="I39" s="135"/>
      <c r="J39" s="38"/>
      <c r="K39" s="36"/>
      <c r="L39" s="37"/>
      <c r="M39" s="308"/>
      <c r="N39" s="38"/>
      <c r="O39" s="35"/>
      <c r="P39" s="36"/>
      <c r="Q39" s="36"/>
      <c r="R39" s="36"/>
      <c r="S39" s="37"/>
    </row>
    <row r="40" spans="1:19" ht="12.6" customHeight="1" x14ac:dyDescent="0.2">
      <c r="A40" s="555"/>
      <c r="B40" s="552"/>
      <c r="C40" s="550"/>
      <c r="D40" s="68"/>
      <c r="E40" s="373"/>
      <c r="F40" s="373"/>
      <c r="G40" s="373"/>
      <c r="H40" s="373"/>
      <c r="I40" s="135"/>
      <c r="J40" s="38"/>
      <c r="K40" s="36"/>
      <c r="L40" s="37"/>
      <c r="M40" s="308"/>
      <c r="N40" s="38"/>
      <c r="O40" s="35"/>
      <c r="P40" s="36"/>
      <c r="Q40" s="36"/>
      <c r="R40" s="36"/>
      <c r="S40" s="37"/>
    </row>
    <row r="41" spans="1:19" ht="12.6" customHeight="1" x14ac:dyDescent="0.2">
      <c r="A41" s="555"/>
      <c r="B41" s="552"/>
      <c r="C41" s="123" t="s">
        <v>303</v>
      </c>
      <c r="D41" s="124"/>
      <c r="E41" s="125"/>
      <c r="F41" s="125"/>
      <c r="G41" s="125"/>
      <c r="H41" s="125"/>
      <c r="I41" s="138"/>
      <c r="J41" s="126"/>
      <c r="K41" s="127"/>
      <c r="L41" s="128"/>
      <c r="M41" s="129"/>
      <c r="N41" s="126"/>
      <c r="O41" s="130"/>
      <c r="P41" s="127"/>
      <c r="Q41" s="127"/>
      <c r="R41" s="127"/>
      <c r="S41" s="128"/>
    </row>
    <row r="42" spans="1:19" ht="12.95" customHeight="1" x14ac:dyDescent="0.2">
      <c r="A42" s="555"/>
      <c r="B42" s="552"/>
      <c r="C42" s="377" t="s">
        <v>342</v>
      </c>
      <c r="D42" s="385">
        <v>3752.455924694787</v>
      </c>
      <c r="E42" s="386">
        <v>136.06493586821736</v>
      </c>
      <c r="F42" s="386">
        <v>301.52453379747351</v>
      </c>
      <c r="G42" s="386">
        <v>198.73793251644352</v>
      </c>
      <c r="H42" s="386">
        <v>2554.5688256881131</v>
      </c>
      <c r="I42" s="387">
        <v>63.513983360274437</v>
      </c>
      <c r="J42" s="255" t="s">
        <v>343</v>
      </c>
      <c r="K42" s="256">
        <v>10109990273.886473</v>
      </c>
      <c r="L42" s="73"/>
      <c r="M42" s="308"/>
      <c r="N42" s="38"/>
      <c r="O42" s="35"/>
      <c r="P42" s="36"/>
      <c r="Q42" s="36"/>
      <c r="R42" s="36"/>
      <c r="S42" s="37"/>
    </row>
    <row r="43" spans="1:19" x14ac:dyDescent="0.2">
      <c r="A43" s="555"/>
      <c r="B43" s="552"/>
      <c r="C43" s="181" t="s">
        <v>344</v>
      </c>
      <c r="D43" s="385">
        <v>1724.0866564482785</v>
      </c>
      <c r="E43" s="386">
        <v>63.820720862675401</v>
      </c>
      <c r="F43" s="386">
        <v>155.74596618420804</v>
      </c>
      <c r="G43" s="386">
        <v>97.558293529854893</v>
      </c>
      <c r="H43" s="386">
        <v>355.28368345912264</v>
      </c>
      <c r="I43" s="387">
        <v>65.647641674626357</v>
      </c>
      <c r="J43" s="255" t="s">
        <v>343</v>
      </c>
      <c r="K43" s="256">
        <v>7233166383.0155735</v>
      </c>
      <c r="L43" s="73"/>
      <c r="M43" s="308"/>
      <c r="N43" s="38"/>
      <c r="O43" s="35"/>
      <c r="P43" s="36"/>
      <c r="Q43" s="36"/>
      <c r="R43" s="36"/>
      <c r="S43" s="37"/>
    </row>
    <row r="44" spans="1:19" ht="13.5" thickBot="1" x14ac:dyDescent="0.25">
      <c r="A44" s="556"/>
      <c r="B44" s="553"/>
      <c r="C44" s="90" t="s">
        <v>345</v>
      </c>
      <c r="D44" s="388">
        <v>1860.8109778535907</v>
      </c>
      <c r="E44" s="389">
        <v>67.082885680987474</v>
      </c>
      <c r="F44" s="389">
        <v>84.646225984670608</v>
      </c>
      <c r="G44" s="389">
        <v>65.566094577552846</v>
      </c>
      <c r="H44" s="389">
        <v>334.90855827901197</v>
      </c>
      <c r="I44" s="390">
        <v>131.68785908306293</v>
      </c>
      <c r="J44" s="258" t="s">
        <v>343</v>
      </c>
      <c r="K44" s="259">
        <v>7240421895.3593626</v>
      </c>
      <c r="L44" s="75"/>
      <c r="M44" s="359"/>
      <c r="N44" s="375"/>
      <c r="O44" s="379"/>
      <c r="P44" s="358"/>
      <c r="Q44" s="358"/>
      <c r="R44" s="74"/>
      <c r="S44" s="75"/>
    </row>
    <row r="45" spans="1:19" ht="12.75" customHeight="1" x14ac:dyDescent="0.2">
      <c r="A45" s="582" t="s">
        <v>245</v>
      </c>
      <c r="B45" s="583" t="s">
        <v>246</v>
      </c>
      <c r="C45" s="584" t="s">
        <v>214</v>
      </c>
      <c r="D45" s="58"/>
      <c r="E45" s="373"/>
      <c r="F45" s="373"/>
      <c r="G45" s="373"/>
      <c r="H45" s="373"/>
      <c r="I45" s="135"/>
      <c r="J45" s="374"/>
      <c r="K45" s="71"/>
      <c r="L45" s="73"/>
      <c r="M45" s="384"/>
      <c r="N45" s="374"/>
      <c r="O45" s="378"/>
      <c r="P45" s="71"/>
      <c r="Q45" s="71"/>
      <c r="R45" s="72"/>
      <c r="S45" s="73"/>
    </row>
    <row r="46" spans="1:19" ht="12.6" customHeight="1" x14ac:dyDescent="0.2">
      <c r="A46" s="555"/>
      <c r="B46" s="552"/>
      <c r="C46" s="568"/>
      <c r="D46" s="68"/>
      <c r="E46" s="373"/>
      <c r="F46" s="373"/>
      <c r="G46" s="373"/>
      <c r="H46" s="373"/>
      <c r="I46" s="135"/>
      <c r="J46" s="38"/>
      <c r="K46" s="36"/>
      <c r="L46" s="37"/>
      <c r="M46" s="308"/>
      <c r="N46" s="38"/>
      <c r="O46" s="35"/>
      <c r="P46" s="36"/>
      <c r="Q46" s="36"/>
      <c r="R46" s="36"/>
      <c r="S46" s="37"/>
    </row>
    <row r="47" spans="1:19" ht="12.6" customHeight="1" x14ac:dyDescent="0.2">
      <c r="A47" s="555"/>
      <c r="B47" s="552"/>
      <c r="C47" s="569"/>
      <c r="D47" s="113"/>
      <c r="E47" s="114"/>
      <c r="F47" s="114"/>
      <c r="G47" s="114"/>
      <c r="H47" s="114"/>
      <c r="I47" s="137"/>
      <c r="J47" s="115"/>
      <c r="K47" s="116"/>
      <c r="L47" s="117"/>
      <c r="M47" s="118"/>
      <c r="N47" s="115"/>
      <c r="O47" s="119"/>
      <c r="P47" s="116"/>
      <c r="Q47" s="116"/>
      <c r="R47" s="116"/>
      <c r="S47" s="117"/>
    </row>
    <row r="48" spans="1:19" ht="12.6" customHeight="1" x14ac:dyDescent="0.2">
      <c r="A48" s="555"/>
      <c r="B48" s="552"/>
      <c r="C48" s="572" t="s">
        <v>299</v>
      </c>
      <c r="D48" s="106"/>
      <c r="E48" s="107"/>
      <c r="F48" s="107"/>
      <c r="G48" s="107"/>
      <c r="H48" s="107"/>
      <c r="I48" s="136"/>
      <c r="J48" s="108"/>
      <c r="K48" s="109"/>
      <c r="L48" s="110"/>
      <c r="M48" s="111"/>
      <c r="N48" s="108"/>
      <c r="O48" s="112"/>
      <c r="P48" s="109"/>
      <c r="Q48" s="109"/>
      <c r="R48" s="109"/>
      <c r="S48" s="110"/>
    </row>
    <row r="49" spans="1:19" ht="12.6" customHeight="1" x14ac:dyDescent="0.2">
      <c r="A49" s="555"/>
      <c r="B49" s="552"/>
      <c r="C49" s="568"/>
      <c r="D49" s="68"/>
      <c r="E49" s="373"/>
      <c r="F49" s="373"/>
      <c r="G49" s="373"/>
      <c r="H49" s="373"/>
      <c r="I49" s="135"/>
      <c r="J49" s="38"/>
      <c r="K49" s="36"/>
      <c r="L49" s="37"/>
      <c r="M49" s="308"/>
      <c r="N49" s="38"/>
      <c r="O49" s="35"/>
      <c r="P49" s="36"/>
      <c r="Q49" s="36"/>
      <c r="R49" s="36"/>
      <c r="S49" s="37"/>
    </row>
    <row r="50" spans="1:19" ht="12.6" customHeight="1" x14ac:dyDescent="0.2">
      <c r="A50" s="555"/>
      <c r="B50" s="552"/>
      <c r="C50" s="569"/>
      <c r="D50" s="113"/>
      <c r="E50" s="114"/>
      <c r="F50" s="114"/>
      <c r="G50" s="114"/>
      <c r="H50" s="114"/>
      <c r="I50" s="137"/>
      <c r="J50" s="115"/>
      <c r="K50" s="116"/>
      <c r="L50" s="117"/>
      <c r="M50" s="118"/>
      <c r="N50" s="115"/>
      <c r="O50" s="119"/>
      <c r="P50" s="116"/>
      <c r="Q50" s="116"/>
      <c r="R50" s="116"/>
      <c r="S50" s="117"/>
    </row>
    <row r="51" spans="1:19" ht="12.6" customHeight="1" x14ac:dyDescent="0.2">
      <c r="A51" s="555"/>
      <c r="B51" s="552"/>
      <c r="C51" s="585" t="s">
        <v>300</v>
      </c>
      <c r="D51" s="68"/>
      <c r="E51" s="373"/>
      <c r="F51" s="373"/>
      <c r="G51" s="373"/>
      <c r="H51" s="373"/>
      <c r="I51" s="135"/>
      <c r="J51" s="38"/>
      <c r="K51" s="36"/>
      <c r="L51" s="37"/>
      <c r="M51" s="308"/>
      <c r="N51" s="38"/>
      <c r="O51" s="35"/>
      <c r="P51" s="36"/>
      <c r="Q51" s="36"/>
      <c r="R51" s="36"/>
      <c r="S51" s="37"/>
    </row>
    <row r="52" spans="1:19" ht="12.6" customHeight="1" x14ac:dyDescent="0.2">
      <c r="A52" s="555"/>
      <c r="B52" s="552"/>
      <c r="C52" s="549"/>
      <c r="D52" s="68"/>
      <c r="E52" s="373"/>
      <c r="F52" s="373"/>
      <c r="G52" s="373"/>
      <c r="H52" s="373"/>
      <c r="I52" s="135"/>
      <c r="J52" s="38"/>
      <c r="K52" s="36"/>
      <c r="L52" s="37"/>
      <c r="M52" s="308"/>
      <c r="N52" s="38"/>
      <c r="O52" s="35"/>
      <c r="P52" s="36"/>
      <c r="Q52" s="36"/>
      <c r="R52" s="36"/>
      <c r="S52" s="37"/>
    </row>
    <row r="53" spans="1:19" ht="12.6" customHeight="1" x14ac:dyDescent="0.2">
      <c r="A53" s="555"/>
      <c r="B53" s="552"/>
      <c r="C53" s="550"/>
      <c r="D53" s="68"/>
      <c r="E53" s="373"/>
      <c r="F53" s="373"/>
      <c r="G53" s="373"/>
      <c r="H53" s="373"/>
      <c r="I53" s="135"/>
      <c r="J53" s="38"/>
      <c r="K53" s="36"/>
      <c r="L53" s="37"/>
      <c r="M53" s="308"/>
      <c r="N53" s="38"/>
      <c r="O53" s="35"/>
      <c r="P53" s="36"/>
      <c r="Q53" s="36"/>
      <c r="R53" s="36"/>
      <c r="S53" s="37"/>
    </row>
    <row r="54" spans="1:19" ht="12.6" customHeight="1" x14ac:dyDescent="0.2">
      <c r="A54" s="555"/>
      <c r="B54" s="552"/>
      <c r="C54" s="123" t="s">
        <v>303</v>
      </c>
      <c r="D54" s="124"/>
      <c r="E54" s="125"/>
      <c r="F54" s="125"/>
      <c r="G54" s="125"/>
      <c r="H54" s="125"/>
      <c r="I54" s="138"/>
      <c r="J54" s="126"/>
      <c r="K54" s="127"/>
      <c r="L54" s="128"/>
      <c r="M54" s="129"/>
      <c r="N54" s="126"/>
      <c r="O54" s="130"/>
      <c r="P54" s="127"/>
      <c r="Q54" s="127"/>
      <c r="R54" s="127"/>
      <c r="S54" s="128"/>
    </row>
    <row r="55" spans="1:19" ht="12.95" customHeight="1" x14ac:dyDescent="0.2">
      <c r="A55" s="555"/>
      <c r="B55" s="552"/>
      <c r="C55" s="377" t="s">
        <v>342</v>
      </c>
      <c r="D55" s="385">
        <v>1490.0000619099192</v>
      </c>
      <c r="E55" s="386">
        <v>34.806444973320112</v>
      </c>
      <c r="F55" s="386">
        <v>137.26523890451202</v>
      </c>
      <c r="G55" s="386">
        <v>102.64740913634849</v>
      </c>
      <c r="H55" s="386">
        <v>129.63149426988923</v>
      </c>
      <c r="I55" s="387">
        <v>4.2049423010540989</v>
      </c>
      <c r="J55" s="255" t="s">
        <v>343</v>
      </c>
      <c r="K55" s="256">
        <v>2360024860.8254256</v>
      </c>
      <c r="L55" s="73"/>
      <c r="M55" s="308"/>
      <c r="N55" s="38"/>
      <c r="O55" s="35"/>
      <c r="P55" s="36"/>
      <c r="Q55" s="36"/>
      <c r="R55" s="36"/>
      <c r="S55" s="37"/>
    </row>
    <row r="56" spans="1:19" x14ac:dyDescent="0.2">
      <c r="A56" s="555"/>
      <c r="B56" s="552"/>
      <c r="C56" s="181" t="s">
        <v>344</v>
      </c>
      <c r="D56" s="385">
        <v>222.79607909431749</v>
      </c>
      <c r="E56" s="386">
        <v>5.5365488858772283</v>
      </c>
      <c r="F56" s="386">
        <v>12.001559498425051</v>
      </c>
      <c r="G56" s="386">
        <v>7.4682424628416237</v>
      </c>
      <c r="H56" s="386">
        <v>2.0906681489306127</v>
      </c>
      <c r="I56" s="387">
        <v>0.78879337994080212</v>
      </c>
      <c r="J56" s="255" t="s">
        <v>343</v>
      </c>
      <c r="K56" s="256">
        <v>442504661.40476727</v>
      </c>
      <c r="L56" s="73"/>
      <c r="M56" s="308"/>
      <c r="N56" s="38"/>
      <c r="O56" s="35"/>
      <c r="P56" s="36"/>
      <c r="Q56" s="36"/>
      <c r="R56" s="36"/>
      <c r="S56" s="37"/>
    </row>
    <row r="57" spans="1:19" ht="13.5" thickBot="1" x14ac:dyDescent="0.25">
      <c r="A57" s="556"/>
      <c r="B57" s="553"/>
      <c r="C57" s="90" t="s">
        <v>345</v>
      </c>
      <c r="D57" s="388">
        <v>84.509999102434165</v>
      </c>
      <c r="E57" s="389">
        <v>2.015873300807423</v>
      </c>
      <c r="F57" s="389">
        <v>2.8746410793794044</v>
      </c>
      <c r="G57" s="389">
        <v>2.194000996101948</v>
      </c>
      <c r="H57" s="389">
        <v>0.67896356040520234</v>
      </c>
      <c r="I57" s="390">
        <v>0.26489079626693579</v>
      </c>
      <c r="J57" s="258" t="s">
        <v>343</v>
      </c>
      <c r="K57" s="259">
        <v>147501553.8015891</v>
      </c>
      <c r="L57" s="75"/>
      <c r="M57" s="359"/>
      <c r="N57" s="375"/>
      <c r="O57" s="379"/>
      <c r="P57" s="358"/>
      <c r="Q57" s="358"/>
      <c r="R57" s="74"/>
      <c r="S57" s="75"/>
    </row>
    <row r="58" spans="1:19" ht="12.75" customHeight="1" x14ac:dyDescent="0.2">
      <c r="A58" s="582" t="s">
        <v>247</v>
      </c>
      <c r="B58" s="583" t="s">
        <v>346</v>
      </c>
      <c r="C58" s="584" t="s">
        <v>214</v>
      </c>
      <c r="D58" s="58"/>
      <c r="E58" s="373"/>
      <c r="F58" s="373"/>
      <c r="G58" s="373"/>
      <c r="H58" s="373"/>
      <c r="I58" s="135"/>
      <c r="J58" s="374"/>
      <c r="K58" s="71"/>
      <c r="L58" s="73"/>
      <c r="M58" s="384"/>
      <c r="N58" s="374"/>
      <c r="O58" s="378"/>
      <c r="P58" s="71"/>
      <c r="Q58" s="71"/>
      <c r="R58" s="72"/>
      <c r="S58" s="73"/>
    </row>
    <row r="59" spans="1:19" ht="12.6" customHeight="1" x14ac:dyDescent="0.2">
      <c r="A59" s="555"/>
      <c r="B59" s="552"/>
      <c r="C59" s="568"/>
      <c r="D59" s="68"/>
      <c r="E59" s="373"/>
      <c r="F59" s="373"/>
      <c r="G59" s="373"/>
      <c r="H59" s="373"/>
      <c r="I59" s="135"/>
      <c r="J59" s="38"/>
      <c r="K59" s="36"/>
      <c r="L59" s="37"/>
      <c r="M59" s="308"/>
      <c r="N59" s="38"/>
      <c r="O59" s="35"/>
      <c r="P59" s="36"/>
      <c r="Q59" s="36"/>
      <c r="R59" s="36"/>
      <c r="S59" s="37"/>
    </row>
    <row r="60" spans="1:19" ht="12.6" customHeight="1" x14ac:dyDescent="0.2">
      <c r="A60" s="555"/>
      <c r="B60" s="552"/>
      <c r="C60" s="569"/>
      <c r="D60" s="113"/>
      <c r="E60" s="114"/>
      <c r="F60" s="114"/>
      <c r="G60" s="114"/>
      <c r="H60" s="114"/>
      <c r="I60" s="137"/>
      <c r="J60" s="115"/>
      <c r="K60" s="116"/>
      <c r="L60" s="117"/>
      <c r="M60" s="118"/>
      <c r="N60" s="115"/>
      <c r="O60" s="119"/>
      <c r="P60" s="116"/>
      <c r="Q60" s="116"/>
      <c r="R60" s="116"/>
      <c r="S60" s="117"/>
    </row>
    <row r="61" spans="1:19" ht="12.6" customHeight="1" x14ac:dyDescent="0.2">
      <c r="A61" s="555"/>
      <c r="B61" s="552"/>
      <c r="C61" s="572" t="s">
        <v>299</v>
      </c>
      <c r="D61" s="106"/>
      <c r="E61" s="107"/>
      <c r="F61" s="107"/>
      <c r="G61" s="107"/>
      <c r="H61" s="107"/>
      <c r="I61" s="136"/>
      <c r="J61" s="108"/>
      <c r="K61" s="109"/>
      <c r="L61" s="110"/>
      <c r="M61" s="111"/>
      <c r="N61" s="108"/>
      <c r="O61" s="112"/>
      <c r="P61" s="109"/>
      <c r="Q61" s="109"/>
      <c r="R61" s="109"/>
      <c r="S61" s="110"/>
    </row>
    <row r="62" spans="1:19" ht="12.6" customHeight="1" x14ac:dyDescent="0.2">
      <c r="A62" s="555"/>
      <c r="B62" s="552"/>
      <c r="C62" s="568"/>
      <c r="D62" s="68"/>
      <c r="E62" s="373"/>
      <c r="F62" s="373"/>
      <c r="G62" s="373"/>
      <c r="H62" s="373"/>
      <c r="I62" s="135"/>
      <c r="J62" s="38"/>
      <c r="K62" s="36"/>
      <c r="L62" s="37"/>
      <c r="M62" s="308"/>
      <c r="N62" s="38"/>
      <c r="O62" s="35"/>
      <c r="P62" s="36"/>
      <c r="Q62" s="36"/>
      <c r="R62" s="36"/>
      <c r="S62" s="37"/>
    </row>
    <row r="63" spans="1:19" ht="12.6" customHeight="1" x14ac:dyDescent="0.2">
      <c r="A63" s="555"/>
      <c r="B63" s="552"/>
      <c r="C63" s="569"/>
      <c r="D63" s="113"/>
      <c r="E63" s="114"/>
      <c r="F63" s="114"/>
      <c r="G63" s="114"/>
      <c r="H63" s="114"/>
      <c r="I63" s="137"/>
      <c r="J63" s="115"/>
      <c r="K63" s="116"/>
      <c r="L63" s="117"/>
      <c r="M63" s="118"/>
      <c r="N63" s="115"/>
      <c r="O63" s="119"/>
      <c r="P63" s="116"/>
      <c r="Q63" s="116"/>
      <c r="R63" s="116"/>
      <c r="S63" s="117"/>
    </row>
    <row r="64" spans="1:19" ht="12.6" customHeight="1" x14ac:dyDescent="0.2">
      <c r="A64" s="555"/>
      <c r="B64" s="552"/>
      <c r="C64" s="585" t="s">
        <v>300</v>
      </c>
      <c r="D64" s="68"/>
      <c r="E64" s="373"/>
      <c r="F64" s="373"/>
      <c r="G64" s="373"/>
      <c r="H64" s="373"/>
      <c r="I64" s="135"/>
      <c r="J64" s="38"/>
      <c r="K64" s="36"/>
      <c r="L64" s="37"/>
      <c r="M64" s="308"/>
      <c r="N64" s="38"/>
      <c r="O64" s="35"/>
      <c r="P64" s="36"/>
      <c r="Q64" s="36"/>
      <c r="R64" s="36"/>
      <c r="S64" s="37"/>
    </row>
    <row r="65" spans="1:19" ht="12.6" customHeight="1" x14ac:dyDescent="0.2">
      <c r="A65" s="555"/>
      <c r="B65" s="552"/>
      <c r="C65" s="549"/>
      <c r="D65" s="68"/>
      <c r="E65" s="373"/>
      <c r="F65" s="373"/>
      <c r="G65" s="373"/>
      <c r="H65" s="373"/>
      <c r="I65" s="135"/>
      <c r="J65" s="38"/>
      <c r="K65" s="36"/>
      <c r="L65" s="37"/>
      <c r="M65" s="308"/>
      <c r="N65" s="38"/>
      <c r="O65" s="35"/>
      <c r="P65" s="36"/>
      <c r="Q65" s="36"/>
      <c r="R65" s="36"/>
      <c r="S65" s="37"/>
    </row>
    <row r="66" spans="1:19" ht="12.6" customHeight="1" x14ac:dyDescent="0.2">
      <c r="A66" s="555"/>
      <c r="B66" s="552"/>
      <c r="C66" s="550"/>
      <c r="D66" s="68"/>
      <c r="E66" s="373"/>
      <c r="F66" s="373"/>
      <c r="G66" s="373"/>
      <c r="H66" s="373"/>
      <c r="I66" s="135"/>
      <c r="J66" s="38"/>
      <c r="K66" s="36"/>
      <c r="L66" s="37"/>
      <c r="M66" s="308"/>
      <c r="N66" s="38"/>
      <c r="O66" s="35"/>
      <c r="P66" s="36"/>
      <c r="Q66" s="36"/>
      <c r="R66" s="36"/>
      <c r="S66" s="37"/>
    </row>
    <row r="67" spans="1:19" ht="12.6" customHeight="1" x14ac:dyDescent="0.2">
      <c r="A67" s="555"/>
      <c r="B67" s="552"/>
      <c r="C67" s="123" t="s">
        <v>303</v>
      </c>
      <c r="D67" s="124"/>
      <c r="E67" s="125"/>
      <c r="F67" s="125"/>
      <c r="G67" s="125"/>
      <c r="H67" s="125"/>
      <c r="I67" s="138"/>
      <c r="J67" s="126"/>
      <c r="K67" s="127"/>
      <c r="L67" s="128"/>
      <c r="M67" s="129"/>
      <c r="N67" s="126"/>
      <c r="O67" s="130"/>
      <c r="P67" s="127"/>
      <c r="Q67" s="127"/>
      <c r="R67" s="127"/>
      <c r="S67" s="128"/>
    </row>
    <row r="68" spans="1:19" ht="12.95" customHeight="1" x14ac:dyDescent="0.2">
      <c r="A68" s="555"/>
      <c r="B68" s="552"/>
      <c r="C68" s="377" t="s">
        <v>342</v>
      </c>
      <c r="D68" s="385">
        <v>5492.4055266827991</v>
      </c>
      <c r="E68" s="386">
        <v>74.301477996740957</v>
      </c>
      <c r="F68" s="386">
        <v>165.42781028039417</v>
      </c>
      <c r="G68" s="386">
        <v>111.61682663347919</v>
      </c>
      <c r="H68" s="386">
        <v>109.46083872729955</v>
      </c>
      <c r="I68" s="387">
        <v>7.0734320269215649</v>
      </c>
      <c r="J68" s="255" t="s">
        <v>343</v>
      </c>
      <c r="K68" s="256">
        <v>1324121653.9951894</v>
      </c>
      <c r="L68" s="73"/>
      <c r="M68" s="308"/>
      <c r="N68" s="38"/>
      <c r="O68" s="35"/>
      <c r="P68" s="36"/>
      <c r="Q68" s="36"/>
      <c r="R68" s="36"/>
      <c r="S68" s="37"/>
    </row>
    <row r="69" spans="1:19" x14ac:dyDescent="0.2">
      <c r="A69" s="555"/>
      <c r="B69" s="552"/>
      <c r="C69" s="181" t="s">
        <v>344</v>
      </c>
      <c r="D69" s="385">
        <v>3674.3223297576369</v>
      </c>
      <c r="E69" s="386">
        <v>61.435926226892448</v>
      </c>
      <c r="F69" s="386">
        <v>153.29296250509543</v>
      </c>
      <c r="G69" s="386">
        <v>98.822520773133036</v>
      </c>
      <c r="H69" s="386">
        <v>68.965179521089894</v>
      </c>
      <c r="I69" s="387">
        <v>8.0105166704454849</v>
      </c>
      <c r="J69" s="255" t="s">
        <v>343</v>
      </c>
      <c r="K69" s="256">
        <v>1506068812.1646395</v>
      </c>
      <c r="L69" s="73"/>
      <c r="M69" s="308"/>
      <c r="N69" s="38"/>
      <c r="O69" s="35"/>
      <c r="P69" s="36"/>
      <c r="Q69" s="36"/>
      <c r="R69" s="36"/>
      <c r="S69" s="37"/>
    </row>
    <row r="70" spans="1:19" ht="13.5" thickBot="1" x14ac:dyDescent="0.25">
      <c r="A70" s="556"/>
      <c r="B70" s="553"/>
      <c r="C70" s="90" t="s">
        <v>345</v>
      </c>
      <c r="D70" s="388">
        <v>1596.7218335903924</v>
      </c>
      <c r="E70" s="389">
        <v>33.659829200233354</v>
      </c>
      <c r="F70" s="389">
        <v>55.125550876126837</v>
      </c>
      <c r="G70" s="389">
        <v>40.809948497027769</v>
      </c>
      <c r="H70" s="389">
        <v>30.193356829034038</v>
      </c>
      <c r="I70" s="390">
        <v>4.9427355311701966</v>
      </c>
      <c r="J70" s="258" t="s">
        <v>343</v>
      </c>
      <c r="K70" s="259">
        <v>935179005.27121687</v>
      </c>
      <c r="L70" s="75"/>
      <c r="M70" s="359"/>
      <c r="N70" s="375"/>
      <c r="O70" s="379"/>
      <c r="P70" s="358"/>
      <c r="Q70" s="358"/>
      <c r="R70" s="74"/>
      <c r="S70" s="75"/>
    </row>
    <row r="71" spans="1:19" ht="12.75" customHeight="1" x14ac:dyDescent="0.2">
      <c r="A71" s="582" t="s">
        <v>247</v>
      </c>
      <c r="B71" s="583" t="s">
        <v>347</v>
      </c>
      <c r="C71" s="584" t="s">
        <v>214</v>
      </c>
      <c r="D71" s="58"/>
      <c r="E71" s="373"/>
      <c r="F71" s="373"/>
      <c r="G71" s="373"/>
      <c r="H71" s="373"/>
      <c r="I71" s="135"/>
      <c r="J71" s="374"/>
      <c r="K71" s="71"/>
      <c r="L71" s="73"/>
      <c r="M71" s="384"/>
      <c r="N71" s="374"/>
      <c r="O71" s="378"/>
      <c r="P71" s="71"/>
      <c r="Q71" s="71"/>
      <c r="R71" s="72"/>
      <c r="S71" s="73"/>
    </row>
    <row r="72" spans="1:19" ht="12.6" customHeight="1" x14ac:dyDescent="0.2">
      <c r="A72" s="555"/>
      <c r="B72" s="552"/>
      <c r="C72" s="568"/>
      <c r="D72" s="68"/>
      <c r="E72" s="373"/>
      <c r="F72" s="373"/>
      <c r="G72" s="373"/>
      <c r="H72" s="373"/>
      <c r="I72" s="135"/>
      <c r="J72" s="38"/>
      <c r="K72" s="36"/>
      <c r="L72" s="37"/>
      <c r="M72" s="308"/>
      <c r="N72" s="38"/>
      <c r="O72" s="35"/>
      <c r="P72" s="36"/>
      <c r="Q72" s="36"/>
      <c r="R72" s="36"/>
      <c r="S72" s="37"/>
    </row>
    <row r="73" spans="1:19" ht="12.6" customHeight="1" x14ac:dyDescent="0.2">
      <c r="A73" s="555"/>
      <c r="B73" s="552"/>
      <c r="C73" s="569"/>
      <c r="D73" s="113"/>
      <c r="E73" s="114"/>
      <c r="F73" s="114"/>
      <c r="G73" s="114"/>
      <c r="H73" s="114"/>
      <c r="I73" s="137"/>
      <c r="J73" s="115"/>
      <c r="K73" s="116"/>
      <c r="L73" s="117"/>
      <c r="M73" s="118"/>
      <c r="N73" s="115"/>
      <c r="O73" s="119"/>
      <c r="P73" s="116"/>
      <c r="Q73" s="116"/>
      <c r="R73" s="116"/>
      <c r="S73" s="117"/>
    </row>
    <row r="74" spans="1:19" ht="12.6" customHeight="1" x14ac:dyDescent="0.2">
      <c r="A74" s="555"/>
      <c r="B74" s="552"/>
      <c r="C74" s="572" t="s">
        <v>299</v>
      </c>
      <c r="D74" s="106"/>
      <c r="E74" s="107"/>
      <c r="F74" s="107"/>
      <c r="G74" s="107"/>
      <c r="H74" s="107"/>
      <c r="I74" s="136"/>
      <c r="J74" s="108"/>
      <c r="K74" s="109"/>
      <c r="L74" s="110"/>
      <c r="M74" s="111"/>
      <c r="N74" s="108"/>
      <c r="O74" s="112"/>
      <c r="P74" s="109"/>
      <c r="Q74" s="109"/>
      <c r="R74" s="109"/>
      <c r="S74" s="110"/>
    </row>
    <row r="75" spans="1:19" ht="12.6" customHeight="1" x14ac:dyDescent="0.2">
      <c r="A75" s="555"/>
      <c r="B75" s="552"/>
      <c r="C75" s="568"/>
      <c r="D75" s="68"/>
      <c r="E75" s="373"/>
      <c r="F75" s="373"/>
      <c r="G75" s="373"/>
      <c r="H75" s="373"/>
      <c r="I75" s="135"/>
      <c r="J75" s="38"/>
      <c r="K75" s="36"/>
      <c r="L75" s="37"/>
      <c r="M75" s="308"/>
      <c r="N75" s="38"/>
      <c r="O75" s="35"/>
      <c r="P75" s="36"/>
      <c r="Q75" s="36"/>
      <c r="R75" s="36"/>
      <c r="S75" s="37"/>
    </row>
    <row r="76" spans="1:19" ht="12.6" customHeight="1" x14ac:dyDescent="0.2">
      <c r="A76" s="555"/>
      <c r="B76" s="552"/>
      <c r="C76" s="569"/>
      <c r="D76" s="113"/>
      <c r="E76" s="114"/>
      <c r="F76" s="114"/>
      <c r="G76" s="114"/>
      <c r="H76" s="114"/>
      <c r="I76" s="137"/>
      <c r="J76" s="115"/>
      <c r="K76" s="116"/>
      <c r="L76" s="117"/>
      <c r="M76" s="118"/>
      <c r="N76" s="115"/>
      <c r="O76" s="119"/>
      <c r="P76" s="116"/>
      <c r="Q76" s="116"/>
      <c r="R76" s="116"/>
      <c r="S76" s="117"/>
    </row>
    <row r="77" spans="1:19" ht="12.6" customHeight="1" x14ac:dyDescent="0.2">
      <c r="A77" s="555"/>
      <c r="B77" s="552"/>
      <c r="C77" s="585" t="s">
        <v>300</v>
      </c>
      <c r="D77" s="68"/>
      <c r="E77" s="373"/>
      <c r="F77" s="373"/>
      <c r="G77" s="373"/>
      <c r="H77" s="373"/>
      <c r="I77" s="135"/>
      <c r="J77" s="38"/>
      <c r="K77" s="36"/>
      <c r="L77" s="37"/>
      <c r="M77" s="308"/>
      <c r="N77" s="38"/>
      <c r="O77" s="35"/>
      <c r="P77" s="36"/>
      <c r="Q77" s="36"/>
      <c r="R77" s="36"/>
      <c r="S77" s="37"/>
    </row>
    <row r="78" spans="1:19" ht="12.6" customHeight="1" x14ac:dyDescent="0.2">
      <c r="A78" s="555"/>
      <c r="B78" s="552"/>
      <c r="C78" s="549"/>
      <c r="D78" s="68"/>
      <c r="E78" s="373"/>
      <c r="F78" s="373"/>
      <c r="G78" s="373"/>
      <c r="H78" s="373"/>
      <c r="I78" s="135"/>
      <c r="J78" s="38"/>
      <c r="K78" s="36"/>
      <c r="L78" s="37"/>
      <c r="M78" s="308"/>
      <c r="N78" s="38"/>
      <c r="O78" s="35"/>
      <c r="P78" s="36"/>
      <c r="Q78" s="36"/>
      <c r="R78" s="36"/>
      <c r="S78" s="37"/>
    </row>
    <row r="79" spans="1:19" ht="12.6" customHeight="1" x14ac:dyDescent="0.2">
      <c r="A79" s="555"/>
      <c r="B79" s="552"/>
      <c r="C79" s="550"/>
      <c r="D79" s="68"/>
      <c r="E79" s="373"/>
      <c r="F79" s="373"/>
      <c r="G79" s="373"/>
      <c r="H79" s="373"/>
      <c r="I79" s="135"/>
      <c r="J79" s="38"/>
      <c r="K79" s="36"/>
      <c r="L79" s="37"/>
      <c r="M79" s="308"/>
      <c r="N79" s="38"/>
      <c r="O79" s="35"/>
      <c r="P79" s="36"/>
      <c r="Q79" s="36"/>
      <c r="R79" s="36"/>
      <c r="S79" s="37"/>
    </row>
    <row r="80" spans="1:19" ht="12.6" customHeight="1" x14ac:dyDescent="0.2">
      <c r="A80" s="555"/>
      <c r="B80" s="552"/>
      <c r="C80" s="123" t="s">
        <v>303</v>
      </c>
      <c r="D80" s="124"/>
      <c r="E80" s="125"/>
      <c r="F80" s="125"/>
      <c r="G80" s="125"/>
      <c r="H80" s="125"/>
      <c r="I80" s="138"/>
      <c r="J80" s="126"/>
      <c r="K80" s="127"/>
      <c r="L80" s="128"/>
      <c r="M80" s="129"/>
      <c r="N80" s="126"/>
      <c r="O80" s="130"/>
      <c r="P80" s="127"/>
      <c r="Q80" s="127"/>
      <c r="R80" s="127"/>
      <c r="S80" s="128"/>
    </row>
    <row r="81" spans="1:19" ht="12.95" customHeight="1" x14ac:dyDescent="0.2">
      <c r="A81" s="555"/>
      <c r="B81" s="552"/>
      <c r="C81" s="377" t="s">
        <v>342</v>
      </c>
      <c r="D81" s="385">
        <v>3323.1393834775736</v>
      </c>
      <c r="E81" s="386">
        <v>20.979109355353977</v>
      </c>
      <c r="F81" s="386">
        <v>54.874465421894982</v>
      </c>
      <c r="G81" s="386">
        <v>37.759366608531067</v>
      </c>
      <c r="H81" s="386">
        <v>38.910662158551659</v>
      </c>
      <c r="I81" s="387">
        <v>0.90782276590801825</v>
      </c>
      <c r="J81" s="255" t="s">
        <v>343</v>
      </c>
      <c r="K81" s="256">
        <v>477358704.48864037</v>
      </c>
      <c r="L81" s="73"/>
      <c r="M81" s="308"/>
      <c r="N81" s="38"/>
      <c r="O81" s="35"/>
      <c r="P81" s="36"/>
      <c r="Q81" s="36"/>
      <c r="R81" s="36"/>
      <c r="S81" s="37"/>
    </row>
    <row r="82" spans="1:19" x14ac:dyDescent="0.2">
      <c r="A82" s="555"/>
      <c r="B82" s="552"/>
      <c r="C82" s="181" t="s">
        <v>344</v>
      </c>
      <c r="D82" s="385">
        <v>990.80480033311596</v>
      </c>
      <c r="E82" s="386">
        <v>9.0991643303630951</v>
      </c>
      <c r="F82" s="386">
        <v>22.608345460767936</v>
      </c>
      <c r="G82" s="386">
        <v>16.386678404862007</v>
      </c>
      <c r="H82" s="386">
        <v>17.650396077973863</v>
      </c>
      <c r="I82" s="387">
        <v>0.46765513262210273</v>
      </c>
      <c r="J82" s="255" t="s">
        <v>343</v>
      </c>
      <c r="K82" s="256">
        <v>219541842.20801431</v>
      </c>
      <c r="L82" s="73"/>
      <c r="M82" s="308"/>
      <c r="N82" s="38"/>
      <c r="O82" s="35"/>
      <c r="P82" s="36"/>
      <c r="Q82" s="36"/>
      <c r="R82" s="36"/>
      <c r="S82" s="37"/>
    </row>
    <row r="83" spans="1:19" ht="13.5" thickBot="1" x14ac:dyDescent="0.25">
      <c r="A83" s="556"/>
      <c r="B83" s="553"/>
      <c r="C83" s="90" t="s">
        <v>345</v>
      </c>
      <c r="D83" s="388">
        <v>306.32824592664167</v>
      </c>
      <c r="E83" s="389">
        <v>3.1281777772668939</v>
      </c>
      <c r="F83" s="389">
        <v>5.8276779427416319</v>
      </c>
      <c r="G83" s="389">
        <v>4.6328793573908689</v>
      </c>
      <c r="H83" s="389">
        <v>5.0449458612405094</v>
      </c>
      <c r="I83" s="390">
        <v>0.1870620530488411</v>
      </c>
      <c r="J83" s="258" t="s">
        <v>343</v>
      </c>
      <c r="K83" s="259">
        <v>83758080.542859778</v>
      </c>
      <c r="L83" s="75"/>
      <c r="M83" s="359"/>
      <c r="N83" s="375"/>
      <c r="O83" s="379"/>
      <c r="P83" s="358"/>
      <c r="Q83" s="358"/>
      <c r="R83" s="74"/>
      <c r="S83" s="75"/>
    </row>
    <row r="84" spans="1:19" ht="12.75" customHeight="1" x14ac:dyDescent="0.2">
      <c r="A84" s="582" t="s">
        <v>248</v>
      </c>
      <c r="B84" s="583" t="s">
        <v>249</v>
      </c>
      <c r="C84" s="584" t="s">
        <v>214</v>
      </c>
      <c r="D84" s="58"/>
      <c r="E84" s="373"/>
      <c r="F84" s="373"/>
      <c r="G84" s="373"/>
      <c r="H84" s="373"/>
      <c r="I84" s="135"/>
      <c r="J84" s="374"/>
      <c r="K84" s="71"/>
      <c r="L84" s="73"/>
      <c r="M84" s="384"/>
      <c r="N84" s="374"/>
      <c r="O84" s="378"/>
      <c r="P84" s="71"/>
      <c r="Q84" s="71"/>
      <c r="R84" s="72"/>
      <c r="S84" s="73"/>
    </row>
    <row r="85" spans="1:19" ht="12.6" customHeight="1" x14ac:dyDescent="0.2">
      <c r="A85" s="555"/>
      <c r="B85" s="552"/>
      <c r="C85" s="568"/>
      <c r="D85" s="68"/>
      <c r="E85" s="373"/>
      <c r="F85" s="373"/>
      <c r="G85" s="373"/>
      <c r="H85" s="373"/>
      <c r="I85" s="135"/>
      <c r="J85" s="38"/>
      <c r="K85" s="36"/>
      <c r="L85" s="37"/>
      <c r="M85" s="308"/>
      <c r="N85" s="38"/>
      <c r="O85" s="35"/>
      <c r="P85" s="36"/>
      <c r="Q85" s="36"/>
      <c r="R85" s="36"/>
      <c r="S85" s="37"/>
    </row>
    <row r="86" spans="1:19" ht="12.6" customHeight="1" x14ac:dyDescent="0.2">
      <c r="A86" s="555"/>
      <c r="B86" s="552"/>
      <c r="C86" s="569"/>
      <c r="D86" s="113"/>
      <c r="E86" s="114"/>
      <c r="F86" s="114"/>
      <c r="G86" s="114"/>
      <c r="H86" s="114"/>
      <c r="I86" s="137"/>
      <c r="J86" s="115"/>
      <c r="K86" s="116"/>
      <c r="L86" s="117"/>
      <c r="M86" s="118"/>
      <c r="N86" s="115"/>
      <c r="O86" s="119"/>
      <c r="P86" s="116"/>
      <c r="Q86" s="116"/>
      <c r="R86" s="116"/>
      <c r="S86" s="117"/>
    </row>
    <row r="87" spans="1:19" ht="12.6" customHeight="1" x14ac:dyDescent="0.2">
      <c r="A87" s="555"/>
      <c r="B87" s="552"/>
      <c r="C87" s="572" t="s">
        <v>299</v>
      </c>
      <c r="D87" s="106"/>
      <c r="E87" s="107"/>
      <c r="F87" s="107"/>
      <c r="G87" s="107"/>
      <c r="H87" s="107"/>
      <c r="I87" s="136"/>
      <c r="J87" s="108"/>
      <c r="K87" s="109"/>
      <c r="L87" s="110"/>
      <c r="M87" s="111"/>
      <c r="N87" s="108"/>
      <c r="O87" s="112"/>
      <c r="P87" s="109"/>
      <c r="Q87" s="109"/>
      <c r="R87" s="109"/>
      <c r="S87" s="110"/>
    </row>
    <row r="88" spans="1:19" ht="12.6" customHeight="1" x14ac:dyDescent="0.2">
      <c r="A88" s="555"/>
      <c r="B88" s="552"/>
      <c r="C88" s="568"/>
      <c r="D88" s="68"/>
      <c r="E88" s="373"/>
      <c r="F88" s="373"/>
      <c r="G88" s="373"/>
      <c r="H88" s="373"/>
      <c r="I88" s="135"/>
      <c r="J88" s="38"/>
      <c r="K88" s="36"/>
      <c r="L88" s="37"/>
      <c r="M88" s="308"/>
      <c r="N88" s="38"/>
      <c r="O88" s="35"/>
      <c r="P88" s="36"/>
      <c r="Q88" s="36"/>
      <c r="R88" s="36"/>
      <c r="S88" s="37"/>
    </row>
    <row r="89" spans="1:19" ht="12.6" customHeight="1" x14ac:dyDescent="0.2">
      <c r="A89" s="555"/>
      <c r="B89" s="552"/>
      <c r="C89" s="569"/>
      <c r="D89" s="113"/>
      <c r="E89" s="114"/>
      <c r="F89" s="114"/>
      <c r="G89" s="114"/>
      <c r="H89" s="114"/>
      <c r="I89" s="137"/>
      <c r="J89" s="115"/>
      <c r="K89" s="116"/>
      <c r="L89" s="117"/>
      <c r="M89" s="118"/>
      <c r="N89" s="115"/>
      <c r="O89" s="119"/>
      <c r="P89" s="116"/>
      <c r="Q89" s="116"/>
      <c r="R89" s="116"/>
      <c r="S89" s="117"/>
    </row>
    <row r="90" spans="1:19" ht="12.6" customHeight="1" x14ac:dyDescent="0.2">
      <c r="A90" s="555"/>
      <c r="B90" s="552"/>
      <c r="C90" s="585" t="s">
        <v>300</v>
      </c>
      <c r="D90" s="68"/>
      <c r="E90" s="373"/>
      <c r="F90" s="373"/>
      <c r="G90" s="373"/>
      <c r="H90" s="373"/>
      <c r="I90" s="135"/>
      <c r="J90" s="38"/>
      <c r="K90" s="36"/>
      <c r="L90" s="37"/>
      <c r="M90" s="308"/>
      <c r="N90" s="38"/>
      <c r="O90" s="35"/>
      <c r="P90" s="36"/>
      <c r="Q90" s="36"/>
      <c r="R90" s="36"/>
      <c r="S90" s="37"/>
    </row>
    <row r="91" spans="1:19" ht="12.6" customHeight="1" x14ac:dyDescent="0.2">
      <c r="A91" s="555"/>
      <c r="B91" s="552"/>
      <c r="C91" s="549"/>
      <c r="D91" s="68"/>
      <c r="E91" s="373"/>
      <c r="F91" s="373"/>
      <c r="G91" s="373"/>
      <c r="H91" s="373"/>
      <c r="I91" s="135"/>
      <c r="J91" s="38"/>
      <c r="K91" s="36"/>
      <c r="L91" s="37"/>
      <c r="M91" s="308"/>
      <c r="N91" s="38"/>
      <c r="O91" s="35"/>
      <c r="P91" s="36"/>
      <c r="Q91" s="36"/>
      <c r="R91" s="36"/>
      <c r="S91" s="37"/>
    </row>
    <row r="92" spans="1:19" ht="12.6" customHeight="1" x14ac:dyDescent="0.2">
      <c r="A92" s="555"/>
      <c r="B92" s="552"/>
      <c r="C92" s="550"/>
      <c r="D92" s="68"/>
      <c r="E92" s="373"/>
      <c r="F92" s="373"/>
      <c r="G92" s="373"/>
      <c r="H92" s="373"/>
      <c r="I92" s="135"/>
      <c r="J92" s="38"/>
      <c r="K92" s="36"/>
      <c r="L92" s="37"/>
      <c r="M92" s="308"/>
      <c r="N92" s="38"/>
      <c r="O92" s="35"/>
      <c r="P92" s="36"/>
      <c r="Q92" s="36"/>
      <c r="R92" s="36"/>
      <c r="S92" s="37"/>
    </row>
    <row r="93" spans="1:19" ht="12.6" customHeight="1" x14ac:dyDescent="0.2">
      <c r="A93" s="555"/>
      <c r="B93" s="552"/>
      <c r="C93" s="123" t="s">
        <v>303</v>
      </c>
      <c r="D93" s="124"/>
      <c r="E93" s="125"/>
      <c r="F93" s="125"/>
      <c r="G93" s="125"/>
      <c r="H93" s="125"/>
      <c r="I93" s="138"/>
      <c r="J93" s="126"/>
      <c r="K93" s="127"/>
      <c r="L93" s="128"/>
      <c r="M93" s="129"/>
      <c r="N93" s="126"/>
      <c r="O93" s="130"/>
      <c r="P93" s="127"/>
      <c r="Q93" s="127"/>
      <c r="R93" s="127"/>
      <c r="S93" s="128"/>
    </row>
    <row r="94" spans="1:19" ht="12.95" customHeight="1" x14ac:dyDescent="0.2">
      <c r="A94" s="555"/>
      <c r="B94" s="552"/>
      <c r="C94" s="377" t="s">
        <v>342</v>
      </c>
      <c r="D94" s="385">
        <v>62.476185179650422</v>
      </c>
      <c r="E94" s="386">
        <v>2.3242359942974624</v>
      </c>
      <c r="F94" s="386">
        <v>10.862169523180505</v>
      </c>
      <c r="G94" s="386">
        <v>8.6084853679168596</v>
      </c>
      <c r="H94" s="386">
        <v>757.13192965084215</v>
      </c>
      <c r="I94" s="387">
        <v>0.80305815742879028</v>
      </c>
      <c r="J94" s="255" t="s">
        <v>343</v>
      </c>
      <c r="K94" s="256">
        <v>491594959.57008505</v>
      </c>
      <c r="L94" s="73"/>
      <c r="M94" s="308"/>
      <c r="N94" s="38"/>
      <c r="O94" s="35"/>
      <c r="P94" s="36"/>
      <c r="Q94" s="36"/>
      <c r="R94" s="36"/>
      <c r="S94" s="37"/>
    </row>
    <row r="95" spans="1:19" x14ac:dyDescent="0.2">
      <c r="A95" s="555"/>
      <c r="B95" s="552"/>
      <c r="C95" s="181" t="s">
        <v>344</v>
      </c>
      <c r="D95" s="385">
        <v>22.792603595431682</v>
      </c>
      <c r="E95" s="386">
        <v>0.92462922958595706</v>
      </c>
      <c r="F95" s="386">
        <v>3.135987918933937</v>
      </c>
      <c r="G95" s="386">
        <v>2.4703418291286994</v>
      </c>
      <c r="H95" s="386">
        <v>144.15287767553986</v>
      </c>
      <c r="I95" s="387">
        <v>0.32430351056198603</v>
      </c>
      <c r="J95" s="255" t="s">
        <v>343</v>
      </c>
      <c r="K95" s="256">
        <v>179036482.38808632</v>
      </c>
      <c r="L95" s="73"/>
      <c r="M95" s="308"/>
      <c r="N95" s="38"/>
      <c r="O95" s="35"/>
      <c r="P95" s="36"/>
      <c r="Q95" s="36"/>
      <c r="R95" s="36"/>
      <c r="S95" s="37"/>
    </row>
    <row r="96" spans="1:19" ht="13.5" thickBot="1" x14ac:dyDescent="0.25">
      <c r="A96" s="556"/>
      <c r="B96" s="553"/>
      <c r="C96" s="90" t="s">
        <v>345</v>
      </c>
      <c r="D96" s="388">
        <v>34.704735854283882</v>
      </c>
      <c r="E96" s="389">
        <v>1.0758651369757515</v>
      </c>
      <c r="F96" s="389">
        <v>1.6531965462050355</v>
      </c>
      <c r="G96" s="389">
        <v>1.4178620188946829</v>
      </c>
      <c r="H96" s="389">
        <v>102.97669686718052</v>
      </c>
      <c r="I96" s="390">
        <v>0.27537301502561173</v>
      </c>
      <c r="J96" s="258" t="s">
        <v>343</v>
      </c>
      <c r="K96" s="259">
        <v>143313404.39998093</v>
      </c>
      <c r="L96" s="75"/>
      <c r="M96" s="359"/>
      <c r="N96" s="375"/>
      <c r="O96" s="379"/>
      <c r="P96" s="358"/>
      <c r="Q96" s="358"/>
      <c r="R96" s="74"/>
      <c r="S96" s="75"/>
    </row>
    <row r="97" spans="1:19" ht="12.75" customHeight="1" x14ac:dyDescent="0.2">
      <c r="A97" s="582" t="s">
        <v>250</v>
      </c>
      <c r="B97" s="583" t="s">
        <v>251</v>
      </c>
      <c r="C97" s="584" t="s">
        <v>214</v>
      </c>
      <c r="D97" s="58"/>
      <c r="E97" s="373"/>
      <c r="F97" s="373"/>
      <c r="G97" s="373"/>
      <c r="H97" s="373"/>
      <c r="I97" s="135"/>
      <c r="J97" s="374"/>
      <c r="K97" s="71"/>
      <c r="L97" s="73"/>
      <c r="M97" s="384"/>
      <c r="N97" s="374"/>
      <c r="O97" s="378"/>
      <c r="P97" s="71"/>
      <c r="Q97" s="71"/>
      <c r="R97" s="72"/>
      <c r="S97" s="73"/>
    </row>
    <row r="98" spans="1:19" ht="12.6" customHeight="1" x14ac:dyDescent="0.2">
      <c r="A98" s="555"/>
      <c r="B98" s="552"/>
      <c r="C98" s="568"/>
      <c r="D98" s="68"/>
      <c r="E98" s="373"/>
      <c r="F98" s="373"/>
      <c r="G98" s="373"/>
      <c r="H98" s="373"/>
      <c r="I98" s="135"/>
      <c r="J98" s="38"/>
      <c r="K98" s="36"/>
      <c r="L98" s="37"/>
      <c r="M98" s="308"/>
      <c r="N98" s="38"/>
      <c r="O98" s="35"/>
      <c r="P98" s="36"/>
      <c r="Q98" s="36"/>
      <c r="R98" s="36"/>
      <c r="S98" s="37"/>
    </row>
    <row r="99" spans="1:19" ht="12.6" customHeight="1" x14ac:dyDescent="0.2">
      <c r="A99" s="555"/>
      <c r="B99" s="552"/>
      <c r="C99" s="569"/>
      <c r="D99" s="113"/>
      <c r="E99" s="114"/>
      <c r="F99" s="114"/>
      <c r="G99" s="114"/>
      <c r="H99" s="114"/>
      <c r="I99" s="137"/>
      <c r="J99" s="115"/>
      <c r="K99" s="116"/>
      <c r="L99" s="117"/>
      <c r="M99" s="118"/>
      <c r="N99" s="115"/>
      <c r="O99" s="119"/>
      <c r="P99" s="116"/>
      <c r="Q99" s="116"/>
      <c r="R99" s="116"/>
      <c r="S99" s="117"/>
    </row>
    <row r="100" spans="1:19" ht="12.6" customHeight="1" x14ac:dyDescent="0.2">
      <c r="A100" s="555"/>
      <c r="B100" s="552"/>
      <c r="C100" s="572" t="s">
        <v>299</v>
      </c>
      <c r="D100" s="106"/>
      <c r="E100" s="107"/>
      <c r="F100" s="107"/>
      <c r="G100" s="107"/>
      <c r="H100" s="107"/>
      <c r="I100" s="136"/>
      <c r="J100" s="108"/>
      <c r="K100" s="109"/>
      <c r="L100" s="110"/>
      <c r="M100" s="111"/>
      <c r="N100" s="108"/>
      <c r="O100" s="112"/>
      <c r="P100" s="109"/>
      <c r="Q100" s="109"/>
      <c r="R100" s="109"/>
      <c r="S100" s="110"/>
    </row>
    <row r="101" spans="1:19" ht="12.6" customHeight="1" x14ac:dyDescent="0.2">
      <c r="A101" s="555"/>
      <c r="B101" s="552"/>
      <c r="C101" s="568"/>
      <c r="D101" s="68"/>
      <c r="E101" s="373"/>
      <c r="F101" s="373"/>
      <c r="G101" s="373"/>
      <c r="H101" s="373"/>
      <c r="I101" s="135"/>
      <c r="J101" s="38"/>
      <c r="K101" s="36"/>
      <c r="L101" s="37"/>
      <c r="M101" s="308"/>
      <c r="N101" s="38"/>
      <c r="O101" s="35"/>
      <c r="P101" s="36"/>
      <c r="Q101" s="36"/>
      <c r="R101" s="36"/>
      <c r="S101" s="37"/>
    </row>
    <row r="102" spans="1:19" ht="12.6" customHeight="1" x14ac:dyDescent="0.2">
      <c r="A102" s="555"/>
      <c r="B102" s="552"/>
      <c r="C102" s="569"/>
      <c r="D102" s="113"/>
      <c r="E102" s="114"/>
      <c r="F102" s="114"/>
      <c r="G102" s="114"/>
      <c r="H102" s="114"/>
      <c r="I102" s="137"/>
      <c r="J102" s="115"/>
      <c r="K102" s="116"/>
      <c r="L102" s="117"/>
      <c r="M102" s="118"/>
      <c r="N102" s="115"/>
      <c r="O102" s="119"/>
      <c r="P102" s="116"/>
      <c r="Q102" s="116"/>
      <c r="R102" s="116"/>
      <c r="S102" s="117"/>
    </row>
    <row r="103" spans="1:19" ht="12.6" customHeight="1" x14ac:dyDescent="0.2">
      <c r="A103" s="555"/>
      <c r="B103" s="552"/>
      <c r="C103" s="585" t="s">
        <v>300</v>
      </c>
      <c r="D103" s="68"/>
      <c r="E103" s="373"/>
      <c r="F103" s="373"/>
      <c r="G103" s="373"/>
      <c r="H103" s="373"/>
      <c r="I103" s="135"/>
      <c r="J103" s="38"/>
      <c r="K103" s="36"/>
      <c r="L103" s="37"/>
      <c r="M103" s="308"/>
      <c r="N103" s="38"/>
      <c r="O103" s="35"/>
      <c r="P103" s="36"/>
      <c r="Q103" s="36"/>
      <c r="R103" s="36"/>
      <c r="S103" s="37"/>
    </row>
    <row r="104" spans="1:19" ht="12.6" customHeight="1" x14ac:dyDescent="0.2">
      <c r="A104" s="555"/>
      <c r="B104" s="552"/>
      <c r="C104" s="549"/>
      <c r="D104" s="68"/>
      <c r="E104" s="373"/>
      <c r="F104" s="373"/>
      <c r="G104" s="373"/>
      <c r="H104" s="373"/>
      <c r="I104" s="135"/>
      <c r="J104" s="38"/>
      <c r="K104" s="36"/>
      <c r="L104" s="37"/>
      <c r="M104" s="308"/>
      <c r="N104" s="38"/>
      <c r="O104" s="35"/>
      <c r="P104" s="36"/>
      <c r="Q104" s="36"/>
      <c r="R104" s="36"/>
      <c r="S104" s="37"/>
    </row>
    <row r="105" spans="1:19" ht="12.6" customHeight="1" x14ac:dyDescent="0.2">
      <c r="A105" s="555"/>
      <c r="B105" s="552"/>
      <c r="C105" s="550"/>
      <c r="D105" s="68"/>
      <c r="E105" s="373"/>
      <c r="F105" s="373"/>
      <c r="G105" s="373"/>
      <c r="H105" s="373"/>
      <c r="I105" s="135"/>
      <c r="J105" s="38"/>
      <c r="K105" s="36"/>
      <c r="L105" s="37"/>
      <c r="M105" s="308"/>
      <c r="N105" s="38"/>
      <c r="O105" s="35"/>
      <c r="P105" s="36"/>
      <c r="Q105" s="36"/>
      <c r="R105" s="36"/>
      <c r="S105" s="37"/>
    </row>
    <row r="106" spans="1:19" ht="12.6" customHeight="1" x14ac:dyDescent="0.2">
      <c r="A106" s="555"/>
      <c r="B106" s="552"/>
      <c r="C106" s="123" t="s">
        <v>303</v>
      </c>
      <c r="D106" s="124"/>
      <c r="E106" s="125"/>
      <c r="F106" s="125"/>
      <c r="G106" s="125"/>
      <c r="H106" s="125"/>
      <c r="I106" s="138"/>
      <c r="J106" s="126"/>
      <c r="K106" s="127"/>
      <c r="L106" s="128"/>
      <c r="M106" s="129"/>
      <c r="N106" s="126"/>
      <c r="O106" s="130"/>
      <c r="P106" s="127"/>
      <c r="Q106" s="127"/>
      <c r="R106" s="127"/>
      <c r="S106" s="128"/>
    </row>
    <row r="107" spans="1:19" ht="12.95" customHeight="1" x14ac:dyDescent="0.2">
      <c r="A107" s="555"/>
      <c r="B107" s="552"/>
      <c r="C107" s="377" t="s">
        <v>342</v>
      </c>
      <c r="D107" s="131"/>
      <c r="E107" s="132"/>
      <c r="F107" s="132"/>
      <c r="G107" s="132"/>
      <c r="H107" s="386">
        <v>1806.4933436116762</v>
      </c>
      <c r="I107" s="139"/>
      <c r="J107" s="255" t="s">
        <v>343</v>
      </c>
      <c r="K107" s="256">
        <v>3986314207.3346882</v>
      </c>
      <c r="L107" s="73"/>
      <c r="M107" s="308"/>
      <c r="N107" s="38"/>
      <c r="O107" s="35"/>
      <c r="P107" s="36"/>
      <c r="Q107" s="36"/>
      <c r="R107" s="36"/>
      <c r="S107" s="37"/>
    </row>
    <row r="108" spans="1:19" x14ac:dyDescent="0.2">
      <c r="A108" s="555"/>
      <c r="B108" s="552"/>
      <c r="C108" s="181" t="s">
        <v>344</v>
      </c>
      <c r="D108" s="131"/>
      <c r="E108" s="132"/>
      <c r="F108" s="132"/>
      <c r="G108" s="132"/>
      <c r="H108" s="391">
        <v>215.62064717248086</v>
      </c>
      <c r="I108" s="139"/>
      <c r="J108" s="255" t="s">
        <v>343</v>
      </c>
      <c r="K108" s="256">
        <v>2799156152.091157</v>
      </c>
      <c r="L108" s="73"/>
      <c r="M108" s="308"/>
      <c r="N108" s="38"/>
      <c r="O108" s="35"/>
      <c r="P108" s="36"/>
      <c r="Q108" s="36"/>
      <c r="R108" s="36"/>
      <c r="S108" s="37"/>
    </row>
    <row r="109" spans="1:19" ht="13.5" thickBot="1" x14ac:dyDescent="0.25">
      <c r="A109" s="556"/>
      <c r="B109" s="553"/>
      <c r="C109" s="90" t="s">
        <v>345</v>
      </c>
      <c r="D109" s="141"/>
      <c r="E109" s="142"/>
      <c r="F109" s="142"/>
      <c r="G109" s="142"/>
      <c r="H109" s="392">
        <v>215.62064717248086</v>
      </c>
      <c r="I109" s="143"/>
      <c r="J109" s="258" t="s">
        <v>343</v>
      </c>
      <c r="K109" s="259">
        <v>2763129962.6622992</v>
      </c>
      <c r="L109" s="75"/>
      <c r="M109" s="359"/>
      <c r="N109" s="375"/>
      <c r="O109" s="379"/>
      <c r="P109" s="358"/>
      <c r="Q109" s="358"/>
      <c r="R109" s="74"/>
      <c r="S109" s="75"/>
    </row>
    <row r="110" spans="1:19" ht="12.75" customHeight="1" x14ac:dyDescent="0.2">
      <c r="A110" s="582" t="s">
        <v>252</v>
      </c>
      <c r="B110" s="583" t="s">
        <v>253</v>
      </c>
      <c r="C110" s="584" t="s">
        <v>214</v>
      </c>
      <c r="D110" s="58"/>
      <c r="E110" s="373"/>
      <c r="F110" s="373"/>
      <c r="G110" s="373"/>
      <c r="H110" s="373"/>
      <c r="I110" s="135"/>
      <c r="J110" s="374"/>
      <c r="K110" s="71"/>
      <c r="L110" s="73"/>
      <c r="M110" s="384"/>
      <c r="N110" s="374"/>
      <c r="O110" s="378"/>
      <c r="P110" s="71"/>
      <c r="Q110" s="71"/>
      <c r="R110" s="72"/>
      <c r="S110" s="73"/>
    </row>
    <row r="111" spans="1:19" ht="12.6" customHeight="1" x14ac:dyDescent="0.2">
      <c r="A111" s="555"/>
      <c r="B111" s="552"/>
      <c r="C111" s="568"/>
      <c r="D111" s="68"/>
      <c r="E111" s="373"/>
      <c r="F111" s="373"/>
      <c r="G111" s="373"/>
      <c r="H111" s="373"/>
      <c r="I111" s="135"/>
      <c r="J111" s="38"/>
      <c r="K111" s="36"/>
      <c r="L111" s="37"/>
      <c r="M111" s="308"/>
      <c r="N111" s="38"/>
      <c r="O111" s="35"/>
      <c r="P111" s="36"/>
      <c r="Q111" s="36"/>
      <c r="R111" s="36"/>
      <c r="S111" s="37"/>
    </row>
    <row r="112" spans="1:19" ht="12.6" customHeight="1" x14ac:dyDescent="0.2">
      <c r="A112" s="555"/>
      <c r="B112" s="552"/>
      <c r="C112" s="569"/>
      <c r="D112" s="113"/>
      <c r="E112" s="114"/>
      <c r="F112" s="114"/>
      <c r="G112" s="114"/>
      <c r="H112" s="114"/>
      <c r="I112" s="137"/>
      <c r="J112" s="115"/>
      <c r="K112" s="116"/>
      <c r="L112" s="117"/>
      <c r="M112" s="118"/>
      <c r="N112" s="115"/>
      <c r="O112" s="119"/>
      <c r="P112" s="116"/>
      <c r="Q112" s="116"/>
      <c r="R112" s="116"/>
      <c r="S112" s="117"/>
    </row>
    <row r="113" spans="1:19" ht="12.6" customHeight="1" x14ac:dyDescent="0.2">
      <c r="A113" s="555"/>
      <c r="B113" s="552"/>
      <c r="C113" s="572" t="s">
        <v>299</v>
      </c>
      <c r="D113" s="106"/>
      <c r="E113" s="107"/>
      <c r="F113" s="107"/>
      <c r="G113" s="107"/>
      <c r="H113" s="107"/>
      <c r="I113" s="136"/>
      <c r="J113" s="108"/>
      <c r="K113" s="109"/>
      <c r="L113" s="110"/>
      <c r="M113" s="111"/>
      <c r="N113" s="108"/>
      <c r="O113" s="112"/>
      <c r="P113" s="109"/>
      <c r="Q113" s="109"/>
      <c r="R113" s="109"/>
      <c r="S113" s="110"/>
    </row>
    <row r="114" spans="1:19" ht="12.6" customHeight="1" x14ac:dyDescent="0.2">
      <c r="A114" s="555"/>
      <c r="B114" s="552"/>
      <c r="C114" s="568"/>
      <c r="D114" s="68"/>
      <c r="E114" s="373"/>
      <c r="F114" s="373"/>
      <c r="G114" s="373"/>
      <c r="H114" s="373"/>
      <c r="I114" s="135"/>
      <c r="J114" s="38"/>
      <c r="K114" s="36"/>
      <c r="L114" s="37"/>
      <c r="M114" s="308"/>
      <c r="N114" s="38"/>
      <c r="O114" s="35"/>
      <c r="P114" s="36"/>
      <c r="Q114" s="36"/>
      <c r="R114" s="36"/>
      <c r="S114" s="37"/>
    </row>
    <row r="115" spans="1:19" ht="12.6" customHeight="1" x14ac:dyDescent="0.2">
      <c r="A115" s="555"/>
      <c r="B115" s="552"/>
      <c r="C115" s="569"/>
      <c r="D115" s="113"/>
      <c r="E115" s="114"/>
      <c r="F115" s="114"/>
      <c r="G115" s="114"/>
      <c r="H115" s="114"/>
      <c r="I115" s="137"/>
      <c r="J115" s="115"/>
      <c r="K115" s="116"/>
      <c r="L115" s="117"/>
      <c r="M115" s="118"/>
      <c r="N115" s="115"/>
      <c r="O115" s="119"/>
      <c r="P115" s="116"/>
      <c r="Q115" s="116"/>
      <c r="R115" s="116"/>
      <c r="S115" s="117"/>
    </row>
    <row r="116" spans="1:19" ht="12.6" customHeight="1" x14ac:dyDescent="0.2">
      <c r="A116" s="555"/>
      <c r="B116" s="552"/>
      <c r="C116" s="585" t="s">
        <v>300</v>
      </c>
      <c r="D116" s="68"/>
      <c r="E116" s="373"/>
      <c r="F116" s="373"/>
      <c r="G116" s="373"/>
      <c r="H116" s="373"/>
      <c r="I116" s="135"/>
      <c r="J116" s="38"/>
      <c r="K116" s="36"/>
      <c r="L116" s="37"/>
      <c r="M116" s="308"/>
      <c r="N116" s="38"/>
      <c r="O116" s="35"/>
      <c r="P116" s="36"/>
      <c r="Q116" s="36"/>
      <c r="R116" s="36"/>
      <c r="S116" s="37"/>
    </row>
    <row r="117" spans="1:19" ht="12.6" customHeight="1" x14ac:dyDescent="0.2">
      <c r="A117" s="555"/>
      <c r="B117" s="552"/>
      <c r="C117" s="549"/>
      <c r="D117" s="68"/>
      <c r="E117" s="373"/>
      <c r="F117" s="373"/>
      <c r="G117" s="373"/>
      <c r="H117" s="373"/>
      <c r="I117" s="135"/>
      <c r="J117" s="38"/>
      <c r="K117" s="36"/>
      <c r="L117" s="37"/>
      <c r="M117" s="308"/>
      <c r="N117" s="38"/>
      <c r="O117" s="35"/>
      <c r="P117" s="36"/>
      <c r="Q117" s="36"/>
      <c r="R117" s="36"/>
      <c r="S117" s="37"/>
    </row>
    <row r="118" spans="1:19" ht="12.6" customHeight="1" x14ac:dyDescent="0.2">
      <c r="A118" s="555"/>
      <c r="B118" s="552"/>
      <c r="C118" s="550"/>
      <c r="D118" s="68"/>
      <c r="E118" s="373"/>
      <c r="F118" s="373"/>
      <c r="G118" s="373"/>
      <c r="H118" s="373"/>
      <c r="I118" s="135"/>
      <c r="J118" s="38"/>
      <c r="K118" s="36"/>
      <c r="L118" s="37"/>
      <c r="M118" s="308"/>
      <c r="N118" s="38"/>
      <c r="O118" s="35"/>
      <c r="P118" s="36"/>
      <c r="Q118" s="36"/>
      <c r="R118" s="36"/>
      <c r="S118" s="37"/>
    </row>
    <row r="119" spans="1:19" ht="12.6" customHeight="1" x14ac:dyDescent="0.2">
      <c r="A119" s="555"/>
      <c r="B119" s="552"/>
      <c r="C119" s="123" t="s">
        <v>303</v>
      </c>
      <c r="D119" s="124"/>
      <c r="E119" s="125"/>
      <c r="F119" s="125"/>
      <c r="G119" s="125"/>
      <c r="H119" s="125"/>
      <c r="I119" s="138"/>
      <c r="J119" s="126"/>
      <c r="K119" s="127"/>
      <c r="L119" s="128"/>
      <c r="M119" s="129"/>
      <c r="N119" s="126"/>
      <c r="O119" s="130"/>
      <c r="P119" s="127"/>
      <c r="Q119" s="127"/>
      <c r="R119" s="127"/>
      <c r="S119" s="128"/>
    </row>
    <row r="120" spans="1:19" ht="13.5" thickBot="1" x14ac:dyDescent="0.25">
      <c r="A120" s="556"/>
      <c r="B120" s="553"/>
      <c r="C120" s="90" t="s">
        <v>215</v>
      </c>
      <c r="D120" s="141"/>
      <c r="E120" s="142"/>
      <c r="F120" s="257">
        <v>676.39909543026965</v>
      </c>
      <c r="G120" s="257">
        <v>362.85581775295185</v>
      </c>
      <c r="H120" s="142"/>
      <c r="I120" s="143"/>
      <c r="J120" s="258" t="s">
        <v>343</v>
      </c>
      <c r="K120" s="259">
        <v>32893584867.025635</v>
      </c>
      <c r="L120" s="75"/>
      <c r="M120" s="359"/>
      <c r="N120" s="375"/>
      <c r="O120" s="379"/>
      <c r="P120" s="358"/>
      <c r="Q120" s="358"/>
      <c r="R120" s="74"/>
      <c r="S120" s="75"/>
    </row>
    <row r="121" spans="1:19" ht="12.75" customHeight="1" x14ac:dyDescent="0.2">
      <c r="A121" s="582" t="s">
        <v>254</v>
      </c>
      <c r="B121" s="583" t="s">
        <v>255</v>
      </c>
      <c r="C121" s="584" t="s">
        <v>214</v>
      </c>
      <c r="D121" s="58"/>
      <c r="E121" s="373"/>
      <c r="F121" s="373"/>
      <c r="G121" s="373"/>
      <c r="H121" s="373"/>
      <c r="I121" s="135"/>
      <c r="J121" s="374"/>
      <c r="K121" s="71"/>
      <c r="L121" s="73"/>
      <c r="M121" s="384"/>
      <c r="N121" s="374"/>
      <c r="O121" s="378"/>
      <c r="P121" s="71"/>
      <c r="Q121" s="71"/>
      <c r="R121" s="72"/>
      <c r="S121" s="73"/>
    </row>
    <row r="122" spans="1:19" x14ac:dyDescent="0.2">
      <c r="A122" s="555"/>
      <c r="B122" s="552"/>
      <c r="C122" s="568"/>
      <c r="D122" s="68"/>
      <c r="E122" s="373"/>
      <c r="F122" s="373"/>
      <c r="G122" s="373"/>
      <c r="H122" s="373"/>
      <c r="I122" s="135"/>
      <c r="J122" s="38"/>
      <c r="K122" s="36"/>
      <c r="L122" s="37"/>
      <c r="M122" s="308"/>
      <c r="N122" s="38"/>
      <c r="O122" s="35"/>
      <c r="P122" s="36"/>
      <c r="Q122" s="36"/>
      <c r="R122" s="36"/>
      <c r="S122" s="37"/>
    </row>
    <row r="123" spans="1:19" x14ac:dyDescent="0.2">
      <c r="A123" s="555"/>
      <c r="B123" s="552"/>
      <c r="C123" s="569"/>
      <c r="D123" s="113"/>
      <c r="E123" s="114"/>
      <c r="F123" s="114"/>
      <c r="G123" s="114"/>
      <c r="H123" s="114"/>
      <c r="I123" s="137"/>
      <c r="J123" s="115"/>
      <c r="K123" s="116"/>
      <c r="L123" s="117"/>
      <c r="M123" s="118"/>
      <c r="N123" s="115"/>
      <c r="O123" s="119"/>
      <c r="P123" s="116"/>
      <c r="Q123" s="116"/>
      <c r="R123" s="116"/>
      <c r="S123" s="117"/>
    </row>
    <row r="124" spans="1:19" x14ac:dyDescent="0.2">
      <c r="A124" s="555"/>
      <c r="B124" s="552"/>
      <c r="C124" s="572" t="s">
        <v>299</v>
      </c>
      <c r="D124" s="106"/>
      <c r="E124" s="107"/>
      <c r="F124" s="107"/>
      <c r="G124" s="107"/>
      <c r="H124" s="107"/>
      <c r="I124" s="136"/>
      <c r="J124" s="108"/>
      <c r="K124" s="109"/>
      <c r="L124" s="110"/>
      <c r="M124" s="111"/>
      <c r="N124" s="108"/>
      <c r="O124" s="112"/>
      <c r="P124" s="109"/>
      <c r="Q124" s="109"/>
      <c r="R124" s="109"/>
      <c r="S124" s="110"/>
    </row>
    <row r="125" spans="1:19" x14ac:dyDescent="0.2">
      <c r="A125" s="555"/>
      <c r="B125" s="552"/>
      <c r="C125" s="568"/>
      <c r="D125" s="68"/>
      <c r="E125" s="373"/>
      <c r="F125" s="373"/>
      <c r="G125" s="373"/>
      <c r="H125" s="373"/>
      <c r="I125" s="135"/>
      <c r="J125" s="38"/>
      <c r="K125" s="36"/>
      <c r="L125" s="37"/>
      <c r="M125" s="308"/>
      <c r="N125" s="38"/>
      <c r="O125" s="35"/>
      <c r="P125" s="36"/>
      <c r="Q125" s="36"/>
      <c r="R125" s="36"/>
      <c r="S125" s="37"/>
    </row>
    <row r="126" spans="1:19" x14ac:dyDescent="0.2">
      <c r="A126" s="555"/>
      <c r="B126" s="552"/>
      <c r="C126" s="569"/>
      <c r="D126" s="113"/>
      <c r="E126" s="114"/>
      <c r="F126" s="114"/>
      <c r="G126" s="114"/>
      <c r="H126" s="114"/>
      <c r="I126" s="137"/>
      <c r="J126" s="115"/>
      <c r="K126" s="116"/>
      <c r="L126" s="117"/>
      <c r="M126" s="118"/>
      <c r="N126" s="115"/>
      <c r="O126" s="119"/>
      <c r="P126" s="116"/>
      <c r="Q126" s="116"/>
      <c r="R126" s="116"/>
      <c r="S126" s="117"/>
    </row>
    <row r="127" spans="1:19" x14ac:dyDescent="0.2">
      <c r="A127" s="555"/>
      <c r="B127" s="552"/>
      <c r="C127" s="585" t="s">
        <v>300</v>
      </c>
      <c r="D127" s="68"/>
      <c r="E127" s="373"/>
      <c r="F127" s="373"/>
      <c r="G127" s="373"/>
      <c r="H127" s="373"/>
      <c r="I127" s="135"/>
      <c r="J127" s="38"/>
      <c r="K127" s="36"/>
      <c r="L127" s="37"/>
      <c r="M127" s="308"/>
      <c r="N127" s="38"/>
      <c r="O127" s="35"/>
      <c r="P127" s="36"/>
      <c r="Q127" s="36"/>
      <c r="R127" s="36"/>
      <c r="S127" s="37"/>
    </row>
    <row r="128" spans="1:19" x14ac:dyDescent="0.2">
      <c r="A128" s="555"/>
      <c r="B128" s="552"/>
      <c r="C128" s="549"/>
      <c r="D128" s="68"/>
      <c r="E128" s="373"/>
      <c r="F128" s="373"/>
      <c r="G128" s="373"/>
      <c r="H128" s="373"/>
      <c r="I128" s="135"/>
      <c r="J128" s="38"/>
      <c r="K128" s="36"/>
      <c r="L128" s="37"/>
      <c r="M128" s="308"/>
      <c r="N128" s="38"/>
      <c r="O128" s="35"/>
      <c r="P128" s="36"/>
      <c r="Q128" s="36"/>
      <c r="R128" s="36"/>
      <c r="S128" s="37"/>
    </row>
    <row r="129" spans="1:19" x14ac:dyDescent="0.2">
      <c r="A129" s="555"/>
      <c r="B129" s="552"/>
      <c r="C129" s="550"/>
      <c r="D129" s="68"/>
      <c r="E129" s="373"/>
      <c r="F129" s="373"/>
      <c r="G129" s="373"/>
      <c r="H129" s="373"/>
      <c r="I129" s="135"/>
      <c r="J129" s="38"/>
      <c r="K129" s="36"/>
      <c r="L129" s="37"/>
      <c r="M129" s="308"/>
      <c r="N129" s="38"/>
      <c r="O129" s="35"/>
      <c r="P129" s="36"/>
      <c r="Q129" s="36"/>
      <c r="R129" s="36"/>
      <c r="S129" s="37"/>
    </row>
    <row r="130" spans="1:19" x14ac:dyDescent="0.2">
      <c r="A130" s="555"/>
      <c r="B130" s="552"/>
      <c r="C130" s="376" t="s">
        <v>303</v>
      </c>
      <c r="D130" s="124"/>
      <c r="E130" s="125"/>
      <c r="F130" s="125"/>
      <c r="G130" s="125"/>
      <c r="H130" s="125"/>
      <c r="I130" s="138"/>
      <c r="J130" s="126"/>
      <c r="K130" s="127"/>
      <c r="L130" s="128"/>
      <c r="M130" s="129"/>
      <c r="N130" s="126"/>
      <c r="O130" s="130"/>
      <c r="P130" s="127"/>
      <c r="Q130" s="127"/>
      <c r="R130" s="127"/>
      <c r="S130" s="128"/>
    </row>
    <row r="131" spans="1:19" ht="13.5" thickBot="1" x14ac:dyDescent="0.25">
      <c r="A131" s="556"/>
      <c r="B131" s="553"/>
      <c r="C131" s="90" t="s">
        <v>215</v>
      </c>
      <c r="D131" s="141"/>
      <c r="E131" s="142"/>
      <c r="F131" s="257">
        <v>381.69306166149676</v>
      </c>
      <c r="G131" s="257">
        <v>207.38373427384823</v>
      </c>
      <c r="H131" s="142"/>
      <c r="I131" s="143"/>
      <c r="J131" s="260" t="s">
        <v>343</v>
      </c>
      <c r="K131" s="261">
        <v>32893584867.025635</v>
      </c>
      <c r="L131" s="75"/>
      <c r="M131" s="359"/>
      <c r="N131" s="375"/>
      <c r="O131" s="379"/>
      <c r="P131" s="358"/>
      <c r="Q131" s="358"/>
      <c r="R131" s="74"/>
      <c r="S131" s="75"/>
    </row>
    <row r="132" spans="1:19" ht="12.75" customHeight="1" x14ac:dyDescent="0.2">
      <c r="A132" s="582" t="s">
        <v>256</v>
      </c>
      <c r="B132" s="583" t="s">
        <v>257</v>
      </c>
      <c r="C132" s="584" t="s">
        <v>214</v>
      </c>
      <c r="D132" s="58"/>
      <c r="E132" s="373"/>
      <c r="F132" s="373"/>
      <c r="G132" s="373"/>
      <c r="H132" s="373"/>
      <c r="I132" s="135"/>
      <c r="J132" s="374"/>
      <c r="K132" s="71"/>
      <c r="L132" s="73"/>
      <c r="M132" s="384"/>
      <c r="N132" s="374"/>
      <c r="O132" s="378"/>
      <c r="P132" s="71"/>
      <c r="Q132" s="71"/>
      <c r="R132" s="72"/>
      <c r="S132" s="73"/>
    </row>
    <row r="133" spans="1:19" x14ac:dyDescent="0.2">
      <c r="A133" s="555"/>
      <c r="B133" s="552"/>
      <c r="C133" s="568"/>
      <c r="D133" s="68"/>
      <c r="E133" s="373"/>
      <c r="F133" s="373"/>
      <c r="G133" s="373"/>
      <c r="H133" s="373"/>
      <c r="I133" s="135"/>
      <c r="J133" s="38"/>
      <c r="K133" s="36"/>
      <c r="L133" s="37"/>
      <c r="M133" s="308"/>
      <c r="N133" s="38"/>
      <c r="O133" s="35"/>
      <c r="P133" s="36"/>
      <c r="Q133" s="36"/>
      <c r="R133" s="36"/>
      <c r="S133" s="37"/>
    </row>
    <row r="134" spans="1:19" x14ac:dyDescent="0.2">
      <c r="A134" s="555"/>
      <c r="B134" s="552"/>
      <c r="C134" s="569"/>
      <c r="D134" s="113"/>
      <c r="E134" s="114"/>
      <c r="F134" s="114"/>
      <c r="G134" s="114"/>
      <c r="H134" s="114"/>
      <c r="I134" s="137"/>
      <c r="J134" s="115"/>
      <c r="K134" s="116"/>
      <c r="L134" s="117"/>
      <c r="M134" s="118"/>
      <c r="N134" s="115"/>
      <c r="O134" s="119"/>
      <c r="P134" s="116"/>
      <c r="Q134" s="116"/>
      <c r="R134" s="116"/>
      <c r="S134" s="117"/>
    </row>
    <row r="135" spans="1:19" x14ac:dyDescent="0.2">
      <c r="A135" s="555"/>
      <c r="B135" s="552"/>
      <c r="C135" s="572" t="s">
        <v>299</v>
      </c>
      <c r="D135" s="106"/>
      <c r="E135" s="107"/>
      <c r="F135" s="107"/>
      <c r="G135" s="107"/>
      <c r="H135" s="107"/>
      <c r="I135" s="136"/>
      <c r="J135" s="108"/>
      <c r="K135" s="109"/>
      <c r="L135" s="110"/>
      <c r="M135" s="111"/>
      <c r="N135" s="108"/>
      <c r="O135" s="112"/>
      <c r="P135" s="109"/>
      <c r="Q135" s="109"/>
      <c r="R135" s="109"/>
      <c r="S135" s="110"/>
    </row>
    <row r="136" spans="1:19" x14ac:dyDescent="0.2">
      <c r="A136" s="555"/>
      <c r="B136" s="552"/>
      <c r="C136" s="568"/>
      <c r="D136" s="68"/>
      <c r="E136" s="373"/>
      <c r="F136" s="373"/>
      <c r="G136" s="373"/>
      <c r="H136" s="373"/>
      <c r="I136" s="135"/>
      <c r="J136" s="38"/>
      <c r="K136" s="36"/>
      <c r="L136" s="37"/>
      <c r="M136" s="308"/>
      <c r="N136" s="38"/>
      <c r="O136" s="35"/>
      <c r="P136" s="36"/>
      <c r="Q136" s="36"/>
      <c r="R136" s="36"/>
      <c r="S136" s="37"/>
    </row>
    <row r="137" spans="1:19" x14ac:dyDescent="0.2">
      <c r="A137" s="555"/>
      <c r="B137" s="552"/>
      <c r="C137" s="569"/>
      <c r="D137" s="113"/>
      <c r="E137" s="114"/>
      <c r="F137" s="114"/>
      <c r="G137" s="114"/>
      <c r="H137" s="393"/>
      <c r="I137" s="137"/>
      <c r="J137" s="115"/>
      <c r="K137" s="116"/>
      <c r="L137" s="117"/>
      <c r="M137" s="118"/>
      <c r="N137" s="115"/>
      <c r="O137" s="119"/>
      <c r="P137" s="116"/>
      <c r="Q137" s="116"/>
      <c r="R137" s="116"/>
      <c r="S137" s="117"/>
    </row>
    <row r="138" spans="1:19" x14ac:dyDescent="0.2">
      <c r="A138" s="555"/>
      <c r="B138" s="552"/>
      <c r="C138" s="585" t="s">
        <v>300</v>
      </c>
      <c r="D138" s="68"/>
      <c r="E138" s="373"/>
      <c r="F138" s="373"/>
      <c r="G138" s="373"/>
      <c r="H138" s="373"/>
      <c r="I138" s="135"/>
      <c r="J138" s="38"/>
      <c r="K138" s="36"/>
      <c r="L138" s="37"/>
      <c r="M138" s="308"/>
      <c r="N138" s="38"/>
      <c r="O138" s="35"/>
      <c r="P138" s="36"/>
      <c r="Q138" s="36"/>
      <c r="R138" s="36"/>
      <c r="S138" s="37"/>
    </row>
    <row r="139" spans="1:19" x14ac:dyDescent="0.2">
      <c r="A139" s="555"/>
      <c r="B139" s="552"/>
      <c r="C139" s="549"/>
      <c r="D139" s="68"/>
      <c r="E139" s="373"/>
      <c r="F139" s="373"/>
      <c r="G139" s="373"/>
      <c r="H139" s="373"/>
      <c r="I139" s="135"/>
      <c r="J139" s="38"/>
      <c r="K139" s="36"/>
      <c r="L139" s="37"/>
      <c r="M139" s="308"/>
      <c r="N139" s="38"/>
      <c r="O139" s="35"/>
      <c r="P139" s="36"/>
      <c r="Q139" s="36"/>
      <c r="R139" s="36"/>
      <c r="S139" s="37"/>
    </row>
    <row r="140" spans="1:19" x14ac:dyDescent="0.2">
      <c r="A140" s="555"/>
      <c r="B140" s="552"/>
      <c r="C140" s="550"/>
      <c r="D140" s="68"/>
      <c r="E140" s="373"/>
      <c r="F140" s="373"/>
      <c r="G140" s="373"/>
      <c r="H140" s="373"/>
      <c r="I140" s="135"/>
      <c r="J140" s="38"/>
      <c r="K140" s="36"/>
      <c r="L140" s="37"/>
      <c r="M140" s="308"/>
      <c r="N140" s="38"/>
      <c r="O140" s="35"/>
      <c r="P140" s="36"/>
      <c r="Q140" s="36"/>
      <c r="R140" s="36"/>
      <c r="S140" s="37"/>
    </row>
    <row r="141" spans="1:19" x14ac:dyDescent="0.2">
      <c r="A141" s="555"/>
      <c r="B141" s="552"/>
      <c r="C141" s="376" t="s">
        <v>303</v>
      </c>
      <c r="D141" s="124"/>
      <c r="E141" s="125"/>
      <c r="F141" s="125"/>
      <c r="G141" s="125"/>
      <c r="H141" s="125"/>
      <c r="I141" s="138"/>
      <c r="J141" s="126"/>
      <c r="K141" s="127"/>
      <c r="L141" s="128"/>
      <c r="M141" s="129"/>
      <c r="N141" s="126"/>
      <c r="O141" s="130"/>
      <c r="P141" s="127"/>
      <c r="Q141" s="127"/>
      <c r="R141" s="127"/>
      <c r="S141" s="128"/>
    </row>
    <row r="142" spans="1:19" ht="13.5" thickBot="1" x14ac:dyDescent="0.25">
      <c r="A142" s="556"/>
      <c r="B142" s="553"/>
      <c r="C142" s="90" t="s">
        <v>215</v>
      </c>
      <c r="D142" s="250">
        <v>749.79160000000002</v>
      </c>
      <c r="E142" s="251" t="s">
        <v>330</v>
      </c>
      <c r="F142" s="250">
        <v>20.604959999999998</v>
      </c>
      <c r="G142" s="250">
        <v>19.603330000000003</v>
      </c>
      <c r="H142" s="250">
        <v>66.536850000000015</v>
      </c>
      <c r="I142" s="262">
        <v>0.100163</v>
      </c>
      <c r="J142" s="252" t="s">
        <v>642</v>
      </c>
      <c r="K142" s="254">
        <v>14.308999999999999</v>
      </c>
      <c r="L142" s="75"/>
      <c r="M142" s="359"/>
      <c r="N142" s="375"/>
      <c r="O142" s="379"/>
      <c r="P142" s="358"/>
      <c r="Q142" s="358"/>
      <c r="R142" s="74"/>
      <c r="S142" s="75"/>
    </row>
    <row r="143" spans="1:19" ht="12.75" customHeight="1" x14ac:dyDescent="0.2">
      <c r="A143" s="582" t="s">
        <v>258</v>
      </c>
      <c r="B143" s="583" t="s">
        <v>259</v>
      </c>
      <c r="C143" s="584" t="s">
        <v>214</v>
      </c>
      <c r="D143" s="58"/>
      <c r="E143" s="373"/>
      <c r="F143" s="373"/>
      <c r="G143" s="373"/>
      <c r="H143" s="373"/>
      <c r="I143" s="135"/>
      <c r="J143" s="374"/>
      <c r="K143" s="71"/>
      <c r="L143" s="73"/>
      <c r="M143" s="384"/>
      <c r="N143" s="374"/>
      <c r="O143" s="378"/>
      <c r="P143" s="71"/>
      <c r="Q143" s="71"/>
      <c r="R143" s="72"/>
      <c r="S143" s="73"/>
    </row>
    <row r="144" spans="1:19" x14ac:dyDescent="0.2">
      <c r="A144" s="555"/>
      <c r="B144" s="552"/>
      <c r="C144" s="568"/>
      <c r="D144" s="68"/>
      <c r="E144" s="373"/>
      <c r="F144" s="373"/>
      <c r="G144" s="373"/>
      <c r="H144" s="373"/>
      <c r="I144" s="135"/>
      <c r="J144" s="38"/>
      <c r="K144" s="36"/>
      <c r="L144" s="37"/>
      <c r="M144" s="308"/>
      <c r="N144" s="38"/>
      <c r="O144" s="35"/>
      <c r="P144" s="36"/>
      <c r="Q144" s="36"/>
      <c r="R144" s="36"/>
      <c r="S144" s="37"/>
    </row>
    <row r="145" spans="1:19" x14ac:dyDescent="0.2">
      <c r="A145" s="555"/>
      <c r="B145" s="552"/>
      <c r="C145" s="569"/>
      <c r="D145" s="113"/>
      <c r="E145" s="114"/>
      <c r="F145" s="114"/>
      <c r="G145" s="114"/>
      <c r="H145" s="114"/>
      <c r="I145" s="137"/>
      <c r="J145" s="115"/>
      <c r="K145" s="116"/>
      <c r="L145" s="117"/>
      <c r="M145" s="118"/>
      <c r="N145" s="115"/>
      <c r="O145" s="119"/>
      <c r="P145" s="116"/>
      <c r="Q145" s="116"/>
      <c r="R145" s="116"/>
      <c r="S145" s="117"/>
    </row>
    <row r="146" spans="1:19" x14ac:dyDescent="0.2">
      <c r="A146" s="555"/>
      <c r="B146" s="552"/>
      <c r="C146" s="572" t="s">
        <v>299</v>
      </c>
      <c r="D146" s="106"/>
      <c r="E146" s="107"/>
      <c r="F146" s="107"/>
      <c r="G146" s="107"/>
      <c r="H146" s="107"/>
      <c r="I146" s="136"/>
      <c r="J146" s="108"/>
      <c r="K146" s="109"/>
      <c r="L146" s="110"/>
      <c r="M146" s="111"/>
      <c r="N146" s="108"/>
      <c r="O146" s="112"/>
      <c r="P146" s="109"/>
      <c r="Q146" s="109"/>
      <c r="R146" s="109"/>
      <c r="S146" s="110"/>
    </row>
    <row r="147" spans="1:19" x14ac:dyDescent="0.2">
      <c r="A147" s="555"/>
      <c r="B147" s="552"/>
      <c r="C147" s="568"/>
      <c r="D147" s="68"/>
      <c r="E147" s="373"/>
      <c r="F147" s="373"/>
      <c r="G147" s="373"/>
      <c r="H147" s="373"/>
      <c r="I147" s="135"/>
      <c r="J147" s="38"/>
      <c r="K147" s="36"/>
      <c r="L147" s="37"/>
      <c r="M147" s="308"/>
      <c r="N147" s="38"/>
      <c r="O147" s="35"/>
      <c r="P147" s="36"/>
      <c r="Q147" s="36"/>
      <c r="R147" s="36"/>
      <c r="S147" s="37"/>
    </row>
    <row r="148" spans="1:19" x14ac:dyDescent="0.2">
      <c r="A148" s="555"/>
      <c r="B148" s="552"/>
      <c r="C148" s="569"/>
      <c r="D148" s="113"/>
      <c r="E148" s="114"/>
      <c r="F148" s="114"/>
      <c r="G148" s="114"/>
      <c r="H148" s="114"/>
      <c r="I148" s="137"/>
      <c r="J148" s="115"/>
      <c r="K148" s="116"/>
      <c r="L148" s="117"/>
      <c r="M148" s="118"/>
      <c r="N148" s="115"/>
      <c r="O148" s="119"/>
      <c r="P148" s="116"/>
      <c r="Q148" s="116"/>
      <c r="R148" s="116"/>
      <c r="S148" s="117"/>
    </row>
    <row r="149" spans="1:19" x14ac:dyDescent="0.2">
      <c r="A149" s="555"/>
      <c r="B149" s="552"/>
      <c r="C149" s="585" t="s">
        <v>300</v>
      </c>
      <c r="D149" s="68"/>
      <c r="E149" s="373"/>
      <c r="F149" s="373"/>
      <c r="G149" s="373"/>
      <c r="H149" s="373"/>
      <c r="I149" s="135"/>
      <c r="J149" s="38"/>
      <c r="K149" s="36"/>
      <c r="L149" s="37"/>
      <c r="M149" s="308"/>
      <c r="N149" s="38"/>
      <c r="O149" s="35"/>
      <c r="P149" s="36"/>
      <c r="Q149" s="36"/>
      <c r="R149" s="36"/>
      <c r="S149" s="37"/>
    </row>
    <row r="150" spans="1:19" x14ac:dyDescent="0.2">
      <c r="A150" s="555"/>
      <c r="B150" s="552"/>
      <c r="C150" s="549"/>
      <c r="D150" s="68"/>
      <c r="E150" s="373"/>
      <c r="F150" s="373"/>
      <c r="G150" s="373"/>
      <c r="H150" s="373"/>
      <c r="I150" s="135"/>
      <c r="J150" s="38"/>
      <c r="K150" s="36"/>
      <c r="L150" s="37"/>
      <c r="M150" s="308"/>
      <c r="N150" s="38"/>
      <c r="O150" s="35"/>
      <c r="P150" s="36"/>
      <c r="Q150" s="36"/>
      <c r="R150" s="36"/>
      <c r="S150" s="37"/>
    </row>
    <row r="151" spans="1:19" x14ac:dyDescent="0.2">
      <c r="A151" s="555"/>
      <c r="B151" s="552"/>
      <c r="C151" s="550"/>
      <c r="D151" s="68"/>
      <c r="E151" s="373"/>
      <c r="F151" s="373"/>
      <c r="G151" s="373"/>
      <c r="H151" s="373"/>
      <c r="I151" s="135"/>
      <c r="J151" s="38"/>
      <c r="K151" s="36"/>
      <c r="L151" s="37"/>
      <c r="M151" s="308"/>
      <c r="N151" s="38"/>
      <c r="O151" s="35"/>
      <c r="P151" s="36"/>
      <c r="Q151" s="36"/>
      <c r="R151" s="36"/>
      <c r="S151" s="37"/>
    </row>
    <row r="152" spans="1:19" x14ac:dyDescent="0.2">
      <c r="A152" s="555"/>
      <c r="B152" s="552"/>
      <c r="C152" s="376" t="s">
        <v>303</v>
      </c>
      <c r="D152" s="124"/>
      <c r="E152" s="125"/>
      <c r="F152" s="125"/>
      <c r="G152" s="125"/>
      <c r="H152" s="125"/>
      <c r="I152" s="138"/>
      <c r="J152" s="126"/>
      <c r="K152" s="127"/>
      <c r="L152" s="128"/>
      <c r="M152" s="129"/>
      <c r="N152" s="126"/>
      <c r="O152" s="130"/>
      <c r="P152" s="127"/>
      <c r="Q152" s="127"/>
      <c r="R152" s="127"/>
      <c r="S152" s="128"/>
    </row>
    <row r="153" spans="1:19" ht="13.5" thickBot="1" x14ac:dyDescent="0.25">
      <c r="A153" s="556"/>
      <c r="B153" s="553"/>
      <c r="C153" s="90" t="s">
        <v>215</v>
      </c>
      <c r="D153" s="250">
        <v>1065.6333999999999</v>
      </c>
      <c r="E153" s="250">
        <v>268.76</v>
      </c>
      <c r="F153" s="250">
        <v>83.315600000000003</v>
      </c>
      <c r="G153" s="250">
        <v>75.252799999999993</v>
      </c>
      <c r="H153" s="250">
        <v>36.282600000000002</v>
      </c>
      <c r="I153" s="251" t="s">
        <v>330</v>
      </c>
      <c r="J153" s="252" t="s">
        <v>642</v>
      </c>
      <c r="K153" s="254">
        <v>13.438000000000001</v>
      </c>
      <c r="L153" s="75"/>
      <c r="M153" s="359"/>
      <c r="N153" s="375"/>
      <c r="O153" s="379"/>
      <c r="P153" s="358"/>
      <c r="Q153" s="358"/>
      <c r="R153" s="74"/>
      <c r="S153" s="75"/>
    </row>
  </sheetData>
  <mergeCells count="67">
    <mergeCell ref="A32:A44"/>
    <mergeCell ref="B32:B44"/>
    <mergeCell ref="C10:C12"/>
    <mergeCell ref="C13:C15"/>
    <mergeCell ref="C16:C18"/>
    <mergeCell ref="C32:C34"/>
    <mergeCell ref="C35:C37"/>
    <mergeCell ref="C38:C40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C100:C102"/>
    <mergeCell ref="C103:C105"/>
    <mergeCell ref="A97:A109"/>
    <mergeCell ref="B97:B109"/>
    <mergeCell ref="C97:C99"/>
    <mergeCell ref="A45:A57"/>
    <mergeCell ref="B45:B57"/>
    <mergeCell ref="C45:C47"/>
    <mergeCell ref="C48:C50"/>
    <mergeCell ref="C51:C53"/>
    <mergeCell ref="A58:A70"/>
    <mergeCell ref="B58:B70"/>
    <mergeCell ref="C58:C60"/>
    <mergeCell ref="C61:C63"/>
    <mergeCell ref="C64:C66"/>
    <mergeCell ref="A84:A96"/>
    <mergeCell ref="B84:B96"/>
    <mergeCell ref="C84:C86"/>
    <mergeCell ref="C87:C89"/>
    <mergeCell ref="C90:C92"/>
    <mergeCell ref="A71:A83"/>
    <mergeCell ref="B71:B83"/>
    <mergeCell ref="C74:C76"/>
    <mergeCell ref="C77:C79"/>
    <mergeCell ref="C71:C73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132:A142"/>
    <mergeCell ref="B132:B142"/>
    <mergeCell ref="C132:C134"/>
    <mergeCell ref="C135:C137"/>
    <mergeCell ref="C138:C140"/>
    <mergeCell ref="A143:A153"/>
    <mergeCell ref="B143:B153"/>
    <mergeCell ref="C143:C145"/>
    <mergeCell ref="C146:C148"/>
    <mergeCell ref="C149:C15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F4C-B9BA-4FA7-B8DB-F2275636888E}">
  <dimension ref="A1:S64"/>
  <sheetViews>
    <sheetView zoomScale="80" zoomScaleNormal="80" workbookViewId="0">
      <pane xSplit="3" ySplit="8" topLeftCell="D15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22" sqref="E22"/>
    </sheetView>
  </sheetViews>
  <sheetFormatPr baseColWidth="10" defaultColWidth="16" defaultRowHeight="12.75" x14ac:dyDescent="0.2"/>
  <cols>
    <col min="2" max="2" width="34.5703125" customWidth="1"/>
  </cols>
  <sheetData>
    <row r="1" spans="1:19" ht="32.25" thickBot="1" x14ac:dyDescent="0.25">
      <c r="A1" s="43" t="s">
        <v>21</v>
      </c>
      <c r="B1" s="66" t="s">
        <v>224</v>
      </c>
      <c r="C1" s="44"/>
      <c r="D1" s="44"/>
      <c r="E1" s="44"/>
      <c r="F1" s="44"/>
      <c r="G1" s="62"/>
    </row>
    <row r="2" spans="1:19" x14ac:dyDescent="0.2">
      <c r="D2" s="51"/>
      <c r="E2" s="53"/>
      <c r="F2" s="53"/>
      <c r="G2" s="62"/>
    </row>
    <row r="3" spans="1:19" x14ac:dyDescent="0.2">
      <c r="A3" s="34" t="s">
        <v>22</v>
      </c>
      <c r="B3" s="34"/>
      <c r="C3" s="34"/>
      <c r="D3" s="34"/>
      <c r="E3" s="54"/>
      <c r="F3" s="54"/>
      <c r="G3" s="62"/>
    </row>
    <row r="4" spans="1:19" x14ac:dyDescent="0.2">
      <c r="A4" s="31" t="s">
        <v>225</v>
      </c>
      <c r="B4" s="31"/>
      <c r="C4" s="31"/>
      <c r="D4" s="31"/>
      <c r="E4" s="55"/>
      <c r="F4" s="55"/>
      <c r="G4" s="62"/>
    </row>
    <row r="5" spans="1:19" x14ac:dyDescent="0.2">
      <c r="A5" s="49" t="s">
        <v>329</v>
      </c>
      <c r="B5" s="33"/>
      <c r="C5" s="33"/>
      <c r="D5" s="33"/>
      <c r="E5" s="56"/>
      <c r="F5" s="56"/>
      <c r="G5" s="62"/>
    </row>
    <row r="6" spans="1:19" ht="13.5" thickBot="1" x14ac:dyDescent="0.25">
      <c r="A6" s="49"/>
      <c r="B6" s="33"/>
      <c r="C6" s="33"/>
      <c r="D6" s="33"/>
      <c r="E6" s="56"/>
      <c r="F6" s="56"/>
      <c r="G6" s="62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73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74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ht="15.75" customHeight="1" thickTop="1" x14ac:dyDescent="0.2">
      <c r="A9" s="554" t="s">
        <v>260</v>
      </c>
      <c r="B9" s="552" t="s">
        <v>261</v>
      </c>
      <c r="C9" s="581" t="s">
        <v>214</v>
      </c>
      <c r="D9" s="67"/>
      <c r="E9" s="87"/>
      <c r="F9" s="87"/>
      <c r="G9" s="87"/>
      <c r="H9" s="87"/>
      <c r="I9" s="147"/>
      <c r="J9" s="148"/>
      <c r="K9" s="59"/>
      <c r="L9" s="60"/>
      <c r="M9" s="149"/>
      <c r="N9" s="148"/>
      <c r="O9" s="61"/>
      <c r="P9" s="59"/>
      <c r="Q9" s="59"/>
      <c r="R9" s="59"/>
      <c r="S9" s="60"/>
    </row>
    <row r="10" spans="1:19" ht="15.75" customHeight="1" x14ac:dyDescent="0.2">
      <c r="A10" s="555"/>
      <c r="B10" s="552"/>
      <c r="C10" s="568"/>
      <c r="D10" s="68"/>
      <c r="E10" s="88"/>
      <c r="F10" s="88"/>
      <c r="G10" s="88"/>
      <c r="H10" s="88"/>
      <c r="I10" s="135"/>
      <c r="J10" s="38"/>
      <c r="K10" s="36"/>
      <c r="L10" s="37"/>
      <c r="M10" s="84"/>
      <c r="N10" s="38"/>
      <c r="O10" s="35"/>
      <c r="P10" s="36"/>
      <c r="Q10" s="36"/>
      <c r="R10" s="36"/>
      <c r="S10" s="37"/>
    </row>
    <row r="11" spans="1:19" ht="15.75" customHeight="1" x14ac:dyDescent="0.2">
      <c r="A11" s="555"/>
      <c r="B11" s="552"/>
      <c r="C11" s="569"/>
      <c r="D11" s="113"/>
      <c r="E11" s="114"/>
      <c r="F11" s="114"/>
      <c r="G11" s="114"/>
      <c r="H11" s="114"/>
      <c r="I11" s="137"/>
      <c r="J11" s="115"/>
      <c r="K11" s="116"/>
      <c r="L11" s="117"/>
      <c r="M11" s="118"/>
      <c r="N11" s="115"/>
      <c r="O11" s="119"/>
      <c r="P11" s="116"/>
      <c r="Q11" s="116"/>
      <c r="R11" s="116"/>
      <c r="S11" s="117"/>
    </row>
    <row r="12" spans="1:19" ht="15.75" customHeight="1" x14ac:dyDescent="0.2">
      <c r="A12" s="555"/>
      <c r="B12" s="552"/>
      <c r="C12" s="572" t="s">
        <v>299</v>
      </c>
      <c r="D12" s="106"/>
      <c r="E12" s="107"/>
      <c r="F12" s="107"/>
      <c r="G12" s="107"/>
      <c r="H12" s="107"/>
      <c r="I12" s="136"/>
      <c r="J12" s="108"/>
      <c r="K12" s="109"/>
      <c r="L12" s="110"/>
      <c r="M12" s="111"/>
      <c r="N12" s="108"/>
      <c r="O12" s="112"/>
      <c r="P12" s="109"/>
      <c r="Q12" s="109"/>
      <c r="R12" s="109"/>
      <c r="S12" s="110"/>
    </row>
    <row r="13" spans="1:19" ht="15.75" customHeight="1" x14ac:dyDescent="0.2">
      <c r="A13" s="555"/>
      <c r="B13" s="552"/>
      <c r="C13" s="568"/>
      <c r="D13" s="68"/>
      <c r="E13" s="88"/>
      <c r="F13" s="88"/>
      <c r="G13" s="88"/>
      <c r="H13" s="88"/>
      <c r="I13" s="135"/>
      <c r="J13" s="38"/>
      <c r="K13" s="36"/>
      <c r="L13" s="37"/>
      <c r="M13" s="84"/>
      <c r="N13" s="38"/>
      <c r="O13" s="35"/>
      <c r="P13" s="36"/>
      <c r="Q13" s="36"/>
      <c r="R13" s="36"/>
      <c r="S13" s="37"/>
    </row>
    <row r="14" spans="1:19" ht="15.75" customHeight="1" x14ac:dyDescent="0.2">
      <c r="A14" s="555"/>
      <c r="B14" s="552"/>
      <c r="C14" s="569"/>
      <c r="D14" s="113"/>
      <c r="E14" s="114"/>
      <c r="F14" s="114"/>
      <c r="G14" s="114"/>
      <c r="H14" s="114"/>
      <c r="I14" s="137"/>
      <c r="J14" s="115"/>
      <c r="K14" s="116"/>
      <c r="L14" s="117"/>
      <c r="M14" s="118"/>
      <c r="N14" s="115"/>
      <c r="O14" s="119"/>
      <c r="P14" s="116"/>
      <c r="Q14" s="116"/>
      <c r="R14" s="116"/>
      <c r="S14" s="117"/>
    </row>
    <row r="15" spans="1:19" ht="15.75" customHeight="1" x14ac:dyDescent="0.2">
      <c r="A15" s="555"/>
      <c r="B15" s="552"/>
      <c r="C15" s="549" t="s">
        <v>300</v>
      </c>
      <c r="D15" s="68"/>
      <c r="E15" s="88"/>
      <c r="F15" s="88"/>
      <c r="G15" s="88"/>
      <c r="H15" s="88"/>
      <c r="I15" s="135"/>
      <c r="J15" s="38"/>
      <c r="K15" s="36"/>
      <c r="L15" s="37"/>
      <c r="M15" s="84"/>
      <c r="N15" s="38"/>
      <c r="O15" s="35"/>
      <c r="P15" s="36"/>
      <c r="Q15" s="36"/>
      <c r="R15" s="36"/>
      <c r="S15" s="37"/>
    </row>
    <row r="16" spans="1:19" ht="15.75" customHeight="1" x14ac:dyDescent="0.2">
      <c r="A16" s="555"/>
      <c r="B16" s="552"/>
      <c r="C16" s="549"/>
      <c r="D16" s="68"/>
      <c r="E16" s="88"/>
      <c r="F16" s="88"/>
      <c r="G16" s="88"/>
      <c r="H16" s="88"/>
      <c r="I16" s="135"/>
      <c r="J16" s="38"/>
      <c r="K16" s="36"/>
      <c r="L16" s="37"/>
      <c r="M16" s="84"/>
      <c r="N16" s="38"/>
      <c r="O16" s="35"/>
      <c r="P16" s="36"/>
      <c r="Q16" s="36"/>
      <c r="R16" s="36"/>
      <c r="S16" s="37"/>
    </row>
    <row r="17" spans="1:19" ht="15.75" customHeight="1" x14ac:dyDescent="0.2">
      <c r="A17" s="555"/>
      <c r="B17" s="552"/>
      <c r="C17" s="550"/>
      <c r="D17" s="68"/>
      <c r="E17" s="88"/>
      <c r="F17" s="88"/>
      <c r="G17" s="88"/>
      <c r="H17" s="88"/>
      <c r="I17" s="135"/>
      <c r="J17" s="38"/>
      <c r="K17" s="36"/>
      <c r="L17" s="37"/>
      <c r="M17" s="84"/>
      <c r="N17" s="38"/>
      <c r="O17" s="35"/>
      <c r="P17" s="36"/>
      <c r="Q17" s="36"/>
      <c r="R17" s="36"/>
      <c r="S17" s="37"/>
    </row>
    <row r="18" spans="1:19" ht="15.75" customHeight="1" x14ac:dyDescent="0.2">
      <c r="A18" s="555"/>
      <c r="B18" s="552"/>
      <c r="C18" s="123" t="s">
        <v>303</v>
      </c>
      <c r="D18" s="124"/>
      <c r="E18" s="125"/>
      <c r="F18" s="125"/>
      <c r="G18" s="125"/>
      <c r="H18" s="125"/>
      <c r="I18" s="138"/>
      <c r="J18" s="126"/>
      <c r="K18" s="127"/>
      <c r="L18" s="128"/>
      <c r="M18" s="129"/>
      <c r="N18" s="126"/>
      <c r="O18" s="130"/>
      <c r="P18" s="127"/>
      <c r="Q18" s="127"/>
      <c r="R18" s="127"/>
      <c r="S18" s="128"/>
    </row>
    <row r="19" spans="1:19" ht="15.75" customHeight="1" x14ac:dyDescent="0.2">
      <c r="A19" s="555"/>
      <c r="B19" s="552"/>
      <c r="C19" s="572" t="s">
        <v>236</v>
      </c>
      <c r="D19" s="131">
        <v>309.26274338875908</v>
      </c>
      <c r="E19" s="132">
        <v>1188.1320430762307</v>
      </c>
      <c r="F19" s="132">
        <v>78.525734717520535</v>
      </c>
      <c r="G19" s="132">
        <v>72.485293585403554</v>
      </c>
      <c r="H19" s="132">
        <v>158.74295730012602</v>
      </c>
      <c r="I19" s="139" t="s">
        <v>238</v>
      </c>
      <c r="J19" s="63" t="s">
        <v>567</v>
      </c>
      <c r="K19" s="121">
        <v>1787.64591554196</v>
      </c>
      <c r="L19" s="73" t="s">
        <v>268</v>
      </c>
      <c r="M19" s="84"/>
      <c r="N19" s="38"/>
      <c r="O19" s="35"/>
      <c r="P19" s="36"/>
      <c r="Q19" s="36"/>
      <c r="R19" s="36"/>
      <c r="S19" s="37"/>
    </row>
    <row r="20" spans="1:19" ht="15.75" customHeight="1" x14ac:dyDescent="0.2">
      <c r="A20" s="555"/>
      <c r="B20" s="552"/>
      <c r="C20" s="568"/>
      <c r="D20" s="131">
        <v>364.03633062127341</v>
      </c>
      <c r="E20" s="132">
        <v>176.69993585816795</v>
      </c>
      <c r="F20" s="132">
        <v>33.899600726406767</v>
      </c>
      <c r="G20" s="132">
        <v>29.05680062263437</v>
      </c>
      <c r="H20" s="132">
        <v>37.595731033652754</v>
      </c>
      <c r="I20" s="139" t="s">
        <v>238</v>
      </c>
      <c r="J20" s="63" t="s">
        <v>567</v>
      </c>
      <c r="K20" s="121">
        <v>1879.7865516826375</v>
      </c>
      <c r="L20" s="73" t="s">
        <v>269</v>
      </c>
      <c r="M20" s="84"/>
      <c r="N20" s="38"/>
      <c r="O20" s="35"/>
      <c r="P20" s="36"/>
      <c r="Q20" s="36"/>
      <c r="R20" s="36"/>
      <c r="S20" s="37"/>
    </row>
    <row r="21" spans="1:19" ht="15.75" customHeight="1" x14ac:dyDescent="0.2">
      <c r="A21" s="555"/>
      <c r="B21" s="552"/>
      <c r="C21" s="568"/>
      <c r="D21" s="131">
        <v>360.91588314477411</v>
      </c>
      <c r="E21" s="132">
        <v>3.7268991786334245</v>
      </c>
      <c r="F21" s="132">
        <v>4.3387781482598076</v>
      </c>
      <c r="G21" s="132">
        <v>4.3387781482598076</v>
      </c>
      <c r="H21" s="132">
        <v>127.93833001278918</v>
      </c>
      <c r="I21" s="139" t="s">
        <v>238</v>
      </c>
      <c r="J21" s="63" t="s">
        <v>567</v>
      </c>
      <c r="K21" s="121">
        <v>5562.5360875125734</v>
      </c>
      <c r="L21" s="73" t="s">
        <v>233</v>
      </c>
      <c r="M21" s="84"/>
      <c r="N21" s="38"/>
      <c r="O21" s="35"/>
      <c r="P21" s="36"/>
      <c r="Q21" s="36"/>
      <c r="R21" s="36"/>
      <c r="S21" s="37"/>
    </row>
    <row r="22" spans="1:19" ht="16.5" customHeight="1" thickBot="1" x14ac:dyDescent="0.25">
      <c r="A22" s="556"/>
      <c r="B22" s="553"/>
      <c r="C22" s="146" t="s">
        <v>215</v>
      </c>
      <c r="D22" s="141">
        <f t="shared" ref="D22:I22" si="0">SUM(D19:D21)</f>
        <v>1034.2149571548066</v>
      </c>
      <c r="E22" s="142">
        <f t="shared" si="0"/>
        <v>1368.5588781130321</v>
      </c>
      <c r="F22" s="142">
        <f t="shared" si="0"/>
        <v>116.76411359218712</v>
      </c>
      <c r="G22" s="142">
        <f t="shared" si="0"/>
        <v>105.88087235629773</v>
      </c>
      <c r="H22" s="142">
        <f t="shared" si="0"/>
        <v>324.27701834656796</v>
      </c>
      <c r="I22" s="143">
        <f t="shared" si="0"/>
        <v>0</v>
      </c>
      <c r="J22" s="64" t="s">
        <v>567</v>
      </c>
      <c r="K22" s="122">
        <f>SUM(K19:K21)</f>
        <v>9229.9685547371701</v>
      </c>
      <c r="L22" s="75" t="s">
        <v>235</v>
      </c>
      <c r="M22" s="85"/>
      <c r="N22" s="39"/>
      <c r="O22" s="42"/>
      <c r="P22" s="40"/>
      <c r="Q22" s="40"/>
      <c r="R22" s="40"/>
      <c r="S22" s="41"/>
    </row>
    <row r="23" spans="1:19" ht="12.75" customHeight="1" x14ac:dyDescent="0.2">
      <c r="A23" s="555" t="s">
        <v>262</v>
      </c>
      <c r="B23" s="570" t="s">
        <v>263</v>
      </c>
      <c r="C23" s="584" t="s">
        <v>214</v>
      </c>
      <c r="D23" s="77"/>
      <c r="E23" s="78"/>
      <c r="F23" s="78"/>
      <c r="G23" s="78"/>
      <c r="H23" s="78"/>
      <c r="I23" s="134"/>
      <c r="J23" s="120"/>
      <c r="K23" s="80"/>
      <c r="L23" s="82"/>
      <c r="M23" s="89"/>
      <c r="N23" s="120"/>
      <c r="O23" s="83"/>
      <c r="P23" s="80"/>
      <c r="Q23" s="80"/>
      <c r="R23" s="81"/>
      <c r="S23" s="82"/>
    </row>
    <row r="24" spans="1:19" x14ac:dyDescent="0.2">
      <c r="A24" s="555"/>
      <c r="B24" s="570"/>
      <c r="C24" s="568"/>
      <c r="D24" s="68"/>
      <c r="E24" s="88"/>
      <c r="F24" s="88"/>
      <c r="G24" s="88"/>
      <c r="H24" s="88"/>
      <c r="I24" s="135"/>
      <c r="J24" s="38"/>
      <c r="K24" s="36"/>
      <c r="L24" s="37"/>
      <c r="M24" s="84"/>
      <c r="N24" s="38"/>
      <c r="O24" s="35"/>
      <c r="P24" s="36"/>
      <c r="Q24" s="36"/>
      <c r="R24" s="36"/>
      <c r="S24" s="37"/>
    </row>
    <row r="25" spans="1:19" x14ac:dyDescent="0.2">
      <c r="A25" s="555"/>
      <c r="B25" s="570"/>
      <c r="C25" s="569"/>
      <c r="D25" s="113"/>
      <c r="E25" s="114"/>
      <c r="F25" s="114"/>
      <c r="G25" s="114"/>
      <c r="H25" s="114"/>
      <c r="I25" s="137"/>
      <c r="J25" s="115"/>
      <c r="K25" s="116"/>
      <c r="L25" s="117"/>
      <c r="M25" s="118"/>
      <c r="N25" s="115"/>
      <c r="O25" s="119"/>
      <c r="P25" s="116"/>
      <c r="Q25" s="116"/>
      <c r="R25" s="116"/>
      <c r="S25" s="117"/>
    </row>
    <row r="26" spans="1:19" x14ac:dyDescent="0.2">
      <c r="A26" s="555"/>
      <c r="B26" s="570"/>
      <c r="C26" s="572" t="s">
        <v>299</v>
      </c>
      <c r="D26" s="106"/>
      <c r="E26" s="107"/>
      <c r="F26" s="107"/>
      <c r="G26" s="107"/>
      <c r="H26" s="107"/>
      <c r="I26" s="136"/>
      <c r="J26" s="108"/>
      <c r="K26" s="109"/>
      <c r="L26" s="110"/>
      <c r="M26" s="111"/>
      <c r="N26" s="108"/>
      <c r="O26" s="112"/>
      <c r="P26" s="109"/>
      <c r="Q26" s="109"/>
      <c r="R26" s="109"/>
      <c r="S26" s="110"/>
    </row>
    <row r="27" spans="1:19" x14ac:dyDescent="0.2">
      <c r="A27" s="555"/>
      <c r="B27" s="570"/>
      <c r="C27" s="568"/>
      <c r="D27" s="68"/>
      <c r="E27" s="88"/>
      <c r="F27" s="88"/>
      <c r="G27" s="88"/>
      <c r="H27" s="88"/>
      <c r="I27" s="135"/>
      <c r="J27" s="38"/>
      <c r="K27" s="36"/>
      <c r="L27" s="37"/>
      <c r="M27" s="84"/>
      <c r="N27" s="38"/>
      <c r="O27" s="35"/>
      <c r="P27" s="36"/>
      <c r="Q27" s="36"/>
      <c r="R27" s="36"/>
      <c r="S27" s="37"/>
    </row>
    <row r="28" spans="1:19" x14ac:dyDescent="0.2">
      <c r="A28" s="555"/>
      <c r="B28" s="570"/>
      <c r="C28" s="569"/>
      <c r="D28" s="113"/>
      <c r="E28" s="114"/>
      <c r="F28" s="114"/>
      <c r="G28" s="114"/>
      <c r="H28" s="114"/>
      <c r="I28" s="137"/>
      <c r="J28" s="115"/>
      <c r="K28" s="116"/>
      <c r="L28" s="117"/>
      <c r="M28" s="118"/>
      <c r="N28" s="115"/>
      <c r="O28" s="119"/>
      <c r="P28" s="116"/>
      <c r="Q28" s="116"/>
      <c r="R28" s="116"/>
      <c r="S28" s="117"/>
    </row>
    <row r="29" spans="1:19" x14ac:dyDescent="0.2">
      <c r="A29" s="555"/>
      <c r="B29" s="570"/>
      <c r="C29" s="549" t="s">
        <v>300</v>
      </c>
      <c r="D29" s="68"/>
      <c r="E29" s="88"/>
      <c r="F29" s="88"/>
      <c r="G29" s="88"/>
      <c r="H29" s="88"/>
      <c r="I29" s="135"/>
      <c r="J29" s="38"/>
      <c r="K29" s="36"/>
      <c r="L29" s="37"/>
      <c r="M29" s="84"/>
      <c r="N29" s="38"/>
      <c r="O29" s="35"/>
      <c r="P29" s="36"/>
      <c r="Q29" s="36"/>
      <c r="R29" s="36"/>
      <c r="S29" s="37"/>
    </row>
    <row r="30" spans="1:19" x14ac:dyDescent="0.2">
      <c r="A30" s="555"/>
      <c r="B30" s="570"/>
      <c r="C30" s="549"/>
      <c r="D30" s="68"/>
      <c r="E30" s="88"/>
      <c r="F30" s="88"/>
      <c r="G30" s="88"/>
      <c r="H30" s="88"/>
      <c r="I30" s="135"/>
      <c r="J30" s="38"/>
      <c r="K30" s="36"/>
      <c r="L30" s="37"/>
      <c r="M30" s="84"/>
      <c r="N30" s="38"/>
      <c r="O30" s="35"/>
      <c r="P30" s="36"/>
      <c r="Q30" s="36"/>
      <c r="R30" s="36"/>
      <c r="S30" s="37"/>
    </row>
    <row r="31" spans="1:19" x14ac:dyDescent="0.2">
      <c r="A31" s="555"/>
      <c r="B31" s="570"/>
      <c r="C31" s="550"/>
      <c r="D31" s="68"/>
      <c r="E31" s="88"/>
      <c r="F31" s="88"/>
      <c r="G31" s="88"/>
      <c r="H31" s="88"/>
      <c r="I31" s="135"/>
      <c r="J31" s="38"/>
      <c r="K31" s="36"/>
      <c r="L31" s="37"/>
      <c r="M31" s="84"/>
      <c r="N31" s="38"/>
      <c r="O31" s="35"/>
      <c r="P31" s="36"/>
      <c r="Q31" s="36"/>
      <c r="R31" s="36"/>
      <c r="S31" s="37"/>
    </row>
    <row r="32" spans="1:19" x14ac:dyDescent="0.2">
      <c r="A32" s="555"/>
      <c r="B32" s="570"/>
      <c r="C32" s="123" t="s">
        <v>303</v>
      </c>
      <c r="D32" s="124"/>
      <c r="E32" s="125"/>
      <c r="F32" s="125"/>
      <c r="G32" s="125"/>
      <c r="H32" s="125"/>
      <c r="I32" s="138"/>
      <c r="J32" s="126"/>
      <c r="K32" s="127"/>
      <c r="L32" s="128"/>
      <c r="M32" s="129"/>
      <c r="N32" s="126"/>
      <c r="O32" s="130"/>
      <c r="P32" s="127"/>
      <c r="Q32" s="127"/>
      <c r="R32" s="127"/>
      <c r="S32" s="128"/>
    </row>
    <row r="33" spans="1:19" x14ac:dyDescent="0.2">
      <c r="A33" s="555"/>
      <c r="B33" s="570"/>
      <c r="C33" s="572" t="s">
        <v>236</v>
      </c>
      <c r="D33" s="131">
        <v>121.69625340165999</v>
      </c>
      <c r="E33" s="132">
        <v>995.69661874085443</v>
      </c>
      <c r="F33" s="132">
        <v>446.95714885700573</v>
      </c>
      <c r="G33" s="132">
        <v>440.31917139873337</v>
      </c>
      <c r="H33" s="132">
        <v>535.46351496730392</v>
      </c>
      <c r="I33" s="132">
        <v>0.33189887291361808</v>
      </c>
      <c r="J33" s="63" t="s">
        <v>567</v>
      </c>
      <c r="K33" s="121">
        <v>1106.3295763787271</v>
      </c>
      <c r="L33" s="73" t="s">
        <v>268</v>
      </c>
      <c r="M33" s="84"/>
      <c r="N33" s="38"/>
      <c r="O33" s="35"/>
      <c r="P33" s="36"/>
      <c r="Q33" s="36"/>
      <c r="R33" s="36"/>
      <c r="S33" s="37"/>
    </row>
    <row r="34" spans="1:19" x14ac:dyDescent="0.2">
      <c r="A34" s="555"/>
      <c r="B34" s="570"/>
      <c r="C34" s="568"/>
      <c r="D34" s="131">
        <v>185.36525471339374</v>
      </c>
      <c r="E34" s="132">
        <v>173.07680178654877</v>
      </c>
      <c r="F34" s="132">
        <v>6.905764391283296</v>
      </c>
      <c r="G34" s="132">
        <v>6.905764391283296</v>
      </c>
      <c r="H34" s="132">
        <v>2.5078828578870915</v>
      </c>
      <c r="I34" s="139" t="s">
        <v>238</v>
      </c>
      <c r="J34" s="63" t="s">
        <v>567</v>
      </c>
      <c r="K34" s="121">
        <v>3634.6128375175244</v>
      </c>
      <c r="L34" s="73" t="s">
        <v>269</v>
      </c>
      <c r="M34" s="84"/>
      <c r="N34" s="38"/>
      <c r="O34" s="35"/>
      <c r="P34" s="36"/>
      <c r="Q34" s="36"/>
      <c r="R34" s="36"/>
      <c r="S34" s="37"/>
    </row>
    <row r="35" spans="1:19" x14ac:dyDescent="0.2">
      <c r="A35" s="555"/>
      <c r="B35" s="570"/>
      <c r="C35" s="568"/>
      <c r="D35" s="131">
        <v>312.82815571303672</v>
      </c>
      <c r="E35" s="132">
        <v>1.8401656218413922</v>
      </c>
      <c r="F35" s="132">
        <v>7.3606624873655688</v>
      </c>
      <c r="G35" s="132">
        <v>7.3606624873655688</v>
      </c>
      <c r="H35" s="132">
        <v>11.654382271662151</v>
      </c>
      <c r="I35" s="139" t="s">
        <v>238</v>
      </c>
      <c r="J35" s="63" t="s">
        <v>567</v>
      </c>
      <c r="K35" s="121">
        <v>6133.8854061379743</v>
      </c>
      <c r="L35" s="73" t="s">
        <v>233</v>
      </c>
      <c r="M35" s="84"/>
      <c r="N35" s="38"/>
      <c r="O35" s="35"/>
      <c r="P35" s="36"/>
      <c r="Q35" s="36"/>
      <c r="R35" s="36"/>
      <c r="S35" s="37"/>
    </row>
    <row r="36" spans="1:19" x14ac:dyDescent="0.2">
      <c r="A36" s="555"/>
      <c r="B36" s="570"/>
      <c r="C36" s="568"/>
      <c r="D36" s="131">
        <v>1861.0654499317259</v>
      </c>
      <c r="E36" s="132">
        <v>409.43439898497968</v>
      </c>
      <c r="F36" s="132">
        <v>28288.19483896223</v>
      </c>
      <c r="G36" s="132">
        <v>27543.768658989542</v>
      </c>
      <c r="H36" s="132">
        <v>22332.78539918071</v>
      </c>
      <c r="I36" s="132">
        <v>2605.4916299044157</v>
      </c>
      <c r="J36" s="63" t="s">
        <v>567</v>
      </c>
      <c r="K36" s="121">
        <v>37221.308998634515</v>
      </c>
      <c r="L36" s="73" t="s">
        <v>234</v>
      </c>
      <c r="M36" s="84"/>
      <c r="N36" s="38"/>
      <c r="O36" s="35"/>
      <c r="P36" s="36"/>
      <c r="Q36" s="36"/>
      <c r="R36" s="36"/>
      <c r="S36" s="37"/>
    </row>
    <row r="37" spans="1:19" ht="13.5" thickBot="1" x14ac:dyDescent="0.25">
      <c r="A37" s="556"/>
      <c r="B37" s="571"/>
      <c r="C37" s="90" t="s">
        <v>215</v>
      </c>
      <c r="D37" s="141">
        <f t="shared" ref="D37:H37" si="1">SUM(D33:D36)</f>
        <v>2480.9551137598164</v>
      </c>
      <c r="E37" s="142">
        <f t="shared" si="1"/>
        <v>1580.0479851342243</v>
      </c>
      <c r="F37" s="142">
        <f t="shared" si="1"/>
        <v>28749.418414697884</v>
      </c>
      <c r="G37" s="142">
        <f t="shared" si="1"/>
        <v>27998.354257266925</v>
      </c>
      <c r="H37" s="142">
        <f t="shared" si="1"/>
        <v>22882.411179277562</v>
      </c>
      <c r="I37" s="143">
        <f>SUM(I33:I36)</f>
        <v>2605.8235287773296</v>
      </c>
      <c r="J37" s="64" t="s">
        <v>567</v>
      </c>
      <c r="K37" s="122">
        <f>SUM(K34:K36)</f>
        <v>46989.807242290015</v>
      </c>
      <c r="L37" s="75" t="s">
        <v>235</v>
      </c>
      <c r="M37" s="102"/>
      <c r="N37" s="99"/>
      <c r="O37" s="103"/>
      <c r="P37" s="100"/>
      <c r="Q37" s="100"/>
      <c r="R37" s="104"/>
      <c r="S37" s="101"/>
    </row>
    <row r="38" spans="1:19" ht="12.75" customHeight="1" x14ac:dyDescent="0.2">
      <c r="A38" s="555" t="s">
        <v>264</v>
      </c>
      <c r="B38" s="570" t="s">
        <v>265</v>
      </c>
      <c r="C38" s="572" t="s">
        <v>214</v>
      </c>
      <c r="D38" s="77"/>
      <c r="E38" s="78"/>
      <c r="F38" s="78"/>
      <c r="G38" s="78"/>
      <c r="H38" s="78"/>
      <c r="I38" s="134"/>
      <c r="J38" s="120"/>
      <c r="K38" s="80"/>
      <c r="L38" s="82"/>
      <c r="M38" s="89"/>
      <c r="N38" s="120"/>
      <c r="O38" s="83"/>
      <c r="P38" s="80"/>
      <c r="Q38" s="80"/>
      <c r="R38" s="81"/>
      <c r="S38" s="82"/>
    </row>
    <row r="39" spans="1:19" x14ac:dyDescent="0.2">
      <c r="A39" s="555"/>
      <c r="B39" s="570"/>
      <c r="C39" s="568"/>
      <c r="D39" s="68"/>
      <c r="E39" s="88"/>
      <c r="F39" s="88"/>
      <c r="G39" s="88"/>
      <c r="H39" s="88"/>
      <c r="I39" s="135"/>
      <c r="J39" s="38"/>
      <c r="K39" s="36"/>
      <c r="L39" s="37"/>
      <c r="M39" s="84"/>
      <c r="N39" s="38"/>
      <c r="O39" s="35"/>
      <c r="P39" s="36"/>
      <c r="Q39" s="36"/>
      <c r="R39" s="36"/>
      <c r="S39" s="37"/>
    </row>
    <row r="40" spans="1:19" x14ac:dyDescent="0.2">
      <c r="A40" s="555"/>
      <c r="B40" s="570"/>
      <c r="C40" s="569"/>
      <c r="D40" s="113"/>
      <c r="E40" s="114"/>
      <c r="F40" s="114"/>
      <c r="G40" s="114"/>
      <c r="H40" s="114"/>
      <c r="I40" s="137"/>
      <c r="J40" s="115"/>
      <c r="K40" s="116"/>
      <c r="L40" s="117"/>
      <c r="M40" s="118"/>
      <c r="N40" s="115"/>
      <c r="O40" s="119"/>
      <c r="P40" s="116"/>
      <c r="Q40" s="116"/>
      <c r="R40" s="116"/>
      <c r="S40" s="117"/>
    </row>
    <row r="41" spans="1:19" x14ac:dyDescent="0.2">
      <c r="A41" s="555"/>
      <c r="B41" s="570"/>
      <c r="C41" s="572" t="s">
        <v>299</v>
      </c>
      <c r="D41" s="106"/>
      <c r="E41" s="107"/>
      <c r="F41" s="107"/>
      <c r="G41" s="107"/>
      <c r="H41" s="107">
        <v>804</v>
      </c>
      <c r="I41" s="136"/>
      <c r="J41" s="108"/>
      <c r="K41" s="109">
        <v>402000</v>
      </c>
      <c r="L41" s="110"/>
      <c r="M41" s="111"/>
      <c r="N41" s="108"/>
      <c r="O41" s="112"/>
      <c r="P41" s="109"/>
      <c r="Q41" s="109"/>
      <c r="R41" s="109"/>
      <c r="S41" s="110"/>
    </row>
    <row r="42" spans="1:19" x14ac:dyDescent="0.2">
      <c r="A42" s="555"/>
      <c r="B42" s="570"/>
      <c r="C42" s="568"/>
      <c r="D42" s="68"/>
      <c r="E42" s="88"/>
      <c r="F42" s="88"/>
      <c r="G42" s="88"/>
      <c r="H42" s="88"/>
      <c r="I42" s="135"/>
      <c r="J42" s="38"/>
      <c r="K42" s="36"/>
      <c r="L42" s="37"/>
      <c r="M42" s="84"/>
      <c r="N42" s="38"/>
      <c r="O42" s="35"/>
      <c r="P42" s="36"/>
      <c r="Q42" s="36"/>
      <c r="R42" s="36"/>
      <c r="S42" s="37"/>
    </row>
    <row r="43" spans="1:19" x14ac:dyDescent="0.2">
      <c r="A43" s="555"/>
      <c r="B43" s="570"/>
      <c r="C43" s="569"/>
      <c r="D43" s="113"/>
      <c r="E43" s="114"/>
      <c r="F43" s="114"/>
      <c r="G43" s="114"/>
      <c r="H43" s="114"/>
      <c r="I43" s="137"/>
      <c r="J43" s="115"/>
      <c r="K43" s="116"/>
      <c r="L43" s="117"/>
      <c r="M43" s="118"/>
      <c r="N43" s="115"/>
      <c r="O43" s="119"/>
      <c r="P43" s="116"/>
      <c r="Q43" s="116"/>
      <c r="R43" s="116"/>
      <c r="S43" s="117"/>
    </row>
    <row r="44" spans="1:19" x14ac:dyDescent="0.2">
      <c r="A44" s="555"/>
      <c r="B44" s="570"/>
      <c r="C44" s="549" t="s">
        <v>300</v>
      </c>
      <c r="D44" s="68"/>
      <c r="E44" s="88"/>
      <c r="F44" s="88"/>
      <c r="G44" s="88"/>
      <c r="H44" s="88"/>
      <c r="I44" s="135"/>
      <c r="J44" s="38"/>
      <c r="K44" s="36"/>
      <c r="L44" s="37"/>
      <c r="M44" s="84"/>
      <c r="N44" s="38"/>
      <c r="O44" s="35"/>
      <c r="P44" s="36"/>
      <c r="Q44" s="36"/>
      <c r="R44" s="36"/>
      <c r="S44" s="37"/>
    </row>
    <row r="45" spans="1:19" x14ac:dyDescent="0.2">
      <c r="A45" s="555"/>
      <c r="B45" s="570"/>
      <c r="C45" s="549"/>
      <c r="D45" s="68"/>
      <c r="E45" s="88"/>
      <c r="F45" s="88"/>
      <c r="G45" s="88"/>
      <c r="H45" s="88"/>
      <c r="I45" s="135"/>
      <c r="J45" s="38"/>
      <c r="K45" s="36"/>
      <c r="L45" s="37"/>
      <c r="M45" s="84"/>
      <c r="N45" s="38"/>
      <c r="O45" s="35"/>
      <c r="P45" s="36"/>
      <c r="Q45" s="36"/>
      <c r="R45" s="36"/>
      <c r="S45" s="37"/>
    </row>
    <row r="46" spans="1:19" x14ac:dyDescent="0.2">
      <c r="A46" s="555"/>
      <c r="B46" s="570"/>
      <c r="C46" s="550"/>
      <c r="D46" s="68"/>
      <c r="E46" s="88"/>
      <c r="F46" s="88"/>
      <c r="G46" s="88"/>
      <c r="H46" s="88"/>
      <c r="I46" s="135"/>
      <c r="J46" s="38"/>
      <c r="K46" s="36"/>
      <c r="L46" s="37"/>
      <c r="M46" s="84"/>
      <c r="N46" s="38"/>
      <c r="O46" s="35"/>
      <c r="P46" s="36"/>
      <c r="Q46" s="36"/>
      <c r="R46" s="36"/>
      <c r="S46" s="37"/>
    </row>
    <row r="47" spans="1:19" x14ac:dyDescent="0.2">
      <c r="A47" s="555"/>
      <c r="B47" s="570"/>
      <c r="C47" s="123" t="s">
        <v>303</v>
      </c>
      <c r="D47" s="124"/>
      <c r="E47" s="125"/>
      <c r="F47" s="125"/>
      <c r="G47" s="125"/>
      <c r="H47" s="125"/>
      <c r="I47" s="138"/>
      <c r="J47" s="126"/>
      <c r="K47" s="127"/>
      <c r="L47" s="128"/>
      <c r="M47" s="129"/>
      <c r="N47" s="126"/>
      <c r="O47" s="130"/>
      <c r="P47" s="127"/>
      <c r="Q47" s="127"/>
      <c r="R47" s="127"/>
      <c r="S47" s="128"/>
    </row>
    <row r="48" spans="1:19" x14ac:dyDescent="0.2">
      <c r="A48" s="555"/>
      <c r="B48" s="570"/>
      <c r="C48" s="572" t="s">
        <v>236</v>
      </c>
      <c r="D48" s="131">
        <v>16.903265190014697</v>
      </c>
      <c r="E48" s="132">
        <v>8.2046917398926702</v>
      </c>
      <c r="F48" s="132">
        <v>1.5740570177052069</v>
      </c>
      <c r="G48" s="132">
        <v>1.349191729461606</v>
      </c>
      <c r="H48" s="132">
        <v>1.745679093594185</v>
      </c>
      <c r="I48" s="139" t="s">
        <v>238</v>
      </c>
      <c r="J48" s="63" t="s">
        <v>567</v>
      </c>
      <c r="K48" s="121">
        <v>87.283954679709254</v>
      </c>
      <c r="L48" s="73" t="s">
        <v>269</v>
      </c>
      <c r="M48" s="84"/>
      <c r="N48" s="38"/>
      <c r="O48" s="35"/>
      <c r="P48" s="36"/>
      <c r="Q48" s="36"/>
      <c r="R48" s="36"/>
      <c r="S48" s="37"/>
    </row>
    <row r="49" spans="1:19" x14ac:dyDescent="0.2">
      <c r="A49" s="555"/>
      <c r="B49" s="570"/>
      <c r="C49" s="568"/>
      <c r="D49" s="131">
        <v>44.108107452524166</v>
      </c>
      <c r="E49" s="132">
        <v>0.45547031070934285</v>
      </c>
      <c r="F49" s="132">
        <v>0.53024901843774241</v>
      </c>
      <c r="G49" s="132">
        <v>0.53024901843774241</v>
      </c>
      <c r="H49" s="132">
        <v>15.635547979574456</v>
      </c>
      <c r="I49" s="139" t="s">
        <v>238</v>
      </c>
      <c r="J49" s="63" t="s">
        <v>567</v>
      </c>
      <c r="K49" s="121">
        <v>679.80643389454156</v>
      </c>
      <c r="L49" s="73" t="s">
        <v>233</v>
      </c>
      <c r="M49" s="84"/>
      <c r="N49" s="38"/>
      <c r="O49" s="35"/>
      <c r="P49" s="36"/>
      <c r="Q49" s="36"/>
      <c r="R49" s="36"/>
      <c r="S49" s="37"/>
    </row>
    <row r="50" spans="1:19" x14ac:dyDescent="0.2">
      <c r="A50" s="555"/>
      <c r="B50" s="570"/>
      <c r="C50" s="568"/>
      <c r="D50" s="131">
        <v>12.971761655238623</v>
      </c>
      <c r="E50" s="132">
        <v>1.5680151451387345</v>
      </c>
      <c r="F50" s="132">
        <v>13.887753338979257</v>
      </c>
      <c r="G50" s="132">
        <v>13.596401870329343</v>
      </c>
      <c r="H50" s="132">
        <v>23.320305246075833</v>
      </c>
      <c r="I50" s="132">
        <v>5.2742327609211976</v>
      </c>
      <c r="J50" s="63" t="s">
        <v>567</v>
      </c>
      <c r="K50" s="121">
        <v>142.5468313762486</v>
      </c>
      <c r="L50" s="73" t="s">
        <v>234</v>
      </c>
      <c r="M50" s="84"/>
      <c r="N50" s="38"/>
      <c r="O50" s="35"/>
      <c r="P50" s="36"/>
      <c r="Q50" s="36"/>
      <c r="R50" s="36"/>
      <c r="S50" s="37"/>
    </row>
    <row r="51" spans="1:19" ht="13.5" thickBot="1" x14ac:dyDescent="0.25">
      <c r="A51" s="556"/>
      <c r="B51" s="571"/>
      <c r="C51" s="90" t="s">
        <v>215</v>
      </c>
      <c r="D51" s="141">
        <f t="shared" ref="D51:I51" si="2">SUM(D48:D50)</f>
        <v>73.983134297777482</v>
      </c>
      <c r="E51" s="142">
        <f t="shared" si="2"/>
        <v>10.228177195740747</v>
      </c>
      <c r="F51" s="142">
        <f t="shared" si="2"/>
        <v>15.992059375122206</v>
      </c>
      <c r="G51" s="142">
        <f t="shared" si="2"/>
        <v>15.475842618228691</v>
      </c>
      <c r="H51" s="142">
        <f t="shared" si="2"/>
        <v>40.701532319244478</v>
      </c>
      <c r="I51" s="143">
        <f t="shared" si="2"/>
        <v>5.2742327609211976</v>
      </c>
      <c r="J51" s="64" t="s">
        <v>567</v>
      </c>
      <c r="K51" s="122">
        <f>SUM(K48:K50)</f>
        <v>909.63721995049946</v>
      </c>
      <c r="L51" s="75" t="s">
        <v>235</v>
      </c>
      <c r="M51" s="102"/>
      <c r="N51" s="99"/>
      <c r="O51" s="103"/>
      <c r="P51" s="100"/>
      <c r="Q51" s="100"/>
      <c r="R51" s="104"/>
      <c r="S51" s="101"/>
    </row>
    <row r="52" spans="1:19" ht="12.75" customHeight="1" x14ac:dyDescent="0.2">
      <c r="A52" s="555" t="s">
        <v>266</v>
      </c>
      <c r="B52" s="570" t="s">
        <v>267</v>
      </c>
      <c r="C52" s="572" t="s">
        <v>214</v>
      </c>
      <c r="D52" s="77"/>
      <c r="E52" s="78"/>
      <c r="F52" s="78"/>
      <c r="G52" s="78"/>
      <c r="H52" s="78"/>
      <c r="I52" s="134"/>
      <c r="J52" s="120"/>
      <c r="K52" s="80"/>
      <c r="L52" s="82"/>
      <c r="M52" s="89"/>
      <c r="N52" s="120"/>
      <c r="O52" s="83"/>
      <c r="P52" s="80"/>
      <c r="Q52" s="80"/>
      <c r="R52" s="81"/>
      <c r="S52" s="82"/>
    </row>
    <row r="53" spans="1:19" x14ac:dyDescent="0.2">
      <c r="A53" s="555"/>
      <c r="B53" s="570"/>
      <c r="C53" s="568"/>
      <c r="D53" s="68"/>
      <c r="E53" s="88"/>
      <c r="F53" s="88"/>
      <c r="G53" s="88"/>
      <c r="H53" s="88"/>
      <c r="I53" s="135"/>
      <c r="J53" s="38"/>
      <c r="K53" s="36"/>
      <c r="L53" s="37"/>
      <c r="M53" s="84"/>
      <c r="N53" s="38"/>
      <c r="O53" s="35"/>
      <c r="P53" s="36"/>
      <c r="Q53" s="36"/>
      <c r="R53" s="36"/>
      <c r="S53" s="37"/>
    </row>
    <row r="54" spans="1:19" x14ac:dyDescent="0.2">
      <c r="A54" s="555"/>
      <c r="B54" s="570"/>
      <c r="C54" s="569"/>
      <c r="D54" s="113"/>
      <c r="E54" s="114"/>
      <c r="F54" s="114"/>
      <c r="G54" s="114"/>
      <c r="H54" s="114"/>
      <c r="I54" s="137"/>
      <c r="J54" s="115"/>
      <c r="K54" s="116"/>
      <c r="L54" s="117"/>
      <c r="M54" s="118"/>
      <c r="N54" s="115"/>
      <c r="O54" s="119"/>
      <c r="P54" s="116"/>
      <c r="Q54" s="116"/>
      <c r="R54" s="116"/>
      <c r="S54" s="117"/>
    </row>
    <row r="55" spans="1:19" x14ac:dyDescent="0.2">
      <c r="A55" s="555"/>
      <c r="B55" s="570"/>
      <c r="C55" s="572" t="s">
        <v>299</v>
      </c>
      <c r="D55" s="106"/>
      <c r="E55" s="107"/>
      <c r="F55" s="107"/>
      <c r="G55" s="107"/>
      <c r="H55" s="107"/>
      <c r="I55" s="136"/>
      <c r="J55" s="108"/>
      <c r="K55" s="109"/>
      <c r="L55" s="110"/>
      <c r="M55" s="111"/>
      <c r="N55" s="108"/>
      <c r="O55" s="112"/>
      <c r="P55" s="109"/>
      <c r="Q55" s="109"/>
      <c r="R55" s="109"/>
      <c r="S55" s="110"/>
    </row>
    <row r="56" spans="1:19" x14ac:dyDescent="0.2">
      <c r="A56" s="555"/>
      <c r="B56" s="570"/>
      <c r="C56" s="568"/>
      <c r="D56" s="68"/>
      <c r="E56" s="88"/>
      <c r="F56" s="88"/>
      <c r="G56" s="88"/>
      <c r="H56" s="88"/>
      <c r="I56" s="135"/>
      <c r="J56" s="38"/>
      <c r="K56" s="36"/>
      <c r="L56" s="37"/>
      <c r="M56" s="84"/>
      <c r="N56" s="38"/>
      <c r="O56" s="35"/>
      <c r="P56" s="36"/>
      <c r="Q56" s="36"/>
      <c r="R56" s="36"/>
      <c r="S56" s="37"/>
    </row>
    <row r="57" spans="1:19" x14ac:dyDescent="0.2">
      <c r="A57" s="555"/>
      <c r="B57" s="570"/>
      <c r="C57" s="569"/>
      <c r="D57" s="113"/>
      <c r="E57" s="114"/>
      <c r="F57" s="114"/>
      <c r="G57" s="114"/>
      <c r="H57" s="114"/>
      <c r="I57" s="137"/>
      <c r="J57" s="115"/>
      <c r="K57" s="116"/>
      <c r="L57" s="117"/>
      <c r="M57" s="118"/>
      <c r="N57" s="115"/>
      <c r="O57" s="119"/>
      <c r="P57" s="116"/>
      <c r="Q57" s="116"/>
      <c r="R57" s="116"/>
      <c r="S57" s="117"/>
    </row>
    <row r="58" spans="1:19" x14ac:dyDescent="0.2">
      <c r="A58" s="555"/>
      <c r="B58" s="570"/>
      <c r="C58" s="549" t="s">
        <v>300</v>
      </c>
      <c r="D58" s="68"/>
      <c r="E58" s="88"/>
      <c r="F58" s="88"/>
      <c r="G58" s="88"/>
      <c r="H58" s="88"/>
      <c r="I58" s="135"/>
      <c r="J58" s="38"/>
      <c r="K58" s="36"/>
      <c r="L58" s="37"/>
      <c r="M58" s="84"/>
      <c r="N58" s="38"/>
      <c r="O58" s="35"/>
      <c r="P58" s="36"/>
      <c r="Q58" s="36"/>
      <c r="R58" s="36"/>
      <c r="S58" s="37"/>
    </row>
    <row r="59" spans="1:19" x14ac:dyDescent="0.2">
      <c r="A59" s="555"/>
      <c r="B59" s="570"/>
      <c r="C59" s="549"/>
      <c r="D59" s="68"/>
      <c r="E59" s="88"/>
      <c r="F59" s="88"/>
      <c r="G59" s="88"/>
      <c r="H59" s="88"/>
      <c r="I59" s="135"/>
      <c r="J59" s="38"/>
      <c r="K59" s="36"/>
      <c r="L59" s="37"/>
      <c r="M59" s="84"/>
      <c r="N59" s="38"/>
      <c r="O59" s="35"/>
      <c r="P59" s="36"/>
      <c r="Q59" s="36"/>
      <c r="R59" s="36"/>
      <c r="S59" s="37"/>
    </row>
    <row r="60" spans="1:19" x14ac:dyDescent="0.2">
      <c r="A60" s="555"/>
      <c r="B60" s="570"/>
      <c r="C60" s="550"/>
      <c r="D60" s="68"/>
      <c r="E60" s="88"/>
      <c r="F60" s="88"/>
      <c r="G60" s="88"/>
      <c r="H60" s="88"/>
      <c r="I60" s="135"/>
      <c r="J60" s="38"/>
      <c r="K60" s="36"/>
      <c r="L60" s="37"/>
      <c r="M60" s="84"/>
      <c r="N60" s="38"/>
      <c r="O60" s="35"/>
      <c r="P60" s="36"/>
      <c r="Q60" s="36"/>
      <c r="R60" s="36"/>
      <c r="S60" s="37"/>
    </row>
    <row r="61" spans="1:19" x14ac:dyDescent="0.2">
      <c r="A61" s="555"/>
      <c r="B61" s="570"/>
      <c r="C61" s="123" t="s">
        <v>303</v>
      </c>
      <c r="D61" s="124"/>
      <c r="E61" s="125"/>
      <c r="F61" s="125"/>
      <c r="G61" s="125"/>
      <c r="H61" s="125"/>
      <c r="I61" s="138"/>
      <c r="J61" s="126"/>
      <c r="K61" s="127"/>
      <c r="L61" s="128"/>
      <c r="M61" s="129"/>
      <c r="N61" s="126"/>
      <c r="O61" s="130"/>
      <c r="P61" s="127"/>
      <c r="Q61" s="127"/>
      <c r="R61" s="127"/>
      <c r="S61" s="128"/>
    </row>
    <row r="62" spans="1:19" x14ac:dyDescent="0.2">
      <c r="A62" s="555"/>
      <c r="B62" s="570"/>
      <c r="C62" s="572" t="s">
        <v>236</v>
      </c>
      <c r="D62" s="131">
        <v>1098.5217956730266</v>
      </c>
      <c r="E62" s="132">
        <v>9.5642841426098606</v>
      </c>
      <c r="F62" s="132">
        <v>60.988251882708894</v>
      </c>
      <c r="G62" s="132">
        <v>60.988251882708894</v>
      </c>
      <c r="H62" s="132">
        <v>112.92231477708043</v>
      </c>
      <c r="I62" s="132">
        <v>0.25504757713626303</v>
      </c>
      <c r="J62" s="63" t="s">
        <v>567</v>
      </c>
      <c r="K62" s="121">
        <v>1368.1070847060566</v>
      </c>
      <c r="L62" s="73" t="s">
        <v>270</v>
      </c>
      <c r="M62" s="84"/>
      <c r="N62" s="38"/>
      <c r="O62" s="35"/>
      <c r="P62" s="36"/>
      <c r="Q62" s="36"/>
      <c r="R62" s="36"/>
      <c r="S62" s="37"/>
    </row>
    <row r="63" spans="1:19" x14ac:dyDescent="0.2">
      <c r="A63" s="555"/>
      <c r="B63" s="570"/>
      <c r="C63" s="568"/>
      <c r="D63" s="131">
        <v>87.359036698988248</v>
      </c>
      <c r="E63" s="132">
        <v>0.30576121486468183</v>
      </c>
      <c r="F63" s="132">
        <v>0.68796273344553416</v>
      </c>
      <c r="G63" s="132">
        <v>0.68796273344553416</v>
      </c>
      <c r="H63" s="132">
        <v>20.547153638906622</v>
      </c>
      <c r="I63" s="132">
        <v>3.0000000000000002E-2</v>
      </c>
      <c r="J63" s="63" t="s">
        <v>567</v>
      </c>
      <c r="K63" s="121">
        <v>144.65868836462963</v>
      </c>
      <c r="L63" s="73" t="s">
        <v>271</v>
      </c>
      <c r="M63" s="84"/>
      <c r="N63" s="38"/>
      <c r="O63" s="35"/>
      <c r="P63" s="36"/>
      <c r="Q63" s="36"/>
      <c r="R63" s="36"/>
      <c r="S63" s="37"/>
    </row>
    <row r="64" spans="1:19" ht="13.5" thickBot="1" x14ac:dyDescent="0.25">
      <c r="A64" s="556"/>
      <c r="B64" s="571"/>
      <c r="C64" s="90" t="s">
        <v>215</v>
      </c>
      <c r="D64" s="141">
        <f>SUM(D62:D63)</f>
        <v>1185.880832372015</v>
      </c>
      <c r="E64" s="142">
        <f t="shared" ref="E64:I64" si="3">SUM(E62:E63)</f>
        <v>9.8700453574745417</v>
      </c>
      <c r="F64" s="142">
        <f t="shared" si="3"/>
        <v>61.676214616154425</v>
      </c>
      <c r="G64" s="142">
        <f t="shared" si="3"/>
        <v>61.676214616154425</v>
      </c>
      <c r="H64" s="142">
        <f t="shared" si="3"/>
        <v>133.46946841598705</v>
      </c>
      <c r="I64" s="143">
        <f t="shared" si="3"/>
        <v>0.28504757713626305</v>
      </c>
      <c r="J64" s="99" t="s">
        <v>567</v>
      </c>
      <c r="K64" s="133">
        <f>SUM(K62:K63)</f>
        <v>1512.7657730706862</v>
      </c>
      <c r="L64" s="101" t="s">
        <v>235</v>
      </c>
      <c r="M64" s="102"/>
      <c r="N64" s="99"/>
      <c r="O64" s="103"/>
      <c r="P64" s="100"/>
      <c r="Q64" s="100"/>
      <c r="R64" s="104"/>
      <c r="S64" s="101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2D0B-7A16-4965-AD27-F96C3BD27AAA}">
  <dimension ref="A1:S271"/>
  <sheetViews>
    <sheetView zoomScale="80" zoomScaleNormal="80" workbookViewId="0">
      <pane xSplit="3" ySplit="8" topLeftCell="D254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A272" sqref="A272:XFD425"/>
    </sheetView>
  </sheetViews>
  <sheetFormatPr baseColWidth="10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57" customWidth="1"/>
    <col min="5" max="5" width="20.5703125" style="57" customWidth="1"/>
    <col min="6" max="6" width="12.42578125" style="62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70"/>
    <col min="19" max="19" width="12.28515625" customWidth="1"/>
  </cols>
  <sheetData>
    <row r="1" spans="1:19" ht="41.25" customHeight="1" thickBot="1" x14ac:dyDescent="0.25">
      <c r="A1" s="43" t="s">
        <v>21</v>
      </c>
      <c r="B1" s="66" t="s">
        <v>230</v>
      </c>
      <c r="C1" s="44"/>
      <c r="D1" s="44"/>
      <c r="E1" s="44"/>
    </row>
    <row r="2" spans="1:19" x14ac:dyDescent="0.2">
      <c r="C2" s="51"/>
      <c r="D2" s="53"/>
      <c r="E2" s="53"/>
    </row>
    <row r="3" spans="1:19" x14ac:dyDescent="0.2">
      <c r="A3" s="34" t="s">
        <v>22</v>
      </c>
      <c r="B3" s="34"/>
      <c r="C3" s="34"/>
      <c r="D3" s="54"/>
      <c r="E3" s="54"/>
    </row>
    <row r="4" spans="1:19" x14ac:dyDescent="0.2">
      <c r="A4" s="31" t="s">
        <v>231</v>
      </c>
      <c r="B4" s="31"/>
      <c r="C4" s="31"/>
      <c r="D4" s="55"/>
      <c r="E4" s="55"/>
    </row>
    <row r="5" spans="1:19" x14ac:dyDescent="0.2">
      <c r="A5" s="49" t="s">
        <v>329</v>
      </c>
      <c r="B5" s="33"/>
      <c r="C5" s="33"/>
      <c r="D5" s="56"/>
      <c r="E5" s="56"/>
    </row>
    <row r="6" spans="1:19" ht="13.5" thickBot="1" x14ac:dyDescent="0.25">
      <c r="A6" s="49"/>
      <c r="B6" s="33"/>
      <c r="C6" s="33"/>
      <c r="D6" s="56"/>
      <c r="E6" s="56"/>
    </row>
    <row r="7" spans="1:19" x14ac:dyDescent="0.2">
      <c r="A7" s="560" t="s">
        <v>30</v>
      </c>
      <c r="B7" s="562" t="s">
        <v>31</v>
      </c>
      <c r="C7" s="564" t="s">
        <v>213</v>
      </c>
      <c r="D7" s="557" t="s">
        <v>570</v>
      </c>
      <c r="E7" s="558"/>
      <c r="F7" s="558"/>
      <c r="G7" s="558"/>
      <c r="H7" s="558"/>
      <c r="I7" s="559"/>
      <c r="J7" s="557" t="s">
        <v>218</v>
      </c>
      <c r="K7" s="558"/>
      <c r="L7" s="559"/>
      <c r="M7" s="573" t="s">
        <v>298</v>
      </c>
      <c r="N7" s="557" t="s">
        <v>23</v>
      </c>
      <c r="O7" s="558"/>
      <c r="P7" s="558"/>
      <c r="Q7" s="558"/>
      <c r="R7" s="558"/>
      <c r="S7" s="559"/>
    </row>
    <row r="8" spans="1:19" ht="13.5" thickBot="1" x14ac:dyDescent="0.25">
      <c r="A8" s="561"/>
      <c r="B8" s="563"/>
      <c r="C8" s="565"/>
      <c r="D8" s="86" t="s">
        <v>2</v>
      </c>
      <c r="E8" s="46" t="s">
        <v>1</v>
      </c>
      <c r="F8" s="48" t="s">
        <v>210</v>
      </c>
      <c r="G8" s="48" t="s">
        <v>237</v>
      </c>
      <c r="H8" s="46" t="s">
        <v>15</v>
      </c>
      <c r="I8" s="47" t="s">
        <v>17</v>
      </c>
      <c r="J8" s="86" t="s">
        <v>216</v>
      </c>
      <c r="K8" s="46" t="s">
        <v>217</v>
      </c>
      <c r="L8" s="47" t="s">
        <v>219</v>
      </c>
      <c r="M8" s="574"/>
      <c r="N8" s="86" t="s">
        <v>24</v>
      </c>
      <c r="O8" s="48" t="s">
        <v>25</v>
      </c>
      <c r="P8" s="46" t="s">
        <v>205</v>
      </c>
      <c r="Q8" s="46" t="s">
        <v>206</v>
      </c>
      <c r="R8" s="52" t="s">
        <v>207</v>
      </c>
      <c r="S8" s="47" t="s">
        <v>23</v>
      </c>
    </row>
    <row r="9" spans="1:19" s="32" customFormat="1" ht="13.5" thickTop="1" x14ac:dyDescent="0.2">
      <c r="A9" s="554" t="s">
        <v>353</v>
      </c>
      <c r="B9" s="551" t="s">
        <v>332</v>
      </c>
      <c r="C9" s="544" t="s">
        <v>214</v>
      </c>
      <c r="D9" s="190">
        <v>938.80897644153879</v>
      </c>
      <c r="E9" s="200">
        <v>645.41667817312486</v>
      </c>
      <c r="F9" s="200">
        <v>314.93969765379723</v>
      </c>
      <c r="G9" s="200">
        <v>237.11517268908537</v>
      </c>
      <c r="H9" s="200">
        <v>178.16284849023438</v>
      </c>
      <c r="I9" s="166"/>
      <c r="J9" s="167"/>
      <c r="K9" s="168"/>
      <c r="L9" s="169"/>
      <c r="M9" s="239" t="s">
        <v>203</v>
      </c>
      <c r="N9" s="353" t="e">
        <f>INDEX(#REF!,MATCH($M9,#REF!,0),4)</f>
        <v>#REF!</v>
      </c>
      <c r="O9" s="83" t="e">
        <f>INDEX(#REF!,MATCH($M9,#REF!,0),5)</f>
        <v>#REF!</v>
      </c>
      <c r="P9" s="185" t="e">
        <f>INDEX(#REF!,MATCH($M9,#REF!,0),6)</f>
        <v>#REF!</v>
      </c>
      <c r="Q9" s="186" t="e">
        <f>INDEX(#REF!,MATCH($M9,#REF!,0),7)</f>
        <v>#REF!</v>
      </c>
      <c r="R9" s="185" t="e">
        <f>INDEX(#REF!,MATCH($M9,#REF!,0),8)</f>
        <v>#REF!</v>
      </c>
      <c r="S9" s="187" t="e">
        <f>INDEX(#REF!,MATCH($M9,#REF!,0),9)</f>
        <v>#REF!</v>
      </c>
    </row>
    <row r="10" spans="1:19" s="32" customFormat="1" x14ac:dyDescent="0.2">
      <c r="A10" s="555"/>
      <c r="B10" s="552"/>
      <c r="C10" s="545"/>
      <c r="D10" s="199">
        <v>25.974725204197441</v>
      </c>
      <c r="E10" s="200">
        <v>17.85722258568201</v>
      </c>
      <c r="F10" s="200">
        <v>8.7136705205543148</v>
      </c>
      <c r="G10" s="200">
        <v>6.560441588117202</v>
      </c>
      <c r="H10" s="200">
        <v>4.9293638506438775</v>
      </c>
      <c r="I10" s="134"/>
      <c r="J10" s="353"/>
      <c r="K10" s="80"/>
      <c r="L10" s="82"/>
      <c r="M10" s="184" t="s">
        <v>161</v>
      </c>
      <c r="N10" s="353" t="e">
        <f>INDEX(#REF!,MATCH($M10,#REF!,0),4)</f>
        <v>#REF!</v>
      </c>
      <c r="O10" s="83" t="e">
        <f>INDEX(#REF!,MATCH($M10,#REF!,0),5)</f>
        <v>#REF!</v>
      </c>
      <c r="P10" s="186" t="e">
        <f>INDEX(#REF!,MATCH($M10,#REF!,0),6)</f>
        <v>#REF!</v>
      </c>
      <c r="Q10" s="186" t="e">
        <f>INDEX(#REF!,MATCH($M10,#REF!,0),7)</f>
        <v>#REF!</v>
      </c>
      <c r="R10" s="188" t="e">
        <f>INDEX(#REF!,MATCH($M10,#REF!,0),8)</f>
        <v>#REF!</v>
      </c>
      <c r="S10" s="187" t="e">
        <f>INDEX(#REF!,MATCH($M10,#REF!,0),9)</f>
        <v>#REF!</v>
      </c>
    </row>
    <row r="11" spans="1:19" s="32" customFormat="1" x14ac:dyDescent="0.2">
      <c r="A11" s="555"/>
      <c r="B11" s="552"/>
      <c r="C11" s="545"/>
      <c r="D11" s="199">
        <v>9.5859291999276661E-2</v>
      </c>
      <c r="E11" s="200">
        <v>6.5901783394434185E-2</v>
      </c>
      <c r="F11" s="200">
        <v>3.2157656346652144E-2</v>
      </c>
      <c r="G11" s="200">
        <v>2.4211200730543246E-2</v>
      </c>
      <c r="H11" s="200">
        <v>1.8191735427991813E-2</v>
      </c>
      <c r="I11" s="134"/>
      <c r="J11" s="353"/>
      <c r="K11" s="80"/>
      <c r="L11" s="82"/>
      <c r="M11" s="184" t="s">
        <v>98</v>
      </c>
      <c r="N11" s="353" t="e">
        <f>INDEX(#REF!,MATCH($M11,#REF!,0),4)</f>
        <v>#REF!</v>
      </c>
      <c r="O11" s="83" t="e">
        <f>INDEX(#REF!,MATCH($M11,#REF!,0),5)</f>
        <v>#REF!</v>
      </c>
      <c r="P11" s="186" t="e">
        <f>INDEX(#REF!,MATCH($M11,#REF!,0),6)</f>
        <v>#REF!</v>
      </c>
      <c r="Q11" s="186" t="e">
        <f>INDEX(#REF!,MATCH($M11,#REF!,0),7)</f>
        <v>#REF!</v>
      </c>
      <c r="R11" s="188" t="e">
        <f>INDEX(#REF!,MATCH($M11,#REF!,0),8)</f>
        <v>#REF!</v>
      </c>
      <c r="S11" s="187" t="e">
        <f>INDEX(#REF!,MATCH($M11,#REF!,0),9)</f>
        <v>#REF!</v>
      </c>
    </row>
    <row r="12" spans="1:19" s="31" customFormat="1" x14ac:dyDescent="0.2">
      <c r="A12" s="555"/>
      <c r="B12" s="552"/>
      <c r="C12" s="545"/>
      <c r="D12" s="199">
        <v>18.096348572899512</v>
      </c>
      <c r="E12" s="200">
        <v>12.440960276343381</v>
      </c>
      <c r="F12" s="200">
        <v>6.0707329086148754</v>
      </c>
      <c r="G12" s="200">
        <v>4.5705984120105549</v>
      </c>
      <c r="H12" s="200">
        <v>3.4342417785997124</v>
      </c>
      <c r="I12" s="135"/>
      <c r="J12" s="349"/>
      <c r="K12" s="71"/>
      <c r="L12" s="73"/>
      <c r="M12" s="206" t="s">
        <v>122</v>
      </c>
      <c r="N12" s="353" t="e">
        <f>INDEX(#REF!,MATCH($M12,#REF!,0),4)</f>
        <v>#REF!</v>
      </c>
      <c r="O12" s="83" t="e">
        <f>INDEX(#REF!,MATCH($M12,#REF!,0),5)</f>
        <v>#REF!</v>
      </c>
      <c r="P12" s="186" t="e">
        <f>INDEX(#REF!,MATCH($M12,#REF!,0),6)</f>
        <v>#REF!</v>
      </c>
      <c r="Q12" s="186" t="e">
        <f>INDEX(#REF!,MATCH($M12,#REF!,0),7)</f>
        <v>#REF!</v>
      </c>
      <c r="R12" s="189" t="e">
        <f>INDEX(#REF!,MATCH($M12,#REF!,0),8)</f>
        <v>#REF!</v>
      </c>
      <c r="S12" s="187" t="e">
        <f>INDEX(#REF!,MATCH($M12,#REF!,0),9)</f>
        <v>#REF!</v>
      </c>
    </row>
    <row r="13" spans="1:19" s="31" customFormat="1" x14ac:dyDescent="0.2">
      <c r="A13" s="555"/>
      <c r="B13" s="552"/>
      <c r="C13" s="545"/>
      <c r="D13" s="199">
        <v>11.070333908493515</v>
      </c>
      <c r="E13" s="200">
        <v>7.6106836606628034</v>
      </c>
      <c r="F13" s="200">
        <v>3.7137348508135362</v>
      </c>
      <c r="G13" s="200">
        <v>2.796036469940737</v>
      </c>
      <c r="H13" s="200">
        <v>2.1008770392791982</v>
      </c>
      <c r="I13" s="135"/>
      <c r="J13" s="349"/>
      <c r="K13" s="71"/>
      <c r="L13" s="73"/>
      <c r="M13" s="206" t="s">
        <v>184</v>
      </c>
      <c r="N13" s="353" t="e">
        <f>INDEX(#REF!,MATCH($M13,#REF!,0),4)</f>
        <v>#REF!</v>
      </c>
      <c r="O13" s="83" t="e">
        <f>INDEX(#REF!,MATCH($M13,#REF!,0),5)</f>
        <v>#REF!</v>
      </c>
      <c r="P13" s="186" t="e">
        <f>INDEX(#REF!,MATCH($M13,#REF!,0),6)</f>
        <v>#REF!</v>
      </c>
      <c r="Q13" s="186" t="e">
        <f>INDEX(#REF!,MATCH($M13,#REF!,0),7)</f>
        <v>#REF!</v>
      </c>
      <c r="R13" s="189" t="e">
        <f>INDEX(#REF!,MATCH($M13,#REF!,0),8)</f>
        <v>#REF!</v>
      </c>
      <c r="S13" s="187" t="e">
        <f>INDEX(#REF!,MATCH($M13,#REF!,0),9)</f>
        <v>#REF!</v>
      </c>
    </row>
    <row r="14" spans="1:19" s="31" customFormat="1" ht="15.75" customHeight="1" x14ac:dyDescent="0.2">
      <c r="A14" s="555"/>
      <c r="B14" s="552"/>
      <c r="C14" s="545"/>
      <c r="D14" s="199">
        <v>32.28179517860886</v>
      </c>
      <c r="E14" s="200">
        <v>22.193235825904331</v>
      </c>
      <c r="F14" s="200">
        <v>10.829486155755765</v>
      </c>
      <c r="G14" s="200">
        <v>8.153419524707946</v>
      </c>
      <c r="H14" s="200">
        <v>6.1262905742544547</v>
      </c>
      <c r="I14" s="135"/>
      <c r="J14" s="349"/>
      <c r="K14" s="71"/>
      <c r="L14" s="73"/>
      <c r="M14" s="206" t="s">
        <v>162</v>
      </c>
      <c r="N14" s="353" t="e">
        <f>INDEX(#REF!,MATCH($M14,#REF!,0),4)</f>
        <v>#REF!</v>
      </c>
      <c r="O14" s="83" t="e">
        <f>INDEX(#REF!,MATCH($M14,#REF!,0),5)</f>
        <v>#REF!</v>
      </c>
      <c r="P14" s="186" t="e">
        <f>INDEX(#REF!,MATCH($M14,#REF!,0),6)</f>
        <v>#REF!</v>
      </c>
      <c r="Q14" s="186" t="e">
        <f>INDEX(#REF!,MATCH($M14,#REF!,0),7)</f>
        <v>#REF!</v>
      </c>
      <c r="R14" s="189" t="e">
        <f>INDEX(#REF!,MATCH($M14,#REF!,0),8)</f>
        <v>#REF!</v>
      </c>
      <c r="S14" s="187" t="e">
        <f>INDEX(#REF!,MATCH($M14,#REF!,0),9)</f>
        <v>#REF!</v>
      </c>
    </row>
    <row r="15" spans="1:19" s="31" customFormat="1" ht="15.75" customHeight="1" x14ac:dyDescent="0.2">
      <c r="A15" s="555"/>
      <c r="B15" s="552"/>
      <c r="C15" s="545"/>
      <c r="D15" s="199">
        <v>84.52212353698846</v>
      </c>
      <c r="E15" s="200">
        <v>58.10765509737179</v>
      </c>
      <c r="F15" s="200">
        <v>28.354407232762192</v>
      </c>
      <c r="G15" s="200">
        <v>21.347769803487001</v>
      </c>
      <c r="H15" s="200">
        <v>16.040219754685186</v>
      </c>
      <c r="I15" s="135"/>
      <c r="J15" s="349"/>
      <c r="K15" s="71"/>
      <c r="L15" s="73"/>
      <c r="M15" s="206" t="s">
        <v>192</v>
      </c>
      <c r="N15" s="353" t="e">
        <f>INDEX(#REF!,MATCH($M15,#REF!,0),4)</f>
        <v>#REF!</v>
      </c>
      <c r="O15" s="83" t="e">
        <f>INDEX(#REF!,MATCH($M15,#REF!,0),5)</f>
        <v>#REF!</v>
      </c>
      <c r="P15" s="186" t="e">
        <f>INDEX(#REF!,MATCH($M15,#REF!,0),6)</f>
        <v>#REF!</v>
      </c>
      <c r="Q15" s="186" t="e">
        <f>INDEX(#REF!,MATCH($M15,#REF!,0),7)</f>
        <v>#REF!</v>
      </c>
      <c r="R15" s="189" t="e">
        <f>INDEX(#REF!,MATCH($M15,#REF!,0),8)</f>
        <v>#REF!</v>
      </c>
      <c r="S15" s="187" t="e">
        <f>INDEX(#REF!,MATCH($M15,#REF!,0),9)</f>
        <v>#REF!</v>
      </c>
    </row>
    <row r="16" spans="1:19" s="31" customFormat="1" ht="15.75" customHeight="1" x14ac:dyDescent="0.2">
      <c r="A16" s="555"/>
      <c r="B16" s="552"/>
      <c r="C16" s="545"/>
      <c r="D16" s="199">
        <v>0.19894731749358072</v>
      </c>
      <c r="E16" s="200">
        <v>0.13677320947107158</v>
      </c>
      <c r="F16" s="200">
        <v>6.6740316286658372E-2</v>
      </c>
      <c r="G16" s="200">
        <v>5.0248164139127451E-2</v>
      </c>
      <c r="H16" s="200">
        <v>3.7755306642356774E-2</v>
      </c>
      <c r="I16" s="135"/>
      <c r="J16" s="349"/>
      <c r="K16" s="71"/>
      <c r="L16" s="73"/>
      <c r="M16" s="206" t="s">
        <v>123</v>
      </c>
      <c r="N16" s="353" t="e">
        <f>INDEX(#REF!,MATCH($M16,#REF!,0),4)</f>
        <v>#REF!</v>
      </c>
      <c r="O16" s="83" t="e">
        <f>INDEX(#REF!,MATCH($M16,#REF!,0),5)</f>
        <v>#REF!</v>
      </c>
      <c r="P16" s="186" t="e">
        <f>INDEX(#REF!,MATCH($M16,#REF!,0),6)</f>
        <v>#REF!</v>
      </c>
      <c r="Q16" s="186" t="e">
        <f>INDEX(#REF!,MATCH($M16,#REF!,0),7)</f>
        <v>#REF!</v>
      </c>
      <c r="R16" s="189" t="e">
        <f>INDEX(#REF!,MATCH($M16,#REF!,0),8)</f>
        <v>#REF!</v>
      </c>
      <c r="S16" s="187" t="e">
        <f>INDEX(#REF!,MATCH($M16,#REF!,0),9)</f>
        <v>#REF!</v>
      </c>
    </row>
    <row r="17" spans="1:19" s="31" customFormat="1" ht="15.75" customHeight="1" x14ac:dyDescent="0.2">
      <c r="A17" s="555"/>
      <c r="B17" s="552"/>
      <c r="C17" s="545"/>
      <c r="D17" s="199">
        <v>3.3811615191089128</v>
      </c>
      <c r="E17" s="200">
        <v>2.3244963467453212</v>
      </c>
      <c r="F17" s="200">
        <v>1.1342690720566682</v>
      </c>
      <c r="G17" s="200">
        <v>0.85398064740716151</v>
      </c>
      <c r="H17" s="200">
        <v>0.64166127781749471</v>
      </c>
      <c r="I17" s="135"/>
      <c r="J17" s="349"/>
      <c r="K17" s="71"/>
      <c r="L17" s="73"/>
      <c r="M17" s="206" t="s">
        <v>183</v>
      </c>
      <c r="N17" s="353" t="e">
        <f>INDEX(#REF!,MATCH($M17,#REF!,0),4)</f>
        <v>#REF!</v>
      </c>
      <c r="O17" s="83" t="e">
        <f>INDEX(#REF!,MATCH($M17,#REF!,0),5)</f>
        <v>#REF!</v>
      </c>
      <c r="P17" s="186" t="e">
        <f>INDEX(#REF!,MATCH($M17,#REF!,0),6)</f>
        <v>#REF!</v>
      </c>
      <c r="Q17" s="186" t="e">
        <f>INDEX(#REF!,MATCH($M17,#REF!,0),7)</f>
        <v>#REF!</v>
      </c>
      <c r="R17" s="189" t="e">
        <f>INDEX(#REF!,MATCH($M17,#REF!,0),8)</f>
        <v>#REF!</v>
      </c>
      <c r="S17" s="187" t="e">
        <f>INDEX(#REF!,MATCH($M17,#REF!,0),9)</f>
        <v>#REF!</v>
      </c>
    </row>
    <row r="18" spans="1:19" s="31" customFormat="1" ht="15.75" customHeight="1" x14ac:dyDescent="0.2">
      <c r="A18" s="555"/>
      <c r="B18" s="552"/>
      <c r="C18" s="545"/>
      <c r="D18" s="199">
        <v>1.1620974825158212</v>
      </c>
      <c r="E18" s="200">
        <v>0.79892407901941109</v>
      </c>
      <c r="F18" s="200">
        <v>0.38984568636638139</v>
      </c>
      <c r="G18" s="200">
        <v>0.2935111957415858</v>
      </c>
      <c r="H18" s="200">
        <v>0.22053751391803189</v>
      </c>
      <c r="I18" s="135"/>
      <c r="J18" s="349"/>
      <c r="K18" s="71"/>
      <c r="L18" s="73"/>
      <c r="M18" s="206" t="s">
        <v>204</v>
      </c>
      <c r="N18" s="353" t="e">
        <f>INDEX(#REF!,MATCH($M18,#REF!,0),4)</f>
        <v>#REF!</v>
      </c>
      <c r="O18" s="83" t="e">
        <f>INDEX(#REF!,MATCH($M18,#REF!,0),5)</f>
        <v>#REF!</v>
      </c>
      <c r="P18" s="186" t="e">
        <f>INDEX(#REF!,MATCH($M18,#REF!,0),6)</f>
        <v>#REF!</v>
      </c>
      <c r="Q18" s="186" t="e">
        <f>INDEX(#REF!,MATCH($M18,#REF!,0),7)</f>
        <v>#REF!</v>
      </c>
      <c r="R18" s="189" t="e">
        <f>INDEX(#REF!,MATCH($M18,#REF!,0),8)</f>
        <v>#REF!</v>
      </c>
      <c r="S18" s="187" t="e">
        <f>INDEX(#REF!,MATCH($M18,#REF!,0),9)</f>
        <v>#REF!</v>
      </c>
    </row>
    <row r="19" spans="1:19" ht="15.75" customHeight="1" x14ac:dyDescent="0.2">
      <c r="A19" s="555"/>
      <c r="B19" s="552"/>
      <c r="C19" s="545"/>
      <c r="D19" s="68"/>
      <c r="E19" s="220"/>
      <c r="F19" s="220"/>
      <c r="G19" s="220"/>
      <c r="H19" s="220"/>
      <c r="I19" s="135"/>
      <c r="J19" s="242" t="s">
        <v>517</v>
      </c>
      <c r="K19" s="36"/>
      <c r="L19" s="37"/>
      <c r="M19" s="240"/>
      <c r="N19" s="38"/>
      <c r="O19" s="35"/>
      <c r="P19" s="36"/>
      <c r="Q19" s="36"/>
      <c r="R19" s="36"/>
      <c r="S19" s="37"/>
    </row>
    <row r="20" spans="1:19" ht="15.75" customHeight="1" x14ac:dyDescent="0.2">
      <c r="A20" s="555"/>
      <c r="B20" s="552"/>
      <c r="C20" s="545"/>
      <c r="D20" s="68"/>
      <c r="E20" s="220"/>
      <c r="F20" s="220"/>
      <c r="G20" s="220"/>
      <c r="H20" s="220"/>
      <c r="I20" s="135"/>
      <c r="J20" s="38"/>
      <c r="K20" s="36"/>
      <c r="L20" s="37"/>
      <c r="M20" s="240"/>
      <c r="N20" s="38"/>
      <c r="O20" s="35"/>
      <c r="P20" s="36"/>
      <c r="Q20" s="36"/>
      <c r="R20" s="36"/>
      <c r="S20" s="37"/>
    </row>
    <row r="21" spans="1:19" ht="15.75" customHeight="1" x14ac:dyDescent="0.2">
      <c r="A21" s="555"/>
      <c r="B21" s="552"/>
      <c r="C21" s="545"/>
      <c r="D21" s="68"/>
      <c r="E21" s="220"/>
      <c r="F21" s="220"/>
      <c r="G21" s="220"/>
      <c r="H21" s="220"/>
      <c r="I21" s="135"/>
      <c r="J21" s="38"/>
      <c r="K21" s="36"/>
      <c r="L21" s="37"/>
      <c r="M21" s="240"/>
      <c r="N21" s="38"/>
      <c r="O21" s="35"/>
      <c r="P21" s="36"/>
      <c r="Q21" s="36"/>
      <c r="R21" s="36"/>
      <c r="S21" s="37"/>
    </row>
    <row r="22" spans="1:19" ht="15.75" customHeight="1" x14ac:dyDescent="0.2">
      <c r="A22" s="555"/>
      <c r="B22" s="552"/>
      <c r="C22" s="545"/>
      <c r="D22" s="68"/>
      <c r="E22" s="105"/>
      <c r="F22" s="105"/>
      <c r="G22" s="105"/>
      <c r="H22" s="105"/>
      <c r="I22" s="160"/>
      <c r="J22" s="38"/>
      <c r="K22" s="36"/>
      <c r="L22" s="37"/>
      <c r="M22" s="240"/>
      <c r="N22" s="38"/>
      <c r="O22" s="35"/>
      <c r="P22" s="36"/>
      <c r="Q22" s="36"/>
      <c r="R22" s="36"/>
      <c r="S22" s="37"/>
    </row>
    <row r="23" spans="1:19" ht="15.75" customHeight="1" x14ac:dyDescent="0.2">
      <c r="A23" s="555"/>
      <c r="B23" s="552"/>
      <c r="C23" s="572" t="s">
        <v>299</v>
      </c>
      <c r="D23" s="106"/>
      <c r="E23" s="107"/>
      <c r="F23" s="107"/>
      <c r="G23" s="107"/>
      <c r="H23" s="107"/>
      <c r="I23" s="136"/>
      <c r="J23" s="108"/>
      <c r="K23" s="109"/>
      <c r="L23" s="110"/>
      <c r="M23" s="111"/>
      <c r="N23" s="108"/>
      <c r="O23" s="112"/>
      <c r="P23" s="109"/>
      <c r="Q23" s="109"/>
      <c r="R23" s="109"/>
      <c r="S23" s="110"/>
    </row>
    <row r="24" spans="1:19" ht="15.75" customHeight="1" x14ac:dyDescent="0.2">
      <c r="A24" s="555"/>
      <c r="B24" s="552"/>
      <c r="C24" s="568"/>
      <c r="D24" s="68"/>
      <c r="E24" s="161"/>
      <c r="F24" s="161"/>
      <c r="G24" s="161"/>
      <c r="H24" s="161"/>
      <c r="I24" s="135"/>
      <c r="J24" s="38"/>
      <c r="K24" s="36"/>
      <c r="L24" s="37"/>
      <c r="M24" s="84"/>
      <c r="N24" s="38"/>
      <c r="O24" s="35"/>
      <c r="P24" s="36"/>
      <c r="Q24" s="36"/>
      <c r="R24" s="36"/>
      <c r="S24" s="37"/>
    </row>
    <row r="25" spans="1:19" ht="15.75" customHeight="1" x14ac:dyDescent="0.2">
      <c r="A25" s="555"/>
      <c r="B25" s="552"/>
      <c r="C25" s="569"/>
      <c r="D25" s="113"/>
      <c r="E25" s="114"/>
      <c r="F25" s="114"/>
      <c r="G25" s="114"/>
      <c r="H25" s="114"/>
      <c r="I25" s="137"/>
      <c r="J25" s="115"/>
      <c r="K25" s="116"/>
      <c r="L25" s="117"/>
      <c r="M25" s="118"/>
      <c r="N25" s="115"/>
      <c r="O25" s="119"/>
      <c r="P25" s="116"/>
      <c r="Q25" s="116"/>
      <c r="R25" s="116"/>
      <c r="S25" s="117"/>
    </row>
    <row r="26" spans="1:19" ht="15.75" customHeight="1" x14ac:dyDescent="0.2">
      <c r="A26" s="555"/>
      <c r="B26" s="552"/>
      <c r="C26" s="549" t="s">
        <v>300</v>
      </c>
      <c r="D26" s="68"/>
      <c r="E26" s="161"/>
      <c r="F26" s="161"/>
      <c r="G26" s="161"/>
      <c r="H26" s="161"/>
      <c r="I26" s="135"/>
      <c r="J26" s="38"/>
      <c r="K26" s="36"/>
      <c r="L26" s="37"/>
      <c r="M26" s="84"/>
      <c r="N26" s="38"/>
      <c r="O26" s="35"/>
      <c r="P26" s="36"/>
      <c r="Q26" s="36"/>
      <c r="R26" s="36"/>
      <c r="S26" s="37"/>
    </row>
    <row r="27" spans="1:19" ht="15.75" customHeight="1" x14ac:dyDescent="0.2">
      <c r="A27" s="555"/>
      <c r="B27" s="552"/>
      <c r="C27" s="549"/>
      <c r="D27" s="68"/>
      <c r="E27" s="161"/>
      <c r="F27" s="161"/>
      <c r="G27" s="161"/>
      <c r="H27" s="161"/>
      <c r="I27" s="135"/>
      <c r="J27" s="38"/>
      <c r="K27" s="36"/>
      <c r="L27" s="37"/>
      <c r="M27" s="84"/>
      <c r="N27" s="38"/>
      <c r="O27" s="35"/>
      <c r="P27" s="36"/>
      <c r="Q27" s="36"/>
      <c r="R27" s="36"/>
      <c r="S27" s="37"/>
    </row>
    <row r="28" spans="1:19" ht="15.75" customHeight="1" x14ac:dyDescent="0.2">
      <c r="A28" s="555"/>
      <c r="B28" s="552"/>
      <c r="C28" s="550"/>
      <c r="D28" s="113"/>
      <c r="E28" s="114"/>
      <c r="F28" s="114"/>
      <c r="G28" s="114"/>
      <c r="H28" s="114"/>
      <c r="I28" s="137"/>
      <c r="J28" s="115"/>
      <c r="K28" s="116"/>
      <c r="L28" s="117"/>
      <c r="M28" s="118"/>
      <c r="N28" s="115"/>
      <c r="O28" s="119"/>
      <c r="P28" s="116"/>
      <c r="Q28" s="116"/>
      <c r="R28" s="116"/>
      <c r="S28" s="117"/>
    </row>
    <row r="29" spans="1:19" ht="15.75" customHeight="1" x14ac:dyDescent="0.2">
      <c r="A29" s="555"/>
      <c r="B29" s="552"/>
      <c r="C29" s="123" t="s">
        <v>301</v>
      </c>
      <c r="D29" s="208">
        <v>1115.5923684538438</v>
      </c>
      <c r="E29" s="209">
        <v>766.95253103771961</v>
      </c>
      <c r="F29" s="209">
        <v>374.24474205335429</v>
      </c>
      <c r="G29" s="209">
        <v>281.76538969536728</v>
      </c>
      <c r="H29" s="209">
        <v>211.71198732150268</v>
      </c>
      <c r="I29" s="138">
        <v>0</v>
      </c>
      <c r="J29" s="126"/>
      <c r="K29" s="127"/>
      <c r="L29" s="128"/>
      <c r="M29" s="129"/>
      <c r="N29" s="126"/>
      <c r="O29" s="130"/>
      <c r="P29" s="127"/>
      <c r="Q29" s="127"/>
      <c r="R29" s="127"/>
      <c r="S29" s="128"/>
    </row>
    <row r="30" spans="1:19" ht="15.75" customHeight="1" x14ac:dyDescent="0.2">
      <c r="A30" s="555"/>
      <c r="B30" s="552"/>
      <c r="C30" s="572" t="s">
        <v>236</v>
      </c>
      <c r="D30" s="211">
        <v>11.706448242199091</v>
      </c>
      <c r="E30" s="212">
        <v>55.605629150445679</v>
      </c>
      <c r="F30" s="212">
        <v>125.58934076526756</v>
      </c>
      <c r="G30" s="212">
        <v>78.493337978292232</v>
      </c>
      <c r="H30" s="212"/>
      <c r="I30" s="212"/>
      <c r="J30" s="158"/>
      <c r="K30" s="121"/>
      <c r="L30" s="73"/>
      <c r="M30" s="84"/>
      <c r="N30" s="38"/>
      <c r="O30" s="35"/>
      <c r="P30" s="36"/>
      <c r="Q30" s="36"/>
      <c r="R30" s="36"/>
      <c r="S30" s="37"/>
    </row>
    <row r="31" spans="1:19" ht="15.75" customHeight="1" x14ac:dyDescent="0.2">
      <c r="A31" s="555"/>
      <c r="B31" s="552"/>
      <c r="C31" s="568"/>
      <c r="D31" s="213">
        <v>798.95683715314726</v>
      </c>
      <c r="E31" s="213">
        <v>662.93371971667955</v>
      </c>
      <c r="F31" s="213">
        <v>150.34134032451695</v>
      </c>
      <c r="G31" s="213">
        <v>120.27307225961356</v>
      </c>
      <c r="H31" s="213">
        <v>197.59147585507941</v>
      </c>
      <c r="I31" s="213"/>
      <c r="J31" s="158"/>
      <c r="K31" s="121"/>
      <c r="L31" s="73"/>
      <c r="M31" s="84"/>
      <c r="N31" s="38"/>
      <c r="O31" s="35"/>
      <c r="P31" s="36"/>
      <c r="Q31" s="36"/>
      <c r="R31" s="36"/>
      <c r="S31" s="37"/>
    </row>
    <row r="32" spans="1:19" ht="15.75" customHeight="1" x14ac:dyDescent="0.2">
      <c r="A32" s="555"/>
      <c r="B32" s="552"/>
      <c r="C32" s="568"/>
      <c r="D32" s="171">
        <v>289.47048506167789</v>
      </c>
      <c r="E32" s="213">
        <v>48.413182170594204</v>
      </c>
      <c r="F32" s="213">
        <v>40.344318475495172</v>
      </c>
      <c r="G32" s="213">
        <v>32.275454780396139</v>
      </c>
      <c r="H32" s="213">
        <v>14.120511466423309</v>
      </c>
      <c r="I32" s="213"/>
      <c r="J32" s="158"/>
      <c r="K32" s="121"/>
      <c r="L32" s="73"/>
      <c r="M32" s="84"/>
      <c r="N32" s="38"/>
      <c r="O32" s="35"/>
      <c r="P32" s="36"/>
      <c r="Q32" s="36"/>
      <c r="R32" s="36"/>
      <c r="S32" s="37"/>
    </row>
    <row r="33" spans="1:19" ht="15.75" customHeight="1" x14ac:dyDescent="0.2">
      <c r="A33" s="555"/>
      <c r="B33" s="552"/>
      <c r="C33" s="568"/>
      <c r="D33" s="171">
        <v>15.458597996819874</v>
      </c>
      <c r="E33" s="172"/>
      <c r="F33" s="172">
        <v>57.969742488074523</v>
      </c>
      <c r="G33" s="213">
        <v>50.723524677065207</v>
      </c>
      <c r="H33" s="213"/>
      <c r="I33" s="275"/>
      <c r="J33" s="266"/>
      <c r="K33" s="121"/>
      <c r="L33" s="73"/>
      <c r="M33" s="84"/>
      <c r="N33" s="38"/>
      <c r="O33" s="35"/>
      <c r="P33" s="36"/>
      <c r="Q33" s="36"/>
      <c r="R33" s="36"/>
      <c r="S33" s="37"/>
    </row>
    <row r="34" spans="1:19" ht="16.5" customHeight="1" thickBot="1" x14ac:dyDescent="0.25">
      <c r="A34" s="556"/>
      <c r="B34" s="553"/>
      <c r="C34" s="162" t="s">
        <v>215</v>
      </c>
      <c r="D34" s="141">
        <v>1115.5923684538441</v>
      </c>
      <c r="E34" s="214">
        <v>766.95253103771938</v>
      </c>
      <c r="F34" s="214">
        <v>374.24474205335423</v>
      </c>
      <c r="G34" s="215">
        <v>281.76538969536716</v>
      </c>
      <c r="H34" s="215">
        <v>211.7119873215027</v>
      </c>
      <c r="I34" s="216">
        <v>0</v>
      </c>
      <c r="J34" s="159"/>
      <c r="K34" s="122"/>
      <c r="L34" s="75"/>
      <c r="M34" s="85"/>
      <c r="N34" s="39"/>
      <c r="O34" s="42"/>
      <c r="P34" s="40"/>
      <c r="Q34" s="40"/>
      <c r="R34" s="40"/>
      <c r="S34" s="41"/>
    </row>
    <row r="35" spans="1:19" s="32" customFormat="1" x14ac:dyDescent="0.2">
      <c r="A35" s="582" t="s">
        <v>355</v>
      </c>
      <c r="B35" s="583" t="s">
        <v>331</v>
      </c>
      <c r="C35" s="547" t="s">
        <v>214</v>
      </c>
      <c r="D35" s="199">
        <v>14.087568770874103</v>
      </c>
      <c r="E35" s="207">
        <v>18.475500027375872</v>
      </c>
      <c r="F35" s="207">
        <v>1.8475500027375873</v>
      </c>
      <c r="G35" s="207">
        <v>1.8475500027375873</v>
      </c>
      <c r="H35" s="92"/>
      <c r="I35" s="140"/>
      <c r="J35" s="370" t="s">
        <v>338</v>
      </c>
      <c r="K35" s="94"/>
      <c r="L35" s="95" t="s">
        <v>312</v>
      </c>
      <c r="M35" s="183" t="s">
        <v>159</v>
      </c>
      <c r="N35" s="353" t="e">
        <f>INDEX(#REF!,MATCH($M35,#REF!,0),4)</f>
        <v>#REF!</v>
      </c>
      <c r="O35" s="83" t="e">
        <f>INDEX(#REF!,MATCH($M35,#REF!,0),5)</f>
        <v>#REF!</v>
      </c>
      <c r="P35" s="185" t="e">
        <f>INDEX(#REF!,MATCH($M35,#REF!,0),6)</f>
        <v>#REF!</v>
      </c>
      <c r="Q35" s="186" t="e">
        <f>INDEX(#REF!,MATCH($M35,#REF!,0),7)</f>
        <v>#REF!</v>
      </c>
      <c r="R35" s="185" t="e">
        <f>INDEX(#REF!,MATCH($M35,#REF!,0),8)</f>
        <v>#REF!</v>
      </c>
      <c r="S35" s="187" t="e">
        <f>INDEX(#REF!,MATCH($M35,#REF!,0),9)</f>
        <v>#REF!</v>
      </c>
    </row>
    <row r="36" spans="1:19" s="32" customFormat="1" x14ac:dyDescent="0.2">
      <c r="A36" s="555"/>
      <c r="B36" s="552"/>
      <c r="C36" s="545"/>
      <c r="D36" s="199">
        <v>147.5846110455862</v>
      </c>
      <c r="E36" s="200">
        <v>155.4005311136562</v>
      </c>
      <c r="F36" s="200">
        <v>370.20428164874249</v>
      </c>
      <c r="G36" s="200">
        <v>284.77252434518653</v>
      </c>
      <c r="H36" s="78"/>
      <c r="I36" s="134"/>
      <c r="J36" s="371" t="s">
        <v>339</v>
      </c>
      <c r="K36" s="80"/>
      <c r="L36" s="82" t="s">
        <v>337</v>
      </c>
      <c r="M36" s="184" t="s">
        <v>75</v>
      </c>
      <c r="N36" s="353" t="e">
        <f>INDEX(#REF!,MATCH($M36,#REF!,0),4)</f>
        <v>#REF!</v>
      </c>
      <c r="O36" s="83" t="e">
        <f>INDEX(#REF!,MATCH($M36,#REF!,0),5)</f>
        <v>#REF!</v>
      </c>
      <c r="P36" s="186" t="e">
        <f>INDEX(#REF!,MATCH($M36,#REF!,0),6)</f>
        <v>#REF!</v>
      </c>
      <c r="Q36" s="186" t="e">
        <f>INDEX(#REF!,MATCH($M36,#REF!,0),7)</f>
        <v>#REF!</v>
      </c>
      <c r="R36" s="188" t="e">
        <f>INDEX(#REF!,MATCH($M36,#REF!,0),8)</f>
        <v>#REF!</v>
      </c>
      <c r="S36" s="187" t="e">
        <f>INDEX(#REF!,MATCH($M36,#REF!,0),9)</f>
        <v>#REF!</v>
      </c>
    </row>
    <row r="37" spans="1:19" s="32" customFormat="1" x14ac:dyDescent="0.2">
      <c r="A37" s="555"/>
      <c r="B37" s="552"/>
      <c r="C37" s="545"/>
      <c r="D37" s="199">
        <v>5.5181475592160578E-2</v>
      </c>
      <c r="E37" s="200">
        <v>5.8103826367156101E-2</v>
      </c>
      <c r="F37" s="200">
        <v>0.13841835125752683</v>
      </c>
      <c r="G37" s="200">
        <v>0.10647565481348217</v>
      </c>
      <c r="H37" s="78"/>
      <c r="I37" s="134"/>
      <c r="J37" s="353"/>
      <c r="K37" s="80"/>
      <c r="L37" s="73" t="s">
        <v>337</v>
      </c>
      <c r="M37" s="206" t="s">
        <v>136</v>
      </c>
      <c r="N37" s="353" t="e">
        <f>INDEX(#REF!,MATCH($M37,#REF!,0),4)</f>
        <v>#REF!</v>
      </c>
      <c r="O37" s="83" t="e">
        <f>INDEX(#REF!,MATCH($M37,#REF!,0),5)</f>
        <v>#REF!</v>
      </c>
      <c r="P37" s="186" t="e">
        <f>INDEX(#REF!,MATCH($M37,#REF!,0),6)</f>
        <v>#REF!</v>
      </c>
      <c r="Q37" s="186" t="e">
        <f>INDEX(#REF!,MATCH($M37,#REF!,0),7)</f>
        <v>#REF!</v>
      </c>
      <c r="R37" s="189" t="e">
        <f>INDEX(#REF!,MATCH($M37,#REF!,0),8)</f>
        <v>#REF!</v>
      </c>
      <c r="S37" s="187" t="e">
        <f>INDEX(#REF!,MATCH($M37,#REF!,0),9)</f>
        <v>#REF!</v>
      </c>
    </row>
    <row r="38" spans="1:19" s="31" customFormat="1" x14ac:dyDescent="0.2">
      <c r="A38" s="555"/>
      <c r="B38" s="552"/>
      <c r="C38" s="545"/>
      <c r="D38" s="433">
        <v>0</v>
      </c>
      <c r="E38" s="434">
        <v>0</v>
      </c>
      <c r="F38" s="434">
        <v>0</v>
      </c>
      <c r="G38" s="434">
        <v>0</v>
      </c>
      <c r="H38" s="78"/>
      <c r="I38" s="134"/>
      <c r="J38" s="371" t="s">
        <v>340</v>
      </c>
      <c r="K38" s="71"/>
      <c r="L38" s="73" t="s">
        <v>304</v>
      </c>
      <c r="M38" s="206" t="s">
        <v>133</v>
      </c>
      <c r="N38" s="353" t="e">
        <f>INDEX(#REF!,MATCH($M38,#REF!,0),4)</f>
        <v>#REF!</v>
      </c>
      <c r="O38" s="83" t="e">
        <f>INDEX(#REF!,MATCH($M38,#REF!,0),5)</f>
        <v>#REF!</v>
      </c>
      <c r="P38" s="186" t="e">
        <f>INDEX(#REF!,MATCH($M38,#REF!,0),6)</f>
        <v>#REF!</v>
      </c>
      <c r="Q38" s="186" t="e">
        <f>INDEX(#REF!,MATCH($M38,#REF!,0),7)</f>
        <v>#REF!</v>
      </c>
      <c r="R38" s="189" t="e">
        <f>INDEX(#REF!,MATCH($M38,#REF!,0),8)</f>
        <v>#REF!</v>
      </c>
      <c r="S38" s="187" t="e">
        <f>INDEX(#REF!,MATCH($M38,#REF!,0),9)</f>
        <v>#REF!</v>
      </c>
    </row>
    <row r="39" spans="1:19" s="31" customFormat="1" ht="15.75" customHeight="1" x14ac:dyDescent="0.2">
      <c r="A39" s="555"/>
      <c r="B39" s="552"/>
      <c r="C39" s="545"/>
      <c r="D39" s="433">
        <v>5.4783389966666665</v>
      </c>
      <c r="E39" s="434">
        <v>3.7804518499999999</v>
      </c>
      <c r="F39" s="434">
        <v>4.4105271583333323</v>
      </c>
      <c r="G39" s="434">
        <v>1.7327070979166665</v>
      </c>
      <c r="H39" s="78"/>
      <c r="I39" s="134"/>
      <c r="J39" s="349"/>
      <c r="K39" s="71"/>
      <c r="L39" s="73" t="s">
        <v>304</v>
      </c>
      <c r="M39" s="206" t="s">
        <v>140</v>
      </c>
      <c r="N39" s="353" t="e">
        <f>INDEX(#REF!,MATCH($M39,#REF!,0),4)</f>
        <v>#REF!</v>
      </c>
      <c r="O39" s="83" t="e">
        <f>INDEX(#REF!,MATCH($M39,#REF!,0),5)</f>
        <v>#REF!</v>
      </c>
      <c r="P39" s="186" t="e">
        <f>INDEX(#REF!,MATCH($M39,#REF!,0),6)</f>
        <v>#REF!</v>
      </c>
      <c r="Q39" s="186" t="e">
        <f>INDEX(#REF!,MATCH($M39,#REF!,0),7)</f>
        <v>#REF!</v>
      </c>
      <c r="R39" s="189" t="e">
        <f>INDEX(#REF!,MATCH($M39,#REF!,0),8)</f>
        <v>#REF!</v>
      </c>
      <c r="S39" s="187" t="e">
        <f>INDEX(#REF!,MATCH($M39,#REF!,0),9)</f>
        <v>#REF!</v>
      </c>
    </row>
    <row r="40" spans="1:19" s="31" customFormat="1" ht="15.75" customHeight="1" x14ac:dyDescent="0.2">
      <c r="A40" s="555"/>
      <c r="B40" s="552"/>
      <c r="C40" s="545"/>
      <c r="D40" s="433">
        <v>0</v>
      </c>
      <c r="E40" s="434">
        <v>0</v>
      </c>
      <c r="F40" s="434">
        <v>0</v>
      </c>
      <c r="G40" s="434">
        <v>0</v>
      </c>
      <c r="H40" s="78"/>
      <c r="I40" s="134"/>
      <c r="J40" s="349"/>
      <c r="K40" s="71"/>
      <c r="L40" s="73" t="s">
        <v>304</v>
      </c>
      <c r="M40" s="206" t="s">
        <v>200</v>
      </c>
      <c r="N40" s="353" t="e">
        <f>INDEX(#REF!,MATCH($M40,#REF!,0),4)</f>
        <v>#REF!</v>
      </c>
      <c r="O40" s="83" t="e">
        <f>INDEX(#REF!,MATCH($M40,#REF!,0),5)</f>
        <v>#REF!</v>
      </c>
      <c r="P40" s="186" t="e">
        <f>INDEX(#REF!,MATCH($M40,#REF!,0),6)</f>
        <v>#REF!</v>
      </c>
      <c r="Q40" s="186" t="e">
        <f>INDEX(#REF!,MATCH($M40,#REF!,0),7)</f>
        <v>#REF!</v>
      </c>
      <c r="R40" s="189" t="e">
        <f>INDEX(#REF!,MATCH($M40,#REF!,0),8)</f>
        <v>#REF!</v>
      </c>
      <c r="S40" s="187" t="e">
        <f>INDEX(#REF!,MATCH($M40,#REF!,0),9)</f>
        <v>#REF!</v>
      </c>
    </row>
    <row r="41" spans="1:19" ht="15.75" customHeight="1" x14ac:dyDescent="0.2">
      <c r="A41" s="555"/>
      <c r="B41" s="552"/>
      <c r="C41" s="545"/>
      <c r="D41" s="435"/>
      <c r="E41" s="78"/>
      <c r="F41" s="78"/>
      <c r="G41" s="78"/>
      <c r="H41" s="78"/>
      <c r="I41" s="134"/>
      <c r="J41" s="38"/>
      <c r="K41" s="36"/>
      <c r="L41" s="37"/>
      <c r="M41" s="240"/>
      <c r="N41" s="38"/>
      <c r="O41" s="35"/>
      <c r="P41" s="36"/>
      <c r="Q41" s="36"/>
      <c r="R41" s="36"/>
      <c r="S41" s="37"/>
    </row>
    <row r="42" spans="1:19" ht="15.75" customHeight="1" x14ac:dyDescent="0.2">
      <c r="A42" s="555"/>
      <c r="B42" s="552"/>
      <c r="C42" s="545"/>
      <c r="D42" s="435"/>
      <c r="E42" s="78"/>
      <c r="F42" s="78"/>
      <c r="G42" s="78"/>
      <c r="H42" s="78"/>
      <c r="I42" s="134"/>
      <c r="J42" s="38"/>
      <c r="K42" s="36"/>
      <c r="L42" s="37"/>
      <c r="M42" s="84"/>
      <c r="N42" s="38"/>
      <c r="O42" s="35"/>
      <c r="P42" s="36"/>
      <c r="Q42" s="36"/>
      <c r="R42" s="36"/>
      <c r="S42" s="37"/>
    </row>
    <row r="43" spans="1:19" ht="15.75" customHeight="1" x14ac:dyDescent="0.2">
      <c r="A43" s="555"/>
      <c r="B43" s="552"/>
      <c r="C43" s="572" t="s">
        <v>299</v>
      </c>
      <c r="D43" s="436"/>
      <c r="E43" s="437"/>
      <c r="F43" s="437"/>
      <c r="G43" s="437"/>
      <c r="H43" s="437"/>
      <c r="I43" s="438"/>
      <c r="J43" s="108"/>
      <c r="K43" s="109"/>
      <c r="L43" s="110"/>
      <c r="M43" s="111"/>
      <c r="N43" s="108"/>
      <c r="O43" s="112"/>
      <c r="P43" s="109"/>
      <c r="Q43" s="109"/>
      <c r="R43" s="109"/>
      <c r="S43" s="110"/>
    </row>
    <row r="44" spans="1:19" ht="15.75" customHeight="1" x14ac:dyDescent="0.2">
      <c r="A44" s="555"/>
      <c r="B44" s="552"/>
      <c r="C44" s="568"/>
      <c r="D44" s="435"/>
      <c r="E44" s="78"/>
      <c r="F44" s="78"/>
      <c r="G44" s="78"/>
      <c r="H44" s="78"/>
      <c r="I44" s="134"/>
      <c r="J44" s="38"/>
      <c r="K44" s="36"/>
      <c r="L44" s="37"/>
      <c r="M44" s="84"/>
      <c r="N44" s="38"/>
      <c r="O44" s="35"/>
      <c r="P44" s="36"/>
      <c r="Q44" s="36"/>
      <c r="R44" s="36"/>
      <c r="S44" s="37"/>
    </row>
    <row r="45" spans="1:19" ht="15.75" customHeight="1" x14ac:dyDescent="0.2">
      <c r="A45" s="555"/>
      <c r="B45" s="552"/>
      <c r="C45" s="569"/>
      <c r="D45" s="439"/>
      <c r="E45" s="440"/>
      <c r="F45" s="440"/>
      <c r="G45" s="440"/>
      <c r="H45" s="440"/>
      <c r="I45" s="441"/>
      <c r="J45" s="115"/>
      <c r="K45" s="116"/>
      <c r="L45" s="117"/>
      <c r="M45" s="118"/>
      <c r="N45" s="115"/>
      <c r="O45" s="119"/>
      <c r="P45" s="116"/>
      <c r="Q45" s="116"/>
      <c r="R45" s="116"/>
      <c r="S45" s="117"/>
    </row>
    <row r="46" spans="1:19" ht="15.75" customHeight="1" x14ac:dyDescent="0.2">
      <c r="A46" s="555"/>
      <c r="B46" s="552"/>
      <c r="C46" s="549" t="s">
        <v>300</v>
      </c>
      <c r="D46" s="435"/>
      <c r="E46" s="78"/>
      <c r="F46" s="78"/>
      <c r="G46" s="78"/>
      <c r="H46" s="78"/>
      <c r="I46" s="134"/>
      <c r="J46" s="38"/>
      <c r="K46" s="36"/>
      <c r="L46" s="37"/>
      <c r="M46" s="84"/>
      <c r="N46" s="38"/>
      <c r="O46" s="35"/>
      <c r="P46" s="36"/>
      <c r="Q46" s="36"/>
      <c r="R46" s="36"/>
      <c r="S46" s="37"/>
    </row>
    <row r="47" spans="1:19" ht="15.75" customHeight="1" x14ac:dyDescent="0.2">
      <c r="A47" s="555"/>
      <c r="B47" s="552"/>
      <c r="C47" s="549"/>
      <c r="D47" s="435"/>
      <c r="E47" s="78"/>
      <c r="F47" s="78"/>
      <c r="G47" s="78"/>
      <c r="H47" s="78"/>
      <c r="I47" s="134"/>
      <c r="J47" s="38"/>
      <c r="K47" s="36"/>
      <c r="L47" s="37"/>
      <c r="M47" s="84"/>
      <c r="N47" s="38"/>
      <c r="O47" s="35"/>
      <c r="P47" s="36"/>
      <c r="Q47" s="36"/>
      <c r="R47" s="36"/>
      <c r="S47" s="37"/>
    </row>
    <row r="48" spans="1:19" ht="15.75" customHeight="1" x14ac:dyDescent="0.2">
      <c r="A48" s="555"/>
      <c r="B48" s="552"/>
      <c r="C48" s="550"/>
      <c r="D48" s="439"/>
      <c r="E48" s="440"/>
      <c r="F48" s="440"/>
      <c r="G48" s="440"/>
      <c r="H48" s="440"/>
      <c r="I48" s="441"/>
      <c r="J48" s="115"/>
      <c r="K48" s="116"/>
      <c r="L48" s="117"/>
      <c r="M48" s="118"/>
      <c r="N48" s="115"/>
      <c r="O48" s="119"/>
      <c r="P48" s="116"/>
      <c r="Q48" s="116"/>
      <c r="R48" s="116"/>
      <c r="S48" s="117"/>
    </row>
    <row r="49" spans="1:19" ht="15.75" customHeight="1" x14ac:dyDescent="0.2">
      <c r="A49" s="555"/>
      <c r="B49" s="552"/>
      <c r="C49" s="123" t="s">
        <v>301</v>
      </c>
      <c r="D49" s="442">
        <v>167.20570028871913</v>
      </c>
      <c r="E49" s="203">
        <v>177.71458681739921</v>
      </c>
      <c r="F49" s="203">
        <v>376.60077716107094</v>
      </c>
      <c r="G49" s="203">
        <v>288.45925710065427</v>
      </c>
      <c r="H49" s="237">
        <v>0</v>
      </c>
      <c r="I49" s="238">
        <v>0</v>
      </c>
      <c r="J49" s="126"/>
      <c r="K49" s="127"/>
      <c r="L49" s="128"/>
      <c r="M49" s="129"/>
      <c r="N49" s="126"/>
      <c r="O49" s="130"/>
      <c r="P49" s="127"/>
      <c r="Q49" s="127"/>
      <c r="R49" s="127"/>
      <c r="S49" s="128"/>
    </row>
    <row r="50" spans="1:19" ht="15.75" customHeight="1" x14ac:dyDescent="0.2">
      <c r="A50" s="555"/>
      <c r="B50" s="552"/>
      <c r="C50" s="265" t="s">
        <v>356</v>
      </c>
      <c r="D50" s="443">
        <v>5.4783389966666665</v>
      </c>
      <c r="E50" s="443">
        <v>3.7804518499999995</v>
      </c>
      <c r="F50" s="200">
        <v>4.4105271583333323</v>
      </c>
      <c r="G50" s="200">
        <v>1.7327070979166665</v>
      </c>
      <c r="H50" s="78"/>
      <c r="I50" s="134"/>
      <c r="J50" s="158"/>
      <c r="K50" s="121"/>
      <c r="L50" s="73"/>
      <c r="M50" s="84"/>
      <c r="N50" s="38"/>
      <c r="O50" s="35"/>
      <c r="P50" s="36"/>
      <c r="Q50" s="36"/>
      <c r="R50" s="36"/>
      <c r="S50" s="37"/>
    </row>
    <row r="51" spans="1:19" ht="15.75" customHeight="1" x14ac:dyDescent="0.2">
      <c r="A51" s="555"/>
      <c r="B51" s="552"/>
      <c r="C51" s="568" t="s">
        <v>569</v>
      </c>
      <c r="D51" s="443">
        <v>146.71510443732558</v>
      </c>
      <c r="E51" s="443">
        <v>147.78165600999409</v>
      </c>
      <c r="F51" s="200">
        <v>370.34270000000004</v>
      </c>
      <c r="G51" s="200">
        <v>284.87900000000002</v>
      </c>
      <c r="H51" s="78"/>
      <c r="I51" s="134"/>
      <c r="J51" s="158"/>
      <c r="K51" s="121"/>
      <c r="L51" s="73"/>
      <c r="M51" s="84"/>
      <c r="N51" s="38"/>
      <c r="O51" s="35"/>
      <c r="P51" s="36"/>
      <c r="Q51" s="36"/>
      <c r="R51" s="36"/>
      <c r="S51" s="37"/>
    </row>
    <row r="52" spans="1:19" ht="15.75" customHeight="1" x14ac:dyDescent="0.2">
      <c r="A52" s="555"/>
      <c r="B52" s="552"/>
      <c r="C52" s="568"/>
      <c r="D52" s="443">
        <v>0.92468808385277035</v>
      </c>
      <c r="E52" s="443">
        <v>7.6769789300292599</v>
      </c>
      <c r="F52" s="78"/>
      <c r="G52" s="78"/>
      <c r="H52" s="78"/>
      <c r="I52" s="134"/>
      <c r="J52" s="158"/>
      <c r="K52" s="121"/>
      <c r="L52" s="73"/>
      <c r="M52" s="84"/>
      <c r="N52" s="38"/>
      <c r="O52" s="35"/>
      <c r="P52" s="36"/>
      <c r="Q52" s="36"/>
      <c r="R52" s="36"/>
      <c r="S52" s="37"/>
    </row>
    <row r="53" spans="1:19" ht="15.75" customHeight="1" x14ac:dyDescent="0.2">
      <c r="A53" s="555"/>
      <c r="B53" s="552"/>
      <c r="C53" s="265" t="s">
        <v>568</v>
      </c>
      <c r="D53" s="443">
        <v>14.087568770874103</v>
      </c>
      <c r="E53" s="443">
        <v>18.475500027375872</v>
      </c>
      <c r="F53" s="434">
        <v>1.8475500027375873</v>
      </c>
      <c r="G53" s="434">
        <v>1.8475500027375873</v>
      </c>
      <c r="H53" s="78"/>
      <c r="I53" s="134"/>
      <c r="J53" s="158"/>
      <c r="K53" s="121"/>
      <c r="L53" s="73"/>
      <c r="M53" s="84"/>
      <c r="N53" s="38"/>
      <c r="O53" s="35"/>
      <c r="P53" s="36"/>
      <c r="Q53" s="36"/>
      <c r="R53" s="36"/>
      <c r="S53" s="37"/>
    </row>
    <row r="54" spans="1:19" ht="16.5" customHeight="1" thickBot="1" x14ac:dyDescent="0.25">
      <c r="A54" s="556"/>
      <c r="B54" s="553"/>
      <c r="C54" s="162" t="s">
        <v>215</v>
      </c>
      <c r="D54" s="444">
        <v>167.20570028871913</v>
      </c>
      <c r="E54" s="356">
        <v>177.71458681739921</v>
      </c>
      <c r="F54" s="445">
        <v>376.60077716107094</v>
      </c>
      <c r="G54" s="445">
        <v>288.45925710065427</v>
      </c>
      <c r="H54" s="445">
        <v>0</v>
      </c>
      <c r="I54" s="446">
        <v>0</v>
      </c>
      <c r="J54" s="159"/>
      <c r="K54" s="122"/>
      <c r="L54" s="75"/>
      <c r="M54" s="85"/>
      <c r="N54" s="39"/>
      <c r="O54" s="42"/>
      <c r="P54" s="40"/>
      <c r="Q54" s="40"/>
      <c r="R54" s="40"/>
      <c r="S54" s="41"/>
    </row>
    <row r="55" spans="1:19" s="32" customFormat="1" x14ac:dyDescent="0.2">
      <c r="A55" s="582" t="s">
        <v>363</v>
      </c>
      <c r="B55" s="583" t="s">
        <v>333</v>
      </c>
      <c r="C55" s="547" t="s">
        <v>214</v>
      </c>
      <c r="D55" s="199">
        <v>2.8966191239423199E-2</v>
      </c>
      <c r="E55" s="246">
        <v>3.6437446520260396E-2</v>
      </c>
      <c r="F55" s="246">
        <v>8.2586317803325076E-3</v>
      </c>
      <c r="G55" s="246">
        <v>8.0441819203384193E-3</v>
      </c>
      <c r="H55" s="200">
        <v>1.4728311588270973E-2</v>
      </c>
      <c r="I55" s="244"/>
      <c r="J55" s="352"/>
      <c r="K55" s="94"/>
      <c r="L55" s="95"/>
      <c r="M55" s="96" t="s">
        <v>41</v>
      </c>
      <c r="N55" s="353" t="e">
        <f>INDEX(#REF!,MATCH($M55,#REF!,0),4)</f>
        <v>#REF!</v>
      </c>
      <c r="O55" s="83" t="e">
        <f>INDEX(#REF!,MATCH($M55,#REF!,0),5)</f>
        <v>#REF!</v>
      </c>
      <c r="P55" s="185" t="e">
        <f>INDEX(#REF!,MATCH($M55,#REF!,0),6)</f>
        <v>#REF!</v>
      </c>
      <c r="Q55" s="186" t="e">
        <f>INDEX(#REF!,MATCH($M55,#REF!,0),7)</f>
        <v>#REF!</v>
      </c>
      <c r="R55" s="185" t="e">
        <f>INDEX(#REF!,MATCH($M55,#REF!,0),8)</f>
        <v>#REF!</v>
      </c>
      <c r="S55" s="187" t="e">
        <f>INDEX(#REF!,MATCH($M55,#REF!,0),9)</f>
        <v>#REF!</v>
      </c>
    </row>
    <row r="56" spans="1:19" s="32" customFormat="1" x14ac:dyDescent="0.2">
      <c r="A56" s="555"/>
      <c r="B56" s="552"/>
      <c r="C56" s="545"/>
      <c r="D56" s="199">
        <v>6.8746427208231081E-3</v>
      </c>
      <c r="E56" s="434">
        <v>8.6478206408084693E-3</v>
      </c>
      <c r="F56" s="434">
        <v>1.9600486091989151E-3</v>
      </c>
      <c r="G56" s="200">
        <v>1.9091525090936515E-3</v>
      </c>
      <c r="H56" s="200">
        <v>3.4955192836163117E-3</v>
      </c>
      <c r="I56" s="134"/>
      <c r="J56" s="353"/>
      <c r="K56" s="80"/>
      <c r="L56" s="82"/>
      <c r="M56" s="89" t="s">
        <v>42</v>
      </c>
      <c r="N56" s="353" t="e">
        <f>INDEX(#REF!,MATCH($M56,#REF!,0),4)</f>
        <v>#REF!</v>
      </c>
      <c r="O56" s="83" t="e">
        <f>INDEX(#REF!,MATCH($M56,#REF!,0),5)</f>
        <v>#REF!</v>
      </c>
      <c r="P56" s="186" t="e">
        <f>INDEX(#REF!,MATCH($M56,#REF!,0),6)</f>
        <v>#REF!</v>
      </c>
      <c r="Q56" s="186" t="e">
        <f>INDEX(#REF!,MATCH($M56,#REF!,0),7)</f>
        <v>#REF!</v>
      </c>
      <c r="R56" s="188" t="e">
        <f>INDEX(#REF!,MATCH($M56,#REF!,0),8)</f>
        <v>#REF!</v>
      </c>
      <c r="S56" s="187" t="e">
        <f>INDEX(#REF!,MATCH($M56,#REF!,0),9)</f>
        <v>#REF!</v>
      </c>
    </row>
    <row r="57" spans="1:19" s="32" customFormat="1" x14ac:dyDescent="0.2">
      <c r="A57" s="555"/>
      <c r="B57" s="552"/>
      <c r="C57" s="545"/>
      <c r="D57" s="199">
        <v>162.05308523115161</v>
      </c>
      <c r="E57" s="200">
        <v>34.997332133064319</v>
      </c>
      <c r="F57" s="200">
        <v>59.530042149744574</v>
      </c>
      <c r="G57" s="200">
        <v>58.595167908797983</v>
      </c>
      <c r="H57" s="200">
        <v>550.79458991008414</v>
      </c>
      <c r="I57" s="134"/>
      <c r="J57" s="363" t="s">
        <v>514</v>
      </c>
      <c r="K57" s="80"/>
      <c r="L57" s="82"/>
      <c r="M57" s="89" t="s">
        <v>113</v>
      </c>
      <c r="N57" s="353" t="e">
        <f>INDEX(#REF!,MATCH($M57,#REF!,0),4)</f>
        <v>#REF!</v>
      </c>
      <c r="O57" s="83" t="e">
        <f>INDEX(#REF!,MATCH($M57,#REF!,0),5)</f>
        <v>#REF!</v>
      </c>
      <c r="P57" s="186" t="e">
        <f>INDEX(#REF!,MATCH($M57,#REF!,0),6)</f>
        <v>#REF!</v>
      </c>
      <c r="Q57" s="186" t="e">
        <f>INDEX(#REF!,MATCH($M57,#REF!,0),7)</f>
        <v>#REF!</v>
      </c>
      <c r="R57" s="189" t="e">
        <f>INDEX(#REF!,MATCH($M57,#REF!,0),8)</f>
        <v>#REF!</v>
      </c>
      <c r="S57" s="187" t="e">
        <f>INDEX(#REF!,MATCH($M57,#REF!,0),9)</f>
        <v>#REF!</v>
      </c>
    </row>
    <row r="58" spans="1:19" s="32" customFormat="1" x14ac:dyDescent="0.2">
      <c r="A58" s="555"/>
      <c r="B58" s="552"/>
      <c r="C58" s="545"/>
      <c r="D58" s="199">
        <v>9.945607418756099</v>
      </c>
      <c r="E58" s="434">
        <v>12.510879854276858</v>
      </c>
      <c r="F58" s="434">
        <v>3.4528894740972836E-2</v>
      </c>
      <c r="G58" s="200">
        <v>3.3632291424599524E-2</v>
      </c>
      <c r="H58" s="200">
        <v>6.1578277621572773E-2</v>
      </c>
      <c r="I58" s="134"/>
      <c r="J58" s="353"/>
      <c r="K58" s="80"/>
      <c r="L58" s="82"/>
      <c r="M58" s="89" t="s">
        <v>80</v>
      </c>
      <c r="N58" s="353" t="e">
        <f>INDEX(#REF!,MATCH($M58,#REF!,0),4)</f>
        <v>#REF!</v>
      </c>
      <c r="O58" s="83" t="e">
        <f>INDEX(#REF!,MATCH($M58,#REF!,0),5)</f>
        <v>#REF!</v>
      </c>
      <c r="P58" s="186" t="e">
        <f>INDEX(#REF!,MATCH($M58,#REF!,0),6)</f>
        <v>#REF!</v>
      </c>
      <c r="Q58" s="186" t="e">
        <f>INDEX(#REF!,MATCH($M58,#REF!,0),7)</f>
        <v>#REF!</v>
      </c>
      <c r="R58" s="189" t="e">
        <f>INDEX(#REF!,MATCH($M58,#REF!,0),8)</f>
        <v>#REF!</v>
      </c>
      <c r="S58" s="187" t="e">
        <f>INDEX(#REF!,MATCH($M58,#REF!,0),9)</f>
        <v>#REF!</v>
      </c>
    </row>
    <row r="59" spans="1:19" s="32" customFormat="1" x14ac:dyDescent="0.2">
      <c r="A59" s="555"/>
      <c r="B59" s="552"/>
      <c r="C59" s="545"/>
      <c r="D59" s="199">
        <v>2.2396272850438832</v>
      </c>
      <c r="E59" s="200">
        <v>40.727900174431198</v>
      </c>
      <c r="F59" s="434">
        <v>0.63854639774626909</v>
      </c>
      <c r="G59" s="200">
        <v>0.62196542050467296</v>
      </c>
      <c r="H59" s="200">
        <v>1.1387734142563277</v>
      </c>
      <c r="I59" s="134"/>
      <c r="J59" s="353"/>
      <c r="K59" s="80"/>
      <c r="L59" s="82"/>
      <c r="M59" s="89" t="s">
        <v>189</v>
      </c>
      <c r="N59" s="353" t="e">
        <f>INDEX(#REF!,MATCH($M59,#REF!,0),4)</f>
        <v>#REF!</v>
      </c>
      <c r="O59" s="83" t="e">
        <f>INDEX(#REF!,MATCH($M59,#REF!,0),5)</f>
        <v>#REF!</v>
      </c>
      <c r="P59" s="186" t="e">
        <f>INDEX(#REF!,MATCH($M59,#REF!,0),6)</f>
        <v>#REF!</v>
      </c>
      <c r="Q59" s="186" t="e">
        <f>INDEX(#REF!,MATCH($M59,#REF!,0),7)</f>
        <v>#REF!</v>
      </c>
      <c r="R59" s="189" t="e">
        <f>INDEX(#REF!,MATCH($M59,#REF!,0),8)</f>
        <v>#REF!</v>
      </c>
      <c r="S59" s="187" t="e">
        <f>INDEX(#REF!,MATCH($M59,#REF!,0),9)</f>
        <v>#REF!</v>
      </c>
    </row>
    <row r="60" spans="1:19" s="32" customFormat="1" x14ac:dyDescent="0.2">
      <c r="A60" s="555"/>
      <c r="B60" s="552"/>
      <c r="C60" s="545"/>
      <c r="D60" s="199">
        <v>2.3341343116610411</v>
      </c>
      <c r="E60" s="200">
        <v>34.349556275144593</v>
      </c>
      <c r="F60" s="434">
        <v>0.66549156036823387</v>
      </c>
      <c r="G60" s="200">
        <v>0.64821090471676368</v>
      </c>
      <c r="H60" s="200">
        <v>1.1868269855316598</v>
      </c>
      <c r="I60" s="134"/>
      <c r="J60" s="353"/>
      <c r="K60" s="80"/>
      <c r="L60" s="82"/>
      <c r="M60" s="89" t="s">
        <v>197</v>
      </c>
      <c r="N60" s="353" t="e">
        <f>INDEX(#REF!,MATCH($M60,#REF!,0),4)</f>
        <v>#REF!</v>
      </c>
      <c r="O60" s="83" t="e">
        <f>INDEX(#REF!,MATCH($M60,#REF!,0),5)</f>
        <v>#REF!</v>
      </c>
      <c r="P60" s="186" t="e">
        <f>INDEX(#REF!,MATCH($M60,#REF!,0),6)</f>
        <v>#REF!</v>
      </c>
      <c r="Q60" s="186" t="e">
        <f>INDEX(#REF!,MATCH($M60,#REF!,0),7)</f>
        <v>#REF!</v>
      </c>
      <c r="R60" s="189" t="e">
        <f>INDEX(#REF!,MATCH($M60,#REF!,0),8)</f>
        <v>#REF!</v>
      </c>
      <c r="S60" s="187" t="e">
        <f>INDEX(#REF!,MATCH($M60,#REF!,0),9)</f>
        <v>#REF!</v>
      </c>
    </row>
    <row r="61" spans="1:19" s="32" customFormat="1" x14ac:dyDescent="0.2">
      <c r="A61" s="555"/>
      <c r="B61" s="552"/>
      <c r="C61" s="545"/>
      <c r="D61" s="199"/>
      <c r="E61" s="200">
        <v>0</v>
      </c>
      <c r="F61" s="434">
        <v>0</v>
      </c>
      <c r="G61" s="200">
        <v>0</v>
      </c>
      <c r="H61" s="200">
        <v>0</v>
      </c>
      <c r="I61" s="134"/>
      <c r="J61" s="353"/>
      <c r="K61" s="80"/>
      <c r="L61" s="82"/>
      <c r="M61" s="89" t="s">
        <v>47</v>
      </c>
      <c r="N61" s="353" t="e">
        <f>INDEX(#REF!,MATCH($M61,#REF!,0),4)</f>
        <v>#REF!</v>
      </c>
      <c r="O61" s="83" t="e">
        <f>INDEX(#REF!,MATCH($M61,#REF!,0),5)</f>
        <v>#REF!</v>
      </c>
      <c r="P61" s="186" t="e">
        <f>INDEX(#REF!,MATCH($M61,#REF!,0),6)</f>
        <v>#REF!</v>
      </c>
      <c r="Q61" s="186" t="e">
        <f>INDEX(#REF!,MATCH($M61,#REF!,0),7)</f>
        <v>#REF!</v>
      </c>
      <c r="R61" s="189" t="e">
        <f>INDEX(#REF!,MATCH($M61,#REF!,0),8)</f>
        <v>#REF!</v>
      </c>
      <c r="S61" s="187" t="e">
        <f>INDEX(#REF!,MATCH($M61,#REF!,0),9)</f>
        <v>#REF!</v>
      </c>
    </row>
    <row r="62" spans="1:19" s="32" customFormat="1" x14ac:dyDescent="0.2">
      <c r="A62" s="555"/>
      <c r="B62" s="552"/>
      <c r="C62" s="545"/>
      <c r="D62" s="199">
        <v>0.75436458736888257</v>
      </c>
      <c r="E62" s="200">
        <v>0.41178070237821024</v>
      </c>
      <c r="F62" s="434">
        <v>6.3970460162742784E-2</v>
      </c>
      <c r="G62" s="200">
        <v>6.2309354959054285E-2</v>
      </c>
      <c r="H62" s="200">
        <v>0.11408389364999846</v>
      </c>
      <c r="I62" s="134"/>
      <c r="J62" s="353"/>
      <c r="K62" s="80"/>
      <c r="L62" s="82"/>
      <c r="M62" s="89" t="s">
        <v>114</v>
      </c>
      <c r="N62" s="353" t="e">
        <f>INDEX(#REF!,MATCH($M62,#REF!,0),4)</f>
        <v>#REF!</v>
      </c>
      <c r="O62" s="83" t="e">
        <f>INDEX(#REF!,MATCH($M62,#REF!,0),5)</f>
        <v>#REF!</v>
      </c>
      <c r="P62" s="186" t="e">
        <f>INDEX(#REF!,MATCH($M62,#REF!,0),6)</f>
        <v>#REF!</v>
      </c>
      <c r="Q62" s="186" t="e">
        <f>INDEX(#REF!,MATCH($M62,#REF!,0),7)</f>
        <v>#REF!</v>
      </c>
      <c r="R62" s="189" t="e">
        <f>INDEX(#REF!,MATCH($M62,#REF!,0),8)</f>
        <v>#REF!</v>
      </c>
      <c r="S62" s="187" t="e">
        <f>INDEX(#REF!,MATCH($M62,#REF!,0),9)</f>
        <v>#REF!</v>
      </c>
    </row>
    <row r="63" spans="1:19" s="32" customFormat="1" x14ac:dyDescent="0.2">
      <c r="A63" s="555"/>
      <c r="B63" s="552"/>
      <c r="C63" s="545"/>
      <c r="D63" s="199">
        <v>1.9421020172678558</v>
      </c>
      <c r="E63" s="200">
        <v>2.0327498037915062</v>
      </c>
      <c r="F63" s="434">
        <v>1.73348040525605</v>
      </c>
      <c r="G63" s="200">
        <v>1.6884675459716652</v>
      </c>
      <c r="H63" s="200">
        <v>3.0914611790266076</v>
      </c>
      <c r="I63" s="134"/>
      <c r="J63" s="353"/>
      <c r="K63" s="80"/>
      <c r="L63" s="82"/>
      <c r="M63" s="89" t="s">
        <v>127</v>
      </c>
      <c r="N63" s="353" t="e">
        <f>INDEX(#REF!,MATCH($M63,#REF!,0),4)</f>
        <v>#REF!</v>
      </c>
      <c r="O63" s="83" t="e">
        <f>INDEX(#REF!,MATCH($M63,#REF!,0),5)</f>
        <v>#REF!</v>
      </c>
      <c r="P63" s="186" t="e">
        <f>INDEX(#REF!,MATCH($M63,#REF!,0),6)</f>
        <v>#REF!</v>
      </c>
      <c r="Q63" s="186" t="e">
        <f>INDEX(#REF!,MATCH($M63,#REF!,0),7)</f>
        <v>#REF!</v>
      </c>
      <c r="R63" s="189" t="e">
        <f>INDEX(#REF!,MATCH($M63,#REF!,0),8)</f>
        <v>#REF!</v>
      </c>
      <c r="S63" s="187" t="e">
        <f>INDEX(#REF!,MATCH($M63,#REF!,0),9)</f>
        <v>#REF!</v>
      </c>
    </row>
    <row r="64" spans="1:19" s="32" customFormat="1" ht="39.75" customHeight="1" x14ac:dyDescent="0.2">
      <c r="A64" s="555"/>
      <c r="B64" s="552"/>
      <c r="C64" s="545"/>
      <c r="D64" s="199">
        <v>203.10009966711556</v>
      </c>
      <c r="E64" s="200">
        <v>3.346247143901969</v>
      </c>
      <c r="F64" s="200">
        <v>22.113410196347157</v>
      </c>
      <c r="G64" s="200">
        <v>17.688166983685917</v>
      </c>
      <c r="H64" s="200">
        <v>90.359837602242294</v>
      </c>
      <c r="I64" s="243">
        <v>27.197646909306837</v>
      </c>
      <c r="J64" s="586" t="s">
        <v>635</v>
      </c>
      <c r="K64" s="587"/>
      <c r="L64" s="588"/>
      <c r="M64" s="89" t="s">
        <v>137</v>
      </c>
      <c r="N64" s="353" t="e">
        <f>INDEX(#REF!,MATCH($M64,#REF!,0),4)</f>
        <v>#REF!</v>
      </c>
      <c r="O64" s="83" t="e">
        <f>INDEX(#REF!,MATCH($M64,#REF!,0),5)</f>
        <v>#REF!</v>
      </c>
      <c r="P64" s="186" t="e">
        <f>INDEX(#REF!,MATCH($M64,#REF!,0),6)</f>
        <v>#REF!</v>
      </c>
      <c r="Q64" s="186" t="e">
        <f>INDEX(#REF!,MATCH($M64,#REF!,0),7)</f>
        <v>#REF!</v>
      </c>
      <c r="R64" s="189" t="e">
        <f>INDEX(#REF!,MATCH($M64,#REF!,0),8)</f>
        <v>#REF!</v>
      </c>
      <c r="S64" s="187" t="e">
        <f>INDEX(#REF!,MATCH($M64,#REF!,0),9)</f>
        <v>#REF!</v>
      </c>
    </row>
    <row r="65" spans="1:19" s="32" customFormat="1" x14ac:dyDescent="0.2">
      <c r="A65" s="555"/>
      <c r="B65" s="552"/>
      <c r="C65" s="545"/>
      <c r="D65" s="199">
        <v>215.14112234409583</v>
      </c>
      <c r="E65" s="405">
        <v>1194.207011173786</v>
      </c>
      <c r="F65" s="434">
        <v>61.339486975048167</v>
      </c>
      <c r="G65" s="200">
        <v>59.746699604961719</v>
      </c>
      <c r="H65" s="200">
        <v>109.39185822337571</v>
      </c>
      <c r="I65" s="134"/>
      <c r="J65" s="363" t="s">
        <v>515</v>
      </c>
      <c r="K65" s="80"/>
      <c r="L65" s="82"/>
      <c r="M65" s="89" t="s">
        <v>76</v>
      </c>
      <c r="N65" s="353" t="e">
        <f>INDEX(#REF!,MATCH($M65,#REF!,0),4)</f>
        <v>#REF!</v>
      </c>
      <c r="O65" s="83" t="e">
        <f>INDEX(#REF!,MATCH($M65,#REF!,0),5)</f>
        <v>#REF!</v>
      </c>
      <c r="P65" s="186" t="e">
        <f>INDEX(#REF!,MATCH($M65,#REF!,0),6)</f>
        <v>#REF!</v>
      </c>
      <c r="Q65" s="186" t="e">
        <f>INDEX(#REF!,MATCH($M65,#REF!,0),7)</f>
        <v>#REF!</v>
      </c>
      <c r="R65" s="189" t="e">
        <f>INDEX(#REF!,MATCH($M65,#REF!,0),8)</f>
        <v>#REF!</v>
      </c>
      <c r="S65" s="187" t="e">
        <f>INDEX(#REF!,MATCH($M65,#REF!,0),9)</f>
        <v>#REF!</v>
      </c>
    </row>
    <row r="66" spans="1:19" s="32" customFormat="1" x14ac:dyDescent="0.2">
      <c r="A66" s="555"/>
      <c r="B66" s="552"/>
      <c r="C66" s="545"/>
      <c r="D66" s="199">
        <v>0.27257487117063073</v>
      </c>
      <c r="E66" s="434">
        <v>1.2496210042493929</v>
      </c>
      <c r="F66" s="434">
        <v>4.7915185581269739</v>
      </c>
      <c r="G66" s="200">
        <v>4.6670983743386083</v>
      </c>
      <c r="H66" s="200">
        <v>8.545117421645795</v>
      </c>
      <c r="I66" s="134"/>
      <c r="J66" s="353"/>
      <c r="K66" s="80"/>
      <c r="L66" s="82"/>
      <c r="M66" s="89" t="s">
        <v>101</v>
      </c>
      <c r="N66" s="353" t="e">
        <f>INDEX(#REF!,MATCH($M66,#REF!,0),4)</f>
        <v>#REF!</v>
      </c>
      <c r="O66" s="83" t="e">
        <f>INDEX(#REF!,MATCH($M66,#REF!,0),5)</f>
        <v>#REF!</v>
      </c>
      <c r="P66" s="186" t="e">
        <f>INDEX(#REF!,MATCH($M66,#REF!,0),6)</f>
        <v>#REF!</v>
      </c>
      <c r="Q66" s="186" t="e">
        <f>INDEX(#REF!,MATCH($M66,#REF!,0),7)</f>
        <v>#REF!</v>
      </c>
      <c r="R66" s="189" t="e">
        <f>INDEX(#REF!,MATCH($M66,#REF!,0),8)</f>
        <v>#REF!</v>
      </c>
      <c r="S66" s="187" t="e">
        <f>INDEX(#REF!,MATCH($M66,#REF!,0),9)</f>
        <v>#REF!</v>
      </c>
    </row>
    <row r="67" spans="1:19" s="32" customFormat="1" x14ac:dyDescent="0.2">
      <c r="A67" s="555"/>
      <c r="B67" s="552"/>
      <c r="C67" s="545"/>
      <c r="D67" s="199">
        <v>0.20178547957244694</v>
      </c>
      <c r="E67" s="200">
        <v>1.9195190324677469</v>
      </c>
      <c r="F67" s="434">
        <v>3.5471313477267725</v>
      </c>
      <c r="G67" s="200">
        <v>3.4550238605383785</v>
      </c>
      <c r="H67" s="200">
        <v>6.3258972095423855</v>
      </c>
      <c r="I67" s="447">
        <v>22.233688780260376</v>
      </c>
      <c r="J67" s="353"/>
      <c r="K67" s="80"/>
      <c r="L67" s="82"/>
      <c r="M67" s="89" t="s">
        <v>195</v>
      </c>
      <c r="N67" s="353" t="e">
        <f>INDEX(#REF!,MATCH($M67,#REF!,0),4)</f>
        <v>#REF!</v>
      </c>
      <c r="O67" s="83" t="e">
        <f>INDEX(#REF!,MATCH($M67,#REF!,0),5)</f>
        <v>#REF!</v>
      </c>
      <c r="P67" s="186" t="e">
        <f>INDEX(#REF!,MATCH($M67,#REF!,0),6)</f>
        <v>#REF!</v>
      </c>
      <c r="Q67" s="186" t="e">
        <f>INDEX(#REF!,MATCH($M67,#REF!,0),7)</f>
        <v>#REF!</v>
      </c>
      <c r="R67" s="189" t="e">
        <f>INDEX(#REF!,MATCH($M67,#REF!,0),8)</f>
        <v>#REF!</v>
      </c>
      <c r="S67" s="187" t="e">
        <f>INDEX(#REF!,MATCH($M67,#REF!,0),9)</f>
        <v>#REF!</v>
      </c>
    </row>
    <row r="68" spans="1:19" s="32" customFormat="1" x14ac:dyDescent="0.2">
      <c r="A68" s="555"/>
      <c r="B68" s="552"/>
      <c r="C68" s="545"/>
      <c r="D68" s="199">
        <v>2.0525010128208856E-6</v>
      </c>
      <c r="E68" s="434">
        <v>9.4097022438233004E-6</v>
      </c>
      <c r="F68" s="434">
        <v>3.6080349781580809E-5</v>
      </c>
      <c r="G68" s="200">
        <v>3.5143460213792597E-5</v>
      </c>
      <c r="H68" s="200">
        <v>6.434511768189424E-5</v>
      </c>
      <c r="I68" s="134"/>
      <c r="J68" s="353"/>
      <c r="K68" s="80"/>
      <c r="L68" s="82"/>
      <c r="M68" s="89" t="s">
        <v>37</v>
      </c>
      <c r="N68" s="353" t="e">
        <f>INDEX(#REF!,MATCH($M68,#REF!,0),4)</f>
        <v>#REF!</v>
      </c>
      <c r="O68" s="83" t="e">
        <f>INDEX(#REF!,MATCH($M68,#REF!,0),5)</f>
        <v>#REF!</v>
      </c>
      <c r="P68" s="186" t="e">
        <f>INDEX(#REF!,MATCH($M68,#REF!,0),6)</f>
        <v>#REF!</v>
      </c>
      <c r="Q68" s="186" t="e">
        <f>INDEX(#REF!,MATCH($M68,#REF!,0),7)</f>
        <v>#REF!</v>
      </c>
      <c r="R68" s="189" t="e">
        <f>INDEX(#REF!,MATCH($M68,#REF!,0),8)</f>
        <v>#REF!</v>
      </c>
      <c r="S68" s="187" t="e">
        <f>INDEX(#REF!,MATCH($M68,#REF!,0),9)</f>
        <v>#REF!</v>
      </c>
    </row>
    <row r="69" spans="1:19" s="32" customFormat="1" x14ac:dyDescent="0.2">
      <c r="A69" s="555"/>
      <c r="B69" s="552"/>
      <c r="C69" s="545"/>
      <c r="D69" s="199">
        <v>2.703511182346166E-4</v>
      </c>
      <c r="E69" s="434">
        <v>3.4008283418909715E-4</v>
      </c>
      <c r="F69" s="434">
        <v>1.4432139912632324E-4</v>
      </c>
      <c r="G69" s="200">
        <v>1.4057384085517039E-4</v>
      </c>
      <c r="H69" s="200">
        <v>2.5738047072757696E-4</v>
      </c>
      <c r="I69" s="134"/>
      <c r="J69" s="353"/>
      <c r="K69" s="80"/>
      <c r="L69" s="82"/>
      <c r="M69" s="89" t="s">
        <v>46</v>
      </c>
      <c r="N69" s="353" t="e">
        <f>INDEX(#REF!,MATCH($M69,#REF!,0),4)</f>
        <v>#REF!</v>
      </c>
      <c r="O69" s="83" t="e">
        <f>INDEX(#REF!,MATCH($M69,#REF!,0),5)</f>
        <v>#REF!</v>
      </c>
      <c r="P69" s="186" t="e">
        <f>INDEX(#REF!,MATCH($M69,#REF!,0),6)</f>
        <v>#REF!</v>
      </c>
      <c r="Q69" s="186" t="e">
        <f>INDEX(#REF!,MATCH($M69,#REF!,0),7)</f>
        <v>#REF!</v>
      </c>
      <c r="R69" s="189" t="e">
        <f>INDEX(#REF!,MATCH($M69,#REF!,0),8)</f>
        <v>#REF!</v>
      </c>
      <c r="S69" s="187" t="e">
        <f>INDEX(#REF!,MATCH($M69,#REF!,0),9)</f>
        <v>#REF!</v>
      </c>
    </row>
    <row r="70" spans="1:19" s="31" customFormat="1" x14ac:dyDescent="0.2">
      <c r="A70" s="555"/>
      <c r="B70" s="552"/>
      <c r="C70" s="545"/>
      <c r="D70" s="199">
        <v>1.4749121120054465</v>
      </c>
      <c r="E70" s="200">
        <v>6.2210137955922642</v>
      </c>
      <c r="F70" s="434">
        <v>0.42051631644368276</v>
      </c>
      <c r="G70" s="200">
        <v>0.4095968726925599</v>
      </c>
      <c r="H70" s="200">
        <v>0.74994206077621683</v>
      </c>
      <c r="I70" s="134"/>
      <c r="J70" s="349"/>
      <c r="K70" s="71"/>
      <c r="L70" s="73"/>
      <c r="M70" s="170" t="s">
        <v>105</v>
      </c>
      <c r="N70" s="353" t="e">
        <f>INDEX(#REF!,MATCH($M70,#REF!,0),4)</f>
        <v>#REF!</v>
      </c>
      <c r="O70" s="83" t="e">
        <f>INDEX(#REF!,MATCH($M70,#REF!,0),5)</f>
        <v>#REF!</v>
      </c>
      <c r="P70" s="186" t="e">
        <f>INDEX(#REF!,MATCH($M70,#REF!,0),6)</f>
        <v>#REF!</v>
      </c>
      <c r="Q70" s="186" t="e">
        <f>INDEX(#REF!,MATCH($M70,#REF!,0),7)</f>
        <v>#REF!</v>
      </c>
      <c r="R70" s="189" t="e">
        <f>INDEX(#REF!,MATCH($M70,#REF!,0),8)</f>
        <v>#REF!</v>
      </c>
      <c r="S70" s="187" t="e">
        <f>INDEX(#REF!,MATCH($M70,#REF!,0),9)</f>
        <v>#REF!</v>
      </c>
    </row>
    <row r="71" spans="1:19" s="31" customFormat="1" x14ac:dyDescent="0.2">
      <c r="A71" s="555"/>
      <c r="B71" s="552"/>
      <c r="C71" s="545"/>
      <c r="D71" s="435"/>
      <c r="E71" s="78"/>
      <c r="F71" s="78"/>
      <c r="G71" s="78"/>
      <c r="H71" s="78"/>
      <c r="I71" s="134"/>
      <c r="J71" s="349"/>
      <c r="K71" s="71"/>
      <c r="L71" s="73"/>
      <c r="M71" s="170"/>
      <c r="N71" s="349"/>
      <c r="O71" s="354"/>
      <c r="P71" s="71"/>
      <c r="Q71" s="71"/>
      <c r="R71" s="71"/>
      <c r="S71" s="73"/>
    </row>
    <row r="72" spans="1:19" s="31" customFormat="1" ht="15.75" customHeight="1" x14ac:dyDescent="0.2">
      <c r="A72" s="555"/>
      <c r="B72" s="552"/>
      <c r="C72" s="123" t="s">
        <v>301</v>
      </c>
      <c r="D72" s="448">
        <v>599.49552856278876</v>
      </c>
      <c r="E72" s="461">
        <v>1332.0190458527813</v>
      </c>
      <c r="F72" s="461">
        <v>154.88852234385004</v>
      </c>
      <c r="G72" s="203">
        <v>147.62646817432247</v>
      </c>
      <c r="H72" s="203">
        <v>771.77851173421323</v>
      </c>
      <c r="I72" s="449">
        <v>49.431335689567213</v>
      </c>
      <c r="J72" s="364"/>
      <c r="K72" s="28"/>
      <c r="L72" s="365"/>
      <c r="M72" s="366"/>
      <c r="N72" s="364"/>
      <c r="O72" s="367"/>
      <c r="P72" s="28"/>
      <c r="Q72" s="28"/>
      <c r="R72" s="28"/>
      <c r="S72" s="365"/>
    </row>
    <row r="73" spans="1:19" s="31" customFormat="1" ht="15.75" customHeight="1" x14ac:dyDescent="0.2">
      <c r="A73" s="555"/>
      <c r="B73" s="552"/>
      <c r="C73" s="572" t="s">
        <v>362</v>
      </c>
      <c r="D73" s="443">
        <v>198.74512361989053</v>
      </c>
      <c r="E73" s="443">
        <v>459.25168007783464</v>
      </c>
      <c r="F73" s="443">
        <v>27.643221955741744</v>
      </c>
      <c r="G73" s="443">
        <v>25.51682026683854</v>
      </c>
      <c r="H73" s="443">
        <v>111.1668234725684</v>
      </c>
      <c r="I73" s="443"/>
      <c r="J73" s="349"/>
      <c r="K73" s="368"/>
      <c r="L73" s="73"/>
      <c r="M73" s="170"/>
      <c r="N73" s="349"/>
      <c r="O73" s="354"/>
      <c r="P73" s="71"/>
      <c r="Q73" s="71"/>
      <c r="R73" s="71"/>
      <c r="S73" s="73"/>
    </row>
    <row r="74" spans="1:19" s="31" customFormat="1" ht="15.75" customHeight="1" x14ac:dyDescent="0.2">
      <c r="A74" s="555"/>
      <c r="B74" s="552"/>
      <c r="C74" s="568"/>
      <c r="D74" s="443">
        <v>59.851399883528977</v>
      </c>
      <c r="E74" s="443">
        <v>43.599177705203324</v>
      </c>
      <c r="F74" s="443">
        <v>8.637255283170024</v>
      </c>
      <c r="G74" s="443">
        <v>8.637255283170024</v>
      </c>
      <c r="H74" s="443">
        <v>23.191051970852829</v>
      </c>
      <c r="I74" s="443"/>
      <c r="J74" s="349"/>
      <c r="K74" s="368"/>
      <c r="L74" s="73"/>
      <c r="M74" s="170"/>
      <c r="N74" s="349"/>
      <c r="O74" s="354"/>
      <c r="P74" s="71"/>
      <c r="Q74" s="71"/>
      <c r="R74" s="71"/>
      <c r="S74" s="73"/>
    </row>
    <row r="75" spans="1:19" s="31" customFormat="1" ht="15.75" customHeight="1" x14ac:dyDescent="0.2">
      <c r="A75" s="555"/>
      <c r="B75" s="552"/>
      <c r="C75" s="568"/>
      <c r="D75" s="443">
        <v>93.347544616610193</v>
      </c>
      <c r="E75" s="443">
        <v>2.0474117841406456</v>
      </c>
      <c r="F75" s="443">
        <v>2.3835540173577665</v>
      </c>
      <c r="G75" s="443">
        <v>2.3835540173577665</v>
      </c>
      <c r="H75" s="443">
        <v>70.284285127216194</v>
      </c>
      <c r="I75" s="443"/>
      <c r="J75" s="349"/>
      <c r="K75" s="368"/>
      <c r="L75" s="73"/>
      <c r="M75" s="170"/>
      <c r="N75" s="349"/>
      <c r="O75" s="354"/>
      <c r="P75" s="71"/>
      <c r="Q75" s="71"/>
      <c r="R75" s="71"/>
      <c r="S75" s="73"/>
    </row>
    <row r="76" spans="1:19" s="31" customFormat="1" ht="15.75" customHeight="1" x14ac:dyDescent="0.2">
      <c r="A76" s="555"/>
      <c r="B76" s="552"/>
      <c r="C76" s="568"/>
      <c r="D76" s="443">
        <v>54.682856189289033</v>
      </c>
      <c r="E76" s="443">
        <v>6.6100155833206529</v>
      </c>
      <c r="F76" s="443">
        <v>31.158291456656897</v>
      </c>
      <c r="G76" s="443">
        <v>30.50462100651724</v>
      </c>
      <c r="H76" s="443">
        <v>16.341761253491377</v>
      </c>
      <c r="I76" s="443">
        <v>22.233688780260376</v>
      </c>
      <c r="J76" s="349"/>
      <c r="K76" s="368"/>
      <c r="L76" s="73"/>
      <c r="M76" s="170"/>
      <c r="N76" s="349"/>
      <c r="O76" s="354"/>
      <c r="P76" s="71"/>
      <c r="Q76" s="71"/>
      <c r="R76" s="71"/>
      <c r="S76" s="73"/>
    </row>
    <row r="77" spans="1:19" s="31" customFormat="1" ht="15.75" customHeight="1" x14ac:dyDescent="0.2">
      <c r="A77" s="555"/>
      <c r="B77" s="552"/>
      <c r="C77" s="351" t="s">
        <v>316</v>
      </c>
      <c r="D77" s="450">
        <v>121.72257957040468</v>
      </c>
      <c r="E77" s="405"/>
      <c r="F77" s="405"/>
      <c r="G77" s="405"/>
      <c r="H77" s="405"/>
      <c r="I77" s="451">
        <v>1.2172257957040467</v>
      </c>
      <c r="J77" s="349"/>
      <c r="K77" s="368"/>
      <c r="L77" s="135"/>
      <c r="M77" s="170"/>
      <c r="N77" s="349"/>
      <c r="O77" s="354"/>
      <c r="P77" s="71"/>
      <c r="Q77" s="71"/>
      <c r="R77" s="71"/>
      <c r="S77" s="73"/>
    </row>
    <row r="78" spans="1:19" s="31" customFormat="1" ht="15.75" customHeight="1" x14ac:dyDescent="0.2">
      <c r="A78" s="555"/>
      <c r="B78" s="552"/>
      <c r="C78" s="351" t="s">
        <v>317</v>
      </c>
      <c r="D78" s="450">
        <v>71.14602468306542</v>
      </c>
      <c r="E78" s="405"/>
      <c r="F78" s="405"/>
      <c r="G78" s="405"/>
      <c r="H78" s="405"/>
      <c r="I78" s="451"/>
      <c r="J78" s="349"/>
      <c r="K78" s="368"/>
      <c r="L78" s="135"/>
      <c r="M78" s="170"/>
      <c r="N78" s="349"/>
      <c r="O78" s="354"/>
      <c r="P78" s="71"/>
      <c r="Q78" s="71"/>
      <c r="R78" s="71"/>
      <c r="S78" s="73"/>
    </row>
    <row r="79" spans="1:19" s="31" customFormat="1" ht="15.75" customHeight="1" x14ac:dyDescent="0.2">
      <c r="A79" s="555"/>
      <c r="B79" s="552"/>
      <c r="C79" s="568" t="s">
        <v>318</v>
      </c>
      <c r="D79" s="452"/>
      <c r="E79" s="405">
        <v>820.51076070228237</v>
      </c>
      <c r="F79" s="405"/>
      <c r="G79" s="405"/>
      <c r="H79" s="405"/>
      <c r="I79" s="451"/>
      <c r="J79" s="349"/>
      <c r="K79" s="368"/>
      <c r="L79" s="135"/>
      <c r="M79" s="170"/>
      <c r="N79" s="349"/>
      <c r="O79" s="354"/>
      <c r="P79" s="71"/>
      <c r="Q79" s="71"/>
      <c r="R79" s="71"/>
      <c r="S79" s="73"/>
    </row>
    <row r="80" spans="1:19" s="31" customFormat="1" ht="15.75" customHeight="1" x14ac:dyDescent="0.2">
      <c r="A80" s="555"/>
      <c r="B80" s="552"/>
      <c r="C80" s="568"/>
      <c r="D80" s="452"/>
      <c r="E80" s="405"/>
      <c r="F80" s="405">
        <v>6.0892319071758969</v>
      </c>
      <c r="G80" s="405">
        <v>6.0892319071758969</v>
      </c>
      <c r="H80" s="405"/>
      <c r="I80" s="451">
        <v>7.3070782886110752</v>
      </c>
      <c r="J80" s="349"/>
      <c r="K80" s="368"/>
      <c r="L80" s="135"/>
      <c r="M80" s="170"/>
      <c r="N80" s="349"/>
      <c r="O80" s="354"/>
      <c r="P80" s="71"/>
      <c r="Q80" s="71"/>
      <c r="R80" s="71"/>
      <c r="S80" s="73"/>
    </row>
    <row r="81" spans="1:19" s="31" customFormat="1" ht="15.75" customHeight="1" x14ac:dyDescent="0.2">
      <c r="A81" s="555"/>
      <c r="B81" s="552"/>
      <c r="C81" s="568"/>
      <c r="D81" s="452"/>
      <c r="E81" s="405"/>
      <c r="F81" s="405">
        <v>12.448895216661139</v>
      </c>
      <c r="G81" s="405">
        <v>9.3366714124958552</v>
      </c>
      <c r="H81" s="405"/>
      <c r="I81" s="451">
        <v>18.673342824991714</v>
      </c>
      <c r="J81" s="349"/>
      <c r="K81" s="368"/>
      <c r="L81" s="135"/>
      <c r="M81" s="170"/>
      <c r="N81" s="349"/>
      <c r="O81" s="354"/>
      <c r="P81" s="71"/>
      <c r="Q81" s="71"/>
      <c r="R81" s="71"/>
      <c r="S81" s="73"/>
    </row>
    <row r="82" spans="1:19" s="31" customFormat="1" ht="15.75" customHeight="1" x14ac:dyDescent="0.2">
      <c r="A82" s="555"/>
      <c r="B82" s="552"/>
      <c r="C82" s="568"/>
      <c r="D82" s="452"/>
      <c r="E82" s="405"/>
      <c r="F82" s="405">
        <v>5.4790329052779114</v>
      </c>
      <c r="G82" s="405">
        <v>4.1092746789584336</v>
      </c>
      <c r="H82" s="405"/>
      <c r="I82" s="451"/>
      <c r="J82" s="349"/>
      <c r="K82" s="368"/>
      <c r="L82" s="135"/>
      <c r="M82" s="170"/>
      <c r="N82" s="349"/>
      <c r="O82" s="354"/>
      <c r="P82" s="71"/>
      <c r="Q82" s="71"/>
      <c r="R82" s="71"/>
      <c r="S82" s="73"/>
    </row>
    <row r="83" spans="1:19" s="31" customFormat="1" ht="15.75" customHeight="1" x14ac:dyDescent="0.2">
      <c r="A83" s="555"/>
      <c r="B83" s="552"/>
      <c r="C83" s="568"/>
      <c r="D83" s="452"/>
      <c r="E83" s="405"/>
      <c r="F83" s="405"/>
      <c r="G83" s="405"/>
      <c r="H83" s="405">
        <v>98.985851195834087</v>
      </c>
      <c r="I83" s="451"/>
      <c r="J83" s="349"/>
      <c r="K83" s="368"/>
      <c r="L83" s="135"/>
      <c r="M83" s="170"/>
      <c r="N83" s="349"/>
      <c r="O83" s="354"/>
      <c r="P83" s="71"/>
      <c r="Q83" s="71"/>
      <c r="R83" s="71"/>
      <c r="S83" s="73"/>
    </row>
    <row r="84" spans="1:19" s="31" customFormat="1" ht="15.75" customHeight="1" x14ac:dyDescent="0.2">
      <c r="A84" s="555"/>
      <c r="B84" s="552"/>
      <c r="C84" s="568"/>
      <c r="D84" s="452"/>
      <c r="E84" s="405"/>
      <c r="F84" s="405">
        <v>1.5702551671284357</v>
      </c>
      <c r="G84" s="405">
        <v>1.5702551671284357</v>
      </c>
      <c r="H84" s="405">
        <v>121.56814197123373</v>
      </c>
      <c r="I84" s="451"/>
      <c r="J84" s="349"/>
      <c r="K84" s="368"/>
      <c r="L84" s="135"/>
      <c r="M84" s="170"/>
      <c r="N84" s="349"/>
      <c r="O84" s="354"/>
      <c r="P84" s="71"/>
      <c r="Q84" s="71"/>
      <c r="R84" s="71"/>
      <c r="S84" s="73"/>
    </row>
    <row r="85" spans="1:19" s="31" customFormat="1" ht="15.75" customHeight="1" x14ac:dyDescent="0.2">
      <c r="A85" s="555"/>
      <c r="B85" s="552"/>
      <c r="C85" s="568"/>
      <c r="D85" s="452"/>
      <c r="E85" s="405"/>
      <c r="F85" s="405">
        <v>8.1555318306508635</v>
      </c>
      <c r="G85" s="405">
        <v>8.1555318306508635</v>
      </c>
      <c r="H85" s="405">
        <v>193.37858979893801</v>
      </c>
      <c r="I85" s="451"/>
      <c r="J85" s="349"/>
      <c r="K85" s="368"/>
      <c r="L85" s="135"/>
      <c r="M85" s="170"/>
      <c r="N85" s="349"/>
      <c r="O85" s="354"/>
      <c r="P85" s="71"/>
      <c r="Q85" s="71"/>
      <c r="R85" s="71"/>
      <c r="S85" s="73"/>
    </row>
    <row r="86" spans="1:19" s="31" customFormat="1" ht="15.75" customHeight="1" x14ac:dyDescent="0.2">
      <c r="A86" s="555"/>
      <c r="B86" s="552"/>
      <c r="C86" s="568"/>
      <c r="D86" s="452"/>
      <c r="E86" s="405"/>
      <c r="F86" s="405">
        <v>51.323252604029364</v>
      </c>
      <c r="G86" s="405">
        <v>51.323252604029364</v>
      </c>
      <c r="H86" s="405">
        <v>136.8620069440783</v>
      </c>
      <c r="I86" s="451"/>
      <c r="J86" s="349"/>
      <c r="K86" s="368"/>
      <c r="L86" s="135"/>
      <c r="M86" s="170"/>
      <c r="N86" s="349"/>
      <c r="O86" s="354"/>
      <c r="P86" s="71"/>
      <c r="Q86" s="71"/>
      <c r="R86" s="71"/>
      <c r="S86" s="73"/>
    </row>
    <row r="87" spans="1:19" s="31" customFormat="1" ht="16.5" customHeight="1" thickBot="1" x14ac:dyDescent="0.25">
      <c r="A87" s="556"/>
      <c r="B87" s="553"/>
      <c r="C87" s="348" t="s">
        <v>215</v>
      </c>
      <c r="D87" s="453">
        <v>599.49552856278888</v>
      </c>
      <c r="E87" s="454">
        <v>1332.0190458527816</v>
      </c>
      <c r="F87" s="454">
        <v>154.88852234385004</v>
      </c>
      <c r="G87" s="445">
        <v>147.62646817432241</v>
      </c>
      <c r="H87" s="445">
        <v>771.77851173421288</v>
      </c>
      <c r="I87" s="446">
        <v>49.431335689567213</v>
      </c>
      <c r="J87" s="349"/>
      <c r="K87" s="369"/>
      <c r="L87" s="75"/>
      <c r="M87" s="359"/>
      <c r="N87" s="350"/>
      <c r="O87" s="355"/>
      <c r="P87" s="358"/>
      <c r="Q87" s="358"/>
      <c r="R87" s="358"/>
      <c r="S87" s="75"/>
    </row>
    <row r="88" spans="1:19" s="32" customFormat="1" x14ac:dyDescent="0.2">
      <c r="A88" s="582" t="s">
        <v>357</v>
      </c>
      <c r="B88" s="583" t="s">
        <v>334</v>
      </c>
      <c r="C88" s="547" t="s">
        <v>214</v>
      </c>
      <c r="D88" s="191">
        <v>13.063233279986424</v>
      </c>
      <c r="E88" s="243">
        <v>3.0711854335328588</v>
      </c>
      <c r="F88" s="244">
        <v>1.5323281828966346</v>
      </c>
      <c r="G88" s="468">
        <v>1.1936174164729267</v>
      </c>
      <c r="H88" s="468">
        <v>20.928090349572127</v>
      </c>
      <c r="I88" s="447">
        <v>0.77580219782351434</v>
      </c>
      <c r="J88" s="352"/>
      <c r="K88" s="94"/>
      <c r="L88" s="95"/>
      <c r="M88" s="96" t="s">
        <v>131</v>
      </c>
      <c r="N88" s="353" t="e">
        <f>INDEX(#REF!,MATCH($M88,#REF!,0),4)</f>
        <v>#REF!</v>
      </c>
      <c r="O88" s="83" t="e">
        <f>INDEX(#REF!,MATCH($M88,#REF!,0),5)</f>
        <v>#REF!</v>
      </c>
      <c r="P88" s="185" t="e">
        <f>INDEX(#REF!,MATCH($M88,#REF!,0),6)</f>
        <v>#REF!</v>
      </c>
      <c r="Q88" s="186" t="e">
        <f>INDEX(#REF!,MATCH($M88,#REF!,0),7)</f>
        <v>#REF!</v>
      </c>
      <c r="R88" s="185" t="e">
        <f>INDEX(#REF!,MATCH($M88,#REF!,0),8)</f>
        <v>#REF!</v>
      </c>
      <c r="S88" s="187" t="e">
        <f>INDEX(#REF!,MATCH($M88,#REF!,0),9)</f>
        <v>#REF!</v>
      </c>
    </row>
    <row r="89" spans="1:19" s="32" customFormat="1" x14ac:dyDescent="0.2">
      <c r="A89" s="555"/>
      <c r="B89" s="552"/>
      <c r="C89" s="545"/>
      <c r="D89" s="243">
        <v>5.9622263020687241</v>
      </c>
      <c r="E89" s="243">
        <v>9.6687804010206175</v>
      </c>
      <c r="F89" s="243">
        <v>4.1478934398209528</v>
      </c>
      <c r="G89" s="243">
        <v>3.2310296884868195</v>
      </c>
      <c r="H89" s="243">
        <v>9.5518473918288045</v>
      </c>
      <c r="I89" s="447">
        <v>0.35408601912916976</v>
      </c>
      <c r="J89" s="353"/>
      <c r="K89" s="80"/>
      <c r="L89" s="82"/>
      <c r="M89" s="89" t="s">
        <v>38</v>
      </c>
      <c r="N89" s="353" t="e">
        <f>INDEX(#REF!,MATCH($M89,#REF!,0),4)</f>
        <v>#REF!</v>
      </c>
      <c r="O89" s="83" t="e">
        <f>INDEX(#REF!,MATCH($M89,#REF!,0),5)</f>
        <v>#REF!</v>
      </c>
      <c r="P89" s="186" t="e">
        <f>INDEX(#REF!,MATCH($M89,#REF!,0),6)</f>
        <v>#REF!</v>
      </c>
      <c r="Q89" s="186" t="e">
        <f>INDEX(#REF!,MATCH($M89,#REF!,0),7)</f>
        <v>#REF!</v>
      </c>
      <c r="R89" s="188" t="e">
        <f>INDEX(#REF!,MATCH($M89,#REF!,0),8)</f>
        <v>#REF!</v>
      </c>
      <c r="S89" s="187" t="e">
        <f>INDEX(#REF!,MATCH($M89,#REF!,0),9)</f>
        <v>#REF!</v>
      </c>
    </row>
    <row r="90" spans="1:19" s="32" customFormat="1" x14ac:dyDescent="0.2">
      <c r="A90" s="555"/>
      <c r="B90" s="552"/>
      <c r="C90" s="545"/>
      <c r="D90" s="243">
        <v>160.50667937168669</v>
      </c>
      <c r="E90" s="243">
        <v>11.593702763068476</v>
      </c>
      <c r="F90" s="243">
        <v>2.8859644287082094</v>
      </c>
      <c r="G90" s="243">
        <v>2.2480415382791596</v>
      </c>
      <c r="H90" s="243">
        <v>257.14141480936291</v>
      </c>
      <c r="I90" s="447">
        <v>9.5322063039846494</v>
      </c>
      <c r="J90" s="353"/>
      <c r="K90" s="80"/>
      <c r="L90" s="82"/>
      <c r="M90" s="89" t="s">
        <v>43</v>
      </c>
      <c r="N90" s="353" t="e">
        <f>INDEX(#REF!,MATCH($M90,#REF!,0),4)</f>
        <v>#REF!</v>
      </c>
      <c r="O90" s="83" t="e">
        <f>INDEX(#REF!,MATCH($M90,#REF!,0),5)</f>
        <v>#REF!</v>
      </c>
      <c r="P90" s="186" t="e">
        <f>INDEX(#REF!,MATCH($M90,#REF!,0),6)</f>
        <v>#REF!</v>
      </c>
      <c r="Q90" s="186" t="e">
        <f>INDEX(#REF!,MATCH($M90,#REF!,0),7)</f>
        <v>#REF!</v>
      </c>
      <c r="R90" s="189" t="e">
        <f>INDEX(#REF!,MATCH($M90,#REF!,0),8)</f>
        <v>#REF!</v>
      </c>
      <c r="S90" s="187" t="e">
        <f>INDEX(#REF!,MATCH($M90,#REF!,0),9)</f>
        <v>#REF!</v>
      </c>
    </row>
    <row r="91" spans="1:19" s="51" customFormat="1" x14ac:dyDescent="0.2">
      <c r="A91" s="555"/>
      <c r="B91" s="552"/>
      <c r="C91" s="545"/>
      <c r="D91" s="243">
        <v>157.40095523615446</v>
      </c>
      <c r="E91" s="243">
        <v>325.40682520176455</v>
      </c>
      <c r="F91" s="243">
        <v>7.9485042248538393</v>
      </c>
      <c r="G91" s="243">
        <v>6.1915412008931074</v>
      </c>
      <c r="H91" s="243">
        <v>252.16585677436686</v>
      </c>
      <c r="I91" s="447">
        <v>9.3477628696114152</v>
      </c>
      <c r="J91" s="165"/>
      <c r="K91" s="80"/>
      <c r="L91" s="82"/>
      <c r="M91" s="89" t="s">
        <v>144</v>
      </c>
      <c r="N91" s="225" t="e">
        <f>INDEX(#REF!,MATCH($M91,#REF!,0),4)</f>
        <v>#REF!</v>
      </c>
      <c r="O91" s="83" t="e">
        <f>INDEX(#REF!,MATCH($M91,#REF!,0),5)</f>
        <v>#REF!</v>
      </c>
      <c r="P91" s="186" t="e">
        <f>INDEX(#REF!,MATCH($M91,#REF!,0),6)</f>
        <v>#REF!</v>
      </c>
      <c r="Q91" s="186" t="e">
        <f>INDEX(#REF!,MATCH($M91,#REF!,0),7)</f>
        <v>#REF!</v>
      </c>
      <c r="R91" s="189" t="e">
        <f>INDEX(#REF!,MATCH($M91,#REF!,0),8)</f>
        <v>#REF!</v>
      </c>
      <c r="S91" s="187" t="e">
        <f>INDEX(#REF!,MATCH($M91,#REF!,0),9)</f>
        <v>#REF!</v>
      </c>
    </row>
    <row r="92" spans="1:19" s="51" customFormat="1" x14ac:dyDescent="0.2">
      <c r="A92" s="555"/>
      <c r="B92" s="552"/>
      <c r="C92" s="545"/>
      <c r="D92" s="243">
        <v>249.3929680109259</v>
      </c>
      <c r="E92" s="243">
        <v>721.4696041299585</v>
      </c>
      <c r="F92" s="243">
        <v>405.34502913650869</v>
      </c>
      <c r="G92" s="243">
        <v>315.74625583369567</v>
      </c>
      <c r="H92" s="243">
        <v>399.54262893527937</v>
      </c>
      <c r="I92" s="447">
        <v>14.811004944773273</v>
      </c>
      <c r="J92" s="165"/>
      <c r="K92" s="80"/>
      <c r="L92" s="82"/>
      <c r="M92" s="89" t="s">
        <v>146</v>
      </c>
      <c r="N92" s="225" t="e">
        <f>INDEX(#REF!,MATCH($M92,#REF!,0),4)</f>
        <v>#REF!</v>
      </c>
      <c r="O92" s="83" t="e">
        <f>INDEX(#REF!,MATCH($M92,#REF!,0),5)</f>
        <v>#REF!</v>
      </c>
      <c r="P92" s="186" t="e">
        <f>INDEX(#REF!,MATCH($M92,#REF!,0),6)</f>
        <v>#REF!</v>
      </c>
      <c r="Q92" s="186" t="e">
        <f>INDEX(#REF!,MATCH($M92,#REF!,0),7)</f>
        <v>#REF!</v>
      </c>
      <c r="R92" s="189" t="e">
        <f>INDEX(#REF!,MATCH($M92,#REF!,0),8)</f>
        <v>#REF!</v>
      </c>
      <c r="S92" s="187" t="e">
        <f>INDEX(#REF!,MATCH($M92,#REF!,0),9)</f>
        <v>#REF!</v>
      </c>
    </row>
    <row r="93" spans="1:19" s="51" customFormat="1" x14ac:dyDescent="0.2">
      <c r="A93" s="555"/>
      <c r="B93" s="552"/>
      <c r="C93" s="545"/>
      <c r="D93" s="243">
        <v>136.18252424078315</v>
      </c>
      <c r="E93" s="243">
        <v>6.5179258519833825</v>
      </c>
      <c r="F93" s="243">
        <v>106.95997343118542</v>
      </c>
      <c r="G93" s="243">
        <v>83.317195740409176</v>
      </c>
      <c r="H93" s="243">
        <v>218.17264610211936</v>
      </c>
      <c r="I93" s="447">
        <v>8.087637979566372</v>
      </c>
      <c r="J93" s="165"/>
      <c r="K93" s="80"/>
      <c r="L93" s="82"/>
      <c r="M93" s="89" t="s">
        <v>186</v>
      </c>
      <c r="N93" s="225" t="e">
        <f>INDEX(#REF!,MATCH($M93,#REF!,0),4)</f>
        <v>#REF!</v>
      </c>
      <c r="O93" s="83" t="e">
        <f>INDEX(#REF!,MATCH($M93,#REF!,0),5)</f>
        <v>#REF!</v>
      </c>
      <c r="P93" s="186" t="e">
        <f>INDEX(#REF!,MATCH($M93,#REF!,0),6)</f>
        <v>#REF!</v>
      </c>
      <c r="Q93" s="186" t="e">
        <f>INDEX(#REF!,MATCH($M93,#REF!,0),7)</f>
        <v>#REF!</v>
      </c>
      <c r="R93" s="189" t="e">
        <f>INDEX(#REF!,MATCH($M93,#REF!,0),8)</f>
        <v>#REF!</v>
      </c>
      <c r="S93" s="187" t="e">
        <f>INDEX(#REF!,MATCH($M93,#REF!,0),9)</f>
        <v>#REF!</v>
      </c>
    </row>
    <row r="94" spans="1:19" x14ac:dyDescent="0.2">
      <c r="A94" s="555"/>
      <c r="B94" s="552"/>
      <c r="C94" s="545"/>
      <c r="D94" s="243">
        <v>74.199019499246106</v>
      </c>
      <c r="E94" s="243">
        <v>139.94896323626773</v>
      </c>
      <c r="F94" s="243">
        <v>32.34503350808567</v>
      </c>
      <c r="G94" s="243">
        <v>25.195382922912536</v>
      </c>
      <c r="H94" s="243">
        <v>118.87132003597661</v>
      </c>
      <c r="I94" s="447">
        <v>4.4065478408056684</v>
      </c>
      <c r="J94" s="38"/>
      <c r="K94" s="36"/>
      <c r="L94" s="37"/>
      <c r="M94" s="84" t="s">
        <v>196</v>
      </c>
      <c r="N94" s="38" t="e">
        <f>INDEX(#REF!,MATCH($M94,#REF!,0),4)</f>
        <v>#REF!</v>
      </c>
      <c r="O94" s="35" t="e">
        <f>INDEX(#REF!,MATCH($M94,#REF!,0),5)</f>
        <v>#REF!</v>
      </c>
      <c r="P94" s="36" t="e">
        <f>INDEX(#REF!,MATCH($M94,#REF!,0),6)</f>
        <v>#REF!</v>
      </c>
      <c r="Q94" s="36" t="e">
        <f>INDEX(#REF!,MATCH($M94,#REF!,0),7)</f>
        <v>#REF!</v>
      </c>
      <c r="R94" s="36" t="e">
        <f>INDEX(#REF!,MATCH($M94,#REF!,0),8)</f>
        <v>#REF!</v>
      </c>
      <c r="S94" s="37" t="e">
        <f>INDEX(#REF!,MATCH($M94,#REF!,0),9)</f>
        <v>#REF!</v>
      </c>
    </row>
    <row r="95" spans="1:19" x14ac:dyDescent="0.2">
      <c r="A95" s="555"/>
      <c r="B95" s="552"/>
      <c r="C95" s="545"/>
      <c r="D95" s="243">
        <v>10.568284882339665</v>
      </c>
      <c r="E95" s="243">
        <v>91.497920478276015</v>
      </c>
      <c r="F95" s="243">
        <v>0.47750788538783595</v>
      </c>
      <c r="G95" s="243">
        <v>0.37195800146718749</v>
      </c>
      <c r="H95" s="243">
        <v>16.931032013067721</v>
      </c>
      <c r="I95" s="447">
        <v>0.62763164855252851</v>
      </c>
      <c r="J95" s="38"/>
      <c r="K95" s="36"/>
      <c r="L95" s="37"/>
      <c r="M95" s="84" t="s">
        <v>201</v>
      </c>
      <c r="N95" s="38" t="e">
        <f>INDEX(#REF!,MATCH($M95,#REF!,0),4)</f>
        <v>#REF!</v>
      </c>
      <c r="O95" s="35" t="e">
        <f>INDEX(#REF!,MATCH($M95,#REF!,0),5)</f>
        <v>#REF!</v>
      </c>
      <c r="P95" s="36" t="e">
        <f>INDEX(#REF!,MATCH($M95,#REF!,0),6)</f>
        <v>#REF!</v>
      </c>
      <c r="Q95" s="36" t="e">
        <f>INDEX(#REF!,MATCH($M95,#REF!,0),7)</f>
        <v>#REF!</v>
      </c>
      <c r="R95" s="36" t="e">
        <f>INDEX(#REF!,MATCH($M95,#REF!,0),8)</f>
        <v>#REF!</v>
      </c>
      <c r="S95" s="37" t="e">
        <f>INDEX(#REF!,MATCH($M95,#REF!,0),9)</f>
        <v>#REF!</v>
      </c>
    </row>
    <row r="96" spans="1:19" ht="15.75" customHeight="1" x14ac:dyDescent="0.2">
      <c r="A96" s="555"/>
      <c r="B96" s="552"/>
      <c r="C96" s="545"/>
      <c r="D96" s="200"/>
      <c r="E96" s="78"/>
      <c r="F96" s="78"/>
      <c r="G96" s="78"/>
      <c r="H96" s="78"/>
      <c r="I96" s="134"/>
      <c r="J96" s="38"/>
      <c r="K96" s="36"/>
      <c r="L96" s="37"/>
      <c r="M96" s="84"/>
      <c r="N96" s="38"/>
      <c r="O96" s="35"/>
      <c r="P96" s="36"/>
      <c r="Q96" s="36"/>
      <c r="R96" s="36"/>
      <c r="S96" s="37"/>
    </row>
    <row r="97" spans="1:19" ht="15.75" customHeight="1" x14ac:dyDescent="0.2">
      <c r="A97" s="555"/>
      <c r="B97" s="552"/>
      <c r="C97" s="545"/>
      <c r="D97" s="200"/>
      <c r="E97" s="455"/>
      <c r="F97" s="455"/>
      <c r="G97" s="455"/>
      <c r="H97" s="455"/>
      <c r="I97" s="456"/>
      <c r="J97" s="38"/>
      <c r="K97" s="36"/>
      <c r="L97" s="37"/>
      <c r="M97" s="84"/>
      <c r="N97" s="38"/>
      <c r="O97" s="35"/>
      <c r="P97" s="36"/>
      <c r="Q97" s="36"/>
      <c r="R97" s="36"/>
      <c r="S97" s="37"/>
    </row>
    <row r="98" spans="1:19" ht="15.75" customHeight="1" x14ac:dyDescent="0.2">
      <c r="A98" s="555"/>
      <c r="B98" s="552"/>
      <c r="C98" s="572" t="s">
        <v>299</v>
      </c>
      <c r="D98" s="457"/>
      <c r="E98" s="437"/>
      <c r="F98" s="437"/>
      <c r="G98" s="437"/>
      <c r="H98" s="437"/>
      <c r="I98" s="438"/>
      <c r="J98" s="108"/>
      <c r="K98" s="109"/>
      <c r="L98" s="110"/>
      <c r="M98" s="111"/>
      <c r="N98" s="108"/>
      <c r="O98" s="112"/>
      <c r="P98" s="109"/>
      <c r="Q98" s="109"/>
      <c r="R98" s="109"/>
      <c r="S98" s="110"/>
    </row>
    <row r="99" spans="1:19" ht="15.75" customHeight="1" x14ac:dyDescent="0.2">
      <c r="A99" s="555"/>
      <c r="B99" s="552"/>
      <c r="C99" s="568"/>
      <c r="D99" s="458"/>
      <c r="E99" s="78"/>
      <c r="F99" s="78"/>
      <c r="G99" s="78"/>
      <c r="H99" s="78"/>
      <c r="I99" s="134"/>
      <c r="J99" s="38"/>
      <c r="K99" s="36"/>
      <c r="L99" s="37"/>
      <c r="M99" s="84"/>
      <c r="N99" s="38"/>
      <c r="O99" s="35"/>
      <c r="P99" s="36"/>
      <c r="Q99" s="36"/>
      <c r="R99" s="36"/>
      <c r="S99" s="37"/>
    </row>
    <row r="100" spans="1:19" ht="15.75" customHeight="1" x14ac:dyDescent="0.2">
      <c r="A100" s="555"/>
      <c r="B100" s="552"/>
      <c r="C100" s="569"/>
      <c r="D100" s="459"/>
      <c r="E100" s="440"/>
      <c r="F100" s="440"/>
      <c r="G100" s="440"/>
      <c r="H100" s="440"/>
      <c r="I100" s="441"/>
      <c r="J100" s="115"/>
      <c r="K100" s="116"/>
      <c r="L100" s="117"/>
      <c r="M100" s="118"/>
      <c r="N100" s="115"/>
      <c r="O100" s="119"/>
      <c r="P100" s="116"/>
      <c r="Q100" s="116"/>
      <c r="R100" s="116"/>
      <c r="S100" s="117"/>
    </row>
    <row r="101" spans="1:19" ht="15.75" customHeight="1" x14ac:dyDescent="0.2">
      <c r="A101" s="555"/>
      <c r="B101" s="552"/>
      <c r="C101" s="585" t="s">
        <v>300</v>
      </c>
      <c r="D101" s="458"/>
      <c r="E101" s="78"/>
      <c r="F101" s="78"/>
      <c r="G101" s="78"/>
      <c r="H101" s="78"/>
      <c r="I101" s="134"/>
      <c r="J101" s="38"/>
      <c r="K101" s="36"/>
      <c r="L101" s="37"/>
      <c r="M101" s="84"/>
      <c r="N101" s="38"/>
      <c r="O101" s="35"/>
      <c r="P101" s="36"/>
      <c r="Q101" s="36"/>
      <c r="R101" s="36"/>
      <c r="S101" s="37"/>
    </row>
    <row r="102" spans="1:19" ht="15.75" customHeight="1" x14ac:dyDescent="0.2">
      <c r="A102" s="555"/>
      <c r="B102" s="552"/>
      <c r="C102" s="549"/>
      <c r="D102" s="458"/>
      <c r="E102" s="78"/>
      <c r="F102" s="78"/>
      <c r="G102" s="78"/>
      <c r="H102" s="78"/>
      <c r="I102" s="134"/>
      <c r="J102" s="38"/>
      <c r="K102" s="36"/>
      <c r="L102" s="37"/>
      <c r="M102" s="84"/>
      <c r="N102" s="38"/>
      <c r="O102" s="35"/>
      <c r="P102" s="36"/>
      <c r="Q102" s="36"/>
      <c r="R102" s="36"/>
      <c r="S102" s="37"/>
    </row>
    <row r="103" spans="1:19" ht="15.75" customHeight="1" x14ac:dyDescent="0.2">
      <c r="A103" s="555"/>
      <c r="B103" s="552"/>
      <c r="C103" s="550"/>
      <c r="D103" s="459"/>
      <c r="E103" s="440"/>
      <c r="F103" s="440"/>
      <c r="G103" s="440"/>
      <c r="H103" s="440"/>
      <c r="I103" s="441"/>
      <c r="J103" s="115"/>
      <c r="K103" s="116"/>
      <c r="L103" s="117"/>
      <c r="M103" s="118"/>
      <c r="N103" s="115"/>
      <c r="O103" s="119"/>
      <c r="P103" s="116"/>
      <c r="Q103" s="116"/>
      <c r="R103" s="116"/>
      <c r="S103" s="117"/>
    </row>
    <row r="104" spans="1:19" ht="15.75" customHeight="1" x14ac:dyDescent="0.2">
      <c r="A104" s="555"/>
      <c r="B104" s="552"/>
      <c r="C104" s="181" t="s">
        <v>301</v>
      </c>
      <c r="D104" s="460">
        <v>807.27589082319105</v>
      </c>
      <c r="E104" s="461">
        <v>1309.174907495872</v>
      </c>
      <c r="F104" s="461">
        <v>561.64223423744716</v>
      </c>
      <c r="G104" s="461">
        <v>437.49502234261655</v>
      </c>
      <c r="H104" s="461">
        <v>1293.3048364115739</v>
      </c>
      <c r="I104" s="449">
        <v>47.942679804246588</v>
      </c>
      <c r="J104" s="126"/>
      <c r="K104" s="127"/>
      <c r="L104" s="128"/>
      <c r="M104" s="129"/>
      <c r="N104" s="126"/>
      <c r="O104" s="130"/>
      <c r="P104" s="127"/>
      <c r="Q104" s="127"/>
      <c r="R104" s="127"/>
      <c r="S104" s="128"/>
    </row>
    <row r="105" spans="1:19" ht="15.75" customHeight="1" x14ac:dyDescent="0.2">
      <c r="A105" s="555"/>
      <c r="B105" s="552"/>
      <c r="C105" s="572" t="s">
        <v>236</v>
      </c>
      <c r="D105" s="243">
        <v>18.727367549101572</v>
      </c>
      <c r="E105" s="443">
        <v>69.83792586302242</v>
      </c>
      <c r="F105" s="443">
        <v>3.8762036650728771</v>
      </c>
      <c r="G105" s="443">
        <v>3.578034152374963</v>
      </c>
      <c r="H105" s="443">
        <v>9.6126603373423087</v>
      </c>
      <c r="I105" s="443"/>
      <c r="J105" s="158"/>
      <c r="K105" s="121"/>
      <c r="L105" s="37"/>
      <c r="M105" s="84"/>
      <c r="N105" s="38"/>
      <c r="O105" s="35"/>
      <c r="P105" s="36"/>
      <c r="Q105" s="36"/>
      <c r="R105" s="36"/>
      <c r="S105" s="37"/>
    </row>
    <row r="106" spans="1:19" ht="15.75" customHeight="1" x14ac:dyDescent="0.2">
      <c r="A106" s="555"/>
      <c r="B106" s="552"/>
      <c r="C106" s="568"/>
      <c r="D106" s="243">
        <v>3.2187566816500343E-3</v>
      </c>
      <c r="E106" s="443">
        <v>1.8604004595722684E-3</v>
      </c>
      <c r="F106" s="443">
        <v>5.6801588499706495E-4</v>
      </c>
      <c r="G106" s="443">
        <v>5.6801588499706495E-4</v>
      </c>
      <c r="H106" s="443">
        <v>9.8957471253844059E-4</v>
      </c>
      <c r="I106" s="443"/>
      <c r="J106" s="158"/>
      <c r="K106" s="121"/>
      <c r="L106" s="37"/>
      <c r="M106" s="84"/>
      <c r="N106" s="38"/>
      <c r="O106" s="35"/>
      <c r="P106" s="36"/>
      <c r="Q106" s="36"/>
      <c r="R106" s="36"/>
      <c r="S106" s="37"/>
    </row>
    <row r="107" spans="1:19" ht="15.75" customHeight="1" x14ac:dyDescent="0.2">
      <c r="A107" s="555"/>
      <c r="B107" s="552"/>
      <c r="C107" s="568"/>
      <c r="D107" s="243">
        <v>58.461232304879765</v>
      </c>
      <c r="E107" s="443">
        <v>0.70237344251529188</v>
      </c>
      <c r="F107" s="443">
        <v>0.81768848531631</v>
      </c>
      <c r="G107" s="443">
        <v>0.81768848531631</v>
      </c>
      <c r="H107" s="443">
        <v>24.111327131121957</v>
      </c>
      <c r="I107" s="443"/>
      <c r="J107" s="158"/>
      <c r="K107" s="121"/>
      <c r="L107" s="37"/>
      <c r="M107" s="84"/>
      <c r="N107" s="38"/>
      <c r="O107" s="35"/>
      <c r="P107" s="36"/>
      <c r="Q107" s="36"/>
      <c r="R107" s="36"/>
      <c r="S107" s="37"/>
    </row>
    <row r="108" spans="1:19" ht="15.75" customHeight="1" x14ac:dyDescent="0.2">
      <c r="A108" s="555"/>
      <c r="B108" s="552"/>
      <c r="C108" s="568"/>
      <c r="D108" s="243">
        <v>117.91307735639026</v>
      </c>
      <c r="E108" s="443">
        <v>14.25322913099223</v>
      </c>
      <c r="F108" s="443">
        <v>67.18687147767119</v>
      </c>
      <c r="G108" s="443">
        <v>65.77735669142632</v>
      </c>
      <c r="H108" s="443">
        <v>35.237869656121241</v>
      </c>
      <c r="I108" s="443">
        <v>47.942679804246588</v>
      </c>
      <c r="J108" s="158"/>
      <c r="K108" s="121"/>
      <c r="L108" s="37"/>
      <c r="M108" s="84"/>
      <c r="N108" s="38"/>
      <c r="O108" s="35"/>
      <c r="P108" s="36"/>
      <c r="Q108" s="36"/>
      <c r="R108" s="36"/>
      <c r="S108" s="37"/>
    </row>
    <row r="109" spans="1:19" ht="15.75" customHeight="1" x14ac:dyDescent="0.2">
      <c r="A109" s="555"/>
      <c r="B109" s="552"/>
      <c r="C109" s="265" t="s">
        <v>358</v>
      </c>
      <c r="D109" s="243">
        <v>612.17099485613778</v>
      </c>
      <c r="E109" s="243">
        <v>1224.3419897122756</v>
      </c>
      <c r="F109" s="243">
        <v>489.73679588491029</v>
      </c>
      <c r="G109" s="443">
        <v>367.30259691368263</v>
      </c>
      <c r="H109" s="443">
        <v>1224.3419897122756</v>
      </c>
      <c r="I109" s="462"/>
      <c r="J109" s="266"/>
      <c r="K109" s="121"/>
      <c r="L109" s="37"/>
      <c r="M109" s="84"/>
      <c r="N109" s="38"/>
      <c r="O109" s="35"/>
      <c r="P109" s="36"/>
      <c r="Q109" s="36"/>
      <c r="R109" s="36"/>
      <c r="S109" s="37"/>
    </row>
    <row r="110" spans="1:19" ht="16.5" customHeight="1" thickBot="1" x14ac:dyDescent="0.25">
      <c r="A110" s="556"/>
      <c r="B110" s="553"/>
      <c r="C110" s="90" t="s">
        <v>215</v>
      </c>
      <c r="D110" s="463">
        <v>807.27589082319105</v>
      </c>
      <c r="E110" s="463">
        <v>1309.1373785492651</v>
      </c>
      <c r="F110" s="463">
        <v>561.61812752885567</v>
      </c>
      <c r="G110" s="463">
        <v>437.47624425868526</v>
      </c>
      <c r="H110" s="463">
        <v>1293.3048364115737</v>
      </c>
      <c r="I110" s="463">
        <v>47.942679804246588</v>
      </c>
      <c r="J110" s="158"/>
      <c r="K110" s="122"/>
      <c r="L110" s="75"/>
      <c r="M110" s="85"/>
      <c r="N110" s="39"/>
      <c r="O110" s="42"/>
      <c r="P110" s="40"/>
      <c r="Q110" s="40"/>
      <c r="R110" s="40"/>
      <c r="S110" s="41"/>
    </row>
    <row r="111" spans="1:19" s="51" customFormat="1" x14ac:dyDescent="0.2">
      <c r="A111" s="582" t="s">
        <v>359</v>
      </c>
      <c r="B111" s="583" t="s">
        <v>335</v>
      </c>
      <c r="C111" s="547" t="s">
        <v>214</v>
      </c>
      <c r="D111" s="191">
        <v>5.1389585778867861</v>
      </c>
      <c r="E111" s="243">
        <v>0</v>
      </c>
      <c r="F111" s="243">
        <v>0</v>
      </c>
      <c r="G111" s="243">
        <v>0</v>
      </c>
      <c r="H111" s="405">
        <v>38.082895718762657</v>
      </c>
      <c r="I111" s="140"/>
      <c r="J111" s="164"/>
      <c r="K111" s="94"/>
      <c r="L111" s="95"/>
      <c r="M111" s="96" t="s">
        <v>92</v>
      </c>
      <c r="N111" s="225" t="e">
        <f>INDEX(#REF!,MATCH($M111,#REF!,0),4)</f>
        <v>#REF!</v>
      </c>
      <c r="O111" s="83" t="e">
        <f>INDEX(#REF!,MATCH($M111,#REF!,0),5)</f>
        <v>#REF!</v>
      </c>
      <c r="P111" s="185" t="e">
        <f>INDEX(#REF!,MATCH($M111,#REF!,0),6)</f>
        <v>#REF!</v>
      </c>
      <c r="Q111" s="186" t="e">
        <f>INDEX(#REF!,MATCH($M111,#REF!,0),7)</f>
        <v>#REF!</v>
      </c>
      <c r="R111" s="185" t="e">
        <f>INDEX(#REF!,MATCH($M111,#REF!,0),8)</f>
        <v>#REF!</v>
      </c>
      <c r="S111" s="187" t="e">
        <f>INDEX(#REF!,MATCH($M111,#REF!,0),9)</f>
        <v>#REF!</v>
      </c>
    </row>
    <row r="112" spans="1:19" s="51" customFormat="1" x14ac:dyDescent="0.2">
      <c r="A112" s="555"/>
      <c r="B112" s="552"/>
      <c r="C112" s="545"/>
      <c r="D112" s="199">
        <v>3.4819214570849746</v>
      </c>
      <c r="E112" s="243">
        <v>0</v>
      </c>
      <c r="F112" s="243">
        <v>0</v>
      </c>
      <c r="G112" s="243">
        <v>0</v>
      </c>
      <c r="H112" s="405">
        <v>25.803214745042155</v>
      </c>
      <c r="I112" s="134"/>
      <c r="J112" s="165"/>
      <c r="K112" s="80"/>
      <c r="L112" s="82"/>
      <c r="M112" s="89" t="s">
        <v>124</v>
      </c>
      <c r="N112" s="225" t="e">
        <f>INDEX(#REF!,MATCH($M112,#REF!,0),4)</f>
        <v>#REF!</v>
      </c>
      <c r="O112" s="83" t="e">
        <f>INDEX(#REF!,MATCH($M112,#REF!,0),5)</f>
        <v>#REF!</v>
      </c>
      <c r="P112" s="186" t="e">
        <f>INDEX(#REF!,MATCH($M112,#REF!,0),6)</f>
        <v>#REF!</v>
      </c>
      <c r="Q112" s="186" t="e">
        <f>INDEX(#REF!,MATCH($M112,#REF!,0),7)</f>
        <v>#REF!</v>
      </c>
      <c r="R112" s="188" t="e">
        <f>INDEX(#REF!,MATCH($M112,#REF!,0),8)</f>
        <v>#REF!</v>
      </c>
      <c r="S112" s="187" t="e">
        <f>INDEX(#REF!,MATCH($M112,#REF!,0),9)</f>
        <v>#REF!</v>
      </c>
    </row>
    <row r="113" spans="1:19" s="51" customFormat="1" x14ac:dyDescent="0.2">
      <c r="A113" s="555"/>
      <c r="B113" s="552"/>
      <c r="C113" s="545"/>
      <c r="D113" s="199">
        <v>1.2504980859021788</v>
      </c>
      <c r="E113" s="243">
        <v>0</v>
      </c>
      <c r="F113" s="243">
        <v>0</v>
      </c>
      <c r="G113" s="243">
        <v>0</v>
      </c>
      <c r="H113" s="405">
        <v>9.2669725743358811</v>
      </c>
      <c r="I113" s="134"/>
      <c r="J113" s="165"/>
      <c r="K113" s="80"/>
      <c r="L113" s="82"/>
      <c r="M113" s="89" t="s">
        <v>129</v>
      </c>
      <c r="N113" s="225" t="e">
        <f>INDEX(#REF!,MATCH($M113,#REF!,0),4)</f>
        <v>#REF!</v>
      </c>
      <c r="O113" s="83" t="e">
        <f>INDEX(#REF!,MATCH($M113,#REF!,0),5)</f>
        <v>#REF!</v>
      </c>
      <c r="P113" s="186" t="e">
        <f>INDEX(#REF!,MATCH($M113,#REF!,0),6)</f>
        <v>#REF!</v>
      </c>
      <c r="Q113" s="186" t="e">
        <f>INDEX(#REF!,MATCH($M113,#REF!,0),7)</f>
        <v>#REF!</v>
      </c>
      <c r="R113" s="189" t="e">
        <f>INDEX(#REF!,MATCH($M113,#REF!,0),8)</f>
        <v>#REF!</v>
      </c>
      <c r="S113" s="187" t="e">
        <f>INDEX(#REF!,MATCH($M113,#REF!,0),9)</f>
        <v>#REF!</v>
      </c>
    </row>
    <row r="114" spans="1:19" s="51" customFormat="1" x14ac:dyDescent="0.2">
      <c r="A114" s="555"/>
      <c r="B114" s="552"/>
      <c r="C114" s="545"/>
      <c r="D114" s="199">
        <v>1.6410516717083503</v>
      </c>
      <c r="E114" s="243">
        <v>0</v>
      </c>
      <c r="F114" s="243">
        <v>0</v>
      </c>
      <c r="G114" s="243">
        <v>0</v>
      </c>
      <c r="H114" s="405">
        <v>12.16121880252039</v>
      </c>
      <c r="I114" s="134"/>
      <c r="J114" s="165"/>
      <c r="K114" s="80"/>
      <c r="L114" s="82"/>
      <c r="M114" s="89" t="s">
        <v>141</v>
      </c>
      <c r="N114" s="225" t="e">
        <f>INDEX(#REF!,MATCH($M114,#REF!,0),4)</f>
        <v>#REF!</v>
      </c>
      <c r="O114" s="83" t="e">
        <f>INDEX(#REF!,MATCH($M114,#REF!,0),5)</f>
        <v>#REF!</v>
      </c>
      <c r="P114" s="186" t="e">
        <f>INDEX(#REF!,MATCH($M114,#REF!,0),6)</f>
        <v>#REF!</v>
      </c>
      <c r="Q114" s="186" t="e">
        <f>INDEX(#REF!,MATCH($M114,#REF!,0),7)</f>
        <v>#REF!</v>
      </c>
      <c r="R114" s="189" t="e">
        <f>INDEX(#REF!,MATCH($M114,#REF!,0),8)</f>
        <v>#REF!</v>
      </c>
      <c r="S114" s="187" t="e">
        <f>INDEX(#REF!,MATCH($M114,#REF!,0),9)</f>
        <v>#REF!</v>
      </c>
    </row>
    <row r="115" spans="1:19" s="51" customFormat="1" x14ac:dyDescent="0.2">
      <c r="A115" s="555"/>
      <c r="B115" s="552"/>
      <c r="C115" s="545"/>
      <c r="D115" s="199">
        <v>7.4666579492915695</v>
      </c>
      <c r="E115" s="243">
        <v>4.9666382954035122E-3</v>
      </c>
      <c r="F115" s="243">
        <v>0</v>
      </c>
      <c r="G115" s="243">
        <v>0</v>
      </c>
      <c r="H115" s="405">
        <v>55.332603238742308</v>
      </c>
      <c r="I115" s="134"/>
      <c r="J115" s="165"/>
      <c r="K115" s="80"/>
      <c r="L115" s="82"/>
      <c r="M115" s="89" t="s">
        <v>66</v>
      </c>
      <c r="N115" s="225" t="e">
        <f>INDEX(#REF!,MATCH($M115,#REF!,0),4)</f>
        <v>#REF!</v>
      </c>
      <c r="O115" s="83" t="e">
        <f>INDEX(#REF!,MATCH($M115,#REF!,0),5)</f>
        <v>#REF!</v>
      </c>
      <c r="P115" s="186" t="e">
        <f>INDEX(#REF!,MATCH($M115,#REF!,0),6)</f>
        <v>#REF!</v>
      </c>
      <c r="Q115" s="186" t="e">
        <f>INDEX(#REF!,MATCH($M115,#REF!,0),7)</f>
        <v>#REF!</v>
      </c>
      <c r="R115" s="189" t="e">
        <f>INDEX(#REF!,MATCH($M115,#REF!,0),8)</f>
        <v>#REF!</v>
      </c>
      <c r="S115" s="187" t="e">
        <f>INDEX(#REF!,MATCH($M115,#REF!,0),9)</f>
        <v>#REF!</v>
      </c>
    </row>
    <row r="116" spans="1:19" s="51" customFormat="1" x14ac:dyDescent="0.2">
      <c r="A116" s="555"/>
      <c r="B116" s="552"/>
      <c r="C116" s="545"/>
      <c r="D116" s="199">
        <v>0.71298736013452235</v>
      </c>
      <c r="E116" s="243">
        <v>0</v>
      </c>
      <c r="F116" s="243">
        <v>19.109528198250612</v>
      </c>
      <c r="G116" s="243">
        <v>18.429264942477683</v>
      </c>
      <c r="H116" s="405">
        <v>5.2836820677321814</v>
      </c>
      <c r="I116" s="134"/>
      <c r="J116" s="165"/>
      <c r="K116" s="80"/>
      <c r="L116" s="82"/>
      <c r="M116" s="89" t="s">
        <v>142</v>
      </c>
      <c r="N116" s="225" t="e">
        <f>INDEX(#REF!,MATCH($M116,#REF!,0),4)</f>
        <v>#REF!</v>
      </c>
      <c r="O116" s="83" t="e">
        <f>INDEX(#REF!,MATCH($M116,#REF!,0),5)</f>
        <v>#REF!</v>
      </c>
      <c r="P116" s="186" t="e">
        <f>INDEX(#REF!,MATCH($M116,#REF!,0),6)</f>
        <v>#REF!</v>
      </c>
      <c r="Q116" s="186" t="e">
        <f>INDEX(#REF!,MATCH($M116,#REF!,0),7)</f>
        <v>#REF!</v>
      </c>
      <c r="R116" s="189" t="e">
        <f>INDEX(#REF!,MATCH($M116,#REF!,0),8)</f>
        <v>#REF!</v>
      </c>
      <c r="S116" s="187" t="e">
        <f>INDEX(#REF!,MATCH($M116,#REF!,0),9)</f>
        <v>#REF!</v>
      </c>
    </row>
    <row r="117" spans="1:19" x14ac:dyDescent="0.2">
      <c r="A117" s="555"/>
      <c r="B117" s="552"/>
      <c r="C117" s="545"/>
      <c r="D117" s="199">
        <v>71.947963230043527</v>
      </c>
      <c r="E117" s="243">
        <v>2.8151419648515601</v>
      </c>
      <c r="F117" s="243">
        <v>1.2586920057936253</v>
      </c>
      <c r="G117" s="243">
        <v>1.2138849381887376</v>
      </c>
      <c r="H117" s="405">
        <v>533.17938631718619</v>
      </c>
      <c r="I117" s="134"/>
      <c r="J117" s="38"/>
      <c r="K117" s="36"/>
      <c r="L117" s="37"/>
      <c r="M117" s="84" t="s">
        <v>63</v>
      </c>
      <c r="N117" s="225" t="e">
        <f>INDEX(#REF!,MATCH($M117,#REF!,0),4)</f>
        <v>#REF!</v>
      </c>
      <c r="O117" s="83" t="e">
        <f>INDEX(#REF!,MATCH($M117,#REF!,0),5)</f>
        <v>#REF!</v>
      </c>
      <c r="P117" s="186" t="e">
        <f>INDEX(#REF!,MATCH($M117,#REF!,0),6)</f>
        <v>#REF!</v>
      </c>
      <c r="Q117" s="186" t="e">
        <f>INDEX(#REF!,MATCH($M117,#REF!,0),7)</f>
        <v>#REF!</v>
      </c>
      <c r="R117" s="189" t="e">
        <f>INDEX(#REF!,MATCH($M117,#REF!,0),8)</f>
        <v>#REF!</v>
      </c>
      <c r="S117" s="187" t="e">
        <f>INDEX(#REF!,MATCH($M117,#REF!,0),9)</f>
        <v>#REF!</v>
      </c>
    </row>
    <row r="118" spans="1:19" x14ac:dyDescent="0.2">
      <c r="A118" s="555"/>
      <c r="B118" s="552"/>
      <c r="C118" s="545"/>
      <c r="D118" s="199">
        <v>2.2586712957739237</v>
      </c>
      <c r="E118" s="243">
        <v>0</v>
      </c>
      <c r="F118" s="243">
        <v>0.20895567352500352</v>
      </c>
      <c r="G118" s="243">
        <v>0.20151724462661991</v>
      </c>
      <c r="H118" s="405">
        <v>16.738166326161004</v>
      </c>
      <c r="I118" s="134"/>
      <c r="J118" s="38"/>
      <c r="K118" s="36"/>
      <c r="L118" s="37"/>
      <c r="M118" s="84" t="s">
        <v>71</v>
      </c>
      <c r="N118" s="225" t="e">
        <f>INDEX(#REF!,MATCH($M118,#REF!,0),4)</f>
        <v>#REF!</v>
      </c>
      <c r="O118" s="83" t="e">
        <f>INDEX(#REF!,MATCH($M118,#REF!,0),5)</f>
        <v>#REF!</v>
      </c>
      <c r="P118" s="186" t="e">
        <f>INDEX(#REF!,MATCH($M118,#REF!,0),6)</f>
        <v>#REF!</v>
      </c>
      <c r="Q118" s="186" t="e">
        <f>INDEX(#REF!,MATCH($M118,#REF!,0),7)</f>
        <v>#REF!</v>
      </c>
      <c r="R118" s="189" t="e">
        <f>INDEX(#REF!,MATCH($M118,#REF!,0),8)</f>
        <v>#REF!</v>
      </c>
      <c r="S118" s="187" t="e">
        <f>INDEX(#REF!,MATCH($M118,#REF!,0),9)</f>
        <v>#REF!</v>
      </c>
    </row>
    <row r="119" spans="1:19" x14ac:dyDescent="0.2">
      <c r="A119" s="555"/>
      <c r="B119" s="552"/>
      <c r="C119" s="545"/>
      <c r="D119" s="199">
        <v>57.50874303071285</v>
      </c>
      <c r="E119" s="243">
        <v>149.65902670183607</v>
      </c>
      <c r="F119" s="243">
        <v>54.293228495125462</v>
      </c>
      <c r="G119" s="243">
        <v>52.36049169496215</v>
      </c>
      <c r="H119" s="405">
        <v>426.17573785861424</v>
      </c>
      <c r="I119" s="134"/>
      <c r="J119" s="38"/>
      <c r="K119" s="36"/>
      <c r="L119" s="37"/>
      <c r="M119" s="84" t="s">
        <v>91</v>
      </c>
      <c r="N119" s="225" t="e">
        <f>INDEX(#REF!,MATCH($M119,#REF!,0),4)</f>
        <v>#REF!</v>
      </c>
      <c r="O119" s="83" t="e">
        <f>INDEX(#REF!,MATCH($M119,#REF!,0),5)</f>
        <v>#REF!</v>
      </c>
      <c r="P119" s="186" t="e">
        <f>INDEX(#REF!,MATCH($M119,#REF!,0),6)</f>
        <v>#REF!</v>
      </c>
      <c r="Q119" s="186" t="e">
        <f>INDEX(#REF!,MATCH($M119,#REF!,0),7)</f>
        <v>#REF!</v>
      </c>
      <c r="R119" s="189" t="e">
        <f>INDEX(#REF!,MATCH($M119,#REF!,0),8)</f>
        <v>#REF!</v>
      </c>
      <c r="S119" s="187" t="e">
        <f>INDEX(#REF!,MATCH($M119,#REF!,0),9)</f>
        <v>#REF!</v>
      </c>
    </row>
    <row r="120" spans="1:19" x14ac:dyDescent="0.2">
      <c r="A120" s="555"/>
      <c r="B120" s="552"/>
      <c r="C120" s="545"/>
      <c r="D120" s="199">
        <v>77.801907349201514</v>
      </c>
      <c r="E120" s="243">
        <v>0</v>
      </c>
      <c r="F120" s="243">
        <v>1.6226066106341939</v>
      </c>
      <c r="G120" s="243">
        <v>1.5648448676786701</v>
      </c>
      <c r="H120" s="405">
        <v>576.56077187508106</v>
      </c>
      <c r="I120" s="134"/>
      <c r="J120" s="38"/>
      <c r="K120" s="36"/>
      <c r="L120" s="37"/>
      <c r="M120" s="84" t="s">
        <v>93</v>
      </c>
      <c r="N120" s="225" t="e">
        <f>INDEX(#REF!,MATCH($M120,#REF!,0),4)</f>
        <v>#REF!</v>
      </c>
      <c r="O120" s="83" t="e">
        <f>INDEX(#REF!,MATCH($M120,#REF!,0),5)</f>
        <v>#REF!</v>
      </c>
      <c r="P120" s="186" t="e">
        <f>INDEX(#REF!,MATCH($M120,#REF!,0),6)</f>
        <v>#REF!</v>
      </c>
      <c r="Q120" s="186" t="e">
        <f>INDEX(#REF!,MATCH($M120,#REF!,0),7)</f>
        <v>#REF!</v>
      </c>
      <c r="R120" s="189" t="e">
        <f>INDEX(#REF!,MATCH($M120,#REF!,0),8)</f>
        <v>#REF!</v>
      </c>
      <c r="S120" s="187" t="e">
        <f>INDEX(#REF!,MATCH($M120,#REF!,0),9)</f>
        <v>#REF!</v>
      </c>
    </row>
    <row r="121" spans="1:19" x14ac:dyDescent="0.2">
      <c r="A121" s="555"/>
      <c r="B121" s="552"/>
      <c r="C121" s="545"/>
      <c r="D121" s="199">
        <v>124.80475892172834</v>
      </c>
      <c r="E121" s="243">
        <v>83.902644262435118</v>
      </c>
      <c r="F121" s="243">
        <v>96.07715161518999</v>
      </c>
      <c r="G121" s="243">
        <v>92.656985754207554</v>
      </c>
      <c r="H121" s="405">
        <v>924.88128619553197</v>
      </c>
      <c r="I121" s="134"/>
      <c r="J121" s="38"/>
      <c r="K121" s="36"/>
      <c r="L121" s="37"/>
      <c r="M121" s="84" t="s">
        <v>99</v>
      </c>
      <c r="N121" s="225" t="e">
        <f>INDEX(#REF!,MATCH($M121,#REF!,0),4)</f>
        <v>#REF!</v>
      </c>
      <c r="O121" s="83" t="e">
        <f>INDEX(#REF!,MATCH($M121,#REF!,0),5)</f>
        <v>#REF!</v>
      </c>
      <c r="P121" s="186" t="e">
        <f>INDEX(#REF!,MATCH($M121,#REF!,0),6)</f>
        <v>#REF!</v>
      </c>
      <c r="Q121" s="186" t="e">
        <f>INDEX(#REF!,MATCH($M121,#REF!,0),7)</f>
        <v>#REF!</v>
      </c>
      <c r="R121" s="189" t="e">
        <f>INDEX(#REF!,MATCH($M121,#REF!,0),8)</f>
        <v>#REF!</v>
      </c>
      <c r="S121" s="187" t="e">
        <f>INDEX(#REF!,MATCH($M121,#REF!,0),9)</f>
        <v>#REF!</v>
      </c>
    </row>
    <row r="122" spans="1:19" x14ac:dyDescent="0.2">
      <c r="A122" s="555"/>
      <c r="B122" s="552"/>
      <c r="C122" s="545"/>
      <c r="D122" s="199">
        <v>12.460112609861731</v>
      </c>
      <c r="E122" s="243">
        <v>0</v>
      </c>
      <c r="F122" s="243">
        <v>0.79633926657458165</v>
      </c>
      <c r="G122" s="243">
        <v>0.76799108672629857</v>
      </c>
      <c r="H122" s="405">
        <v>92.337223967376687</v>
      </c>
      <c r="I122" s="134"/>
      <c r="J122" s="38"/>
      <c r="K122" s="36"/>
      <c r="L122" s="37"/>
      <c r="M122" s="84" t="s">
        <v>112</v>
      </c>
      <c r="N122" s="225" t="e">
        <f>INDEX(#REF!,MATCH($M122,#REF!,0),4)</f>
        <v>#REF!</v>
      </c>
      <c r="O122" s="83" t="e">
        <f>INDEX(#REF!,MATCH($M122,#REF!,0),5)</f>
        <v>#REF!</v>
      </c>
      <c r="P122" s="186" t="e">
        <f>INDEX(#REF!,MATCH($M122,#REF!,0),6)</f>
        <v>#REF!</v>
      </c>
      <c r="Q122" s="186" t="e">
        <f>INDEX(#REF!,MATCH($M122,#REF!,0),7)</f>
        <v>#REF!</v>
      </c>
      <c r="R122" s="189" t="e">
        <f>INDEX(#REF!,MATCH($M122,#REF!,0),8)</f>
        <v>#REF!</v>
      </c>
      <c r="S122" s="187" t="e">
        <f>INDEX(#REF!,MATCH($M122,#REF!,0),9)</f>
        <v>#REF!</v>
      </c>
    </row>
    <row r="123" spans="1:19" x14ac:dyDescent="0.2">
      <c r="A123" s="555"/>
      <c r="B123" s="552"/>
      <c r="C123" s="545"/>
      <c r="D123" s="199">
        <v>118.8772454061743</v>
      </c>
      <c r="E123" s="243">
        <v>79.917747675533235</v>
      </c>
      <c r="F123" s="243">
        <v>4.7686605390304928</v>
      </c>
      <c r="G123" s="243">
        <v>4.5989051944556483</v>
      </c>
      <c r="H123" s="405">
        <v>880.95470541790928</v>
      </c>
      <c r="I123" s="134"/>
      <c r="J123" s="38"/>
      <c r="K123" s="36"/>
      <c r="L123" s="37"/>
      <c r="M123" s="84" t="s">
        <v>134</v>
      </c>
      <c r="N123" s="225" t="e">
        <f>INDEX(#REF!,MATCH($M123,#REF!,0),4)</f>
        <v>#REF!</v>
      </c>
      <c r="O123" s="83" t="e">
        <f>INDEX(#REF!,MATCH($M123,#REF!,0),5)</f>
        <v>#REF!</v>
      </c>
      <c r="P123" s="186" t="e">
        <f>INDEX(#REF!,MATCH($M123,#REF!,0),6)</f>
        <v>#REF!</v>
      </c>
      <c r="Q123" s="186" t="e">
        <f>INDEX(#REF!,MATCH($M123,#REF!,0),7)</f>
        <v>#REF!</v>
      </c>
      <c r="R123" s="189" t="e">
        <f>INDEX(#REF!,MATCH($M123,#REF!,0),8)</f>
        <v>#REF!</v>
      </c>
      <c r="S123" s="187" t="e">
        <f>INDEX(#REF!,MATCH($M123,#REF!,0),9)</f>
        <v>#REF!</v>
      </c>
    </row>
    <row r="124" spans="1:19" x14ac:dyDescent="0.2">
      <c r="A124" s="555"/>
      <c r="B124" s="552"/>
      <c r="C124" s="545"/>
      <c r="D124" s="199">
        <v>147.30409686794536</v>
      </c>
      <c r="E124" s="243">
        <v>445.45607608084612</v>
      </c>
      <c r="F124" s="243">
        <v>15.828527486736565</v>
      </c>
      <c r="G124" s="243">
        <v>15.265061684205431</v>
      </c>
      <c r="H124" s="405">
        <v>1091.6154459986503</v>
      </c>
      <c r="I124" s="134"/>
      <c r="J124" s="38"/>
      <c r="K124" s="36"/>
      <c r="L124" s="37"/>
      <c r="M124" s="84" t="s">
        <v>174</v>
      </c>
      <c r="N124" s="225" t="e">
        <f>INDEX(#REF!,MATCH($M124,#REF!,0),4)</f>
        <v>#REF!</v>
      </c>
      <c r="O124" s="83" t="e">
        <f>INDEX(#REF!,MATCH($M124,#REF!,0),5)</f>
        <v>#REF!</v>
      </c>
      <c r="P124" s="186" t="e">
        <f>INDEX(#REF!,MATCH($M124,#REF!,0),6)</f>
        <v>#REF!</v>
      </c>
      <c r="Q124" s="186" t="e">
        <f>INDEX(#REF!,MATCH($M124,#REF!,0),7)</f>
        <v>#REF!</v>
      </c>
      <c r="R124" s="189" t="e">
        <f>INDEX(#REF!,MATCH($M124,#REF!,0),8)</f>
        <v>#REF!</v>
      </c>
      <c r="S124" s="187" t="e">
        <f>INDEX(#REF!,MATCH($M124,#REF!,0),9)</f>
        <v>#REF!</v>
      </c>
    </row>
    <row r="125" spans="1:19" x14ac:dyDescent="0.2">
      <c r="A125" s="555"/>
      <c r="B125" s="552"/>
      <c r="C125" s="545"/>
      <c r="D125" s="199">
        <v>25.182531907120723</v>
      </c>
      <c r="E125" s="243">
        <v>57.635268467315314</v>
      </c>
      <c r="F125" s="243">
        <v>2.3293419343770876</v>
      </c>
      <c r="G125" s="243">
        <v>2.2464217433787135</v>
      </c>
      <c r="H125" s="405">
        <v>186.61830447126428</v>
      </c>
      <c r="I125" s="134"/>
      <c r="J125" s="38"/>
      <c r="K125" s="36"/>
      <c r="L125" s="37"/>
      <c r="M125" s="84" t="s">
        <v>176</v>
      </c>
      <c r="N125" s="225" t="e">
        <f>INDEX(#REF!,MATCH($M125,#REF!,0),4)</f>
        <v>#REF!</v>
      </c>
      <c r="O125" s="83" t="e">
        <f>INDEX(#REF!,MATCH($M125,#REF!,0),5)</f>
        <v>#REF!</v>
      </c>
      <c r="P125" s="186" t="e">
        <f>INDEX(#REF!,MATCH($M125,#REF!,0),6)</f>
        <v>#REF!</v>
      </c>
      <c r="Q125" s="186" t="e">
        <f>INDEX(#REF!,MATCH($M125,#REF!,0),7)</f>
        <v>#REF!</v>
      </c>
      <c r="R125" s="189" t="e">
        <f>INDEX(#REF!,MATCH($M125,#REF!,0),8)</f>
        <v>#REF!</v>
      </c>
      <c r="S125" s="187" t="e">
        <f>INDEX(#REF!,MATCH($M125,#REF!,0),9)</f>
        <v>#REF!</v>
      </c>
    </row>
    <row r="126" spans="1:19" x14ac:dyDescent="0.2">
      <c r="A126" s="555"/>
      <c r="B126" s="552"/>
      <c r="C126" s="545"/>
      <c r="D126" s="199">
        <v>50.136181247675971</v>
      </c>
      <c r="E126" s="243">
        <v>233.92010054403065</v>
      </c>
      <c r="F126" s="243">
        <v>9.078213552063211</v>
      </c>
      <c r="G126" s="243">
        <v>8.7550462271842164</v>
      </c>
      <c r="H126" s="405">
        <v>371.54044603670883</v>
      </c>
      <c r="I126" s="134"/>
      <c r="J126" s="38"/>
      <c r="K126" s="36"/>
      <c r="L126" s="37"/>
      <c r="M126" s="84" t="s">
        <v>178</v>
      </c>
      <c r="N126" s="225" t="e">
        <f>INDEX(#REF!,MATCH($M126,#REF!,0),4)</f>
        <v>#REF!</v>
      </c>
      <c r="O126" s="83" t="e">
        <f>INDEX(#REF!,MATCH($M126,#REF!,0),5)</f>
        <v>#REF!</v>
      </c>
      <c r="P126" s="186" t="e">
        <f>INDEX(#REF!,MATCH($M126,#REF!,0),6)</f>
        <v>#REF!</v>
      </c>
      <c r="Q126" s="186" t="e">
        <f>INDEX(#REF!,MATCH($M126,#REF!,0),7)</f>
        <v>#REF!</v>
      </c>
      <c r="R126" s="189" t="e">
        <f>INDEX(#REF!,MATCH($M126,#REF!,0),8)</f>
        <v>#REF!</v>
      </c>
      <c r="S126" s="187" t="e">
        <f>INDEX(#REF!,MATCH($M126,#REF!,0),9)</f>
        <v>#REF!</v>
      </c>
    </row>
    <row r="127" spans="1:19" x14ac:dyDescent="0.2">
      <c r="A127" s="555"/>
      <c r="B127" s="552"/>
      <c r="C127" s="545"/>
      <c r="D127" s="199">
        <v>126.05689188310596</v>
      </c>
      <c r="E127" s="243">
        <v>7.2784371585243521</v>
      </c>
      <c r="F127" s="243">
        <v>7.7161254472475083</v>
      </c>
      <c r="G127" s="243">
        <v>7.4414458965939554</v>
      </c>
      <c r="H127" s="405">
        <v>934.16037421919498</v>
      </c>
      <c r="I127" s="134"/>
      <c r="J127" s="38"/>
      <c r="K127" s="36"/>
      <c r="L127" s="37"/>
      <c r="M127" s="84" t="s">
        <v>65</v>
      </c>
      <c r="N127" s="225" t="e">
        <f>INDEX(#REF!,MATCH($M127,#REF!,0),4)</f>
        <v>#REF!</v>
      </c>
      <c r="O127" s="83" t="e">
        <f>INDEX(#REF!,MATCH($M127,#REF!,0),5)</f>
        <v>#REF!</v>
      </c>
      <c r="P127" s="186" t="e">
        <f>INDEX(#REF!,MATCH($M127,#REF!,0),6)</f>
        <v>#REF!</v>
      </c>
      <c r="Q127" s="186" t="e">
        <f>INDEX(#REF!,MATCH($M127,#REF!,0),7)</f>
        <v>#REF!</v>
      </c>
      <c r="R127" s="189" t="e">
        <f>INDEX(#REF!,MATCH($M127,#REF!,0),8)</f>
        <v>#REF!</v>
      </c>
      <c r="S127" s="187" t="e">
        <f>INDEX(#REF!,MATCH($M127,#REF!,0),9)</f>
        <v>#REF!</v>
      </c>
    </row>
    <row r="128" spans="1:19" x14ac:dyDescent="0.2">
      <c r="A128" s="555"/>
      <c r="B128" s="552"/>
      <c r="C128" s="545"/>
      <c r="D128" s="199">
        <v>437.10811819275892</v>
      </c>
      <c r="E128" s="243">
        <v>293.85519640280722</v>
      </c>
      <c r="F128" s="243">
        <v>23.792551166164294</v>
      </c>
      <c r="G128" s="243">
        <v>22.945581102250291</v>
      </c>
      <c r="H128" s="405">
        <v>3239.2444170672093</v>
      </c>
      <c r="I128" s="464">
        <v>99.050578966229992</v>
      </c>
      <c r="J128" s="38"/>
      <c r="K128" s="36"/>
      <c r="L128" s="37"/>
      <c r="M128" s="84" t="s">
        <v>119</v>
      </c>
      <c r="N128" s="225" t="e">
        <f>INDEX(#REF!,MATCH($M128,#REF!,0),4)</f>
        <v>#REF!</v>
      </c>
      <c r="O128" s="83" t="e">
        <f>INDEX(#REF!,MATCH($M128,#REF!,0),5)</f>
        <v>#REF!</v>
      </c>
      <c r="P128" s="186" t="e">
        <f>INDEX(#REF!,MATCH($M128,#REF!,0),6)</f>
        <v>#REF!</v>
      </c>
      <c r="Q128" s="186" t="e">
        <f>INDEX(#REF!,MATCH($M128,#REF!,0),7)</f>
        <v>#REF!</v>
      </c>
      <c r="R128" s="189" t="e">
        <f>INDEX(#REF!,MATCH($M128,#REF!,0),8)</f>
        <v>#REF!</v>
      </c>
      <c r="S128" s="187" t="e">
        <f>INDEX(#REF!,MATCH($M128,#REF!,0),9)</f>
        <v>#REF!</v>
      </c>
    </row>
    <row r="129" spans="1:19" x14ac:dyDescent="0.2">
      <c r="A129" s="555"/>
      <c r="B129" s="552"/>
      <c r="C129" s="545"/>
      <c r="D129" s="199">
        <v>5.4628455748599984</v>
      </c>
      <c r="E129" s="243">
        <v>2.0294711655355731E-2</v>
      </c>
      <c r="F129" s="243">
        <v>2.3975815568354255</v>
      </c>
      <c r="G129" s="243">
        <v>2.3122321636472001</v>
      </c>
      <c r="H129" s="405">
        <v>40.483100846601246</v>
      </c>
      <c r="I129" s="134"/>
      <c r="J129" s="38"/>
      <c r="K129" s="36"/>
      <c r="L129" s="37"/>
      <c r="M129" s="84" t="s">
        <v>39</v>
      </c>
      <c r="N129" s="225" t="e">
        <f>INDEX(#REF!,MATCH($M129,#REF!,0),4)</f>
        <v>#REF!</v>
      </c>
      <c r="O129" s="83" t="e">
        <f>INDEX(#REF!,MATCH($M129,#REF!,0),5)</f>
        <v>#REF!</v>
      </c>
      <c r="P129" s="186" t="e">
        <f>INDEX(#REF!,MATCH($M129,#REF!,0),6)</f>
        <v>#REF!</v>
      </c>
      <c r="Q129" s="186" t="e">
        <f>INDEX(#REF!,MATCH($M129,#REF!,0),7)</f>
        <v>#REF!</v>
      </c>
      <c r="R129" s="189" t="e">
        <f>INDEX(#REF!,MATCH($M129,#REF!,0),8)</f>
        <v>#REF!</v>
      </c>
      <c r="S129" s="187" t="e">
        <f>INDEX(#REF!,MATCH($M129,#REF!,0),9)</f>
        <v>#REF!</v>
      </c>
    </row>
    <row r="130" spans="1:19" x14ac:dyDescent="0.2">
      <c r="A130" s="555"/>
      <c r="B130" s="552"/>
      <c r="C130" s="545"/>
      <c r="D130" s="199">
        <v>4.5158893689029878</v>
      </c>
      <c r="E130" s="243">
        <v>0</v>
      </c>
      <c r="F130" s="243">
        <v>0</v>
      </c>
      <c r="G130" s="243">
        <v>0</v>
      </c>
      <c r="H130" s="405">
        <v>33.465563364031091</v>
      </c>
      <c r="I130" s="134"/>
      <c r="J130" s="38"/>
      <c r="K130" s="36"/>
      <c r="L130" s="37"/>
      <c r="M130" s="84" t="s">
        <v>40</v>
      </c>
      <c r="N130" s="225" t="e">
        <f>INDEX(#REF!,MATCH($M130,#REF!,0),4)</f>
        <v>#REF!</v>
      </c>
      <c r="O130" s="83" t="e">
        <f>INDEX(#REF!,MATCH($M130,#REF!,0),5)</f>
        <v>#REF!</v>
      </c>
      <c r="P130" s="186" t="e">
        <f>INDEX(#REF!,MATCH($M130,#REF!,0),6)</f>
        <v>#REF!</v>
      </c>
      <c r="Q130" s="186" t="e">
        <f>INDEX(#REF!,MATCH($M130,#REF!,0),7)</f>
        <v>#REF!</v>
      </c>
      <c r="R130" s="189" t="e">
        <f>INDEX(#REF!,MATCH($M130,#REF!,0),8)</f>
        <v>#REF!</v>
      </c>
      <c r="S130" s="187" t="e">
        <f>INDEX(#REF!,MATCH($M130,#REF!,0),9)</f>
        <v>#REF!</v>
      </c>
    </row>
    <row r="131" spans="1:19" x14ac:dyDescent="0.2">
      <c r="A131" s="555"/>
      <c r="B131" s="552"/>
      <c r="C131" s="545"/>
      <c r="D131" s="199">
        <v>7.1171579032026981</v>
      </c>
      <c r="E131" s="243">
        <v>0.44973766081826294</v>
      </c>
      <c r="F131" s="243">
        <v>3.0468946355242093E-2</v>
      </c>
      <c r="G131" s="243">
        <v>2.9384309181966148E-2</v>
      </c>
      <c r="H131" s="405">
        <v>52.742589404776275</v>
      </c>
      <c r="I131" s="134"/>
      <c r="J131" s="38"/>
      <c r="K131" s="36"/>
      <c r="L131" s="37"/>
      <c r="M131" s="84" t="s">
        <v>143</v>
      </c>
      <c r="N131" s="225" t="e">
        <f>INDEX(#REF!,MATCH($M131,#REF!,0),4)</f>
        <v>#REF!</v>
      </c>
      <c r="O131" s="83" t="e">
        <f>INDEX(#REF!,MATCH($M131,#REF!,0),5)</f>
        <v>#REF!</v>
      </c>
      <c r="P131" s="186" t="e">
        <f>INDEX(#REF!,MATCH($M131,#REF!,0),6)</f>
        <v>#REF!</v>
      </c>
      <c r="Q131" s="186" t="e">
        <f>INDEX(#REF!,MATCH($M131,#REF!,0),7)</f>
        <v>#REF!</v>
      </c>
      <c r="R131" s="189" t="e">
        <f>INDEX(#REF!,MATCH($M131,#REF!,0),8)</f>
        <v>#REF!</v>
      </c>
      <c r="S131" s="187" t="e">
        <f>INDEX(#REF!,MATCH($M131,#REF!,0),9)</f>
        <v>#REF!</v>
      </c>
    </row>
    <row r="132" spans="1:19" x14ac:dyDescent="0.2">
      <c r="A132" s="555"/>
      <c r="B132" s="552"/>
      <c r="C132" s="545"/>
      <c r="D132" s="199">
        <v>21.150020720464351</v>
      </c>
      <c r="E132" s="243">
        <v>2.0296424289250696</v>
      </c>
      <c r="F132" s="243">
        <v>0.13747083784539704</v>
      </c>
      <c r="G132" s="243">
        <v>0.13257713462277626</v>
      </c>
      <c r="H132" s="405">
        <v>156.73487562500017</v>
      </c>
      <c r="I132" s="134"/>
      <c r="J132" s="38"/>
      <c r="K132" s="36"/>
      <c r="L132" s="37"/>
      <c r="M132" s="84" t="s">
        <v>199</v>
      </c>
      <c r="N132" s="225" t="e">
        <f>INDEX(#REF!,MATCH($M132,#REF!,0),4)</f>
        <v>#REF!</v>
      </c>
      <c r="O132" s="83" t="e">
        <f>INDEX(#REF!,MATCH($M132,#REF!,0),5)</f>
        <v>#REF!</v>
      </c>
      <c r="P132" s="186" t="e">
        <f>INDEX(#REF!,MATCH($M132,#REF!,0),6)</f>
        <v>#REF!</v>
      </c>
      <c r="Q132" s="186" t="e">
        <f>INDEX(#REF!,MATCH($M132,#REF!,0),7)</f>
        <v>#REF!</v>
      </c>
      <c r="R132" s="189" t="e">
        <f>INDEX(#REF!,MATCH($M132,#REF!,0),8)</f>
        <v>#REF!</v>
      </c>
      <c r="S132" s="187" t="e">
        <f>INDEX(#REF!,MATCH($M132,#REF!,0),9)</f>
        <v>#REF!</v>
      </c>
    </row>
    <row r="133" spans="1:19" x14ac:dyDescent="0.2">
      <c r="A133" s="555"/>
      <c r="B133" s="552"/>
      <c r="C133" s="545"/>
      <c r="D133" s="435"/>
      <c r="E133" s="78"/>
      <c r="F133" s="78"/>
      <c r="G133" s="78"/>
      <c r="H133" s="78"/>
      <c r="I133" s="134"/>
      <c r="J133" s="38"/>
      <c r="K133" s="36"/>
      <c r="L133" s="37"/>
      <c r="M133" s="84"/>
      <c r="N133" s="38"/>
      <c r="O133" s="35"/>
      <c r="P133" s="36"/>
      <c r="Q133" s="36"/>
      <c r="R133" s="36"/>
      <c r="S133" s="37"/>
    </row>
    <row r="134" spans="1:19" x14ac:dyDescent="0.2">
      <c r="A134" s="555"/>
      <c r="B134" s="552"/>
      <c r="C134" s="545"/>
      <c r="D134" s="435"/>
      <c r="E134" s="78"/>
      <c r="F134" s="78"/>
      <c r="G134" s="78"/>
      <c r="H134" s="78"/>
      <c r="I134" s="134"/>
      <c r="J134" s="38"/>
      <c r="K134" s="36"/>
      <c r="L134" s="37"/>
      <c r="M134" s="84"/>
      <c r="N134" s="38"/>
      <c r="O134" s="35"/>
      <c r="P134" s="36"/>
      <c r="Q134" s="36"/>
      <c r="R134" s="36"/>
      <c r="S134" s="37"/>
    </row>
    <row r="135" spans="1:19" s="343" customFormat="1" ht="15.75" customHeight="1" x14ac:dyDescent="0.2">
      <c r="A135" s="555"/>
      <c r="B135" s="552"/>
      <c r="C135" s="585" t="s">
        <v>300</v>
      </c>
      <c r="D135" s="436"/>
      <c r="E135" s="437"/>
      <c r="F135" s="437"/>
      <c r="G135" s="437"/>
      <c r="H135" s="437"/>
      <c r="I135" s="465" t="s">
        <v>520</v>
      </c>
      <c r="J135" s="344"/>
      <c r="K135" s="109"/>
      <c r="L135" s="110"/>
      <c r="M135" s="111"/>
      <c r="N135" s="108"/>
      <c r="O135" s="112"/>
      <c r="P135" s="109"/>
      <c r="Q135" s="109"/>
      <c r="R135" s="109"/>
      <c r="S135" s="110"/>
    </row>
    <row r="136" spans="1:19" s="1" customFormat="1" ht="15.75" customHeight="1" x14ac:dyDescent="0.2">
      <c r="A136" s="555"/>
      <c r="B136" s="552"/>
      <c r="C136" s="549"/>
      <c r="D136" s="435"/>
      <c r="E136" s="78"/>
      <c r="F136" s="78"/>
      <c r="G136" s="78"/>
      <c r="H136" s="78"/>
      <c r="I136" s="134"/>
      <c r="J136" s="38"/>
      <c r="K136" s="36"/>
      <c r="L136" s="37"/>
      <c r="M136" s="84"/>
      <c r="N136" s="38"/>
      <c r="O136" s="35"/>
      <c r="P136" s="36"/>
      <c r="Q136" s="36"/>
      <c r="R136" s="36"/>
      <c r="S136" s="37"/>
    </row>
    <row r="137" spans="1:19" s="1" customFormat="1" ht="15.75" customHeight="1" x14ac:dyDescent="0.2">
      <c r="A137" s="555"/>
      <c r="B137" s="552"/>
      <c r="C137" s="550"/>
      <c r="D137" s="439"/>
      <c r="E137" s="440"/>
      <c r="F137" s="440"/>
      <c r="G137" s="440"/>
      <c r="H137" s="440"/>
      <c r="I137" s="441"/>
      <c r="J137" s="115"/>
      <c r="K137" s="116"/>
      <c r="L137" s="117"/>
      <c r="M137" s="118"/>
      <c r="N137" s="115"/>
      <c r="O137" s="119"/>
      <c r="P137" s="116"/>
      <c r="Q137" s="116"/>
      <c r="R137" s="116"/>
      <c r="S137" s="117"/>
    </row>
    <row r="138" spans="1:19" ht="15.75" customHeight="1" x14ac:dyDescent="0.2">
      <c r="A138" s="555"/>
      <c r="B138" s="552"/>
      <c r="C138" s="123" t="s">
        <v>301</v>
      </c>
      <c r="D138" s="448">
        <v>1309.3852106115414</v>
      </c>
      <c r="E138" s="461">
        <v>1356.9442806978739</v>
      </c>
      <c r="F138" s="461">
        <v>239.44544333174869</v>
      </c>
      <c r="G138" s="461">
        <v>230.9216359843879</v>
      </c>
      <c r="H138" s="461">
        <v>9703.3629821384293</v>
      </c>
      <c r="I138" s="449">
        <v>99.050578966229992</v>
      </c>
      <c r="J138" s="126"/>
      <c r="K138" s="127"/>
      <c r="L138" s="128"/>
      <c r="M138" s="129"/>
      <c r="N138" s="126"/>
      <c r="O138" s="130"/>
      <c r="P138" s="127"/>
      <c r="Q138" s="127"/>
      <c r="R138" s="127"/>
      <c r="S138" s="128"/>
    </row>
    <row r="139" spans="1:19" ht="15.75" customHeight="1" x14ac:dyDescent="0.2">
      <c r="A139" s="555"/>
      <c r="B139" s="552"/>
      <c r="C139" s="572" t="s">
        <v>360</v>
      </c>
      <c r="D139" s="443">
        <v>550.29817614535136</v>
      </c>
      <c r="E139" s="443">
        <v>1252.5063270667456</v>
      </c>
      <c r="F139" s="443">
        <v>72.952364234796917</v>
      </c>
      <c r="G139" s="443">
        <v>67.340643909043294</v>
      </c>
      <c r="H139" s="443">
        <v>282.4651909925272</v>
      </c>
      <c r="I139" s="443"/>
      <c r="J139" s="158"/>
      <c r="K139" s="121"/>
      <c r="L139" s="37"/>
      <c r="M139" s="84"/>
      <c r="N139" s="38"/>
      <c r="O139" s="35"/>
      <c r="P139" s="36"/>
      <c r="Q139" s="36"/>
      <c r="R139" s="36"/>
      <c r="S139" s="37"/>
    </row>
    <row r="140" spans="1:19" ht="15.75" customHeight="1" x14ac:dyDescent="0.2">
      <c r="A140" s="555"/>
      <c r="B140" s="552"/>
      <c r="C140" s="568"/>
      <c r="D140" s="443">
        <v>121.09646755609027</v>
      </c>
      <c r="E140" s="443">
        <v>69.232506853923056</v>
      </c>
      <c r="F140" s="443">
        <v>20.980280813149527</v>
      </c>
      <c r="G140" s="443">
        <v>20.980280813149527</v>
      </c>
      <c r="H140" s="443">
        <v>36.825801518044173</v>
      </c>
      <c r="I140" s="443"/>
      <c r="J140" s="158"/>
      <c r="K140" s="121"/>
      <c r="L140" s="37"/>
      <c r="M140" s="84"/>
      <c r="N140" s="38"/>
      <c r="O140" s="35"/>
      <c r="P140" s="36"/>
      <c r="Q140" s="36"/>
      <c r="R140" s="36"/>
      <c r="S140" s="37"/>
    </row>
    <row r="141" spans="1:19" ht="15.75" customHeight="1" x14ac:dyDescent="0.2">
      <c r="A141" s="555"/>
      <c r="B141" s="552"/>
      <c r="C141" s="568"/>
      <c r="D141" s="443">
        <v>394.37968350666955</v>
      </c>
      <c r="E141" s="443">
        <v>5.7579773548121</v>
      </c>
      <c r="F141" s="443">
        <v>6.70331692052752</v>
      </c>
      <c r="G141" s="443">
        <v>6.70331692052752</v>
      </c>
      <c r="H141" s="443">
        <v>197.66190919504226</v>
      </c>
      <c r="I141" s="443"/>
      <c r="J141" s="158"/>
      <c r="K141" s="121"/>
      <c r="L141" s="37"/>
      <c r="M141" s="84"/>
      <c r="N141" s="38"/>
      <c r="O141" s="35"/>
      <c r="P141" s="36"/>
      <c r="Q141" s="36"/>
      <c r="R141" s="36"/>
      <c r="S141" s="37"/>
    </row>
    <row r="142" spans="1:19" ht="15.75" customHeight="1" x14ac:dyDescent="0.2">
      <c r="A142" s="555"/>
      <c r="B142" s="552"/>
      <c r="C142" s="568"/>
      <c r="D142" s="443">
        <v>243.61088340343051</v>
      </c>
      <c r="E142" s="443">
        <v>29.4474694223927</v>
      </c>
      <c r="F142" s="443">
        <v>138.8094813632747</v>
      </c>
      <c r="G142" s="443">
        <v>135.89739434166756</v>
      </c>
      <c r="H142" s="443">
        <v>72.80217554017905</v>
      </c>
      <c r="I142" s="443">
        <v>99.050578966229992</v>
      </c>
      <c r="J142" s="158"/>
      <c r="K142" s="121"/>
      <c r="L142" s="37"/>
      <c r="M142" s="84"/>
      <c r="N142" s="38"/>
      <c r="O142" s="35"/>
      <c r="P142" s="36"/>
      <c r="Q142" s="36"/>
      <c r="R142" s="36"/>
      <c r="S142" s="37"/>
    </row>
    <row r="143" spans="1:19" ht="15.75" customHeight="1" x14ac:dyDescent="0.2">
      <c r="A143" s="555"/>
      <c r="B143" s="552"/>
      <c r="C143" s="568" t="s">
        <v>361</v>
      </c>
      <c r="D143" s="243"/>
      <c r="E143" s="243"/>
      <c r="F143" s="243"/>
      <c r="G143" s="443"/>
      <c r="H143" s="443">
        <v>1432.1561917156682</v>
      </c>
      <c r="I143" s="462"/>
      <c r="J143" s="266"/>
      <c r="K143" s="121"/>
      <c r="L143" s="182"/>
      <c r="M143" s="84"/>
      <c r="N143" s="38"/>
      <c r="O143" s="35"/>
      <c r="P143" s="36"/>
      <c r="Q143" s="36"/>
      <c r="R143" s="36"/>
      <c r="S143" s="37"/>
    </row>
    <row r="144" spans="1:19" ht="15.75" customHeight="1" x14ac:dyDescent="0.2">
      <c r="A144" s="555"/>
      <c r="B144" s="552"/>
      <c r="C144" s="568"/>
      <c r="D144" s="243"/>
      <c r="E144" s="243"/>
      <c r="F144" s="243"/>
      <c r="G144" s="443"/>
      <c r="H144" s="443">
        <v>162.87175947059328</v>
      </c>
      <c r="I144" s="462"/>
      <c r="J144" s="266"/>
      <c r="K144" s="121"/>
      <c r="L144" s="182"/>
      <c r="M144" s="84"/>
      <c r="N144" s="38"/>
      <c r="O144" s="35"/>
      <c r="P144" s="36"/>
      <c r="Q144" s="36"/>
      <c r="R144" s="36"/>
      <c r="S144" s="37"/>
    </row>
    <row r="145" spans="1:19" ht="15.75" customHeight="1" x14ac:dyDescent="0.2">
      <c r="A145" s="555"/>
      <c r="B145" s="552"/>
      <c r="C145" s="568"/>
      <c r="D145" s="243"/>
      <c r="E145" s="243"/>
      <c r="F145" s="243"/>
      <c r="G145" s="443"/>
      <c r="H145" s="443">
        <v>98.87706299378091</v>
      </c>
      <c r="I145" s="462"/>
      <c r="J145" s="266"/>
      <c r="K145" s="121"/>
      <c r="L145" s="182"/>
      <c r="M145" s="84"/>
      <c r="N145" s="38"/>
      <c r="O145" s="35"/>
      <c r="P145" s="36"/>
      <c r="Q145" s="36"/>
      <c r="R145" s="36"/>
      <c r="S145" s="37"/>
    </row>
    <row r="146" spans="1:19" ht="15.75" customHeight="1" x14ac:dyDescent="0.2">
      <c r="A146" s="555"/>
      <c r="B146" s="552"/>
      <c r="C146" s="568"/>
      <c r="D146" s="243"/>
      <c r="E146" s="243"/>
      <c r="F146" s="243"/>
      <c r="G146" s="443"/>
      <c r="H146" s="443">
        <v>5122.2873710028771</v>
      </c>
      <c r="I146" s="462"/>
      <c r="J146" s="266"/>
      <c r="K146" s="121"/>
      <c r="L146" s="182"/>
      <c r="M146" s="84"/>
      <c r="N146" s="38"/>
      <c r="O146" s="35"/>
      <c r="P146" s="36"/>
      <c r="Q146" s="36"/>
      <c r="R146" s="36"/>
      <c r="S146" s="37"/>
    </row>
    <row r="147" spans="1:19" ht="15.75" customHeight="1" x14ac:dyDescent="0.2">
      <c r="A147" s="555"/>
      <c r="B147" s="552"/>
      <c r="C147" s="568"/>
      <c r="D147" s="243"/>
      <c r="E147" s="243"/>
      <c r="F147" s="243"/>
      <c r="G147" s="443"/>
      <c r="H147" s="443">
        <v>504.01914587915644</v>
      </c>
      <c r="I147" s="462"/>
      <c r="J147" s="266"/>
      <c r="K147" s="121"/>
      <c r="L147" s="182"/>
      <c r="M147" s="84"/>
      <c r="N147" s="38"/>
      <c r="O147" s="35"/>
      <c r="P147" s="36"/>
      <c r="Q147" s="36"/>
      <c r="R147" s="36"/>
      <c r="S147" s="37"/>
    </row>
    <row r="148" spans="1:19" ht="15.75" customHeight="1" x14ac:dyDescent="0.2">
      <c r="A148" s="555"/>
      <c r="B148" s="552"/>
      <c r="C148" s="568"/>
      <c r="D148" s="243"/>
      <c r="E148" s="243"/>
      <c r="F148" s="243"/>
      <c r="G148" s="443"/>
      <c r="H148" s="443">
        <v>1514.4798889864319</v>
      </c>
      <c r="I148" s="462"/>
      <c r="J148" s="266"/>
      <c r="K148" s="121"/>
      <c r="L148" s="182"/>
      <c r="M148" s="84"/>
      <c r="N148" s="38"/>
      <c r="O148" s="35"/>
      <c r="P148" s="36"/>
      <c r="Q148" s="36"/>
      <c r="R148" s="36"/>
      <c r="S148" s="37"/>
    </row>
    <row r="149" spans="1:19" ht="15.75" customHeight="1" x14ac:dyDescent="0.2">
      <c r="A149" s="555"/>
      <c r="B149" s="552"/>
      <c r="C149" s="568"/>
      <c r="D149" s="243"/>
      <c r="E149" s="243"/>
      <c r="F149" s="243"/>
      <c r="G149" s="443"/>
      <c r="H149" s="443">
        <v>29.982422241537975</v>
      </c>
      <c r="I149" s="462"/>
      <c r="J149" s="266"/>
      <c r="K149" s="121"/>
      <c r="L149" s="182"/>
      <c r="M149" s="84"/>
      <c r="N149" s="38"/>
      <c r="O149" s="35"/>
      <c r="P149" s="36"/>
      <c r="Q149" s="36"/>
      <c r="R149" s="36"/>
      <c r="S149" s="37"/>
    </row>
    <row r="150" spans="1:19" ht="15.75" customHeight="1" x14ac:dyDescent="0.2">
      <c r="A150" s="555"/>
      <c r="B150" s="552"/>
      <c r="C150" s="568"/>
      <c r="D150" s="243"/>
      <c r="E150" s="243"/>
      <c r="F150" s="243"/>
      <c r="G150" s="443"/>
      <c r="H150" s="443">
        <v>296.2709076499404</v>
      </c>
      <c r="I150" s="462"/>
      <c r="J150" s="266"/>
      <c r="K150" s="121"/>
      <c r="L150" s="182"/>
      <c r="M150" s="84"/>
      <c r="N150" s="38"/>
      <c r="O150" s="35"/>
      <c r="P150" s="36"/>
      <c r="Q150" s="36"/>
      <c r="R150" s="36"/>
      <c r="S150" s="37"/>
    </row>
    <row r="151" spans="1:19" ht="15.75" customHeight="1" x14ac:dyDescent="0.2">
      <c r="A151" s="555"/>
      <c r="B151" s="552"/>
      <c r="C151" s="568"/>
      <c r="D151" s="243"/>
      <c r="E151" s="243"/>
      <c r="F151" s="243"/>
      <c r="G151" s="443"/>
      <c r="H151" s="443">
        <v>1414.8017689098617</v>
      </c>
      <c r="I151" s="462"/>
      <c r="J151" s="266"/>
      <c r="K151" s="121"/>
      <c r="L151" s="182"/>
      <c r="M151" s="84"/>
      <c r="N151" s="38"/>
      <c r="O151" s="35"/>
      <c r="P151" s="36"/>
      <c r="Q151" s="36"/>
      <c r="R151" s="36"/>
      <c r="S151" s="37"/>
    </row>
    <row r="152" spans="1:19" ht="16.5" customHeight="1" thickBot="1" x14ac:dyDescent="0.25">
      <c r="A152" s="556"/>
      <c r="B152" s="553"/>
      <c r="C152" s="162" t="s">
        <v>215</v>
      </c>
      <c r="D152" s="453">
        <v>1309.3852106115417</v>
      </c>
      <c r="E152" s="454">
        <v>1356.9442806978734</v>
      </c>
      <c r="F152" s="454">
        <v>239.44544333174866</v>
      </c>
      <c r="G152" s="445">
        <v>230.9216359843879</v>
      </c>
      <c r="H152" s="445">
        <v>11165.501596095639</v>
      </c>
      <c r="I152" s="445">
        <v>99.050578966229992</v>
      </c>
      <c r="J152" s="158"/>
      <c r="K152" s="122"/>
      <c r="L152" s="277"/>
      <c r="M152" s="85"/>
      <c r="N152" s="39"/>
      <c r="O152" s="42"/>
      <c r="P152" s="40"/>
      <c r="Q152" s="40"/>
      <c r="R152" s="40"/>
      <c r="S152" s="41"/>
    </row>
    <row r="153" spans="1:19" s="51" customFormat="1" x14ac:dyDescent="0.2">
      <c r="A153" s="582" t="s">
        <v>354</v>
      </c>
      <c r="B153" s="583" t="s">
        <v>336</v>
      </c>
      <c r="C153" s="547" t="s">
        <v>214</v>
      </c>
      <c r="D153" s="191">
        <v>2.8750954512263518</v>
      </c>
      <c r="E153" s="244">
        <v>1.0389233804431455</v>
      </c>
      <c r="F153" s="244">
        <v>28.197173809235103</v>
      </c>
      <c r="G153" s="207">
        <v>15.665096560686168</v>
      </c>
      <c r="H153" s="207">
        <v>5.0001660021327853E-2</v>
      </c>
      <c r="I153" s="140"/>
      <c r="J153" s="241" t="s">
        <v>518</v>
      </c>
      <c r="K153" s="94"/>
      <c r="L153" s="95" t="s">
        <v>305</v>
      </c>
      <c r="M153" s="183" t="s">
        <v>116</v>
      </c>
      <c r="N153" s="225" t="e">
        <f>INDEX(#REF!,MATCH($M153,#REF!,0),4)</f>
        <v>#REF!</v>
      </c>
      <c r="O153" s="83" t="e">
        <f>INDEX(#REF!,MATCH($M153,#REF!,0),5)</f>
        <v>#REF!</v>
      </c>
      <c r="P153" s="185" t="e">
        <f>INDEX(#REF!,MATCH($M153,#REF!,0),6)</f>
        <v>#REF!</v>
      </c>
      <c r="Q153" s="186" t="e">
        <f>INDEX(#REF!,MATCH($M153,#REF!,0),7)</f>
        <v>#REF!</v>
      </c>
      <c r="R153" s="185" t="e">
        <f>INDEX(#REF!,MATCH($M153,#REF!,0),8)</f>
        <v>#REF!</v>
      </c>
      <c r="S153" s="187" t="e">
        <f>INDEX(#REF!,MATCH($M153,#REF!,0),9)</f>
        <v>#REF!</v>
      </c>
    </row>
    <row r="154" spans="1:19" s="51" customFormat="1" x14ac:dyDescent="0.2">
      <c r="A154" s="555"/>
      <c r="B154" s="552"/>
      <c r="C154" s="545"/>
      <c r="D154" s="192">
        <v>42.054298654967191</v>
      </c>
      <c r="E154" s="443">
        <v>15.196432557447084</v>
      </c>
      <c r="F154" s="443">
        <v>52.231313367919647</v>
      </c>
      <c r="G154" s="243">
        <v>29.017396315510915</v>
      </c>
      <c r="H154" s="243">
        <v>0.73137910704290765</v>
      </c>
      <c r="I154" s="134"/>
      <c r="J154" s="232" t="s">
        <v>519</v>
      </c>
      <c r="K154" s="80"/>
      <c r="L154" s="82" t="s">
        <v>305</v>
      </c>
      <c r="M154" s="184" t="s">
        <v>117</v>
      </c>
      <c r="N154" s="225" t="e">
        <f>INDEX(#REF!,MATCH($M154,#REF!,0),4)</f>
        <v>#REF!</v>
      </c>
      <c r="O154" s="83" t="e">
        <f>INDEX(#REF!,MATCH($M154,#REF!,0),5)</f>
        <v>#REF!</v>
      </c>
      <c r="P154" s="186" t="e">
        <f>INDEX(#REF!,MATCH($M154,#REF!,0),6)</f>
        <v>#REF!</v>
      </c>
      <c r="Q154" s="186" t="e">
        <f>INDEX(#REF!,MATCH($M154,#REF!,0),7)</f>
        <v>#REF!</v>
      </c>
      <c r="R154" s="188" t="e">
        <f>INDEX(#REF!,MATCH($M154,#REF!,0),8)</f>
        <v>#REF!</v>
      </c>
      <c r="S154" s="187" t="e">
        <f>INDEX(#REF!,MATCH($M154,#REF!,0),9)</f>
        <v>#REF!</v>
      </c>
    </row>
    <row r="155" spans="1:19" s="51" customFormat="1" x14ac:dyDescent="0.2">
      <c r="A155" s="555"/>
      <c r="B155" s="552"/>
      <c r="C155" s="545"/>
      <c r="D155" s="192">
        <v>2506.371750573745</v>
      </c>
      <c r="E155" s="443">
        <v>905.68409151167202</v>
      </c>
      <c r="F155" s="443">
        <v>174.70162729083913</v>
      </c>
      <c r="G155" s="243">
        <v>97.056459606021761</v>
      </c>
      <c r="H155" s="243">
        <v>43.589073923021658</v>
      </c>
      <c r="I155" s="134"/>
      <c r="J155" s="165"/>
      <c r="K155" s="80"/>
      <c r="L155" s="82" t="s">
        <v>305</v>
      </c>
      <c r="M155" s="184" t="s">
        <v>138</v>
      </c>
      <c r="N155" s="225" t="e">
        <f>INDEX(#REF!,MATCH($M155,#REF!,0),4)</f>
        <v>#REF!</v>
      </c>
      <c r="O155" s="83" t="e">
        <f>INDEX(#REF!,MATCH($M155,#REF!,0),5)</f>
        <v>#REF!</v>
      </c>
      <c r="P155" s="186" t="e">
        <f>INDEX(#REF!,MATCH($M155,#REF!,0),6)</f>
        <v>#REF!</v>
      </c>
      <c r="Q155" s="186" t="e">
        <f>INDEX(#REF!,MATCH($M155,#REF!,0),7)</f>
        <v>#REF!</v>
      </c>
      <c r="R155" s="188" t="e">
        <f>INDEX(#REF!,MATCH($M155,#REF!,0),8)</f>
        <v>#REF!</v>
      </c>
      <c r="S155" s="187" t="e">
        <f>INDEX(#REF!,MATCH($M155,#REF!,0),9)</f>
        <v>#REF!</v>
      </c>
    </row>
    <row r="156" spans="1:19" s="51" customFormat="1" x14ac:dyDescent="0.2">
      <c r="A156" s="555"/>
      <c r="B156" s="552"/>
      <c r="C156" s="545"/>
      <c r="D156" s="192">
        <v>16.065256628877673</v>
      </c>
      <c r="E156" s="243">
        <v>3.2566764657669176</v>
      </c>
      <c r="F156" s="243">
        <v>3.5692744249090187</v>
      </c>
      <c r="G156" s="200">
        <v>1.1310090795539796</v>
      </c>
      <c r="H156" s="78"/>
      <c r="I156" s="134"/>
      <c r="J156" s="165"/>
      <c r="K156" s="80"/>
      <c r="L156" s="82"/>
      <c r="M156" s="184" t="s">
        <v>89</v>
      </c>
      <c r="N156" s="225" t="e">
        <f>INDEX(#REF!,MATCH($M156,#REF!,0),4)</f>
        <v>#REF!</v>
      </c>
      <c r="O156" s="83" t="e">
        <f>INDEX(#REF!,MATCH($M156,#REF!,0),5)</f>
        <v>#REF!</v>
      </c>
      <c r="P156" s="186" t="e">
        <f>INDEX(#REF!,MATCH($M156,#REF!,0),6)</f>
        <v>#REF!</v>
      </c>
      <c r="Q156" s="186" t="e">
        <f>INDEX(#REF!,MATCH($M156,#REF!,0),7)</f>
        <v>#REF!</v>
      </c>
      <c r="R156" s="188" t="e">
        <f>INDEX(#REF!,MATCH($M156,#REF!,0),8)</f>
        <v>#REF!</v>
      </c>
      <c r="S156" s="187" t="e">
        <f>INDEX(#REF!,MATCH($M156,#REF!,0),9)</f>
        <v>#REF!</v>
      </c>
    </row>
    <row r="157" spans="1:19" s="51" customFormat="1" x14ac:dyDescent="0.2">
      <c r="A157" s="555"/>
      <c r="B157" s="552"/>
      <c r="C157" s="545"/>
      <c r="D157" s="192">
        <v>21.44964496550562</v>
      </c>
      <c r="E157" s="243">
        <v>4.3481754180417402</v>
      </c>
      <c r="F157" s="243">
        <v>0.37081337229253802</v>
      </c>
      <c r="G157" s="200">
        <v>0.11750099346692318</v>
      </c>
      <c r="H157" s="78"/>
      <c r="I157" s="134"/>
      <c r="J157" s="165"/>
      <c r="K157" s="80"/>
      <c r="L157" s="82"/>
      <c r="M157" s="184" t="s">
        <v>120</v>
      </c>
      <c r="N157" s="225" t="e">
        <f>INDEX(#REF!,MATCH($M157,#REF!,0),4)</f>
        <v>#REF!</v>
      </c>
      <c r="O157" s="83" t="e">
        <f>INDEX(#REF!,MATCH($M157,#REF!,0),5)</f>
        <v>#REF!</v>
      </c>
      <c r="P157" s="186" t="e">
        <f>INDEX(#REF!,MATCH($M157,#REF!,0),6)</f>
        <v>#REF!</v>
      </c>
      <c r="Q157" s="186" t="e">
        <f>INDEX(#REF!,MATCH($M157,#REF!,0),7)</f>
        <v>#REF!</v>
      </c>
      <c r="R157" s="188" t="e">
        <f>INDEX(#REF!,MATCH($M157,#REF!,0),8)</f>
        <v>#REF!</v>
      </c>
      <c r="S157" s="187" t="e">
        <f>INDEX(#REF!,MATCH($M157,#REF!,0),9)</f>
        <v>#REF!</v>
      </c>
    </row>
    <row r="158" spans="1:19" x14ac:dyDescent="0.2">
      <c r="A158" s="555"/>
      <c r="B158" s="552"/>
      <c r="C158" s="545"/>
      <c r="D158" s="192">
        <v>7.2207944158468509</v>
      </c>
      <c r="E158" s="243">
        <v>1.4637669214670022</v>
      </c>
      <c r="F158" s="243">
        <v>0.12483037049225029</v>
      </c>
      <c r="G158" s="200">
        <v>3.9555457390873232E-2</v>
      </c>
      <c r="H158" s="78"/>
      <c r="I158" s="134"/>
      <c r="J158" s="38"/>
      <c r="K158" s="36"/>
      <c r="L158" s="82"/>
      <c r="M158" s="240" t="s">
        <v>155</v>
      </c>
      <c r="N158" s="225" t="e">
        <f>INDEX(#REF!,MATCH($M158,#REF!,0),4)</f>
        <v>#REF!</v>
      </c>
      <c r="O158" s="83" t="e">
        <f>INDEX(#REF!,MATCH($M158,#REF!,0),5)</f>
        <v>#REF!</v>
      </c>
      <c r="P158" s="186" t="e">
        <f>INDEX(#REF!,MATCH($M158,#REF!,0),6)</f>
        <v>#REF!</v>
      </c>
      <c r="Q158" s="186" t="e">
        <f>INDEX(#REF!,MATCH($M158,#REF!,0),7)</f>
        <v>#REF!</v>
      </c>
      <c r="R158" s="188" t="e">
        <f>INDEX(#REF!,MATCH($M158,#REF!,0),8)</f>
        <v>#REF!</v>
      </c>
      <c r="S158" s="187" t="e">
        <f>INDEX(#REF!,MATCH($M158,#REF!,0),9)</f>
        <v>#REF!</v>
      </c>
    </row>
    <row r="159" spans="1:19" x14ac:dyDescent="0.2">
      <c r="A159" s="555"/>
      <c r="B159" s="552"/>
      <c r="C159" s="545"/>
      <c r="D159" s="192">
        <v>0</v>
      </c>
      <c r="E159" s="243">
        <v>0</v>
      </c>
      <c r="F159" s="243">
        <v>0.11971431154001717</v>
      </c>
      <c r="G159" s="200">
        <v>3.793431302435215E-2</v>
      </c>
      <c r="H159" s="78"/>
      <c r="I159" s="134"/>
      <c r="J159" s="38"/>
      <c r="K159" s="36"/>
      <c r="L159" s="82"/>
      <c r="M159" s="240" t="s">
        <v>156</v>
      </c>
      <c r="N159" s="264"/>
      <c r="O159" s="83"/>
      <c r="P159" s="186"/>
      <c r="Q159" s="186"/>
      <c r="R159" s="188"/>
      <c r="S159" s="187"/>
    </row>
    <row r="160" spans="1:19" ht="15.75" customHeight="1" x14ac:dyDescent="0.2">
      <c r="A160" s="555"/>
      <c r="B160" s="552"/>
      <c r="C160" s="545"/>
      <c r="D160" s="192">
        <v>18.494780554745208</v>
      </c>
      <c r="E160" s="243">
        <v>0.61339640978396259</v>
      </c>
      <c r="F160" s="243">
        <v>1.239194710742751</v>
      </c>
      <c r="G160" s="200">
        <v>0.39266817351009498</v>
      </c>
      <c r="H160" s="78"/>
      <c r="I160" s="134"/>
      <c r="J160" s="38"/>
      <c r="K160" s="36"/>
      <c r="L160" s="73"/>
      <c r="M160" s="240" t="s">
        <v>103</v>
      </c>
      <c r="N160" s="225" t="e">
        <f>INDEX(#REF!,MATCH($M160,#REF!,0),4)</f>
        <v>#REF!</v>
      </c>
      <c r="O160" s="83" t="e">
        <f>INDEX(#REF!,MATCH($M160,#REF!,0),5)</f>
        <v>#REF!</v>
      </c>
      <c r="P160" s="186" t="e">
        <f>INDEX(#REF!,MATCH($M160,#REF!,0),6)</f>
        <v>#REF!</v>
      </c>
      <c r="Q160" s="186" t="e">
        <f>INDEX(#REF!,MATCH($M160,#REF!,0),7)</f>
        <v>#REF!</v>
      </c>
      <c r="R160" s="188" t="e">
        <f>INDEX(#REF!,MATCH($M160,#REF!,0),8)</f>
        <v>#REF!</v>
      </c>
      <c r="S160" s="187" t="e">
        <f>INDEX(#REF!,MATCH($M160,#REF!,0),9)</f>
        <v>#REF!</v>
      </c>
    </row>
    <row r="161" spans="1:19" ht="15.75" customHeight="1" x14ac:dyDescent="0.2">
      <c r="A161" s="555"/>
      <c r="B161" s="552"/>
      <c r="C161" s="545"/>
      <c r="D161" s="192">
        <v>639.13797201374416</v>
      </c>
      <c r="E161" s="243">
        <v>15.696855964788599</v>
      </c>
      <c r="F161" s="243">
        <v>1.797650313592041</v>
      </c>
      <c r="G161" s="200">
        <v>0.5696280488680785</v>
      </c>
      <c r="H161" s="78"/>
      <c r="I161" s="134"/>
      <c r="J161" s="38"/>
      <c r="K161" s="36"/>
      <c r="L161" s="73"/>
      <c r="M161" s="240" t="s">
        <v>109</v>
      </c>
      <c r="N161" s="225" t="e">
        <f>INDEX(#REF!,MATCH($M161,#REF!,0),4)</f>
        <v>#REF!</v>
      </c>
      <c r="O161" s="83" t="e">
        <f>INDEX(#REF!,MATCH($M161,#REF!,0),5)</f>
        <v>#REF!</v>
      </c>
      <c r="P161" s="186" t="e">
        <f>INDEX(#REF!,MATCH($M161,#REF!,0),6)</f>
        <v>#REF!</v>
      </c>
      <c r="Q161" s="186" t="e">
        <f>INDEX(#REF!,MATCH($M161,#REF!,0),7)</f>
        <v>#REF!</v>
      </c>
      <c r="R161" s="188" t="e">
        <f>INDEX(#REF!,MATCH($M161,#REF!,0),8)</f>
        <v>#REF!</v>
      </c>
      <c r="S161" s="187" t="e">
        <f>INDEX(#REF!,MATCH($M161,#REF!,0),9)</f>
        <v>#REF!</v>
      </c>
    </row>
    <row r="162" spans="1:19" ht="15.75" customHeight="1" x14ac:dyDescent="0.2">
      <c r="A162" s="555"/>
      <c r="B162" s="552"/>
      <c r="C162" s="545"/>
      <c r="D162" s="192">
        <v>25.672324047137025</v>
      </c>
      <c r="E162" s="243">
        <v>71.19802820229792</v>
      </c>
      <c r="F162" s="243">
        <v>0.31522712838106914</v>
      </c>
      <c r="G162" s="200">
        <v>9.9887176461587152E-2</v>
      </c>
      <c r="H162" s="78"/>
      <c r="I162" s="134"/>
      <c r="J162" s="38"/>
      <c r="K162" s="36"/>
      <c r="L162" s="37"/>
      <c r="M162" s="240" t="s">
        <v>110</v>
      </c>
      <c r="N162" s="225" t="e">
        <f>INDEX(#REF!,MATCH($M162,#REF!,0),4)</f>
        <v>#REF!</v>
      </c>
      <c r="O162" s="83" t="e">
        <f>INDEX(#REF!,MATCH($M162,#REF!,0),5)</f>
        <v>#REF!</v>
      </c>
      <c r="P162" s="186" t="e">
        <f>INDEX(#REF!,MATCH($M162,#REF!,0),6)</f>
        <v>#REF!</v>
      </c>
      <c r="Q162" s="186" t="e">
        <f>INDEX(#REF!,MATCH($M162,#REF!,0),7)</f>
        <v>#REF!</v>
      </c>
      <c r="R162" s="188" t="e">
        <f>INDEX(#REF!,MATCH($M162,#REF!,0),8)</f>
        <v>#REF!</v>
      </c>
      <c r="S162" s="187" t="e">
        <f>INDEX(#REF!,MATCH($M162,#REF!,0),9)</f>
        <v>#REF!</v>
      </c>
    </row>
    <row r="163" spans="1:19" ht="15.75" customHeight="1" x14ac:dyDescent="0.2">
      <c r="A163" s="555"/>
      <c r="B163" s="552"/>
      <c r="C163" s="545"/>
      <c r="D163" s="192">
        <v>7.2432110530034244</v>
      </c>
      <c r="E163" s="243">
        <v>52.252968796775889</v>
      </c>
      <c r="F163" s="243">
        <v>1.5099978118341824</v>
      </c>
      <c r="G163" s="200">
        <v>0.4784785454916749</v>
      </c>
      <c r="H163" s="78"/>
      <c r="I163" s="134"/>
      <c r="J163" s="38"/>
      <c r="K163" s="36"/>
      <c r="L163" s="73"/>
      <c r="M163" s="240" t="s">
        <v>157</v>
      </c>
      <c r="N163" s="225" t="e">
        <f>INDEX(#REF!,MATCH($M163,#REF!,0),4)</f>
        <v>#REF!</v>
      </c>
      <c r="O163" s="83" t="e">
        <f>INDEX(#REF!,MATCH($M163,#REF!,0),5)</f>
        <v>#REF!</v>
      </c>
      <c r="P163" s="186" t="e">
        <f>INDEX(#REF!,MATCH($M163,#REF!,0),6)</f>
        <v>#REF!</v>
      </c>
      <c r="Q163" s="186" t="e">
        <f>INDEX(#REF!,MATCH($M163,#REF!,0),7)</f>
        <v>#REF!</v>
      </c>
      <c r="R163" s="188" t="e">
        <f>INDEX(#REF!,MATCH($M163,#REF!,0),8)</f>
        <v>#REF!</v>
      </c>
      <c r="S163" s="187" t="e">
        <f>INDEX(#REF!,MATCH($M163,#REF!,0),9)</f>
        <v>#REF!</v>
      </c>
    </row>
    <row r="164" spans="1:19" ht="15.75" customHeight="1" x14ac:dyDescent="0.2">
      <c r="A164" s="555"/>
      <c r="B164" s="552"/>
      <c r="C164" s="545"/>
      <c r="D164" s="192">
        <v>20.584626496404901</v>
      </c>
      <c r="E164" s="243">
        <v>39.681571329435954</v>
      </c>
      <c r="F164" s="243">
        <v>1.3782693140288991</v>
      </c>
      <c r="G164" s="200">
        <v>0.43673725319595025</v>
      </c>
      <c r="H164" s="78"/>
      <c r="I164" s="134"/>
      <c r="J164" s="38"/>
      <c r="K164" s="36"/>
      <c r="L164" s="73"/>
      <c r="M164" s="240" t="s">
        <v>69</v>
      </c>
      <c r="N164" s="225" t="e">
        <f>INDEX(#REF!,MATCH($M164,#REF!,0),4)</f>
        <v>#REF!</v>
      </c>
      <c r="O164" s="83" t="e">
        <f>INDEX(#REF!,MATCH($M164,#REF!,0),5)</f>
        <v>#REF!</v>
      </c>
      <c r="P164" s="186" t="e">
        <f>INDEX(#REF!,MATCH($M164,#REF!,0),6)</f>
        <v>#REF!</v>
      </c>
      <c r="Q164" s="186" t="e">
        <f>INDEX(#REF!,MATCH($M164,#REF!,0),7)</f>
        <v>#REF!</v>
      </c>
      <c r="R164" s="188" t="e">
        <f>INDEX(#REF!,MATCH($M164,#REF!,0),8)</f>
        <v>#REF!</v>
      </c>
      <c r="S164" s="187" t="e">
        <f>INDEX(#REF!,MATCH($M164,#REF!,0),9)</f>
        <v>#REF!</v>
      </c>
    </row>
    <row r="165" spans="1:19" ht="15.75" customHeight="1" x14ac:dyDescent="0.2">
      <c r="A165" s="555"/>
      <c r="B165" s="552"/>
      <c r="C165" s="545"/>
      <c r="D165" s="192">
        <v>30.705518401645321</v>
      </c>
      <c r="E165" s="243">
        <v>6.2244843924909805</v>
      </c>
      <c r="F165" s="243">
        <v>1.8459713629772845</v>
      </c>
      <c r="G165" s="200">
        <v>0.5849397170342715</v>
      </c>
      <c r="H165" s="78"/>
      <c r="I165" s="134"/>
      <c r="J165" s="38"/>
      <c r="K165" s="36"/>
      <c r="L165" s="73"/>
      <c r="M165" s="240" t="s">
        <v>81</v>
      </c>
      <c r="N165" s="225" t="e">
        <f>INDEX(#REF!,MATCH($M165,#REF!,0),4)</f>
        <v>#REF!</v>
      </c>
      <c r="O165" s="83" t="e">
        <f>INDEX(#REF!,MATCH($M165,#REF!,0),5)</f>
        <v>#REF!</v>
      </c>
      <c r="P165" s="186" t="e">
        <f>INDEX(#REF!,MATCH($M165,#REF!,0),6)</f>
        <v>#REF!</v>
      </c>
      <c r="Q165" s="186" t="e">
        <f>INDEX(#REF!,MATCH($M165,#REF!,0),7)</f>
        <v>#REF!</v>
      </c>
      <c r="R165" s="188" t="e">
        <f>INDEX(#REF!,MATCH($M165,#REF!,0),8)</f>
        <v>#REF!</v>
      </c>
      <c r="S165" s="187" t="e">
        <f>INDEX(#REF!,MATCH($M165,#REF!,0),9)</f>
        <v>#REF!</v>
      </c>
    </row>
    <row r="166" spans="1:19" ht="15.75" customHeight="1" x14ac:dyDescent="0.2">
      <c r="A166" s="555"/>
      <c r="B166" s="552"/>
      <c r="C166" s="545"/>
      <c r="D166" s="192">
        <v>16.394825149269806</v>
      </c>
      <c r="E166" s="243">
        <v>1.4044345993712919</v>
      </c>
      <c r="F166" s="243">
        <v>0.90491192990873692</v>
      </c>
      <c r="G166" s="200">
        <v>0.28674276255729042</v>
      </c>
      <c r="H166" s="78"/>
      <c r="I166" s="134"/>
      <c r="J166" s="38"/>
      <c r="K166" s="36"/>
      <c r="L166" s="73"/>
      <c r="M166" s="240" t="s">
        <v>82</v>
      </c>
      <c r="N166" s="225" t="e">
        <f>INDEX(#REF!,MATCH($M166,#REF!,0),4)</f>
        <v>#REF!</v>
      </c>
      <c r="O166" s="83" t="e">
        <f>INDEX(#REF!,MATCH($M166,#REF!,0),5)</f>
        <v>#REF!</v>
      </c>
      <c r="P166" s="186" t="e">
        <f>INDEX(#REF!,MATCH($M166,#REF!,0),6)</f>
        <v>#REF!</v>
      </c>
      <c r="Q166" s="186" t="e">
        <f>INDEX(#REF!,MATCH($M166,#REF!,0),7)</f>
        <v>#REF!</v>
      </c>
      <c r="R166" s="188" t="e">
        <f>INDEX(#REF!,MATCH($M166,#REF!,0),8)</f>
        <v>#REF!</v>
      </c>
      <c r="S166" s="187" t="e">
        <f>INDEX(#REF!,MATCH($M166,#REF!,0),9)</f>
        <v>#REF!</v>
      </c>
    </row>
    <row r="167" spans="1:19" ht="15.75" customHeight="1" x14ac:dyDescent="0.2">
      <c r="A167" s="555"/>
      <c r="B167" s="552"/>
      <c r="C167" s="545"/>
      <c r="D167" s="192">
        <v>11.631450918863116</v>
      </c>
      <c r="E167" s="243">
        <v>2.3578753421277163</v>
      </c>
      <c r="F167" s="243">
        <v>0.94181347775811752</v>
      </c>
      <c r="G167" s="200">
        <v>0.29843589138369292</v>
      </c>
      <c r="H167" s="78"/>
      <c r="I167" s="134"/>
      <c r="J167" s="38"/>
      <c r="K167" s="36"/>
      <c r="L167" s="73"/>
      <c r="M167" s="240" t="s">
        <v>106</v>
      </c>
      <c r="N167" s="225" t="e">
        <f>INDEX(#REF!,MATCH($M167,#REF!,0),4)</f>
        <v>#REF!</v>
      </c>
      <c r="O167" s="83" t="e">
        <f>INDEX(#REF!,MATCH($M167,#REF!,0),5)</f>
        <v>#REF!</v>
      </c>
      <c r="P167" s="186" t="e">
        <f>INDEX(#REF!,MATCH($M167,#REF!,0),6)</f>
        <v>#REF!</v>
      </c>
      <c r="Q167" s="186" t="e">
        <f>INDEX(#REF!,MATCH($M167,#REF!,0),7)</f>
        <v>#REF!</v>
      </c>
      <c r="R167" s="188" t="e">
        <f>INDEX(#REF!,MATCH($M167,#REF!,0),8)</f>
        <v>#REF!</v>
      </c>
      <c r="S167" s="187" t="e">
        <f>INDEX(#REF!,MATCH($M167,#REF!,0),9)</f>
        <v>#REF!</v>
      </c>
    </row>
    <row r="168" spans="1:19" ht="15.75" customHeight="1" x14ac:dyDescent="0.2">
      <c r="A168" s="555"/>
      <c r="B168" s="552"/>
      <c r="C168" s="545"/>
      <c r="D168" s="192">
        <v>6.9939907928509317</v>
      </c>
      <c r="E168" s="243">
        <v>21.878545246160176</v>
      </c>
      <c r="F168" s="243">
        <v>0.52378898127054263</v>
      </c>
      <c r="G168" s="200">
        <v>0.16597493581693812</v>
      </c>
      <c r="H168" s="78"/>
      <c r="I168" s="134"/>
      <c r="J168" s="38"/>
      <c r="K168" s="36"/>
      <c r="L168" s="73"/>
      <c r="M168" s="240" t="s">
        <v>107</v>
      </c>
      <c r="N168" s="225" t="e">
        <f>INDEX(#REF!,MATCH($M168,#REF!,0),4)</f>
        <v>#REF!</v>
      </c>
      <c r="O168" s="83" t="e">
        <f>INDEX(#REF!,MATCH($M168,#REF!,0),5)</f>
        <v>#REF!</v>
      </c>
      <c r="P168" s="186" t="e">
        <f>INDEX(#REF!,MATCH($M168,#REF!,0),6)</f>
        <v>#REF!</v>
      </c>
      <c r="Q168" s="186" t="e">
        <f>INDEX(#REF!,MATCH($M168,#REF!,0),7)</f>
        <v>#REF!</v>
      </c>
      <c r="R168" s="188" t="e">
        <f>INDEX(#REF!,MATCH($M168,#REF!,0),8)</f>
        <v>#REF!</v>
      </c>
      <c r="S168" s="187" t="e">
        <f>INDEX(#REF!,MATCH($M168,#REF!,0),9)</f>
        <v>#REF!</v>
      </c>
    </row>
    <row r="169" spans="1:19" ht="15.75" customHeight="1" x14ac:dyDescent="0.2">
      <c r="A169" s="555"/>
      <c r="B169" s="552"/>
      <c r="C169" s="545"/>
      <c r="D169" s="192">
        <v>20.294528839084538</v>
      </c>
      <c r="E169" s="243">
        <v>1.4284497902791033</v>
      </c>
      <c r="F169" s="243">
        <v>2.3294267270124127</v>
      </c>
      <c r="G169" s="200">
        <v>0.73813399160920634</v>
      </c>
      <c r="H169" s="78"/>
      <c r="I169" s="134"/>
      <c r="J169" s="38"/>
      <c r="K169" s="36"/>
      <c r="L169" s="73"/>
      <c r="M169" s="240" t="s">
        <v>111</v>
      </c>
      <c r="N169" s="225" t="e">
        <f>INDEX(#REF!,MATCH($M169,#REF!,0),4)</f>
        <v>#REF!</v>
      </c>
      <c r="O169" s="83" t="e">
        <f>INDEX(#REF!,MATCH($M169,#REF!,0),5)</f>
        <v>#REF!</v>
      </c>
      <c r="P169" s="186" t="e">
        <f>INDEX(#REF!,MATCH($M169,#REF!,0),6)</f>
        <v>#REF!</v>
      </c>
      <c r="Q169" s="186" t="e">
        <f>INDEX(#REF!,MATCH($M169,#REF!,0),7)</f>
        <v>#REF!</v>
      </c>
      <c r="R169" s="188" t="e">
        <f>INDEX(#REF!,MATCH($M169,#REF!,0),8)</f>
        <v>#REF!</v>
      </c>
      <c r="S169" s="187" t="e">
        <f>INDEX(#REF!,MATCH($M169,#REF!,0),9)</f>
        <v>#REF!</v>
      </c>
    </row>
    <row r="170" spans="1:19" ht="15.75" customHeight="1" x14ac:dyDescent="0.2">
      <c r="A170" s="555"/>
      <c r="B170" s="552"/>
      <c r="C170" s="545"/>
      <c r="D170" s="192">
        <v>17.191890439852756</v>
      </c>
      <c r="E170" s="243">
        <v>1.1475325991558012</v>
      </c>
      <c r="F170" s="243">
        <v>1.1702695845564159</v>
      </c>
      <c r="G170" s="200">
        <v>0.37082761594967817</v>
      </c>
      <c r="H170" s="78"/>
      <c r="I170" s="134"/>
      <c r="J170" s="38"/>
      <c r="K170" s="36"/>
      <c r="L170" s="73"/>
      <c r="M170" s="240" t="s">
        <v>121</v>
      </c>
      <c r="N170" s="225" t="e">
        <f>INDEX(#REF!,MATCH($M170,#REF!,0),4)</f>
        <v>#REF!</v>
      </c>
      <c r="O170" s="83" t="e">
        <f>INDEX(#REF!,MATCH($M170,#REF!,0),5)</f>
        <v>#REF!</v>
      </c>
      <c r="P170" s="186" t="e">
        <f>INDEX(#REF!,MATCH($M170,#REF!,0),6)</f>
        <v>#REF!</v>
      </c>
      <c r="Q170" s="186" t="e">
        <f>INDEX(#REF!,MATCH($M170,#REF!,0),7)</f>
        <v>#REF!</v>
      </c>
      <c r="R170" s="188" t="e">
        <f>INDEX(#REF!,MATCH($M170,#REF!,0),8)</f>
        <v>#REF!</v>
      </c>
      <c r="S170" s="187" t="e">
        <f>INDEX(#REF!,MATCH($M170,#REF!,0),9)</f>
        <v>#REF!</v>
      </c>
    </row>
    <row r="171" spans="1:19" ht="15.75" customHeight="1" x14ac:dyDescent="0.2">
      <c r="A171" s="555"/>
      <c r="B171" s="552"/>
      <c r="C171" s="545"/>
      <c r="D171" s="192">
        <v>0.32895316172509026</v>
      </c>
      <c r="E171" s="243">
        <v>6.6683903337345057E-2</v>
      </c>
      <c r="F171" s="243">
        <v>2.9757557439947124E-2</v>
      </c>
      <c r="G171" s="200">
        <v>9.4293863803389597E-3</v>
      </c>
      <c r="H171" s="78"/>
      <c r="I171" s="134"/>
      <c r="J171" s="38"/>
      <c r="K171" s="36"/>
      <c r="L171" s="73"/>
      <c r="M171" s="240" t="s">
        <v>125</v>
      </c>
      <c r="N171" s="225" t="e">
        <f>INDEX(#REF!,MATCH($M171,#REF!,0),4)</f>
        <v>#REF!</v>
      </c>
      <c r="O171" s="83" t="e">
        <f>INDEX(#REF!,MATCH($M171,#REF!,0),5)</f>
        <v>#REF!</v>
      </c>
      <c r="P171" s="186" t="e">
        <f>INDEX(#REF!,MATCH($M171,#REF!,0),6)</f>
        <v>#REF!</v>
      </c>
      <c r="Q171" s="186" t="e">
        <f>INDEX(#REF!,MATCH($M171,#REF!,0),7)</f>
        <v>#REF!</v>
      </c>
      <c r="R171" s="188" t="e">
        <f>INDEX(#REF!,MATCH($M171,#REF!,0),8)</f>
        <v>#REF!</v>
      </c>
      <c r="S171" s="187" t="e">
        <f>INDEX(#REF!,MATCH($M171,#REF!,0),9)</f>
        <v>#REF!</v>
      </c>
    </row>
    <row r="172" spans="1:19" ht="15.75" customHeight="1" x14ac:dyDescent="0.2">
      <c r="A172" s="555"/>
      <c r="B172" s="552"/>
      <c r="C172" s="545"/>
      <c r="D172" s="192">
        <v>0.47435362390929642</v>
      </c>
      <c r="E172" s="243">
        <v>9.6968901102547814E-2</v>
      </c>
      <c r="F172" s="243">
        <v>0.31374866694226378</v>
      </c>
      <c r="G172" s="200">
        <v>9.9418690962296385E-2</v>
      </c>
      <c r="H172" s="78"/>
      <c r="I172" s="134"/>
      <c r="J172" s="38"/>
      <c r="K172" s="36"/>
      <c r="L172" s="73"/>
      <c r="M172" s="240" t="s">
        <v>126</v>
      </c>
      <c r="N172" s="225" t="e">
        <f>INDEX(#REF!,MATCH($M172,#REF!,0),4)</f>
        <v>#REF!</v>
      </c>
      <c r="O172" s="83" t="e">
        <f>INDEX(#REF!,MATCH($M172,#REF!,0),5)</f>
        <v>#REF!</v>
      </c>
      <c r="P172" s="186" t="e">
        <f>INDEX(#REF!,MATCH($M172,#REF!,0),6)</f>
        <v>#REF!</v>
      </c>
      <c r="Q172" s="186" t="e">
        <f>INDEX(#REF!,MATCH($M172,#REF!,0),7)</f>
        <v>#REF!</v>
      </c>
      <c r="R172" s="188" t="e">
        <f>INDEX(#REF!,MATCH($M172,#REF!,0),8)</f>
        <v>#REF!</v>
      </c>
      <c r="S172" s="187" t="e">
        <f>INDEX(#REF!,MATCH($M172,#REF!,0),9)</f>
        <v>#REF!</v>
      </c>
    </row>
    <row r="173" spans="1:19" ht="15.75" customHeight="1" x14ac:dyDescent="0.2">
      <c r="A173" s="555"/>
      <c r="B173" s="552"/>
      <c r="C173" s="545"/>
      <c r="D173" s="192">
        <v>68.148950482270592</v>
      </c>
      <c r="E173" s="243">
        <v>15.91914535113783</v>
      </c>
      <c r="F173" s="243">
        <v>6.8097231759126658E-2</v>
      </c>
      <c r="G173" s="200">
        <v>2.1578219616449658E-2</v>
      </c>
      <c r="H173" s="78"/>
      <c r="I173" s="134"/>
      <c r="J173" s="38"/>
      <c r="K173" s="36"/>
      <c r="L173" s="73"/>
      <c r="M173" s="240" t="s">
        <v>128</v>
      </c>
      <c r="N173" s="225" t="e">
        <f>INDEX(#REF!,MATCH($M173,#REF!,0),4)</f>
        <v>#REF!</v>
      </c>
      <c r="O173" s="83" t="e">
        <f>INDEX(#REF!,MATCH($M173,#REF!,0),5)</f>
        <v>#REF!</v>
      </c>
      <c r="P173" s="186" t="e">
        <f>INDEX(#REF!,MATCH($M173,#REF!,0),6)</f>
        <v>#REF!</v>
      </c>
      <c r="Q173" s="186" t="e">
        <f>INDEX(#REF!,MATCH($M173,#REF!,0),7)</f>
        <v>#REF!</v>
      </c>
      <c r="R173" s="188" t="e">
        <f>INDEX(#REF!,MATCH($M173,#REF!,0),8)</f>
        <v>#REF!</v>
      </c>
      <c r="S173" s="187" t="e">
        <f>INDEX(#REF!,MATCH($M173,#REF!,0),9)</f>
        <v>#REF!</v>
      </c>
    </row>
    <row r="174" spans="1:19" ht="15.75" customHeight="1" x14ac:dyDescent="0.2">
      <c r="A174" s="555"/>
      <c r="B174" s="552"/>
      <c r="C174" s="545"/>
      <c r="D174" s="192">
        <v>5.3624112413764042E-3</v>
      </c>
      <c r="E174" s="243">
        <v>3.4307415582587155E-3</v>
      </c>
      <c r="F174" s="243">
        <v>2.9257440750976132E-4</v>
      </c>
      <c r="G174" s="200">
        <v>9.2709125706158302E-5</v>
      </c>
      <c r="H174" s="78"/>
      <c r="I174" s="134"/>
      <c r="J174" s="38"/>
      <c r="K174" s="36"/>
      <c r="L174" s="73"/>
      <c r="M174" s="240" t="s">
        <v>139</v>
      </c>
      <c r="N174" s="225" t="e">
        <f>INDEX(#REF!,MATCH($M174,#REF!,0),4)</f>
        <v>#REF!</v>
      </c>
      <c r="O174" s="83" t="e">
        <f>INDEX(#REF!,MATCH($M174,#REF!,0),5)</f>
        <v>#REF!</v>
      </c>
      <c r="P174" s="186" t="e">
        <f>INDEX(#REF!,MATCH($M174,#REF!,0),6)</f>
        <v>#REF!</v>
      </c>
      <c r="Q174" s="186" t="e">
        <f>INDEX(#REF!,MATCH($M174,#REF!,0),7)</f>
        <v>#REF!</v>
      </c>
      <c r="R174" s="188" t="e">
        <f>INDEX(#REF!,MATCH($M174,#REF!,0),8)</f>
        <v>#REF!</v>
      </c>
      <c r="S174" s="187" t="e">
        <f>INDEX(#REF!,MATCH($M174,#REF!,0),9)</f>
        <v>#REF!</v>
      </c>
    </row>
    <row r="175" spans="1:19" ht="15.75" customHeight="1" x14ac:dyDescent="0.2">
      <c r="A175" s="555"/>
      <c r="B175" s="552"/>
      <c r="C175" s="545"/>
      <c r="D175" s="192">
        <v>13.739112959073392</v>
      </c>
      <c r="E175" s="243">
        <v>2.785131097993137</v>
      </c>
      <c r="F175" s="243">
        <v>1.2826649984136458</v>
      </c>
      <c r="G175" s="200">
        <v>0.40644276301867793</v>
      </c>
      <c r="H175" s="78"/>
      <c r="I175" s="134"/>
      <c r="J175" s="38"/>
      <c r="K175" s="36"/>
      <c r="L175" s="73"/>
      <c r="M175" s="240" t="s">
        <v>158</v>
      </c>
      <c r="N175" s="225" t="e">
        <f>INDEX(#REF!,MATCH($M175,#REF!,0),4)</f>
        <v>#REF!</v>
      </c>
      <c r="O175" s="83" t="e">
        <f>INDEX(#REF!,MATCH($M175,#REF!,0),5)</f>
        <v>#REF!</v>
      </c>
      <c r="P175" s="186" t="e">
        <f>INDEX(#REF!,MATCH($M175,#REF!,0),6)</f>
        <v>#REF!</v>
      </c>
      <c r="Q175" s="186" t="e">
        <f>INDEX(#REF!,MATCH($M175,#REF!,0),7)</f>
        <v>#REF!</v>
      </c>
      <c r="R175" s="188" t="e">
        <f>INDEX(#REF!,MATCH($M175,#REF!,0),8)</f>
        <v>#REF!</v>
      </c>
      <c r="S175" s="187" t="e">
        <f>INDEX(#REF!,MATCH($M175,#REF!,0),9)</f>
        <v>#REF!</v>
      </c>
    </row>
    <row r="176" spans="1:19" ht="15.75" customHeight="1" x14ac:dyDescent="0.2">
      <c r="A176" s="555"/>
      <c r="B176" s="552"/>
      <c r="C176" s="545"/>
      <c r="D176" s="192">
        <v>11.781657039208996</v>
      </c>
      <c r="E176" s="243">
        <v>2.3858284933602407</v>
      </c>
      <c r="F176" s="243">
        <v>0.51952124380070686</v>
      </c>
      <c r="G176" s="200">
        <v>0.16462260219029071</v>
      </c>
      <c r="H176" s="78"/>
      <c r="I176" s="134"/>
      <c r="J176" s="38"/>
      <c r="K176" s="36"/>
      <c r="L176" s="73"/>
      <c r="M176" s="240" t="s">
        <v>185</v>
      </c>
      <c r="N176" s="225" t="e">
        <f>INDEX(#REF!,MATCH($M176,#REF!,0),4)</f>
        <v>#REF!</v>
      </c>
      <c r="O176" s="83" t="e">
        <f>INDEX(#REF!,MATCH($M176,#REF!,0),5)</f>
        <v>#REF!</v>
      </c>
      <c r="P176" s="186" t="e">
        <f>INDEX(#REF!,MATCH($M176,#REF!,0),6)</f>
        <v>#REF!</v>
      </c>
      <c r="Q176" s="186" t="e">
        <f>INDEX(#REF!,MATCH($M176,#REF!,0),7)</f>
        <v>#REF!</v>
      </c>
      <c r="R176" s="188" t="e">
        <f>INDEX(#REF!,MATCH($M176,#REF!,0),8)</f>
        <v>#REF!</v>
      </c>
      <c r="S176" s="187" t="e">
        <f>INDEX(#REF!,MATCH($M176,#REF!,0),9)</f>
        <v>#REF!</v>
      </c>
    </row>
    <row r="177" spans="1:19" ht="15.75" customHeight="1" x14ac:dyDescent="0.2">
      <c r="A177" s="555"/>
      <c r="B177" s="552"/>
      <c r="C177" s="545"/>
      <c r="D177" s="192">
        <v>1.6139099668922856</v>
      </c>
      <c r="E177" s="243">
        <v>10.840588351198409</v>
      </c>
      <c r="F177" s="243">
        <v>0.92448779951786619</v>
      </c>
      <c r="G177" s="200">
        <v>0.29294584016700775</v>
      </c>
      <c r="H177" s="78"/>
      <c r="I177" s="134"/>
      <c r="J177" s="38"/>
      <c r="K177" s="36"/>
      <c r="L177" s="73"/>
      <c r="M177" s="240" t="s">
        <v>187</v>
      </c>
      <c r="N177" s="225" t="e">
        <f>INDEX(#REF!,MATCH($M177,#REF!,0),4)</f>
        <v>#REF!</v>
      </c>
      <c r="O177" s="83" t="e">
        <f>INDEX(#REF!,MATCH($M177,#REF!,0),5)</f>
        <v>#REF!</v>
      </c>
      <c r="P177" s="186" t="e">
        <f>INDEX(#REF!,MATCH($M177,#REF!,0),6)</f>
        <v>#REF!</v>
      </c>
      <c r="Q177" s="186" t="e">
        <f>INDEX(#REF!,MATCH($M177,#REF!,0),7)</f>
        <v>#REF!</v>
      </c>
      <c r="R177" s="188" t="e">
        <f>INDEX(#REF!,MATCH($M177,#REF!,0),8)</f>
        <v>#REF!</v>
      </c>
      <c r="S177" s="187" t="e">
        <f>INDEX(#REF!,MATCH($M177,#REF!,0),9)</f>
        <v>#REF!</v>
      </c>
    </row>
    <row r="178" spans="1:19" ht="15.75" customHeight="1" x14ac:dyDescent="0.2">
      <c r="A178" s="555"/>
      <c r="B178" s="552"/>
      <c r="C178" s="545"/>
      <c r="D178" s="192">
        <v>2.1846990847653514</v>
      </c>
      <c r="E178" s="243">
        <v>7.0284795070738477</v>
      </c>
      <c r="F178" s="243">
        <v>0.59939030456154196</v>
      </c>
      <c r="G178" s="200">
        <v>0.18993100444301342</v>
      </c>
      <c r="H178" s="78"/>
      <c r="I178" s="134"/>
      <c r="J178" s="38"/>
      <c r="K178" s="36"/>
      <c r="L178" s="73"/>
      <c r="M178" s="240" t="s">
        <v>188</v>
      </c>
      <c r="N178" s="225" t="e">
        <f>INDEX(#REF!,MATCH($M178,#REF!,0),4)</f>
        <v>#REF!</v>
      </c>
      <c r="O178" s="83" t="e">
        <f>INDEX(#REF!,MATCH($M178,#REF!,0),5)</f>
        <v>#REF!</v>
      </c>
      <c r="P178" s="186" t="e">
        <f>INDEX(#REF!,MATCH($M178,#REF!,0),6)</f>
        <v>#REF!</v>
      </c>
      <c r="Q178" s="186" t="e">
        <f>INDEX(#REF!,MATCH($M178,#REF!,0),7)</f>
        <v>#REF!</v>
      </c>
      <c r="R178" s="188" t="e">
        <f>INDEX(#REF!,MATCH($M178,#REF!,0),8)</f>
        <v>#REF!</v>
      </c>
      <c r="S178" s="187" t="e">
        <f>INDEX(#REF!,MATCH($M178,#REF!,0),9)</f>
        <v>#REF!</v>
      </c>
    </row>
    <row r="179" spans="1:19" ht="15.75" customHeight="1" x14ac:dyDescent="0.2">
      <c r="A179" s="555"/>
      <c r="B179" s="552"/>
      <c r="C179" s="545"/>
      <c r="D179" s="192">
        <v>4.0745534596360065</v>
      </c>
      <c r="E179" s="243">
        <v>6.2030834498221914</v>
      </c>
      <c r="F179" s="243">
        <v>0.28719774284713856</v>
      </c>
      <c r="G179" s="200">
        <v>9.1005402252252579E-2</v>
      </c>
      <c r="H179" s="78"/>
      <c r="I179" s="134"/>
      <c r="J179" s="38"/>
      <c r="K179" s="36"/>
      <c r="L179" s="73"/>
      <c r="M179" s="240" t="s">
        <v>190</v>
      </c>
      <c r="N179" s="225" t="e">
        <f>INDEX(#REF!,MATCH($M179,#REF!,0),4)</f>
        <v>#REF!</v>
      </c>
      <c r="O179" s="83" t="e">
        <f>INDEX(#REF!,MATCH($M179,#REF!,0),5)</f>
        <v>#REF!</v>
      </c>
      <c r="P179" s="186" t="e">
        <f>INDEX(#REF!,MATCH($M179,#REF!,0),6)</f>
        <v>#REF!</v>
      </c>
      <c r="Q179" s="186" t="e">
        <f>INDEX(#REF!,MATCH($M179,#REF!,0),7)</f>
        <v>#REF!</v>
      </c>
      <c r="R179" s="188" t="e">
        <f>INDEX(#REF!,MATCH($M179,#REF!,0),8)</f>
        <v>#REF!</v>
      </c>
      <c r="S179" s="187" t="e">
        <f>INDEX(#REF!,MATCH($M179,#REF!,0),9)</f>
        <v>#REF!</v>
      </c>
    </row>
    <row r="180" spans="1:19" ht="15.75" customHeight="1" x14ac:dyDescent="0.2">
      <c r="A180" s="555"/>
      <c r="B180" s="552"/>
      <c r="C180" s="545"/>
      <c r="D180" s="192">
        <v>13.111535027070342</v>
      </c>
      <c r="E180" s="243">
        <v>11.942007747644675</v>
      </c>
      <c r="F180" s="243">
        <v>0.70930729587460173</v>
      </c>
      <c r="G180" s="200">
        <v>0.22476080466928644</v>
      </c>
      <c r="H180" s="78"/>
      <c r="I180" s="134"/>
      <c r="J180" s="38"/>
      <c r="K180" s="36"/>
      <c r="L180" s="73"/>
      <c r="M180" s="240" t="s">
        <v>191</v>
      </c>
      <c r="N180" s="225" t="e">
        <f>INDEX(#REF!,MATCH($M180,#REF!,0),4)</f>
        <v>#REF!</v>
      </c>
      <c r="O180" s="83" t="e">
        <f>INDEX(#REF!,MATCH($M180,#REF!,0),5)</f>
        <v>#REF!</v>
      </c>
      <c r="P180" s="186" t="e">
        <f>INDEX(#REF!,MATCH($M180,#REF!,0),6)</f>
        <v>#REF!</v>
      </c>
      <c r="Q180" s="186" t="e">
        <f>INDEX(#REF!,MATCH($M180,#REF!,0),7)</f>
        <v>#REF!</v>
      </c>
      <c r="R180" s="188" t="e">
        <f>INDEX(#REF!,MATCH($M180,#REF!,0),8)</f>
        <v>#REF!</v>
      </c>
      <c r="S180" s="187" t="e">
        <f>INDEX(#REF!,MATCH($M180,#REF!,0),9)</f>
        <v>#REF!</v>
      </c>
    </row>
    <row r="181" spans="1:19" ht="15.75" customHeight="1" x14ac:dyDescent="0.2">
      <c r="A181" s="555"/>
      <c r="B181" s="552"/>
      <c r="C181" s="545"/>
      <c r="D181" s="192">
        <v>16.531171048210375</v>
      </c>
      <c r="E181" s="243">
        <v>0.74250328695431633</v>
      </c>
      <c r="F181" s="243">
        <v>1.0839819963684816</v>
      </c>
      <c r="G181" s="200">
        <v>0.34348535136719061</v>
      </c>
      <c r="H181" s="78"/>
      <c r="I181" s="134"/>
      <c r="J181" s="38"/>
      <c r="K181" s="36"/>
      <c r="L181" s="73"/>
      <c r="M181" s="240" t="s">
        <v>194</v>
      </c>
      <c r="N181" s="225" t="e">
        <f>INDEX(#REF!,MATCH($M181,#REF!,0),4)</f>
        <v>#REF!</v>
      </c>
      <c r="O181" s="83" t="e">
        <f>INDEX(#REF!,MATCH($M181,#REF!,0),5)</f>
        <v>#REF!</v>
      </c>
      <c r="P181" s="186" t="e">
        <f>INDEX(#REF!,MATCH($M181,#REF!,0),6)</f>
        <v>#REF!</v>
      </c>
      <c r="Q181" s="186" t="e">
        <f>INDEX(#REF!,MATCH($M181,#REF!,0),7)</f>
        <v>#REF!</v>
      </c>
      <c r="R181" s="188" t="e">
        <f>INDEX(#REF!,MATCH($M181,#REF!,0),8)</f>
        <v>#REF!</v>
      </c>
      <c r="S181" s="187" t="e">
        <f>INDEX(#REF!,MATCH($M181,#REF!,0),9)</f>
        <v>#REF!</v>
      </c>
    </row>
    <row r="182" spans="1:19" ht="15.75" customHeight="1" x14ac:dyDescent="0.2">
      <c r="A182" s="555"/>
      <c r="B182" s="552"/>
      <c r="C182" s="545"/>
      <c r="D182" s="435"/>
      <c r="E182" s="78"/>
      <c r="F182" s="78"/>
      <c r="G182" s="78"/>
      <c r="H182" s="78"/>
      <c r="I182" s="134"/>
      <c r="J182" s="38"/>
      <c r="K182" s="36"/>
      <c r="L182" s="37"/>
      <c r="M182" s="84"/>
      <c r="N182" s="38"/>
      <c r="O182" s="35"/>
      <c r="P182" s="36"/>
      <c r="Q182" s="36"/>
      <c r="R182" s="36"/>
      <c r="S182" s="37"/>
    </row>
    <row r="183" spans="1:19" ht="15.75" customHeight="1" x14ac:dyDescent="0.2">
      <c r="A183" s="555"/>
      <c r="B183" s="552"/>
      <c r="C183" s="123" t="s">
        <v>301</v>
      </c>
      <c r="D183" s="448">
        <v>3542.3762176607738</v>
      </c>
      <c r="E183" s="461">
        <v>1202.8860597586881</v>
      </c>
      <c r="F183" s="461">
        <v>279.08971570122304</v>
      </c>
      <c r="G183" s="461">
        <v>149.33111921172593</v>
      </c>
      <c r="H183" s="461">
        <v>44.370454690085893</v>
      </c>
      <c r="I183" s="238">
        <v>0</v>
      </c>
      <c r="J183" s="126"/>
      <c r="K183" s="127"/>
      <c r="L183" s="128"/>
      <c r="M183" s="129"/>
      <c r="N183" s="126"/>
      <c r="O183" s="130"/>
      <c r="P183" s="127"/>
      <c r="Q183" s="127"/>
      <c r="R183" s="127"/>
      <c r="S183" s="128"/>
    </row>
    <row r="184" spans="1:19" ht="15.75" customHeight="1" x14ac:dyDescent="0.2">
      <c r="A184" s="555"/>
      <c r="B184" s="552"/>
      <c r="C184" s="265" t="s">
        <v>351</v>
      </c>
      <c r="D184" s="443">
        <v>274.459858</v>
      </c>
      <c r="E184" s="443">
        <v>63.352311999999998</v>
      </c>
      <c r="F184" s="443">
        <v>19.895802033085896</v>
      </c>
      <c r="G184" s="443">
        <v>3.9791604066171788</v>
      </c>
      <c r="H184" s="443"/>
      <c r="I184" s="443"/>
      <c r="J184" s="158"/>
      <c r="K184" s="121"/>
      <c r="L184" s="37"/>
      <c r="M184" s="84"/>
      <c r="N184" s="38"/>
      <c r="O184" s="35"/>
      <c r="P184" s="36"/>
      <c r="Q184" s="36"/>
      <c r="R184" s="36"/>
      <c r="S184" s="37"/>
    </row>
    <row r="185" spans="1:19" ht="15.75" customHeight="1" x14ac:dyDescent="0.2">
      <c r="A185" s="555"/>
      <c r="B185" s="552"/>
      <c r="C185" s="265" t="s">
        <v>350</v>
      </c>
      <c r="D185" s="443">
        <v>2551.3011446799387</v>
      </c>
      <c r="E185" s="443">
        <v>921.91944744956243</v>
      </c>
      <c r="F185" s="443">
        <v>255.13011446799388</v>
      </c>
      <c r="G185" s="443">
        <v>141.73895248221882</v>
      </c>
      <c r="H185" s="443">
        <v>44.370454690085893</v>
      </c>
      <c r="I185" s="443"/>
      <c r="J185" s="158"/>
      <c r="K185" s="121"/>
      <c r="L185" s="37"/>
      <c r="M185" s="84"/>
      <c r="N185" s="38"/>
      <c r="O185" s="35"/>
      <c r="P185" s="36"/>
      <c r="Q185" s="36"/>
      <c r="R185" s="36"/>
      <c r="S185" s="37"/>
    </row>
    <row r="186" spans="1:19" ht="15.75" customHeight="1" x14ac:dyDescent="0.2">
      <c r="A186" s="555"/>
      <c r="B186" s="552"/>
      <c r="C186" s="283" t="s">
        <v>509</v>
      </c>
      <c r="D186" s="443">
        <v>25.098400519722063</v>
      </c>
      <c r="E186" s="443">
        <v>12.478699134805629</v>
      </c>
      <c r="F186" s="443"/>
      <c r="G186" s="443"/>
      <c r="H186" s="443"/>
      <c r="I186" s="443"/>
      <c r="J186" s="158"/>
      <c r="K186" s="121"/>
      <c r="L186" s="217"/>
      <c r="M186" s="84"/>
      <c r="N186" s="38"/>
      <c r="O186" s="35"/>
      <c r="P186" s="36"/>
      <c r="Q186" s="36"/>
      <c r="R186" s="36"/>
      <c r="S186" s="37"/>
    </row>
    <row r="187" spans="1:19" ht="15.75" customHeight="1" x14ac:dyDescent="0.2">
      <c r="A187" s="555"/>
      <c r="B187" s="552"/>
      <c r="C187" s="265" t="s">
        <v>352</v>
      </c>
      <c r="D187" s="443">
        <v>120.44965907099608</v>
      </c>
      <c r="E187" s="443">
        <v>75.281036919372553</v>
      </c>
      <c r="F187" s="443">
        <v>4.0650935139660067</v>
      </c>
      <c r="G187" s="443">
        <v>3.6134164568586726</v>
      </c>
      <c r="H187" s="443"/>
      <c r="I187" s="443"/>
      <c r="J187" s="158"/>
      <c r="K187" s="121"/>
      <c r="L187" s="37"/>
      <c r="M187" s="84"/>
      <c r="N187" s="38"/>
      <c r="O187" s="35"/>
      <c r="P187" s="36"/>
      <c r="Q187" s="36"/>
      <c r="R187" s="36"/>
      <c r="S187" s="37"/>
    </row>
    <row r="188" spans="1:19" ht="15.75" customHeight="1" x14ac:dyDescent="0.2">
      <c r="A188" s="555"/>
      <c r="B188" s="552"/>
      <c r="C188" s="283" t="s">
        <v>510</v>
      </c>
      <c r="D188" s="443">
        <v>478.84341946863242</v>
      </c>
      <c r="E188" s="443">
        <v>103.05543158129264</v>
      </c>
      <c r="F188" s="443"/>
      <c r="G188" s="443"/>
      <c r="H188" s="443"/>
      <c r="I188" s="443"/>
      <c r="J188" s="158"/>
      <c r="K188" s="121"/>
      <c r="L188" s="37"/>
      <c r="M188" s="84"/>
      <c r="N188" s="38"/>
      <c r="O188" s="35"/>
      <c r="P188" s="36"/>
      <c r="Q188" s="36"/>
      <c r="R188" s="36"/>
      <c r="S188" s="37"/>
    </row>
    <row r="189" spans="1:19" ht="15.75" customHeight="1" x14ac:dyDescent="0.2">
      <c r="A189" s="555"/>
      <c r="B189" s="552"/>
      <c r="C189" s="283" t="s">
        <v>511</v>
      </c>
      <c r="D189" s="443">
        <v>92.223735921484746</v>
      </c>
      <c r="E189" s="443">
        <v>26.799132673654981</v>
      </c>
      <c r="F189" s="443"/>
      <c r="G189" s="443"/>
      <c r="H189" s="443"/>
      <c r="I189" s="443"/>
      <c r="J189" s="158"/>
      <c r="K189" s="121"/>
      <c r="L189" s="37"/>
      <c r="M189" s="84"/>
      <c r="N189" s="38"/>
      <c r="O189" s="35"/>
      <c r="P189" s="36"/>
      <c r="Q189" s="36"/>
      <c r="R189" s="36"/>
      <c r="S189" s="37"/>
    </row>
    <row r="190" spans="1:19" ht="16.5" customHeight="1" thickBot="1" x14ac:dyDescent="0.25">
      <c r="A190" s="556"/>
      <c r="B190" s="553"/>
      <c r="C190" s="162" t="s">
        <v>215</v>
      </c>
      <c r="D190" s="453">
        <v>3542.3762176607738</v>
      </c>
      <c r="E190" s="454">
        <v>1202.8860597586881</v>
      </c>
      <c r="F190" s="454">
        <v>279.09101001504581</v>
      </c>
      <c r="G190" s="445">
        <v>149.33152934569466</v>
      </c>
      <c r="H190" s="445">
        <v>44.370454690085893</v>
      </c>
      <c r="I190" s="446"/>
      <c r="J190" s="158"/>
      <c r="K190" s="122"/>
      <c r="L190" s="75"/>
      <c r="M190" s="85"/>
      <c r="N190" s="39"/>
      <c r="O190" s="42"/>
      <c r="P190" s="40"/>
      <c r="Q190" s="40"/>
      <c r="R190" s="40"/>
      <c r="S190" s="41"/>
    </row>
    <row r="191" spans="1:19" s="51" customFormat="1" x14ac:dyDescent="0.2">
      <c r="A191" s="582" t="s">
        <v>521</v>
      </c>
      <c r="B191" s="583" t="s">
        <v>364</v>
      </c>
      <c r="C191" s="547" t="s">
        <v>214</v>
      </c>
      <c r="D191" s="245">
        <v>10.371815478257655</v>
      </c>
      <c r="E191" s="246">
        <v>0.33672986865712851</v>
      </c>
      <c r="F191" s="244">
        <v>1.7766322134976362</v>
      </c>
      <c r="G191" s="246">
        <v>1.4208161692707182</v>
      </c>
      <c r="H191" s="207">
        <v>0.3403044203653055</v>
      </c>
      <c r="I191" s="140"/>
      <c r="J191" s="224"/>
      <c r="K191" s="94"/>
      <c r="L191" s="95"/>
      <c r="M191" s="96" t="s">
        <v>48</v>
      </c>
      <c r="N191" s="225" t="e">
        <f>INDEX(#REF!,MATCH($M191,#REF!,0),4)</f>
        <v>#REF!</v>
      </c>
      <c r="O191" s="83" t="e">
        <f>INDEX(#REF!,MATCH($M191,#REF!,0),5)</f>
        <v>#REF!</v>
      </c>
      <c r="P191" s="186" t="e">
        <f>INDEX(#REF!,MATCH($M191,#REF!,0),6)</f>
        <v>#REF!</v>
      </c>
      <c r="Q191" s="186" t="e">
        <f>INDEX(#REF!,MATCH($M191,#REF!,0),7)</f>
        <v>#REF!</v>
      </c>
      <c r="R191" s="188" t="e">
        <f>INDEX(#REF!,MATCH($M191,#REF!,0),8)</f>
        <v>#REF!</v>
      </c>
      <c r="S191" s="187" t="e">
        <f>INDEX(#REF!,MATCH($M191,#REF!,0),9)</f>
        <v>#REF!</v>
      </c>
    </row>
    <row r="192" spans="1:19" s="51" customFormat="1" x14ac:dyDescent="0.2">
      <c r="A192" s="555"/>
      <c r="B192" s="552"/>
      <c r="C192" s="545"/>
      <c r="D192" s="199">
        <v>5.4469875375496191</v>
      </c>
      <c r="E192" s="200">
        <v>0.5419498223595538</v>
      </c>
      <c r="F192" s="200">
        <v>0.48515110262273825</v>
      </c>
      <c r="G192" s="200">
        <v>0.38798718491592915</v>
      </c>
      <c r="H192" s="200">
        <v>0.17871836811873698</v>
      </c>
      <c r="I192" s="134"/>
      <c r="J192" s="225"/>
      <c r="K192" s="80"/>
      <c r="L192" s="82"/>
      <c r="M192" s="89" t="s">
        <v>100</v>
      </c>
      <c r="N192" s="225" t="e">
        <f>INDEX(#REF!,MATCH($M192,#REF!,0),4)</f>
        <v>#REF!</v>
      </c>
      <c r="O192" s="83" t="e">
        <f>INDEX(#REF!,MATCH($M192,#REF!,0),5)</f>
        <v>#REF!</v>
      </c>
      <c r="P192" s="186" t="e">
        <f>INDEX(#REF!,MATCH($M192,#REF!,0),6)</f>
        <v>#REF!</v>
      </c>
      <c r="Q192" s="186" t="e">
        <f>INDEX(#REF!,MATCH($M192,#REF!,0),7)</f>
        <v>#REF!</v>
      </c>
      <c r="R192" s="188" t="e">
        <f>INDEX(#REF!,MATCH($M192,#REF!,0),8)</f>
        <v>#REF!</v>
      </c>
      <c r="S192" s="187" t="e">
        <f>INDEX(#REF!,MATCH($M192,#REF!,0),9)</f>
        <v>#REF!</v>
      </c>
    </row>
    <row r="193" spans="1:19" s="51" customFormat="1" x14ac:dyDescent="0.2">
      <c r="A193" s="555"/>
      <c r="B193" s="552"/>
      <c r="C193" s="545"/>
      <c r="D193" s="199">
        <v>0.35558991001940715</v>
      </c>
      <c r="E193" s="200">
        <v>6.4327800040142116E-2</v>
      </c>
      <c r="F193" s="200">
        <v>1.7766322134976362</v>
      </c>
      <c r="G193" s="200">
        <v>1.4208161692707182</v>
      </c>
      <c r="H193" s="200">
        <v>1.1667081666712563E-2</v>
      </c>
      <c r="I193" s="134"/>
      <c r="J193" s="225"/>
      <c r="K193" s="80"/>
      <c r="L193" s="82"/>
      <c r="M193" s="89" t="s">
        <v>132</v>
      </c>
      <c r="N193" s="225" t="e">
        <f>INDEX(#REF!,MATCH($M193,#REF!,0),4)</f>
        <v>#REF!</v>
      </c>
      <c r="O193" s="83" t="e">
        <f>INDEX(#REF!,MATCH($M193,#REF!,0),5)</f>
        <v>#REF!</v>
      </c>
      <c r="P193" s="186" t="e">
        <f>INDEX(#REF!,MATCH($M193,#REF!,0),6)</f>
        <v>#REF!</v>
      </c>
      <c r="Q193" s="186" t="e">
        <f>INDEX(#REF!,MATCH($M193,#REF!,0),7)</f>
        <v>#REF!</v>
      </c>
      <c r="R193" s="188" t="e">
        <f>INDEX(#REF!,MATCH($M193,#REF!,0),8)</f>
        <v>#REF!</v>
      </c>
      <c r="S193" s="187" t="e">
        <f>INDEX(#REF!,MATCH($M193,#REF!,0),9)</f>
        <v>#REF!</v>
      </c>
    </row>
    <row r="194" spans="1:19" s="51" customFormat="1" x14ac:dyDescent="0.2">
      <c r="A194" s="555"/>
      <c r="B194" s="552"/>
      <c r="C194" s="545"/>
      <c r="D194" s="199">
        <v>13.143533589969675</v>
      </c>
      <c r="E194" s="200">
        <v>4.7413341525067779E-2</v>
      </c>
      <c r="F194" s="200">
        <v>0.93303757148565192</v>
      </c>
      <c r="G194" s="200">
        <v>0.746172932153502</v>
      </c>
      <c r="H194" s="200">
        <v>0.4312458690826933</v>
      </c>
      <c r="I194" s="134"/>
      <c r="J194" s="225"/>
      <c r="K194" s="80"/>
      <c r="L194" s="82"/>
      <c r="M194" s="89" t="s">
        <v>193</v>
      </c>
      <c r="N194" s="225" t="e">
        <f>INDEX(#REF!,MATCH($M194,#REF!,0),4)</f>
        <v>#REF!</v>
      </c>
      <c r="O194" s="83" t="e">
        <f>INDEX(#REF!,MATCH($M194,#REF!,0),5)</f>
        <v>#REF!</v>
      </c>
      <c r="P194" s="186" t="e">
        <f>INDEX(#REF!,MATCH($M194,#REF!,0),6)</f>
        <v>#REF!</v>
      </c>
      <c r="Q194" s="186" t="e">
        <f>INDEX(#REF!,MATCH($M194,#REF!,0),7)</f>
        <v>#REF!</v>
      </c>
      <c r="R194" s="188" t="e">
        <f>INDEX(#REF!,MATCH($M194,#REF!,0),8)</f>
        <v>#REF!</v>
      </c>
      <c r="S194" s="187" t="e">
        <f>INDEX(#REF!,MATCH($M194,#REF!,0),9)</f>
        <v>#REF!</v>
      </c>
    </row>
    <row r="195" spans="1:19" s="51" customFormat="1" x14ac:dyDescent="0.2">
      <c r="A195" s="555"/>
      <c r="B195" s="552"/>
      <c r="C195" s="545"/>
      <c r="D195" s="199">
        <v>11.389339267506335</v>
      </c>
      <c r="E195" s="200">
        <v>0.17472988030624198</v>
      </c>
      <c r="F195" s="200">
        <v>6.091050214492745E-2</v>
      </c>
      <c r="G195" s="200">
        <v>4.8711616095002672E-2</v>
      </c>
      <c r="H195" s="200">
        <v>0.37368988157352501</v>
      </c>
      <c r="I195" s="134"/>
      <c r="J195" s="225"/>
      <c r="K195" s="80"/>
      <c r="L195" s="82"/>
      <c r="M195" s="89" t="s">
        <v>198</v>
      </c>
      <c r="N195" s="225" t="e">
        <f>INDEX(#REF!,MATCH($M195,#REF!,0),4)</f>
        <v>#REF!</v>
      </c>
      <c r="O195" s="83" t="e">
        <f>INDEX(#REF!,MATCH($M195,#REF!,0),5)</f>
        <v>#REF!</v>
      </c>
      <c r="P195" s="186" t="e">
        <f>INDEX(#REF!,MATCH($M195,#REF!,0),6)</f>
        <v>#REF!</v>
      </c>
      <c r="Q195" s="186" t="e">
        <f>INDEX(#REF!,MATCH($M195,#REF!,0),7)</f>
        <v>#REF!</v>
      </c>
      <c r="R195" s="188" t="e">
        <f>INDEX(#REF!,MATCH($M195,#REF!,0),8)</f>
        <v>#REF!</v>
      </c>
      <c r="S195" s="187" t="e">
        <f>INDEX(#REF!,MATCH($M195,#REF!,0),9)</f>
        <v>#REF!</v>
      </c>
    </row>
    <row r="196" spans="1:19" s="51" customFormat="1" x14ac:dyDescent="0.2">
      <c r="A196" s="555"/>
      <c r="B196" s="552"/>
      <c r="C196" s="545"/>
      <c r="D196" s="77"/>
      <c r="E196" s="78"/>
      <c r="F196" s="78"/>
      <c r="G196" s="78"/>
      <c r="H196" s="78"/>
      <c r="I196" s="134"/>
      <c r="J196" s="225"/>
      <c r="K196" s="80"/>
      <c r="L196" s="82"/>
      <c r="M196" s="89"/>
      <c r="N196" s="225"/>
      <c r="O196" s="83"/>
      <c r="P196" s="80"/>
      <c r="Q196" s="80"/>
      <c r="R196" s="81"/>
      <c r="S196" s="82"/>
    </row>
    <row r="197" spans="1:19" s="343" customFormat="1" ht="15.75" customHeight="1" x14ac:dyDescent="0.2">
      <c r="A197" s="555"/>
      <c r="B197" s="552"/>
      <c r="C197" s="585" t="s">
        <v>300</v>
      </c>
      <c r="D197" s="436"/>
      <c r="E197" s="437"/>
      <c r="F197" s="437"/>
      <c r="G197" s="437"/>
      <c r="H197" s="437"/>
      <c r="I197" s="438"/>
      <c r="J197" s="108"/>
      <c r="K197" s="109"/>
      <c r="L197" s="110"/>
      <c r="M197" s="111"/>
      <c r="N197" s="108"/>
      <c r="O197" s="112"/>
      <c r="P197" s="109"/>
      <c r="Q197" s="109"/>
      <c r="R197" s="109"/>
      <c r="S197" s="110"/>
    </row>
    <row r="198" spans="1:19" s="1" customFormat="1" ht="15.75" customHeight="1" x14ac:dyDescent="0.2">
      <c r="A198" s="555"/>
      <c r="B198" s="552"/>
      <c r="C198" s="549"/>
      <c r="D198" s="435"/>
      <c r="E198" s="78"/>
      <c r="F198" s="78"/>
      <c r="G198" s="78"/>
      <c r="H198" s="78"/>
      <c r="I198" s="134"/>
      <c r="J198" s="38"/>
      <c r="K198" s="36"/>
      <c r="L198" s="37"/>
      <c r="M198" s="84"/>
      <c r="N198" s="38"/>
      <c r="O198" s="35"/>
      <c r="P198" s="36"/>
      <c r="Q198" s="36"/>
      <c r="R198" s="36"/>
      <c r="S198" s="37"/>
    </row>
    <row r="199" spans="1:19" s="1" customFormat="1" ht="15.75" customHeight="1" x14ac:dyDescent="0.2">
      <c r="A199" s="555"/>
      <c r="B199" s="552"/>
      <c r="C199" s="550"/>
      <c r="D199" s="439"/>
      <c r="E199" s="440"/>
      <c r="F199" s="440"/>
      <c r="G199" s="440"/>
      <c r="H199" s="440"/>
      <c r="I199" s="441"/>
      <c r="J199" s="115"/>
      <c r="K199" s="116"/>
      <c r="L199" s="117"/>
      <c r="M199" s="118"/>
      <c r="N199" s="115"/>
      <c r="O199" s="119"/>
      <c r="P199" s="116"/>
      <c r="Q199" s="116"/>
      <c r="R199" s="116"/>
      <c r="S199" s="117"/>
    </row>
    <row r="200" spans="1:19" ht="15.75" customHeight="1" x14ac:dyDescent="0.2">
      <c r="A200" s="555"/>
      <c r="B200" s="552"/>
      <c r="C200" s="123" t="s">
        <v>301</v>
      </c>
      <c r="D200" s="442">
        <v>40.707265783302688</v>
      </c>
      <c r="E200" s="203">
        <v>1.1651507128881342</v>
      </c>
      <c r="F200" s="203">
        <v>5.0323636032485899</v>
      </c>
      <c r="G200" s="237">
        <v>4.02450407170587</v>
      </c>
      <c r="H200" s="237">
        <v>1.3356256208069734</v>
      </c>
      <c r="I200" s="238"/>
      <c r="J200" s="126"/>
      <c r="K200" s="127"/>
      <c r="L200" s="128"/>
      <c r="M200" s="129"/>
      <c r="N200" s="126"/>
      <c r="O200" s="130"/>
      <c r="P200" s="127"/>
      <c r="Q200" s="127"/>
      <c r="R200" s="127"/>
      <c r="S200" s="128"/>
    </row>
    <row r="201" spans="1:19" ht="15.75" customHeight="1" x14ac:dyDescent="0.2">
      <c r="A201" s="555"/>
      <c r="B201" s="552"/>
      <c r="C201" s="572" t="s">
        <v>236</v>
      </c>
      <c r="D201" s="443">
        <v>309.71742535063811</v>
      </c>
      <c r="E201" s="443">
        <v>956.04878930604866</v>
      </c>
      <c r="F201" s="443">
        <v>11.410641986602457</v>
      </c>
      <c r="G201" s="443">
        <v>5.0384652927854994</v>
      </c>
      <c r="H201" s="443">
        <v>1.4819015567016176</v>
      </c>
      <c r="I201" s="443"/>
      <c r="J201" s="227"/>
      <c r="K201" s="121"/>
      <c r="L201" s="37"/>
      <c r="M201" s="84"/>
      <c r="N201" s="38"/>
      <c r="O201" s="35"/>
      <c r="P201" s="36"/>
      <c r="Q201" s="36"/>
      <c r="R201" s="36"/>
      <c r="S201" s="37"/>
    </row>
    <row r="202" spans="1:19" ht="15.75" customHeight="1" x14ac:dyDescent="0.2">
      <c r="A202" s="555"/>
      <c r="B202" s="552"/>
      <c r="C202" s="568"/>
      <c r="D202" s="443">
        <v>629.29937939535864</v>
      </c>
      <c r="E202" s="443">
        <v>1645.8599153417069</v>
      </c>
      <c r="F202" s="443">
        <v>20.153907356737946</v>
      </c>
      <c r="G202" s="443">
        <v>8.1636080432356231</v>
      </c>
      <c r="H202" s="443">
        <v>3.5715785189155849</v>
      </c>
      <c r="I202" s="443"/>
      <c r="J202" s="227"/>
      <c r="K202" s="121"/>
      <c r="L202" s="37"/>
      <c r="M202" s="84"/>
      <c r="N202" s="38"/>
      <c r="O202" s="35"/>
      <c r="P202" s="36"/>
      <c r="Q202" s="36"/>
      <c r="R202" s="36"/>
      <c r="S202" s="37"/>
    </row>
    <row r="203" spans="1:19" ht="15.75" customHeight="1" x14ac:dyDescent="0.2">
      <c r="A203" s="555"/>
      <c r="B203" s="552"/>
      <c r="C203" s="568"/>
      <c r="D203" s="443">
        <v>243.91892887382872</v>
      </c>
      <c r="E203" s="443">
        <v>1.2744333542752506</v>
      </c>
      <c r="F203" s="443">
        <v>4.0364615135408286</v>
      </c>
      <c r="G203" s="443">
        <v>4.0364615135408286</v>
      </c>
      <c r="H203" s="443">
        <v>11.791910039557477</v>
      </c>
      <c r="I203" s="443"/>
      <c r="J203" s="227"/>
      <c r="K203" s="121"/>
      <c r="L203" s="37"/>
      <c r="M203" s="84"/>
      <c r="N203" s="38"/>
      <c r="O203" s="35"/>
      <c r="P203" s="36"/>
      <c r="Q203" s="36"/>
      <c r="R203" s="36"/>
      <c r="S203" s="37"/>
    </row>
    <row r="204" spans="1:19" ht="15.75" customHeight="1" x14ac:dyDescent="0.2">
      <c r="A204" s="555"/>
      <c r="B204" s="552"/>
      <c r="C204" s="568"/>
      <c r="D204" s="443">
        <v>272.41975127645628</v>
      </c>
      <c r="E204" s="443">
        <v>1634.5185076587375</v>
      </c>
      <c r="F204" s="443">
        <v>34.222221994848951</v>
      </c>
      <c r="G204" s="443">
        <v>26.209876369070827</v>
      </c>
      <c r="H204" s="443">
        <v>7.7052522394242606</v>
      </c>
      <c r="I204" s="443"/>
      <c r="J204" s="227"/>
      <c r="K204" s="121"/>
      <c r="L204" s="37"/>
      <c r="M204" s="84"/>
      <c r="N204" s="38"/>
      <c r="O204" s="35"/>
      <c r="P204" s="36"/>
      <c r="Q204" s="36"/>
      <c r="R204" s="36"/>
      <c r="S204" s="37"/>
    </row>
    <row r="205" spans="1:19" ht="15.75" customHeight="1" x14ac:dyDescent="0.2">
      <c r="A205" s="555"/>
      <c r="B205" s="552"/>
      <c r="C205" s="568"/>
      <c r="D205" s="443">
        <v>129.22292602524155</v>
      </c>
      <c r="E205" s="443">
        <v>92.444093233442032</v>
      </c>
      <c r="F205" s="443">
        <v>6.3617440504734306</v>
      </c>
      <c r="G205" s="443">
        <v>1.5904360126183577</v>
      </c>
      <c r="H205" s="443">
        <v>1.5904360126183577</v>
      </c>
      <c r="I205" s="443"/>
      <c r="J205" s="227"/>
      <c r="K205" s="121"/>
      <c r="L205" s="37"/>
      <c r="M205" s="84"/>
      <c r="N205" s="38"/>
      <c r="O205" s="35"/>
      <c r="P205" s="36"/>
      <c r="Q205" s="36"/>
      <c r="R205" s="36"/>
      <c r="S205" s="37"/>
    </row>
    <row r="206" spans="1:19" ht="15.75" customHeight="1" x14ac:dyDescent="0.2">
      <c r="A206" s="555"/>
      <c r="B206" s="552"/>
      <c r="C206" s="568"/>
      <c r="D206" s="443">
        <v>450.05813936489307</v>
      </c>
      <c r="E206" s="443">
        <v>60.007751915319083</v>
      </c>
      <c r="F206" s="443">
        <v>272.33653754010646</v>
      </c>
      <c r="G206" s="443">
        <v>233.68231930860745</v>
      </c>
      <c r="H206" s="443">
        <v>40.616358009350222</v>
      </c>
      <c r="I206" s="443">
        <v>205.58211304322276</v>
      </c>
      <c r="J206" s="227"/>
      <c r="K206" s="121"/>
      <c r="L206" s="37"/>
      <c r="M206" s="84"/>
      <c r="N206" s="38"/>
      <c r="O206" s="35"/>
      <c r="P206" s="36"/>
      <c r="Q206" s="36"/>
      <c r="R206" s="36"/>
      <c r="S206" s="37"/>
    </row>
    <row r="207" spans="1:19" ht="16.5" customHeight="1" thickBot="1" x14ac:dyDescent="0.25">
      <c r="A207" s="556"/>
      <c r="B207" s="553"/>
      <c r="C207" s="226" t="s">
        <v>215</v>
      </c>
      <c r="D207" s="453">
        <v>2034.6365502864164</v>
      </c>
      <c r="E207" s="454">
        <v>4390.1534908095291</v>
      </c>
      <c r="F207" s="454">
        <v>348.52151444231009</v>
      </c>
      <c r="G207" s="445">
        <v>278.72116653985859</v>
      </c>
      <c r="H207" s="445">
        <v>66.757436376567526</v>
      </c>
      <c r="I207" s="446">
        <v>205.58211304322276</v>
      </c>
      <c r="J207" s="228"/>
      <c r="K207" s="122"/>
      <c r="L207" s="75"/>
      <c r="M207" s="85"/>
      <c r="N207" s="39"/>
      <c r="O207" s="42"/>
      <c r="P207" s="40"/>
      <c r="Q207" s="40"/>
      <c r="R207" s="40"/>
      <c r="S207" s="41"/>
    </row>
    <row r="208" spans="1:19" s="51" customFormat="1" x14ac:dyDescent="0.2">
      <c r="A208" s="582" t="s">
        <v>521</v>
      </c>
      <c r="B208" s="583" t="s">
        <v>365</v>
      </c>
      <c r="C208" s="547" t="s">
        <v>214</v>
      </c>
      <c r="D208" s="246">
        <v>117.69868663023824</v>
      </c>
      <c r="E208" s="246">
        <v>307.82733426370004</v>
      </c>
      <c r="F208" s="246">
        <v>3.76941167276328</v>
      </c>
      <c r="G208" s="246">
        <v>1.5268502978281642</v>
      </c>
      <c r="H208" s="246">
        <v>0.66799700529982176</v>
      </c>
      <c r="I208" s="404"/>
      <c r="J208" s="272"/>
      <c r="K208" s="94"/>
      <c r="L208" s="95"/>
      <c r="M208" s="183" t="s">
        <v>553</v>
      </c>
      <c r="N208" s="273">
        <v>44.434354999999996</v>
      </c>
      <c r="O208" s="83">
        <v>20.282722</v>
      </c>
      <c r="P208" s="186" t="s">
        <v>32</v>
      </c>
      <c r="Q208" s="186" t="s">
        <v>33</v>
      </c>
      <c r="R208" s="188" t="s">
        <v>172</v>
      </c>
      <c r="S208" s="187"/>
    </row>
    <row r="209" spans="1:19" s="51" customFormat="1" x14ac:dyDescent="0.2">
      <c r="A209" s="555"/>
      <c r="B209" s="552"/>
      <c r="C209" s="545"/>
      <c r="D209" s="200">
        <v>24.52055971463297</v>
      </c>
      <c r="E209" s="200">
        <v>64.130694638270839</v>
      </c>
      <c r="F209" s="200">
        <v>0.78529409849234999</v>
      </c>
      <c r="G209" s="200">
        <v>0.31809381204753423</v>
      </c>
      <c r="H209" s="200">
        <v>0.13916604277079619</v>
      </c>
      <c r="I209" s="405"/>
      <c r="J209" s="339"/>
      <c r="K209" s="80"/>
      <c r="L209" s="82"/>
      <c r="M209" s="184" t="s">
        <v>541</v>
      </c>
      <c r="N209" s="339">
        <v>44.077646999999999</v>
      </c>
      <c r="O209" s="83">
        <v>22.109940399999999</v>
      </c>
      <c r="P209" s="186" t="s">
        <v>68</v>
      </c>
      <c r="Q209" s="186" t="s">
        <v>72</v>
      </c>
      <c r="R209" s="188" t="s">
        <v>73</v>
      </c>
      <c r="S209" s="187"/>
    </row>
    <row r="210" spans="1:19" s="51" customFormat="1" x14ac:dyDescent="0.2">
      <c r="A210" s="555"/>
      <c r="B210" s="552"/>
      <c r="C210" s="545"/>
      <c r="D210" s="200">
        <v>113.77539707589698</v>
      </c>
      <c r="E210" s="200">
        <v>297.56642312157669</v>
      </c>
      <c r="F210" s="200">
        <v>3.6437646170045039</v>
      </c>
      <c r="G210" s="200">
        <v>1.4759552879005586</v>
      </c>
      <c r="H210" s="200">
        <v>0.64573043845649436</v>
      </c>
      <c r="I210" s="405"/>
      <c r="J210" s="380"/>
      <c r="K210" s="80"/>
      <c r="L210" s="82"/>
      <c r="M210" s="184" t="s">
        <v>543</v>
      </c>
      <c r="N210" s="380">
        <v>45.566800000000001</v>
      </c>
      <c r="O210" s="83">
        <v>19.6495</v>
      </c>
      <c r="P210" s="186" t="s">
        <v>35</v>
      </c>
      <c r="Q210" s="186" t="s">
        <v>61</v>
      </c>
      <c r="R210" s="188" t="s">
        <v>90</v>
      </c>
      <c r="S210" s="187"/>
    </row>
    <row r="211" spans="1:19" s="51" customFormat="1" x14ac:dyDescent="0.2">
      <c r="A211" s="555"/>
      <c r="B211" s="552"/>
      <c r="C211" s="545"/>
      <c r="D211" s="200">
        <v>82.389080641166771</v>
      </c>
      <c r="E211" s="200">
        <v>215.47913398459002</v>
      </c>
      <c r="F211" s="200">
        <v>2.638588170934296</v>
      </c>
      <c r="G211" s="200">
        <v>1.068795208479715</v>
      </c>
      <c r="H211" s="200">
        <v>0.4675979037098752</v>
      </c>
      <c r="I211" s="405"/>
      <c r="J211" s="380"/>
      <c r="K211" s="80"/>
      <c r="L211" s="82"/>
      <c r="M211" s="184" t="s">
        <v>543</v>
      </c>
      <c r="N211" s="380">
        <v>45.113300000000002</v>
      </c>
      <c r="O211" s="83">
        <v>20.618099999999998</v>
      </c>
      <c r="P211" s="186" t="s">
        <v>35</v>
      </c>
      <c r="Q211" s="186" t="s">
        <v>70</v>
      </c>
      <c r="R211" s="188" t="s">
        <v>175</v>
      </c>
      <c r="S211" s="187"/>
    </row>
    <row r="212" spans="1:19" s="51" customFormat="1" x14ac:dyDescent="0.2">
      <c r="A212" s="555"/>
      <c r="B212" s="552"/>
      <c r="C212" s="545"/>
      <c r="D212" s="200">
        <v>133.39184484760332</v>
      </c>
      <c r="E212" s="200">
        <v>348.87097883219332</v>
      </c>
      <c r="F212" s="200">
        <v>4.271999895798384</v>
      </c>
      <c r="G212" s="200">
        <v>1.7304303375385859</v>
      </c>
      <c r="H212" s="200">
        <v>0.75706327267313123</v>
      </c>
      <c r="I212" s="405"/>
      <c r="J212" s="380"/>
      <c r="K212" s="80"/>
      <c r="L212" s="82"/>
      <c r="M212" s="184" t="s">
        <v>543</v>
      </c>
      <c r="N212" s="380">
        <v>44.909500000000001</v>
      </c>
      <c r="O212" s="83">
        <v>19.970700000000001</v>
      </c>
      <c r="P212" s="186" t="s">
        <v>35</v>
      </c>
      <c r="Q212" s="186" t="s">
        <v>44</v>
      </c>
      <c r="R212" s="188" t="s">
        <v>177</v>
      </c>
      <c r="S212" s="187"/>
    </row>
    <row r="213" spans="1:19" s="51" customFormat="1" x14ac:dyDescent="0.2">
      <c r="A213" s="555"/>
      <c r="B213" s="552"/>
      <c r="C213" s="545"/>
      <c r="D213" s="200">
        <v>235.39737326047648</v>
      </c>
      <c r="E213" s="200">
        <v>615.65466852740008</v>
      </c>
      <c r="F213" s="200">
        <v>7.5388233455265601</v>
      </c>
      <c r="G213" s="200">
        <v>3.0537005956563283</v>
      </c>
      <c r="H213" s="200">
        <v>1.3359940105996435</v>
      </c>
      <c r="I213" s="405"/>
      <c r="J213" s="380"/>
      <c r="K213" s="80"/>
      <c r="L213" s="82"/>
      <c r="M213" s="184" t="s">
        <v>544</v>
      </c>
      <c r="N213" s="380">
        <v>44.606062999999999</v>
      </c>
      <c r="O213" s="83">
        <v>20.966937000000001</v>
      </c>
      <c r="P213" s="186"/>
      <c r="Q213" s="186" t="s">
        <v>160</v>
      </c>
      <c r="R213" s="188" t="s">
        <v>202</v>
      </c>
      <c r="S213" s="187"/>
    </row>
    <row r="214" spans="1:19" s="51" customFormat="1" x14ac:dyDescent="0.2">
      <c r="A214" s="555"/>
      <c r="B214" s="552"/>
      <c r="C214" s="545"/>
      <c r="D214" s="200">
        <v>14.71233582877978</v>
      </c>
      <c r="E214" s="200">
        <v>38.478416782962505</v>
      </c>
      <c r="F214" s="200">
        <v>0.47117645909541001</v>
      </c>
      <c r="G214" s="200">
        <v>0.19085628722852052</v>
      </c>
      <c r="H214" s="200">
        <v>8.3499625662477719E-2</v>
      </c>
      <c r="I214" s="405"/>
      <c r="J214" s="380"/>
      <c r="K214" s="80"/>
      <c r="L214" s="82"/>
      <c r="M214" s="184" t="s">
        <v>566</v>
      </c>
      <c r="N214" s="380"/>
      <c r="O214" s="83"/>
      <c r="P214" s="186"/>
      <c r="Q214" s="186"/>
      <c r="R214" s="188" t="s">
        <v>559</v>
      </c>
      <c r="S214" s="187"/>
    </row>
    <row r="215" spans="1:19" s="51" customFormat="1" x14ac:dyDescent="0.2">
      <c r="A215" s="555"/>
      <c r="B215" s="552"/>
      <c r="C215" s="545"/>
      <c r="D215" s="200">
        <v>14.71233582877978</v>
      </c>
      <c r="E215" s="200">
        <v>38.478416782962505</v>
      </c>
      <c r="F215" s="200">
        <v>0.47117645909541001</v>
      </c>
      <c r="G215" s="200">
        <v>0.19085628722852052</v>
      </c>
      <c r="H215" s="200">
        <v>8.3499625662477719E-2</v>
      </c>
      <c r="I215" s="405"/>
      <c r="J215" s="380"/>
      <c r="K215" s="80"/>
      <c r="L215" s="82"/>
      <c r="M215" s="184" t="s">
        <v>566</v>
      </c>
      <c r="N215" s="380"/>
      <c r="O215" s="83"/>
      <c r="P215" s="186"/>
      <c r="Q215" s="186"/>
      <c r="R215" s="188" t="s">
        <v>560</v>
      </c>
      <c r="S215" s="187"/>
    </row>
    <row r="216" spans="1:19" s="51" customFormat="1" x14ac:dyDescent="0.2">
      <c r="A216" s="555"/>
      <c r="B216" s="552"/>
      <c r="C216" s="545"/>
      <c r="D216" s="200">
        <v>14.71233582877978</v>
      </c>
      <c r="E216" s="200">
        <v>38.478416782962505</v>
      </c>
      <c r="F216" s="200">
        <v>0.47117645909541001</v>
      </c>
      <c r="G216" s="200">
        <v>0.19085628722852052</v>
      </c>
      <c r="H216" s="200">
        <v>8.3499625662477719E-2</v>
      </c>
      <c r="I216" s="405"/>
      <c r="J216" s="380"/>
      <c r="K216" s="80"/>
      <c r="L216" s="82"/>
      <c r="M216" s="184" t="s">
        <v>566</v>
      </c>
      <c r="N216" s="380"/>
      <c r="O216" s="83"/>
      <c r="P216" s="186"/>
      <c r="Q216" s="186"/>
      <c r="R216" s="188" t="s">
        <v>561</v>
      </c>
      <c r="S216" s="187"/>
    </row>
    <row r="217" spans="1:19" s="51" customFormat="1" x14ac:dyDescent="0.2">
      <c r="A217" s="555"/>
      <c r="B217" s="552"/>
      <c r="C217" s="545"/>
      <c r="D217" s="200">
        <v>128.36815547498156</v>
      </c>
      <c r="E217" s="200">
        <v>0.67070095674588193</v>
      </c>
      <c r="F217" s="200">
        <v>2.1242841690527929</v>
      </c>
      <c r="G217" s="200">
        <v>2.1242841690527929</v>
      </c>
      <c r="H217" s="200">
        <v>6.2057739770081595</v>
      </c>
      <c r="I217" s="405"/>
      <c r="J217" s="380"/>
      <c r="K217" s="80"/>
      <c r="L217" s="82"/>
      <c r="M217" s="184" t="s">
        <v>529</v>
      </c>
      <c r="N217" s="380">
        <v>45.395721999999999</v>
      </c>
      <c r="O217" s="83">
        <v>20.073844999999999</v>
      </c>
      <c r="P217" s="186" t="s">
        <v>548</v>
      </c>
      <c r="Q217" s="186" t="s">
        <v>61</v>
      </c>
      <c r="R217" s="188" t="s">
        <v>62</v>
      </c>
      <c r="S217" s="187"/>
    </row>
    <row r="218" spans="1:19" s="51" customFormat="1" x14ac:dyDescent="0.2">
      <c r="A218" s="555"/>
      <c r="B218" s="552"/>
      <c r="C218" s="545"/>
      <c r="D218" s="200">
        <v>18.395024341260243</v>
      </c>
      <c r="E218" s="200">
        <v>9.6110755657399571E-2</v>
      </c>
      <c r="F218" s="200">
        <v>0.30440773144158578</v>
      </c>
      <c r="G218" s="200">
        <v>0.30440773144158578</v>
      </c>
      <c r="H218" s="200">
        <v>0.8892810132001383</v>
      </c>
      <c r="I218" s="405"/>
      <c r="J218" s="380"/>
      <c r="K218" s="80"/>
      <c r="L218" s="82"/>
      <c r="M218" s="184" t="s">
        <v>530</v>
      </c>
      <c r="N218" s="380">
        <v>44.928443999999999</v>
      </c>
      <c r="O218" s="83">
        <v>20.439305999999998</v>
      </c>
      <c r="P218" s="186" t="s">
        <v>32</v>
      </c>
      <c r="Q218" s="186" t="s">
        <v>33</v>
      </c>
      <c r="R218" s="188" t="s">
        <v>34</v>
      </c>
      <c r="S218" s="187"/>
    </row>
    <row r="219" spans="1:19" s="51" customFormat="1" x14ac:dyDescent="0.2">
      <c r="A219" s="555"/>
      <c r="B219" s="552"/>
      <c r="C219" s="545"/>
      <c r="D219" s="200">
        <v>3.0106964299544647</v>
      </c>
      <c r="E219" s="200">
        <v>1.57303574906895E-2</v>
      </c>
      <c r="F219" s="200">
        <v>4.9822128707166027E-2</v>
      </c>
      <c r="G219" s="200">
        <v>4.9822128707166027E-2</v>
      </c>
      <c r="H219" s="200">
        <v>0.14554779172879961</v>
      </c>
      <c r="I219" s="405"/>
      <c r="J219" s="380"/>
      <c r="K219" s="80"/>
      <c r="L219" s="82"/>
      <c r="M219" s="184" t="s">
        <v>531</v>
      </c>
      <c r="N219" s="380">
        <v>45.906004000000003</v>
      </c>
      <c r="O219" s="83">
        <v>20.105051</v>
      </c>
      <c r="P219" s="186"/>
      <c r="Q219" s="186"/>
      <c r="R219" s="188" t="s">
        <v>118</v>
      </c>
      <c r="S219" s="187"/>
    </row>
    <row r="220" spans="1:19" s="51" customFormat="1" x14ac:dyDescent="0.2">
      <c r="A220" s="555"/>
      <c r="B220" s="552"/>
      <c r="C220" s="545"/>
      <c r="D220" s="200">
        <v>2.3324626188108764</v>
      </c>
      <c r="E220" s="200">
        <v>1.2186705528501205E-2</v>
      </c>
      <c r="F220" s="200">
        <v>3.8598462350057192E-2</v>
      </c>
      <c r="G220" s="200">
        <v>3.8598462350057192E-2</v>
      </c>
      <c r="H220" s="200">
        <v>0.11275955293275136</v>
      </c>
      <c r="I220" s="405"/>
      <c r="J220" s="380"/>
      <c r="K220" s="80"/>
      <c r="L220" s="82"/>
      <c r="M220" s="184" t="s">
        <v>532</v>
      </c>
      <c r="N220" s="380">
        <v>45.597138000000001</v>
      </c>
      <c r="O220" s="83">
        <v>19.658532000000001</v>
      </c>
      <c r="P220" s="186" t="s">
        <v>549</v>
      </c>
      <c r="Q220" s="186"/>
      <c r="R220" s="188" t="s">
        <v>90</v>
      </c>
      <c r="S220" s="187"/>
    </row>
    <row r="221" spans="1:19" s="51" customFormat="1" x14ac:dyDescent="0.2">
      <c r="A221" s="555"/>
      <c r="B221" s="552"/>
      <c r="C221" s="545"/>
      <c r="D221" s="200">
        <v>2.1008705857374559</v>
      </c>
      <c r="E221" s="200">
        <v>1.0976678029217398E-2</v>
      </c>
      <c r="F221" s="200">
        <v>3.4765990911044424E-2</v>
      </c>
      <c r="G221" s="200">
        <v>3.4765990911044424E-2</v>
      </c>
      <c r="H221" s="200">
        <v>0.10156356895361292</v>
      </c>
      <c r="I221" s="405"/>
      <c r="J221" s="380"/>
      <c r="K221" s="80"/>
      <c r="L221" s="82"/>
      <c r="M221" s="184" t="s">
        <v>533</v>
      </c>
      <c r="N221" s="380">
        <v>45.466405999999999</v>
      </c>
      <c r="O221" s="83">
        <v>20.047848999999999</v>
      </c>
      <c r="P221" s="186"/>
      <c r="Q221" s="186"/>
      <c r="R221" s="188" t="s">
        <v>550</v>
      </c>
      <c r="S221" s="187"/>
    </row>
    <row r="222" spans="1:19" s="51" customFormat="1" x14ac:dyDescent="0.2">
      <c r="A222" s="555"/>
      <c r="B222" s="552"/>
      <c r="C222" s="545"/>
      <c r="D222" s="200">
        <v>375.031446770966</v>
      </c>
      <c r="E222" s="200">
        <v>46.350933856539065</v>
      </c>
      <c r="F222" s="200">
        <v>7.7147517888564598</v>
      </c>
      <c r="G222" s="200">
        <v>6.3109390596329735</v>
      </c>
      <c r="H222" s="200">
        <v>16.787971093318898</v>
      </c>
      <c r="I222" s="405"/>
      <c r="J222" s="380"/>
      <c r="K222" s="80"/>
      <c r="L222" s="82"/>
      <c r="M222" s="184" t="s">
        <v>535</v>
      </c>
      <c r="N222" s="380">
        <v>44.839706</v>
      </c>
      <c r="O222" s="83">
        <v>20.689499000000001</v>
      </c>
      <c r="P222" s="186" t="s">
        <v>35</v>
      </c>
      <c r="Q222" s="186" t="s">
        <v>70</v>
      </c>
      <c r="R222" s="188" t="s">
        <v>83</v>
      </c>
      <c r="S222" s="187"/>
    </row>
    <row r="223" spans="1:19" s="51" customFormat="1" x14ac:dyDescent="0.2">
      <c r="A223" s="555"/>
      <c r="B223" s="552"/>
      <c r="C223" s="545"/>
      <c r="D223" s="200">
        <v>2.8750496677257469</v>
      </c>
      <c r="E223" s="200">
        <v>1.502162709825184E-2</v>
      </c>
      <c r="F223" s="200">
        <v>4.7577395435744255E-2</v>
      </c>
      <c r="G223" s="200">
        <v>4.7577395435744255E-2</v>
      </c>
      <c r="H223" s="200">
        <v>0.13899014396958997</v>
      </c>
      <c r="I223" s="405"/>
      <c r="J223" s="380"/>
      <c r="K223" s="80"/>
      <c r="L223" s="82"/>
      <c r="M223" s="184" t="s">
        <v>536</v>
      </c>
      <c r="N223" s="380">
        <v>43.295976000000003</v>
      </c>
      <c r="O223" s="83">
        <v>21.296605</v>
      </c>
      <c r="P223" s="186"/>
      <c r="Q223" s="186"/>
      <c r="R223" s="188" t="s">
        <v>554</v>
      </c>
      <c r="S223" s="187"/>
    </row>
    <row r="224" spans="1:19" s="51" customFormat="1" x14ac:dyDescent="0.2">
      <c r="A224" s="555"/>
      <c r="B224" s="552"/>
      <c r="C224" s="545"/>
      <c r="D224" s="200">
        <v>8.2711440383364412</v>
      </c>
      <c r="E224" s="200">
        <v>4.3215267831564555E-2</v>
      </c>
      <c r="F224" s="200">
        <v>0.13687397996474182</v>
      </c>
      <c r="G224" s="200">
        <v>0.13687397996474182</v>
      </c>
      <c r="H224" s="200">
        <v>0.39985657068351543</v>
      </c>
      <c r="I224" s="405"/>
      <c r="J224" s="380"/>
      <c r="K224" s="80"/>
      <c r="L224" s="82"/>
      <c r="M224" s="184" t="s">
        <v>537</v>
      </c>
      <c r="N224" s="380">
        <v>45.649563000000001</v>
      </c>
      <c r="O224" s="83">
        <v>20.036276000000001</v>
      </c>
      <c r="P224" s="186"/>
      <c r="Q224" s="186"/>
      <c r="R224" s="188" t="s">
        <v>555</v>
      </c>
      <c r="S224" s="187"/>
    </row>
    <row r="225" spans="1:19" s="51" customFormat="1" x14ac:dyDescent="0.2">
      <c r="A225" s="555"/>
      <c r="B225" s="552"/>
      <c r="C225" s="545"/>
      <c r="D225" s="200">
        <v>242.50994320402444</v>
      </c>
      <c r="E225" s="200">
        <v>1.2670716528214727</v>
      </c>
      <c r="F225" s="200">
        <v>4.01314509256623</v>
      </c>
      <c r="G225" s="200">
        <v>4.01314509256623</v>
      </c>
      <c r="H225" s="200">
        <v>11.723794652440672</v>
      </c>
      <c r="I225" s="405"/>
      <c r="J225" s="380"/>
      <c r="K225" s="80"/>
      <c r="L225" s="82"/>
      <c r="M225" s="184" t="s">
        <v>539</v>
      </c>
      <c r="N225" s="380">
        <v>45.796266000000003</v>
      </c>
      <c r="O225" s="83">
        <v>20.424168000000002</v>
      </c>
      <c r="P225" s="186" t="s">
        <v>35</v>
      </c>
      <c r="Q225" s="186" t="s">
        <v>78</v>
      </c>
      <c r="R225" s="188" t="s">
        <v>79</v>
      </c>
      <c r="S225" s="187"/>
    </row>
    <row r="226" spans="1:19" s="51" customFormat="1" x14ac:dyDescent="0.2">
      <c r="A226" s="555"/>
      <c r="B226" s="552"/>
      <c r="C226" s="545"/>
      <c r="D226" s="200">
        <v>165.42288076672884</v>
      </c>
      <c r="E226" s="200">
        <v>0.86430535663129116</v>
      </c>
      <c r="F226" s="200">
        <v>2.7374795992948364</v>
      </c>
      <c r="G226" s="200">
        <v>2.7374795992948364</v>
      </c>
      <c r="H226" s="200">
        <v>7.9971314136703091</v>
      </c>
      <c r="I226" s="405"/>
      <c r="J226" s="380"/>
      <c r="K226" s="80"/>
      <c r="L226" s="82"/>
      <c r="M226" s="184" t="s">
        <v>542</v>
      </c>
      <c r="N226" s="380">
        <v>45.662050000000001</v>
      </c>
      <c r="O226" s="83">
        <v>19.443814</v>
      </c>
      <c r="P226" s="186" t="s">
        <v>35</v>
      </c>
      <c r="Q226" s="186" t="s">
        <v>49</v>
      </c>
      <c r="R226" s="188" t="s">
        <v>64</v>
      </c>
      <c r="S226" s="187"/>
    </row>
    <row r="227" spans="1:19" s="51" customFormat="1" x14ac:dyDescent="0.2">
      <c r="A227" s="555"/>
      <c r="B227" s="552"/>
      <c r="C227" s="545"/>
      <c r="D227" s="200">
        <v>33.084576153345765</v>
      </c>
      <c r="E227" s="200">
        <v>0.17286107132625822</v>
      </c>
      <c r="F227" s="200">
        <v>0.54749591985896728</v>
      </c>
      <c r="G227" s="200">
        <v>0.54749591985896728</v>
      </c>
      <c r="H227" s="200">
        <v>1.5994262827340617</v>
      </c>
      <c r="I227" s="405"/>
      <c r="J227" s="380"/>
      <c r="K227" s="80"/>
      <c r="L227" s="82"/>
      <c r="M227" s="184" t="s">
        <v>545</v>
      </c>
      <c r="N227" s="380">
        <v>44.800789999999999</v>
      </c>
      <c r="O227" s="83">
        <v>20.462029000000001</v>
      </c>
      <c r="P227" s="186"/>
      <c r="Q227" s="186"/>
      <c r="R227" s="188" t="s">
        <v>558</v>
      </c>
      <c r="S227" s="187"/>
    </row>
    <row r="228" spans="1:19" s="51" customFormat="1" x14ac:dyDescent="0.2">
      <c r="A228" s="555"/>
      <c r="B228" s="552"/>
      <c r="C228" s="545"/>
      <c r="D228" s="200">
        <v>8.2711440383364412</v>
      </c>
      <c r="E228" s="200">
        <v>4.3215267831564555E-2</v>
      </c>
      <c r="F228" s="200">
        <v>0.13687397996474182</v>
      </c>
      <c r="G228" s="200">
        <v>0.13687397996474182</v>
      </c>
      <c r="H228" s="200">
        <v>0.39985657068351543</v>
      </c>
      <c r="I228" s="405"/>
      <c r="J228" s="380"/>
      <c r="K228" s="80"/>
      <c r="L228" s="82"/>
      <c r="M228" s="184" t="s">
        <v>546</v>
      </c>
      <c r="N228" s="380">
        <v>45.938844000000003</v>
      </c>
      <c r="O228" s="83">
        <v>20.069109999999998</v>
      </c>
      <c r="P228" s="186"/>
      <c r="Q228" s="186"/>
      <c r="R228" s="188" t="s">
        <v>118</v>
      </c>
      <c r="S228" s="187"/>
    </row>
    <row r="229" spans="1:19" s="478" customFormat="1" x14ac:dyDescent="0.2">
      <c r="A229" s="555"/>
      <c r="B229" s="552"/>
      <c r="C229" s="545"/>
      <c r="D229" s="286">
        <v>3.3084576153345764</v>
      </c>
      <c r="E229" s="286">
        <v>1.7286107132625822E-2</v>
      </c>
      <c r="F229" s="286">
        <v>5.4749591985896726E-2</v>
      </c>
      <c r="G229" s="286">
        <v>5.4749591985896726E-2</v>
      </c>
      <c r="H229" s="286">
        <v>0.15994262827340616</v>
      </c>
      <c r="I229" s="469"/>
      <c r="J229" s="470"/>
      <c r="K229" s="471"/>
      <c r="L229" s="472"/>
      <c r="M229" s="473" t="s">
        <v>633</v>
      </c>
      <c r="N229" s="470">
        <v>45.851225999999997</v>
      </c>
      <c r="O229" s="474">
        <v>19.478853999999998</v>
      </c>
      <c r="P229" s="475"/>
      <c r="Q229" s="475"/>
      <c r="R229" s="476" t="s">
        <v>630</v>
      </c>
      <c r="S229" s="477"/>
    </row>
    <row r="230" spans="1:19" s="478" customFormat="1" x14ac:dyDescent="0.2">
      <c r="A230" s="555"/>
      <c r="B230" s="552"/>
      <c r="C230" s="545"/>
      <c r="D230" s="286">
        <v>0.99253728460037294</v>
      </c>
      <c r="E230" s="286">
        <v>5.1858321397877469E-3</v>
      </c>
      <c r="F230" s="286">
        <v>1.6424877595769018E-2</v>
      </c>
      <c r="G230" s="286">
        <v>1.6424877595769018E-2</v>
      </c>
      <c r="H230" s="286">
        <v>4.7982788482021851E-2</v>
      </c>
      <c r="I230" s="469"/>
      <c r="J230" s="470"/>
      <c r="K230" s="471"/>
      <c r="L230" s="472"/>
      <c r="M230" s="473" t="s">
        <v>598</v>
      </c>
      <c r="N230" s="470">
        <v>45.297500999999997</v>
      </c>
      <c r="O230" s="474">
        <v>20.631508</v>
      </c>
      <c r="P230" s="475"/>
      <c r="Q230" s="475" t="s">
        <v>36</v>
      </c>
      <c r="R230" s="476" t="s">
        <v>631</v>
      </c>
      <c r="S230" s="477"/>
    </row>
    <row r="231" spans="1:19" s="478" customFormat="1" x14ac:dyDescent="0.2">
      <c r="A231" s="555"/>
      <c r="B231" s="552"/>
      <c r="C231" s="545"/>
      <c r="D231" s="286">
        <v>5.9552237076022374</v>
      </c>
      <c r="E231" s="286">
        <v>3.1114992838726478E-2</v>
      </c>
      <c r="F231" s="286">
        <v>9.8549265574614103E-2</v>
      </c>
      <c r="G231" s="286">
        <v>9.8549265574614103E-2</v>
      </c>
      <c r="H231" s="286">
        <v>0.28789673089213108</v>
      </c>
      <c r="I231" s="469"/>
      <c r="J231" s="470"/>
      <c r="K231" s="471"/>
      <c r="L231" s="472"/>
      <c r="M231" s="473" t="s">
        <v>599</v>
      </c>
      <c r="N231" s="470">
        <v>45.162405</v>
      </c>
      <c r="O231" s="474">
        <v>20.932929999999999</v>
      </c>
      <c r="P231" s="475"/>
      <c r="Q231" s="475" t="s">
        <v>632</v>
      </c>
      <c r="R231" s="476"/>
      <c r="S231" s="477"/>
    </row>
    <row r="232" spans="1:19" s="478" customFormat="1" x14ac:dyDescent="0.2">
      <c r="A232" s="555"/>
      <c r="B232" s="552"/>
      <c r="C232" s="545"/>
      <c r="D232" s="286">
        <v>1.1579601653671017</v>
      </c>
      <c r="E232" s="286">
        <v>6.0501374964190375E-3</v>
      </c>
      <c r="F232" s="286">
        <v>1.9162357195063852E-2</v>
      </c>
      <c r="G232" s="286">
        <v>1.9162357195063852E-2</v>
      </c>
      <c r="H232" s="286">
        <v>5.5979919895692155E-2</v>
      </c>
      <c r="I232" s="469"/>
      <c r="J232" s="470"/>
      <c r="K232" s="471"/>
      <c r="L232" s="472"/>
      <c r="M232" s="473" t="s">
        <v>600</v>
      </c>
      <c r="N232" s="470">
        <v>45.400391999999997</v>
      </c>
      <c r="O232" s="474">
        <v>19.246245999999999</v>
      </c>
      <c r="P232" s="475"/>
      <c r="Q232" s="475"/>
      <c r="R232" s="476"/>
      <c r="S232" s="477"/>
    </row>
    <row r="233" spans="1:19" s="478" customFormat="1" x14ac:dyDescent="0.2">
      <c r="A233" s="555"/>
      <c r="B233" s="552"/>
      <c r="C233" s="545"/>
      <c r="D233" s="286">
        <v>1.1579601653671017</v>
      </c>
      <c r="E233" s="286">
        <v>6.0501374964190375E-3</v>
      </c>
      <c r="F233" s="286">
        <v>1.9162357195063852E-2</v>
      </c>
      <c r="G233" s="286">
        <v>1.9162357195063852E-2</v>
      </c>
      <c r="H233" s="286">
        <v>5.5979919895692155E-2</v>
      </c>
      <c r="I233" s="479"/>
      <c r="J233" s="470"/>
      <c r="K233" s="471"/>
      <c r="L233" s="472"/>
      <c r="M233" s="473" t="s">
        <v>601</v>
      </c>
      <c r="N233" s="470">
        <v>45.400391999999997</v>
      </c>
      <c r="O233" s="474">
        <v>19.246245999999999</v>
      </c>
      <c r="P233" s="475"/>
      <c r="Q233" s="475"/>
      <c r="R233" s="476"/>
      <c r="S233" s="477"/>
    </row>
    <row r="234" spans="1:19" s="478" customFormat="1" x14ac:dyDescent="0.2">
      <c r="A234" s="555"/>
      <c r="B234" s="552"/>
      <c r="C234" s="545"/>
      <c r="D234" s="286">
        <v>1.0537437504840628</v>
      </c>
      <c r="E234" s="286">
        <v>5.5056251217413246E-3</v>
      </c>
      <c r="F234" s="286">
        <v>1.743774504750811E-2</v>
      </c>
      <c r="G234" s="286">
        <v>1.743774504750811E-2</v>
      </c>
      <c r="H234" s="286">
        <v>5.0941727105079868E-2</v>
      </c>
      <c r="I234" s="479"/>
      <c r="J234" s="470"/>
      <c r="K234" s="471"/>
      <c r="L234" s="472"/>
      <c r="M234" s="473" t="s">
        <v>602</v>
      </c>
      <c r="N234" s="470">
        <v>45.572330999999998</v>
      </c>
      <c r="O234" s="474" t="s">
        <v>613</v>
      </c>
      <c r="P234" s="475"/>
      <c r="Q234" s="475"/>
      <c r="R234" s="476" t="s">
        <v>614</v>
      </c>
      <c r="S234" s="477"/>
    </row>
    <row r="235" spans="1:19" s="478" customFormat="1" x14ac:dyDescent="0.2">
      <c r="A235" s="555"/>
      <c r="B235" s="552"/>
      <c r="C235" s="545"/>
      <c r="D235" s="286">
        <v>0.29776118538011187</v>
      </c>
      <c r="E235" s="286">
        <v>1.5557496419363239E-3</v>
      </c>
      <c r="F235" s="286">
        <v>4.9274632787307052E-3</v>
      </c>
      <c r="G235" s="286">
        <v>4.9274632787307052E-3</v>
      </c>
      <c r="H235" s="286">
        <v>1.4394836544606555E-2</v>
      </c>
      <c r="I235" s="479"/>
      <c r="J235" s="470"/>
      <c r="K235" s="471"/>
      <c r="L235" s="472"/>
      <c r="M235" s="473" t="s">
        <v>603</v>
      </c>
      <c r="N235" s="470" t="s">
        <v>615</v>
      </c>
      <c r="O235" s="474" t="s">
        <v>616</v>
      </c>
      <c r="P235" s="475"/>
      <c r="Q235" s="475"/>
      <c r="R235" s="476" t="s">
        <v>617</v>
      </c>
      <c r="S235" s="477"/>
    </row>
    <row r="236" spans="1:19" s="478" customFormat="1" x14ac:dyDescent="0.2">
      <c r="A236" s="555"/>
      <c r="B236" s="552"/>
      <c r="C236" s="545"/>
      <c r="D236" s="286">
        <v>1.1579601653671017</v>
      </c>
      <c r="E236" s="286">
        <v>6.0501374964190375E-3</v>
      </c>
      <c r="F236" s="286">
        <v>1.9162357195063852E-2</v>
      </c>
      <c r="G236" s="286">
        <v>1.9162357195063852E-2</v>
      </c>
      <c r="H236" s="286">
        <v>5.5979919895692155E-2</v>
      </c>
      <c r="I236" s="479"/>
      <c r="J236" s="470"/>
      <c r="K236" s="471"/>
      <c r="L236" s="472"/>
      <c r="M236" s="473" t="s">
        <v>604</v>
      </c>
      <c r="N236" s="470">
        <v>45.400391999999997</v>
      </c>
      <c r="O236" s="474">
        <v>19.246245999999999</v>
      </c>
      <c r="P236" s="475"/>
      <c r="Q236" s="475"/>
      <c r="R236" s="476" t="s">
        <v>618</v>
      </c>
      <c r="S236" s="477"/>
    </row>
    <row r="237" spans="1:19" s="478" customFormat="1" x14ac:dyDescent="0.2">
      <c r="A237" s="555"/>
      <c r="B237" s="552"/>
      <c r="C237" s="545"/>
      <c r="D237" s="286">
        <v>1.6525745788596209</v>
      </c>
      <c r="E237" s="286">
        <v>8.634410512746599E-3</v>
      </c>
      <c r="F237" s="286">
        <v>2.7347421196955417E-2</v>
      </c>
      <c r="G237" s="286">
        <v>2.7347421196955417E-2</v>
      </c>
      <c r="H237" s="286">
        <v>7.989134282256638E-2</v>
      </c>
      <c r="I237" s="479"/>
      <c r="J237" s="470"/>
      <c r="K237" s="471"/>
      <c r="L237" s="472"/>
      <c r="M237" s="473" t="s">
        <v>605</v>
      </c>
      <c r="N237" s="470">
        <v>45.849215999999998</v>
      </c>
      <c r="O237" s="474">
        <v>19.767816</v>
      </c>
      <c r="P237" s="475"/>
      <c r="Q237" s="475" t="s">
        <v>619</v>
      </c>
      <c r="R237" s="476" t="s">
        <v>130</v>
      </c>
      <c r="S237" s="477"/>
    </row>
    <row r="238" spans="1:19" s="478" customFormat="1" x14ac:dyDescent="0.2">
      <c r="A238" s="555"/>
      <c r="B238" s="552"/>
      <c r="C238" s="545"/>
      <c r="D238" s="286">
        <v>1.6542288076672882</v>
      </c>
      <c r="E238" s="286">
        <v>8.643053566312911E-3</v>
      </c>
      <c r="F238" s="286">
        <v>2.7374795992948363E-2</v>
      </c>
      <c r="G238" s="286">
        <v>2.7374795992948363E-2</v>
      </c>
      <c r="H238" s="286">
        <v>7.9971314136703081E-2</v>
      </c>
      <c r="I238" s="479"/>
      <c r="J238" s="470"/>
      <c r="K238" s="471"/>
      <c r="L238" s="472"/>
      <c r="M238" s="473" t="s">
        <v>606</v>
      </c>
      <c r="N238" s="470" t="s">
        <v>620</v>
      </c>
      <c r="O238" s="474">
        <v>20.762639</v>
      </c>
      <c r="P238" s="475"/>
      <c r="Q238" s="475" t="s">
        <v>621</v>
      </c>
      <c r="R238" s="476" t="s">
        <v>621</v>
      </c>
      <c r="S238" s="477"/>
    </row>
    <row r="239" spans="1:19" s="478" customFormat="1" x14ac:dyDescent="0.2">
      <c r="A239" s="555"/>
      <c r="B239" s="552"/>
      <c r="C239" s="545"/>
      <c r="D239" s="286">
        <v>1.9850745692007459</v>
      </c>
      <c r="E239" s="286">
        <v>1.0371664279575494E-2</v>
      </c>
      <c r="F239" s="286">
        <v>3.2849755191538037E-2</v>
      </c>
      <c r="G239" s="286">
        <v>3.2849755191538037E-2</v>
      </c>
      <c r="H239" s="286">
        <v>9.5965576964043703E-2</v>
      </c>
      <c r="I239" s="479"/>
      <c r="J239" s="470"/>
      <c r="K239" s="471"/>
      <c r="L239" s="472"/>
      <c r="M239" s="473" t="s">
        <v>607</v>
      </c>
      <c r="N239" s="470">
        <v>45.284229000000003</v>
      </c>
      <c r="O239" s="474">
        <v>19.419656</v>
      </c>
      <c r="P239" s="475"/>
      <c r="Q239" s="475" t="s">
        <v>622</v>
      </c>
      <c r="R239" s="476" t="s">
        <v>622</v>
      </c>
      <c r="S239" s="477"/>
    </row>
    <row r="240" spans="1:19" s="478" customFormat="1" x14ac:dyDescent="0.2">
      <c r="A240" s="555"/>
      <c r="B240" s="552"/>
      <c r="C240" s="545"/>
      <c r="D240" s="286">
        <v>1.7468656208966564</v>
      </c>
      <c r="E240" s="286">
        <v>9.1270645660264348E-3</v>
      </c>
      <c r="F240" s="286">
        <v>2.8907784568553474E-2</v>
      </c>
      <c r="G240" s="286">
        <v>2.8907784568553474E-2</v>
      </c>
      <c r="H240" s="286">
        <v>8.444970772835847E-2</v>
      </c>
      <c r="I240" s="479"/>
      <c r="J240" s="470"/>
      <c r="K240" s="471"/>
      <c r="L240" s="472"/>
      <c r="M240" s="473" t="s">
        <v>608</v>
      </c>
      <c r="N240" s="470">
        <v>45.863278999999999</v>
      </c>
      <c r="O240" s="474">
        <v>19.217562000000001</v>
      </c>
      <c r="P240" s="475"/>
      <c r="Q240" s="475" t="s">
        <v>50</v>
      </c>
      <c r="R240" s="476" t="s">
        <v>623</v>
      </c>
      <c r="S240" s="477"/>
    </row>
    <row r="241" spans="1:19" s="478" customFormat="1" x14ac:dyDescent="0.2">
      <c r="A241" s="555"/>
      <c r="B241" s="552"/>
      <c r="C241" s="545"/>
      <c r="D241" s="286">
        <v>1.0752487249837375</v>
      </c>
      <c r="E241" s="286">
        <v>5.6179848181033927E-3</v>
      </c>
      <c r="F241" s="286">
        <v>1.7793617395416437E-2</v>
      </c>
      <c r="G241" s="286">
        <v>1.7793617395416437E-2</v>
      </c>
      <c r="H241" s="286">
        <v>5.1981354188857007E-2</v>
      </c>
      <c r="I241" s="479"/>
      <c r="J241" s="470"/>
      <c r="K241" s="471"/>
      <c r="L241" s="472"/>
      <c r="M241" s="473" t="s">
        <v>609</v>
      </c>
      <c r="N241" s="470">
        <v>44.986775999999999</v>
      </c>
      <c r="O241" s="474">
        <v>20.173565</v>
      </c>
      <c r="P241" s="475"/>
      <c r="Q241" s="475" t="s">
        <v>45</v>
      </c>
      <c r="R241" s="476" t="s">
        <v>45</v>
      </c>
      <c r="S241" s="477"/>
    </row>
    <row r="242" spans="1:19" s="478" customFormat="1" x14ac:dyDescent="0.2">
      <c r="A242" s="555"/>
      <c r="B242" s="552"/>
      <c r="C242" s="545"/>
      <c r="D242" s="286">
        <v>0.87674126806366282</v>
      </c>
      <c r="E242" s="286">
        <v>4.5808183901458431E-3</v>
      </c>
      <c r="F242" s="286">
        <v>1.4508641876262635E-2</v>
      </c>
      <c r="G242" s="286">
        <v>1.4508641876262635E-2</v>
      </c>
      <c r="H242" s="286">
        <v>4.2384796492452637E-2</v>
      </c>
      <c r="I242" s="479"/>
      <c r="J242" s="470"/>
      <c r="K242" s="471"/>
      <c r="L242" s="472"/>
      <c r="M242" s="473" t="s">
        <v>610</v>
      </c>
      <c r="N242" s="470">
        <v>45.829554000000002</v>
      </c>
      <c r="O242" s="474" t="s">
        <v>624</v>
      </c>
      <c r="P242" s="475"/>
      <c r="Q242" s="475" t="s">
        <v>625</v>
      </c>
      <c r="R242" s="476" t="s">
        <v>626</v>
      </c>
      <c r="S242" s="477"/>
    </row>
    <row r="243" spans="1:19" s="478" customFormat="1" x14ac:dyDescent="0.2">
      <c r="A243" s="555"/>
      <c r="B243" s="552"/>
      <c r="C243" s="545"/>
      <c r="D243" s="286">
        <v>1.3233830461338307</v>
      </c>
      <c r="E243" s="286">
        <v>6.9144428530503298E-3</v>
      </c>
      <c r="F243" s="286">
        <v>2.1899836794358692E-2</v>
      </c>
      <c r="G243" s="286">
        <v>2.1899836794358692E-2</v>
      </c>
      <c r="H243" s="286">
        <v>6.3977051309362473E-2</v>
      </c>
      <c r="I243" s="479"/>
      <c r="J243" s="470"/>
      <c r="K243" s="471"/>
      <c r="L243" s="472"/>
      <c r="M243" s="473" t="s">
        <v>611</v>
      </c>
      <c r="N243" s="470" t="s">
        <v>627</v>
      </c>
      <c r="O243" s="474">
        <v>20.024236999999999</v>
      </c>
      <c r="P243" s="475"/>
      <c r="Q243" s="475" t="s">
        <v>628</v>
      </c>
      <c r="R243" s="476" t="s">
        <v>629</v>
      </c>
      <c r="S243" s="477"/>
    </row>
    <row r="244" spans="1:19" s="478" customFormat="1" x14ac:dyDescent="0.2">
      <c r="A244" s="555"/>
      <c r="B244" s="552"/>
      <c r="C244" s="545"/>
      <c r="D244" s="286">
        <v>1.3233830461338307</v>
      </c>
      <c r="E244" s="286">
        <v>6.9144428530503298E-3</v>
      </c>
      <c r="F244" s="286">
        <v>2.1899836794358692E-2</v>
      </c>
      <c r="G244" s="286">
        <v>2.1899836794358692E-2</v>
      </c>
      <c r="H244" s="286">
        <v>6.3977051309362473E-2</v>
      </c>
      <c r="I244" s="479"/>
      <c r="J244" s="470"/>
      <c r="K244" s="471"/>
      <c r="L244" s="472"/>
      <c r="M244" s="473" t="s">
        <v>612</v>
      </c>
      <c r="N244" s="470" t="s">
        <v>627</v>
      </c>
      <c r="O244" s="474">
        <v>20.024236999999999</v>
      </c>
      <c r="P244" s="475"/>
      <c r="Q244" s="475" t="s">
        <v>628</v>
      </c>
      <c r="R244" s="476" t="s">
        <v>629</v>
      </c>
      <c r="S244" s="477"/>
    </row>
    <row r="245" spans="1:19" s="51" customFormat="1" x14ac:dyDescent="0.2">
      <c r="A245" s="555"/>
      <c r="B245" s="552"/>
      <c r="C245" s="545"/>
      <c r="D245" s="200">
        <v>1.9018814366533294</v>
      </c>
      <c r="E245" s="200">
        <v>2.1931235884289539</v>
      </c>
      <c r="F245" s="200">
        <v>0.10566606247329295</v>
      </c>
      <c r="G245" s="200">
        <v>3.6626092183613235E-2</v>
      </c>
      <c r="H245" s="200">
        <v>2.5924781255208088E-2</v>
      </c>
      <c r="I245" s="405"/>
      <c r="J245" s="406"/>
      <c r="K245" s="80"/>
      <c r="L245" s="82"/>
      <c r="M245" s="184" t="s">
        <v>534</v>
      </c>
      <c r="N245" s="406">
        <v>44.825783999999999</v>
      </c>
      <c r="O245" s="83" t="s">
        <v>551</v>
      </c>
      <c r="P245" s="186" t="s">
        <v>32</v>
      </c>
      <c r="Q245" s="186" t="s">
        <v>33</v>
      </c>
      <c r="R245" s="188" t="s">
        <v>552</v>
      </c>
      <c r="S245" s="187"/>
    </row>
    <row r="246" spans="1:19" s="51" customFormat="1" x14ac:dyDescent="0.2">
      <c r="A246" s="555"/>
      <c r="B246" s="552"/>
      <c r="C246" s="545"/>
      <c r="D246" s="200">
        <v>31.951608135775938</v>
      </c>
      <c r="E246" s="200">
        <v>36.844476285606426</v>
      </c>
      <c r="F246" s="200">
        <v>1.7751898495513216</v>
      </c>
      <c r="G246" s="200">
        <v>0.61531834868470237</v>
      </c>
      <c r="H246" s="200">
        <v>0.4355363250874959</v>
      </c>
      <c r="I246" s="405"/>
      <c r="J246" s="406"/>
      <c r="K246" s="80"/>
      <c r="L246" s="82"/>
      <c r="M246" s="184" t="s">
        <v>538</v>
      </c>
      <c r="N246" s="406">
        <v>43.858246000000001</v>
      </c>
      <c r="O246" s="83">
        <v>20.133652999999999</v>
      </c>
      <c r="P246" s="186"/>
      <c r="Q246" s="186"/>
      <c r="R246" s="188" t="s">
        <v>556</v>
      </c>
      <c r="S246" s="187"/>
    </row>
    <row r="247" spans="1:19" s="51" customFormat="1" x14ac:dyDescent="0.2">
      <c r="A247" s="555"/>
      <c r="B247" s="552"/>
      <c r="C247" s="545"/>
      <c r="D247" s="200">
        <v>75.086279119073453</v>
      </c>
      <c r="E247" s="200">
        <v>86.584519271175097</v>
      </c>
      <c r="F247" s="200">
        <v>4.1716961464456057</v>
      </c>
      <c r="G247" s="200">
        <v>1.4459981194090505</v>
      </c>
      <c r="H247" s="200">
        <v>1.0235103639556153</v>
      </c>
      <c r="I247" s="405"/>
      <c r="J247" s="406"/>
      <c r="K247" s="80"/>
      <c r="L247" s="82"/>
      <c r="M247" s="184" t="s">
        <v>540</v>
      </c>
      <c r="N247" s="406" t="s">
        <v>557</v>
      </c>
      <c r="O247" s="83" t="s">
        <v>557</v>
      </c>
      <c r="P247" s="186"/>
      <c r="Q247" s="186"/>
      <c r="R247" s="188"/>
      <c r="S247" s="187"/>
    </row>
    <row r="248" spans="1:19" s="51" customFormat="1" x14ac:dyDescent="0.2">
      <c r="A248" s="555"/>
      <c r="B248" s="552"/>
      <c r="C248" s="545"/>
      <c r="D248" s="200">
        <v>1.9018814366533294</v>
      </c>
      <c r="E248" s="200">
        <v>2.1931235884289539</v>
      </c>
      <c r="F248" s="200">
        <v>0.10566606247329295</v>
      </c>
      <c r="G248" s="200">
        <v>3.6626092183613235E-2</v>
      </c>
      <c r="H248" s="200">
        <v>2.5924781255208088E-2</v>
      </c>
      <c r="I248" s="405"/>
      <c r="J248" s="406"/>
      <c r="K248" s="80"/>
      <c r="L248" s="82"/>
      <c r="M248" s="184" t="s">
        <v>547</v>
      </c>
      <c r="N248" s="406" t="s">
        <v>562</v>
      </c>
      <c r="O248" s="83"/>
      <c r="P248" s="186"/>
      <c r="Q248" s="186"/>
      <c r="R248" s="188"/>
      <c r="S248" s="187"/>
    </row>
    <row r="249" spans="1:19" s="51" customFormat="1" x14ac:dyDescent="0.2">
      <c r="A249" s="555"/>
      <c r="B249" s="552"/>
      <c r="C249" s="548"/>
      <c r="D249" s="78"/>
      <c r="E249" s="78"/>
      <c r="F249" s="78"/>
      <c r="G249" s="78"/>
      <c r="H249" s="78"/>
      <c r="I249" s="134"/>
      <c r="J249" s="273"/>
      <c r="K249" s="80"/>
      <c r="L249" s="82"/>
      <c r="M249" s="89"/>
      <c r="N249" s="273"/>
      <c r="O249" s="83"/>
      <c r="P249" s="80"/>
      <c r="Q249" s="80"/>
      <c r="R249" s="81"/>
      <c r="S249" s="82"/>
    </row>
    <row r="250" spans="1:19" ht="15.75" customHeight="1" x14ac:dyDescent="0.2">
      <c r="A250" s="555"/>
      <c r="B250" s="552"/>
      <c r="C250" s="123" t="s">
        <v>301</v>
      </c>
      <c r="D250" s="448">
        <v>1878.5440975761608</v>
      </c>
      <c r="E250" s="461">
        <v>2142.4816586049924</v>
      </c>
      <c r="F250" s="461">
        <v>48.547863242031589</v>
      </c>
      <c r="G250" s="461">
        <v>28.805384267656411</v>
      </c>
      <c r="H250" s="461">
        <v>53.568593099310768</v>
      </c>
      <c r="I250" s="238"/>
      <c r="J250" s="126"/>
      <c r="K250" s="127"/>
      <c r="L250" s="128"/>
      <c r="M250" s="129"/>
      <c r="N250" s="126"/>
      <c r="O250" s="130"/>
      <c r="P250" s="127"/>
      <c r="Q250" s="127"/>
      <c r="R250" s="127"/>
      <c r="S250" s="128"/>
    </row>
    <row r="251" spans="1:19" ht="15.75" customHeight="1" x14ac:dyDescent="0.2">
      <c r="A251" s="555"/>
      <c r="B251" s="552"/>
      <c r="C251" s="572" t="s">
        <v>236</v>
      </c>
      <c r="D251" s="443">
        <v>751.30994965635409</v>
      </c>
      <c r="E251" s="443">
        <v>1964.9644837166184</v>
      </c>
      <c r="F251" s="443">
        <v>24.061411177805603</v>
      </c>
      <c r="G251" s="443">
        <v>9.7463944011364472</v>
      </c>
      <c r="H251" s="443">
        <v>4.2640475504971951</v>
      </c>
      <c r="I251" s="443"/>
      <c r="J251" s="267"/>
      <c r="K251" s="121"/>
      <c r="L251" s="37"/>
      <c r="M251" s="84"/>
      <c r="N251" s="38"/>
      <c r="O251" s="35"/>
      <c r="P251" s="36"/>
      <c r="Q251" s="36"/>
      <c r="R251" s="36"/>
      <c r="S251" s="37"/>
    </row>
    <row r="252" spans="1:19" ht="15.75" customHeight="1" x14ac:dyDescent="0.2">
      <c r="A252" s="555"/>
      <c r="B252" s="552"/>
      <c r="C252" s="568"/>
      <c r="D252" s="443">
        <v>977.72090857969954</v>
      </c>
      <c r="E252" s="443">
        <v>5.1084191900121372</v>
      </c>
      <c r="F252" s="443">
        <v>16.179690672992177</v>
      </c>
      <c r="G252" s="443">
        <v>16.179690672992177</v>
      </c>
      <c r="H252" s="443">
        <v>47.266512078404112</v>
      </c>
      <c r="I252" s="443"/>
      <c r="J252" s="267"/>
      <c r="K252" s="121"/>
      <c r="L252" s="37"/>
      <c r="M252" s="84"/>
      <c r="N252" s="38"/>
      <c r="O252" s="35"/>
      <c r="P252" s="36"/>
      <c r="Q252" s="36"/>
      <c r="R252" s="36"/>
      <c r="S252" s="37"/>
    </row>
    <row r="253" spans="1:19" ht="15.75" customHeight="1" x14ac:dyDescent="0.2">
      <c r="A253" s="555"/>
      <c r="B253" s="552"/>
      <c r="C253" s="568"/>
      <c r="D253" s="443">
        <v>12.384871880869056</v>
      </c>
      <c r="E253" s="443">
        <v>74.309231285214324</v>
      </c>
      <c r="F253" s="443">
        <v>1.5558263778559334</v>
      </c>
      <c r="G253" s="443">
        <v>1.1915654401833145</v>
      </c>
      <c r="H253" s="443">
        <v>0.35029971706495794</v>
      </c>
      <c r="I253" s="443"/>
      <c r="J253" s="267"/>
      <c r="K253" s="121"/>
      <c r="L253" s="37"/>
      <c r="M253" s="84"/>
      <c r="N253" s="38"/>
      <c r="O253" s="35"/>
      <c r="P253" s="36"/>
      <c r="Q253" s="36"/>
      <c r="R253" s="36"/>
      <c r="S253" s="37"/>
    </row>
    <row r="254" spans="1:19" ht="15.75" customHeight="1" x14ac:dyDescent="0.2">
      <c r="A254" s="555"/>
      <c r="B254" s="552"/>
      <c r="C254" s="568"/>
      <c r="D254" s="443">
        <v>137.12836745923801</v>
      </c>
      <c r="E254" s="443">
        <v>98.099524413147194</v>
      </c>
      <c r="F254" s="443">
        <v>6.7509350133778714</v>
      </c>
      <c r="G254" s="443">
        <v>1.6877337533444678</v>
      </c>
      <c r="H254" s="443">
        <v>1.6877337533444678</v>
      </c>
      <c r="I254" s="443"/>
      <c r="J254" s="267"/>
      <c r="K254" s="121"/>
      <c r="L254" s="37"/>
      <c r="M254" s="84"/>
      <c r="N254" s="38"/>
      <c r="O254" s="35"/>
      <c r="P254" s="36"/>
      <c r="Q254" s="36"/>
      <c r="R254" s="36"/>
      <c r="S254" s="37"/>
    </row>
    <row r="255" spans="1:19" ht="16.5" customHeight="1" thickBot="1" x14ac:dyDescent="0.25">
      <c r="A255" s="556"/>
      <c r="B255" s="553"/>
      <c r="C255" s="342" t="s">
        <v>215</v>
      </c>
      <c r="D255" s="453">
        <v>1878.5440975761605</v>
      </c>
      <c r="E255" s="454">
        <v>2142.4816586049919</v>
      </c>
      <c r="F255" s="454">
        <v>48.547863242031582</v>
      </c>
      <c r="G255" s="445">
        <v>28.805384267656404</v>
      </c>
      <c r="H255" s="445">
        <v>53.568593099310732</v>
      </c>
      <c r="I255" s="446">
        <v>0</v>
      </c>
      <c r="J255" s="268"/>
      <c r="K255" s="122"/>
      <c r="L255" s="75"/>
      <c r="M255" s="85"/>
      <c r="N255" s="39"/>
      <c r="O255" s="42"/>
      <c r="P255" s="40"/>
      <c r="Q255" s="40"/>
      <c r="R255" s="40"/>
      <c r="S255" s="41"/>
    </row>
    <row r="256" spans="1:19" s="51" customFormat="1" x14ac:dyDescent="0.2">
      <c r="A256" s="582" t="s">
        <v>522</v>
      </c>
      <c r="B256" s="583" t="s">
        <v>523</v>
      </c>
      <c r="C256" s="547" t="s">
        <v>214</v>
      </c>
      <c r="D256" s="245"/>
      <c r="E256" s="246"/>
      <c r="F256" s="285"/>
      <c r="G256" s="92"/>
      <c r="H256" s="92"/>
      <c r="I256" s="140"/>
      <c r="J256" s="337"/>
      <c r="K256" s="94"/>
      <c r="L256" s="95"/>
      <c r="M256" s="96"/>
      <c r="N256" s="338"/>
      <c r="O256" s="83"/>
      <c r="P256" s="186"/>
      <c r="Q256" s="186"/>
      <c r="R256" s="188"/>
      <c r="S256" s="187"/>
    </row>
    <row r="257" spans="1:19" s="51" customFormat="1" ht="12.75" customHeight="1" x14ac:dyDescent="0.2">
      <c r="A257" s="555"/>
      <c r="B257" s="552"/>
      <c r="C257" s="545"/>
      <c r="D257" s="199"/>
      <c r="E257" s="200"/>
      <c r="F257" s="200"/>
      <c r="G257" s="78"/>
      <c r="H257" s="78"/>
      <c r="I257" s="134"/>
      <c r="J257" s="338"/>
      <c r="K257" s="80"/>
      <c r="L257" s="82"/>
      <c r="M257" s="89"/>
      <c r="N257" s="338"/>
      <c r="O257" s="83"/>
      <c r="P257" s="186"/>
      <c r="Q257" s="186"/>
      <c r="R257" s="188"/>
      <c r="S257" s="187"/>
    </row>
    <row r="258" spans="1:19" s="51" customFormat="1" x14ac:dyDescent="0.2">
      <c r="A258" s="555"/>
      <c r="B258" s="552"/>
      <c r="C258" s="545"/>
      <c r="D258" s="199"/>
      <c r="E258" s="200"/>
      <c r="F258" s="200"/>
      <c r="G258" s="78"/>
      <c r="H258" s="78"/>
      <c r="I258" s="134"/>
      <c r="J258" s="338"/>
      <c r="K258" s="80"/>
      <c r="L258" s="82"/>
      <c r="M258" s="89"/>
      <c r="N258" s="338"/>
      <c r="O258" s="83"/>
      <c r="P258" s="186"/>
      <c r="Q258" s="186"/>
      <c r="R258" s="188"/>
      <c r="S258" s="187"/>
    </row>
    <row r="259" spans="1:19" s="51" customFormat="1" x14ac:dyDescent="0.2">
      <c r="A259" s="555"/>
      <c r="B259" s="552"/>
      <c r="C259" s="545"/>
      <c r="D259" s="199"/>
      <c r="E259" s="200"/>
      <c r="F259" s="286"/>
      <c r="G259" s="78"/>
      <c r="H259" s="78"/>
      <c r="I259" s="134"/>
      <c r="J259" s="338"/>
      <c r="K259" s="80"/>
      <c r="L259" s="82"/>
      <c r="M259" s="89"/>
      <c r="N259" s="338"/>
      <c r="O259" s="83"/>
      <c r="P259" s="186"/>
      <c r="Q259" s="186"/>
      <c r="R259" s="188"/>
      <c r="S259" s="187"/>
    </row>
    <row r="260" spans="1:19" s="51" customFormat="1" x14ac:dyDescent="0.2">
      <c r="A260" s="555"/>
      <c r="B260" s="552"/>
      <c r="C260" s="545"/>
      <c r="D260" s="199"/>
      <c r="E260" s="200"/>
      <c r="F260" s="286"/>
      <c r="G260" s="78"/>
      <c r="H260" s="78"/>
      <c r="I260" s="134"/>
      <c r="J260" s="338"/>
      <c r="K260" s="80"/>
      <c r="L260" s="82"/>
      <c r="M260" s="89"/>
      <c r="N260" s="338"/>
      <c r="O260" s="83"/>
      <c r="P260" s="186"/>
      <c r="Q260" s="186"/>
      <c r="R260" s="188"/>
      <c r="S260" s="187"/>
    </row>
    <row r="261" spans="1:19" s="51" customFormat="1" x14ac:dyDescent="0.2">
      <c r="A261" s="555"/>
      <c r="B261" s="552"/>
      <c r="C261" s="545"/>
      <c r="D261" s="77"/>
      <c r="E261" s="78"/>
      <c r="F261" s="78"/>
      <c r="G261" s="78"/>
      <c r="H261" s="78"/>
      <c r="I261" s="134"/>
      <c r="J261" s="338"/>
      <c r="K261" s="80"/>
      <c r="L261" s="82"/>
      <c r="M261" s="89"/>
      <c r="N261" s="338"/>
      <c r="O261" s="83"/>
      <c r="P261" s="80"/>
      <c r="Q261" s="80"/>
      <c r="R261" s="81"/>
      <c r="S261" s="82"/>
    </row>
    <row r="262" spans="1:19" s="343" customFormat="1" ht="15.75" customHeight="1" x14ac:dyDescent="0.2">
      <c r="A262" s="555"/>
      <c r="B262" s="552"/>
      <c r="C262" s="585" t="s">
        <v>300</v>
      </c>
      <c r="D262" s="436"/>
      <c r="E262" s="437"/>
      <c r="F262" s="437"/>
      <c r="G262" s="437"/>
      <c r="H262" s="437"/>
      <c r="I262" s="466"/>
      <c r="J262" s="108"/>
      <c r="K262" s="109"/>
      <c r="L262" s="110"/>
      <c r="M262" s="111"/>
      <c r="N262" s="108"/>
      <c r="O262" s="112"/>
      <c r="P262" s="109"/>
      <c r="Q262" s="109"/>
      <c r="R262" s="109"/>
      <c r="S262" s="110"/>
    </row>
    <row r="263" spans="1:19" s="1" customFormat="1" ht="15.75" customHeight="1" x14ac:dyDescent="0.2">
      <c r="A263" s="555"/>
      <c r="B263" s="552"/>
      <c r="C263" s="549"/>
      <c r="D263" s="435"/>
      <c r="E263" s="78"/>
      <c r="F263" s="78"/>
      <c r="G263" s="78"/>
      <c r="H263" s="78"/>
      <c r="I263" s="134"/>
      <c r="J263" s="38"/>
      <c r="K263" s="36"/>
      <c r="L263" s="37"/>
      <c r="M263" s="84"/>
      <c r="N263" s="38"/>
      <c r="O263" s="35"/>
      <c r="P263" s="36"/>
      <c r="Q263" s="36"/>
      <c r="R263" s="36"/>
      <c r="S263" s="37"/>
    </row>
    <row r="264" spans="1:19" s="1" customFormat="1" ht="15.75" customHeight="1" x14ac:dyDescent="0.2">
      <c r="A264" s="555"/>
      <c r="B264" s="552"/>
      <c r="C264" s="550"/>
      <c r="D264" s="439"/>
      <c r="E264" s="440"/>
      <c r="F264" s="440"/>
      <c r="G264" s="440"/>
      <c r="H264" s="440"/>
      <c r="I264" s="467"/>
      <c r="J264" s="115"/>
      <c r="K264" s="116"/>
      <c r="L264" s="117"/>
      <c r="M264" s="118"/>
      <c r="N264" s="115"/>
      <c r="O264" s="119"/>
      <c r="P264" s="116"/>
      <c r="Q264" s="116"/>
      <c r="R264" s="116"/>
      <c r="S264" s="117"/>
    </row>
    <row r="265" spans="1:19" ht="15.75" customHeight="1" x14ac:dyDescent="0.2">
      <c r="A265" s="555"/>
      <c r="B265" s="552"/>
      <c r="C265" s="123" t="s">
        <v>301</v>
      </c>
      <c r="D265" s="442">
        <v>0</v>
      </c>
      <c r="E265" s="203">
        <v>0</v>
      </c>
      <c r="F265" s="203">
        <v>0</v>
      </c>
      <c r="G265" s="237">
        <v>0</v>
      </c>
      <c r="H265" s="237">
        <v>0</v>
      </c>
      <c r="I265" s="238"/>
      <c r="J265" s="126"/>
      <c r="K265" s="127"/>
      <c r="L265" s="128"/>
      <c r="M265" s="129"/>
      <c r="N265" s="126"/>
      <c r="O265" s="130"/>
      <c r="P265" s="127"/>
      <c r="Q265" s="127"/>
      <c r="R265" s="127"/>
      <c r="S265" s="128"/>
    </row>
    <row r="266" spans="1:19" ht="16.5" customHeight="1" thickBot="1" x14ac:dyDescent="0.25">
      <c r="A266" s="556"/>
      <c r="B266" s="553"/>
      <c r="C266" s="335" t="s">
        <v>215</v>
      </c>
      <c r="D266" s="453">
        <v>2696.043148087967</v>
      </c>
      <c r="E266" s="454">
        <v>22.457709630638917</v>
      </c>
      <c r="F266" s="454">
        <v>144.62284591599288</v>
      </c>
      <c r="G266" s="445">
        <v>144.62284591599288</v>
      </c>
      <c r="H266" s="445">
        <v>372.90829636117962</v>
      </c>
      <c r="I266" s="446">
        <v>0.71765030115074857</v>
      </c>
      <c r="J266" s="336"/>
      <c r="K266" s="122"/>
      <c r="L266" s="75"/>
      <c r="M266" s="85"/>
      <c r="N266" s="39"/>
      <c r="O266" s="42"/>
      <c r="P266" s="40"/>
      <c r="Q266" s="40"/>
      <c r="R266" s="40"/>
      <c r="S266" s="41"/>
    </row>
    <row r="267" spans="1:19" ht="16.5" customHeight="1" x14ac:dyDescent="0.2">
      <c r="A267" s="170"/>
      <c r="B267" s="345"/>
      <c r="C267" s="334"/>
      <c r="D267" s="346"/>
      <c r="E267" s="347"/>
      <c r="F267" s="347"/>
      <c r="G267" s="347"/>
      <c r="H267" s="347"/>
      <c r="I267" s="347"/>
      <c r="J267" s="170"/>
      <c r="K267" s="235"/>
      <c r="L267" s="170"/>
      <c r="M267" s="84"/>
      <c r="N267" s="84"/>
      <c r="O267" s="84"/>
      <c r="P267" s="84"/>
      <c r="Q267" s="84"/>
      <c r="R267" s="84"/>
      <c r="S267" s="84"/>
    </row>
    <row r="268" spans="1:19" ht="16.5" customHeight="1" x14ac:dyDescent="0.2">
      <c r="A268" s="170"/>
      <c r="B268" s="345"/>
      <c r="C268" s="334"/>
      <c r="D268" s="346"/>
      <c r="E268" s="347"/>
      <c r="F268" s="347"/>
      <c r="G268" s="347"/>
      <c r="H268" s="347"/>
      <c r="I268" s="347"/>
      <c r="J268" s="170"/>
      <c r="K268" s="235"/>
      <c r="L268" s="170"/>
      <c r="M268" s="84"/>
      <c r="N268" s="84"/>
      <c r="O268" s="84"/>
      <c r="P268" s="84"/>
      <c r="Q268" s="84"/>
      <c r="R268" s="84"/>
      <c r="S268" s="84"/>
    </row>
    <row r="269" spans="1:19" ht="16.5" customHeight="1" x14ac:dyDescent="0.2">
      <c r="A269" s="170"/>
      <c r="B269" s="345"/>
      <c r="C269" s="334"/>
      <c r="D269" s="346"/>
      <c r="E269" s="347"/>
      <c r="F269" s="347"/>
      <c r="G269" s="347"/>
      <c r="H269" s="347"/>
      <c r="I269" s="347"/>
      <c r="J269" s="170"/>
      <c r="K269" s="235"/>
      <c r="L269" s="170"/>
      <c r="M269" s="84"/>
      <c r="N269" s="84"/>
      <c r="O269" s="84"/>
      <c r="P269" s="84"/>
      <c r="Q269" s="84"/>
      <c r="R269" s="84"/>
      <c r="S269" s="84"/>
    </row>
    <row r="270" spans="1:19" x14ac:dyDescent="0.2">
      <c r="A270" s="49"/>
      <c r="B270" s="33"/>
      <c r="C270" s="33"/>
      <c r="D270" s="56"/>
      <c r="E270" s="56"/>
    </row>
    <row r="271" spans="1:19" x14ac:dyDescent="0.2">
      <c r="A271" s="49"/>
      <c r="B271" s="33"/>
      <c r="C271" s="33"/>
      <c r="D271" s="56"/>
      <c r="E271" s="56"/>
      <c r="K271" s="145"/>
    </row>
  </sheetData>
  <mergeCells count="53">
    <mergeCell ref="A256:A266"/>
    <mergeCell ref="B256:B266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C251:C254"/>
    <mergeCell ref="C256:C261"/>
    <mergeCell ref="C262:C264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J64:L64"/>
    <mergeCell ref="B208:B255"/>
    <mergeCell ref="A208:A255"/>
    <mergeCell ref="C208:C249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</vt:i4>
      </vt:variant>
    </vt:vector>
  </HeadingPairs>
  <TitlesOfParts>
    <vt:vector size="14" baseType="lpstr">
      <vt:lpstr>Follow-up</vt:lpstr>
      <vt:lpstr>General</vt:lpstr>
      <vt:lpstr>NFR summary</vt:lpstr>
      <vt:lpstr>Opt-out lists</vt:lpstr>
      <vt:lpstr>1A1-Energy</vt:lpstr>
      <vt:lpstr>1B-Fugitive emissions</vt:lpstr>
      <vt:lpstr>1A3-Transport</vt:lpstr>
      <vt:lpstr>1A4-Residential-Tertiary</vt:lpstr>
      <vt:lpstr>1A2-2-Industry</vt:lpstr>
      <vt:lpstr>3-Agriculture</vt:lpstr>
      <vt:lpstr>2-Other processes</vt:lpstr>
      <vt:lpstr>5-Waste</vt:lpstr>
      <vt:lpstr>'Follow-up'!Zone_d_impression</vt:lpstr>
      <vt:lpstr>General!Zone_d_impression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Grégoire Bongrand</cp:lastModifiedBy>
  <cp:lastPrinted>2011-10-11T08:11:14Z</cp:lastPrinted>
  <dcterms:created xsi:type="dcterms:W3CDTF">2007-09-26T14:59:28Z</dcterms:created>
  <dcterms:modified xsi:type="dcterms:W3CDTF">2020-12-15T15:52:12Z</dcterms:modified>
</cp:coreProperties>
</file>