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charts/chart6.xml" ContentType="application/vnd.openxmlformats-officedocument.drawingml.char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metadata.xml" ContentType="application/vnd.openxmlformats-officedocument.spreadsheetml.sheetMetadata+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60" windowWidth="19095" windowHeight="8445" firstSheet="21" activeTab="22"/>
  </bookViews>
  <sheets>
    <sheet name="INTRODUCTION" sheetId="1" r:id="rId1"/>
    <sheet name="BASIS" sheetId="2" r:id="rId2"/>
    <sheet name="LINKS" sheetId="22" r:id="rId3"/>
    <sheet name="TIPS AND TRICKS" sheetId="3" r:id="rId4"/>
    <sheet name="TEXT TO COLUMNS " sheetId="4" r:id="rId5"/>
    <sheet name="LOGICAL OPERATOR" sheetId="5" r:id="rId6"/>
    <sheet name="LOGICAL FUNCTIONS" sheetId="6" r:id="rId7"/>
    <sheet name="DATE FUNCTIONS" sheetId="7" r:id="rId8"/>
    <sheet name="NAME  -RANGE-WITH-FORMULA" sheetId="8" r:id="rId9"/>
    <sheet name="COUNT IF " sheetId="9" r:id="rId10"/>
    <sheet name="STATISCAL FUNCTIONS" sheetId="10" r:id="rId11"/>
    <sheet name="V-LOOKUP" sheetId="11" r:id="rId12"/>
    <sheet name="HYPERLINK" sheetId="13" r:id="rId13"/>
    <sheet name="CHARTS" sheetId="14" r:id="rId14"/>
    <sheet name="FINANCE-FUNCTIONS" sheetId="15" r:id="rId15"/>
    <sheet name="DROPDOWN AND BARCODE" sheetId="16" r:id="rId16"/>
    <sheet name="MACROS" sheetId="18" r:id="rId17"/>
    <sheet name="DATA TYPE" sheetId="19" r:id="rId18"/>
    <sheet name="MAIL MERGE" sheetId="20" r:id="rId19"/>
    <sheet name="Sheet1" sheetId="23" r:id="rId20"/>
    <sheet name="ERROR TYPES" sheetId="24" r:id="rId21"/>
    <sheet name="EXCEL DB FUNCTION " sheetId="25" r:id="rId22"/>
    <sheet name="BILL INVOICE" sheetId="26" r:id="rId23"/>
    <sheet name="GROCERY STORE" sheetId="27" r:id="rId24"/>
    <sheet name="ADMISSION LIST" sheetId="28" r:id="rId25"/>
    <sheet name="PROTECTING DOCUMENTS" sheetId="31" r:id="rId26"/>
  </sheets>
  <definedNames>
    <definedName name="items">'COUNT IF '!$D$5:$D$15</definedName>
    <definedName name="MARKS">'STATISCAL FUNCTIONS'!$H$13</definedName>
    <definedName name="numbers">'NAME  -RANGE-WITH-FORMULA'!$F$4:$F$12</definedName>
    <definedName name="text">'NAME  -RANGE-WITH-FORMULA'!$K$4:$K$12</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 i="6"/>
  <c r="M6"/>
  <c r="L8" i="5"/>
  <c r="D40" i="27"/>
  <c r="D46" s="1"/>
  <c r="D42"/>
  <c r="F16" i="26"/>
  <c r="D37" i="27"/>
  <c r="D31"/>
  <c r="D23"/>
  <c r="D20"/>
  <c r="D12"/>
  <c r="F17" i="26"/>
  <c r="F15"/>
  <c r="K12" i="25"/>
  <c r="K11"/>
  <c r="K10"/>
  <c r="K9"/>
  <c r="K8"/>
  <c r="J2" i="19" a="1"/>
  <c r="J2"/>
  <c r="J3" a="1"/>
  <c r="J3"/>
  <c r="J4" a="1"/>
  <c r="J4"/>
  <c r="J5" a="1"/>
  <c r="J5"/>
  <c r="J6" a="1"/>
  <c r="J6"/>
  <c r="J7" a="1"/>
  <c r="J7"/>
  <c r="J8" a="1"/>
  <c r="J8"/>
  <c r="J9" a="1"/>
  <c r="J9"/>
  <c r="I2" a="1"/>
  <c r="I2"/>
  <c r="I3" a="1"/>
  <c r="I3"/>
  <c r="I4" a="1"/>
  <c r="I4"/>
  <c r="I5" a="1"/>
  <c r="I5"/>
  <c r="I6" a="1"/>
  <c r="I6"/>
  <c r="I7" a="1"/>
  <c r="I7"/>
  <c r="I8" a="1"/>
  <c r="I8"/>
  <c r="I9" a="1"/>
  <c r="I9"/>
  <c r="H2" a="1"/>
  <c r="H2"/>
  <c r="H3" a="1"/>
  <c r="H3"/>
  <c r="H4" a="1"/>
  <c r="H4"/>
  <c r="H5" a="1"/>
  <c r="H5"/>
  <c r="H6" a="1"/>
  <c r="H6"/>
  <c r="H7" a="1"/>
  <c r="H7"/>
  <c r="H8" a="1"/>
  <c r="H8"/>
  <c r="H9" a="1"/>
  <c r="H9"/>
  <c r="G2" a="1"/>
  <c r="G2"/>
  <c r="G3" a="1"/>
  <c r="G3"/>
  <c r="G4" a="1"/>
  <c r="G4"/>
  <c r="G5" a="1"/>
  <c r="G5"/>
  <c r="G6" a="1"/>
  <c r="G6"/>
  <c r="G7" a="1"/>
  <c r="G7"/>
  <c r="G8" a="1"/>
  <c r="G8"/>
  <c r="G9" a="1"/>
  <c r="G9"/>
  <c r="F2" a="1"/>
  <c r="F2"/>
  <c r="F3" a="1"/>
  <c r="F3"/>
  <c r="F4" a="1"/>
  <c r="F4"/>
  <c r="F5" a="1"/>
  <c r="F5"/>
  <c r="F6" a="1"/>
  <c r="F6"/>
  <c r="F7" a="1"/>
  <c r="F7"/>
  <c r="F8" a="1"/>
  <c r="F8"/>
  <c r="F9" a="1"/>
  <c r="F9"/>
  <c r="E2" a="1"/>
  <c r="E2"/>
  <c r="E3" a="1"/>
  <c r="E3"/>
  <c r="E4" a="1"/>
  <c r="E4"/>
  <c r="E5" a="1"/>
  <c r="E5"/>
  <c r="E6" a="1"/>
  <c r="E6"/>
  <c r="E7" a="1"/>
  <c r="E7"/>
  <c r="E8" a="1"/>
  <c r="E8"/>
  <c r="E9" a="1"/>
  <c r="E9"/>
  <c r="D2" a="1"/>
  <c r="D2"/>
  <c r="D3" a="1"/>
  <c r="D3"/>
  <c r="D4" a="1"/>
  <c r="D4"/>
  <c r="D5" a="1"/>
  <c r="D5"/>
  <c r="D6" a="1"/>
  <c r="D6"/>
  <c r="D7" a="1"/>
  <c r="D7"/>
  <c r="D8" a="1"/>
  <c r="D8"/>
  <c r="D9" a="1"/>
  <c r="D9"/>
  <c r="C2" a="1"/>
  <c r="C2"/>
  <c r="C3" a="1"/>
  <c r="C3"/>
  <c r="C4" a="1"/>
  <c r="C4"/>
  <c r="C5" a="1"/>
  <c r="C5"/>
  <c r="C6" a="1"/>
  <c r="C6"/>
  <c r="C7" a="1"/>
  <c r="C7"/>
  <c r="C8" a="1"/>
  <c r="C8"/>
  <c r="C9" a="1"/>
  <c r="C9"/>
  <c r="B2" a="1"/>
  <c r="B2"/>
  <c r="B3" a="1"/>
  <c r="B3"/>
  <c r="B4" a="1"/>
  <c r="B4"/>
  <c r="B5" a="1"/>
  <c r="B5"/>
  <c r="B6" a="1"/>
  <c r="B6"/>
  <c r="B7" a="1"/>
  <c r="B7"/>
  <c r="B8" a="1"/>
  <c r="B8"/>
  <c r="B9" a="1"/>
  <c r="B9"/>
  <c r="F29" i="16"/>
  <c r="F30"/>
  <c r="F31"/>
  <c r="F28"/>
  <c r="F6"/>
  <c r="E10" i="11"/>
  <c r="E9"/>
  <c r="E8"/>
  <c r="E7"/>
  <c r="M3" i="15"/>
  <c r="M4"/>
  <c r="C7" i="11"/>
  <c r="L6" i="15" l="1"/>
  <c r="M8" s="1"/>
  <c r="M9" s="1"/>
  <c r="H20" i="10"/>
  <c r="H17"/>
  <c r="H15"/>
  <c r="H13"/>
  <c r="G8" i="9"/>
  <c r="G10"/>
  <c r="G11"/>
  <c r="G12"/>
  <c r="G7"/>
  <c r="G6"/>
  <c r="M8" i="6"/>
  <c r="M12" i="8"/>
  <c r="M11"/>
  <c r="M10"/>
  <c r="M9"/>
  <c r="M8"/>
  <c r="M7"/>
  <c r="M6"/>
  <c r="M5"/>
  <c r="M4"/>
  <c r="M5" i="6"/>
  <c r="L16" i="5" l="1"/>
  <c r="L14"/>
  <c r="L12"/>
  <c r="L10"/>
  <c r="L5"/>
</calcChain>
</file>

<file path=xl/comments1.xml><?xml version="1.0" encoding="utf-8"?>
<comments xmlns="http://schemas.openxmlformats.org/spreadsheetml/2006/main">
  <authors>
    <author>PC1</author>
  </authors>
  <commentList>
    <comment ref="A2" authorId="0">
      <text>
        <r>
          <rPr>
            <b/>
            <sz val="9"/>
            <color indexed="81"/>
            <rFont val="Tahoma"/>
            <family val="2"/>
          </rPr>
          <t>PC1:</t>
        </r>
        <r>
          <rPr>
            <sz val="9"/>
            <color indexed="81"/>
            <rFont val="Tahoma"/>
            <family val="2"/>
          </rPr>
          <t xml:space="preserve">
</t>
        </r>
      </text>
    </comment>
  </commentList>
</comment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xmlns:xda="http://schemas.microsoft.com/office/spreadsheetml/2017/dynamicarray">
        <ext uri="{bdbb8cdc-fa1e-496e-a857-3c3f30c029c3}">
          <xda:dynamicArrayProperties fDynamic="1" fCollapsed="0"/>
        </ext>
      </extLst>
    </bk>
  </futureMetadata>
  <futureMetadata name="XLRICHVALUE" count="79">
    <bk>
      <extLst xmlns:xlrd="http://schemas.microsoft.com/office/spreadsheetml/2017/richdata">
        <ext uri="{3e2802c4-a4d2-4d8b-9148-e3be6c30e623}">
          <xlrd:rvb i="0"/>
        </ext>
      </extLst>
    </bk>
    <bk>
      <extLst xmlns:xlrd="http://schemas.microsoft.com/office/spreadsheetml/2017/richdata">
        <ext uri="{3e2802c4-a4d2-4d8b-9148-e3be6c30e623}">
          <xlrd:rvb i="1"/>
        </ext>
      </extLst>
    </bk>
    <bk>
      <extLst xmlns:xlrd="http://schemas.microsoft.com/office/spreadsheetml/2017/richdata">
        <ext uri="{3e2802c4-a4d2-4d8b-9148-e3be6c30e623}">
          <xlrd:rvb i="3"/>
        </ext>
      </extLst>
    </bk>
    <bk>
      <extLst xmlns:xlrd="http://schemas.microsoft.com/office/spreadsheetml/2017/richdata">
        <ext uri="{3e2802c4-a4d2-4d8b-9148-e3be6c30e623}">
          <xlrd:rvb i="7"/>
        </ext>
      </extLst>
    </bk>
    <bk>
      <extLst xmlns:xlrd="http://schemas.microsoft.com/office/spreadsheetml/2017/richdata">
        <ext uri="{3e2802c4-a4d2-4d8b-9148-e3be6c30e623}">
          <xlrd:rvb i="12"/>
        </ext>
      </extLst>
    </bk>
    <bk>
      <extLst xmlns:xlrd="http://schemas.microsoft.com/office/spreadsheetml/2017/richdata">
        <ext uri="{3e2802c4-a4d2-4d8b-9148-e3be6c30e623}">
          <xlrd:rvb i="15"/>
        </ext>
      </extLst>
    </bk>
    <bk>
      <extLst xmlns:xlrd="http://schemas.microsoft.com/office/spreadsheetml/2017/richdata">
        <ext uri="{3e2802c4-a4d2-4d8b-9148-e3be6c30e623}">
          <xlrd:rvb i="35"/>
        </ext>
      </extLst>
    </bk>
    <bk>
      <extLst xmlns:xlrd="http://schemas.microsoft.com/office/spreadsheetml/2017/richdata">
        <ext uri="{3e2802c4-a4d2-4d8b-9148-e3be6c30e623}">
          <xlrd:rvb i="39"/>
        </ext>
      </extLst>
    </bk>
    <bk>
      <extLst xmlns:xlrd="http://schemas.microsoft.com/office/spreadsheetml/2017/richdata">
        <ext uri="{3e2802c4-a4d2-4d8b-9148-e3be6c30e623}">
          <xlrd:rvb i="86"/>
        </ext>
      </extLst>
    </bk>
    <bk>
      <extLst xmlns:xlrd="http://schemas.microsoft.com/office/spreadsheetml/2017/richdata">
        <ext uri="{3e2802c4-a4d2-4d8b-9148-e3be6c30e623}">
          <xlrd:rvb i="13"/>
        </ext>
      </extLst>
    </bk>
    <bk>
      <extLst xmlns:xlrd="http://schemas.microsoft.com/office/spreadsheetml/2017/richdata">
        <ext uri="{3e2802c4-a4d2-4d8b-9148-e3be6c30e623}">
          <xlrd:rvb i="222"/>
        </ext>
      </extLst>
    </bk>
    <bk>
      <extLst xmlns:xlrd="http://schemas.microsoft.com/office/spreadsheetml/2017/richdata">
        <ext uri="{3e2802c4-a4d2-4d8b-9148-e3be6c30e623}">
          <xlrd:rvb i="223"/>
        </ext>
      </extLst>
    </bk>
    <bk>
      <extLst xmlns:xlrd="http://schemas.microsoft.com/office/spreadsheetml/2017/richdata">
        <ext uri="{3e2802c4-a4d2-4d8b-9148-e3be6c30e623}">
          <xlrd:rvb i="225"/>
        </ext>
      </extLst>
    </bk>
    <bk>
      <extLst xmlns:xlrd="http://schemas.microsoft.com/office/spreadsheetml/2017/richdata">
        <ext uri="{3e2802c4-a4d2-4d8b-9148-e3be6c30e623}">
          <xlrd:rvb i="229"/>
        </ext>
      </extLst>
    </bk>
    <bk>
      <extLst xmlns:xlrd="http://schemas.microsoft.com/office/spreadsheetml/2017/richdata">
        <ext uri="{3e2802c4-a4d2-4d8b-9148-e3be6c30e623}">
          <xlrd:rvb i="234"/>
        </ext>
      </extLst>
    </bk>
    <bk>
      <extLst xmlns:xlrd="http://schemas.microsoft.com/office/spreadsheetml/2017/richdata">
        <ext uri="{3e2802c4-a4d2-4d8b-9148-e3be6c30e623}">
          <xlrd:rvb i="237"/>
        </ext>
      </extLst>
    </bk>
    <bk>
      <extLst xmlns:xlrd="http://schemas.microsoft.com/office/spreadsheetml/2017/richdata">
        <ext uri="{3e2802c4-a4d2-4d8b-9148-e3be6c30e623}">
          <xlrd:rvb i="250"/>
        </ext>
      </extLst>
    </bk>
    <bk>
      <extLst xmlns:xlrd="http://schemas.microsoft.com/office/spreadsheetml/2017/richdata">
        <ext uri="{3e2802c4-a4d2-4d8b-9148-e3be6c30e623}">
          <xlrd:rvb i="254"/>
        </ext>
      </extLst>
    </bk>
    <bk>
      <extLst xmlns:xlrd="http://schemas.microsoft.com/office/spreadsheetml/2017/richdata">
        <ext uri="{3e2802c4-a4d2-4d8b-9148-e3be6c30e623}">
          <xlrd:rvb i="324"/>
        </ext>
      </extLst>
    </bk>
    <bk>
      <extLst xmlns:xlrd="http://schemas.microsoft.com/office/spreadsheetml/2017/richdata">
        <ext uri="{3e2802c4-a4d2-4d8b-9148-e3be6c30e623}">
          <xlrd:rvb i="235"/>
        </ext>
      </extLst>
    </bk>
    <bk>
      <extLst xmlns:xlrd="http://schemas.microsoft.com/office/spreadsheetml/2017/richdata">
        <ext uri="{3e2802c4-a4d2-4d8b-9148-e3be6c30e623}">
          <xlrd:rvb i="327"/>
        </ext>
      </extLst>
    </bk>
    <bk>
      <extLst xmlns:xlrd="http://schemas.microsoft.com/office/spreadsheetml/2017/richdata">
        <ext uri="{3e2802c4-a4d2-4d8b-9148-e3be6c30e623}">
          <xlrd:rvb i="328"/>
        </ext>
      </extLst>
    </bk>
    <bk>
      <extLst xmlns:xlrd="http://schemas.microsoft.com/office/spreadsheetml/2017/richdata">
        <ext uri="{3e2802c4-a4d2-4d8b-9148-e3be6c30e623}">
          <xlrd:rvb i="330"/>
        </ext>
      </extLst>
    </bk>
    <bk>
      <extLst xmlns:xlrd="http://schemas.microsoft.com/office/spreadsheetml/2017/richdata">
        <ext uri="{3e2802c4-a4d2-4d8b-9148-e3be6c30e623}">
          <xlrd:rvb i="333"/>
        </ext>
      </extLst>
    </bk>
    <bk>
      <extLst xmlns:xlrd="http://schemas.microsoft.com/office/spreadsheetml/2017/richdata">
        <ext uri="{3e2802c4-a4d2-4d8b-9148-e3be6c30e623}">
          <xlrd:rvb i="338"/>
        </ext>
      </extLst>
    </bk>
    <bk>
      <extLst xmlns:xlrd="http://schemas.microsoft.com/office/spreadsheetml/2017/richdata">
        <ext uri="{3e2802c4-a4d2-4d8b-9148-e3be6c30e623}">
          <xlrd:rvb i="341"/>
        </ext>
      </extLst>
    </bk>
    <bk>
      <extLst xmlns:xlrd="http://schemas.microsoft.com/office/spreadsheetml/2017/richdata">
        <ext uri="{3e2802c4-a4d2-4d8b-9148-e3be6c30e623}">
          <xlrd:rvb i="364"/>
        </ext>
      </extLst>
    </bk>
    <bk>
      <extLst xmlns:xlrd="http://schemas.microsoft.com/office/spreadsheetml/2017/richdata">
        <ext uri="{3e2802c4-a4d2-4d8b-9148-e3be6c30e623}">
          <xlrd:rvb i="356"/>
        </ext>
      </extLst>
    </bk>
    <bk>
      <extLst xmlns:xlrd="http://schemas.microsoft.com/office/spreadsheetml/2017/richdata">
        <ext uri="{3e2802c4-a4d2-4d8b-9148-e3be6c30e623}">
          <xlrd:rvb i="362"/>
        </ext>
      </extLst>
    </bk>
    <bk>
      <extLst xmlns:xlrd="http://schemas.microsoft.com/office/spreadsheetml/2017/richdata">
        <ext uri="{3e2802c4-a4d2-4d8b-9148-e3be6c30e623}">
          <xlrd:rvb i="339"/>
        </ext>
      </extLst>
    </bk>
    <bk>
      <extLst xmlns:xlrd="http://schemas.microsoft.com/office/spreadsheetml/2017/richdata">
        <ext uri="{3e2802c4-a4d2-4d8b-9148-e3be6c30e623}">
          <xlrd:rvb i="365"/>
        </ext>
      </extLst>
    </bk>
    <bk>
      <extLst xmlns:xlrd="http://schemas.microsoft.com/office/spreadsheetml/2017/richdata">
        <ext uri="{3e2802c4-a4d2-4d8b-9148-e3be6c30e623}">
          <xlrd:rvb i="366"/>
        </ext>
      </extLst>
    </bk>
    <bk>
      <extLst xmlns:xlrd="http://schemas.microsoft.com/office/spreadsheetml/2017/richdata">
        <ext uri="{3e2802c4-a4d2-4d8b-9148-e3be6c30e623}">
          <xlrd:rvb i="368"/>
        </ext>
      </extLst>
    </bk>
    <bk>
      <extLst xmlns:xlrd="http://schemas.microsoft.com/office/spreadsheetml/2017/richdata">
        <ext uri="{3e2802c4-a4d2-4d8b-9148-e3be6c30e623}">
          <xlrd:rvb i="372"/>
        </ext>
      </extLst>
    </bk>
    <bk>
      <extLst xmlns:xlrd="http://schemas.microsoft.com/office/spreadsheetml/2017/richdata">
        <ext uri="{3e2802c4-a4d2-4d8b-9148-e3be6c30e623}">
          <xlrd:rvb i="377"/>
        </ext>
      </extLst>
    </bk>
    <bk>
      <extLst xmlns:xlrd="http://schemas.microsoft.com/office/spreadsheetml/2017/richdata">
        <ext uri="{3e2802c4-a4d2-4d8b-9148-e3be6c30e623}">
          <xlrd:rvb i="380"/>
        </ext>
      </extLst>
    </bk>
    <bk>
      <extLst xmlns:xlrd="http://schemas.microsoft.com/office/spreadsheetml/2017/richdata">
        <ext uri="{3e2802c4-a4d2-4d8b-9148-e3be6c30e623}">
          <xlrd:rvb i="394"/>
        </ext>
      </extLst>
    </bk>
    <bk>
      <extLst xmlns:xlrd="http://schemas.microsoft.com/office/spreadsheetml/2017/richdata">
        <ext uri="{3e2802c4-a4d2-4d8b-9148-e3be6c30e623}">
          <xlrd:rvb i="398"/>
        </ext>
      </extLst>
    </bk>
    <bk>
      <extLst xmlns:xlrd="http://schemas.microsoft.com/office/spreadsheetml/2017/richdata">
        <ext uri="{3e2802c4-a4d2-4d8b-9148-e3be6c30e623}">
          <xlrd:rvb i="558"/>
        </ext>
      </extLst>
    </bk>
    <bk>
      <extLst xmlns:xlrd="http://schemas.microsoft.com/office/spreadsheetml/2017/richdata">
        <ext uri="{3e2802c4-a4d2-4d8b-9148-e3be6c30e623}">
          <xlrd:rvb i="378"/>
        </ext>
      </extLst>
    </bk>
    <bk>
      <extLst xmlns:xlrd="http://schemas.microsoft.com/office/spreadsheetml/2017/richdata">
        <ext uri="{3e2802c4-a4d2-4d8b-9148-e3be6c30e623}">
          <xlrd:rvb i="561"/>
        </ext>
      </extLst>
    </bk>
    <bk>
      <extLst xmlns:xlrd="http://schemas.microsoft.com/office/spreadsheetml/2017/richdata">
        <ext uri="{3e2802c4-a4d2-4d8b-9148-e3be6c30e623}">
          <xlrd:rvb i="562"/>
        </ext>
      </extLst>
    </bk>
    <bk>
      <extLst xmlns:xlrd="http://schemas.microsoft.com/office/spreadsheetml/2017/richdata">
        <ext uri="{3e2802c4-a4d2-4d8b-9148-e3be6c30e623}">
          <xlrd:rvb i="564"/>
        </ext>
      </extLst>
    </bk>
    <bk>
      <extLst xmlns:xlrd="http://schemas.microsoft.com/office/spreadsheetml/2017/richdata">
        <ext uri="{3e2802c4-a4d2-4d8b-9148-e3be6c30e623}">
          <xlrd:rvb i="568"/>
        </ext>
      </extLst>
    </bk>
    <bk>
      <extLst xmlns:xlrd="http://schemas.microsoft.com/office/spreadsheetml/2017/richdata">
        <ext uri="{3e2802c4-a4d2-4d8b-9148-e3be6c30e623}">
          <xlrd:rvb i="573"/>
        </ext>
      </extLst>
    </bk>
    <bk>
      <extLst xmlns:xlrd="http://schemas.microsoft.com/office/spreadsheetml/2017/richdata">
        <ext uri="{3e2802c4-a4d2-4d8b-9148-e3be6c30e623}">
          <xlrd:rvb i="576"/>
        </ext>
      </extLst>
    </bk>
    <bk>
      <extLst xmlns:xlrd="http://schemas.microsoft.com/office/spreadsheetml/2017/richdata">
        <ext uri="{3e2802c4-a4d2-4d8b-9148-e3be6c30e623}">
          <xlrd:rvb i="593"/>
        </ext>
      </extLst>
    </bk>
    <bk>
      <extLst xmlns:xlrd="http://schemas.microsoft.com/office/spreadsheetml/2017/richdata">
        <ext uri="{3e2802c4-a4d2-4d8b-9148-e3be6c30e623}">
          <xlrd:rvb i="609"/>
        </ext>
      </extLst>
    </bk>
    <bk>
      <extLst xmlns:xlrd="http://schemas.microsoft.com/office/spreadsheetml/2017/richdata">
        <ext uri="{3e2802c4-a4d2-4d8b-9148-e3be6c30e623}">
          <xlrd:rvb i="574"/>
        </ext>
      </extLst>
    </bk>
    <bk>
      <extLst xmlns:xlrd="http://schemas.microsoft.com/office/spreadsheetml/2017/richdata">
        <ext uri="{3e2802c4-a4d2-4d8b-9148-e3be6c30e623}">
          <xlrd:rvb i="612"/>
        </ext>
      </extLst>
    </bk>
    <bk>
      <extLst xmlns:xlrd="http://schemas.microsoft.com/office/spreadsheetml/2017/richdata">
        <ext uri="{3e2802c4-a4d2-4d8b-9148-e3be6c30e623}">
          <xlrd:rvb i="613"/>
        </ext>
      </extLst>
    </bk>
    <bk>
      <extLst xmlns:xlrd="http://schemas.microsoft.com/office/spreadsheetml/2017/richdata">
        <ext uri="{3e2802c4-a4d2-4d8b-9148-e3be6c30e623}">
          <xlrd:rvb i="615"/>
        </ext>
      </extLst>
    </bk>
    <bk>
      <extLst xmlns:xlrd="http://schemas.microsoft.com/office/spreadsheetml/2017/richdata">
        <ext uri="{3e2802c4-a4d2-4d8b-9148-e3be6c30e623}">
          <xlrd:rvb i="619"/>
        </ext>
      </extLst>
    </bk>
    <bk>
      <extLst xmlns:xlrd="http://schemas.microsoft.com/office/spreadsheetml/2017/richdata">
        <ext uri="{3e2802c4-a4d2-4d8b-9148-e3be6c30e623}">
          <xlrd:rvb i="624"/>
        </ext>
      </extLst>
    </bk>
    <bk>
      <extLst xmlns:xlrd="http://schemas.microsoft.com/office/spreadsheetml/2017/richdata">
        <ext uri="{3e2802c4-a4d2-4d8b-9148-e3be6c30e623}">
          <xlrd:rvb i="627"/>
        </ext>
      </extLst>
    </bk>
    <bk>
      <extLst xmlns:xlrd="http://schemas.microsoft.com/office/spreadsheetml/2017/richdata">
        <ext uri="{3e2802c4-a4d2-4d8b-9148-e3be6c30e623}">
          <xlrd:rvb i="640"/>
        </ext>
      </extLst>
    </bk>
    <bk>
      <extLst xmlns:xlrd="http://schemas.microsoft.com/office/spreadsheetml/2017/richdata">
        <ext uri="{3e2802c4-a4d2-4d8b-9148-e3be6c30e623}">
          <xlrd:rvb i="644"/>
        </ext>
      </extLst>
    </bk>
    <bk>
      <extLst xmlns:xlrd="http://schemas.microsoft.com/office/spreadsheetml/2017/richdata">
        <ext uri="{3e2802c4-a4d2-4d8b-9148-e3be6c30e623}">
          <xlrd:rvb i="665"/>
        </ext>
      </extLst>
    </bk>
    <bk>
      <extLst xmlns:xlrd="http://schemas.microsoft.com/office/spreadsheetml/2017/richdata">
        <ext uri="{3e2802c4-a4d2-4d8b-9148-e3be6c30e623}">
          <xlrd:rvb i="625"/>
        </ext>
      </extLst>
    </bk>
    <bk>
      <extLst xmlns:xlrd="http://schemas.microsoft.com/office/spreadsheetml/2017/richdata">
        <ext uri="{3e2802c4-a4d2-4d8b-9148-e3be6c30e623}">
          <xlrd:rvb i="668"/>
        </ext>
      </extLst>
    </bk>
    <bk>
      <extLst xmlns:xlrd="http://schemas.microsoft.com/office/spreadsheetml/2017/richdata">
        <ext uri="{3e2802c4-a4d2-4d8b-9148-e3be6c30e623}">
          <xlrd:rvb i="669"/>
        </ext>
      </extLst>
    </bk>
    <bk>
      <extLst xmlns:xlrd="http://schemas.microsoft.com/office/spreadsheetml/2017/richdata">
        <ext uri="{3e2802c4-a4d2-4d8b-9148-e3be6c30e623}">
          <xlrd:rvb i="671"/>
        </ext>
      </extLst>
    </bk>
    <bk>
      <extLst xmlns:xlrd="http://schemas.microsoft.com/office/spreadsheetml/2017/richdata">
        <ext uri="{3e2802c4-a4d2-4d8b-9148-e3be6c30e623}">
          <xlrd:rvb i="675"/>
        </ext>
      </extLst>
    </bk>
    <bk>
      <extLst xmlns:xlrd="http://schemas.microsoft.com/office/spreadsheetml/2017/richdata">
        <ext uri="{3e2802c4-a4d2-4d8b-9148-e3be6c30e623}">
          <xlrd:rvb i="680"/>
        </ext>
      </extLst>
    </bk>
    <bk>
      <extLst xmlns:xlrd="http://schemas.microsoft.com/office/spreadsheetml/2017/richdata">
        <ext uri="{3e2802c4-a4d2-4d8b-9148-e3be6c30e623}">
          <xlrd:rvb i="683"/>
        </ext>
      </extLst>
    </bk>
    <bk>
      <extLst xmlns:xlrd="http://schemas.microsoft.com/office/spreadsheetml/2017/richdata">
        <ext uri="{3e2802c4-a4d2-4d8b-9148-e3be6c30e623}">
          <xlrd:rvb i="695"/>
        </ext>
      </extLst>
    </bk>
    <bk>
      <extLst xmlns:xlrd="http://schemas.microsoft.com/office/spreadsheetml/2017/richdata">
        <ext uri="{3e2802c4-a4d2-4d8b-9148-e3be6c30e623}">
          <xlrd:rvb i="699"/>
        </ext>
      </extLst>
    </bk>
    <bk>
      <extLst xmlns:xlrd="http://schemas.microsoft.com/office/spreadsheetml/2017/richdata">
        <ext uri="{3e2802c4-a4d2-4d8b-9148-e3be6c30e623}">
          <xlrd:rvb i="792"/>
        </ext>
      </extLst>
    </bk>
    <bk>
      <extLst xmlns:xlrd="http://schemas.microsoft.com/office/spreadsheetml/2017/richdata">
        <ext uri="{3e2802c4-a4d2-4d8b-9148-e3be6c30e623}">
          <xlrd:rvb i="681"/>
        </ext>
      </extLst>
    </bk>
    <bk>
      <extLst xmlns:xlrd="http://schemas.microsoft.com/office/spreadsheetml/2017/richdata">
        <ext uri="{3e2802c4-a4d2-4d8b-9148-e3be6c30e623}">
          <xlrd:rvb i="795"/>
        </ext>
      </extLst>
    </bk>
    <bk>
      <extLst xmlns:xlrd="http://schemas.microsoft.com/office/spreadsheetml/2017/richdata">
        <ext uri="{3e2802c4-a4d2-4d8b-9148-e3be6c30e623}">
          <xlrd:rvb i="796"/>
        </ext>
      </extLst>
    </bk>
    <bk>
      <extLst xmlns:xlrd="http://schemas.microsoft.com/office/spreadsheetml/2017/richdata">
        <ext uri="{3e2802c4-a4d2-4d8b-9148-e3be6c30e623}">
          <xlrd:rvb i="798"/>
        </ext>
      </extLst>
    </bk>
    <bk>
      <extLst xmlns:xlrd="http://schemas.microsoft.com/office/spreadsheetml/2017/richdata">
        <ext uri="{3e2802c4-a4d2-4d8b-9148-e3be6c30e623}">
          <xlrd:rvb i="802"/>
        </ext>
      </extLst>
    </bk>
    <bk>
      <extLst xmlns:xlrd="http://schemas.microsoft.com/office/spreadsheetml/2017/richdata">
        <ext uri="{3e2802c4-a4d2-4d8b-9148-e3be6c30e623}">
          <xlrd:rvb i="807"/>
        </ext>
      </extLst>
    </bk>
    <bk>
      <extLst xmlns:xlrd="http://schemas.microsoft.com/office/spreadsheetml/2017/richdata">
        <ext uri="{3e2802c4-a4d2-4d8b-9148-e3be6c30e623}">
          <xlrd:rvb i="810"/>
        </ext>
      </extLst>
    </bk>
    <bk>
      <extLst xmlns:xlrd="http://schemas.microsoft.com/office/spreadsheetml/2017/richdata">
        <ext uri="{3e2802c4-a4d2-4d8b-9148-e3be6c30e623}">
          <xlrd:rvb i="818"/>
        </ext>
      </extLst>
    </bk>
    <bk>
      <extLst xmlns:xlrd="http://schemas.microsoft.com/office/spreadsheetml/2017/richdata">
        <ext uri="{3e2802c4-a4d2-4d8b-9148-e3be6c30e623}">
          <xlrd:rvb i="822"/>
        </ext>
      </extLst>
    </bk>
    <bk>
      <extLst xmlns:xlrd="http://schemas.microsoft.com/office/spreadsheetml/2017/richdata">
        <ext uri="{3e2802c4-a4d2-4d8b-9148-e3be6c30e623}">
          <xlrd:rvb i="848"/>
        </ext>
      </extLst>
    </bk>
    <bk>
      <extLst xmlns:xlrd="http://schemas.microsoft.com/office/spreadsheetml/2017/richdata">
        <ext uri="{3e2802c4-a4d2-4d8b-9148-e3be6c30e623}">
          <xlrd:rvb i="808"/>
        </ext>
      </extLst>
    </bk>
  </futureMetadata>
  <cellMetadata count="1">
    <bk>
      <rc t="1" v="0"/>
    </bk>
  </cellMetadata>
  <valueMetadata count="7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valueMetadata>
</metadata>
</file>

<file path=xl/sharedStrings.xml><?xml version="1.0" encoding="utf-8"?>
<sst xmlns="http://schemas.openxmlformats.org/spreadsheetml/2006/main" count="486" uniqueCount="406">
  <si>
    <t xml:space="preserve">
A spreadsheet is a software programe you use to easily perform mathematical calculations on statistical data and totaling long columns of numbers or determining percentages and averages.
</t>
  </si>
  <si>
    <t xml:space="preserve">Columns- Letters
Rows-Numbers.
</t>
  </si>
  <si>
    <t xml:space="preserve">Exel is widely used in finance and accounting because it's easy to use and has an unmatch depth of finance functions
</t>
  </si>
  <si>
    <t xml:space="preserve">RELATIVE REFERENCING
</t>
  </si>
  <si>
    <t xml:space="preserve">ABSOLUTE REFERENCING </t>
  </si>
  <si>
    <t xml:space="preserve">An Absolute reference refer to a cell in a
fixed location,
unlike relative reference , absolute references do not 
change when copied or filled.
You can use an absolute reference to keep a row and /or 
column constant .
An Absolute reference is designed in a formul by the 
addition of dollar sign ($) before the column and row.
 </t>
  </si>
  <si>
    <t xml:space="preserve">Mixed REFERENCING 
</t>
  </si>
  <si>
    <t xml:space="preserve">WORKBOOK
</t>
  </si>
  <si>
    <t>In Microsoft Excel, a workbook is a collection
 of one or more spreadsheets, also
 called worksheets, in a single file.</t>
  </si>
  <si>
    <t>WORKSHEETS</t>
  </si>
  <si>
    <t>The term Worksheet used in Excel documents is a collection of
 cells organized in rows and columns.</t>
  </si>
  <si>
    <t xml:space="preserve">CELL NAME </t>
  </si>
  <si>
    <t>FORMULA BAR</t>
  </si>
  <si>
    <t>RIBBON</t>
  </si>
  <si>
    <t>go to tips and tricks</t>
  </si>
  <si>
    <t>go to text and column</t>
  </si>
  <si>
    <t>go to logical operator</t>
  </si>
  <si>
    <t>go to logical function</t>
  </si>
  <si>
    <t>go to data function</t>
  </si>
  <si>
    <t>go to name range with function</t>
  </si>
  <si>
    <t>go to count if</t>
  </si>
  <si>
    <t>go to statistical function</t>
  </si>
  <si>
    <t>go to v look up</t>
  </si>
  <si>
    <t>go to hyperlink</t>
  </si>
  <si>
    <t>go to charts</t>
  </si>
  <si>
    <t>go to finance function</t>
  </si>
  <si>
    <t>go to gropdown and barcode</t>
  </si>
  <si>
    <t>go to marcos</t>
  </si>
  <si>
    <t>go to data type</t>
  </si>
  <si>
    <t>go to mail merge</t>
  </si>
  <si>
    <t xml:space="preserve">TRANSPOSE
</t>
  </si>
  <si>
    <t>The TRANSPOSE function returns a verticai
 of cells as a horizontal range or vice versa.</t>
  </si>
  <si>
    <t>A</t>
  </si>
  <si>
    <t xml:space="preserve">
</t>
  </si>
  <si>
    <t>B</t>
  </si>
  <si>
    <t>C</t>
  </si>
  <si>
    <t>D</t>
  </si>
  <si>
    <t>E</t>
  </si>
  <si>
    <t>back to link</t>
  </si>
  <si>
    <t xml:space="preserve"> 
WHEN ENTER DOES NOT WORK ON YOUR TEXT .</t>
  </si>
  <si>
    <t xml:space="preserve">
ALT + ENTER</t>
  </si>
  <si>
    <t xml:space="preserve">
AUTO -FILL </t>
  </si>
  <si>
    <t>Excel has a feature that helps you automatically
enter data it has to be a predictable series.</t>
  </si>
  <si>
    <t xml:space="preserve">
MONTHS</t>
  </si>
  <si>
    <t>DATE</t>
  </si>
  <si>
    <t>NUMBERS</t>
  </si>
  <si>
    <t xml:space="preserve">
JANUARY</t>
  </si>
  <si>
    <t xml:space="preserve">
1/1/2021</t>
  </si>
  <si>
    <t xml:space="preserve">
FEBRUARY</t>
  </si>
  <si>
    <t xml:space="preserve">
1/2/2021</t>
  </si>
  <si>
    <t xml:space="preserve">
MARCH</t>
  </si>
  <si>
    <t>APRIL</t>
  </si>
  <si>
    <t>MAY</t>
  </si>
  <si>
    <t>CTRL + ARROWS KEY 
To navigate through rows and columns.</t>
  </si>
  <si>
    <t xml:space="preserve">
NAMES THAT HAS SPACE ON IT </t>
  </si>
  <si>
    <t>NELSON  Mandela</t>
  </si>
  <si>
    <t>MANDEL</t>
  </si>
  <si>
    <t>ON</t>
  </si>
  <si>
    <t>back to links</t>
  </si>
  <si>
    <t>KARUKI MUKKRAM</t>
  </si>
  <si>
    <t>MUSK</t>
  </si>
  <si>
    <t>KOBE BRYANT</t>
  </si>
  <si>
    <t>WILBUR LEPCHA</t>
  </si>
  <si>
    <t>DEFINATION ?</t>
  </si>
  <si>
    <t>FIRST NAME</t>
  </si>
  <si>
    <t>LAST NAME</t>
  </si>
  <si>
    <t>STD BATCH</t>
  </si>
  <si>
    <t>STD ADDRESS</t>
  </si>
  <si>
    <t>WILBUR</t>
  </si>
  <si>
    <t>LEPCHA</t>
  </si>
  <si>
    <t>PELINGMIT</t>
  </si>
  <si>
    <t>In excel ,you can use the Text to Columns
functionality to split the content of the cell into multiple cells.</t>
  </si>
  <si>
    <t>PREIT</t>
  </si>
  <si>
    <t>MESDS</t>
  </si>
  <si>
    <t>TADONG GANGTOK</t>
  </si>
  <si>
    <t>PAVITRA</t>
  </si>
  <si>
    <t>CHETTRI</t>
  </si>
  <si>
    <t>SHUSMIOTA</t>
  </si>
  <si>
    <t>CHETTRI\</t>
  </si>
  <si>
    <t xml:space="preserve">
LOGIC OPERATOR</t>
  </si>
  <si>
    <t xml:space="preserve">
COMPARATIVE OPERATORS</t>
  </si>
  <si>
    <t xml:space="preserve">
QUESTION</t>
  </si>
  <si>
    <t>IT MEANS</t>
  </si>
  <si>
    <t>NUMBER</t>
  </si>
  <si>
    <t>IS 50 =5?</t>
  </si>
  <si>
    <t xml:space="preserve">equal </t>
  </si>
  <si>
    <t xml:space="preserve"> =</t>
  </si>
  <si>
    <t>IS 50 &lt;&gt;5?</t>
  </si>
  <si>
    <t>&lt;&gt;</t>
  </si>
  <si>
    <t xml:space="preserve">not equal </t>
  </si>
  <si>
    <t xml:space="preserve">
IS 50 &gt;5?</t>
  </si>
  <si>
    <t>&gt;</t>
  </si>
  <si>
    <t xml:space="preserve">greater than </t>
  </si>
  <si>
    <t xml:space="preserve">
IS 50 &gt;= 5?</t>
  </si>
  <si>
    <t>&gt;=</t>
  </si>
  <si>
    <t>greater than equal</t>
  </si>
  <si>
    <t>IS 50&lt; 5?</t>
  </si>
  <si>
    <t>&lt;</t>
  </si>
  <si>
    <t xml:space="preserve">less than </t>
  </si>
  <si>
    <t>IS 50&lt;=5?</t>
  </si>
  <si>
    <t>&lt;=</t>
  </si>
  <si>
    <t>less than equal</t>
  </si>
  <si>
    <t>WHAT DOES LOGICAL OPERATOR MEAN ?</t>
  </si>
  <si>
    <t>A Logical operator is a symbol or a word used to connect 
two or more expressions such as that the value 
of the compound expression produced depends
only on the original expressions and on the meaning of the operator.</t>
  </si>
  <si>
    <t>LOGICAL FUNCTIONS</t>
  </si>
  <si>
    <t>PERCENTAGE SCORE STUDENT 1</t>
  </si>
  <si>
    <t>PERCENTAGE SCORED STUDENT 2</t>
  </si>
  <si>
    <t xml:space="preserve">SHOW AS </t>
  </si>
  <si>
    <t>FORMULA</t>
  </si>
  <si>
    <t>TRUE,FALSE</t>
  </si>
  <si>
    <t>1,0</t>
  </si>
  <si>
    <t>PASS,FAIL</t>
  </si>
  <si>
    <t>YES, NO</t>
  </si>
  <si>
    <t>DEFINATION?</t>
  </si>
  <si>
    <t>Logical functions are used in spreadsheets to test whether a
situation is true or false.Depending on the result of that test,
you can then elect to do one thing or other .These decisions 
can be used to display information, perform differect calculations,
or to perform further tests.</t>
  </si>
  <si>
    <t>DATE FUNCTIONS</t>
  </si>
  <si>
    <t>FUNCTIONS FOR</t>
  </si>
  <si>
    <t>FUNCTION</t>
  </si>
  <si>
    <t>TODAY</t>
  </si>
  <si>
    <t>NOW</t>
  </si>
  <si>
    <t>DAY</t>
  </si>
  <si>
    <t>MONTH</t>
  </si>
  <si>
    <t>YEAR</t>
  </si>
  <si>
    <t>The Excel DATE function creates a valid date 
from year,month, and day components
The DATE Function is useful for assembling 
date change 
dynamically based on other value in a word .</t>
  </si>
  <si>
    <t>NAME RANGE</t>
  </si>
  <si>
    <t>TEXT</t>
  </si>
  <si>
    <t>NUMBRERS</t>
  </si>
  <si>
    <t xml:space="preserve">BASIC FUNCTIONS </t>
  </si>
  <si>
    <t>abc</t>
  </si>
  <si>
    <t xml:space="preserve">SUM </t>
  </si>
  <si>
    <t>ADDING</t>
  </si>
  <si>
    <t>def</t>
  </si>
  <si>
    <t xml:space="preserve">MINIMUM </t>
  </si>
  <si>
    <t>MINIMUN VALUE</t>
  </si>
  <si>
    <t>ghi</t>
  </si>
  <si>
    <t>MAXIMUM</t>
  </si>
  <si>
    <t>LARGEST VALUE</t>
  </si>
  <si>
    <t>AVERAGE</t>
  </si>
  <si>
    <t>RETURNS VALUE</t>
  </si>
  <si>
    <t>COUNT</t>
  </si>
  <si>
    <t>COUNT JUST THE NUMBERS</t>
  </si>
  <si>
    <t>COUNTA</t>
  </si>
  <si>
    <t>COUNTS EVEN THE EMPTY VALUE</t>
  </si>
  <si>
    <t>COUNTBLANK</t>
  </si>
  <si>
    <t>COUNTS EMPTY CELLS</t>
  </si>
  <si>
    <t>SMALL</t>
  </si>
  <si>
    <t xml:space="preserve">RETURNS SMALLEST </t>
  </si>
  <si>
    <t>LARGE</t>
  </si>
  <si>
    <t>RETURNS LARGEST</t>
  </si>
  <si>
    <t>A named range is one or more cells that have been given 
name. Using named ranges can make formulas easier to use and understand .They also provide simple navigation via theName Box.</t>
  </si>
  <si>
    <t>COUNT IF FUNCTION</t>
  </si>
  <si>
    <t>Counts the number of cells with apples</t>
  </si>
  <si>
    <t>ITEMS</t>
  </si>
  <si>
    <t xml:space="preserve">Milk </t>
  </si>
  <si>
    <t>cookies</t>
  </si>
  <si>
    <t>Apples</t>
  </si>
  <si>
    <t>Microsoft Excel defines COUNTS as a formula that,
"Counts the number of cells within a range that meet the given condition".</t>
  </si>
  <si>
    <t>Oranges</t>
  </si>
  <si>
    <t>biscuits</t>
  </si>
  <si>
    <t>banana</t>
  </si>
  <si>
    <t>fanta</t>
  </si>
  <si>
    <t>beer</t>
  </si>
  <si>
    <t>STUDENTS</t>
  </si>
  <si>
    <t>MARKS</t>
  </si>
  <si>
    <t>BATCH</t>
  </si>
  <si>
    <t>computer</t>
  </si>
  <si>
    <t>MURAKAM</t>
  </si>
  <si>
    <t>banking</t>
  </si>
  <si>
    <t>HARFORD</t>
  </si>
  <si>
    <t>science</t>
  </si>
  <si>
    <t>KOBE</t>
  </si>
  <si>
    <t>ELON</t>
  </si>
  <si>
    <t xml:space="preserve">FUNCTION NAME 
SUM IF </t>
  </si>
  <si>
    <t>IF SUM OF THE NO IS LESS THAN 40</t>
  </si>
  <si>
    <t xml:space="preserve">SUM IF FOR SELECTING PARTICULAR 
BATCH </t>
  </si>
  <si>
    <t>COUNT IF THE NO IS MORE THAN 
BATCH 35</t>
  </si>
  <si>
    <t>AVERAGE OF NUMBER LESS THAN 45</t>
  </si>
  <si>
    <t>You use the SUM IF functions to sum the value 
in a range that meet criteria that you specify.</t>
  </si>
  <si>
    <t xml:space="preserve"> V-LOOKUP</t>
  </si>
  <si>
    <t>STUDENT NAME</t>
  </si>
  <si>
    <t>V-LOOKUP FORMULA</t>
  </si>
  <si>
    <t>rashford</t>
  </si>
  <si>
    <t>kobe</t>
  </si>
  <si>
    <t>wilbur</t>
  </si>
  <si>
    <t>pelingmit</t>
  </si>
  <si>
    <t>EMAIL</t>
  </si>
  <si>
    <t>PHONE NUMBER</t>
  </si>
  <si>
    <t>ADDRESS</t>
  </si>
  <si>
    <t>eg@gmail.com</t>
  </si>
  <si>
    <t>syari</t>
  </si>
  <si>
    <t>another@gmail.com</t>
  </si>
  <si>
    <t>swastik</t>
  </si>
  <si>
    <t>excel@gmail.com</t>
  </si>
  <si>
    <t>tadong</t>
  </si>
  <si>
    <t>kobe@gmail.com</t>
  </si>
  <si>
    <t>deorali</t>
  </si>
  <si>
    <t>ras123@gmail.com</t>
  </si>
  <si>
    <t>vajra</t>
  </si>
  <si>
    <t>VLOOKUP stands for 'Vertical Lookup'. It is a function that makes Excel
 search for a certain value in a column (the so called 'table array'), 
in order to return a value from a different column in the same row.</t>
  </si>
  <si>
    <t>HYPERLINKS</t>
  </si>
  <si>
    <t>You can use the HYPERLINK functions to create a link that opens a document that is stored on a network server or the internet .When you click the cell that contains the HYPERLINKS function,Excel opens the file that is stored at the location of the link.</t>
  </si>
  <si>
    <t>go to links</t>
  </si>
  <si>
    <t>GO TO DATA FUNCTION</t>
  </si>
  <si>
    <t>CHARTS</t>
  </si>
  <si>
    <t>shortcut key ALT+f1</t>
  </si>
  <si>
    <t>ANNUAL SALES</t>
  </si>
  <si>
    <t>ONLINE SALES</t>
  </si>
  <si>
    <t>STORE SALES</t>
  </si>
  <si>
    <t>T-SHIRT</t>
  </si>
  <si>
    <t>JOGGERS</t>
  </si>
  <si>
    <t>JORDENS</t>
  </si>
  <si>
    <t>DEFINATION</t>
  </si>
  <si>
    <t>A chart is a tool you can use in Exel to communicate
data graphically, charts allow your audience 
to see the meaning behind the numbers,and they
make showing comparisions and trends much easier.</t>
  </si>
  <si>
    <t>FINANCE FUNCTIONS</t>
  </si>
  <si>
    <t>HOME LOANS</t>
  </si>
  <si>
    <t>PV</t>
  </si>
  <si>
    <t>TOTAL HOME PRICE</t>
  </si>
  <si>
    <t>Excel Finance functions have been made available
execute a variety of financial calculations,including
calculations of yield,investment valutions ,interest 
rates, asset depredations and payments.</t>
  </si>
  <si>
    <t>RATE</t>
  </si>
  <si>
    <t>INTERESTS RATE(p.a)</t>
  </si>
  <si>
    <t>NPER</t>
  </si>
  <si>
    <t>NO OF PERIODS(YRS)</t>
  </si>
  <si>
    <t>PMT</t>
  </si>
  <si>
    <t>MONTHLY PAYMENT</t>
  </si>
  <si>
    <t>TOTAL AMOUNT PAID</t>
  </si>
  <si>
    <t>EXTRA AMOUNT PAID</t>
  </si>
  <si>
    <t>DROPDOWN</t>
  </si>
  <si>
    <t>WHOLESALE STORE</t>
  </si>
  <si>
    <t>AVAILABILITY</t>
  </si>
  <si>
    <t>SELECT PRODUCT</t>
  </si>
  <si>
    <t>fontTYPE FOR BARCODE</t>
  </si>
  <si>
    <t>Shoes</t>
  </si>
  <si>
    <t>out of stock</t>
  </si>
  <si>
    <t>DELIVERY TODAY</t>
  </si>
  <si>
    <t>SH001.SHOO2</t>
  </si>
  <si>
    <t>automationHC39M</t>
  </si>
  <si>
    <t>t-shirts</t>
  </si>
  <si>
    <t>LINK TO THE WEBSITE</t>
  </si>
  <si>
    <t>joggers</t>
  </si>
  <si>
    <t>jordans</t>
  </si>
  <si>
    <t>shirts</t>
  </si>
  <si>
    <t>PRODUCTS</t>
  </si>
  <si>
    <t>LIST</t>
  </si>
  <si>
    <t>PRODUCT ID</t>
  </si>
  <si>
    <t>BARCODE OF THE PRODUCT</t>
  </si>
  <si>
    <t>SHOES</t>
  </si>
  <si>
    <t>ADIDDAS</t>
  </si>
  <si>
    <t>NK567</t>
  </si>
  <si>
    <t>TSHIRT</t>
  </si>
  <si>
    <t>NK568</t>
  </si>
  <si>
    <t>NK569</t>
  </si>
  <si>
    <t>JACKETS</t>
  </si>
  <si>
    <t>NK570</t>
  </si>
  <si>
    <t>If you have task in Microsoft Excel that you do 
repeadly, you can record a macro to automate
those tasks. A macro is an action or a set or actions
that you can run as many times as you want.</t>
  </si>
  <si>
    <t>STEP 1</t>
  </si>
  <si>
    <t>ADD THE DEVELOPER TAB&gt;FILE&gt;OPTIONS&gt;CUSTOMIZE RIBBON&gt;RIGHT HAND SIDE
CHECK DEVELOPER &gt;GO TO DEVELOPER TAB&gt;CLICK ON THE RECORD macro&gt;
GIVE A NAME AND DESCRIPTION</t>
  </si>
  <si>
    <t>STEP2</t>
  </si>
  <si>
    <t>ENTER DATA ON SHEET&gt;CHANGE THE FRONT FAMILY&gt;CHANGE THE FRONT SIZE
&gt;GIVE THE HEADING COLOR SOME COLOR&gt;CLICK ON STOP RECORDING MACRO</t>
  </si>
  <si>
    <t>STEP 3</t>
  </si>
  <si>
    <t>CLICK ON MACROS&gt;EDIT&gt;SAVE AS&gt;EXCEL MARCO ENABLED WORKBOOK&gt;CREAT 
NEW SHEET WITH DATA&gt;CLICK ON MACROS&gt;RUN</t>
  </si>
  <si>
    <t>COUNTERIES</t>
  </si>
  <si>
    <t>AGRICULTURE LAND</t>
  </si>
  <si>
    <t>ARMED FORCES</t>
  </si>
  <si>
    <t>CO2 EMISSION</t>
  </si>
  <si>
    <t>FOREST AREA</t>
  </si>
  <si>
    <t>GDP</t>
  </si>
  <si>
    <t>MINIMUM WAGE</t>
  </si>
  <si>
    <t>POPULATION</t>
  </si>
  <si>
    <t>UMEMPLOYMENT RATE</t>
  </si>
  <si>
    <t>FULE COMSUMPTION</t>
  </si>
  <si>
    <t>WHAT IS MAIL MERGE?</t>
  </si>
  <si>
    <t>Mail merge lets you create a batch of documents
that are personalized for each recipients.For example, a form
letter might be personalized to address each recipient by name
A data source ,like a list, spreadsheet,or database,is associated
with the documents.</t>
  </si>
  <si>
    <t>First Name</t>
  </si>
  <si>
    <t>course</t>
  </si>
  <si>
    <t>Due date</t>
  </si>
  <si>
    <t>Email</t>
  </si>
  <si>
    <t>Wilbur Lepcha</t>
  </si>
  <si>
    <t>BCA</t>
  </si>
  <si>
    <t>wilburlepcha@gmail.com</t>
  </si>
  <si>
    <t>Iron Man</t>
  </si>
  <si>
    <t>MCA</t>
  </si>
  <si>
    <t>sevvaince@gmaol.com</t>
  </si>
  <si>
    <t>Aquaman</t>
  </si>
  <si>
    <t>B.COM</t>
  </si>
  <si>
    <t>wmlepcha@gmail.com</t>
  </si>
  <si>
    <t>Batman</t>
  </si>
  <si>
    <t>M.COM</t>
  </si>
  <si>
    <t>ERROR TYPES</t>
  </si>
  <si>
    <t>SHORTCUT KEY</t>
  </si>
  <si>
    <t>CTRL+T</t>
  </si>
  <si>
    <t xml:space="preserve">back to link </t>
  </si>
  <si>
    <t>EXCEL DB FUNCTION</t>
  </si>
  <si>
    <t>VALUE</t>
  </si>
  <si>
    <t xml:space="preserve">DEPRECIATION </t>
  </si>
  <si>
    <t>DB(COST,SAVLVAGE,LIFE,PERIOD)</t>
  </si>
  <si>
    <t>DB(COSTF4,SALVAGE F4,LIFE F4, PERIOD)</t>
  </si>
  <si>
    <t>The DB Function is an excel finance function.This function hepls in calculating
the depreciation of an asset . The method used for calculating 
depreciation is fixed declining balance method. With the straight line for
each period of the asset's lifetime.</t>
  </si>
  <si>
    <t>go to error types</t>
  </si>
  <si>
    <t xml:space="preserve"> go to excel dbfunction</t>
  </si>
  <si>
    <t>LINKS</t>
  </si>
  <si>
    <t xml:space="preserve"> WHAT DOES RIBBON MEAN IN EXCEL
First introduced in Excel 2007, the ribbon is the strip of buttons and icons located above the work area. </t>
  </si>
  <si>
    <t>cost</t>
  </si>
  <si>
    <t>salvage</t>
  </si>
  <si>
    <t>life</t>
  </si>
  <si>
    <t>period</t>
  </si>
  <si>
    <t>RESTAURANTS  BILL INVOICE</t>
  </si>
  <si>
    <t>BILL ID</t>
  </si>
  <si>
    <t>PROFIT FOR THE MONTH OF JAN</t>
  </si>
  <si>
    <t>CUISINE</t>
  </si>
  <si>
    <t>GI 101</t>
  </si>
  <si>
    <t>GI102</t>
  </si>
  <si>
    <t>GI103</t>
  </si>
  <si>
    <t>GI104</t>
  </si>
  <si>
    <t>GI105</t>
  </si>
  <si>
    <t>GI106</t>
  </si>
  <si>
    <t>INDIAN</t>
  </si>
  <si>
    <t>CHINESE</t>
  </si>
  <si>
    <t>NEPAL</t>
  </si>
  <si>
    <t>KOREAN</t>
  </si>
  <si>
    <t>MEXICAN</t>
  </si>
  <si>
    <t>NAGA</t>
  </si>
  <si>
    <t>ENGLISH BREAKFAST</t>
  </si>
  <si>
    <t>TOTAL</t>
  </si>
  <si>
    <t>GST 13%</t>
  </si>
  <si>
    <t>GRAND TOTAL</t>
  </si>
  <si>
    <t>GROCERY STORE</t>
  </si>
  <si>
    <t>PROFIT &amp; LOSS</t>
  </si>
  <si>
    <t>SALES REVENUE</t>
  </si>
  <si>
    <t>gadgets</t>
  </si>
  <si>
    <t>books</t>
  </si>
  <si>
    <t xml:space="preserve">frozen foods </t>
  </si>
  <si>
    <t>home products</t>
  </si>
  <si>
    <t>local roducts</t>
  </si>
  <si>
    <t>COST OF SALE</t>
  </si>
  <si>
    <t>GROSS PROFIT</t>
  </si>
  <si>
    <t>SALES REVENUE-COST OF SALE</t>
  </si>
  <si>
    <t>OPERATING EXPENSES</t>
  </si>
  <si>
    <t>DELIVERY  COST</t>
  </si>
  <si>
    <t>EMPLOY SALARY</t>
  </si>
  <si>
    <t>RENT</t>
  </si>
  <si>
    <t>UTILITIES</t>
  </si>
  <si>
    <t>ADVERTISING</t>
  </si>
  <si>
    <t>OTHER INCOMES</t>
  </si>
  <si>
    <t>BITCON</t>
  </si>
  <si>
    <t>ETHER</t>
  </si>
  <si>
    <t>OTHER INVESTMENTS</t>
  </si>
  <si>
    <t>PROFIT BEFORE TAX</t>
  </si>
  <si>
    <t>NET PROFIT</t>
  </si>
  <si>
    <t>PROFIT BEFORE TAX-TAX</t>
  </si>
  <si>
    <t>IN A YEAR</t>
  </si>
  <si>
    <t>Gross profit-Expenses+other incomes</t>
  </si>
  <si>
    <t>TAXES 20%</t>
  </si>
  <si>
    <t>DCA</t>
  </si>
  <si>
    <t>ADMISSION DATE</t>
  </si>
  <si>
    <t>TIME</t>
  </si>
  <si>
    <t>STEPS 1</t>
  </si>
  <si>
    <t>CUSTOMIZE QUICK ACCESS TOOLBAR</t>
  </si>
  <si>
    <t>STEP 2</t>
  </si>
  <si>
    <t>SELECT FORMS</t>
  </si>
  <si>
    <t>CLICK ON FORMS</t>
  </si>
  <si>
    <t>STEP 4</t>
  </si>
  <si>
    <t>SELECT THE ABOVE DATA AND FORMAT AS TABLE</t>
  </si>
  <si>
    <t>PEMA</t>
  </si>
  <si>
    <t>PGDCA</t>
  </si>
  <si>
    <t>4.06.20</t>
  </si>
  <si>
    <t>5AM</t>
  </si>
  <si>
    <t>TASHI</t>
  </si>
  <si>
    <t>6.04.2021</t>
  </si>
  <si>
    <t>7.30 AM</t>
  </si>
  <si>
    <t>CHUNGKEY</t>
  </si>
  <si>
    <t>14.12.2021</t>
  </si>
  <si>
    <t>7.30AM</t>
  </si>
  <si>
    <t>PREMIT</t>
  </si>
  <si>
    <t>21.04.2021</t>
  </si>
  <si>
    <t>6.30PM</t>
  </si>
  <si>
    <t>MANISHA</t>
  </si>
  <si>
    <t>23.05.20216.</t>
  </si>
  <si>
    <t>MERCY</t>
  </si>
  <si>
    <t>14.02.2021</t>
  </si>
  <si>
    <t>NAISODHI</t>
  </si>
  <si>
    <t>18.03.2021</t>
  </si>
  <si>
    <t>GEN TSHERING</t>
  </si>
  <si>
    <t>15.06.2021</t>
  </si>
  <si>
    <t>DIMPILA</t>
  </si>
  <si>
    <t>19.08.2021</t>
  </si>
  <si>
    <t>ONGMIT</t>
  </si>
  <si>
    <t>13.09.2021</t>
  </si>
  <si>
    <t>BACK TO LINK</t>
  </si>
  <si>
    <t>BACK TO LINKS</t>
  </si>
  <si>
    <t>go to bill invoice</t>
  </si>
  <si>
    <t>go to grocery store</t>
  </si>
  <si>
    <t>go to admission list</t>
  </si>
  <si>
    <t>SHORTCUT KEY ALT+</t>
  </si>
  <si>
    <t xml:space="preserve">A mixed reference in exel  is reference 
where part of the reference is absolute and part is relative 
For example,the following references have both relative and absolute components.
</t>
  </si>
  <si>
    <t xml:space="preserve">By default, a cell reference is a relative reference, relative cell reference 
are basic cell reference that adjust and change when copied or when  using  
Auto Fill .Example =SUM (B5:B8), as shown below,changes to =SUM(C5:C8)
when copied across to the next cell.   </t>
  </si>
  <si>
    <t>INTRODUCTION</t>
  </si>
  <si>
    <t>In Microsoft Excel, you can create and use two types of names: Defined name - a name that refers to a single cell, range of cells, constant value, or formula. For example, when you define a name  for a range of cells, it's called a named range, or defined range.</t>
  </si>
  <si>
    <t>WHAT DOES FORMULA BAR MEAN IN EXCEL
The Formula Bar in Excel sits directly above the worksheet area, to the right of the Name Box. The formula bar can be used to edit the content of any cell and can be expanded to show multiple lines for the same formula (example, shortcut for toggling)</t>
  </si>
  <si>
    <t xml:space="preserve">                                                          DROP DOWN:
Excel drop-down list, aka drop down box or combo box, is used to enter data in a spreadsheet from a pre-defined items list. The main purpose of using drop down lists in Excel is to limit the number of choices available for the user. Apart from that, a dropdown prevents spelling mistakes and makes data input faster</t>
  </si>
  <si>
    <t xml:space="preserve">                                                                                          </t>
  </si>
  <si>
    <t xml:space="preserve">                                           </t>
  </si>
  <si>
    <r>
      <rPr>
        <sz val="12"/>
        <color rgb="FFFFC000"/>
        <rFont val="Calibri"/>
        <family val="2"/>
        <scheme val="minor"/>
      </rPr>
      <t>###</t>
    </r>
    <r>
      <rPr>
        <sz val="12"/>
        <color theme="1"/>
        <rFont val="Calibri"/>
        <family val="2"/>
        <scheme val="minor"/>
      </rPr>
      <t xml:space="preserve"> The column is not wide enough to display the number
 so either widen the column,or reduce the font size or change the numeric format.
</t>
    </r>
    <r>
      <rPr>
        <sz val="12"/>
        <color theme="5" tint="-0.249977111117893"/>
        <rFont val="Calibri"/>
        <family val="2"/>
        <scheme val="minor"/>
      </rPr>
      <t>DIV/0!</t>
    </r>
    <r>
      <rPr>
        <sz val="12"/>
        <color theme="1"/>
        <rFont val="Calibri"/>
        <family val="2"/>
        <scheme val="minor"/>
      </rPr>
      <t xml:space="preserve"> Dividing by ZERO  is invalid.
</t>
    </r>
    <r>
      <rPr>
        <sz val="12"/>
        <color rgb="FFFF0000"/>
        <rFont val="Calibri"/>
        <family val="2"/>
        <scheme val="minor"/>
      </rPr>
      <t>NAME?</t>
    </r>
    <r>
      <rPr>
        <sz val="12"/>
        <color theme="1"/>
        <rFont val="Calibri"/>
        <family val="2"/>
        <scheme val="minor"/>
      </rPr>
      <t xml:space="preserve"> The formula references a number that is unknown to excel .
</t>
    </r>
    <r>
      <rPr>
        <sz val="12"/>
        <color theme="6" tint="-0.499984740745262"/>
        <rFont val="Calibri"/>
        <family val="2"/>
        <scheme val="minor"/>
      </rPr>
      <t>N/A</t>
    </r>
    <r>
      <rPr>
        <sz val="12"/>
        <color theme="1"/>
        <rFont val="Calibri"/>
        <family val="2"/>
        <scheme val="minor"/>
      </rPr>
      <t xml:space="preserve"> data is not available. It happens usually when you refer to a 
function or value where data is not available.
</t>
    </r>
    <r>
      <rPr>
        <sz val="12"/>
        <color theme="4" tint="-0.249977111117893"/>
        <rFont val="Calibri"/>
        <family val="2"/>
        <scheme val="minor"/>
      </rPr>
      <t>#NUM!</t>
    </r>
    <r>
      <rPr>
        <sz val="12"/>
        <color theme="1"/>
        <rFont val="Calibri"/>
        <family val="2"/>
        <scheme val="minor"/>
      </rPr>
      <t xml:space="preserve"> The formula is using an invalid number.
</t>
    </r>
    <r>
      <rPr>
        <sz val="12"/>
        <color rgb="FFC00000"/>
        <rFont val="Calibri"/>
        <family val="2"/>
        <scheme val="minor"/>
      </rPr>
      <t>#REF!</t>
    </r>
    <r>
      <rPr>
        <sz val="12"/>
        <color theme="1"/>
        <rFont val="Calibri"/>
        <family val="2"/>
        <scheme val="minor"/>
      </rPr>
      <t xml:space="preserve"> A cell reference is not available may be because 
you deleted that  cell or moved another  cell onto it.
</t>
    </r>
    <r>
      <rPr>
        <sz val="12"/>
        <color rgb="FF00B050"/>
        <rFont val="Calibri"/>
        <family val="2"/>
        <scheme val="minor"/>
      </rPr>
      <t>#VALUE!</t>
    </r>
    <r>
      <rPr>
        <sz val="12"/>
        <color theme="1"/>
        <rFont val="Calibri"/>
        <family val="2"/>
        <scheme val="minor"/>
      </rPr>
      <t xml:space="preserve"> the formula contains  an invalid  operator 
or arguement, for example, adding a text value to numeric value.</t>
    </r>
  </si>
  <si>
    <t>name</t>
  </si>
  <si>
    <t>city</t>
  </si>
  <si>
    <t>pincode</t>
  </si>
  <si>
    <t>go to document protecting</t>
  </si>
</sst>
</file>

<file path=xl/styles.xml><?xml version="1.0" encoding="utf-8"?>
<styleSheet xmlns="http://schemas.openxmlformats.org/spreadsheetml/2006/main">
  <numFmts count="9">
    <numFmt numFmtId="8" formatCode="&quot;$&quot;#,##0.00_);[Red]\(&quot;$&quot;#,##0.00\)"/>
    <numFmt numFmtId="44" formatCode="_(&quot;$&quot;* #,##0.00_);_(&quot;$&quot;* \(#,##0.00\);_(&quot;$&quot;* &quot;-&quot;??_);_(@_)"/>
    <numFmt numFmtId="164" formatCode="&quot;$&quot;#,##0.00"/>
    <numFmt numFmtId="165" formatCode="_ [$रु-439]\ * #,##0_ ;_ [$रु-439]\ * \-#,##0_ ;_ [$रु-439]\ * &quot;-&quot;_ ;_ @_ "/>
    <numFmt numFmtId="166" formatCode="[$INR]\ #,##0"/>
    <numFmt numFmtId="167" formatCode="[$$-409]#,##0"/>
    <numFmt numFmtId="168" formatCode="_([$INR]\ * #,##0_);_([$INR]\ * \(#,##0\);_([$INR]\ * &quot;-&quot;_);_(@_)"/>
    <numFmt numFmtId="169" formatCode="_([$INR]\ * #,##0.00_);_([$INR]\ * \(#,##0.00\);_([$INR]\ * &quot;-&quot;??_);_(@_)"/>
    <numFmt numFmtId="170" formatCode="[$INR]\ #,##0;[Red][$INR]\ #,##0"/>
  </numFmts>
  <fonts count="26">
    <font>
      <sz val="11"/>
      <color theme="1"/>
      <name val="Calibri"/>
      <family val="2"/>
      <scheme val="minor"/>
    </font>
    <font>
      <u/>
      <sz val="11"/>
      <color theme="10"/>
      <name val="Calibri"/>
      <family val="2"/>
    </font>
    <font>
      <sz val="11"/>
      <color theme="1"/>
      <name val="Calibri"/>
      <family val="2"/>
      <scheme val="minor"/>
    </font>
    <font>
      <sz val="24"/>
      <color theme="1"/>
      <name val="Calibri"/>
      <family val="2"/>
      <scheme val="minor"/>
    </font>
    <font>
      <sz val="16"/>
      <color theme="1"/>
      <name val="Calibri"/>
      <family val="2"/>
      <scheme val="minor"/>
    </font>
    <font>
      <sz val="11"/>
      <color theme="10"/>
      <name val="Calibri"/>
      <family val="2"/>
    </font>
    <font>
      <sz val="11"/>
      <color theme="1"/>
      <name val="IDAHC39M Code 39 Barcode"/>
      <family val="1"/>
      <charset val="2"/>
    </font>
    <font>
      <sz val="11"/>
      <color theme="1"/>
      <name val="IDAutomationHC39M Free Version"/>
      <family val="1"/>
      <charset val="2"/>
    </font>
    <font>
      <b/>
      <sz val="11"/>
      <color theme="1"/>
      <name val="Calibri"/>
      <family val="2"/>
      <scheme val="minor"/>
    </font>
    <font>
      <sz val="18"/>
      <color theme="1"/>
      <name val="Calibri"/>
      <family val="2"/>
      <scheme val="minor"/>
    </font>
    <font>
      <sz val="20"/>
      <color theme="1"/>
      <name val="Calibri"/>
      <family val="2"/>
      <scheme val="minor"/>
    </font>
    <font>
      <sz val="14"/>
      <color theme="1"/>
      <name val="Calibri"/>
      <family val="2"/>
      <scheme val="minor"/>
    </font>
    <font>
      <sz val="11"/>
      <color rgb="FFFF0000"/>
      <name val="Calibri"/>
      <family val="2"/>
      <scheme val="minor"/>
    </font>
    <font>
      <b/>
      <sz val="16"/>
      <color theme="1"/>
      <name val="Calibri"/>
      <family val="2"/>
      <scheme val="minor"/>
    </font>
    <font>
      <b/>
      <sz val="18"/>
      <color theme="1"/>
      <name val="Calibri"/>
      <family val="2"/>
      <scheme val="minor"/>
    </font>
    <font>
      <sz val="12"/>
      <color rgb="FFFFC000"/>
      <name val="Calibri"/>
      <family val="2"/>
      <scheme val="minor"/>
    </font>
    <font>
      <sz val="12"/>
      <color theme="1"/>
      <name val="Calibri"/>
      <family val="2"/>
      <scheme val="minor"/>
    </font>
    <font>
      <sz val="12"/>
      <color theme="5" tint="-0.249977111117893"/>
      <name val="Calibri"/>
      <family val="2"/>
      <scheme val="minor"/>
    </font>
    <font>
      <sz val="12"/>
      <color rgb="FFFF0000"/>
      <name val="Calibri"/>
      <family val="2"/>
      <scheme val="minor"/>
    </font>
    <font>
      <sz val="12"/>
      <color theme="6" tint="-0.499984740745262"/>
      <name val="Calibri"/>
      <family val="2"/>
      <scheme val="minor"/>
    </font>
    <font>
      <sz val="12"/>
      <color theme="4" tint="-0.249977111117893"/>
      <name val="Calibri"/>
      <family val="2"/>
      <scheme val="minor"/>
    </font>
    <font>
      <sz val="12"/>
      <color rgb="FFC00000"/>
      <name val="Calibri"/>
      <family val="2"/>
      <scheme val="minor"/>
    </font>
    <font>
      <sz val="12"/>
      <color rgb="FF00B050"/>
      <name val="Calibri"/>
      <family val="2"/>
      <scheme val="minor"/>
    </font>
    <font>
      <sz val="22"/>
      <color theme="1"/>
      <name val="Angsana New"/>
      <family val="1"/>
    </font>
    <font>
      <sz val="9"/>
      <color indexed="81"/>
      <name val="Tahoma"/>
      <family val="2"/>
    </font>
    <font>
      <b/>
      <sz val="9"/>
      <color indexed="81"/>
      <name val="Tahoma"/>
      <family val="2"/>
    </font>
  </fonts>
  <fills count="2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C000"/>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9"/>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2" tint="-0.499984740745262"/>
        <bgColor indexed="64"/>
      </patternFill>
    </fill>
    <fill>
      <patternFill patternType="solid">
        <fgColor rgb="FFFF0000"/>
        <bgColor indexed="64"/>
      </patternFill>
    </fill>
    <fill>
      <patternFill patternType="solid">
        <fgColor rgb="FF00B0F0"/>
        <bgColor indexed="64"/>
      </patternFill>
    </fill>
    <fill>
      <patternFill patternType="solid">
        <fgColor theme="4" tint="-0.249977111117893"/>
        <bgColor indexed="64"/>
      </patternFill>
    </fill>
    <fill>
      <patternFill patternType="solid">
        <fgColor theme="5" tint="0.59999389629810485"/>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alignment vertical="top"/>
      <protection locked="0"/>
    </xf>
    <xf numFmtId="44" fontId="2" fillId="0" borderId="0" applyFont="0" applyFill="0" applyBorder="0" applyAlignment="0" applyProtection="0"/>
  </cellStyleXfs>
  <cellXfs count="143">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0" fillId="5" borderId="0" xfId="0" applyFill="1" applyAlignment="1">
      <alignment horizontal="center"/>
    </xf>
    <xf numFmtId="14" fontId="0" fillId="0" borderId="0" xfId="0" applyNumberFormat="1" applyAlignment="1">
      <alignment horizontal="center"/>
    </xf>
    <xf numFmtId="0" fontId="0" fillId="10" borderId="0" xfId="0" applyFill="1" applyAlignment="1">
      <alignment horizontal="center"/>
    </xf>
    <xf numFmtId="0" fontId="1" fillId="0" borderId="0" xfId="1" applyAlignment="1" applyProtection="1"/>
    <xf numFmtId="0" fontId="0" fillId="5" borderId="0" xfId="0" applyFill="1"/>
    <xf numFmtId="0" fontId="0" fillId="11" borderId="0" xfId="0" applyFill="1" applyAlignment="1">
      <alignment horizontal="center"/>
    </xf>
    <xf numFmtId="164" fontId="0" fillId="0" borderId="0" xfId="0" applyNumberFormat="1"/>
    <xf numFmtId="165" fontId="0" fillId="0" borderId="0" xfId="0" applyNumberFormat="1"/>
    <xf numFmtId="165" fontId="0" fillId="0" borderId="0" xfId="2" applyNumberFormat="1" applyFont="1"/>
    <xf numFmtId="14" fontId="0" fillId="0" borderId="0" xfId="0" applyNumberFormat="1"/>
    <xf numFmtId="0" fontId="3" fillId="2" borderId="0" xfId="0" applyFont="1" applyFill="1"/>
    <xf numFmtId="9" fontId="0" fillId="0" borderId="0" xfId="0" applyNumberFormat="1"/>
    <xf numFmtId="10" fontId="0" fillId="0" borderId="0" xfId="0" applyNumberFormat="1"/>
    <xf numFmtId="0" fontId="0" fillId="0" borderId="0" xfId="0" applyAlignment="1">
      <alignment horizontal="center" vertical="center"/>
    </xf>
    <xf numFmtId="0" fontId="5" fillId="0" borderId="0" xfId="1" applyFont="1" applyAlignment="1" applyProtection="1"/>
    <xf numFmtId="0" fontId="1" fillId="0" borderId="0" xfId="1" applyAlignment="1" applyProtection="1">
      <alignment horizontal="center"/>
    </xf>
    <xf numFmtId="0" fontId="0" fillId="18" borderId="0" xfId="0" applyFill="1"/>
    <xf numFmtId="0" fontId="4" fillId="18" borderId="0" xfId="0" applyFont="1" applyFill="1"/>
    <xf numFmtId="0" fontId="4" fillId="0" borderId="0" xfId="0" applyFont="1" applyAlignment="1">
      <alignment horizontal="center" vertical="center"/>
    </xf>
    <xf numFmtId="0" fontId="7" fillId="4" borderId="0" xfId="0" applyFont="1" applyFill="1" applyAlignment="1">
      <alignment horizontal="center" vertical="center"/>
    </xf>
    <xf numFmtId="0" fontId="0" fillId="16" borderId="0" xfId="0" applyFill="1"/>
    <xf numFmtId="167" fontId="0" fillId="0" borderId="0" xfId="0" applyNumberFormat="1"/>
    <xf numFmtId="0" fontId="8" fillId="0" borderId="0" xfId="0" applyFont="1"/>
    <xf numFmtId="166" fontId="0" fillId="0" borderId="0" xfId="0" applyNumberFormat="1"/>
    <xf numFmtId="3" fontId="0" fillId="0" borderId="0" xfId="0" applyNumberFormat="1"/>
    <xf numFmtId="0" fontId="1" fillId="0" borderId="0" xfId="1" applyFill="1" applyAlignment="1" applyProtection="1"/>
    <xf numFmtId="0" fontId="0" fillId="0" borderId="0" xfId="0" applyAlignment="1"/>
    <xf numFmtId="0" fontId="0" fillId="4" borderId="0" xfId="0" applyFill="1"/>
    <xf numFmtId="0" fontId="0" fillId="19" borderId="0" xfId="0" applyFill="1"/>
    <xf numFmtId="0" fontId="10" fillId="0" borderId="0" xfId="0" applyFont="1" applyAlignment="1">
      <alignment vertical="top" wrapText="1"/>
    </xf>
    <xf numFmtId="0" fontId="0" fillId="0" borderId="0" xfId="0" applyAlignment="1">
      <alignment vertical="top"/>
    </xf>
    <xf numFmtId="0" fontId="11" fillId="16" borderId="0" xfId="0" applyFont="1" applyFill="1"/>
    <xf numFmtId="168" fontId="0" fillId="0" borderId="0" xfId="0" applyNumberFormat="1"/>
    <xf numFmtId="0" fontId="0" fillId="17" borderId="0" xfId="0" applyFill="1"/>
    <xf numFmtId="0" fontId="0" fillId="20" borderId="0" xfId="0" applyFill="1"/>
    <xf numFmtId="0" fontId="0" fillId="2" borderId="0" xfId="0" applyFill="1"/>
    <xf numFmtId="0" fontId="0" fillId="24" borderId="0" xfId="0" applyFill="1"/>
    <xf numFmtId="0" fontId="0" fillId="15" borderId="0" xfId="0" applyFill="1"/>
    <xf numFmtId="2" fontId="0" fillId="0" borderId="0" xfId="0" applyNumberFormat="1"/>
    <xf numFmtId="169" fontId="0" fillId="0" borderId="0" xfId="0" applyNumberFormat="1"/>
    <xf numFmtId="170" fontId="0" fillId="0" borderId="0" xfId="0" applyNumberFormat="1"/>
    <xf numFmtId="166" fontId="0" fillId="2" borderId="0" xfId="0" applyNumberFormat="1" applyFill="1"/>
    <xf numFmtId="166" fontId="0" fillId="24" borderId="0" xfId="0" applyNumberFormat="1" applyFill="1"/>
    <xf numFmtId="166" fontId="0" fillId="17" borderId="0" xfId="0" applyNumberFormat="1" applyFill="1"/>
    <xf numFmtId="166" fontId="0" fillId="10" borderId="0" xfId="0" applyNumberFormat="1" applyFont="1" applyFill="1"/>
    <xf numFmtId="166" fontId="0" fillId="19" borderId="0" xfId="0" applyNumberFormat="1" applyFill="1"/>
    <xf numFmtId="166" fontId="0" fillId="2" borderId="0" xfId="0" applyNumberFormat="1" applyFont="1" applyFill="1"/>
    <xf numFmtId="166" fontId="0" fillId="16" borderId="0" xfId="0" applyNumberFormat="1" applyFont="1" applyFill="1"/>
    <xf numFmtId="18" fontId="0" fillId="0" borderId="0" xfId="0" applyNumberFormat="1"/>
    <xf numFmtId="22" fontId="0" fillId="0" borderId="0" xfId="0" applyNumberFormat="1" applyAlignment="1"/>
    <xf numFmtId="0" fontId="0" fillId="0" borderId="0" xfId="0" applyBorder="1" applyAlignment="1"/>
    <xf numFmtId="0" fontId="0" fillId="0" borderId="0" xfId="0" applyBorder="1"/>
    <xf numFmtId="22" fontId="0" fillId="0" borderId="0" xfId="0" applyNumberFormat="1" applyBorder="1" applyAlignment="1"/>
    <xf numFmtId="18" fontId="0" fillId="0" borderId="0" xfId="0" applyNumberFormat="1" applyBorder="1"/>
    <xf numFmtId="0" fontId="12" fillId="0" borderId="0" xfId="0" applyFont="1"/>
    <xf numFmtId="0" fontId="8" fillId="13" borderId="0" xfId="0" applyFont="1" applyFill="1" applyAlignment="1">
      <alignment horizontal="center"/>
    </xf>
    <xf numFmtId="0" fontId="23" fillId="2" borderId="0" xfId="0" applyFont="1" applyFill="1"/>
    <xf numFmtId="0" fontId="0" fillId="0" borderId="0" xfId="0" applyAlignment="1">
      <alignment horizontal="center"/>
    </xf>
    <xf numFmtId="8" fontId="0" fillId="0" borderId="0" xfId="0" applyNumberFormat="1"/>
    <xf numFmtId="0" fontId="0" fillId="8" borderId="0" xfId="0" applyFill="1" applyAlignment="1"/>
    <xf numFmtId="0" fontId="0" fillId="9" borderId="0" xfId="0" applyFill="1" applyAlignment="1"/>
    <xf numFmtId="0" fontId="8" fillId="17" borderId="0" xfId="0" applyFont="1" applyFill="1"/>
    <xf numFmtId="0" fontId="0" fillId="16" borderId="0" xfId="0" applyFont="1" applyFill="1"/>
    <xf numFmtId="0" fontId="8" fillId="2" borderId="0" xfId="0" applyFont="1" applyFill="1" applyAlignment="1">
      <alignment horizontal="center"/>
    </xf>
    <xf numFmtId="0" fontId="0" fillId="20" borderId="0" xfId="0" applyFill="1" applyAlignment="1">
      <alignment horizontal="center" vertical="center" wrapText="1"/>
    </xf>
    <xf numFmtId="0" fontId="0" fillId="20" borderId="0" xfId="0" applyFill="1" applyAlignment="1">
      <alignment horizontal="center" vertical="center"/>
    </xf>
    <xf numFmtId="0" fontId="8" fillId="7" borderId="0" xfId="0" applyFont="1" applyFill="1" applyAlignment="1">
      <alignment horizontal="center"/>
    </xf>
    <xf numFmtId="0" fontId="8" fillId="7" borderId="0" xfId="0" applyFont="1" applyFill="1" applyAlignment="1">
      <alignment horizontal="center" wrapText="1"/>
    </xf>
    <xf numFmtId="0" fontId="0" fillId="7" borderId="0" xfId="0" applyFill="1" applyAlignment="1">
      <alignment horizontal="center" wrapText="1"/>
    </xf>
    <xf numFmtId="0" fontId="0" fillId="7" borderId="0" xfId="0" applyFill="1" applyAlignment="1">
      <alignment horizontal="center"/>
    </xf>
    <xf numFmtId="0" fontId="0" fillId="20" borderId="0" xfId="0" applyFill="1" applyAlignment="1">
      <alignment horizontal="left" vertical="center" wrapText="1"/>
    </xf>
    <xf numFmtId="0" fontId="0" fillId="20" borderId="0" xfId="0" applyFill="1" applyAlignment="1">
      <alignment horizontal="left" vertical="center"/>
    </xf>
    <xf numFmtId="0" fontId="0" fillId="20" borderId="0" xfId="0" applyFill="1" applyAlignment="1">
      <alignment horizontal="center" wrapText="1"/>
    </xf>
    <xf numFmtId="0" fontId="0" fillId="19" borderId="0" xfId="0" applyFill="1" applyAlignment="1">
      <alignment horizontal="center" wrapText="1"/>
    </xf>
    <xf numFmtId="0" fontId="0" fillId="19" borderId="0" xfId="0" applyFill="1" applyAlignment="1">
      <alignment horizontal="center"/>
    </xf>
    <xf numFmtId="0" fontId="0" fillId="21" borderId="0" xfId="0" applyFill="1" applyAlignment="1">
      <alignment horizontal="center"/>
    </xf>
    <xf numFmtId="0" fontId="0" fillId="19" borderId="0" xfId="0" applyFill="1" applyAlignment="1">
      <alignment horizontal="center" vertical="center"/>
    </xf>
    <xf numFmtId="0" fontId="0" fillId="20" borderId="0" xfId="0" applyFont="1" applyFill="1" applyAlignment="1">
      <alignment horizontal="center" vertical="center" wrapText="1"/>
    </xf>
    <xf numFmtId="0" fontId="0" fillId="26" borderId="0" xfId="0" applyFill="1" applyAlignment="1">
      <alignment horizontal="center"/>
    </xf>
    <xf numFmtId="0" fontId="0" fillId="25" borderId="0" xfId="0" applyFill="1" applyAlignment="1">
      <alignment horizontal="center"/>
    </xf>
    <xf numFmtId="0" fontId="0" fillId="20" borderId="0" xfId="0" applyFill="1" applyAlignment="1">
      <alignment horizontal="center"/>
    </xf>
    <xf numFmtId="0" fontId="0" fillId="16" borderId="0" xfId="0" applyFill="1" applyAlignment="1">
      <alignment horizontal="center" wrapText="1"/>
    </xf>
    <xf numFmtId="0" fontId="8" fillId="2" borderId="0" xfId="0" applyFont="1" applyFill="1" applyAlignment="1">
      <alignment horizontal="center" wrapText="1"/>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24" borderId="0" xfId="0" applyFill="1" applyAlignment="1">
      <alignment horizontal="center" wrapText="1"/>
    </xf>
    <xf numFmtId="0" fontId="0" fillId="24" borderId="0" xfId="0" applyFill="1" applyAlignment="1">
      <alignment horizontal="center"/>
    </xf>
    <xf numFmtId="0" fontId="0" fillId="3" borderId="0" xfId="0" applyFill="1" applyAlignment="1">
      <alignment horizontal="center" wrapText="1"/>
    </xf>
    <xf numFmtId="0" fontId="0" fillId="3"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8" fillId="24" borderId="0" xfId="0" applyFont="1" applyFill="1" applyAlignment="1">
      <alignment horizontal="center" wrapText="1"/>
    </xf>
    <xf numFmtId="0" fontId="8" fillId="24" borderId="0" xfId="0" applyFont="1" applyFill="1" applyAlignment="1">
      <alignment horizontal="center"/>
    </xf>
    <xf numFmtId="14" fontId="0" fillId="0" borderId="0" xfId="0" applyNumberFormat="1" applyAlignment="1">
      <alignment horizontal="center"/>
    </xf>
    <xf numFmtId="0" fontId="8" fillId="26" borderId="0" xfId="0" applyFont="1" applyFill="1" applyAlignment="1">
      <alignment horizontal="center" wrapText="1"/>
    </xf>
    <xf numFmtId="0" fontId="8" fillId="26" borderId="0" xfId="0" applyFont="1" applyFill="1" applyAlignment="1">
      <alignment horizontal="center"/>
    </xf>
    <xf numFmtId="0" fontId="0" fillId="2" borderId="0" xfId="0" applyFill="1" applyAlignment="1">
      <alignment horizontal="center" wrapText="1"/>
    </xf>
    <xf numFmtId="0" fontId="0" fillId="2" borderId="0" xfId="0" applyFill="1" applyAlignment="1">
      <alignment horizontal="center"/>
    </xf>
    <xf numFmtId="0" fontId="0" fillId="0" borderId="0" xfId="0"/>
    <xf numFmtId="0" fontId="8" fillId="10" borderId="0" xfId="0" applyFont="1" applyFill="1" applyAlignment="1">
      <alignment horizontal="center"/>
    </xf>
    <xf numFmtId="0" fontId="0" fillId="8"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10" borderId="0" xfId="0" applyFill="1" applyAlignment="1">
      <alignment horizontal="center" wrapText="1"/>
    </xf>
    <xf numFmtId="22" fontId="0" fillId="0" borderId="0" xfId="0" applyNumberFormat="1" applyAlignment="1">
      <alignment horizontal="center"/>
    </xf>
    <xf numFmtId="0" fontId="1" fillId="0" borderId="0" xfId="1" applyAlignment="1" applyProtection="1">
      <alignment horizontal="center"/>
    </xf>
    <xf numFmtId="0" fontId="8" fillId="26" borderId="0" xfId="0" applyFont="1" applyFill="1" applyAlignment="1">
      <alignment horizontal="center" vertical="center" wrapText="1"/>
    </xf>
    <xf numFmtId="0" fontId="8" fillId="26" borderId="0" xfId="0" applyFont="1" applyFill="1" applyAlignment="1">
      <alignment horizontal="center" vertical="center"/>
    </xf>
    <xf numFmtId="0" fontId="14" fillId="2" borderId="0" xfId="0" applyFont="1" applyFill="1" applyAlignment="1">
      <alignment horizontal="center"/>
    </xf>
    <xf numFmtId="0" fontId="4" fillId="4" borderId="0" xfId="0" applyFont="1" applyFill="1" applyAlignment="1">
      <alignment horizontal="center"/>
    </xf>
    <xf numFmtId="0" fontId="10" fillId="24" borderId="0" xfId="0" applyFont="1" applyFill="1" applyAlignment="1">
      <alignment horizontal="center"/>
    </xf>
    <xf numFmtId="0" fontId="0" fillId="16" borderId="0" xfId="0" applyFill="1" applyAlignment="1">
      <alignment horizontal="center"/>
    </xf>
    <xf numFmtId="0" fontId="0" fillId="9" borderId="0" xfId="0" applyFill="1" applyAlignment="1">
      <alignment horizontal="center"/>
    </xf>
    <xf numFmtId="0" fontId="8" fillId="0" borderId="0" xfId="0" applyFont="1" applyAlignment="1">
      <alignment horizontal="center"/>
    </xf>
    <xf numFmtId="0" fontId="1" fillId="10" borderId="0" xfId="1" applyFill="1" applyAlignment="1" applyProtection="1">
      <alignment horizontal="center"/>
    </xf>
    <xf numFmtId="0" fontId="8" fillId="15" borderId="0" xfId="0" applyFont="1" applyFill="1" applyAlignment="1">
      <alignment horizontal="center" vertical="center" wrapText="1"/>
    </xf>
    <xf numFmtId="0" fontId="8" fillId="15" borderId="0" xfId="0" applyFont="1" applyFill="1" applyAlignment="1">
      <alignment horizontal="center" vertical="center"/>
    </xf>
    <xf numFmtId="0" fontId="0" fillId="14" borderId="0" xfId="0" applyFill="1" applyAlignment="1">
      <alignment horizontal="center"/>
    </xf>
    <xf numFmtId="0" fontId="0" fillId="6" borderId="0" xfId="0" applyFill="1" applyAlignment="1">
      <alignment horizontal="center"/>
    </xf>
    <xf numFmtId="0" fontId="4" fillId="18" borderId="0" xfId="0" applyFont="1" applyFill="1" applyAlignment="1">
      <alignment horizontal="center"/>
    </xf>
    <xf numFmtId="0" fontId="13" fillId="12" borderId="0" xfId="0" applyFont="1" applyFill="1" applyAlignment="1">
      <alignment horizontal="left" vertical="center" wrapText="1"/>
    </xf>
    <xf numFmtId="0" fontId="6" fillId="4" borderId="0" xfId="0" applyFont="1" applyFill="1" applyAlignment="1">
      <alignment horizontal="center"/>
    </xf>
    <xf numFmtId="0" fontId="8" fillId="13" borderId="0" xfId="0" applyFont="1" applyFill="1" applyAlignment="1">
      <alignment horizontal="center" wrapText="1"/>
    </xf>
    <xf numFmtId="0" fontId="8" fillId="13" borderId="0" xfId="0" applyFont="1" applyFill="1" applyAlignment="1">
      <alignment horizontal="center"/>
    </xf>
    <xf numFmtId="0" fontId="8" fillId="20" borderId="0" xfId="0" applyFont="1" applyFill="1" applyAlignment="1">
      <alignment horizontal="center" wrapText="1"/>
    </xf>
    <xf numFmtId="0" fontId="8" fillId="20" borderId="0" xfId="0" applyFont="1" applyFill="1" applyAlignment="1">
      <alignment horizontal="center"/>
    </xf>
    <xf numFmtId="0" fontId="10" fillId="4" borderId="0" xfId="0" applyFont="1" applyFill="1" applyAlignment="1">
      <alignment horizontal="center"/>
    </xf>
    <xf numFmtId="0" fontId="16" fillId="7" borderId="0" xfId="0" applyFont="1" applyFill="1" applyAlignment="1">
      <alignment horizontal="left" vertical="center" wrapText="1"/>
    </xf>
    <xf numFmtId="0" fontId="0" fillId="7" borderId="0" xfId="0" applyFill="1" applyAlignment="1">
      <alignment horizontal="left" vertical="center"/>
    </xf>
    <xf numFmtId="0" fontId="4" fillId="5" borderId="0" xfId="0" applyFont="1" applyFill="1" applyAlignment="1">
      <alignment horizontal="center"/>
    </xf>
    <xf numFmtId="0" fontId="4" fillId="19" borderId="0" xfId="0" applyFont="1" applyFill="1" applyAlignment="1">
      <alignment horizontal="center"/>
    </xf>
    <xf numFmtId="0" fontId="9" fillId="17" borderId="0" xfId="0" applyFont="1" applyFill="1" applyAlignment="1">
      <alignment horizontal="center"/>
    </xf>
    <xf numFmtId="0" fontId="0" fillId="17" borderId="0" xfId="0" applyFill="1" applyAlignment="1">
      <alignment horizontal="center"/>
    </xf>
    <xf numFmtId="0" fontId="9" fillId="23" borderId="0" xfId="0" applyFont="1" applyFill="1" applyAlignment="1">
      <alignment horizontal="center"/>
    </xf>
    <xf numFmtId="0" fontId="0" fillId="23" borderId="0" xfId="0" applyFill="1" applyAlignment="1">
      <alignment horizontal="center"/>
    </xf>
    <xf numFmtId="0" fontId="8" fillId="22" borderId="0" xfId="0" applyFont="1" applyFill="1" applyAlignment="1">
      <alignment horizontal="center" vertical="center" wrapText="1"/>
    </xf>
    <xf numFmtId="0" fontId="8" fillId="22" borderId="0" xfId="0" applyFont="1" applyFill="1" applyAlignment="1">
      <alignment horizontal="center" vertical="center"/>
    </xf>
  </cellXfs>
  <cellStyles count="3">
    <cellStyle name="Currency" xfId="2" builtinId="4"/>
    <cellStyle name="Hyperlink" xfId="1" builtinId="8"/>
    <cellStyle name="Normal" xfId="0" builtinId="0"/>
  </cellStyles>
  <dxfs count="3">
    <dxf>
      <numFmt numFmtId="23" formatCode="h:mm\ AM/PM"/>
    </dxf>
    <dxf>
      <numFmt numFmtId="27" formatCode="m/d/yyyy\ h:mm"/>
      <alignment horizontal="general" vertical="bottom" textRotation="0" wrapText="0" indent="0" relativeIndent="0" justifyLastLine="0" shrinkToFit="0" mergeCell="0" readingOrder="0"/>
    </dxf>
    <dxf>
      <alignment horizontal="general" vertical="bottom" textRotation="0" wrapText="0" indent="0" relativeIndent="0" justifyLastLine="0" shrinkToFit="0" mergeCell="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CHARTS!$A$6</c:f>
              <c:strCache>
                <c:ptCount val="1"/>
                <c:pt idx="0">
                  <c:v>T-SHIRT</c:v>
                </c:pt>
              </c:strCache>
            </c:strRef>
          </c:tx>
          <c:val>
            <c:numRef>
              <c:f>CHARTS!$B$6:$E$6</c:f>
              <c:numCache>
                <c:formatCode>General</c:formatCode>
                <c:ptCount val="4"/>
                <c:pt idx="1">
                  <c:v>4000</c:v>
                </c:pt>
                <c:pt idx="3">
                  <c:v>25000</c:v>
                </c:pt>
              </c:numCache>
            </c:numRef>
          </c:val>
          <c:extLst xmlns:c16r2="http://schemas.microsoft.com/office/drawing/2015/06/chart">
            <c:ext xmlns:c16="http://schemas.microsoft.com/office/drawing/2014/chart" uri="{C3380CC4-5D6E-409C-BE32-E72D297353CC}">
              <c16:uniqueId val="{00000000-D81F-4876-AB15-FC5E81158628}"/>
            </c:ext>
          </c:extLst>
        </c:ser>
        <c:ser>
          <c:idx val="1"/>
          <c:order val="1"/>
          <c:tx>
            <c:strRef>
              <c:f>CHARTS!$A$7</c:f>
              <c:strCache>
                <c:ptCount val="1"/>
                <c:pt idx="0">
                  <c:v>JOGGERS</c:v>
                </c:pt>
              </c:strCache>
            </c:strRef>
          </c:tx>
          <c:val>
            <c:numRef>
              <c:f>CHARTS!$B$7:$E$7</c:f>
              <c:numCache>
                <c:formatCode>General</c:formatCode>
                <c:ptCount val="4"/>
                <c:pt idx="1">
                  <c:v>300000</c:v>
                </c:pt>
                <c:pt idx="3">
                  <c:v>200000</c:v>
                </c:pt>
              </c:numCache>
            </c:numRef>
          </c:val>
          <c:extLst xmlns:c16r2="http://schemas.microsoft.com/office/drawing/2015/06/chart">
            <c:ext xmlns:c16="http://schemas.microsoft.com/office/drawing/2014/chart" uri="{C3380CC4-5D6E-409C-BE32-E72D297353CC}">
              <c16:uniqueId val="{00000001-D81F-4876-AB15-FC5E81158628}"/>
            </c:ext>
          </c:extLst>
        </c:ser>
        <c:ser>
          <c:idx val="2"/>
          <c:order val="2"/>
          <c:tx>
            <c:strRef>
              <c:f>CHARTS!$A$8</c:f>
              <c:strCache>
                <c:ptCount val="1"/>
                <c:pt idx="0">
                  <c:v>JORDENS</c:v>
                </c:pt>
              </c:strCache>
            </c:strRef>
          </c:tx>
          <c:val>
            <c:numRef>
              <c:f>CHARTS!$B$8:$E$8</c:f>
              <c:numCache>
                <c:formatCode>General</c:formatCode>
                <c:ptCount val="4"/>
                <c:pt idx="1">
                  <c:v>300000</c:v>
                </c:pt>
                <c:pt idx="3">
                  <c:v>150000</c:v>
                </c:pt>
              </c:numCache>
            </c:numRef>
          </c:val>
          <c:extLst xmlns:c16r2="http://schemas.microsoft.com/office/drawing/2015/06/chart">
            <c:ext xmlns:c16="http://schemas.microsoft.com/office/drawing/2014/chart" uri="{C3380CC4-5D6E-409C-BE32-E72D297353CC}">
              <c16:uniqueId val="{00000002-D81F-4876-AB15-FC5E81158628}"/>
            </c:ext>
          </c:extLst>
        </c:ser>
        <c:axId val="74494720"/>
        <c:axId val="74496256"/>
      </c:barChart>
      <c:catAx>
        <c:axId val="74494720"/>
        <c:scaling>
          <c:orientation val="minMax"/>
        </c:scaling>
        <c:axPos val="b"/>
        <c:tickLblPos val="nextTo"/>
        <c:crossAx val="74496256"/>
        <c:crosses val="autoZero"/>
        <c:auto val="1"/>
        <c:lblAlgn val="ctr"/>
        <c:lblOffset val="100"/>
      </c:catAx>
      <c:valAx>
        <c:axId val="74496256"/>
        <c:scaling>
          <c:orientation val="minMax"/>
        </c:scaling>
        <c:axPos val="l"/>
        <c:majorGridlines/>
        <c:numFmt formatCode="General" sourceLinked="1"/>
        <c:tickLblPos val="nextTo"/>
        <c:crossAx val="74494720"/>
        <c:crosses val="autoZero"/>
        <c:crossBetween val="between"/>
      </c:valAx>
    </c:plotArea>
    <c:legend>
      <c:legendPos val="r"/>
    </c:legend>
    <c:plotVisOnly val="1"/>
    <c:dispBlanksAs val="gap"/>
  </c:chart>
  <c:printSettings>
    <c:headerFooter/>
    <c:pageMargins b="0.75000000000000222" l="0.70000000000000062" r="0.70000000000000062" t="0.750000000000002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7"/>
  <c:chart>
    <c:plotArea>
      <c:layout/>
      <c:barChart>
        <c:barDir val="col"/>
        <c:grouping val="clustered"/>
        <c:ser>
          <c:idx val="0"/>
          <c:order val="0"/>
          <c:tx>
            <c:strRef>
              <c:f>CHARTS!$A$1</c:f>
              <c:strCache>
                <c:ptCount val="1"/>
                <c:pt idx="0">
                  <c:v>CHARTS</c:v>
                </c:pt>
              </c:strCache>
            </c:strRef>
          </c:tx>
          <c:val>
            <c:numRef>
              <c:f>CHARTS!$B$1:$C$1</c:f>
              <c:numCache>
                <c:formatCode>General</c:formatCode>
                <c:ptCount val="2"/>
              </c:numCache>
            </c:numRef>
          </c:val>
          <c:extLst xmlns:c16r2="http://schemas.microsoft.com/office/drawing/2015/06/chart">
            <c:ext xmlns:c16="http://schemas.microsoft.com/office/drawing/2014/chart" uri="{C3380CC4-5D6E-409C-BE32-E72D297353CC}">
              <c16:uniqueId val="{00000000-5F54-4F47-AF25-6B662C1C0C52}"/>
            </c:ext>
          </c:extLst>
        </c:ser>
        <c:ser>
          <c:idx val="1"/>
          <c:order val="1"/>
          <c:tx>
            <c:strRef>
              <c:f>CHARTS!$A$2</c:f>
              <c:strCache>
                <c:ptCount val="1"/>
                <c:pt idx="0">
                  <c:v>shortcut key ALT+f1</c:v>
                </c:pt>
              </c:strCache>
            </c:strRef>
          </c:tx>
          <c:val>
            <c:numRef>
              <c:f>CHARTS!$B$2:$C$2</c:f>
              <c:numCache>
                <c:formatCode>General</c:formatCode>
                <c:ptCount val="2"/>
              </c:numCache>
            </c:numRef>
          </c:val>
          <c:extLst xmlns:c16r2="http://schemas.microsoft.com/office/drawing/2015/06/chart">
            <c:ext xmlns:c16="http://schemas.microsoft.com/office/drawing/2014/chart" uri="{C3380CC4-5D6E-409C-BE32-E72D297353CC}">
              <c16:uniqueId val="{00000001-5F54-4F47-AF25-6B662C1C0C52}"/>
            </c:ext>
          </c:extLst>
        </c:ser>
        <c:axId val="75831552"/>
        <c:axId val="75841536"/>
      </c:barChart>
      <c:catAx>
        <c:axId val="75831552"/>
        <c:scaling>
          <c:orientation val="minMax"/>
        </c:scaling>
        <c:axPos val="b"/>
        <c:tickLblPos val="nextTo"/>
        <c:crossAx val="75841536"/>
        <c:crosses val="autoZero"/>
        <c:auto val="1"/>
        <c:lblAlgn val="ctr"/>
        <c:lblOffset val="100"/>
      </c:catAx>
      <c:valAx>
        <c:axId val="75841536"/>
        <c:scaling>
          <c:orientation val="minMax"/>
        </c:scaling>
        <c:axPos val="l"/>
        <c:majorGridlines/>
        <c:numFmt formatCode="General" sourceLinked="1"/>
        <c:tickLblPos val="nextTo"/>
        <c:crossAx val="75831552"/>
        <c:crosses val="autoZero"/>
        <c:crossBetween val="between"/>
      </c:valAx>
    </c:plotArea>
    <c:legend>
      <c:legendPos val="r"/>
    </c:legend>
    <c:plotVisOnly val="1"/>
    <c:dispBlanksAs val="gap"/>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plotArea>
      <c:layout/>
      <c:pieChart>
        <c:varyColors val="1"/>
        <c:ser>
          <c:idx val="0"/>
          <c:order val="0"/>
          <c:tx>
            <c:strRef>
              <c:f>CHARTS!$A$6</c:f>
              <c:strCache>
                <c:ptCount val="1"/>
                <c:pt idx="0">
                  <c:v>T-SHIRT</c:v>
                </c:pt>
              </c:strCache>
            </c:strRef>
          </c:tx>
          <c:cat>
            <c:strRef>
              <c:f>CHARTS!$B$5:$E$5</c:f>
              <c:strCache>
                <c:ptCount val="3"/>
                <c:pt idx="0">
                  <c:v>ONLINE SALES</c:v>
                </c:pt>
                <c:pt idx="2">
                  <c:v>STORE SALES</c:v>
                </c:pt>
              </c:strCache>
            </c:strRef>
          </c:cat>
          <c:val>
            <c:numRef>
              <c:f>CHARTS!$B$6:$E$6</c:f>
              <c:numCache>
                <c:formatCode>General</c:formatCode>
                <c:ptCount val="4"/>
                <c:pt idx="1">
                  <c:v>4000</c:v>
                </c:pt>
                <c:pt idx="3">
                  <c:v>25000</c:v>
                </c:pt>
              </c:numCache>
            </c:numRef>
          </c:val>
          <c:extLst xmlns:c16r2="http://schemas.microsoft.com/office/drawing/2015/06/chart">
            <c:ext xmlns:c16="http://schemas.microsoft.com/office/drawing/2014/chart" uri="{C3380CC4-5D6E-409C-BE32-E72D297353CC}">
              <c16:uniqueId val="{00000000-9ADB-44FB-A107-E04103612396}"/>
            </c:ext>
          </c:extLst>
        </c:ser>
        <c:ser>
          <c:idx val="1"/>
          <c:order val="1"/>
          <c:tx>
            <c:strRef>
              <c:f>CHARTS!$A$7</c:f>
              <c:strCache>
                <c:ptCount val="1"/>
                <c:pt idx="0">
                  <c:v>JOGGERS</c:v>
                </c:pt>
              </c:strCache>
            </c:strRef>
          </c:tx>
          <c:cat>
            <c:strRef>
              <c:f>CHARTS!$B$5:$E$5</c:f>
              <c:strCache>
                <c:ptCount val="3"/>
                <c:pt idx="0">
                  <c:v>ONLINE SALES</c:v>
                </c:pt>
                <c:pt idx="2">
                  <c:v>STORE SALES</c:v>
                </c:pt>
              </c:strCache>
            </c:strRef>
          </c:cat>
          <c:val>
            <c:numRef>
              <c:f>CHARTS!$B$7:$E$7</c:f>
              <c:numCache>
                <c:formatCode>General</c:formatCode>
                <c:ptCount val="4"/>
                <c:pt idx="1">
                  <c:v>300000</c:v>
                </c:pt>
                <c:pt idx="3">
                  <c:v>200000</c:v>
                </c:pt>
              </c:numCache>
            </c:numRef>
          </c:val>
          <c:extLst xmlns:c16r2="http://schemas.microsoft.com/office/drawing/2015/06/chart">
            <c:ext xmlns:c16="http://schemas.microsoft.com/office/drawing/2014/chart" uri="{C3380CC4-5D6E-409C-BE32-E72D297353CC}">
              <c16:uniqueId val="{00000001-9ADB-44FB-A107-E04103612396}"/>
            </c:ext>
          </c:extLst>
        </c:ser>
        <c:ser>
          <c:idx val="2"/>
          <c:order val="2"/>
          <c:tx>
            <c:strRef>
              <c:f>CHARTS!$A$8</c:f>
              <c:strCache>
                <c:ptCount val="1"/>
                <c:pt idx="0">
                  <c:v>JORDENS</c:v>
                </c:pt>
              </c:strCache>
            </c:strRef>
          </c:tx>
          <c:cat>
            <c:strRef>
              <c:f>CHARTS!$B$5:$E$5</c:f>
              <c:strCache>
                <c:ptCount val="3"/>
                <c:pt idx="0">
                  <c:v>ONLINE SALES</c:v>
                </c:pt>
                <c:pt idx="2">
                  <c:v>STORE SALES</c:v>
                </c:pt>
              </c:strCache>
            </c:strRef>
          </c:cat>
          <c:val>
            <c:numRef>
              <c:f>CHARTS!$B$8:$E$8</c:f>
              <c:numCache>
                <c:formatCode>General</c:formatCode>
                <c:ptCount val="4"/>
                <c:pt idx="1">
                  <c:v>300000</c:v>
                </c:pt>
                <c:pt idx="3">
                  <c:v>150000</c:v>
                </c:pt>
              </c:numCache>
            </c:numRef>
          </c:val>
          <c:extLst xmlns:c16r2="http://schemas.microsoft.com/office/drawing/2015/06/chart">
            <c:ext xmlns:c16="http://schemas.microsoft.com/office/drawing/2014/chart" uri="{C3380CC4-5D6E-409C-BE32-E72D297353CC}">
              <c16:uniqueId val="{00000002-9ADB-44FB-A107-E04103612396}"/>
            </c:ext>
          </c:extLst>
        </c:ser>
        <c:firstSliceAng val="0"/>
      </c:pieChart>
    </c:plotArea>
    <c:legend>
      <c:legendPos val="r"/>
    </c:legend>
    <c:plotVisOnly val="1"/>
    <c:dispBlanksAs val="zero"/>
  </c:chart>
  <c:printSettings>
    <c:headerFooter/>
    <c:pageMargins b="0.750000000000002" l="0.70000000000000062" r="0.70000000000000062" t="0.75000000000000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barChart>
        <c:barDir val="col"/>
        <c:grouping val="clustered"/>
        <c:ser>
          <c:idx val="0"/>
          <c:order val="0"/>
          <c:tx>
            <c:strRef>
              <c:f>'DATA TYPE'!$C$1</c:f>
              <c:strCache>
                <c:ptCount val="1"/>
                <c:pt idx="0">
                  <c:v>ARMED FORCES</c:v>
                </c:pt>
              </c:strCache>
            </c:strRef>
          </c:tx>
          <c:spPr>
            <a:solidFill>
              <a:schemeClr val="accent1"/>
            </a:solidFill>
            <a:ln>
              <a:noFill/>
            </a:ln>
            <a:effectLst/>
          </c:spPr>
          <c:cat>
            <c:numRef>
              <c:f>'DATA TYPE'!$A$3:$A$9</c:f>
              <c:numCache>
                <c:formatCode>General</c:formatCode>
                <c:ptCount val="7"/>
                <c:pt idx="0">
                  <c:v>0</c:v>
                </c:pt>
                <c:pt idx="1">
                  <c:v>0</c:v>
                </c:pt>
                <c:pt idx="2">
                  <c:v>0</c:v>
                </c:pt>
                <c:pt idx="3">
                  <c:v>0</c:v>
                </c:pt>
                <c:pt idx="4">
                  <c:v>0</c:v>
                </c:pt>
                <c:pt idx="5">
                  <c:v>0</c:v>
                </c:pt>
                <c:pt idx="6">
                  <c:v>0</c:v>
                </c:pt>
              </c:numCache>
            </c:numRef>
          </c:cat>
          <c:val>
            <c:numRef>
              <c:f>'DATA TYPE'!$C$2:$C$9</c:f>
              <c:numCache>
                <c:formatCode>#,##0</c:formatCode>
                <c:ptCount val="8"/>
                <c:pt idx="0" formatCode="General">
                  <c:v>3031000</c:v>
                </c:pt>
                <c:pt idx="1">
                  <c:v>1359000</c:v>
                </c:pt>
                <c:pt idx="2" formatCode="&quot;$&quot;#,##0.00">
                  <c:v>81000</c:v>
                </c:pt>
                <c:pt idx="3" formatCode="General">
                  <c:v>148000</c:v>
                </c:pt>
                <c:pt idx="4" formatCode="General">
                  <c:v>63000</c:v>
                </c:pt>
                <c:pt idx="5" formatCode="General">
                  <c:v>936000</c:v>
                </c:pt>
                <c:pt idx="6" formatCode="General">
                  <c:v>153000</c:v>
                </c:pt>
                <c:pt idx="7" formatCode="General">
                  <c:v>112000</c:v>
                </c:pt>
              </c:numCache>
            </c:numRef>
          </c:val>
          <c:extLst xmlns:c16r2="http://schemas.microsoft.com/office/drawing/2015/06/chart">
            <c:ext xmlns:c16="http://schemas.microsoft.com/office/drawing/2014/chart" uri="{C3380CC4-5D6E-409C-BE32-E72D297353CC}">
              <c16:uniqueId val="{00000001-76AB-44A5-9B9C-378E045460BA}"/>
            </c:ext>
          </c:extLst>
        </c:ser>
        <c:ser>
          <c:idx val="1"/>
          <c:order val="1"/>
          <c:tx>
            <c:strRef>
              <c:f>'DATA TYPE'!$F$1</c:f>
              <c:strCache>
                <c:ptCount val="1"/>
                <c:pt idx="0">
                  <c:v>GDP</c:v>
                </c:pt>
              </c:strCache>
            </c:strRef>
          </c:tx>
          <c:spPr>
            <a:solidFill>
              <a:schemeClr val="accent2"/>
            </a:solidFill>
            <a:ln>
              <a:noFill/>
            </a:ln>
            <a:effectLst/>
          </c:spPr>
          <c:cat>
            <c:numRef>
              <c:f>'DATA TYPE'!$A$3:$A$9</c:f>
              <c:numCache>
                <c:formatCode>General</c:formatCode>
                <c:ptCount val="7"/>
                <c:pt idx="0">
                  <c:v>0</c:v>
                </c:pt>
                <c:pt idx="1">
                  <c:v>0</c:v>
                </c:pt>
                <c:pt idx="2">
                  <c:v>0</c:v>
                </c:pt>
                <c:pt idx="3">
                  <c:v>0</c:v>
                </c:pt>
                <c:pt idx="4">
                  <c:v>0</c:v>
                </c:pt>
                <c:pt idx="5">
                  <c:v>0</c:v>
                </c:pt>
                <c:pt idx="6">
                  <c:v>0</c:v>
                </c:pt>
              </c:numCache>
            </c:numRef>
          </c:cat>
          <c:val>
            <c:numRef>
              <c:f>'DATA TYPE'!$F$2:$F$9</c:f>
              <c:numCache>
                <c:formatCode>General</c:formatCode>
                <c:ptCount val="8"/>
                <c:pt idx="0">
                  <c:v>2611000000000.0098</c:v>
                </c:pt>
                <c:pt idx="1">
                  <c:v>22940000000000</c:v>
                </c:pt>
                <c:pt idx="2">
                  <c:v>372062527488.638</c:v>
                </c:pt>
                <c:pt idx="3">
                  <c:v>2827113184695.5801</c:v>
                </c:pt>
                <c:pt idx="4">
                  <c:v>421142267937.65002</c:v>
                </c:pt>
                <c:pt idx="5">
                  <c:v>304400000000</c:v>
                </c:pt>
                <c:pt idx="6">
                  <c:v>376795508679.67603</c:v>
                </c:pt>
                <c:pt idx="7">
                  <c:v>30641380604.298401</c:v>
                </c:pt>
              </c:numCache>
            </c:numRef>
          </c:val>
          <c:extLst xmlns:c16r2="http://schemas.microsoft.com/office/drawing/2015/06/chart">
            <c:ext xmlns:c16="http://schemas.microsoft.com/office/drawing/2014/chart" uri="{C3380CC4-5D6E-409C-BE32-E72D297353CC}">
              <c16:uniqueId val="{00000003-76AB-44A5-9B9C-378E045460BA}"/>
            </c:ext>
          </c:extLst>
        </c:ser>
        <c:ser>
          <c:idx val="2"/>
          <c:order val="2"/>
          <c:tx>
            <c:strRef>
              <c:f>'DATA TYPE'!$G$1</c:f>
              <c:strCache>
                <c:ptCount val="1"/>
                <c:pt idx="0">
                  <c:v>MINIMUM WAGE</c:v>
                </c:pt>
              </c:strCache>
            </c:strRef>
          </c:tx>
          <c:spPr>
            <a:solidFill>
              <a:schemeClr val="accent3"/>
            </a:solidFill>
            <a:ln>
              <a:noFill/>
            </a:ln>
            <a:effectLst/>
          </c:spPr>
          <c:cat>
            <c:numRef>
              <c:f>'DATA TYPE'!$A$3:$A$9</c:f>
              <c:numCache>
                <c:formatCode>General</c:formatCode>
                <c:ptCount val="7"/>
                <c:pt idx="0">
                  <c:v>0</c:v>
                </c:pt>
                <c:pt idx="1">
                  <c:v>0</c:v>
                </c:pt>
                <c:pt idx="2">
                  <c:v>0</c:v>
                </c:pt>
                <c:pt idx="3">
                  <c:v>0</c:v>
                </c:pt>
                <c:pt idx="4">
                  <c:v>0</c:v>
                </c:pt>
                <c:pt idx="5">
                  <c:v>0</c:v>
                </c:pt>
                <c:pt idx="6">
                  <c:v>0</c:v>
                </c:pt>
              </c:numCache>
            </c:numRef>
          </c:cat>
          <c:val>
            <c:numRef>
              <c:f>'DATA TYPE'!$G$2:$G$9</c:f>
              <c:numCache>
                <c:formatCode>General</c:formatCode>
                <c:ptCount val="8"/>
                <c:pt idx="0">
                  <c:v>0.3</c:v>
                </c:pt>
                <c:pt idx="1">
                  <c:v>7.25</c:v>
                </c:pt>
                <c:pt idx="2">
                  <c:v>0</c:v>
                </c:pt>
                <c:pt idx="3">
                  <c:v>10.130000000000001</c:v>
                </c:pt>
                <c:pt idx="4">
                  <c:v>0</c:v>
                </c:pt>
                <c:pt idx="5">
                  <c:v>0.69</c:v>
                </c:pt>
                <c:pt idx="6">
                  <c:v>1.1200000000000001</c:v>
                </c:pt>
                <c:pt idx="7">
                  <c:v>0.36</c:v>
                </c:pt>
              </c:numCache>
            </c:numRef>
          </c:val>
          <c:extLst xmlns:c16r2="http://schemas.microsoft.com/office/drawing/2015/06/chart">
            <c:ext xmlns:c16="http://schemas.microsoft.com/office/drawing/2014/chart" uri="{C3380CC4-5D6E-409C-BE32-E72D297353CC}">
              <c16:uniqueId val="{00000005-76AB-44A5-9B9C-378E045460BA}"/>
            </c:ext>
          </c:extLst>
        </c:ser>
        <c:gapWidth val="219"/>
        <c:overlap val="-27"/>
        <c:axId val="76152192"/>
        <c:axId val="76153984"/>
      </c:barChart>
      <c:catAx>
        <c:axId val="76152192"/>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53984"/>
        <c:crosses val="autoZero"/>
        <c:auto val="1"/>
        <c:lblAlgn val="ctr"/>
        <c:lblOffset val="100"/>
      </c:catAx>
      <c:valAx>
        <c:axId val="76153984"/>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52192"/>
        <c:crosses val="autoZero"/>
        <c:crossBetween val="between"/>
      </c:valAx>
      <c:spPr>
        <a:noFill/>
        <a:ln>
          <a:noFill/>
        </a:ln>
        <a:effectLst/>
      </c:spPr>
    </c:plotArea>
    <c:legend>
      <c:legendPos val="b"/>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78" l="0.70000000000000062" r="0.70000000000000062" t="0.75000000000000178"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barChart>
        <c:barDir val="col"/>
        <c:grouping val="clustered"/>
        <c:ser>
          <c:idx val="0"/>
          <c:order val="0"/>
          <c:tx>
            <c:strRef>
              <c:f>'DATA TYPE'!$H$1</c:f>
              <c:strCache>
                <c:ptCount val="1"/>
                <c:pt idx="0">
                  <c:v>POPULATION</c:v>
                </c:pt>
              </c:strCache>
            </c:strRef>
          </c:tx>
          <c:spPr>
            <a:solidFill>
              <a:schemeClr val="accent1"/>
            </a:solidFill>
            <a:ln>
              <a:noFill/>
            </a:ln>
            <a:effectLst/>
          </c:spPr>
          <c:cat>
            <c:numRef>
              <c:f>'DATA TYPE'!$A$2:$A$9</c:f>
              <c:numCache>
                <c:formatCode>General</c:formatCode>
                <c:ptCount val="8"/>
                <c:pt idx="0">
                  <c:v>0</c:v>
                </c:pt>
                <c:pt idx="1">
                  <c:v>0</c:v>
                </c:pt>
                <c:pt idx="2">
                  <c:v>0</c:v>
                </c:pt>
                <c:pt idx="3">
                  <c:v>0</c:v>
                </c:pt>
                <c:pt idx="4">
                  <c:v>0</c:v>
                </c:pt>
                <c:pt idx="5">
                  <c:v>0</c:v>
                </c:pt>
                <c:pt idx="6">
                  <c:v>0</c:v>
                </c:pt>
                <c:pt idx="7">
                  <c:v>0</c:v>
                </c:pt>
              </c:numCache>
            </c:numRef>
          </c:cat>
          <c:val>
            <c:numRef>
              <c:f>'DATA TYPE'!$H$2:$H$9</c:f>
              <c:numCache>
                <c:formatCode>General</c:formatCode>
                <c:ptCount val="8"/>
                <c:pt idx="0">
                  <c:v>1366417754</c:v>
                </c:pt>
                <c:pt idx="1">
                  <c:v>328239523</c:v>
                </c:pt>
                <c:pt idx="2">
                  <c:v>5703569</c:v>
                </c:pt>
                <c:pt idx="3">
                  <c:v>66834405</c:v>
                </c:pt>
                <c:pt idx="4">
                  <c:v>9770529</c:v>
                </c:pt>
                <c:pt idx="5">
                  <c:v>216565318</c:v>
                </c:pt>
                <c:pt idx="6">
                  <c:v>108116615</c:v>
                </c:pt>
                <c:pt idx="7">
                  <c:v>28608710</c:v>
                </c:pt>
              </c:numCache>
            </c:numRef>
          </c:val>
          <c:extLst xmlns:c16r2="http://schemas.microsoft.com/office/drawing/2015/06/chart">
            <c:ext xmlns:c16="http://schemas.microsoft.com/office/drawing/2014/chart" uri="{C3380CC4-5D6E-409C-BE32-E72D297353CC}">
              <c16:uniqueId val="{00000001-5F38-46D7-AA25-394521CFAA7E}"/>
            </c:ext>
          </c:extLst>
        </c:ser>
        <c:gapWidth val="219"/>
        <c:overlap val="-27"/>
        <c:axId val="76178176"/>
        <c:axId val="76179712"/>
      </c:barChart>
      <c:catAx>
        <c:axId val="76178176"/>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79712"/>
        <c:crosses val="autoZero"/>
        <c:auto val="1"/>
        <c:lblAlgn val="ctr"/>
        <c:lblOffset val="100"/>
      </c:catAx>
      <c:valAx>
        <c:axId val="76179712"/>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78176"/>
        <c:crosses val="autoZero"/>
        <c:crossBetween val="between"/>
      </c:valAx>
      <c:spPr>
        <a:noFill/>
        <a:ln>
          <a:noFill/>
        </a:ln>
        <a:effectLst/>
      </c:spPr>
    </c:plotArea>
    <c:legend>
      <c:legendPos val="b"/>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78" l="0.70000000000000062" r="0.70000000000000062" t="0.75000000000000178"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pieChart>
        <c:varyColors val="1"/>
        <c:ser>
          <c:idx val="0"/>
          <c:order val="0"/>
          <c:tx>
            <c:strRef>
              <c:f>'DATA TYPE'!$B$1</c:f>
              <c:strCache>
                <c:ptCount val="1"/>
                <c:pt idx="0">
                  <c:v>AGRICULTURE LAND</c:v>
                </c:pt>
              </c:strCache>
            </c:strRef>
          </c:tx>
          <c:dPt>
            <c:idx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2DD7-4619-9C3E-D39254E10960}"/>
              </c:ext>
            </c:extLst>
          </c:dPt>
          <c:dPt>
            <c:idx val="1"/>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2DD7-4619-9C3E-D39254E10960}"/>
              </c:ext>
            </c:extLst>
          </c:dPt>
          <c:dPt>
            <c:idx val="2"/>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2DD7-4619-9C3E-D39254E10960}"/>
              </c:ext>
            </c:extLst>
          </c:dPt>
          <c:dPt>
            <c:idx val="3"/>
            <c:spPr>
              <a:solidFill>
                <a:schemeClr val="accent4"/>
              </a:solidFill>
              <a:ln w="19050">
                <a:solidFill>
                  <a:schemeClr val="lt1"/>
                </a:solidFill>
              </a:ln>
              <a:effectLst/>
            </c:spPr>
            <c:extLst xmlns:c16r2="http://schemas.microsoft.com/office/drawing/2015/06/chart">
              <c:ext xmlns:c16="http://schemas.microsoft.com/office/drawing/2014/chart" uri="{C3380CC4-5D6E-409C-BE32-E72D297353CC}">
                <c16:uniqueId val="{00000007-2DD7-4619-9C3E-D39254E10960}"/>
              </c:ext>
            </c:extLst>
          </c:dPt>
          <c:dPt>
            <c:idx val="4"/>
            <c:spPr>
              <a:solidFill>
                <a:schemeClr val="accent5"/>
              </a:solidFill>
              <a:ln w="19050">
                <a:solidFill>
                  <a:schemeClr val="lt1"/>
                </a:solidFill>
              </a:ln>
              <a:effectLst/>
            </c:spPr>
            <c:extLst xmlns:c16r2="http://schemas.microsoft.com/office/drawing/2015/06/chart">
              <c:ext xmlns:c16="http://schemas.microsoft.com/office/drawing/2014/chart" uri="{C3380CC4-5D6E-409C-BE32-E72D297353CC}">
                <c16:uniqueId val="{00000009-2DD7-4619-9C3E-D39254E10960}"/>
              </c:ext>
            </c:extLst>
          </c:dPt>
          <c:dPt>
            <c:idx val="5"/>
            <c:spPr>
              <a:solidFill>
                <a:schemeClr val="accent6"/>
              </a:solidFill>
              <a:ln w="19050">
                <a:solidFill>
                  <a:schemeClr val="lt1"/>
                </a:solidFill>
              </a:ln>
              <a:effectLst/>
            </c:spPr>
            <c:extLst xmlns:c16r2="http://schemas.microsoft.com/office/drawing/2015/06/chart">
              <c:ext xmlns:c16="http://schemas.microsoft.com/office/drawing/2014/chart" uri="{C3380CC4-5D6E-409C-BE32-E72D297353CC}">
                <c16:uniqueId val="{0000000B-2DD7-4619-9C3E-D39254E10960}"/>
              </c:ext>
            </c:extLst>
          </c:dPt>
          <c:dPt>
            <c:idx val="6"/>
            <c:spPr>
              <a:solidFill>
                <a:schemeClr val="accent1">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D-2DD7-4619-9C3E-D39254E10960}"/>
              </c:ext>
            </c:extLst>
          </c:dPt>
          <c:dPt>
            <c:idx val="7"/>
            <c:spPr>
              <a:solidFill>
                <a:schemeClr val="accent2">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F-2DD7-4619-9C3E-D39254E10960}"/>
              </c:ext>
            </c:extLst>
          </c:dPt>
          <c:cat>
            <c:numRef>
              <c:f>'DATA TYPE'!$A$2:$A$9</c:f>
              <c:numCache>
                <c:formatCode>General</c:formatCode>
                <c:ptCount val="8"/>
                <c:pt idx="0">
                  <c:v>0</c:v>
                </c:pt>
                <c:pt idx="1">
                  <c:v>0</c:v>
                </c:pt>
                <c:pt idx="2">
                  <c:v>0</c:v>
                </c:pt>
                <c:pt idx="3">
                  <c:v>0</c:v>
                </c:pt>
                <c:pt idx="4">
                  <c:v>0</c:v>
                </c:pt>
                <c:pt idx="5">
                  <c:v>0</c:v>
                </c:pt>
                <c:pt idx="6">
                  <c:v>0</c:v>
                </c:pt>
                <c:pt idx="7">
                  <c:v>0</c:v>
                </c:pt>
              </c:numCache>
            </c:numRef>
          </c:cat>
          <c:val>
            <c:numRef>
              <c:f>'DATA TYPE'!$B$2:$B$9</c:f>
              <c:numCache>
                <c:formatCode>General</c:formatCode>
                <c:ptCount val="8"/>
                <c:pt idx="0">
                  <c:v>0.60447196445568596</c:v>
                </c:pt>
                <c:pt idx="1">
                  <c:v>0.44369067999501505</c:v>
                </c:pt>
                <c:pt idx="2">
                  <c:v>9.3088859241440211E-3</c:v>
                </c:pt>
                <c:pt idx="3">
                  <c:v>0.71714878141404492</c:v>
                </c:pt>
                <c:pt idx="4">
                  <c:v>5.4745140494645003E-2</c:v>
                </c:pt>
                <c:pt idx="5">
                  <c:v>0.47794728102947304</c:v>
                </c:pt>
                <c:pt idx="6">
                  <c:v>0.41721165777911901</c:v>
                </c:pt>
                <c:pt idx="7">
                  <c:v>0.287478200209278</c:v>
                </c:pt>
              </c:numCache>
            </c:numRef>
          </c:val>
          <c:extLst xmlns:c16r2="http://schemas.microsoft.com/office/drawing/2015/06/chart">
            <c:ext xmlns:c16="http://schemas.microsoft.com/office/drawing/2014/chart" uri="{C3380CC4-5D6E-409C-BE32-E72D297353CC}">
              <c16:uniqueId val="{00000001-3DE8-43E3-9098-0012CC08DC61}"/>
            </c:ext>
          </c:extLst>
        </c:ser>
        <c:firstSliceAng val="0"/>
      </c:pieChart>
      <c:spPr>
        <a:noFill/>
        <a:ln>
          <a:noFill/>
        </a:ln>
        <a:effectLst/>
      </c:spPr>
    </c:plotArea>
    <c:legend>
      <c:legendPos val="b"/>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78" l="0.70000000000000062" r="0.70000000000000062" t="0.75000000000000178"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295275</xdr:colOff>
      <xdr:row>4</xdr:row>
      <xdr:rowOff>70120</xdr:rowOff>
    </xdr:from>
    <xdr:to>
      <xdr:col>5</xdr:col>
      <xdr:colOff>496999</xdr:colOff>
      <xdr:row>12</xdr:row>
      <xdr:rowOff>115309</xdr:rowOff>
    </xdr:to>
    <xdr:pic>
      <xdr:nvPicPr>
        <xdr:cNvPr id="2" name="Picture 1" descr="Capture.PNG">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2733675" y="832120"/>
          <a:ext cx="2640124" cy="1569189"/>
        </a:xfrm>
        <a:prstGeom prst="rect">
          <a:avLst/>
        </a:prstGeom>
      </xdr:spPr>
    </xdr:pic>
    <xdr:clientData/>
  </xdr:twoCellAnchor>
  <xdr:twoCellAnchor editAs="oneCell">
    <xdr:from>
      <xdr:col>1</xdr:col>
      <xdr:colOff>238125</xdr:colOff>
      <xdr:row>27</xdr:row>
      <xdr:rowOff>142875</xdr:rowOff>
    </xdr:from>
    <xdr:to>
      <xdr:col>5</xdr:col>
      <xdr:colOff>295275</xdr:colOff>
      <xdr:row>29</xdr:row>
      <xdr:rowOff>50059</xdr:rowOff>
    </xdr:to>
    <xdr:pic>
      <xdr:nvPicPr>
        <xdr:cNvPr id="3" name="Picture 2" descr="Capture1.PNG">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2"/>
        <a:stretch>
          <a:fillRect/>
        </a:stretch>
      </xdr:blipFill>
      <xdr:spPr>
        <a:xfrm>
          <a:off x="238125" y="4333875"/>
          <a:ext cx="2495550" cy="288184"/>
        </a:xfrm>
        <a:prstGeom prst="rect">
          <a:avLst/>
        </a:prstGeom>
      </xdr:spPr>
    </xdr:pic>
    <xdr:clientData/>
  </xdr:twoCellAnchor>
  <xdr:twoCellAnchor editAs="oneCell">
    <xdr:from>
      <xdr:col>1</xdr:col>
      <xdr:colOff>247650</xdr:colOff>
      <xdr:row>46</xdr:row>
      <xdr:rowOff>142875</xdr:rowOff>
    </xdr:from>
    <xdr:to>
      <xdr:col>4</xdr:col>
      <xdr:colOff>228853</xdr:colOff>
      <xdr:row>51</xdr:row>
      <xdr:rowOff>76324</xdr:rowOff>
    </xdr:to>
    <xdr:pic>
      <xdr:nvPicPr>
        <xdr:cNvPr id="4" name="Picture 3" descr="capture3.PNG">
          <a:extLst>
            <a:ext uri="{FF2B5EF4-FFF2-40B4-BE49-F238E27FC236}">
              <a16:creationId xmlns:a16="http://schemas.microsoft.com/office/drawing/2014/main" xmlns="" id="{00000000-0008-0000-0100-000004000000}"/>
            </a:ext>
          </a:extLst>
        </xdr:cNvPr>
        <xdr:cNvPicPr>
          <a:picLocks noChangeAspect="1"/>
        </xdr:cNvPicPr>
      </xdr:nvPicPr>
      <xdr:blipFill>
        <a:blip xmlns:r="http://schemas.openxmlformats.org/officeDocument/2006/relationships" r:embed="rId3"/>
        <a:stretch>
          <a:fillRect/>
        </a:stretch>
      </xdr:blipFill>
      <xdr:spPr>
        <a:xfrm>
          <a:off x="247650" y="8286750"/>
          <a:ext cx="1810003" cy="885949"/>
        </a:xfrm>
        <a:prstGeom prst="rect">
          <a:avLst/>
        </a:prstGeom>
      </xdr:spPr>
    </xdr:pic>
    <xdr:clientData/>
  </xdr:twoCellAnchor>
  <xdr:twoCellAnchor editAs="oneCell">
    <xdr:from>
      <xdr:col>1</xdr:col>
      <xdr:colOff>57150</xdr:colOff>
      <xdr:row>63</xdr:row>
      <xdr:rowOff>76200</xdr:rowOff>
    </xdr:from>
    <xdr:to>
      <xdr:col>4</xdr:col>
      <xdr:colOff>286037</xdr:colOff>
      <xdr:row>65</xdr:row>
      <xdr:rowOff>114359</xdr:rowOff>
    </xdr:to>
    <xdr:pic>
      <xdr:nvPicPr>
        <xdr:cNvPr id="6" name="Picture 5" descr="CAPTURE4.PNG">
          <a:extLst>
            <a:ext uri="{FF2B5EF4-FFF2-40B4-BE49-F238E27FC236}">
              <a16:creationId xmlns:a16="http://schemas.microsoft.com/office/drawing/2014/main" xmlns="" id="{00000000-0008-0000-0100-000006000000}"/>
            </a:ext>
          </a:extLst>
        </xdr:cNvPr>
        <xdr:cNvPicPr>
          <a:picLocks noChangeAspect="1"/>
        </xdr:cNvPicPr>
      </xdr:nvPicPr>
      <xdr:blipFill>
        <a:blip xmlns:r="http://schemas.openxmlformats.org/officeDocument/2006/relationships" r:embed="rId4"/>
        <a:stretch>
          <a:fillRect/>
        </a:stretch>
      </xdr:blipFill>
      <xdr:spPr>
        <a:xfrm>
          <a:off x="57150" y="12020550"/>
          <a:ext cx="2057687" cy="419159"/>
        </a:xfrm>
        <a:prstGeom prst="rect">
          <a:avLst/>
        </a:prstGeom>
        <a:solidFill>
          <a:srgbClr val="92D050"/>
        </a:solidFill>
      </xdr:spPr>
    </xdr:pic>
    <xdr:clientData/>
  </xdr:twoCellAnchor>
  <xdr:twoCellAnchor editAs="oneCell">
    <xdr:from>
      <xdr:col>1</xdr:col>
      <xdr:colOff>38099</xdr:colOff>
      <xdr:row>80</xdr:row>
      <xdr:rowOff>142998</xdr:rowOff>
    </xdr:from>
    <xdr:to>
      <xdr:col>6</xdr:col>
      <xdr:colOff>485774</xdr:colOff>
      <xdr:row>84</xdr:row>
      <xdr:rowOff>19049</xdr:rowOff>
    </xdr:to>
    <xdr:pic>
      <xdr:nvPicPr>
        <xdr:cNvPr id="7" name="Picture 6" descr="Capture5.PNG">
          <a:extLst>
            <a:ext uri="{FF2B5EF4-FFF2-40B4-BE49-F238E27FC236}">
              <a16:creationId xmlns:a16="http://schemas.microsoft.com/office/drawing/2014/main" xmlns="" id="{00000000-0008-0000-0100-000007000000}"/>
            </a:ext>
          </a:extLst>
        </xdr:cNvPr>
        <xdr:cNvPicPr>
          <a:picLocks noChangeAspect="1"/>
        </xdr:cNvPicPr>
      </xdr:nvPicPr>
      <xdr:blipFill>
        <a:blip xmlns:r="http://schemas.openxmlformats.org/officeDocument/2006/relationships" r:embed="rId5"/>
        <a:stretch>
          <a:fillRect/>
        </a:stretch>
      </xdr:blipFill>
      <xdr:spPr>
        <a:xfrm flipV="1">
          <a:off x="6743699" y="15897348"/>
          <a:ext cx="3495675" cy="6380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16</xdr:row>
      <xdr:rowOff>95250</xdr:rowOff>
    </xdr:from>
    <xdr:to>
      <xdr:col>7</xdr:col>
      <xdr:colOff>419100</xdr:colOff>
      <xdr:row>30</xdr:row>
      <xdr:rowOff>171450</xdr:rowOff>
    </xdr:to>
    <xdr:graphicFrame macro="">
      <xdr:nvGraphicFramePr>
        <xdr:cNvPr id="2" name="Chart 1">
          <a:extLst>
            <a:ext uri="{FF2B5EF4-FFF2-40B4-BE49-F238E27FC236}">
              <a16:creationId xmlns:a16="http://schemas.microsoft.com/office/drawing/2014/main" xmlns=""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114300</xdr:rowOff>
    </xdr:from>
    <xdr:to>
      <xdr:col>7</xdr:col>
      <xdr:colOff>304800</xdr:colOff>
      <xdr:row>81</xdr:row>
      <xdr:rowOff>9525</xdr:rowOff>
    </xdr:to>
    <xdr:graphicFrame macro="">
      <xdr:nvGraphicFramePr>
        <xdr:cNvPr id="3" name="Chart 2">
          <a:extLst>
            <a:ext uri="{FF2B5EF4-FFF2-40B4-BE49-F238E27FC236}">
              <a16:creationId xmlns:a16="http://schemas.microsoft.com/office/drawing/2014/main" xmlns="" id="{00000000-0008-0000-0D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152400</xdr:colOff>
      <xdr:row>32</xdr:row>
      <xdr:rowOff>152400</xdr:rowOff>
    </xdr:from>
    <xdr:to>
      <xdr:col>7</xdr:col>
      <xdr:colOff>457200</xdr:colOff>
      <xdr:row>47</xdr:row>
      <xdr:rowOff>38100</xdr:rowOff>
    </xdr:to>
    <xdr:graphicFrame macro="">
      <xdr:nvGraphicFramePr>
        <xdr:cNvPr id="4" name="Chart 3">
          <a:extLst>
            <a:ext uri="{FF2B5EF4-FFF2-40B4-BE49-F238E27FC236}">
              <a16:creationId xmlns:a16="http://schemas.microsoft.com/office/drawing/2014/main" xmlns="" id="{00000000-0008-0000-0D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5</xdr:col>
      <xdr:colOff>1257300</xdr:colOff>
      <xdr:row>31</xdr:row>
      <xdr:rowOff>38100</xdr:rowOff>
    </xdr:from>
    <xdr:ext cx="184731" cy="264560"/>
    <xdr:sp macro="" textlink="">
      <xdr:nvSpPr>
        <xdr:cNvPr id="2" name="TextBox 1">
          <a:extLst>
            <a:ext uri="{FF2B5EF4-FFF2-40B4-BE49-F238E27FC236}">
              <a16:creationId xmlns:a16="http://schemas.microsoft.com/office/drawing/2014/main" xmlns="" id="{00000000-0008-0000-0F00-000002000000}"/>
            </a:ext>
          </a:extLst>
        </xdr:cNvPr>
        <xdr:cNvSpPr txBox="1"/>
      </xdr:nvSpPr>
      <xdr:spPr>
        <a:xfrm>
          <a:off x="5114925" y="609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723900</xdr:colOff>
      <xdr:row>9</xdr:row>
      <xdr:rowOff>152400</xdr:rowOff>
    </xdr:from>
    <xdr:to>
      <xdr:col>8</xdr:col>
      <xdr:colOff>914400</xdr:colOff>
      <xdr:row>25</xdr:row>
      <xdr:rowOff>0</xdr:rowOff>
    </xdr:to>
    <xdr:graphicFrame macro="">
      <xdr:nvGraphicFramePr>
        <xdr:cNvPr id="11" name="Chart 10">
          <a:extLst>
            <a:ext uri="{FF2B5EF4-FFF2-40B4-BE49-F238E27FC236}">
              <a16:creationId xmlns:a16="http://schemas.microsoft.com/office/drawing/2014/main" xmlns="" id="{89A2A2ED-1FA1-43EB-BCC6-1904E5728A80}"/>
            </a:ext>
            <a:ext uri="{147F2762-F138-4A5C-976F-8EAC2B608ADB}">
              <a16:predDERef xmlns:a16="http://schemas.microsoft.com/office/drawing/2014/main" xmlns="" pred="{E03D3512-D6DC-4EA5-A8BB-9EA59D8003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9</xdr:row>
      <xdr:rowOff>171450</xdr:rowOff>
    </xdr:from>
    <xdr:to>
      <xdr:col>4</xdr:col>
      <xdr:colOff>285750</xdr:colOff>
      <xdr:row>24</xdr:row>
      <xdr:rowOff>180975</xdr:rowOff>
    </xdr:to>
    <xdr:graphicFrame macro="">
      <xdr:nvGraphicFramePr>
        <xdr:cNvPr id="17" name="Chart 16">
          <a:extLst>
            <a:ext uri="{FF2B5EF4-FFF2-40B4-BE49-F238E27FC236}">
              <a16:creationId xmlns:a16="http://schemas.microsoft.com/office/drawing/2014/main" xmlns="" id="{0AD826DD-EFD4-46D4-A07D-44A9E7A0DE4C}"/>
            </a:ext>
            <a:ext uri="{147F2762-F138-4A5C-976F-8EAC2B608ADB}">
              <a16:predDERef xmlns:a16="http://schemas.microsoft.com/office/drawing/2014/main" xmlns="" pred="{89A2A2ED-1FA1-43EB-BCC6-1904E5728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1304925</xdr:colOff>
      <xdr:row>9</xdr:row>
      <xdr:rowOff>152400</xdr:rowOff>
    </xdr:from>
    <xdr:to>
      <xdr:col>12</xdr:col>
      <xdr:colOff>19050</xdr:colOff>
      <xdr:row>24</xdr:row>
      <xdr:rowOff>38100</xdr:rowOff>
    </xdr:to>
    <xdr:graphicFrame macro="">
      <xdr:nvGraphicFramePr>
        <xdr:cNvPr id="20" name="Chart 19">
          <a:extLst>
            <a:ext uri="{FF2B5EF4-FFF2-40B4-BE49-F238E27FC236}">
              <a16:creationId xmlns:a16="http://schemas.microsoft.com/office/drawing/2014/main" xmlns="" id="{24EA11D9-6A8C-4A0C-97E6-7A155740E19F}"/>
            </a:ext>
            <a:ext uri="{147F2762-F138-4A5C-976F-8EAC2B608ADB}">
              <a16:predDERef xmlns:a16="http://schemas.microsoft.com/office/drawing/2014/main" xmlns="" pred="{0AD826DD-EFD4-46D4-A07D-44A9E7A0DE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id="1" name="Table1" displayName="Table1" ref="A1:D13" totalsRowShown="0">
  <autoFilter ref="A1:D13"/>
  <tableColumns count="4">
    <tableColumn id="1" name="STUDENT NAME" dataDxfId="2"/>
    <tableColumn id="2" name="BATCH"/>
    <tableColumn id="3" name="ADMISSION DATE" dataDxfId="1"/>
    <tableColumn id="4" name="TIME"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file:///C:\Users\GYAN-JYOTI_5\AppData\Local\Temp\Rar$DIa0.491\pelingmit-excel%20basis.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excel@gmail.com" TargetMode="External"/><Relationship Id="rId2" Type="http://schemas.openxmlformats.org/officeDocument/2006/relationships/hyperlink" Target="mailto:another@gmail.com" TargetMode="External"/><Relationship Id="rId1" Type="http://schemas.openxmlformats.org/officeDocument/2006/relationships/hyperlink" Target="mailto:eg@gmail.com" TargetMode="External"/><Relationship Id="rId6" Type="http://schemas.openxmlformats.org/officeDocument/2006/relationships/printerSettings" Target="../printerSettings/printerSettings3.bin"/><Relationship Id="rId5" Type="http://schemas.openxmlformats.org/officeDocument/2006/relationships/hyperlink" Target="mailto:ras123@gmail.com" TargetMode="External"/><Relationship Id="rId4" Type="http://schemas.openxmlformats.org/officeDocument/2006/relationships/hyperlink" Target="mailto:kobe@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dafont.com/idautomationhc39m.font"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3" Type="http://schemas.openxmlformats.org/officeDocument/2006/relationships/hyperlink" Target="mailto:wmlepcha@gmail.com" TargetMode="External"/><Relationship Id="rId2" Type="http://schemas.openxmlformats.org/officeDocument/2006/relationships/hyperlink" Target="mailto:sevvaince@gmaol.com" TargetMode="External"/><Relationship Id="rId1" Type="http://schemas.openxmlformats.org/officeDocument/2006/relationships/hyperlink" Target="mailto:wilburlepcha@gmail.com" TargetMode="External"/><Relationship Id="rId4" Type="http://schemas.openxmlformats.org/officeDocument/2006/relationships/hyperlink" Target="mailto:wilburlepcha@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Pr codeName="Sheet1"/>
  <dimension ref="A1:M46"/>
  <sheetViews>
    <sheetView topLeftCell="D28" workbookViewId="0">
      <selection activeCell="F25" sqref="F25:L37"/>
    </sheetView>
  </sheetViews>
  <sheetFormatPr defaultRowHeight="15"/>
  <sheetData>
    <row r="1" spans="2:13">
      <c r="G1" s="67" t="s">
        <v>395</v>
      </c>
      <c r="H1" s="67"/>
      <c r="I1" s="67"/>
    </row>
    <row r="2" spans="2:13">
      <c r="F2" t="s">
        <v>399</v>
      </c>
    </row>
    <row r="3" spans="2:13">
      <c r="D3" s="72" t="s">
        <v>0</v>
      </c>
      <c r="E3" s="73"/>
      <c r="F3" s="73"/>
      <c r="G3" s="73"/>
      <c r="H3" s="73"/>
      <c r="I3" s="73"/>
      <c r="J3" s="73"/>
      <c r="K3" s="73"/>
    </row>
    <row r="4" spans="2:13">
      <c r="D4" s="73"/>
      <c r="E4" s="73"/>
      <c r="F4" s="73"/>
      <c r="G4" s="73"/>
      <c r="H4" s="73"/>
      <c r="I4" s="73"/>
      <c r="J4" s="73"/>
      <c r="K4" s="73"/>
    </row>
    <row r="5" spans="2:13">
      <c r="D5" s="73"/>
      <c r="E5" s="73"/>
      <c r="F5" s="73"/>
      <c r="G5" s="73"/>
      <c r="H5" s="73"/>
      <c r="I5" s="73"/>
      <c r="J5" s="73"/>
      <c r="K5" s="73"/>
    </row>
    <row r="6" spans="2:13">
      <c r="D6" s="73"/>
      <c r="E6" s="73"/>
      <c r="F6" s="73"/>
      <c r="G6" s="73"/>
      <c r="H6" s="73"/>
      <c r="I6" s="73"/>
      <c r="J6" s="73"/>
      <c r="K6" s="73"/>
    </row>
    <row r="7" spans="2:13">
      <c r="D7" s="73"/>
      <c r="E7" s="73"/>
      <c r="F7" s="73"/>
      <c r="G7" s="73"/>
      <c r="H7" s="73"/>
      <c r="I7" s="73"/>
      <c r="J7" s="73"/>
      <c r="K7" s="73"/>
    </row>
    <row r="8" spans="2:13">
      <c r="D8" s="73"/>
      <c r="E8" s="73"/>
      <c r="F8" s="73"/>
      <c r="G8" s="73"/>
      <c r="H8" s="73"/>
      <c r="I8" s="73"/>
      <c r="J8" s="73"/>
      <c r="K8" s="73"/>
    </row>
    <row r="9" spans="2:13" ht="15" customHeight="1">
      <c r="C9" s="30"/>
    </row>
    <row r="10" spans="2:13">
      <c r="B10" s="71" t="s">
        <v>1</v>
      </c>
      <c r="C10" s="71"/>
      <c r="E10" s="74" t="s">
        <v>2</v>
      </c>
      <c r="F10" s="75"/>
      <c r="G10" s="75"/>
      <c r="H10" s="75"/>
      <c r="I10" s="75"/>
    </row>
    <row r="11" spans="2:13" ht="15" customHeight="1">
      <c r="B11" s="71"/>
      <c r="C11" s="71"/>
      <c r="E11" s="75"/>
      <c r="F11" s="75"/>
      <c r="G11" s="75"/>
      <c r="H11" s="75"/>
      <c r="I11" s="75"/>
    </row>
    <row r="12" spans="2:13">
      <c r="B12" s="71"/>
      <c r="C12" s="71"/>
      <c r="E12" s="75"/>
      <c r="F12" s="75"/>
      <c r="G12" s="75"/>
      <c r="H12" s="75"/>
      <c r="I12" s="75"/>
    </row>
    <row r="13" spans="2:13" ht="15" customHeight="1"/>
    <row r="14" spans="2:13">
      <c r="C14" s="30"/>
      <c r="D14" s="30"/>
      <c r="E14" s="30"/>
      <c r="F14" s="68" t="s">
        <v>394</v>
      </c>
      <c r="G14" s="69"/>
      <c r="H14" s="69"/>
      <c r="I14" s="69"/>
      <c r="J14" s="69"/>
      <c r="K14" s="69"/>
      <c r="L14" s="69"/>
      <c r="M14" s="69"/>
    </row>
    <row r="15" spans="2:13">
      <c r="C15" s="30"/>
      <c r="D15" s="30"/>
      <c r="F15" s="69"/>
      <c r="G15" s="69"/>
      <c r="H15" s="69"/>
      <c r="I15" s="69"/>
      <c r="J15" s="69"/>
      <c r="K15" s="69"/>
      <c r="L15" s="69"/>
      <c r="M15" s="69"/>
    </row>
    <row r="16" spans="2:13">
      <c r="F16" s="69"/>
      <c r="G16" s="69"/>
      <c r="H16" s="69"/>
      <c r="I16" s="69"/>
      <c r="J16" s="69"/>
      <c r="K16" s="69"/>
      <c r="L16" s="69"/>
      <c r="M16" s="69"/>
    </row>
    <row r="17" spans="1:13">
      <c r="B17" s="71" t="s">
        <v>3</v>
      </c>
      <c r="C17" s="71"/>
      <c r="D17" s="71"/>
      <c r="F17" s="69"/>
      <c r="G17" s="69"/>
      <c r="H17" s="69"/>
      <c r="I17" s="69"/>
      <c r="J17" s="69"/>
      <c r="K17" s="69"/>
      <c r="L17" s="69"/>
      <c r="M17" s="69"/>
    </row>
    <row r="18" spans="1:13">
      <c r="B18" s="71"/>
      <c r="C18" s="71"/>
      <c r="D18" s="71"/>
      <c r="F18" s="69"/>
      <c r="G18" s="69"/>
      <c r="H18" s="69"/>
      <c r="I18" s="69"/>
      <c r="J18" s="69"/>
      <c r="K18" s="69"/>
      <c r="L18" s="69"/>
      <c r="M18" s="69"/>
    </row>
    <row r="19" spans="1:13">
      <c r="B19" s="71"/>
      <c r="C19" s="71"/>
      <c r="D19" s="71"/>
      <c r="F19" s="69"/>
      <c r="G19" s="69"/>
      <c r="H19" s="69"/>
      <c r="I19" s="69"/>
      <c r="J19" s="69"/>
      <c r="K19" s="69"/>
      <c r="L19" s="69"/>
      <c r="M19" s="69"/>
    </row>
    <row r="20" spans="1:13" ht="15" customHeight="1">
      <c r="F20" s="69"/>
      <c r="G20" s="69"/>
      <c r="H20" s="69"/>
      <c r="I20" s="69"/>
      <c r="J20" s="69"/>
      <c r="K20" s="69"/>
      <c r="L20" s="69"/>
      <c r="M20" s="69"/>
    </row>
    <row r="21" spans="1:13">
      <c r="D21" s="30"/>
      <c r="F21" s="69"/>
      <c r="G21" s="69"/>
      <c r="H21" s="69"/>
      <c r="I21" s="69"/>
      <c r="J21" s="69"/>
      <c r="K21" s="69"/>
      <c r="L21" s="69"/>
      <c r="M21" s="69"/>
    </row>
    <row r="22" spans="1:13">
      <c r="D22" s="30"/>
      <c r="F22" s="69"/>
      <c r="G22" s="69"/>
      <c r="H22" s="69"/>
      <c r="I22" s="69"/>
      <c r="J22" s="69"/>
      <c r="K22" s="69"/>
      <c r="L22" s="69"/>
      <c r="M22" s="69"/>
    </row>
    <row r="25" spans="1:13">
      <c r="F25" s="68" t="s">
        <v>5</v>
      </c>
      <c r="G25" s="68"/>
      <c r="H25" s="68"/>
      <c r="I25" s="68"/>
      <c r="J25" s="68"/>
      <c r="K25" s="68"/>
      <c r="L25" s="68"/>
    </row>
    <row r="26" spans="1:13">
      <c r="B26" s="70" t="s">
        <v>4</v>
      </c>
      <c r="C26" s="70"/>
      <c r="D26" s="70"/>
      <c r="F26" s="68"/>
      <c r="G26" s="68"/>
      <c r="H26" s="68"/>
      <c r="I26" s="68"/>
      <c r="J26" s="68"/>
      <c r="K26" s="68"/>
      <c r="L26" s="68"/>
    </row>
    <row r="27" spans="1:13">
      <c r="B27" s="70"/>
      <c r="C27" s="70"/>
      <c r="D27" s="70"/>
      <c r="F27" s="68"/>
      <c r="G27" s="68"/>
      <c r="H27" s="68"/>
      <c r="I27" s="68"/>
      <c r="J27" s="68"/>
      <c r="K27" s="68"/>
      <c r="L27" s="68"/>
    </row>
    <row r="28" spans="1:13">
      <c r="B28" s="70"/>
      <c r="C28" s="70"/>
      <c r="D28" s="70"/>
      <c r="F28" s="68"/>
      <c r="G28" s="68"/>
      <c r="H28" s="68"/>
      <c r="I28" s="68"/>
      <c r="J28" s="68"/>
      <c r="K28" s="68"/>
      <c r="L28" s="68"/>
    </row>
    <row r="29" spans="1:13" ht="15" customHeight="1">
      <c r="F29" s="68"/>
      <c r="G29" s="68"/>
      <c r="H29" s="68"/>
      <c r="I29" s="68"/>
      <c r="J29" s="68"/>
      <c r="K29" s="68"/>
      <c r="L29" s="68"/>
    </row>
    <row r="30" spans="1:13" ht="15" customHeight="1">
      <c r="F30" s="68"/>
      <c r="G30" s="68"/>
      <c r="H30" s="68"/>
      <c r="I30" s="68"/>
      <c r="J30" s="68"/>
      <c r="K30" s="68"/>
      <c r="L30" s="68"/>
    </row>
    <row r="31" spans="1:13">
      <c r="F31" s="68"/>
      <c r="G31" s="68"/>
      <c r="H31" s="68"/>
      <c r="I31" s="68"/>
      <c r="J31" s="68"/>
      <c r="K31" s="68"/>
      <c r="L31" s="68"/>
    </row>
    <row r="32" spans="1:13">
      <c r="A32" s="30"/>
      <c r="B32" s="30"/>
      <c r="C32" s="30"/>
      <c r="D32" s="30"/>
      <c r="F32" s="68"/>
      <c r="G32" s="68"/>
      <c r="H32" s="68"/>
      <c r="I32" s="68"/>
      <c r="J32" s="68"/>
      <c r="K32" s="68"/>
      <c r="L32" s="68"/>
    </row>
    <row r="33" spans="2:12" ht="15" customHeight="1">
      <c r="D33" s="30"/>
      <c r="F33" s="68"/>
      <c r="G33" s="68"/>
      <c r="H33" s="68"/>
      <c r="I33" s="68"/>
      <c r="J33" s="68"/>
      <c r="K33" s="68"/>
      <c r="L33" s="68"/>
    </row>
    <row r="34" spans="2:12">
      <c r="F34" s="68"/>
      <c r="G34" s="68"/>
      <c r="H34" s="68"/>
      <c r="I34" s="68"/>
      <c r="J34" s="68"/>
      <c r="K34" s="68"/>
      <c r="L34" s="68"/>
    </row>
    <row r="35" spans="2:12">
      <c r="F35" s="68"/>
      <c r="G35" s="68"/>
      <c r="H35" s="68"/>
      <c r="I35" s="68"/>
      <c r="J35" s="68"/>
      <c r="K35" s="68"/>
      <c r="L35" s="68"/>
    </row>
    <row r="36" spans="2:12">
      <c r="F36" s="68"/>
      <c r="G36" s="68"/>
      <c r="H36" s="68"/>
      <c r="I36" s="68"/>
      <c r="J36" s="68"/>
      <c r="K36" s="68"/>
      <c r="L36" s="68"/>
    </row>
    <row r="37" spans="2:12" ht="15" customHeight="1">
      <c r="F37" s="68"/>
      <c r="G37" s="68"/>
      <c r="H37" s="68"/>
      <c r="I37" s="68"/>
      <c r="J37" s="68"/>
      <c r="K37" s="68"/>
      <c r="L37" s="68"/>
    </row>
    <row r="39" spans="2:12">
      <c r="F39" s="76" t="s">
        <v>393</v>
      </c>
      <c r="G39" s="76"/>
      <c r="H39" s="76"/>
      <c r="I39" s="76"/>
      <c r="J39" s="76"/>
      <c r="K39" s="76"/>
    </row>
    <row r="40" spans="2:12">
      <c r="B40" s="71" t="s">
        <v>6</v>
      </c>
      <c r="C40" s="70"/>
      <c r="D40" s="70"/>
      <c r="F40" s="76"/>
      <c r="G40" s="76"/>
      <c r="H40" s="76"/>
      <c r="I40" s="76"/>
      <c r="J40" s="76"/>
      <c r="K40" s="76"/>
    </row>
    <row r="41" spans="2:12">
      <c r="B41" s="70"/>
      <c r="C41" s="70"/>
      <c r="D41" s="70"/>
      <c r="F41" s="76"/>
      <c r="G41" s="76"/>
      <c r="H41" s="76"/>
      <c r="I41" s="76"/>
      <c r="J41" s="76"/>
      <c r="K41" s="76"/>
    </row>
    <row r="42" spans="2:12">
      <c r="B42" s="70"/>
      <c r="C42" s="70"/>
      <c r="D42" s="70"/>
      <c r="F42" s="76"/>
      <c r="G42" s="76"/>
      <c r="H42" s="76"/>
      <c r="I42" s="76"/>
      <c r="J42" s="76"/>
      <c r="K42" s="76"/>
    </row>
    <row r="43" spans="2:12">
      <c r="F43" s="76"/>
      <c r="G43" s="76"/>
      <c r="H43" s="76"/>
      <c r="I43" s="76"/>
      <c r="J43" s="76"/>
      <c r="K43" s="76"/>
    </row>
    <row r="44" spans="2:12">
      <c r="F44" s="76"/>
      <c r="G44" s="76"/>
      <c r="H44" s="76"/>
      <c r="I44" s="76"/>
      <c r="J44" s="76"/>
      <c r="K44" s="76"/>
    </row>
    <row r="45" spans="2:12">
      <c r="F45" s="76"/>
      <c r="G45" s="76"/>
      <c r="H45" s="76"/>
      <c r="I45" s="76"/>
      <c r="J45" s="76"/>
      <c r="K45" s="76"/>
    </row>
    <row r="46" spans="2:12">
      <c r="F46" s="76"/>
      <c r="G46" s="76"/>
      <c r="H46" s="76"/>
      <c r="I46" s="76"/>
      <c r="J46" s="76"/>
      <c r="K46" s="76"/>
    </row>
  </sheetData>
  <mergeCells count="10">
    <mergeCell ref="G1:I1"/>
    <mergeCell ref="F25:L37"/>
    <mergeCell ref="F14:M22"/>
    <mergeCell ref="B26:D28"/>
    <mergeCell ref="B40:D42"/>
    <mergeCell ref="D3:K8"/>
    <mergeCell ref="B10:C12"/>
    <mergeCell ref="E10:I12"/>
    <mergeCell ref="F39:K46"/>
    <mergeCell ref="B17:D1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sheetPr codeName="Sheet2"/>
  <dimension ref="B2:I92"/>
  <sheetViews>
    <sheetView topLeftCell="A31" workbookViewId="0">
      <selection activeCell="B88" sqref="B88:G92"/>
    </sheetView>
  </sheetViews>
  <sheetFormatPr defaultRowHeight="15"/>
  <sheetData>
    <row r="2" spans="2:6" ht="15" customHeight="1">
      <c r="C2" s="77" t="s">
        <v>7</v>
      </c>
      <c r="D2" s="78"/>
    </row>
    <row r="3" spans="2:6">
      <c r="C3" s="78"/>
      <c r="D3" s="78"/>
    </row>
    <row r="5" spans="2:6">
      <c r="B5" s="79"/>
      <c r="C5" s="79"/>
      <c r="D5" s="79"/>
      <c r="E5" s="79"/>
      <c r="F5" s="79"/>
    </row>
    <row r="6" spans="2:6">
      <c r="B6" s="79"/>
      <c r="C6" s="79"/>
      <c r="D6" s="79"/>
      <c r="E6" s="79"/>
      <c r="F6" s="79"/>
    </row>
    <row r="7" spans="2:6">
      <c r="B7" s="79"/>
      <c r="C7" s="79"/>
      <c r="D7" s="79"/>
      <c r="E7" s="79"/>
      <c r="F7" s="79"/>
    </row>
    <row r="8" spans="2:6">
      <c r="B8" s="79"/>
      <c r="C8" s="79"/>
      <c r="D8" s="79"/>
      <c r="E8" s="79"/>
      <c r="F8" s="79"/>
    </row>
    <row r="9" spans="2:6">
      <c r="B9" s="79"/>
      <c r="C9" s="79"/>
      <c r="D9" s="79"/>
      <c r="E9" s="79"/>
      <c r="F9" s="79"/>
    </row>
    <row r="10" spans="2:6">
      <c r="B10" s="79"/>
      <c r="C10" s="79"/>
      <c r="D10" s="79"/>
      <c r="E10" s="79"/>
      <c r="F10" s="79"/>
    </row>
    <row r="11" spans="2:6">
      <c r="B11" s="79"/>
      <c r="C11" s="79"/>
      <c r="D11" s="79"/>
      <c r="E11" s="79"/>
      <c r="F11" s="79"/>
    </row>
    <row r="12" spans="2:6">
      <c r="B12" s="79"/>
      <c r="C12" s="79"/>
      <c r="D12" s="79"/>
      <c r="E12" s="79"/>
      <c r="F12" s="79"/>
    </row>
    <row r="13" spans="2:6">
      <c r="B13" s="79"/>
      <c r="C13" s="79"/>
      <c r="D13" s="79"/>
      <c r="E13" s="79"/>
      <c r="F13" s="79"/>
    </row>
    <row r="15" spans="2:6">
      <c r="B15" s="68" t="s">
        <v>8</v>
      </c>
      <c r="C15" s="69"/>
      <c r="D15" s="69"/>
      <c r="E15" s="69"/>
      <c r="F15" s="69"/>
    </row>
    <row r="16" spans="2:6">
      <c r="B16" s="69"/>
      <c r="C16" s="69"/>
      <c r="D16" s="69"/>
      <c r="E16" s="69"/>
      <c r="F16" s="69"/>
    </row>
    <row r="17" spans="2:6">
      <c r="B17" s="69"/>
      <c r="C17" s="69"/>
      <c r="D17" s="69"/>
      <c r="E17" s="69"/>
      <c r="F17" s="69"/>
    </row>
    <row r="18" spans="2:6">
      <c r="B18" s="69"/>
      <c r="C18" s="69"/>
      <c r="D18" s="69"/>
      <c r="E18" s="69"/>
      <c r="F18" s="69"/>
    </row>
    <row r="19" spans="2:6">
      <c r="B19" s="69"/>
      <c r="C19" s="69"/>
      <c r="D19" s="69"/>
      <c r="E19" s="69"/>
      <c r="F19" s="69"/>
    </row>
    <row r="21" spans="2:6">
      <c r="B21" s="80" t="s">
        <v>9</v>
      </c>
      <c r="C21" s="80"/>
      <c r="D21" s="80"/>
    </row>
    <row r="22" spans="2:6">
      <c r="B22" s="80"/>
      <c r="C22" s="80"/>
      <c r="D22" s="80"/>
    </row>
    <row r="23" spans="2:6">
      <c r="B23" s="80"/>
      <c r="C23" s="80"/>
      <c r="D23" s="80"/>
    </row>
    <row r="25" spans="2:6">
      <c r="B25" s="79"/>
      <c r="C25" s="79"/>
      <c r="D25" s="79"/>
      <c r="E25" s="79"/>
      <c r="F25" s="79"/>
    </row>
    <row r="26" spans="2:6">
      <c r="B26" s="79"/>
      <c r="C26" s="79"/>
      <c r="D26" s="79"/>
      <c r="E26" s="79"/>
      <c r="F26" s="79"/>
    </row>
    <row r="27" spans="2:6">
      <c r="B27" s="79"/>
      <c r="C27" s="79"/>
      <c r="D27" s="79"/>
      <c r="E27" s="79"/>
      <c r="F27" s="79"/>
    </row>
    <row r="28" spans="2:6">
      <c r="B28" s="79"/>
      <c r="C28" s="79"/>
      <c r="D28" s="79"/>
      <c r="E28" s="79"/>
      <c r="F28" s="79"/>
    </row>
    <row r="29" spans="2:6">
      <c r="B29" s="79"/>
      <c r="C29" s="79"/>
      <c r="D29" s="79"/>
      <c r="E29" s="79"/>
      <c r="F29" s="79"/>
    </row>
    <row r="30" spans="2:6">
      <c r="B30" s="79"/>
      <c r="C30" s="79"/>
      <c r="D30" s="79"/>
      <c r="E30" s="79"/>
      <c r="F30" s="79"/>
    </row>
    <row r="31" spans="2:6">
      <c r="B31" s="79"/>
      <c r="C31" s="79"/>
      <c r="D31" s="79"/>
      <c r="E31" s="79"/>
      <c r="F31" s="79"/>
    </row>
    <row r="32" spans="2:6">
      <c r="B32" s="79"/>
      <c r="C32" s="79"/>
      <c r="D32" s="79"/>
      <c r="E32" s="79"/>
      <c r="F32" s="79"/>
    </row>
    <row r="33" spans="2:7">
      <c r="B33" s="79"/>
      <c r="C33" s="79"/>
      <c r="D33" s="79"/>
      <c r="E33" s="79"/>
      <c r="F33" s="79"/>
    </row>
    <row r="35" spans="2:7">
      <c r="B35" s="68" t="s">
        <v>10</v>
      </c>
      <c r="C35" s="69"/>
      <c r="D35" s="69"/>
      <c r="E35" s="69"/>
      <c r="F35" s="69"/>
      <c r="G35" s="69"/>
    </row>
    <row r="36" spans="2:7">
      <c r="B36" s="69"/>
      <c r="C36" s="69"/>
      <c r="D36" s="69"/>
      <c r="E36" s="69"/>
      <c r="F36" s="69"/>
      <c r="G36" s="69"/>
    </row>
    <row r="37" spans="2:7">
      <c r="B37" s="69"/>
      <c r="C37" s="69"/>
      <c r="D37" s="69"/>
      <c r="E37" s="69"/>
      <c r="F37" s="69"/>
      <c r="G37" s="69"/>
    </row>
    <row r="38" spans="2:7">
      <c r="B38" s="69"/>
      <c r="C38" s="69"/>
      <c r="D38" s="69"/>
      <c r="E38" s="69"/>
      <c r="F38" s="69"/>
      <c r="G38" s="69"/>
    </row>
    <row r="39" spans="2:7">
      <c r="B39" s="69"/>
      <c r="C39" s="69"/>
      <c r="D39" s="69"/>
      <c r="E39" s="69"/>
      <c r="F39" s="69"/>
      <c r="G39" s="69"/>
    </row>
    <row r="40" spans="2:7">
      <c r="B40" s="69"/>
      <c r="C40" s="69"/>
      <c r="D40" s="69"/>
      <c r="E40" s="69"/>
      <c r="F40" s="69"/>
      <c r="G40" s="69"/>
    </row>
    <row r="41" spans="2:7" ht="15" customHeight="1">
      <c r="B41" s="69"/>
      <c r="C41" s="69"/>
      <c r="D41" s="69"/>
      <c r="E41" s="69"/>
      <c r="F41" s="69"/>
      <c r="G41" s="69"/>
    </row>
    <row r="42" spans="2:7" ht="11.25" customHeight="1"/>
    <row r="43" spans="2:7">
      <c r="D43" s="78" t="s">
        <v>11</v>
      </c>
      <c r="E43" s="78"/>
    </row>
    <row r="44" spans="2:7">
      <c r="D44" s="78"/>
      <c r="E44" s="78"/>
    </row>
    <row r="45" spans="2:7" ht="14.25" customHeight="1">
      <c r="D45" s="78"/>
      <c r="E45" s="78"/>
    </row>
    <row r="46" spans="2:7" ht="15" customHeight="1"/>
    <row r="47" spans="2:7">
      <c r="B47" s="79"/>
      <c r="C47" s="79"/>
      <c r="D47" s="79"/>
      <c r="E47" s="79"/>
      <c r="F47" s="79"/>
    </row>
    <row r="48" spans="2:7">
      <c r="B48" s="79"/>
      <c r="C48" s="79"/>
      <c r="D48" s="79"/>
      <c r="E48" s="79"/>
      <c r="F48" s="79"/>
    </row>
    <row r="49" spans="2:9">
      <c r="B49" s="79"/>
      <c r="C49" s="79"/>
      <c r="D49" s="79"/>
      <c r="E49" s="79"/>
      <c r="F49" s="79"/>
    </row>
    <row r="50" spans="2:9">
      <c r="B50" s="79"/>
      <c r="C50" s="79"/>
      <c r="D50" s="79"/>
      <c r="E50" s="79"/>
      <c r="F50" s="79"/>
    </row>
    <row r="51" spans="2:9">
      <c r="B51" s="79"/>
      <c r="C51" s="79"/>
      <c r="D51" s="79"/>
      <c r="E51" s="79"/>
      <c r="F51" s="79"/>
    </row>
    <row r="52" spans="2:9">
      <c r="B52" s="79"/>
      <c r="C52" s="79"/>
      <c r="D52" s="79"/>
      <c r="E52" s="79"/>
      <c r="F52" s="79"/>
    </row>
    <row r="54" spans="2:9">
      <c r="B54" s="68" t="s">
        <v>396</v>
      </c>
      <c r="C54" s="81"/>
      <c r="D54" s="81"/>
      <c r="E54" s="81"/>
      <c r="F54" s="81"/>
      <c r="G54" s="81"/>
      <c r="H54" s="81"/>
      <c r="I54" s="81"/>
    </row>
    <row r="55" spans="2:9">
      <c r="B55" s="81"/>
      <c r="C55" s="81"/>
      <c r="D55" s="81"/>
      <c r="E55" s="81"/>
      <c r="F55" s="81"/>
      <c r="G55" s="81"/>
      <c r="H55" s="81"/>
      <c r="I55" s="81"/>
    </row>
    <row r="56" spans="2:9">
      <c r="B56" s="81"/>
      <c r="C56" s="81"/>
      <c r="D56" s="81"/>
      <c r="E56" s="81"/>
      <c r="F56" s="81"/>
      <c r="G56" s="81"/>
      <c r="H56" s="81"/>
      <c r="I56" s="81"/>
    </row>
    <row r="57" spans="2:9">
      <c r="B57" s="81"/>
      <c r="C57" s="81"/>
      <c r="D57" s="81"/>
      <c r="E57" s="81"/>
      <c r="F57" s="81"/>
      <c r="G57" s="81"/>
      <c r="H57" s="81"/>
      <c r="I57" s="81"/>
    </row>
    <row r="59" spans="2:9">
      <c r="C59" s="82" t="s">
        <v>12</v>
      </c>
      <c r="D59" s="82"/>
      <c r="E59" s="82"/>
    </row>
    <row r="60" spans="2:9">
      <c r="C60" s="82"/>
      <c r="D60" s="82"/>
      <c r="E60" s="82"/>
    </row>
    <row r="61" spans="2:9">
      <c r="C61" s="82"/>
      <c r="D61" s="82"/>
      <c r="E61" s="82"/>
    </row>
    <row r="63" spans="2:9">
      <c r="B63" s="83"/>
      <c r="C63" s="83"/>
      <c r="D63" s="83"/>
      <c r="E63" s="83"/>
    </row>
    <row r="64" spans="2:9">
      <c r="B64" s="83"/>
      <c r="C64" s="83"/>
      <c r="D64" s="83"/>
      <c r="E64" s="83"/>
    </row>
    <row r="65" spans="2:8">
      <c r="B65" s="83"/>
      <c r="C65" s="83"/>
      <c r="D65" s="83"/>
      <c r="E65" s="83"/>
    </row>
    <row r="66" spans="2:8">
      <c r="B66" s="83"/>
      <c r="C66" s="83"/>
      <c r="D66" s="83"/>
      <c r="E66" s="83"/>
    </row>
    <row r="67" spans="2:8" ht="15" customHeight="1">
      <c r="B67" s="83"/>
      <c r="C67" s="83"/>
      <c r="D67" s="83"/>
      <c r="E67" s="83"/>
    </row>
    <row r="69" spans="2:8">
      <c r="B69" s="76" t="s">
        <v>397</v>
      </c>
      <c r="C69" s="84"/>
      <c r="D69" s="84"/>
      <c r="E69" s="84"/>
      <c r="F69" s="84"/>
      <c r="G69" s="84"/>
      <c r="H69" s="84"/>
    </row>
    <row r="70" spans="2:8">
      <c r="B70" s="84"/>
      <c r="C70" s="84"/>
      <c r="D70" s="84"/>
      <c r="E70" s="84"/>
      <c r="F70" s="84"/>
      <c r="G70" s="84"/>
      <c r="H70" s="84"/>
    </row>
    <row r="71" spans="2:8">
      <c r="B71" s="84"/>
      <c r="C71" s="84"/>
      <c r="D71" s="84"/>
      <c r="E71" s="84"/>
      <c r="F71" s="84"/>
      <c r="G71" s="84"/>
      <c r="H71" s="84"/>
    </row>
    <row r="72" spans="2:8">
      <c r="B72" s="84"/>
      <c r="C72" s="84"/>
      <c r="D72" s="84"/>
      <c r="E72" s="84"/>
      <c r="F72" s="84"/>
      <c r="G72" s="84"/>
      <c r="H72" s="84"/>
    </row>
    <row r="73" spans="2:8">
      <c r="B73" s="84"/>
      <c r="C73" s="84"/>
      <c r="D73" s="84"/>
      <c r="E73" s="84"/>
      <c r="F73" s="84"/>
      <c r="G73" s="84"/>
      <c r="H73" s="84"/>
    </row>
    <row r="74" spans="2:8">
      <c r="B74" s="84"/>
      <c r="C74" s="84"/>
      <c r="D74" s="84"/>
      <c r="E74" s="84"/>
      <c r="F74" s="84"/>
      <c r="G74" s="84"/>
      <c r="H74" s="84"/>
    </row>
    <row r="75" spans="2:8">
      <c r="B75" s="84"/>
      <c r="C75" s="84"/>
      <c r="D75" s="84"/>
      <c r="E75" s="84"/>
      <c r="F75" s="84"/>
      <c r="G75" s="84"/>
      <c r="H75" s="84"/>
    </row>
    <row r="77" spans="2:8">
      <c r="B77" s="82" t="s">
        <v>13</v>
      </c>
      <c r="C77" s="82"/>
      <c r="D77" s="82"/>
    </row>
    <row r="78" spans="2:8">
      <c r="B78" s="82"/>
      <c r="C78" s="82"/>
      <c r="D78" s="82"/>
    </row>
    <row r="79" spans="2:8">
      <c r="B79" s="82"/>
      <c r="C79" s="82"/>
      <c r="D79" s="82"/>
    </row>
    <row r="81" spans="2:7">
      <c r="B81" s="83"/>
      <c r="C81" s="83"/>
      <c r="D81" s="83"/>
      <c r="E81" s="83"/>
      <c r="F81" s="83"/>
      <c r="G81" s="83"/>
    </row>
    <row r="82" spans="2:7">
      <c r="B82" s="83"/>
      <c r="C82" s="83"/>
      <c r="D82" s="83"/>
      <c r="E82" s="83"/>
      <c r="F82" s="83"/>
      <c r="G82" s="83"/>
    </row>
    <row r="83" spans="2:7">
      <c r="B83" s="83"/>
      <c r="C83" s="83"/>
      <c r="D83" s="83"/>
      <c r="E83" s="83"/>
      <c r="F83" s="83"/>
      <c r="G83" s="83"/>
    </row>
    <row r="84" spans="2:7">
      <c r="B84" s="83"/>
      <c r="C84" s="83"/>
      <c r="D84" s="83"/>
      <c r="E84" s="83"/>
      <c r="F84" s="83"/>
      <c r="G84" s="83"/>
    </row>
    <row r="85" spans="2:7">
      <c r="B85" s="83"/>
      <c r="C85" s="83"/>
      <c r="D85" s="83"/>
      <c r="E85" s="83"/>
      <c r="F85" s="83"/>
      <c r="G85" s="83"/>
    </row>
    <row r="88" spans="2:7">
      <c r="B88" s="76" t="s">
        <v>300</v>
      </c>
      <c r="C88" s="84"/>
      <c r="D88" s="84"/>
      <c r="E88" s="84"/>
      <c r="F88" s="84"/>
      <c r="G88" s="84"/>
    </row>
    <row r="89" spans="2:7">
      <c r="B89" s="84"/>
      <c r="C89" s="84"/>
      <c r="D89" s="84"/>
      <c r="E89" s="84"/>
      <c r="F89" s="84"/>
      <c r="G89" s="84"/>
    </row>
    <row r="90" spans="2:7">
      <c r="B90" s="84"/>
      <c r="C90" s="84"/>
      <c r="D90" s="84"/>
      <c r="E90" s="84"/>
      <c r="F90" s="84"/>
      <c r="G90" s="84"/>
    </row>
    <row r="91" spans="2:7">
      <c r="B91" s="84"/>
      <c r="C91" s="84"/>
      <c r="D91" s="84"/>
      <c r="E91" s="84"/>
      <c r="F91" s="84"/>
      <c r="G91" s="84"/>
    </row>
    <row r="92" spans="2:7">
      <c r="B92" s="84"/>
      <c r="C92" s="84"/>
      <c r="D92" s="84"/>
      <c r="E92" s="84"/>
      <c r="F92" s="84"/>
      <c r="G92" s="84"/>
    </row>
  </sheetData>
  <mergeCells count="15">
    <mergeCell ref="B81:G85"/>
    <mergeCell ref="B88:G92"/>
    <mergeCell ref="C59:E61"/>
    <mergeCell ref="B69:H75"/>
    <mergeCell ref="B63:E67"/>
    <mergeCell ref="B54:I57"/>
    <mergeCell ref="B15:F19"/>
    <mergeCell ref="B25:F33"/>
    <mergeCell ref="B47:F52"/>
    <mergeCell ref="B77:D79"/>
    <mergeCell ref="C2:D3"/>
    <mergeCell ref="B5:F13"/>
    <mergeCell ref="B21:D23"/>
    <mergeCell ref="B35:G41"/>
    <mergeCell ref="D43:E45"/>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sheetPr codeName="Sheet3"/>
  <dimension ref="A2:A23"/>
  <sheetViews>
    <sheetView workbookViewId="0">
      <selection activeCell="A2" sqref="A2"/>
    </sheetView>
  </sheetViews>
  <sheetFormatPr defaultRowHeight="15"/>
  <cols>
    <col min="1" max="1" width="30.42578125" customWidth="1"/>
  </cols>
  <sheetData>
    <row r="2" spans="1:1">
      <c r="A2" s="7" t="s">
        <v>14</v>
      </c>
    </row>
    <row r="3" spans="1:1">
      <c r="A3" s="7" t="s">
        <v>15</v>
      </c>
    </row>
    <row r="4" spans="1:1">
      <c r="A4" s="7" t="s">
        <v>16</v>
      </c>
    </row>
    <row r="5" spans="1:1">
      <c r="A5" s="7" t="s">
        <v>17</v>
      </c>
    </row>
    <row r="6" spans="1:1">
      <c r="A6" s="7" t="s">
        <v>18</v>
      </c>
    </row>
    <row r="7" spans="1:1">
      <c r="A7" s="7" t="s">
        <v>19</v>
      </c>
    </row>
    <row r="8" spans="1:1">
      <c r="A8" s="7" t="s">
        <v>20</v>
      </c>
    </row>
    <row r="9" spans="1:1">
      <c r="A9" s="7" t="s">
        <v>21</v>
      </c>
    </row>
    <row r="10" spans="1:1">
      <c r="A10" s="7" t="s">
        <v>22</v>
      </c>
    </row>
    <row r="11" spans="1:1">
      <c r="A11" s="7" t="s">
        <v>23</v>
      </c>
    </row>
    <row r="12" spans="1:1">
      <c r="A12" s="7" t="s">
        <v>24</v>
      </c>
    </row>
    <row r="13" spans="1:1">
      <c r="A13" s="7" t="s">
        <v>25</v>
      </c>
    </row>
    <row r="14" spans="1:1">
      <c r="A14" s="7" t="s">
        <v>26</v>
      </c>
    </row>
    <row r="15" spans="1:1">
      <c r="A15" s="7" t="s">
        <v>27</v>
      </c>
    </row>
    <row r="16" spans="1:1">
      <c r="A16" s="7" t="s">
        <v>28</v>
      </c>
    </row>
    <row r="17" spans="1:1">
      <c r="A17" s="7" t="s">
        <v>29</v>
      </c>
    </row>
    <row r="18" spans="1:1">
      <c r="A18" s="7" t="s">
        <v>297</v>
      </c>
    </row>
    <row r="19" spans="1:1">
      <c r="A19" s="7" t="s">
        <v>298</v>
      </c>
    </row>
    <row r="20" spans="1:1">
      <c r="A20" s="7" t="s">
        <v>389</v>
      </c>
    </row>
    <row r="21" spans="1:1">
      <c r="A21" s="7" t="s">
        <v>390</v>
      </c>
    </row>
    <row r="22" spans="1:1">
      <c r="A22" s="7" t="s">
        <v>391</v>
      </c>
    </row>
    <row r="23" spans="1:1">
      <c r="A23" s="7" t="s">
        <v>405</v>
      </c>
    </row>
  </sheetData>
  <hyperlinks>
    <hyperlink ref="A2" location="'TIPS AND TRICKS'!A1" display="go to tips and tricks"/>
    <hyperlink ref="A3" location="'TEXT TO COLUMNS '!A1" display="go to text and column"/>
    <hyperlink ref="A4" location="'LOGICAL OPERATOR'!A1" display="go to logical operator"/>
    <hyperlink ref="A5" location="'LOGICAL FUNCTIONS'!A1" display="go to logical function"/>
    <hyperlink ref="A6" location="'DATE FUNCTIONS'!A1" display="go to data function"/>
    <hyperlink ref="A7" location="'NAME  -RANGE-WITH-FORMULA'!A1" display="go to name range with function"/>
    <hyperlink ref="A8" location="'COUNT IF '!A1" display="go to count if"/>
    <hyperlink ref="A9" location="'STATISCAL FUNCTIONS'!A1" display="go to statistical function"/>
    <hyperlink ref="A10" location="'V-LOOKUP'!A1" display="go to v look up"/>
    <hyperlink ref="A11" location="HYPERLINK!A1" display="go to hyperlink"/>
    <hyperlink ref="A12" location="CHARTS!A1" display="go to charts"/>
    <hyperlink ref="A13" location="'FINANCE-FUNCTIONS'!A1" display="go to finance function"/>
    <hyperlink ref="A15" location="MACROS!A1" display="go to marcos"/>
    <hyperlink ref="A16" location="'DATA TYPE'!A1" display="go to data type"/>
    <hyperlink ref="A17" location="'MAIL MERGE'!A1" display="go to mail merge"/>
    <hyperlink ref="A14" location="'DROPDOWN AND BARCODE'!A1" display="go to gropdown and barcode"/>
    <hyperlink ref="A18" location="'ERROR TYPES'!A1" display="go to error types"/>
    <hyperlink ref="A19" location="'EXCEL DB FUNCTION '!A1" display=" go to excel dbfunction"/>
    <hyperlink ref="A20" location="'BILL INVOICE'!A1" display="go to bill invoice"/>
    <hyperlink ref="A21" location="'GROCERY STORE'!A1" display="go to grocery store"/>
    <hyperlink ref="A22" location="'ADMISSION LIST'!A1" display="go to admission list"/>
    <hyperlink ref="A23" r:id="rId1"/>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sheetPr codeName="Sheet4"/>
  <dimension ref="A1:I36"/>
  <sheetViews>
    <sheetView topLeftCell="A16" workbookViewId="0">
      <selection activeCell="F32" sqref="F32"/>
    </sheetView>
  </sheetViews>
  <sheetFormatPr defaultRowHeight="15"/>
  <cols>
    <col min="4" max="4" width="9" customWidth="1"/>
    <col min="9" max="9" width="13.140625" customWidth="1"/>
  </cols>
  <sheetData>
    <row r="1" spans="1:9">
      <c r="A1" s="89" t="s">
        <v>30</v>
      </c>
      <c r="B1" s="90"/>
      <c r="C1" s="91" t="s">
        <v>31</v>
      </c>
      <c r="D1" s="92"/>
      <c r="E1" s="92"/>
      <c r="F1" s="92"/>
      <c r="G1" s="92"/>
    </row>
    <row r="2" spans="1:9">
      <c r="A2" s="90"/>
      <c r="B2" s="90"/>
      <c r="C2" s="92"/>
      <c r="D2" s="92"/>
      <c r="E2" s="92"/>
      <c r="F2" s="92"/>
      <c r="G2" s="92"/>
    </row>
    <row r="3" spans="1:9" ht="15" customHeight="1">
      <c r="A3" s="1" t="s">
        <v>32</v>
      </c>
      <c r="B3" s="3" t="s">
        <v>33</v>
      </c>
      <c r="C3" s="2">
        <v>1</v>
      </c>
      <c r="D3" s="2">
        <v>6</v>
      </c>
      <c r="E3" s="3"/>
    </row>
    <row r="4" spans="1:9">
      <c r="A4" s="1" t="s">
        <v>34</v>
      </c>
      <c r="B4" s="3"/>
      <c r="C4" s="2">
        <v>2</v>
      </c>
      <c r="D4" s="2">
        <v>7</v>
      </c>
      <c r="E4" s="3"/>
    </row>
    <row r="5" spans="1:9">
      <c r="A5" s="1" t="s">
        <v>35</v>
      </c>
      <c r="B5" s="3"/>
      <c r="C5" s="2">
        <v>3</v>
      </c>
      <c r="D5" s="2">
        <v>8</v>
      </c>
      <c r="E5" s="3"/>
      <c r="F5" s="3"/>
    </row>
    <row r="6" spans="1:9">
      <c r="A6" s="1" t="s">
        <v>36</v>
      </c>
      <c r="B6" s="3"/>
      <c r="C6" s="2">
        <v>4</v>
      </c>
      <c r="D6" s="2">
        <v>9</v>
      </c>
      <c r="E6" s="3"/>
    </row>
    <row r="7" spans="1:9">
      <c r="A7" s="1" t="s">
        <v>37</v>
      </c>
      <c r="B7" s="3"/>
      <c r="C7" s="2">
        <v>5</v>
      </c>
      <c r="D7" s="2">
        <v>10</v>
      </c>
      <c r="E7" s="3"/>
    </row>
    <row r="8" spans="1:9">
      <c r="B8" s="3"/>
      <c r="C8" s="3"/>
      <c r="D8" s="3"/>
      <c r="E8" s="3"/>
    </row>
    <row r="9" spans="1:9">
      <c r="B9" s="3"/>
      <c r="C9" s="3"/>
      <c r="D9" s="3"/>
      <c r="E9" s="3"/>
      <c r="I9" s="7" t="s">
        <v>38</v>
      </c>
    </row>
    <row r="10" spans="1:9" ht="15" customHeight="1">
      <c r="A10" s="85" t="s">
        <v>39</v>
      </c>
      <c r="B10" s="85"/>
      <c r="C10" s="85"/>
      <c r="D10" s="85"/>
      <c r="E10" s="85"/>
    </row>
    <row r="11" spans="1:9">
      <c r="A11" s="85"/>
      <c r="B11" s="85"/>
      <c r="C11" s="85"/>
      <c r="D11" s="85"/>
      <c r="E11" s="85"/>
    </row>
    <row r="13" spans="1:9" ht="15" customHeight="1">
      <c r="C13" s="3" t="s">
        <v>40</v>
      </c>
      <c r="D13" s="86" t="s">
        <v>40</v>
      </c>
      <c r="E13" s="67"/>
      <c r="F13" s="67"/>
    </row>
    <row r="14" spans="1:9">
      <c r="D14" s="67"/>
      <c r="E14" s="67"/>
      <c r="F14" s="67"/>
    </row>
    <row r="17" spans="1:8">
      <c r="A17" s="77" t="s">
        <v>41</v>
      </c>
      <c r="B17" s="78"/>
      <c r="C17" s="87" t="s">
        <v>42</v>
      </c>
      <c r="D17" s="88"/>
      <c r="E17" s="88"/>
      <c r="F17" s="88"/>
      <c r="G17" s="88"/>
      <c r="H17" s="88"/>
    </row>
    <row r="18" spans="1:8">
      <c r="A18" s="78"/>
      <c r="B18" s="78"/>
      <c r="C18" s="88"/>
      <c r="D18" s="88"/>
      <c r="E18" s="88"/>
      <c r="F18" s="88"/>
      <c r="G18" s="88"/>
      <c r="H18" s="88"/>
    </row>
    <row r="20" spans="1:8">
      <c r="A20" s="93" t="s">
        <v>43</v>
      </c>
      <c r="B20" s="93"/>
      <c r="C20" s="94" t="s">
        <v>44</v>
      </c>
      <c r="D20" s="94"/>
      <c r="E20" s="94" t="s">
        <v>45</v>
      </c>
      <c r="F20" s="94"/>
    </row>
    <row r="21" spans="1:8">
      <c r="A21" s="93"/>
      <c r="B21" s="93"/>
      <c r="C21" s="94"/>
      <c r="D21" s="94"/>
      <c r="E21" s="94"/>
      <c r="F21" s="94"/>
    </row>
    <row r="22" spans="1:8">
      <c r="A22" s="95" t="s">
        <v>46</v>
      </c>
      <c r="B22" s="96"/>
      <c r="C22" s="95" t="s">
        <v>47</v>
      </c>
      <c r="D22" s="96"/>
      <c r="F22" s="30">
        <v>1</v>
      </c>
    </row>
    <row r="23" spans="1:8">
      <c r="A23" s="96"/>
      <c r="B23" s="96"/>
      <c r="C23" s="96"/>
      <c r="D23" s="96"/>
      <c r="F23" s="30"/>
    </row>
    <row r="24" spans="1:8">
      <c r="A24" s="95" t="s">
        <v>48</v>
      </c>
      <c r="B24" s="96"/>
      <c r="C24" s="95" t="s">
        <v>49</v>
      </c>
      <c r="D24" s="96"/>
      <c r="F24" s="30">
        <v>2</v>
      </c>
    </row>
    <row r="25" spans="1:8">
      <c r="A25" s="96"/>
      <c r="B25" s="96"/>
      <c r="C25" s="96"/>
      <c r="D25" s="96"/>
      <c r="F25" s="30"/>
    </row>
    <row r="26" spans="1:8">
      <c r="A26" s="95" t="s">
        <v>50</v>
      </c>
      <c r="B26" s="96"/>
      <c r="C26" s="99">
        <v>44199</v>
      </c>
      <c r="D26" s="96"/>
      <c r="F26" s="30">
        <v>3</v>
      </c>
    </row>
    <row r="27" spans="1:8">
      <c r="A27" s="96"/>
      <c r="B27" s="96"/>
      <c r="C27" s="96"/>
      <c r="D27" s="96"/>
      <c r="F27" s="30"/>
    </row>
    <row r="28" spans="1:8">
      <c r="A28" s="96" t="s">
        <v>51</v>
      </c>
      <c r="B28" s="96"/>
      <c r="C28" s="99">
        <v>44200</v>
      </c>
      <c r="D28" s="96"/>
      <c r="F28" s="30">
        <v>4</v>
      </c>
    </row>
    <row r="29" spans="1:8">
      <c r="A29" s="96"/>
      <c r="B29" s="96"/>
      <c r="C29" s="96"/>
      <c r="D29" s="96"/>
      <c r="F29" s="30"/>
    </row>
    <row r="30" spans="1:8">
      <c r="A30" s="96" t="s">
        <v>52</v>
      </c>
      <c r="B30" s="96"/>
      <c r="C30" s="99">
        <v>44201</v>
      </c>
      <c r="D30" s="96"/>
      <c r="F30" s="30">
        <v>5</v>
      </c>
    </row>
    <row r="31" spans="1:8">
      <c r="A31" s="96"/>
      <c r="B31" s="96"/>
      <c r="C31" s="96"/>
      <c r="D31" s="96"/>
      <c r="F31" s="30"/>
    </row>
    <row r="34" spans="3:6">
      <c r="C34" s="97" t="s">
        <v>53</v>
      </c>
      <c r="D34" s="98"/>
      <c r="E34" s="98"/>
      <c r="F34" s="98"/>
    </row>
    <row r="35" spans="3:6">
      <c r="C35" s="98"/>
      <c r="D35" s="98"/>
      <c r="E35" s="98"/>
      <c r="F35" s="98"/>
    </row>
    <row r="36" spans="3:6">
      <c r="C36" s="98"/>
      <c r="D36" s="98"/>
      <c r="E36" s="98"/>
      <c r="F36" s="98"/>
    </row>
  </sheetData>
  <mergeCells count="20">
    <mergeCell ref="C34:F36"/>
    <mergeCell ref="A26:B27"/>
    <mergeCell ref="A28:B29"/>
    <mergeCell ref="A30:B31"/>
    <mergeCell ref="C26:D27"/>
    <mergeCell ref="C28:D29"/>
    <mergeCell ref="C30:D31"/>
    <mergeCell ref="A20:B21"/>
    <mergeCell ref="C20:D21"/>
    <mergeCell ref="E20:F21"/>
    <mergeCell ref="A22:B23"/>
    <mergeCell ref="A24:B25"/>
    <mergeCell ref="C22:D23"/>
    <mergeCell ref="C24:D25"/>
    <mergeCell ref="A10:E11"/>
    <mergeCell ref="D13:F14"/>
    <mergeCell ref="A17:B18"/>
    <mergeCell ref="C17:H18"/>
    <mergeCell ref="A1:B2"/>
    <mergeCell ref="C1:G2"/>
  </mergeCells>
  <hyperlinks>
    <hyperlink ref="I9" location="LINKS!A1" display="back to link"/>
  </hyperlink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dimension ref="C1:N16"/>
  <sheetViews>
    <sheetView topLeftCell="A4" workbookViewId="0">
      <selection activeCell="D10" sqref="D10:H11"/>
    </sheetView>
  </sheetViews>
  <sheetFormatPr defaultRowHeight="15"/>
  <cols>
    <col min="9" max="9" width="12" customWidth="1"/>
    <col min="11" max="11" width="20.28515625" customWidth="1"/>
    <col min="12" max="12" width="15.140625" customWidth="1"/>
    <col min="13" max="13" width="13.140625" customWidth="1"/>
    <col min="14" max="14" width="22" customWidth="1"/>
  </cols>
  <sheetData>
    <row r="1" spans="3:14">
      <c r="C1" s="72" t="s">
        <v>54</v>
      </c>
      <c r="D1" s="73"/>
      <c r="E1" s="73"/>
      <c r="F1" s="73"/>
      <c r="G1" s="73"/>
      <c r="H1" s="73"/>
    </row>
    <row r="2" spans="3:14">
      <c r="C2" s="73"/>
      <c r="D2" s="73"/>
      <c r="E2" s="73"/>
      <c r="F2" s="73"/>
      <c r="G2" s="73"/>
      <c r="H2" s="73"/>
    </row>
    <row r="4" spans="3:14" ht="15" customHeight="1">
      <c r="C4" s="95" t="s">
        <v>55</v>
      </c>
      <c r="D4" s="95"/>
      <c r="E4" s="30" t="s">
        <v>56</v>
      </c>
      <c r="F4" s="30"/>
    </row>
    <row r="5" spans="3:14">
      <c r="C5" s="96" t="s">
        <v>57</v>
      </c>
      <c r="D5" s="96"/>
      <c r="E5" s="30"/>
      <c r="F5" s="30"/>
      <c r="I5" s="7" t="s">
        <v>58</v>
      </c>
    </row>
    <row r="6" spans="3:14">
      <c r="C6" s="96" t="s">
        <v>59</v>
      </c>
      <c r="D6" s="96"/>
      <c r="E6" s="30" t="s">
        <v>60</v>
      </c>
      <c r="F6" s="30"/>
    </row>
    <row r="7" spans="3:14">
      <c r="C7" s="96" t="s">
        <v>61</v>
      </c>
      <c r="D7" s="96"/>
    </row>
    <row r="8" spans="3:14">
      <c r="C8" s="96" t="s">
        <v>62</v>
      </c>
      <c r="D8" s="96"/>
    </row>
    <row r="10" spans="3:14">
      <c r="D10" s="67" t="s">
        <v>63</v>
      </c>
      <c r="E10" s="67"/>
      <c r="F10" s="67"/>
      <c r="G10" s="67"/>
      <c r="H10" s="67"/>
      <c r="K10" t="s">
        <v>64</v>
      </c>
      <c r="L10" t="s">
        <v>65</v>
      </c>
      <c r="M10" t="s">
        <v>66</v>
      </c>
      <c r="N10" t="s">
        <v>67</v>
      </c>
    </row>
    <row r="11" spans="3:14">
      <c r="D11" s="67"/>
      <c r="E11" s="67"/>
      <c r="F11" s="67"/>
      <c r="G11" s="67"/>
      <c r="H11" s="67"/>
      <c r="K11" t="s">
        <v>68</v>
      </c>
      <c r="L11" t="s">
        <v>69</v>
      </c>
      <c r="M11">
        <v>2003</v>
      </c>
    </row>
    <row r="12" spans="3:14">
      <c r="K12" t="s">
        <v>70</v>
      </c>
      <c r="L12" t="s">
        <v>69</v>
      </c>
      <c r="M12">
        <v>2004</v>
      </c>
    </row>
    <row r="13" spans="3:14">
      <c r="D13" s="100" t="s">
        <v>71</v>
      </c>
      <c r="E13" s="101"/>
      <c r="F13" s="101"/>
      <c r="G13" s="101"/>
      <c r="H13" s="101"/>
      <c r="K13" t="s">
        <v>72</v>
      </c>
      <c r="L13" t="s">
        <v>73</v>
      </c>
      <c r="M13">
        <v>2005</v>
      </c>
      <c r="N13" t="s">
        <v>74</v>
      </c>
    </row>
    <row r="14" spans="3:14">
      <c r="D14" s="101"/>
      <c r="E14" s="101"/>
      <c r="F14" s="101"/>
      <c r="G14" s="101"/>
      <c r="H14" s="101"/>
      <c r="K14" t="s">
        <v>75</v>
      </c>
      <c r="L14" t="s">
        <v>76</v>
      </c>
      <c r="M14">
        <v>2006</v>
      </c>
    </row>
    <row r="15" spans="3:14">
      <c r="D15" s="101"/>
      <c r="E15" s="101"/>
      <c r="F15" s="101"/>
      <c r="G15" s="101"/>
      <c r="H15" s="101"/>
      <c r="K15" t="s">
        <v>77</v>
      </c>
      <c r="L15" t="s">
        <v>78</v>
      </c>
    </row>
    <row r="16" spans="3:14">
      <c r="D16" s="101"/>
      <c r="E16" s="101"/>
      <c r="F16" s="101"/>
      <c r="G16" s="101"/>
      <c r="H16" s="101"/>
    </row>
  </sheetData>
  <mergeCells count="8">
    <mergeCell ref="D10:H11"/>
    <mergeCell ref="D13:H16"/>
    <mergeCell ref="C1:H2"/>
    <mergeCell ref="C4:D4"/>
    <mergeCell ref="C5:D5"/>
    <mergeCell ref="C6:D6"/>
    <mergeCell ref="C7:D7"/>
    <mergeCell ref="C8:D8"/>
  </mergeCells>
  <hyperlinks>
    <hyperlink ref="I5" location="LINKS!A1" display="back to links"/>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A1:M28"/>
  <sheetViews>
    <sheetView topLeftCell="A10" workbookViewId="0">
      <selection activeCell="I31" sqref="I31"/>
    </sheetView>
  </sheetViews>
  <sheetFormatPr defaultRowHeight="15"/>
  <cols>
    <col min="7" max="7" width="19.85546875" customWidth="1"/>
    <col min="10" max="10" width="10.7109375" customWidth="1"/>
    <col min="11" max="11" width="11" customWidth="1"/>
    <col min="12" max="12" width="14" customWidth="1"/>
    <col min="13" max="13" width="13.28515625" customWidth="1"/>
  </cols>
  <sheetData>
    <row r="1" spans="1:13">
      <c r="B1" s="102" t="s">
        <v>79</v>
      </c>
      <c r="C1" s="103"/>
      <c r="D1" s="103"/>
      <c r="E1" s="103"/>
      <c r="F1" s="103"/>
    </row>
    <row r="2" spans="1:13">
      <c r="B2" s="103"/>
      <c r="C2" s="103"/>
      <c r="D2" s="103"/>
      <c r="E2" s="103"/>
      <c r="F2" s="103"/>
    </row>
    <row r="3" spans="1:13" ht="15" customHeight="1">
      <c r="C3" s="95" t="s">
        <v>80</v>
      </c>
      <c r="D3" s="104"/>
      <c r="E3" s="104"/>
      <c r="G3" s="3"/>
      <c r="H3" s="3"/>
    </row>
    <row r="4" spans="1:13" ht="15" customHeight="1">
      <c r="A4" s="95" t="s">
        <v>81</v>
      </c>
      <c r="B4" s="104"/>
      <c r="C4" s="104"/>
      <c r="D4" s="104"/>
      <c r="E4" s="104"/>
      <c r="G4" s="30" t="s">
        <v>82</v>
      </c>
      <c r="H4" s="30"/>
      <c r="J4" s="30" t="s">
        <v>83</v>
      </c>
      <c r="K4" s="30"/>
    </row>
    <row r="5" spans="1:13">
      <c r="A5" s="104"/>
      <c r="B5" s="104"/>
      <c r="J5" s="61">
        <v>1</v>
      </c>
      <c r="K5" s="61">
        <v>2</v>
      </c>
      <c r="L5" t="b">
        <f>J5=K5</f>
        <v>0</v>
      </c>
      <c r="M5" s="7" t="s">
        <v>58</v>
      </c>
    </row>
    <row r="6" spans="1:13" ht="15" customHeight="1">
      <c r="A6" s="95" t="s">
        <v>84</v>
      </c>
      <c r="B6" s="95"/>
      <c r="G6" s="30" t="s">
        <v>85</v>
      </c>
      <c r="H6" s="30"/>
    </row>
    <row r="7" spans="1:13">
      <c r="A7" s="95"/>
      <c r="B7" s="95"/>
      <c r="D7" s="61" t="s">
        <v>86</v>
      </c>
    </row>
    <row r="8" spans="1:13">
      <c r="A8" s="96" t="s">
        <v>87</v>
      </c>
      <c r="B8" s="96"/>
      <c r="G8" s="30"/>
      <c r="H8" s="30"/>
      <c r="J8" s="61">
        <v>3</v>
      </c>
      <c r="K8" s="61">
        <v>4</v>
      </c>
      <c r="L8" t="b">
        <f>J8&lt;&gt;K8</f>
        <v>1</v>
      </c>
    </row>
    <row r="9" spans="1:13">
      <c r="A9" s="96"/>
      <c r="B9" s="96"/>
      <c r="D9" s="61" t="s">
        <v>88</v>
      </c>
      <c r="G9" s="30" t="s">
        <v>89</v>
      </c>
      <c r="H9" s="30"/>
      <c r="J9" s="30"/>
      <c r="K9" s="30"/>
      <c r="L9" s="1"/>
    </row>
    <row r="10" spans="1:13" ht="15" customHeight="1">
      <c r="A10" s="95" t="s">
        <v>90</v>
      </c>
      <c r="B10" s="104"/>
      <c r="J10" s="61">
        <v>5</v>
      </c>
      <c r="K10" s="61">
        <v>6</v>
      </c>
      <c r="L10" t="b">
        <f>J10&gt;K10</f>
        <v>0</v>
      </c>
    </row>
    <row r="11" spans="1:13">
      <c r="A11" s="104"/>
      <c r="B11" s="104"/>
      <c r="D11" s="61" t="s">
        <v>91</v>
      </c>
      <c r="G11" s="30" t="s">
        <v>92</v>
      </c>
      <c r="H11" s="30"/>
      <c r="J11" s="30"/>
      <c r="K11" s="30"/>
      <c r="L11" s="1"/>
    </row>
    <row r="12" spans="1:13" ht="15" customHeight="1">
      <c r="A12" s="95" t="s">
        <v>93</v>
      </c>
      <c r="B12" s="104"/>
      <c r="J12" s="61">
        <v>7</v>
      </c>
      <c r="K12" s="61">
        <v>8</v>
      </c>
      <c r="L12" t="b">
        <f>J12&gt;=K12</f>
        <v>0</v>
      </c>
    </row>
    <row r="13" spans="1:13">
      <c r="A13" s="104"/>
      <c r="B13" s="104"/>
      <c r="D13" s="61" t="s">
        <v>94</v>
      </c>
      <c r="G13" s="30" t="s">
        <v>95</v>
      </c>
      <c r="H13" s="30"/>
      <c r="J13" s="30"/>
      <c r="K13" s="30"/>
      <c r="L13" s="1"/>
    </row>
    <row r="14" spans="1:13">
      <c r="A14" s="96" t="s">
        <v>96</v>
      </c>
      <c r="B14" s="96"/>
      <c r="J14" s="61">
        <v>9</v>
      </c>
      <c r="K14" s="61">
        <v>10</v>
      </c>
      <c r="L14" t="b">
        <f>J14&lt;K14</f>
        <v>1</v>
      </c>
    </row>
    <row r="15" spans="1:13">
      <c r="A15" s="96"/>
      <c r="B15" s="96"/>
      <c r="D15" s="61" t="s">
        <v>97</v>
      </c>
      <c r="G15" s="30" t="s">
        <v>98</v>
      </c>
      <c r="H15" s="30"/>
      <c r="I15" s="3"/>
      <c r="J15" s="30"/>
      <c r="K15" s="30"/>
      <c r="L15" s="1"/>
    </row>
    <row r="16" spans="1:13">
      <c r="A16" s="96" t="s">
        <v>99</v>
      </c>
      <c r="B16" s="96"/>
      <c r="J16" s="61">
        <v>11</v>
      </c>
      <c r="K16" s="61">
        <v>12</v>
      </c>
      <c r="L16" t="b">
        <f>J16&lt;=J17</f>
        <v>0</v>
      </c>
    </row>
    <row r="17" spans="1:12">
      <c r="A17" s="96"/>
      <c r="B17" s="96"/>
      <c r="D17" s="61" t="s">
        <v>100</v>
      </c>
      <c r="G17" s="30" t="s">
        <v>101</v>
      </c>
      <c r="H17" s="30"/>
      <c r="J17" s="30"/>
      <c r="K17" s="30"/>
      <c r="L17" s="1"/>
    </row>
    <row r="20" spans="1:12">
      <c r="C20" s="98" t="s">
        <v>102</v>
      </c>
      <c r="D20" s="98"/>
      <c r="E20" s="98"/>
      <c r="F20" s="98"/>
      <c r="G20" s="98"/>
      <c r="H20" s="98"/>
      <c r="I20" s="98"/>
    </row>
    <row r="21" spans="1:12">
      <c r="C21" s="98"/>
      <c r="D21" s="98"/>
      <c r="E21" s="98"/>
      <c r="F21" s="98"/>
      <c r="G21" s="98"/>
      <c r="H21" s="98"/>
      <c r="I21" s="98"/>
    </row>
    <row r="22" spans="1:12">
      <c r="C22" s="98"/>
      <c r="D22" s="98"/>
      <c r="E22" s="98"/>
      <c r="F22" s="98"/>
      <c r="G22" s="98"/>
      <c r="H22" s="98"/>
      <c r="I22" s="98"/>
    </row>
    <row r="24" spans="1:12">
      <c r="C24" s="100" t="s">
        <v>103</v>
      </c>
      <c r="D24" s="101"/>
      <c r="E24" s="101"/>
      <c r="F24" s="101"/>
      <c r="G24" s="101"/>
      <c r="H24" s="101"/>
      <c r="I24" s="101"/>
    </row>
    <row r="25" spans="1:12">
      <c r="C25" s="101"/>
      <c r="D25" s="101"/>
      <c r="E25" s="101"/>
      <c r="F25" s="101"/>
      <c r="G25" s="101"/>
      <c r="H25" s="101"/>
      <c r="I25" s="101"/>
    </row>
    <row r="26" spans="1:12">
      <c r="C26" s="101"/>
      <c r="D26" s="101"/>
      <c r="E26" s="101"/>
      <c r="F26" s="101"/>
      <c r="G26" s="101"/>
      <c r="H26" s="101"/>
      <c r="I26" s="101"/>
    </row>
    <row r="27" spans="1:12">
      <c r="C27" s="101"/>
      <c r="D27" s="101"/>
      <c r="E27" s="101"/>
      <c r="F27" s="101"/>
      <c r="G27" s="101"/>
      <c r="H27" s="101"/>
      <c r="I27" s="101"/>
    </row>
    <row r="28" spans="1:12">
      <c r="C28" s="101"/>
      <c r="D28" s="101"/>
      <c r="E28" s="101"/>
      <c r="F28" s="101"/>
      <c r="G28" s="101"/>
      <c r="H28" s="101"/>
      <c r="I28" s="101"/>
    </row>
  </sheetData>
  <mergeCells count="11">
    <mergeCell ref="C24:I28"/>
    <mergeCell ref="B1:F2"/>
    <mergeCell ref="A4:B5"/>
    <mergeCell ref="A6:B7"/>
    <mergeCell ref="A8:B9"/>
    <mergeCell ref="C20:I22"/>
    <mergeCell ref="A10:B11"/>
    <mergeCell ref="C3:E4"/>
    <mergeCell ref="A16:B17"/>
    <mergeCell ref="A14:B15"/>
    <mergeCell ref="A12:B13"/>
  </mergeCells>
  <hyperlinks>
    <hyperlink ref="M5" location="LINKS!A1" display="back to links"/>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dimension ref="A1:O19"/>
  <sheetViews>
    <sheetView workbookViewId="0">
      <selection activeCell="L7" sqref="L7"/>
    </sheetView>
  </sheetViews>
  <sheetFormatPr defaultRowHeight="15"/>
  <cols>
    <col min="11" max="11" width="13.42578125" customWidth="1"/>
    <col min="13" max="13" width="13.140625" customWidth="1"/>
    <col min="15" max="15" width="14.140625" customWidth="1"/>
  </cols>
  <sheetData>
    <row r="1" spans="1:15">
      <c r="D1" s="103" t="s">
        <v>104</v>
      </c>
      <c r="E1" s="103"/>
      <c r="F1" s="103"/>
      <c r="G1" s="103"/>
    </row>
    <row r="3" spans="1:15">
      <c r="A3" s="106" t="s">
        <v>105</v>
      </c>
      <c r="B3" s="106"/>
      <c r="C3" s="106"/>
      <c r="D3" s="106"/>
      <c r="E3" s="106"/>
      <c r="F3" s="106" t="s">
        <v>106</v>
      </c>
      <c r="G3" s="106"/>
      <c r="H3" s="106"/>
      <c r="I3" s="106"/>
      <c r="K3" s="63" t="s">
        <v>107</v>
      </c>
      <c r="L3" s="63"/>
      <c r="M3" s="64" t="s">
        <v>108</v>
      </c>
      <c r="N3" s="64"/>
    </row>
    <row r="4" spans="1:15">
      <c r="O4" s="7" t="s">
        <v>58</v>
      </c>
    </row>
    <row r="5" spans="1:15">
      <c r="C5" s="1">
        <v>40</v>
      </c>
      <c r="G5" s="1">
        <v>100</v>
      </c>
      <c r="K5" s="30" t="s">
        <v>109</v>
      </c>
      <c r="L5" s="30"/>
      <c r="M5" s="30" t="b">
        <f>C5&gt;G5</f>
        <v>0</v>
      </c>
      <c r="N5" s="30"/>
    </row>
    <row r="6" spans="1:15">
      <c r="C6" s="1">
        <v>46</v>
      </c>
      <c r="G6" s="1">
        <v>100</v>
      </c>
      <c r="K6" s="61" t="s">
        <v>110</v>
      </c>
      <c r="M6" s="30" t="str">
        <f>IF(C6&gt;G6,"1","0")</f>
        <v>0</v>
      </c>
      <c r="N6" s="30"/>
    </row>
    <row r="7" spans="1:15">
      <c r="C7" s="1">
        <v>36</v>
      </c>
      <c r="G7" s="1">
        <v>100</v>
      </c>
      <c r="K7" s="30" t="s">
        <v>111</v>
      </c>
      <c r="L7" s="30"/>
      <c r="M7" s="30" t="str">
        <f>IF(C7&gt;G7,"PASS","FAIL")</f>
        <v>FAIL</v>
      </c>
      <c r="N7" s="30"/>
    </row>
    <row r="8" spans="1:15">
      <c r="C8" s="1">
        <v>36</v>
      </c>
      <c r="G8" s="1">
        <v>100</v>
      </c>
      <c r="K8" s="61" t="s">
        <v>112</v>
      </c>
      <c r="M8" s="30" t="str">
        <f>IF(C8&gt;G8,"YES","NO")</f>
        <v>NO</v>
      </c>
      <c r="N8" s="30"/>
    </row>
    <row r="12" spans="1:15">
      <c r="F12" s="105" t="s">
        <v>113</v>
      </c>
      <c r="G12" s="105"/>
      <c r="H12" s="105"/>
      <c r="I12" s="105"/>
      <c r="J12" s="105"/>
    </row>
    <row r="14" spans="1:15">
      <c r="E14" s="100" t="s">
        <v>114</v>
      </c>
      <c r="F14" s="101"/>
      <c r="G14" s="101"/>
      <c r="H14" s="101"/>
      <c r="I14" s="101"/>
      <c r="J14" s="101"/>
      <c r="K14" s="101"/>
    </row>
    <row r="15" spans="1:15">
      <c r="E15" s="101"/>
      <c r="F15" s="101"/>
      <c r="G15" s="101"/>
      <c r="H15" s="101"/>
      <c r="I15" s="101"/>
      <c r="J15" s="101"/>
      <c r="K15" s="101"/>
    </row>
    <row r="16" spans="1:15">
      <c r="E16" s="101"/>
      <c r="F16" s="101"/>
      <c r="G16" s="101"/>
      <c r="H16" s="101"/>
      <c r="I16" s="101"/>
      <c r="J16" s="101"/>
      <c r="K16" s="101"/>
    </row>
    <row r="17" spans="5:11">
      <c r="E17" s="101"/>
      <c r="F17" s="101"/>
      <c r="G17" s="101"/>
      <c r="H17" s="101"/>
      <c r="I17" s="101"/>
      <c r="J17" s="101"/>
      <c r="K17" s="101"/>
    </row>
    <row r="18" spans="5:11">
      <c r="E18" s="101"/>
      <c r="F18" s="101"/>
      <c r="G18" s="101"/>
      <c r="H18" s="101"/>
      <c r="I18" s="101"/>
      <c r="J18" s="101"/>
      <c r="K18" s="101"/>
    </row>
    <row r="19" spans="5:11">
      <c r="E19" s="101"/>
      <c r="F19" s="101"/>
      <c r="G19" s="101"/>
      <c r="H19" s="101"/>
      <c r="I19" s="101"/>
      <c r="J19" s="101"/>
      <c r="K19" s="101"/>
    </row>
  </sheetData>
  <mergeCells count="5">
    <mergeCell ref="F12:J12"/>
    <mergeCell ref="E14:K19"/>
    <mergeCell ref="D1:G1"/>
    <mergeCell ref="A3:E3"/>
    <mergeCell ref="F3:I3"/>
  </mergeCells>
  <hyperlinks>
    <hyperlink ref="O4" location="LINKS!A1" display="back to links"/>
  </hyperlink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8"/>
  <dimension ref="C1:QX22"/>
  <sheetViews>
    <sheetView workbookViewId="0">
      <selection activeCell="I1" sqref="I1"/>
    </sheetView>
  </sheetViews>
  <sheetFormatPr defaultRowHeight="15"/>
  <cols>
    <col min="5" max="5" width="18.5703125" customWidth="1"/>
    <col min="7" max="7" width="14.7109375" customWidth="1"/>
    <col min="8" max="8" width="13.42578125" customWidth="1"/>
    <col min="465" max="465" width="1.140625" customWidth="1"/>
    <col min="466" max="466" width="9.140625" hidden="1" customWidth="1"/>
  </cols>
  <sheetData>
    <row r="1" spans="3:8">
      <c r="C1" s="107" t="s">
        <v>115</v>
      </c>
      <c r="D1" s="107"/>
      <c r="E1" s="107"/>
    </row>
    <row r="3" spans="3:8">
      <c r="C3" s="108" t="s">
        <v>116</v>
      </c>
      <c r="D3" s="108"/>
      <c r="F3" s="108" t="s">
        <v>117</v>
      </c>
      <c r="G3" s="108"/>
      <c r="H3" s="7" t="s">
        <v>58</v>
      </c>
    </row>
    <row r="6" spans="3:8">
      <c r="C6" s="109" t="s">
        <v>118</v>
      </c>
      <c r="D6" s="109"/>
      <c r="F6" s="99">
        <v>44499</v>
      </c>
      <c r="G6" s="96"/>
    </row>
    <row r="7" spans="3:8">
      <c r="C7" s="107" t="s">
        <v>119</v>
      </c>
      <c r="D7" s="107"/>
      <c r="F7" s="110">
        <v>44499.321527777778</v>
      </c>
      <c r="G7" s="96"/>
    </row>
    <row r="8" spans="3:8">
      <c r="F8" s="110">
        <v>44500.321527777778</v>
      </c>
      <c r="G8" s="96"/>
    </row>
    <row r="9" spans="3:8">
      <c r="C9" s="6" t="s">
        <v>120</v>
      </c>
      <c r="E9" s="5">
        <v>44197</v>
      </c>
      <c r="F9" s="110">
        <v>44501.321527777778</v>
      </c>
      <c r="G9" s="96"/>
    </row>
    <row r="10" spans="3:8">
      <c r="C10" s="6" t="s">
        <v>121</v>
      </c>
      <c r="E10" s="5">
        <v>44198</v>
      </c>
      <c r="F10" s="110">
        <v>44502.321527777778</v>
      </c>
      <c r="G10" s="96"/>
    </row>
    <row r="11" spans="3:8">
      <c r="C11" s="6" t="s">
        <v>122</v>
      </c>
      <c r="E11" s="5">
        <v>44199</v>
      </c>
      <c r="F11" s="110">
        <v>44503.321527777778</v>
      </c>
      <c r="G11" s="96"/>
    </row>
    <row r="12" spans="3:8">
      <c r="E12" s="5">
        <v>44200</v>
      </c>
      <c r="F12" s="110">
        <v>44504.321527777778</v>
      </c>
      <c r="G12" s="96"/>
    </row>
    <row r="15" spans="3:8">
      <c r="E15" s="105" t="s">
        <v>113</v>
      </c>
      <c r="F15" s="105"/>
      <c r="G15" s="105"/>
    </row>
    <row r="17" spans="4:8">
      <c r="D17" s="100" t="s">
        <v>123</v>
      </c>
      <c r="E17" s="101"/>
      <c r="F17" s="101"/>
      <c r="G17" s="101"/>
      <c r="H17" s="101"/>
    </row>
    <row r="18" spans="4:8">
      <c r="D18" s="101"/>
      <c r="E18" s="101"/>
      <c r="F18" s="101"/>
      <c r="G18" s="101"/>
      <c r="H18" s="101"/>
    </row>
    <row r="19" spans="4:8">
      <c r="D19" s="101"/>
      <c r="E19" s="101"/>
      <c r="F19" s="101"/>
      <c r="G19" s="101"/>
      <c r="H19" s="101"/>
    </row>
    <row r="20" spans="4:8">
      <c r="D20" s="101"/>
      <c r="E20" s="101"/>
      <c r="F20" s="101"/>
      <c r="G20" s="101"/>
      <c r="H20" s="101"/>
    </row>
    <row r="21" spans="4:8">
      <c r="D21" s="101"/>
      <c r="E21" s="101"/>
      <c r="F21" s="101"/>
      <c r="G21" s="101"/>
      <c r="H21" s="101"/>
    </row>
    <row r="22" spans="4:8">
      <c r="D22" s="101"/>
      <c r="E22" s="101"/>
      <c r="F22" s="101"/>
      <c r="G22" s="101"/>
      <c r="H22" s="101"/>
    </row>
  </sheetData>
  <mergeCells count="14">
    <mergeCell ref="E15:G15"/>
    <mergeCell ref="D17:H22"/>
    <mergeCell ref="C1:E1"/>
    <mergeCell ref="C3:D3"/>
    <mergeCell ref="F3:G3"/>
    <mergeCell ref="C6:D6"/>
    <mergeCell ref="C7:D7"/>
    <mergeCell ref="F6:G6"/>
    <mergeCell ref="F7:G7"/>
    <mergeCell ref="F8:G8"/>
    <mergeCell ref="F9:G9"/>
    <mergeCell ref="F10:G10"/>
    <mergeCell ref="F11:G11"/>
    <mergeCell ref="F12:G12"/>
  </mergeCells>
  <hyperlinks>
    <hyperlink ref="H3" location="LINKS!A1" display="back to links"/>
  </hyperlinks>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9"/>
  <dimension ref="A1:R21"/>
  <sheetViews>
    <sheetView topLeftCell="O1" workbookViewId="0">
      <selection activeCell="T19" sqref="T19"/>
    </sheetView>
  </sheetViews>
  <sheetFormatPr defaultRowHeight="15"/>
  <cols>
    <col min="1" max="1" width="13.7109375" customWidth="1"/>
    <col min="11" max="11" width="11.28515625" customWidth="1"/>
    <col min="13" max="13" width="11.5703125" customWidth="1"/>
  </cols>
  <sheetData>
    <row r="1" spans="1:18">
      <c r="D1" s="107" t="s">
        <v>124</v>
      </c>
      <c r="E1" s="107"/>
      <c r="F1" s="107"/>
    </row>
    <row r="3" spans="1:18">
      <c r="D3" s="1" t="s">
        <v>125</v>
      </c>
      <c r="F3" s="1" t="s">
        <v>126</v>
      </c>
      <c r="I3" s="107" t="s">
        <v>127</v>
      </c>
      <c r="J3" s="107"/>
      <c r="K3" s="107"/>
      <c r="M3" s="1" t="s">
        <v>117</v>
      </c>
    </row>
    <row r="4" spans="1:18">
      <c r="A4" s="7" t="s">
        <v>58</v>
      </c>
      <c r="D4" s="1" t="s">
        <v>128</v>
      </c>
      <c r="F4">
        <v>23</v>
      </c>
      <c r="I4" s="96" t="s">
        <v>129</v>
      </c>
      <c r="J4" s="96"/>
      <c r="K4">
        <v>456</v>
      </c>
      <c r="M4" s="1">
        <f>SUM(F4:F12)</f>
        <v>190</v>
      </c>
      <c r="O4" s="96" t="s">
        <v>130</v>
      </c>
      <c r="P4" s="96"/>
      <c r="Q4" s="96"/>
    </row>
    <row r="5" spans="1:18">
      <c r="D5" s="1" t="s">
        <v>131</v>
      </c>
      <c r="F5" s="1">
        <v>23</v>
      </c>
      <c r="I5" s="96" t="s">
        <v>132</v>
      </c>
      <c r="J5" s="96"/>
      <c r="K5">
        <v>564</v>
      </c>
      <c r="M5" s="1">
        <f>MIN(numbers)</f>
        <v>23</v>
      </c>
      <c r="O5" s="96" t="s">
        <v>133</v>
      </c>
      <c r="P5" s="96"/>
      <c r="Q5" s="96"/>
    </row>
    <row r="6" spans="1:18">
      <c r="D6" s="1" t="s">
        <v>134</v>
      </c>
      <c r="F6" s="1">
        <v>25</v>
      </c>
      <c r="I6" s="96" t="s">
        <v>135</v>
      </c>
      <c r="J6" s="96"/>
      <c r="K6">
        <v>34</v>
      </c>
      <c r="M6" s="1">
        <f>MAX(numbers)</f>
        <v>35</v>
      </c>
      <c r="O6" s="96" t="s">
        <v>136</v>
      </c>
      <c r="P6" s="96"/>
      <c r="Q6" s="96"/>
    </row>
    <row r="7" spans="1:18">
      <c r="I7" s="96" t="s">
        <v>137</v>
      </c>
      <c r="J7" s="96"/>
      <c r="K7">
        <v>56</v>
      </c>
      <c r="M7" s="1">
        <f>AVERAGE(text)</f>
        <v>191.55555555555554</v>
      </c>
      <c r="O7" s="96" t="s">
        <v>138</v>
      </c>
      <c r="P7" s="96"/>
      <c r="Q7" s="96"/>
    </row>
    <row r="8" spans="1:18">
      <c r="I8" s="96" t="s">
        <v>139</v>
      </c>
      <c r="J8" s="96"/>
      <c r="K8">
        <v>34</v>
      </c>
      <c r="M8" s="1">
        <f>COUNT(text)</f>
        <v>9</v>
      </c>
      <c r="O8" s="96" t="s">
        <v>140</v>
      </c>
      <c r="P8" s="96"/>
      <c r="Q8" s="96"/>
    </row>
    <row r="9" spans="1:18">
      <c r="D9" s="1"/>
      <c r="F9" s="1">
        <v>23</v>
      </c>
      <c r="I9" s="96" t="s">
        <v>141</v>
      </c>
      <c r="J9" s="96"/>
      <c r="K9">
        <v>56</v>
      </c>
      <c r="M9" s="1">
        <f>COUNT(text)</f>
        <v>9</v>
      </c>
      <c r="O9" s="96" t="s">
        <v>142</v>
      </c>
      <c r="P9" s="96"/>
      <c r="Q9" s="96"/>
      <c r="R9" s="96"/>
    </row>
    <row r="10" spans="1:18">
      <c r="F10" s="1">
        <v>35</v>
      </c>
      <c r="I10" s="96" t="s">
        <v>143</v>
      </c>
      <c r="J10" s="96"/>
      <c r="K10">
        <v>423</v>
      </c>
      <c r="M10" s="1">
        <f>COUNTBLANK(text)</f>
        <v>0</v>
      </c>
      <c r="O10" s="96" t="s">
        <v>144</v>
      </c>
      <c r="P10" s="96"/>
      <c r="Q10" s="96"/>
      <c r="R10" s="96"/>
    </row>
    <row r="11" spans="1:18">
      <c r="F11" s="1">
        <v>34</v>
      </c>
      <c r="I11" s="96" t="s">
        <v>145</v>
      </c>
      <c r="J11" s="96"/>
      <c r="K11">
        <v>34</v>
      </c>
      <c r="M11" s="1">
        <f>SUM(text,)</f>
        <v>1724</v>
      </c>
      <c r="O11" s="96" t="s">
        <v>146</v>
      </c>
      <c r="P11" s="96"/>
      <c r="Q11" s="96"/>
    </row>
    <row r="12" spans="1:18">
      <c r="F12" s="1">
        <v>27</v>
      </c>
      <c r="I12" s="96" t="s">
        <v>147</v>
      </c>
      <c r="J12" s="96"/>
      <c r="K12">
        <v>67</v>
      </c>
      <c r="M12" s="1">
        <f>LARGE(text,3)</f>
        <v>423</v>
      </c>
      <c r="O12" s="96" t="s">
        <v>148</v>
      </c>
      <c r="P12" s="96"/>
      <c r="Q12" s="96"/>
    </row>
    <row r="16" spans="1:18">
      <c r="H16" s="105" t="s">
        <v>113</v>
      </c>
      <c r="I16" s="105"/>
      <c r="J16" s="105"/>
      <c r="K16" s="105"/>
    </row>
    <row r="18" spans="7:12">
      <c r="G18" s="100" t="s">
        <v>149</v>
      </c>
      <c r="H18" s="101"/>
      <c r="I18" s="101"/>
      <c r="J18" s="101"/>
      <c r="K18" s="101"/>
      <c r="L18" s="101"/>
    </row>
    <row r="19" spans="7:12">
      <c r="G19" s="101"/>
      <c r="H19" s="101"/>
      <c r="I19" s="101"/>
      <c r="J19" s="101"/>
      <c r="K19" s="101"/>
      <c r="L19" s="101"/>
    </row>
    <row r="20" spans="7:12">
      <c r="G20" s="101"/>
      <c r="H20" s="101"/>
      <c r="I20" s="101"/>
      <c r="J20" s="101"/>
      <c r="K20" s="101"/>
      <c r="L20" s="101"/>
    </row>
    <row r="21" spans="7:12">
      <c r="G21" s="101"/>
      <c r="H21" s="101"/>
      <c r="I21" s="101"/>
      <c r="J21" s="101"/>
      <c r="K21" s="101"/>
      <c r="L21" s="101"/>
    </row>
  </sheetData>
  <mergeCells count="22">
    <mergeCell ref="D1:F1"/>
    <mergeCell ref="I3:K3"/>
    <mergeCell ref="I5:J5"/>
    <mergeCell ref="I6:J6"/>
    <mergeCell ref="I7:J7"/>
    <mergeCell ref="I8:J8"/>
    <mergeCell ref="I9:J9"/>
    <mergeCell ref="I4:J4"/>
    <mergeCell ref="I10:J10"/>
    <mergeCell ref="O4:Q4"/>
    <mergeCell ref="O5:Q5"/>
    <mergeCell ref="O6:Q6"/>
    <mergeCell ref="O7:Q7"/>
    <mergeCell ref="O8:Q8"/>
    <mergeCell ref="H16:K16"/>
    <mergeCell ref="G18:L21"/>
    <mergeCell ref="O9:R9"/>
    <mergeCell ref="O10:R10"/>
    <mergeCell ref="O11:Q11"/>
    <mergeCell ref="O12:Q12"/>
    <mergeCell ref="I11:J11"/>
    <mergeCell ref="I12:J12"/>
  </mergeCells>
  <hyperlinks>
    <hyperlink ref="A4" location="LINKS!A1" display="back to links"/>
  </hyperlink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0"/>
  <dimension ref="A3:N15"/>
  <sheetViews>
    <sheetView workbookViewId="0">
      <selection activeCell="L19" sqref="L19"/>
    </sheetView>
  </sheetViews>
  <sheetFormatPr defaultRowHeight="15"/>
  <cols>
    <col min="1" max="1" width="12.42578125" customWidth="1"/>
    <col min="4" max="4" width="14.42578125" customWidth="1"/>
    <col min="7" max="7" width="12" customWidth="1"/>
  </cols>
  <sheetData>
    <row r="3" spans="1:14">
      <c r="C3" s="96" t="s">
        <v>150</v>
      </c>
      <c r="D3" s="96"/>
      <c r="E3" s="96"/>
      <c r="F3" s="96"/>
    </row>
    <row r="4" spans="1:14">
      <c r="A4" s="7" t="s">
        <v>58</v>
      </c>
      <c r="H4" s="107" t="s">
        <v>151</v>
      </c>
      <c r="I4" s="107"/>
      <c r="J4" s="107"/>
      <c r="K4" s="107"/>
      <c r="L4" s="107"/>
    </row>
    <row r="5" spans="1:14">
      <c r="D5" s="4" t="s">
        <v>152</v>
      </c>
      <c r="G5" s="1"/>
    </row>
    <row r="6" spans="1:14">
      <c r="D6" s="1" t="s">
        <v>153</v>
      </c>
      <c r="G6">
        <f>COUNTIF(D6:D15,"biscuits")</f>
        <v>2</v>
      </c>
    </row>
    <row r="7" spans="1:14">
      <c r="D7" s="1" t="s">
        <v>154</v>
      </c>
      <c r="G7">
        <f>COUNTIF(items,"apples")</f>
        <v>2</v>
      </c>
      <c r="I7" s="105" t="s">
        <v>113</v>
      </c>
      <c r="J7" s="105"/>
      <c r="K7" s="105"/>
      <c r="L7" s="105"/>
    </row>
    <row r="8" spans="1:14">
      <c r="D8" s="1" t="s">
        <v>155</v>
      </c>
      <c r="G8">
        <f>COUNTIF(items,"fanta")</f>
        <v>1</v>
      </c>
      <c r="I8" s="100" t="s">
        <v>156</v>
      </c>
      <c r="J8" s="101"/>
      <c r="K8" s="101"/>
      <c r="L8" s="101"/>
      <c r="M8" s="101"/>
      <c r="N8" s="101"/>
    </row>
    <row r="9" spans="1:14">
      <c r="D9" s="1" t="s">
        <v>157</v>
      </c>
      <c r="I9" s="101"/>
      <c r="J9" s="101"/>
      <c r="K9" s="101"/>
      <c r="L9" s="101"/>
      <c r="M9" s="101"/>
      <c r="N9" s="101"/>
    </row>
    <row r="10" spans="1:14">
      <c r="D10" s="1" t="s">
        <v>158</v>
      </c>
      <c r="G10">
        <f>COUNTIF(items,"fanta")</f>
        <v>1</v>
      </c>
      <c r="I10" s="101"/>
      <c r="J10" s="101"/>
      <c r="K10" s="101"/>
      <c r="L10" s="101"/>
      <c r="M10" s="101"/>
      <c r="N10" s="101"/>
    </row>
    <row r="11" spans="1:14">
      <c r="D11" s="1" t="s">
        <v>155</v>
      </c>
      <c r="G11">
        <f>COUNTIF(items,"banana")</f>
        <v>1</v>
      </c>
      <c r="I11" s="101"/>
      <c r="J11" s="101"/>
      <c r="K11" s="101"/>
      <c r="L11" s="101"/>
      <c r="M11" s="101"/>
      <c r="N11" s="101"/>
    </row>
    <row r="12" spans="1:14">
      <c r="D12" s="1" t="s">
        <v>159</v>
      </c>
      <c r="G12">
        <f>COUNTIF(items,"beer")</f>
        <v>1</v>
      </c>
    </row>
    <row r="13" spans="1:14">
      <c r="D13" s="1" t="s">
        <v>158</v>
      </c>
    </row>
    <row r="14" spans="1:14">
      <c r="D14" s="1" t="s">
        <v>160</v>
      </c>
    </row>
    <row r="15" spans="1:14">
      <c r="D15" s="1" t="s">
        <v>161</v>
      </c>
    </row>
  </sheetData>
  <mergeCells count="4">
    <mergeCell ref="C3:F3"/>
    <mergeCell ref="H4:L4"/>
    <mergeCell ref="I7:L7"/>
    <mergeCell ref="I8:N11"/>
  </mergeCells>
  <hyperlinks>
    <hyperlink ref="A4" location="LINKS!A1" display="back to links"/>
  </hyperlink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1"/>
  <dimension ref="B2:H25"/>
  <sheetViews>
    <sheetView topLeftCell="A10" workbookViewId="0">
      <selection activeCell="F17" sqref="F17"/>
    </sheetView>
  </sheetViews>
  <sheetFormatPr defaultRowHeight="15"/>
  <cols>
    <col min="2" max="2" width="12.85546875" customWidth="1"/>
    <col min="4" max="4" width="10.28515625" customWidth="1"/>
    <col min="5" max="5" width="11.28515625" customWidth="1"/>
    <col min="6" max="6" width="12.42578125" customWidth="1"/>
    <col min="8" max="8" width="17.140625" customWidth="1"/>
  </cols>
  <sheetData>
    <row r="2" spans="2:8">
      <c r="B2" s="90" t="s">
        <v>162</v>
      </c>
      <c r="C2" s="90"/>
      <c r="D2" s="4" t="s">
        <v>163</v>
      </c>
      <c r="E2" s="4" t="s">
        <v>164</v>
      </c>
    </row>
    <row r="4" spans="2:8">
      <c r="B4" s="1" t="s">
        <v>68</v>
      </c>
      <c r="D4" s="1">
        <v>50</v>
      </c>
      <c r="E4" s="1" t="s">
        <v>165</v>
      </c>
    </row>
    <row r="5" spans="2:8">
      <c r="B5" s="1" t="s">
        <v>166</v>
      </c>
      <c r="D5" s="1">
        <v>60</v>
      </c>
      <c r="E5" t="s">
        <v>167</v>
      </c>
      <c r="H5" s="7" t="s">
        <v>58</v>
      </c>
    </row>
    <row r="6" spans="2:8">
      <c r="B6" s="1" t="s">
        <v>168</v>
      </c>
      <c r="D6" s="1">
        <v>30</v>
      </c>
      <c r="E6" s="1" t="s">
        <v>169</v>
      </c>
    </row>
    <row r="7" spans="2:8">
      <c r="B7" s="1" t="s">
        <v>170</v>
      </c>
      <c r="D7" s="1">
        <v>40</v>
      </c>
      <c r="E7" s="1" t="s">
        <v>165</v>
      </c>
    </row>
    <row r="8" spans="2:8">
      <c r="B8" s="1" t="s">
        <v>171</v>
      </c>
      <c r="D8" s="1">
        <v>30</v>
      </c>
      <c r="E8" s="1" t="s">
        <v>169</v>
      </c>
    </row>
    <row r="10" spans="2:8">
      <c r="B10" s="109" t="s">
        <v>172</v>
      </c>
      <c r="C10" s="107"/>
    </row>
    <row r="11" spans="2:8">
      <c r="B11" s="107"/>
      <c r="C11" s="107"/>
    </row>
    <row r="12" spans="2:8">
      <c r="D12" s="30" t="s">
        <v>173</v>
      </c>
      <c r="E12" s="30"/>
      <c r="F12" s="30"/>
      <c r="G12" s="30"/>
    </row>
    <row r="13" spans="2:8">
      <c r="D13" s="30"/>
      <c r="E13" s="30"/>
      <c r="F13" s="30"/>
      <c r="G13" s="30"/>
      <c r="H13">
        <f>SUMIF(D4:D8,"&lt;40")</f>
        <v>60</v>
      </c>
    </row>
    <row r="15" spans="2:8" ht="15" customHeight="1">
      <c r="D15" s="3" t="s">
        <v>174</v>
      </c>
      <c r="E15" s="30"/>
      <c r="F15" s="30"/>
      <c r="G15" s="30"/>
      <c r="H15">
        <f>SUMIF(E4:E8,"science",D4:D8)</f>
        <v>60</v>
      </c>
    </row>
    <row r="16" spans="2:8">
      <c r="D16" s="30"/>
      <c r="E16" s="30"/>
      <c r="F16" s="30"/>
      <c r="G16" s="30"/>
    </row>
    <row r="17" spans="3:8" ht="15" customHeight="1">
      <c r="D17" s="3" t="s">
        <v>175</v>
      </c>
      <c r="E17" s="30"/>
      <c r="F17" s="30"/>
      <c r="G17" s="30"/>
      <c r="H17">
        <f>COUNTIF(D4:D8,"&gt;35")</f>
        <v>3</v>
      </c>
    </row>
    <row r="18" spans="3:8">
      <c r="D18" s="30"/>
      <c r="E18" s="30"/>
      <c r="F18" s="30"/>
      <c r="G18" s="30"/>
    </row>
    <row r="19" spans="3:8">
      <c r="D19" s="30" t="s">
        <v>176</v>
      </c>
      <c r="E19" s="30"/>
      <c r="F19" s="30"/>
      <c r="G19" s="30"/>
    </row>
    <row r="20" spans="3:8">
      <c r="D20" s="30"/>
      <c r="E20" s="30"/>
      <c r="F20" s="30"/>
      <c r="G20" s="30"/>
      <c r="H20">
        <f>AVERAGEIF(D4:D8,"&lt;45")</f>
        <v>33.333333333333336</v>
      </c>
    </row>
    <row r="22" spans="3:8">
      <c r="C22" s="105" t="s">
        <v>113</v>
      </c>
      <c r="D22" s="105"/>
      <c r="E22" s="105"/>
      <c r="F22" s="105"/>
      <c r="G22" s="105"/>
    </row>
    <row r="23" spans="3:8">
      <c r="C23" s="100" t="s">
        <v>177</v>
      </c>
      <c r="D23" s="101"/>
      <c r="E23" s="101"/>
      <c r="F23" s="101"/>
      <c r="G23" s="101"/>
    </row>
    <row r="24" spans="3:8">
      <c r="C24" s="101"/>
      <c r="D24" s="101"/>
      <c r="E24" s="101"/>
      <c r="F24" s="101"/>
      <c r="G24" s="101"/>
    </row>
    <row r="25" spans="3:8">
      <c r="C25" s="101"/>
      <c r="D25" s="101"/>
      <c r="E25" s="101"/>
      <c r="F25" s="101"/>
      <c r="G25" s="101"/>
    </row>
  </sheetData>
  <mergeCells count="4">
    <mergeCell ref="C22:G22"/>
    <mergeCell ref="C23:G25"/>
    <mergeCell ref="B2:C2"/>
    <mergeCell ref="B10:C11"/>
  </mergeCells>
  <hyperlinks>
    <hyperlink ref="H5" location="LINKS!A1" display="back to links"/>
  </hyperlink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2"/>
  <dimension ref="A3:I26"/>
  <sheetViews>
    <sheetView workbookViewId="0">
      <selection activeCell="E7" sqref="E7"/>
    </sheetView>
  </sheetViews>
  <sheetFormatPr defaultRowHeight="15"/>
  <cols>
    <col min="1" max="1" width="10" customWidth="1"/>
    <col min="3" max="3" width="10.85546875" customWidth="1"/>
    <col min="4" max="4" width="12.5703125" customWidth="1"/>
    <col min="5" max="5" width="19.42578125" customWidth="1"/>
    <col min="6" max="6" width="10.7109375" customWidth="1"/>
    <col min="8" max="8" width="15.5703125" customWidth="1"/>
    <col min="9" max="9" width="13.7109375" customWidth="1"/>
  </cols>
  <sheetData>
    <row r="3" spans="1:9">
      <c r="I3" s="7" t="s">
        <v>58</v>
      </c>
    </row>
    <row r="4" spans="1:9">
      <c r="B4" s="107" t="s">
        <v>178</v>
      </c>
      <c r="C4" s="107"/>
      <c r="D4" s="107"/>
    </row>
    <row r="6" spans="1:9">
      <c r="B6" s="94" t="s">
        <v>179</v>
      </c>
      <c r="C6" s="94"/>
      <c r="E6" s="90" t="s">
        <v>180</v>
      </c>
      <c r="F6" s="90"/>
      <c r="G6" s="90"/>
    </row>
    <row r="7" spans="1:9">
      <c r="B7" s="1" t="s">
        <v>181</v>
      </c>
      <c r="C7" t="str">
        <f>VLOOKUP(B7,A13:H18,8,0)</f>
        <v>syari</v>
      </c>
      <c r="E7" s="1" t="str">
        <f>VLOOKUP(B7,A13:H18,8,0)</f>
        <v>syari</v>
      </c>
    </row>
    <row r="8" spans="1:9">
      <c r="B8" s="1" t="s">
        <v>182</v>
      </c>
      <c r="E8" s="1">
        <f>VLOOKUP(B8,A13:H18,5,0)</f>
        <v>987654210</v>
      </c>
    </row>
    <row r="9" spans="1:9">
      <c r="B9" s="1" t="s">
        <v>183</v>
      </c>
      <c r="E9" s="18">
        <f>VLOOKUP(B9,A13:H18,5,0)</f>
        <v>1234567890</v>
      </c>
    </row>
    <row r="10" spans="1:9">
      <c r="B10" s="1" t="s">
        <v>184</v>
      </c>
      <c r="E10" s="1" t="str">
        <f>VLOOKUP(B10,A13:H18,8,0)</f>
        <v>deorali</v>
      </c>
    </row>
    <row r="13" spans="1:9">
      <c r="A13" s="4" t="s">
        <v>162</v>
      </c>
      <c r="C13" s="4" t="s">
        <v>185</v>
      </c>
      <c r="E13" s="90" t="s">
        <v>186</v>
      </c>
      <c r="F13" s="90"/>
      <c r="H13" s="8" t="s">
        <v>187</v>
      </c>
    </row>
    <row r="14" spans="1:9">
      <c r="A14" s="1" t="s">
        <v>181</v>
      </c>
      <c r="C14" s="111" t="s">
        <v>188</v>
      </c>
      <c r="D14" s="111"/>
      <c r="E14" s="96">
        <v>7872021752</v>
      </c>
      <c r="F14" s="96"/>
      <c r="H14" s="1" t="s">
        <v>189</v>
      </c>
    </row>
    <row r="15" spans="1:9">
      <c r="A15" t="s">
        <v>182</v>
      </c>
      <c r="C15" s="111" t="s">
        <v>190</v>
      </c>
      <c r="D15" s="96"/>
      <c r="E15" s="96">
        <v>987654210</v>
      </c>
      <c r="F15" s="96"/>
      <c r="H15" s="1" t="s">
        <v>191</v>
      </c>
    </row>
    <row r="16" spans="1:9">
      <c r="A16" s="1" t="s">
        <v>183</v>
      </c>
      <c r="C16" s="111" t="s">
        <v>192</v>
      </c>
      <c r="D16" s="96"/>
      <c r="E16" s="96">
        <v>1234567890</v>
      </c>
      <c r="F16" s="96"/>
      <c r="H16" s="1" t="s">
        <v>193</v>
      </c>
    </row>
    <row r="17" spans="1:8">
      <c r="A17" s="1" t="s">
        <v>184</v>
      </c>
      <c r="C17" s="111" t="s">
        <v>194</v>
      </c>
      <c r="D17" s="96"/>
      <c r="E17" s="96">
        <v>35564565</v>
      </c>
      <c r="F17" s="96"/>
      <c r="H17" s="1" t="s">
        <v>195</v>
      </c>
    </row>
    <row r="18" spans="1:8">
      <c r="C18" s="111" t="s">
        <v>196</v>
      </c>
      <c r="D18" s="96"/>
      <c r="E18" s="96">
        <v>23132213</v>
      </c>
      <c r="F18" s="96"/>
      <c r="H18" s="1" t="s">
        <v>197</v>
      </c>
    </row>
    <row r="21" spans="1:8">
      <c r="A21" s="112" t="s">
        <v>198</v>
      </c>
      <c r="B21" s="113"/>
      <c r="C21" s="113"/>
      <c r="D21" s="113"/>
      <c r="E21" s="113"/>
      <c r="F21" s="113"/>
      <c r="G21" s="113"/>
    </row>
    <row r="22" spans="1:8">
      <c r="A22" s="113"/>
      <c r="B22" s="113"/>
      <c r="C22" s="113"/>
      <c r="D22" s="113"/>
      <c r="E22" s="113"/>
      <c r="F22" s="113"/>
      <c r="G22" s="113"/>
    </row>
    <row r="23" spans="1:8">
      <c r="A23" s="113"/>
      <c r="B23" s="113"/>
      <c r="C23" s="113"/>
      <c r="D23" s="113"/>
      <c r="E23" s="113"/>
      <c r="F23" s="113"/>
      <c r="G23" s="113"/>
    </row>
    <row r="24" spans="1:8">
      <c r="A24" s="113"/>
      <c r="B24" s="113"/>
      <c r="C24" s="113"/>
      <c r="D24" s="113"/>
      <c r="E24" s="113"/>
      <c r="F24" s="113"/>
      <c r="G24" s="113"/>
    </row>
    <row r="25" spans="1:8">
      <c r="A25" s="113"/>
      <c r="B25" s="113"/>
      <c r="C25" s="113"/>
      <c r="D25" s="113"/>
      <c r="E25" s="113"/>
      <c r="F25" s="113"/>
      <c r="G25" s="113"/>
    </row>
    <row r="26" spans="1:8">
      <c r="A26" s="113"/>
      <c r="B26" s="113"/>
      <c r="C26" s="113"/>
      <c r="D26" s="113"/>
      <c r="E26" s="113"/>
      <c r="F26" s="113"/>
      <c r="G26" s="113"/>
    </row>
  </sheetData>
  <mergeCells count="15">
    <mergeCell ref="A21:G26"/>
    <mergeCell ref="C15:D15"/>
    <mergeCell ref="C16:D16"/>
    <mergeCell ref="C17:D17"/>
    <mergeCell ref="C18:D18"/>
    <mergeCell ref="E15:F15"/>
    <mergeCell ref="E16:F16"/>
    <mergeCell ref="E17:F17"/>
    <mergeCell ref="E18:F18"/>
    <mergeCell ref="E14:F14"/>
    <mergeCell ref="B4:D4"/>
    <mergeCell ref="B6:C6"/>
    <mergeCell ref="E6:G6"/>
    <mergeCell ref="E13:F13"/>
    <mergeCell ref="C14:D14"/>
  </mergeCells>
  <hyperlinks>
    <hyperlink ref="C14" r:id="rId1"/>
    <hyperlink ref="C15" r:id="rId2"/>
    <hyperlink ref="C16" r:id="rId3"/>
    <hyperlink ref="C17" r:id="rId4"/>
    <hyperlink ref="C18" r:id="rId5"/>
    <hyperlink ref="I3" location="LINKS!A1" display="back to links"/>
  </hyperlinks>
  <pageMargins left="0.7" right="0.7" top="0.75" bottom="0.75" header="0.3" footer="0.3"/>
  <pageSetup orientation="portrait" horizontalDpi="300" verticalDpi="300" r:id="rId6"/>
</worksheet>
</file>

<file path=xl/worksheets/sheet13.xml><?xml version="1.0" encoding="utf-8"?>
<worksheet xmlns="http://schemas.openxmlformats.org/spreadsheetml/2006/main" xmlns:r="http://schemas.openxmlformats.org/officeDocument/2006/relationships">
  <sheetPr codeName="Sheet13"/>
  <dimension ref="A2:I15"/>
  <sheetViews>
    <sheetView workbookViewId="0">
      <selection activeCell="F6" sqref="F6"/>
    </sheetView>
  </sheetViews>
  <sheetFormatPr defaultRowHeight="15"/>
  <cols>
    <col min="2" max="2" width="11" customWidth="1"/>
    <col min="3" max="3" width="11.85546875" customWidth="1"/>
    <col min="9" max="9" width="13" customWidth="1"/>
  </cols>
  <sheetData>
    <row r="2" spans="1:9">
      <c r="I2" s="7" t="s">
        <v>201</v>
      </c>
    </row>
    <row r="3" spans="1:9" ht="26.25">
      <c r="E3" s="116" t="s">
        <v>113</v>
      </c>
      <c r="F3" s="116"/>
      <c r="G3" s="116"/>
    </row>
    <row r="4" spans="1:9" ht="23.25">
      <c r="A4" s="114" t="s">
        <v>199</v>
      </c>
      <c r="B4" s="114"/>
    </row>
    <row r="8" spans="1:9">
      <c r="F8" s="26"/>
    </row>
    <row r="9" spans="1:9" ht="21">
      <c r="A9" s="115" t="s">
        <v>202</v>
      </c>
      <c r="B9" s="115"/>
      <c r="C9" s="115"/>
      <c r="E9" s="100" t="s">
        <v>200</v>
      </c>
      <c r="F9" s="100"/>
      <c r="G9" s="100"/>
      <c r="H9" s="100"/>
      <c r="I9" s="100"/>
    </row>
    <row r="10" spans="1:9">
      <c r="E10" s="100"/>
      <c r="F10" s="100"/>
      <c r="G10" s="100"/>
      <c r="H10" s="100"/>
      <c r="I10" s="100"/>
    </row>
    <row r="11" spans="1:9">
      <c r="E11" s="100"/>
      <c r="F11" s="100"/>
      <c r="G11" s="100"/>
      <c r="H11" s="100"/>
      <c r="I11" s="100"/>
    </row>
    <row r="12" spans="1:9">
      <c r="E12" s="100"/>
      <c r="F12" s="100"/>
      <c r="G12" s="100"/>
      <c r="H12" s="100"/>
      <c r="I12" s="100"/>
    </row>
    <row r="13" spans="1:9">
      <c r="E13" s="100"/>
      <c r="F13" s="100"/>
      <c r="G13" s="100"/>
      <c r="H13" s="100"/>
      <c r="I13" s="100"/>
    </row>
    <row r="14" spans="1:9">
      <c r="E14" s="100"/>
      <c r="F14" s="100"/>
      <c r="G14" s="100"/>
      <c r="H14" s="100"/>
      <c r="I14" s="100"/>
    </row>
    <row r="15" spans="1:9" ht="15" customHeight="1"/>
  </sheetData>
  <mergeCells count="4">
    <mergeCell ref="A4:B4"/>
    <mergeCell ref="A9:C9"/>
    <mergeCell ref="E3:G3"/>
    <mergeCell ref="E9:I14"/>
  </mergeCells>
  <hyperlinks>
    <hyperlink ref="I2" location="LINKS!A1" display="go to links"/>
  </hyperlink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4"/>
  <dimension ref="A1:H16"/>
  <sheetViews>
    <sheetView workbookViewId="0">
      <selection activeCell="C11" sqref="C11:G16"/>
    </sheetView>
  </sheetViews>
  <sheetFormatPr defaultRowHeight="15"/>
  <cols>
    <col min="3" max="3" width="16.85546875" customWidth="1"/>
    <col min="5" max="5" width="11.5703125" customWidth="1"/>
    <col min="8" max="8" width="13.5703125" customWidth="1"/>
  </cols>
  <sheetData>
    <row r="1" spans="1:8">
      <c r="A1" s="6" t="s">
        <v>203</v>
      </c>
    </row>
    <row r="2" spans="1:8">
      <c r="A2" s="117" t="s">
        <v>204</v>
      </c>
      <c r="B2" s="117"/>
      <c r="C2" s="117"/>
    </row>
    <row r="3" spans="1:8">
      <c r="H3" s="7" t="s">
        <v>201</v>
      </c>
    </row>
    <row r="4" spans="1:8">
      <c r="B4" s="118" t="s">
        <v>205</v>
      </c>
      <c r="C4" s="118"/>
      <c r="D4" s="118"/>
    </row>
    <row r="5" spans="1:8">
      <c r="B5" s="106" t="s">
        <v>206</v>
      </c>
      <c r="C5" s="106"/>
      <c r="D5" s="106" t="s">
        <v>207</v>
      </c>
      <c r="E5" s="106"/>
    </row>
    <row r="6" spans="1:8">
      <c r="A6" s="1" t="s">
        <v>208</v>
      </c>
      <c r="C6" s="1">
        <v>4000</v>
      </c>
      <c r="E6" s="1">
        <v>25000</v>
      </c>
    </row>
    <row r="7" spans="1:8">
      <c r="A7" s="1" t="s">
        <v>209</v>
      </c>
      <c r="C7" s="1">
        <v>300000</v>
      </c>
      <c r="E7" s="1">
        <v>200000</v>
      </c>
    </row>
    <row r="8" spans="1:8">
      <c r="A8" s="1" t="s">
        <v>210</v>
      </c>
      <c r="C8" s="1">
        <v>300000</v>
      </c>
      <c r="E8" s="1">
        <v>150000</v>
      </c>
    </row>
    <row r="10" spans="1:8">
      <c r="D10" s="119" t="s">
        <v>211</v>
      </c>
      <c r="E10" s="119"/>
      <c r="F10" s="119"/>
      <c r="G10" s="119"/>
    </row>
    <row r="11" spans="1:8">
      <c r="C11" s="100" t="s">
        <v>212</v>
      </c>
      <c r="D11" s="101"/>
      <c r="E11" s="101"/>
      <c r="F11" s="101"/>
      <c r="G11" s="101"/>
    </row>
    <row r="12" spans="1:8">
      <c r="C12" s="101"/>
      <c r="D12" s="101"/>
      <c r="E12" s="101"/>
      <c r="F12" s="101"/>
      <c r="G12" s="101"/>
    </row>
    <row r="13" spans="1:8">
      <c r="C13" s="101"/>
      <c r="D13" s="101"/>
      <c r="E13" s="101"/>
      <c r="F13" s="101"/>
      <c r="G13" s="101"/>
    </row>
    <row r="14" spans="1:8">
      <c r="C14" s="101"/>
      <c r="D14" s="101"/>
      <c r="E14" s="101"/>
      <c r="F14" s="101"/>
      <c r="G14" s="101"/>
    </row>
    <row r="15" spans="1:8">
      <c r="C15" s="101"/>
      <c r="D15" s="101"/>
      <c r="E15" s="101"/>
      <c r="F15" s="101"/>
      <c r="G15" s="101"/>
    </row>
    <row r="16" spans="1:8">
      <c r="C16" s="101"/>
      <c r="D16" s="101"/>
      <c r="E16" s="101"/>
      <c r="F16" s="101"/>
      <c r="G16" s="101"/>
    </row>
  </sheetData>
  <mergeCells count="6">
    <mergeCell ref="A2:C2"/>
    <mergeCell ref="B4:D4"/>
    <mergeCell ref="B5:C5"/>
    <mergeCell ref="D5:E5"/>
    <mergeCell ref="C11:G16"/>
    <mergeCell ref="D10:G10"/>
  </mergeCells>
  <hyperlinks>
    <hyperlink ref="H3" location="LINKS!A1" display="go to links"/>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sheetPr codeName="Sheet15"/>
  <dimension ref="A1:M39"/>
  <sheetViews>
    <sheetView workbookViewId="0">
      <selection activeCell="M9" sqref="M9"/>
    </sheetView>
  </sheetViews>
  <sheetFormatPr defaultRowHeight="15"/>
  <cols>
    <col min="11" max="11" width="13.5703125" customWidth="1"/>
    <col min="12" max="12" width="20.5703125" customWidth="1"/>
    <col min="13" max="13" width="20.140625" customWidth="1"/>
  </cols>
  <sheetData>
    <row r="1" spans="1:13">
      <c r="A1" s="120" t="s">
        <v>213</v>
      </c>
      <c r="B1" s="120"/>
      <c r="C1" s="120"/>
      <c r="D1" s="120"/>
      <c r="E1" s="120"/>
    </row>
    <row r="2" spans="1:13">
      <c r="G2" s="96" t="s">
        <v>214</v>
      </c>
      <c r="H2" s="96"/>
      <c r="I2" s="6" t="s">
        <v>215</v>
      </c>
      <c r="J2" s="96" t="s">
        <v>216</v>
      </c>
      <c r="K2" s="96"/>
      <c r="L2" s="11">
        <v>2500000</v>
      </c>
      <c r="M2" s="11"/>
    </row>
    <row r="3" spans="1:13">
      <c r="A3" s="121" t="s">
        <v>217</v>
      </c>
      <c r="B3" s="122"/>
      <c r="C3" s="122"/>
      <c r="D3" s="122"/>
      <c r="E3" s="122"/>
      <c r="I3" s="6" t="s">
        <v>218</v>
      </c>
      <c r="J3" s="96" t="s">
        <v>219</v>
      </c>
      <c r="K3" s="96"/>
      <c r="L3" s="15">
        <v>7.0000000000000007E-2</v>
      </c>
      <c r="M3" s="16">
        <f>L3/12</f>
        <v>5.8333333333333336E-3</v>
      </c>
    </row>
    <row r="4" spans="1:13">
      <c r="A4" s="122"/>
      <c r="B4" s="122"/>
      <c r="C4" s="122"/>
      <c r="D4" s="122"/>
      <c r="E4" s="122"/>
      <c r="I4" s="6" t="s">
        <v>220</v>
      </c>
      <c r="J4" s="96" t="s">
        <v>221</v>
      </c>
      <c r="K4" s="96"/>
      <c r="L4">
        <v>5</v>
      </c>
      <c r="M4">
        <f>L4*12</f>
        <v>60</v>
      </c>
    </row>
    <row r="5" spans="1:13">
      <c r="A5" s="122"/>
      <c r="B5" s="122"/>
      <c r="C5" s="122"/>
      <c r="D5" s="122"/>
      <c r="E5" s="122"/>
      <c r="I5" s="1"/>
    </row>
    <row r="6" spans="1:13">
      <c r="A6" s="122"/>
      <c r="B6" s="122"/>
      <c r="C6" s="122"/>
      <c r="D6" s="122"/>
      <c r="E6" s="122"/>
      <c r="I6" s="6" t="s">
        <v>222</v>
      </c>
      <c r="J6" s="96" t="s">
        <v>223</v>
      </c>
      <c r="K6" s="96"/>
      <c r="L6" s="12">
        <f>PMT(M3,M4,L2)</f>
        <v>-49502.996350873844</v>
      </c>
    </row>
    <row r="7" spans="1:13">
      <c r="A7" s="122"/>
      <c r="B7" s="122"/>
      <c r="C7" s="122"/>
      <c r="D7" s="122"/>
      <c r="E7" s="122"/>
      <c r="L7" s="62"/>
    </row>
    <row r="8" spans="1:13">
      <c r="A8" s="122"/>
      <c r="B8" s="122"/>
      <c r="C8" s="122"/>
      <c r="D8" s="122"/>
      <c r="E8" s="122"/>
      <c r="I8" s="90" t="s">
        <v>224</v>
      </c>
      <c r="J8" s="90"/>
      <c r="K8" s="90"/>
      <c r="L8" s="11"/>
      <c r="M8" s="11">
        <f>L6*M4</f>
        <v>-2970179.7810524306</v>
      </c>
    </row>
    <row r="9" spans="1:13">
      <c r="A9" s="122"/>
      <c r="B9" s="122"/>
      <c r="C9" s="122"/>
      <c r="D9" s="122"/>
      <c r="E9" s="122"/>
      <c r="I9" s="123" t="s">
        <v>225</v>
      </c>
      <c r="J9" s="123"/>
      <c r="K9" s="123"/>
      <c r="M9" s="11">
        <f>M8+L2</f>
        <v>-470179.78105243063</v>
      </c>
    </row>
    <row r="13" spans="1:13">
      <c r="L13" s="7" t="s">
        <v>58</v>
      </c>
    </row>
    <row r="39" spans="11:11">
      <c r="K39" s="10"/>
    </row>
  </sheetData>
  <mergeCells count="9">
    <mergeCell ref="A1:E1"/>
    <mergeCell ref="A3:E9"/>
    <mergeCell ref="G2:H2"/>
    <mergeCell ref="J2:K2"/>
    <mergeCell ref="J3:K3"/>
    <mergeCell ref="J4:K4"/>
    <mergeCell ref="J6:K6"/>
    <mergeCell ref="I8:K8"/>
    <mergeCell ref="I9:K9"/>
  </mergeCells>
  <hyperlinks>
    <hyperlink ref="A1:E1" location="LINKS!A1" display="FINANCE FUNCTIONS"/>
    <hyperlink ref="L13" location="LINKS!A1" display="back to links"/>
  </hyperlinks>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sheetPr codeName="Sheet16"/>
  <dimension ref="A1:M31"/>
  <sheetViews>
    <sheetView workbookViewId="0">
      <selection activeCell="A12" sqref="A12:J25"/>
    </sheetView>
  </sheetViews>
  <sheetFormatPr defaultRowHeight="15"/>
  <cols>
    <col min="3" max="3" width="10.42578125" customWidth="1"/>
    <col min="4" max="4" width="17.140625" customWidth="1"/>
    <col min="5" max="5" width="19.5703125" customWidth="1"/>
    <col min="6" max="6" width="31.140625" customWidth="1"/>
    <col min="7" max="7" width="9" customWidth="1"/>
    <col min="8" max="8" width="11.5703125" customWidth="1"/>
    <col min="11" max="11" width="25.140625" customWidth="1"/>
  </cols>
  <sheetData>
    <row r="1" spans="1:12">
      <c r="A1" s="107" t="s">
        <v>226</v>
      </c>
      <c r="B1" s="107"/>
    </row>
    <row r="3" spans="1:12" ht="15" customHeight="1">
      <c r="A3" s="124" t="s">
        <v>227</v>
      </c>
      <c r="B3" s="124"/>
    </row>
    <row r="4" spans="1:12">
      <c r="H4" s="7"/>
    </row>
    <row r="5" spans="1:12">
      <c r="A5" s="4" t="s">
        <v>152</v>
      </c>
      <c r="B5" s="90" t="s">
        <v>228</v>
      </c>
      <c r="C5" s="90"/>
      <c r="E5" s="96" t="s">
        <v>229</v>
      </c>
      <c r="F5" s="96"/>
      <c r="G5" s="96"/>
      <c r="K5" s="20" t="s">
        <v>230</v>
      </c>
    </row>
    <row r="6" spans="1:12" ht="21">
      <c r="A6" s="1" t="s">
        <v>231</v>
      </c>
      <c r="B6" s="96" t="s">
        <v>232</v>
      </c>
      <c r="C6" s="96"/>
      <c r="D6" t="s">
        <v>233</v>
      </c>
      <c r="E6" t="s">
        <v>234</v>
      </c>
      <c r="F6" s="127" t="str">
        <f>"("&amp;E6&amp;")"</f>
        <v>(SH001.SHOO2)</v>
      </c>
      <c r="G6" s="127"/>
      <c r="H6" s="7" t="s">
        <v>38</v>
      </c>
      <c r="K6" s="22" t="s">
        <v>235</v>
      </c>
    </row>
    <row r="7" spans="1:12">
      <c r="A7" s="1" t="s">
        <v>236</v>
      </c>
      <c r="B7" s="96" t="s">
        <v>232</v>
      </c>
      <c r="C7" s="96"/>
      <c r="F7" s="127"/>
      <c r="G7" s="127"/>
      <c r="K7" s="19" t="s">
        <v>237</v>
      </c>
    </row>
    <row r="8" spans="1:12">
      <c r="A8" s="1" t="s">
        <v>238</v>
      </c>
      <c r="B8" s="96" t="s">
        <v>232</v>
      </c>
      <c r="C8" s="96"/>
      <c r="E8" s="1"/>
      <c r="F8" s="127"/>
      <c r="G8" s="127"/>
    </row>
    <row r="9" spans="1:12">
      <c r="A9" s="1" t="s">
        <v>239</v>
      </c>
      <c r="B9" s="96" t="s">
        <v>232</v>
      </c>
      <c r="C9" s="96"/>
      <c r="F9" s="127"/>
      <c r="G9" s="127"/>
    </row>
    <row r="10" spans="1:12">
      <c r="A10" s="1" t="s">
        <v>240</v>
      </c>
      <c r="B10" s="96" t="s">
        <v>232</v>
      </c>
      <c r="C10" s="96"/>
    </row>
    <row r="12" spans="1:12">
      <c r="A12" s="126" t="s">
        <v>398</v>
      </c>
      <c r="B12" s="126"/>
      <c r="C12" s="126"/>
      <c r="D12" s="126"/>
      <c r="E12" s="126"/>
      <c r="F12" s="126"/>
      <c r="G12" s="126"/>
      <c r="H12" s="126"/>
      <c r="I12" s="126"/>
      <c r="J12" s="126"/>
    </row>
    <row r="13" spans="1:12">
      <c r="A13" s="126"/>
      <c r="B13" s="126"/>
      <c r="C13" s="126"/>
      <c r="D13" s="126"/>
      <c r="E13" s="126"/>
      <c r="F13" s="126"/>
      <c r="G13" s="126"/>
      <c r="H13" s="126"/>
      <c r="I13" s="126"/>
      <c r="J13" s="126"/>
      <c r="L13" s="17"/>
    </row>
    <row r="14" spans="1:12">
      <c r="A14" s="126"/>
      <c r="B14" s="126"/>
      <c r="C14" s="126"/>
      <c r="D14" s="126"/>
      <c r="E14" s="126"/>
      <c r="F14" s="126"/>
      <c r="G14" s="126"/>
      <c r="H14" s="126"/>
      <c r="I14" s="126"/>
      <c r="J14" s="126"/>
    </row>
    <row r="15" spans="1:12">
      <c r="A15" s="126"/>
      <c r="B15" s="126"/>
      <c r="C15" s="126"/>
      <c r="D15" s="126"/>
      <c r="E15" s="126"/>
      <c r="F15" s="126"/>
      <c r="G15" s="126"/>
      <c r="H15" s="126"/>
      <c r="I15" s="126"/>
      <c r="J15" s="126"/>
    </row>
    <row r="16" spans="1:12">
      <c r="A16" s="126"/>
      <c r="B16" s="126"/>
      <c r="C16" s="126"/>
      <c r="D16" s="126"/>
      <c r="E16" s="126"/>
      <c r="F16" s="126"/>
      <c r="G16" s="126"/>
      <c r="H16" s="126"/>
      <c r="I16" s="126"/>
      <c r="J16" s="126"/>
    </row>
    <row r="17" spans="1:13">
      <c r="A17" s="126"/>
      <c r="B17" s="126"/>
      <c r="C17" s="126"/>
      <c r="D17" s="126"/>
      <c r="E17" s="126"/>
      <c r="F17" s="126"/>
      <c r="G17" s="126"/>
      <c r="H17" s="126"/>
      <c r="I17" s="126"/>
      <c r="J17" s="126"/>
    </row>
    <row r="18" spans="1:13">
      <c r="A18" s="126"/>
      <c r="B18" s="126"/>
      <c r="C18" s="126"/>
      <c r="D18" s="126"/>
      <c r="E18" s="126"/>
      <c r="F18" s="126"/>
      <c r="G18" s="126"/>
      <c r="H18" s="126"/>
      <c r="I18" s="126"/>
      <c r="J18" s="126"/>
    </row>
    <row r="19" spans="1:13">
      <c r="A19" s="126"/>
      <c r="B19" s="126"/>
      <c r="C19" s="126"/>
      <c r="D19" s="126"/>
      <c r="E19" s="126"/>
      <c r="F19" s="126"/>
      <c r="G19" s="126"/>
      <c r="H19" s="126"/>
      <c r="I19" s="126"/>
      <c r="J19" s="126"/>
    </row>
    <row r="20" spans="1:13">
      <c r="A20" s="126"/>
      <c r="B20" s="126"/>
      <c r="C20" s="126"/>
      <c r="D20" s="126"/>
      <c r="E20" s="126"/>
      <c r="F20" s="126"/>
      <c r="G20" s="126"/>
      <c r="H20" s="126"/>
      <c r="I20" s="126"/>
      <c r="J20" s="126"/>
    </row>
    <row r="21" spans="1:13">
      <c r="A21" s="126"/>
      <c r="B21" s="126"/>
      <c r="C21" s="126"/>
      <c r="D21" s="126"/>
      <c r="E21" s="126"/>
      <c r="F21" s="126"/>
      <c r="G21" s="126"/>
      <c r="H21" s="126"/>
      <c r="I21" s="126"/>
      <c r="J21" s="126"/>
    </row>
    <row r="22" spans="1:13">
      <c r="A22" s="126"/>
      <c r="B22" s="126"/>
      <c r="C22" s="126"/>
      <c r="D22" s="126"/>
      <c r="E22" s="126"/>
      <c r="F22" s="126"/>
      <c r="G22" s="126"/>
      <c r="H22" s="126"/>
      <c r="I22" s="126"/>
      <c r="J22" s="126"/>
    </row>
    <row r="23" spans="1:13">
      <c r="A23" s="126"/>
      <c r="B23" s="126"/>
      <c r="C23" s="126"/>
      <c r="D23" s="126"/>
      <c r="E23" s="126"/>
      <c r="F23" s="126"/>
      <c r="G23" s="126"/>
      <c r="H23" s="126"/>
      <c r="I23" s="126"/>
      <c r="J23" s="126"/>
    </row>
    <row r="24" spans="1:13">
      <c r="A24" s="126"/>
      <c r="B24" s="126"/>
      <c r="C24" s="126"/>
      <c r="D24" s="126"/>
      <c r="E24" s="126"/>
      <c r="F24" s="126"/>
      <c r="G24" s="126"/>
      <c r="H24" s="126"/>
      <c r="I24" s="126"/>
      <c r="J24" s="126"/>
    </row>
    <row r="25" spans="1:13">
      <c r="A25" s="126"/>
      <c r="B25" s="126"/>
      <c r="C25" s="126"/>
      <c r="D25" s="126"/>
      <c r="E25" s="126"/>
      <c r="F25" s="126"/>
      <c r="G25" s="126"/>
      <c r="H25" s="126"/>
      <c r="I25" s="126"/>
      <c r="J25" s="126"/>
    </row>
    <row r="27" spans="1:13" ht="21">
      <c r="C27" s="21" t="s">
        <v>241</v>
      </c>
      <c r="D27" s="21" t="s">
        <v>242</v>
      </c>
      <c r="E27" s="21" t="s">
        <v>243</v>
      </c>
      <c r="F27" s="125" t="s">
        <v>244</v>
      </c>
      <c r="G27" s="125"/>
      <c r="H27" s="125"/>
    </row>
    <row r="28" spans="1:13">
      <c r="B28">
        <v>1</v>
      </c>
      <c r="C28" t="s">
        <v>245</v>
      </c>
      <c r="D28" t="s">
        <v>246</v>
      </c>
      <c r="E28" s="1" t="s">
        <v>247</v>
      </c>
      <c r="F28" s="23" t="str">
        <f>"("&amp;E28&amp;")"</f>
        <v>(NK567)</v>
      </c>
    </row>
    <row r="29" spans="1:13">
      <c r="B29">
        <v>2</v>
      </c>
      <c r="C29" t="s">
        <v>248</v>
      </c>
      <c r="D29" t="s">
        <v>246</v>
      </c>
      <c r="E29" s="1" t="s">
        <v>249</v>
      </c>
      <c r="F29" s="23" t="str">
        <f t="shared" ref="F29:F31" si="0">"("&amp;E29&amp;")"</f>
        <v>(NK568)</v>
      </c>
    </row>
    <row r="30" spans="1:13">
      <c r="B30">
        <v>3</v>
      </c>
      <c r="C30" t="s">
        <v>209</v>
      </c>
      <c r="D30" t="s">
        <v>246</v>
      </c>
      <c r="E30" s="1" t="s">
        <v>250</v>
      </c>
      <c r="F30" s="23" t="str">
        <f t="shared" si="0"/>
        <v>(NK569)</v>
      </c>
    </row>
    <row r="31" spans="1:13">
      <c r="B31">
        <v>4</v>
      </c>
      <c r="C31" t="s">
        <v>251</v>
      </c>
      <c r="D31" t="s">
        <v>246</v>
      </c>
      <c r="E31" s="1" t="s">
        <v>252</v>
      </c>
      <c r="F31" s="23" t="str">
        <f t="shared" si="0"/>
        <v>(NK570)</v>
      </c>
      <c r="M31" s="1"/>
    </row>
  </sheetData>
  <mergeCells count="12">
    <mergeCell ref="F27:H27"/>
    <mergeCell ref="A12:J25"/>
    <mergeCell ref="B9:C9"/>
    <mergeCell ref="B10:C10"/>
    <mergeCell ref="E5:G5"/>
    <mergeCell ref="B8:C8"/>
    <mergeCell ref="F6:G9"/>
    <mergeCell ref="A1:B1"/>
    <mergeCell ref="A3:B3"/>
    <mergeCell ref="B5:C5"/>
    <mergeCell ref="B6:C6"/>
    <mergeCell ref="B7:C7"/>
  </mergeCells>
  <dataValidations count="4">
    <dataValidation type="list" allowBlank="1" showInputMessage="1" showErrorMessage="1" sqref="D6">
      <formula1>"DELIVERED,DELIVERY TODAY,NOT RECEVIVED,RETURNED"</formula1>
    </dataValidation>
    <dataValidation type="list" allowBlank="1" showInputMessage="1" showErrorMessage="1" sqref="E6">
      <formula1>"SH001.SHOO2,SHOO3,SHOO4"</formula1>
    </dataValidation>
    <dataValidation type="list" allowBlank="1" showInputMessage="1" showErrorMessage="1" sqref="D28:D31">
      <formula1>"ADIDDAS,NIKE, REEBOK,PUMA,SKETCHES,"</formula1>
    </dataValidation>
    <dataValidation type="list" allowBlank="1" showInputMessage="1" showErrorMessage="1" sqref="E28:E31">
      <formula1>"ADI23,RBK456,NK567,SKT564,"</formula1>
    </dataValidation>
  </dataValidations>
  <hyperlinks>
    <hyperlink ref="K7" r:id="rId1"/>
    <hyperlink ref="H6" location="'DROPDOWN AND BARCODE'!A1" display="back to link"/>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codeName="Sheet17"/>
  <dimension ref="A2:M28"/>
  <sheetViews>
    <sheetView topLeftCell="A10" workbookViewId="0">
      <selection activeCell="H34" sqref="H34"/>
    </sheetView>
  </sheetViews>
  <sheetFormatPr defaultRowHeight="15"/>
  <cols>
    <col min="1" max="1" width="7.42578125" bestFit="1" customWidth="1"/>
    <col min="2" max="2" width="5.28515625" bestFit="1" customWidth="1"/>
    <col min="3" max="3" width="10.140625" bestFit="1" customWidth="1"/>
    <col min="4" max="4" width="19.42578125" customWidth="1"/>
    <col min="13" max="13" width="10" bestFit="1" customWidth="1"/>
  </cols>
  <sheetData>
    <row r="2" spans="2:13">
      <c r="B2" s="128" t="s">
        <v>253</v>
      </c>
      <c r="C2" s="129"/>
      <c r="D2" s="129"/>
      <c r="E2" s="129"/>
      <c r="F2" s="129"/>
    </row>
    <row r="3" spans="2:13">
      <c r="B3" s="129"/>
      <c r="C3" s="129"/>
      <c r="D3" s="129"/>
      <c r="E3" s="129"/>
      <c r="F3" s="129"/>
      <c r="M3" s="7" t="s">
        <v>201</v>
      </c>
    </row>
    <row r="4" spans="2:13">
      <c r="B4" s="129"/>
      <c r="C4" s="129"/>
      <c r="D4" s="129"/>
      <c r="E4" s="129"/>
      <c r="F4" s="129"/>
    </row>
    <row r="5" spans="2:13">
      <c r="B5" s="129"/>
      <c r="C5" s="129"/>
      <c r="D5" s="129"/>
      <c r="E5" s="129"/>
      <c r="F5" s="129"/>
    </row>
    <row r="6" spans="2:13">
      <c r="B6" s="129"/>
      <c r="C6" s="129"/>
      <c r="D6" s="129"/>
      <c r="E6" s="129"/>
      <c r="F6" s="129"/>
    </row>
    <row r="7" spans="2:13">
      <c r="B7" s="129"/>
      <c r="C7" s="129"/>
      <c r="D7" s="129"/>
      <c r="E7" s="129"/>
      <c r="F7" s="129"/>
    </row>
    <row r="8" spans="2:13">
      <c r="B8" s="129"/>
      <c r="C8" s="129"/>
      <c r="D8" s="129"/>
      <c r="E8" s="129"/>
      <c r="F8" s="129"/>
    </row>
    <row r="9" spans="2:13">
      <c r="B9" s="129"/>
      <c r="C9" s="129"/>
      <c r="D9" s="129"/>
      <c r="E9" s="129"/>
      <c r="F9" s="129"/>
    </row>
    <row r="10" spans="2:13">
      <c r="B10" s="129"/>
      <c r="C10" s="129"/>
      <c r="D10" s="129"/>
      <c r="E10" s="129"/>
      <c r="F10" s="129"/>
    </row>
    <row r="11" spans="2:13">
      <c r="B11" s="129"/>
      <c r="C11" s="129"/>
      <c r="D11" s="129"/>
      <c r="E11" s="129"/>
      <c r="F11" s="129"/>
    </row>
    <row r="13" spans="2:13">
      <c r="D13" s="59" t="s">
        <v>254</v>
      </c>
      <c r="E13" s="128" t="s">
        <v>255</v>
      </c>
      <c r="F13" s="129"/>
      <c r="G13" s="129"/>
      <c r="H13" s="129"/>
      <c r="I13" s="129"/>
      <c r="J13" s="129"/>
      <c r="K13" s="129"/>
      <c r="L13" s="129"/>
    </row>
    <row r="14" spans="2:13">
      <c r="E14" s="129"/>
      <c r="F14" s="129"/>
      <c r="G14" s="129"/>
      <c r="H14" s="129"/>
      <c r="I14" s="129"/>
      <c r="J14" s="129"/>
      <c r="K14" s="129"/>
      <c r="L14" s="129"/>
    </row>
    <row r="16" spans="2:13">
      <c r="D16" s="59" t="s">
        <v>256</v>
      </c>
      <c r="E16" s="128" t="s">
        <v>257</v>
      </c>
      <c r="F16" s="129"/>
      <c r="G16" s="129"/>
      <c r="H16" s="129"/>
      <c r="I16" s="129"/>
      <c r="J16" s="129"/>
      <c r="K16" s="129"/>
      <c r="L16" s="129"/>
    </row>
    <row r="17" spans="1:12">
      <c r="E17" s="129"/>
      <c r="F17" s="129"/>
      <c r="G17" s="129"/>
      <c r="H17" s="129"/>
      <c r="I17" s="129"/>
      <c r="J17" s="129"/>
      <c r="K17" s="129"/>
      <c r="L17" s="129"/>
    </row>
    <row r="19" spans="1:12">
      <c r="D19" s="59" t="s">
        <v>258</v>
      </c>
      <c r="E19" s="128" t="s">
        <v>259</v>
      </c>
      <c r="F19" s="129"/>
      <c r="G19" s="129"/>
      <c r="H19" s="129"/>
      <c r="I19" s="129"/>
      <c r="J19" s="129"/>
      <c r="K19" s="129"/>
      <c r="L19" s="129"/>
    </row>
    <row r="20" spans="1:12">
      <c r="E20" s="129"/>
      <c r="F20" s="129"/>
      <c r="G20" s="129"/>
      <c r="H20" s="129"/>
      <c r="I20" s="129"/>
      <c r="J20" s="129"/>
      <c r="K20" s="129"/>
      <c r="L20" s="129"/>
    </row>
    <row r="21" spans="1:12">
      <c r="E21" s="129"/>
      <c r="F21" s="129"/>
      <c r="G21" s="129"/>
      <c r="H21" s="129"/>
      <c r="I21" s="129"/>
      <c r="J21" s="129"/>
      <c r="K21" s="129"/>
      <c r="L21" s="129"/>
    </row>
    <row r="24" spans="1:12" ht="31.5">
      <c r="D24" s="14" t="s">
        <v>184</v>
      </c>
    </row>
    <row r="26" spans="1:12">
      <c r="D26" s="24" t="s">
        <v>125</v>
      </c>
    </row>
    <row r="28" spans="1:12" ht="31.5">
      <c r="A28" s="60" t="s">
        <v>402</v>
      </c>
      <c r="B28" s="60" t="s">
        <v>403</v>
      </c>
      <c r="C28" s="60" t="s">
        <v>404</v>
      </c>
    </row>
  </sheetData>
  <mergeCells count="4">
    <mergeCell ref="B2:F11"/>
    <mergeCell ref="E13:L14"/>
    <mergeCell ref="E16:L17"/>
    <mergeCell ref="E19:L21"/>
  </mergeCells>
  <hyperlinks>
    <hyperlink ref="M3" location="LINKS!A1" display="go to links"/>
  </hyperlinks>
  <pageMargins left="0.7" right="0.7" top="0.75" bottom="0.75" header="0.3" footer="0.3"/>
  <pageSetup orientation="portrait" horizontalDpi="300" verticalDpi="300" r:id="rId1"/>
</worksheet>
</file>

<file path=xl/worksheets/sheet18.xml><?xml version="1.0" encoding="utf-8"?>
<worksheet xmlns="http://schemas.openxmlformats.org/spreadsheetml/2006/main" xmlns:r="http://schemas.openxmlformats.org/officeDocument/2006/relationships">
  <sheetPr codeName="Sheet18"/>
  <dimension ref="A1:J41"/>
  <sheetViews>
    <sheetView topLeftCell="B34" workbookViewId="0">
      <selection activeCell="J1" sqref="J1"/>
    </sheetView>
  </sheetViews>
  <sheetFormatPr defaultRowHeight="15"/>
  <cols>
    <col min="1" max="1" width="23.42578125" customWidth="1"/>
    <col min="2" max="2" width="13.7109375" customWidth="1"/>
    <col min="3" max="3" width="15.85546875" customWidth="1"/>
    <col min="4" max="4" width="15.140625" customWidth="1"/>
    <col min="5" max="5" width="14" customWidth="1"/>
    <col min="6" max="6" width="22" customWidth="1"/>
    <col min="7" max="7" width="16.7109375" customWidth="1"/>
    <col min="8" max="8" width="16" customWidth="1"/>
    <col min="9" max="9" width="21.85546875" customWidth="1"/>
    <col min="10" max="10" width="22.140625" customWidth="1"/>
  </cols>
  <sheetData>
    <row r="1" spans="1:10">
      <c r="A1" t="s">
        <v>260</v>
      </c>
      <c r="B1" t="s">
        <v>261</v>
      </c>
      <c r="C1" t="s">
        <v>262</v>
      </c>
      <c r="D1" t="s">
        <v>263</v>
      </c>
      <c r="E1" t="s">
        <v>264</v>
      </c>
      <c r="F1" t="s">
        <v>265</v>
      </c>
      <c r="G1" t="s">
        <v>266</v>
      </c>
      <c r="H1" t="s">
        <v>267</v>
      </c>
      <c r="I1" t="s">
        <v>268</v>
      </c>
      <c r="J1" t="s">
        <v>269</v>
      </c>
    </row>
    <row r="2" spans="1:10">
      <c r="A2" t="e" vm="1">
        <v>#VALUE!</v>
      </c>
      <c r="B2" cm="1" vm="2">
        <f t="array" ref="B2">_FV(A2,"Agricultural land (%)",TRUE)</f>
        <v>0.60447196445568596</v>
      </c>
      <c r="C2" cm="1" vm="3">
        <f t="array" ref="C2">_FV(A2,"Armed forces size",TRUE)</f>
        <v>3031000</v>
      </c>
      <c r="D2" cm="1" vm="4">
        <f t="array" ref="D2">_FV(A2,"Carbon dioxide emissions",TRUE)</f>
        <v>2407671.5260000001</v>
      </c>
      <c r="E2" cm="1" vm="5">
        <f t="array" ref="E2">_FV(A2,"Forested area (%)",TRUE)</f>
        <v>0.23833121474746</v>
      </c>
      <c r="F2" cm="1" vm="6">
        <f t="array" ref="F2">_FV(A2,"GDP",TRUE)</f>
        <v>2611000000000.0098</v>
      </c>
      <c r="G2" cm="1" vm="7">
        <f t="array" ref="G2">_FV(A2,"Minimum wage",TRUE)</f>
        <v>0.3</v>
      </c>
      <c r="H2" cm="1" vm="8">
        <f t="array" ref="H2">_FV(A2,"Population",TRUE)</f>
        <v>1366417754</v>
      </c>
      <c r="I2" cm="1" vm="9">
        <f t="array" ref="I2">_FV(A2,"Unemployment rate",TRUE)</f>
        <v>5.35500001907349E-2</v>
      </c>
      <c r="J2" cm="1" vm="10">
        <f t="array" ref="J2">_FV(A2,"Fossil fuel energy consumption",TRUE)</f>
        <v>73.576979087800794</v>
      </c>
    </row>
    <row r="3" spans="1:10">
      <c r="A3" t="e" vm="11">
        <v>#VALUE!</v>
      </c>
      <c r="B3" cm="1" vm="12">
        <f t="array" ref="B3">_FV(A3,"Agricultural land (%)",TRUE)</f>
        <v>0.44369067999501505</v>
      </c>
      <c r="C3" s="28" cm="1" vm="13">
        <f t="array" ref="C3">_FV(A3,"Armed forces size",TRUE)</f>
        <v>1359000</v>
      </c>
      <c r="D3" cm="1" vm="14">
        <f t="array" ref="D3">_FV(A3,"Carbon dioxide emissions",TRUE)</f>
        <v>5006302.0769999996</v>
      </c>
      <c r="E3" cm="1" vm="15">
        <f t="array" ref="E3">_FV(A3,"Forested area (%)",TRUE)</f>
        <v>0.339297856663409</v>
      </c>
      <c r="F3" cm="1" vm="16">
        <f t="array" ref="F3">_FV(A3,"GDP",TRUE)</f>
        <v>22940000000000</v>
      </c>
      <c r="G3" cm="1" vm="17">
        <f t="array" ref="G3">_FV(A3,"Minimum wage",TRUE)</f>
        <v>7.25</v>
      </c>
      <c r="H3" cm="1" vm="18">
        <f t="array" ref="H3">_FV(A3,"Population",TRUE)</f>
        <v>328239523</v>
      </c>
      <c r="I3" cm="1" vm="19">
        <f t="array" ref="I3">_FV(A3,"Unemployment rate",TRUE)</f>
        <v>0.14699999999999999</v>
      </c>
      <c r="J3" cm="1" vm="20">
        <f t="array" ref="J3">_FV(A3,"Fossil fuel energy consumption",TRUE)</f>
        <v>82.427828245269197</v>
      </c>
    </row>
    <row r="4" spans="1:10">
      <c r="A4" t="e" vm="21">
        <v>#VALUE!</v>
      </c>
      <c r="B4" cm="1" vm="22">
        <f t="array" ref="B4">_FV(A4,"Agricultural land (%)",TRUE)</f>
        <v>9.3088859241440211E-3</v>
      </c>
      <c r="C4" s="10" cm="1" vm="23">
        <f t="array" ref="C4">_FV(A4,"Armed forces size",TRUE)</f>
        <v>81000</v>
      </c>
      <c r="D4" s="10" cm="1" vm="24">
        <f t="array" ref="D4">_FV(A4,"Carbon dioxide emissions",TRUE)</f>
        <v>37535.411999999997</v>
      </c>
      <c r="E4" cm="1" vm="25">
        <f t="array" ref="E4">_FV(A4,"Forested area (%)",TRUE)</f>
        <v>0.23060648842866199</v>
      </c>
      <c r="F4" cm="1" vm="26">
        <f t="array" ref="F4">_FV(A4,"GDP",TRUE)</f>
        <v>372062527488.638</v>
      </c>
      <c r="G4" t="e" cm="1" vm="27">
        <f t="array" ref="G4">_FV(A4,"Minimum wage",TRUE)</f>
        <v>#VALUE!</v>
      </c>
      <c r="H4" s="29" cm="1" vm="28">
        <f t="array" ref="H4">_FV(A4,"Population",TRUE)</f>
        <v>5703569</v>
      </c>
      <c r="I4" cm="1" vm="29">
        <f t="array" ref="I4">_FV(A4,"Unemployment rate",TRUE)</f>
        <v>4.1090002059936494E-2</v>
      </c>
      <c r="J4" cm="1" vm="30">
        <f t="array" ref="J4">_FV(A4,"Fossil fuel energy consumption",TRUE)</f>
        <v>90.578873580503199</v>
      </c>
    </row>
    <row r="5" spans="1:10">
      <c r="A5" t="e" vm="31">
        <v>#VALUE!</v>
      </c>
      <c r="B5" cm="1" vm="32">
        <f t="array" ref="B5">_FV(A5,"Agricultural land (%)",TRUE)</f>
        <v>0.71714878141404492</v>
      </c>
      <c r="C5" cm="1" vm="33">
        <f t="array" ref="C5">_FV(A5,"Armed forces size",TRUE)</f>
        <v>148000</v>
      </c>
      <c r="D5" cm="1" vm="34">
        <f t="array" ref="D5">_FV(A5,"Carbon dioxide emissions",TRUE)</f>
        <v>379024.78700000001</v>
      </c>
      <c r="E5" cm="1" vm="35">
        <f t="array" ref="E5">_FV(A5,"Forested area (%)",TRUE)</f>
        <v>0.130657628239573</v>
      </c>
      <c r="F5" cm="1" vm="36">
        <f t="array" ref="F5">_FV(A5,"GDP",TRUE)</f>
        <v>2827113184695.5801</v>
      </c>
      <c r="G5" cm="1" vm="37">
        <f t="array" ref="G5">_FV(A5,"Minimum wage",TRUE)</f>
        <v>10.130000000000001</v>
      </c>
      <c r="H5" cm="1" vm="38">
        <f t="array" ref="H5">_FV(A5,"Population",TRUE)</f>
        <v>66834405</v>
      </c>
      <c r="I5" cm="1" vm="39">
        <f t="array" ref="I5">_FV(A5,"Unemployment rate",TRUE)</f>
        <v>3.8510000705719E-2</v>
      </c>
      <c r="J5" cm="1" vm="40">
        <f t="array" ref="J5">_FV(A5,"Fossil fuel energy consumption",TRUE)</f>
        <v>80.351771267255202</v>
      </c>
    </row>
    <row r="6" spans="1:10">
      <c r="A6" t="e" vm="41">
        <v>#VALUE!</v>
      </c>
      <c r="B6" cm="1" vm="42">
        <f t="array" ref="B6">_FV(A6,"Agricultural land (%)",TRUE)</f>
        <v>5.4745140494645003E-2</v>
      </c>
      <c r="C6" cm="1" vm="43">
        <f t="array" ref="C6">_FV(A6,"Armed forces size",TRUE)</f>
        <v>63000</v>
      </c>
      <c r="D6" cm="1" vm="44">
        <f t="array" ref="D6">_FV(A6,"Carbon dioxide emissions",TRUE)</f>
        <v>206323.755</v>
      </c>
      <c r="E6" cm="1" vm="45">
        <f t="array" ref="E6">_FV(A6,"Forested area (%)",TRUE)</f>
        <v>4.5573078521840199E-2</v>
      </c>
      <c r="F6" cm="1" vm="46">
        <f t="array" ref="F6">_FV(A6,"GDP",TRUE)</f>
        <v>421142267937.65002</v>
      </c>
      <c r="G6" t="e" cm="1" vm="27">
        <f t="array" ref="G6">_FV(A6,"Minimum wage",TRUE)</f>
        <v>#VALUE!</v>
      </c>
      <c r="H6" cm="1" vm="47">
        <f t="array" ref="H6">_FV(A6,"Population",TRUE)</f>
        <v>9770529</v>
      </c>
      <c r="I6" cm="1" vm="48">
        <f t="array" ref="I6">_FV(A6,"Unemployment rate",TRUE)</f>
        <v>2.3480000495910602E-2</v>
      </c>
      <c r="J6" cm="1" vm="49">
        <f t="array" ref="J6">_FV(A6,"Fossil fuel energy consumption",TRUE)</f>
        <v>86.1283490244126</v>
      </c>
    </row>
    <row r="7" spans="1:10">
      <c r="A7" t="e" vm="50">
        <v>#VALUE!</v>
      </c>
      <c r="B7" cm="1" vm="51">
        <f t="array" ref="B7">_FV(A7,"Agricultural land (%)",TRUE)</f>
        <v>0.47794728102947304</v>
      </c>
      <c r="C7" cm="1" vm="52">
        <f t="array" ref="C7">_FV(A7,"Armed forces size",TRUE)</f>
        <v>936000</v>
      </c>
      <c r="D7" cm="1" vm="53">
        <f t="array" ref="D7">_FV(A7,"Carbon dioxide emissions",TRUE)</f>
        <v>201149.61799999999</v>
      </c>
      <c r="E7" cm="1" vm="54">
        <f t="array" ref="E7">_FV(A7,"Forested area (%)",TRUE)</f>
        <v>1.8537256122872599E-2</v>
      </c>
      <c r="F7" cm="1" vm="55">
        <f t="array" ref="F7">_FV(A7,"GDP",TRUE)</f>
        <v>304400000000</v>
      </c>
      <c r="G7" cm="1" vm="56">
        <f t="array" ref="G7">_FV(A7,"Minimum wage",TRUE)</f>
        <v>0.69</v>
      </c>
      <c r="H7" cm="1" vm="57">
        <f t="array" ref="H7">_FV(A7,"Population",TRUE)</f>
        <v>216565318</v>
      </c>
      <c r="I7" cm="1" vm="58">
        <f t="array" ref="I7">_FV(A7,"Unemployment rate",TRUE)</f>
        <v>4.4530000686645498E-2</v>
      </c>
      <c r="J7" cm="1" vm="59">
        <f t="array" ref="J7">_FV(A7,"Fossil fuel energy consumption",TRUE)</f>
        <v>61.585361451111801</v>
      </c>
    </row>
    <row r="8" spans="1:10">
      <c r="A8" t="e" vm="60">
        <v>#VALUE!</v>
      </c>
      <c r="B8" cm="1" vm="61">
        <f t="array" ref="B8">_FV(A8,"Agricultural land (%)",TRUE)</f>
        <v>0.41721165777911901</v>
      </c>
      <c r="C8" cm="1" vm="62">
        <f t="array" ref="C8">_FV(A8,"Armed forces size",TRUE)</f>
        <v>153000</v>
      </c>
      <c r="D8" cm="1" vm="63">
        <f t="array" ref="D8">_FV(A8,"Carbon dioxide emissions",TRUE)</f>
        <v>122287.11599999999</v>
      </c>
      <c r="E8" cm="1" vm="64">
        <f t="array" ref="E8">_FV(A8,"Forested area (%)",TRUE)</f>
        <v>0.27769393299124701</v>
      </c>
      <c r="F8" cm="1" vm="65">
        <f t="array" ref="F8">_FV(A8,"GDP",TRUE)</f>
        <v>376795508679.67603</v>
      </c>
      <c r="G8" cm="1" vm="66">
        <f t="array" ref="G8">_FV(A8,"Minimum wage",TRUE)</f>
        <v>1.1200000000000001</v>
      </c>
      <c r="H8" cm="1" vm="67">
        <f t="array" ref="H8">_FV(A8,"Population",TRUE)</f>
        <v>108116615</v>
      </c>
      <c r="I8" cm="1" vm="68">
        <f t="array" ref="I8">_FV(A8,"Unemployment rate",TRUE)</f>
        <v>2.1500000953674298E-2</v>
      </c>
      <c r="J8" cm="1" vm="69">
        <f t="array" ref="J8">_FV(A8,"Fossil fuel energy consumption",TRUE)</f>
        <v>62.434896292186799</v>
      </c>
    </row>
    <row r="9" spans="1:10">
      <c r="A9" t="e" vm="70">
        <v>#VALUE!</v>
      </c>
      <c r="B9" cm="1" vm="71">
        <f t="array" ref="B9">_FV(A9,"Agricultural land (%)",TRUE)</f>
        <v>0.287478200209278</v>
      </c>
      <c r="C9" cm="1" vm="72">
        <f t="array" ref="C9">_FV(A9,"Armed forces size",TRUE)</f>
        <v>112000</v>
      </c>
      <c r="D9" cm="1" vm="73">
        <f t="array" ref="D9">_FV(A9,"Carbon dioxide emissions",TRUE)</f>
        <v>9105.1610000000001</v>
      </c>
      <c r="E9" cm="1" vm="74">
        <f t="array" ref="E9">_FV(A9,"Forested area (%)",TRUE)</f>
        <v>0.25364492500871999</v>
      </c>
      <c r="F9" cm="1" vm="75">
        <f t="array" ref="F9">_FV(A9,"GDP",TRUE)</f>
        <v>30641380604.298401</v>
      </c>
      <c r="G9" cm="1" vm="76">
        <f t="array" ref="G9">_FV(A9,"Minimum wage",TRUE)</f>
        <v>0.36</v>
      </c>
      <c r="H9" cm="1" vm="77">
        <f t="array" ref="H9">_FV(A9,"Population",TRUE)</f>
        <v>28608710</v>
      </c>
      <c r="I9" cm="1" vm="78">
        <f t="array" ref="I9">_FV(A9,"Unemployment rate",TRUE)</f>
        <v>1.4069999456405601E-2</v>
      </c>
      <c r="J9" cm="1" vm="79">
        <f t="array" ref="J9">_FV(A9,"Fossil fuel energy consumption",TRUE)</f>
        <v>15.482679402670501</v>
      </c>
    </row>
    <row r="27" spans="2:6">
      <c r="B27" s="7" t="s">
        <v>38</v>
      </c>
    </row>
    <row r="32" spans="2:6">
      <c r="E32" s="25"/>
      <c r="F32" s="26"/>
    </row>
    <row r="33" spans="5:7">
      <c r="E33" s="25"/>
    </row>
    <row r="34" spans="5:7">
      <c r="E34" s="27"/>
    </row>
    <row r="35" spans="5:7">
      <c r="G35" s="27"/>
    </row>
    <row r="36" spans="5:7">
      <c r="G36" s="27"/>
    </row>
    <row r="37" spans="5:7">
      <c r="G37" s="27"/>
    </row>
    <row r="38" spans="5:7">
      <c r="G38" s="27"/>
    </row>
    <row r="39" spans="5:7">
      <c r="G39" s="27"/>
    </row>
    <row r="40" spans="5:7">
      <c r="G40" s="27"/>
    </row>
    <row r="41" spans="5:7">
      <c r="G41" s="27"/>
    </row>
  </sheetData>
  <hyperlinks>
    <hyperlink ref="B27" location="LINKS!A1" display="back to link"/>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sheetPr codeName="Sheet19"/>
  <dimension ref="B1:K20"/>
  <sheetViews>
    <sheetView workbookViewId="0">
      <selection activeCell="J1" sqref="J1"/>
    </sheetView>
  </sheetViews>
  <sheetFormatPr defaultRowHeight="15"/>
  <cols>
    <col min="4" max="4" width="11.85546875" customWidth="1"/>
    <col min="5" max="5" width="17.7109375" customWidth="1"/>
    <col min="6" max="6" width="30.7109375" customWidth="1"/>
    <col min="8" max="8" width="11.140625" customWidth="1"/>
    <col min="9" max="9" width="16.85546875" customWidth="1"/>
    <col min="10" max="10" width="14.5703125" customWidth="1"/>
    <col min="11" max="11" width="10.28515625" customWidth="1"/>
  </cols>
  <sheetData>
    <row r="1" spans="2:11">
      <c r="B1" s="117" t="s">
        <v>270</v>
      </c>
      <c r="C1" s="117"/>
      <c r="D1" s="117"/>
    </row>
    <row r="2" spans="2:11">
      <c r="B2" s="117"/>
      <c r="C2" s="117"/>
      <c r="D2" s="117"/>
    </row>
    <row r="3" spans="2:11">
      <c r="B3" s="130" t="s">
        <v>271</v>
      </c>
      <c r="C3" s="131"/>
      <c r="D3" s="131"/>
      <c r="E3" s="131"/>
      <c r="F3" s="131"/>
    </row>
    <row r="4" spans="2:11">
      <c r="B4" s="131"/>
      <c r="C4" s="131"/>
      <c r="D4" s="131"/>
      <c r="E4" s="131"/>
      <c r="F4" s="131"/>
    </row>
    <row r="5" spans="2:11">
      <c r="B5" s="131"/>
      <c r="C5" s="131"/>
      <c r="D5" s="131"/>
      <c r="E5" s="131"/>
      <c r="F5" s="131"/>
      <c r="J5" s="7" t="s">
        <v>201</v>
      </c>
    </row>
    <row r="6" spans="2:11">
      <c r="B6" s="131"/>
      <c r="C6" s="131"/>
      <c r="D6" s="131"/>
      <c r="E6" s="131"/>
      <c r="F6" s="131"/>
    </row>
    <row r="7" spans="2:11">
      <c r="B7" s="131"/>
      <c r="C7" s="131"/>
      <c r="D7" s="131"/>
      <c r="E7" s="131"/>
      <c r="F7" s="131"/>
    </row>
    <row r="8" spans="2:11">
      <c r="B8" s="131"/>
      <c r="C8" s="131"/>
      <c r="D8" s="131"/>
      <c r="E8" s="131"/>
      <c r="F8" s="131"/>
      <c r="J8" s="30"/>
      <c r="K8" s="30"/>
    </row>
    <row r="9" spans="2:11">
      <c r="B9" s="131"/>
      <c r="C9" s="131"/>
      <c r="D9" s="131"/>
      <c r="E9" s="131"/>
      <c r="F9" s="131"/>
    </row>
    <row r="10" spans="2:11">
      <c r="B10" s="131"/>
      <c r="C10" s="131"/>
      <c r="D10" s="131"/>
      <c r="E10" s="131"/>
      <c r="F10" s="131"/>
    </row>
    <row r="12" spans="2:11">
      <c r="C12" s="108" t="s">
        <v>272</v>
      </c>
      <c r="D12" s="108"/>
      <c r="E12" s="9" t="s">
        <v>273</v>
      </c>
      <c r="F12" s="9" t="s">
        <v>274</v>
      </c>
      <c r="G12" s="108" t="s">
        <v>275</v>
      </c>
      <c r="H12" s="108"/>
    </row>
    <row r="13" spans="2:11">
      <c r="C13" s="96" t="s">
        <v>276</v>
      </c>
      <c r="D13" s="96"/>
      <c r="E13" s="1" t="s">
        <v>277</v>
      </c>
      <c r="F13" s="5">
        <v>43880</v>
      </c>
      <c r="G13" s="111" t="s">
        <v>278</v>
      </c>
      <c r="H13" s="111"/>
      <c r="I13" s="111"/>
      <c r="J13" s="111"/>
    </row>
    <row r="14" spans="2:11">
      <c r="C14" s="96" t="s">
        <v>279</v>
      </c>
      <c r="D14" s="96"/>
      <c r="E14" s="1" t="s">
        <v>280</v>
      </c>
      <c r="F14" s="13">
        <v>43936</v>
      </c>
      <c r="G14" s="111" t="s">
        <v>281</v>
      </c>
      <c r="H14" s="96"/>
      <c r="I14" s="96"/>
      <c r="J14" s="96"/>
    </row>
    <row r="15" spans="2:11">
      <c r="C15" s="96" t="s">
        <v>282</v>
      </c>
      <c r="D15" s="96"/>
      <c r="E15" s="1" t="s">
        <v>283</v>
      </c>
      <c r="F15" s="13">
        <v>44001</v>
      </c>
      <c r="G15" s="111" t="s">
        <v>284</v>
      </c>
      <c r="H15" s="96"/>
      <c r="I15" s="96"/>
      <c r="J15" s="96"/>
    </row>
    <row r="16" spans="2:11">
      <c r="C16" s="96" t="s">
        <v>285</v>
      </c>
      <c r="D16" s="96"/>
      <c r="E16" s="1" t="s">
        <v>286</v>
      </c>
      <c r="F16" s="13">
        <v>44062</v>
      </c>
      <c r="G16" s="111" t="s">
        <v>278</v>
      </c>
      <c r="H16" s="96"/>
      <c r="I16" s="96"/>
      <c r="J16" s="96"/>
    </row>
    <row r="19" spans="6:6">
      <c r="F19" s="32" t="s">
        <v>288</v>
      </c>
    </row>
    <row r="20" spans="6:6">
      <c r="F20" s="31" t="s">
        <v>289</v>
      </c>
    </row>
  </sheetData>
  <mergeCells count="12">
    <mergeCell ref="C15:D15"/>
    <mergeCell ref="C16:D16"/>
    <mergeCell ref="G13:J13"/>
    <mergeCell ref="G14:J14"/>
    <mergeCell ref="G15:J15"/>
    <mergeCell ref="G16:J16"/>
    <mergeCell ref="C14:D14"/>
    <mergeCell ref="B1:D2"/>
    <mergeCell ref="B3:F10"/>
    <mergeCell ref="C12:D12"/>
    <mergeCell ref="G12:H12"/>
    <mergeCell ref="C13:D13"/>
  </mergeCells>
  <hyperlinks>
    <hyperlink ref="G13" r:id="rId1"/>
    <hyperlink ref="G14" r:id="rId2"/>
    <hyperlink ref="G15" r:id="rId3"/>
    <hyperlink ref="G16" r:id="rId4"/>
    <hyperlink ref="J5" location="LINKS!A1" display="go to links"/>
  </hyperlinks>
  <pageMargins left="0.7" right="0.7" top="0.75" bottom="0.75" header="0.3" footer="0.3"/>
</worksheet>
</file>

<file path=xl/worksheets/sheet20.xml><?xml version="1.0" encoding="utf-8"?>
<worksheet xmlns="http://schemas.openxmlformats.org/spreadsheetml/2006/main" xmlns:r="http://schemas.openxmlformats.org/officeDocument/2006/relationships">
  <sheetPr codeName="Sheet21"/>
  <dimension ref="A24:D28"/>
  <sheetViews>
    <sheetView topLeftCell="A19" workbookViewId="0">
      <selection activeCell="M20" sqref="M20"/>
    </sheetView>
  </sheetViews>
  <sheetFormatPr defaultRowHeight="15"/>
  <cols>
    <col min="1" max="1" width="7.42578125" bestFit="1" customWidth="1"/>
    <col min="2" max="2" width="5.28515625" bestFit="1" customWidth="1"/>
    <col min="3" max="3" width="10.140625" bestFit="1" customWidth="1"/>
    <col min="4" max="4" width="19.42578125" customWidth="1"/>
  </cols>
  <sheetData>
    <row r="24" spans="1:4" ht="31.5">
      <c r="D24" s="14" t="s">
        <v>184</v>
      </c>
    </row>
    <row r="28" spans="1:4" ht="31.5">
      <c r="A28" s="60" t="s">
        <v>402</v>
      </c>
      <c r="B28" s="60" t="s">
        <v>403</v>
      </c>
      <c r="C28" s="60" t="s">
        <v>404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sheetPr codeName="Sheet20"/>
  <dimension ref="A1:P21"/>
  <sheetViews>
    <sheetView workbookViewId="0">
      <selection activeCell="C4" sqref="C4:P15"/>
    </sheetView>
  </sheetViews>
  <sheetFormatPr defaultRowHeight="15"/>
  <cols>
    <col min="7" max="7" width="13.5703125" customWidth="1"/>
  </cols>
  <sheetData>
    <row r="1" spans="1:16">
      <c r="B1" s="132" t="s">
        <v>287</v>
      </c>
      <c r="C1" s="88"/>
      <c r="D1" s="88"/>
      <c r="E1" s="88"/>
      <c r="F1" s="88"/>
    </row>
    <row r="2" spans="1:16">
      <c r="B2" s="88"/>
      <c r="C2" s="88"/>
      <c r="D2" s="88"/>
      <c r="E2" s="88"/>
      <c r="F2" s="88"/>
    </row>
    <row r="4" spans="1:16" ht="15" customHeight="1">
      <c r="A4" s="33"/>
      <c r="B4" s="34"/>
      <c r="C4" s="133" t="s">
        <v>401</v>
      </c>
      <c r="D4" s="134"/>
      <c r="E4" s="134"/>
      <c r="F4" s="134"/>
      <c r="G4" s="134"/>
      <c r="H4" s="134"/>
      <c r="I4" s="134"/>
      <c r="J4" s="134"/>
      <c r="K4" s="134"/>
      <c r="L4" s="134"/>
      <c r="M4" s="134"/>
      <c r="N4" s="134"/>
      <c r="O4" s="134"/>
      <c r="P4" s="134"/>
    </row>
    <row r="5" spans="1:16">
      <c r="A5" s="34"/>
      <c r="B5" s="34"/>
      <c r="C5" s="134"/>
      <c r="D5" s="134"/>
      <c r="E5" s="134"/>
      <c r="F5" s="134"/>
      <c r="G5" s="134"/>
      <c r="H5" s="134"/>
      <c r="I5" s="134"/>
      <c r="J5" s="134"/>
      <c r="K5" s="134"/>
      <c r="L5" s="134"/>
      <c r="M5" s="134"/>
      <c r="N5" s="134"/>
      <c r="O5" s="134"/>
      <c r="P5" s="134"/>
    </row>
    <row r="6" spans="1:16">
      <c r="A6" s="34"/>
      <c r="B6" s="34"/>
      <c r="C6" s="134"/>
      <c r="D6" s="134"/>
      <c r="E6" s="134"/>
      <c r="F6" s="134"/>
      <c r="G6" s="134"/>
      <c r="H6" s="134"/>
      <c r="I6" s="134"/>
      <c r="J6" s="134"/>
      <c r="K6" s="134"/>
      <c r="L6" s="134"/>
      <c r="M6" s="134"/>
      <c r="N6" s="134"/>
      <c r="O6" s="134"/>
      <c r="P6" s="134"/>
    </row>
    <row r="7" spans="1:16">
      <c r="A7" s="34"/>
      <c r="B7" s="34"/>
      <c r="C7" s="134"/>
      <c r="D7" s="134"/>
      <c r="E7" s="134"/>
      <c r="F7" s="134"/>
      <c r="G7" s="134"/>
      <c r="H7" s="134"/>
      <c r="I7" s="134"/>
      <c r="J7" s="134"/>
      <c r="K7" s="134"/>
      <c r="L7" s="134"/>
      <c r="M7" s="134"/>
      <c r="N7" s="134"/>
      <c r="O7" s="134"/>
      <c r="P7" s="134"/>
    </row>
    <row r="8" spans="1:16">
      <c r="A8" s="34"/>
      <c r="B8" s="34"/>
      <c r="C8" s="134"/>
      <c r="D8" s="134"/>
      <c r="E8" s="134"/>
      <c r="F8" s="134"/>
      <c r="G8" s="134"/>
      <c r="H8" s="134"/>
      <c r="I8" s="134"/>
      <c r="J8" s="134"/>
      <c r="K8" s="134"/>
      <c r="L8" s="134"/>
      <c r="M8" s="134"/>
      <c r="N8" s="134"/>
      <c r="O8" s="134"/>
      <c r="P8" s="134"/>
    </row>
    <row r="9" spans="1:16">
      <c r="A9" s="34"/>
      <c r="B9" s="34"/>
      <c r="C9" s="134"/>
      <c r="D9" s="134"/>
      <c r="E9" s="134"/>
      <c r="F9" s="134"/>
      <c r="G9" s="134"/>
      <c r="H9" s="134"/>
      <c r="I9" s="134"/>
      <c r="J9" s="134"/>
      <c r="K9" s="134"/>
      <c r="L9" s="134"/>
      <c r="M9" s="134"/>
      <c r="N9" s="134"/>
      <c r="O9" s="134"/>
      <c r="P9" s="134"/>
    </row>
    <row r="10" spans="1:16">
      <c r="A10" s="34"/>
      <c r="B10" s="34"/>
      <c r="C10" s="134"/>
      <c r="D10" s="134"/>
      <c r="E10" s="134"/>
      <c r="F10" s="134"/>
      <c r="G10" s="134"/>
      <c r="H10" s="134"/>
      <c r="I10" s="134"/>
      <c r="J10" s="134"/>
      <c r="K10" s="134"/>
      <c r="L10" s="134"/>
      <c r="M10" s="134"/>
      <c r="N10" s="134"/>
      <c r="O10" s="134"/>
      <c r="P10" s="134"/>
    </row>
    <row r="11" spans="1:16">
      <c r="A11" s="34"/>
      <c r="B11" s="34"/>
      <c r="C11" s="134"/>
      <c r="D11" s="134"/>
      <c r="E11" s="134"/>
      <c r="F11" s="134"/>
      <c r="G11" s="134"/>
      <c r="H11" s="134"/>
      <c r="I11" s="134"/>
      <c r="J11" s="134"/>
      <c r="K11" s="134"/>
      <c r="L11" s="134"/>
      <c r="M11" s="134"/>
      <c r="N11" s="134"/>
      <c r="O11" s="134"/>
      <c r="P11" s="134"/>
    </row>
    <row r="12" spans="1:16">
      <c r="A12" s="34"/>
      <c r="B12" s="34"/>
      <c r="C12" s="134"/>
      <c r="D12" s="134"/>
      <c r="E12" s="134"/>
      <c r="F12" s="134"/>
      <c r="G12" s="134"/>
      <c r="H12" s="134"/>
      <c r="I12" s="134"/>
      <c r="J12" s="134"/>
      <c r="K12" s="134"/>
      <c r="L12" s="134"/>
      <c r="M12" s="134"/>
      <c r="N12" s="134"/>
      <c r="O12" s="134"/>
      <c r="P12" s="134"/>
    </row>
    <row r="13" spans="1:16">
      <c r="A13" s="34"/>
      <c r="B13" s="34"/>
      <c r="C13" s="134"/>
      <c r="D13" s="134"/>
      <c r="E13" s="134"/>
      <c r="F13" s="134"/>
      <c r="G13" s="134"/>
      <c r="H13" s="134"/>
      <c r="I13" s="134"/>
      <c r="J13" s="134"/>
      <c r="K13" s="134"/>
      <c r="L13" s="134"/>
      <c r="M13" s="134"/>
      <c r="N13" s="134"/>
      <c r="O13" s="134"/>
      <c r="P13" s="134"/>
    </row>
    <row r="14" spans="1:16">
      <c r="A14" s="34"/>
      <c r="B14" s="34"/>
      <c r="C14" s="134"/>
      <c r="D14" s="134"/>
      <c r="E14" s="134"/>
      <c r="F14" s="134"/>
      <c r="G14" s="134"/>
      <c r="H14" s="134"/>
      <c r="I14" s="134"/>
      <c r="J14" s="134"/>
      <c r="K14" s="134"/>
      <c r="L14" s="134"/>
      <c r="M14" s="134"/>
      <c r="N14" s="134"/>
      <c r="O14" s="134"/>
      <c r="P14" s="134"/>
    </row>
    <row r="15" spans="1:16">
      <c r="A15" s="34"/>
      <c r="B15" s="34"/>
      <c r="C15" s="134"/>
      <c r="D15" s="134"/>
      <c r="E15" s="134"/>
      <c r="F15" s="134"/>
      <c r="G15" s="134"/>
      <c r="H15" s="134"/>
      <c r="I15" s="134"/>
      <c r="J15" s="134"/>
      <c r="K15" s="134"/>
      <c r="L15" s="134"/>
      <c r="M15" s="134"/>
      <c r="N15" s="134"/>
      <c r="O15" s="134"/>
      <c r="P15" s="134"/>
    </row>
    <row r="16" spans="1:16">
      <c r="A16" s="34"/>
      <c r="B16" s="34"/>
      <c r="C16" s="34"/>
    </row>
    <row r="17" spans="1:7">
      <c r="A17" s="34"/>
      <c r="B17" s="34"/>
      <c r="C17" s="34"/>
    </row>
    <row r="18" spans="1:7">
      <c r="A18" s="34"/>
      <c r="B18" s="34"/>
      <c r="C18" s="34"/>
    </row>
    <row r="19" spans="1:7">
      <c r="A19" s="34"/>
      <c r="B19" s="34"/>
      <c r="C19" s="34"/>
    </row>
    <row r="20" spans="1:7">
      <c r="A20" s="34"/>
      <c r="B20" s="34"/>
      <c r="C20" s="34"/>
    </row>
    <row r="21" spans="1:7">
      <c r="A21" s="34"/>
      <c r="B21" s="34"/>
      <c r="C21" s="34"/>
      <c r="G21" s="7" t="s">
        <v>290</v>
      </c>
    </row>
  </sheetData>
  <mergeCells count="2">
    <mergeCell ref="B1:F2"/>
    <mergeCell ref="C4:P15"/>
  </mergeCells>
  <hyperlinks>
    <hyperlink ref="G21" location="LINKS!A1" display="back to link "/>
  </hyperlinks>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sheetPr codeName="Sheet22"/>
  <dimension ref="A1:L21"/>
  <sheetViews>
    <sheetView workbookViewId="0">
      <selection activeCell="K11" sqref="K11"/>
    </sheetView>
  </sheetViews>
  <sheetFormatPr defaultRowHeight="15"/>
  <cols>
    <col min="3" max="3" width="14.5703125" customWidth="1"/>
    <col min="6" max="6" width="23.85546875" customWidth="1"/>
    <col min="9" max="9" width="13.7109375" customWidth="1"/>
    <col min="10" max="10" width="23.85546875" customWidth="1"/>
    <col min="11" max="11" width="23.140625" style="36" customWidth="1"/>
  </cols>
  <sheetData>
    <row r="1" spans="1:12">
      <c r="A1" s="7" t="s">
        <v>299</v>
      </c>
      <c r="B1" s="135" t="s">
        <v>291</v>
      </c>
      <c r="C1" s="90"/>
      <c r="D1" s="90"/>
      <c r="E1" s="90"/>
      <c r="F1" s="90"/>
    </row>
    <row r="2" spans="1:12">
      <c r="B2" s="90"/>
      <c r="C2" s="90"/>
      <c r="D2" s="90"/>
      <c r="E2" s="90"/>
      <c r="F2" s="90"/>
    </row>
    <row r="3" spans="1:12">
      <c r="B3" s="90"/>
      <c r="C3" s="90"/>
      <c r="D3" s="90"/>
      <c r="E3" s="90"/>
      <c r="F3" s="90"/>
    </row>
    <row r="5" spans="1:12" ht="18.75">
      <c r="B5" s="35" t="s">
        <v>122</v>
      </c>
      <c r="C5" s="35" t="s">
        <v>293</v>
      </c>
      <c r="D5" s="35" t="s">
        <v>292</v>
      </c>
      <c r="I5" t="s">
        <v>301</v>
      </c>
      <c r="J5" s="36">
        <v>2000000</v>
      </c>
    </row>
    <row r="6" spans="1:12">
      <c r="I6" t="s">
        <v>302</v>
      </c>
      <c r="J6" s="36">
        <v>1200000</v>
      </c>
    </row>
    <row r="7" spans="1:12" ht="21">
      <c r="C7" s="136" t="s">
        <v>294</v>
      </c>
      <c r="D7" s="136"/>
      <c r="E7" s="136"/>
      <c r="F7" s="136"/>
      <c r="I7" t="s">
        <v>303</v>
      </c>
      <c r="J7">
        <v>5</v>
      </c>
    </row>
    <row r="8" spans="1:12">
      <c r="I8" t="s">
        <v>304</v>
      </c>
      <c r="J8">
        <v>1</v>
      </c>
      <c r="K8" s="36">
        <f>DB($J$5,$J$6,$J$7,J8)</f>
        <v>194000</v>
      </c>
      <c r="L8" s="36"/>
    </row>
    <row r="9" spans="1:12" ht="23.25">
      <c r="C9" s="137" t="s">
        <v>295</v>
      </c>
      <c r="D9" s="138"/>
      <c r="E9" s="138"/>
      <c r="F9" s="138"/>
      <c r="G9" s="138"/>
      <c r="J9">
        <v>2</v>
      </c>
      <c r="K9" s="36">
        <f>DB($J$5,$J$6,$J$7,J9)</f>
        <v>175182</v>
      </c>
      <c r="L9" s="36"/>
    </row>
    <row r="10" spans="1:12">
      <c r="J10">
        <v>3</v>
      </c>
      <c r="K10" s="36">
        <f>DB($J$5,$J$6,$J$7,J10)</f>
        <v>158189.34599999999</v>
      </c>
      <c r="L10" s="36"/>
    </row>
    <row r="11" spans="1:12">
      <c r="J11">
        <v>4</v>
      </c>
      <c r="K11" s="36">
        <f>DB($J$5,$J$6,$J$7,J11)</f>
        <v>142844.97943800001</v>
      </c>
      <c r="L11" s="36"/>
    </row>
    <row r="12" spans="1:12" ht="23.25">
      <c r="C12" s="139" t="s">
        <v>211</v>
      </c>
      <c r="D12" s="140"/>
      <c r="E12" s="140"/>
      <c r="J12">
        <v>5</v>
      </c>
      <c r="K12" s="36">
        <f>DB($J$5,$J$6,$J$7,J12)</f>
        <v>128989.01643251402</v>
      </c>
      <c r="L12" s="36"/>
    </row>
    <row r="13" spans="1:12">
      <c r="B13" s="141" t="s">
        <v>296</v>
      </c>
      <c r="C13" s="142"/>
      <c r="D13" s="142"/>
      <c r="E13" s="142"/>
      <c r="F13" s="142"/>
      <c r="G13" s="142"/>
      <c r="H13" s="142"/>
      <c r="L13" s="36"/>
    </row>
    <row r="14" spans="1:12">
      <c r="B14" s="142"/>
      <c r="C14" s="142"/>
      <c r="D14" s="142"/>
      <c r="E14" s="142"/>
      <c r="F14" s="142"/>
      <c r="G14" s="142"/>
      <c r="H14" s="142"/>
    </row>
    <row r="15" spans="1:12">
      <c r="B15" s="142"/>
      <c r="C15" s="142"/>
      <c r="D15" s="142"/>
      <c r="E15" s="142"/>
      <c r="F15" s="142"/>
      <c r="G15" s="142"/>
      <c r="H15" s="142"/>
    </row>
    <row r="16" spans="1:12">
      <c r="B16" s="142"/>
      <c r="C16" s="142"/>
      <c r="D16" s="142"/>
      <c r="E16" s="142"/>
      <c r="F16" s="142"/>
      <c r="G16" s="142"/>
      <c r="H16" s="142"/>
    </row>
    <row r="17" spans="2:8">
      <c r="B17" s="142"/>
      <c r="C17" s="142"/>
      <c r="D17" s="142"/>
      <c r="E17" s="142"/>
      <c r="F17" s="142"/>
      <c r="G17" s="142"/>
      <c r="H17" s="142"/>
    </row>
    <row r="18" spans="2:8">
      <c r="B18" s="142"/>
      <c r="C18" s="142"/>
      <c r="D18" s="142"/>
      <c r="E18" s="142"/>
      <c r="F18" s="142"/>
      <c r="G18" s="142"/>
      <c r="H18" s="142"/>
    </row>
    <row r="19" spans="2:8">
      <c r="B19" s="142"/>
      <c r="C19" s="142"/>
      <c r="D19" s="142"/>
      <c r="E19" s="142"/>
      <c r="F19" s="142"/>
      <c r="G19" s="142"/>
      <c r="H19" s="142"/>
    </row>
    <row r="21" spans="2:8">
      <c r="C21" s="7" t="s">
        <v>58</v>
      </c>
    </row>
  </sheetData>
  <mergeCells count="5">
    <mergeCell ref="B1:F3"/>
    <mergeCell ref="C7:F7"/>
    <mergeCell ref="C9:G9"/>
    <mergeCell ref="C12:E12"/>
    <mergeCell ref="B13:H19"/>
  </mergeCells>
  <hyperlinks>
    <hyperlink ref="C21" location="LINKS!A1" display="back to links"/>
    <hyperlink ref="A1" location="LINKS!A1" display="LINKS!A1"/>
  </hyperlinks>
  <pageMargins left="0.7" right="0.7" top="0.75" bottom="0.75" header="0.3" footer="0.3"/>
  <pageSetup orientation="portrait" horizontalDpi="300" verticalDpi="300" r:id="rId1"/>
  <picture r:id="rId2"/>
</worksheet>
</file>

<file path=xl/worksheets/sheet23.xml><?xml version="1.0" encoding="utf-8"?>
<worksheet xmlns="http://schemas.openxmlformats.org/spreadsheetml/2006/main" xmlns:r="http://schemas.openxmlformats.org/officeDocument/2006/relationships">
  <sheetPr codeName="Sheet23"/>
  <dimension ref="B1:G19"/>
  <sheetViews>
    <sheetView tabSelected="1" workbookViewId="0">
      <selection activeCell="F15" sqref="F15"/>
    </sheetView>
  </sheetViews>
  <sheetFormatPr defaultRowHeight="15"/>
  <cols>
    <col min="2" max="2" width="13.85546875" customWidth="1"/>
    <col min="4" max="4" width="20.5703125" customWidth="1"/>
    <col min="6" max="6" width="25.85546875" customWidth="1"/>
  </cols>
  <sheetData>
    <row r="1" spans="2:7">
      <c r="B1" s="103" t="s">
        <v>305</v>
      </c>
      <c r="C1" s="103"/>
      <c r="D1" s="103"/>
      <c r="E1" s="103"/>
      <c r="F1" s="103"/>
    </row>
    <row r="2" spans="2:7">
      <c r="B2" s="103"/>
      <c r="C2" s="103"/>
      <c r="D2" s="103"/>
      <c r="E2" s="103"/>
      <c r="F2" s="103"/>
    </row>
    <row r="4" spans="2:7">
      <c r="B4" s="88" t="s">
        <v>307</v>
      </c>
      <c r="C4" s="88"/>
      <c r="D4" s="88"/>
      <c r="E4" s="88"/>
      <c r="F4" s="88"/>
      <c r="G4" s="88"/>
    </row>
    <row r="5" spans="2:7">
      <c r="B5" s="88"/>
      <c r="C5" s="88"/>
      <c r="D5" s="88"/>
      <c r="E5" s="88"/>
      <c r="F5" s="88"/>
      <c r="G5" s="88"/>
    </row>
    <row r="7" spans="2:7">
      <c r="B7" s="38" t="s">
        <v>306</v>
      </c>
      <c r="D7" s="41" t="s">
        <v>308</v>
      </c>
      <c r="F7" s="37" t="s">
        <v>218</v>
      </c>
    </row>
    <row r="8" spans="2:7">
      <c r="B8" t="s">
        <v>309</v>
      </c>
      <c r="D8" t="s">
        <v>315</v>
      </c>
      <c r="F8" s="43">
        <v>1000</v>
      </c>
    </row>
    <row r="9" spans="2:7">
      <c r="B9" t="s">
        <v>310</v>
      </c>
      <c r="D9" t="s">
        <v>316</v>
      </c>
      <c r="F9" s="43">
        <v>900</v>
      </c>
      <c r="G9" s="36"/>
    </row>
    <row r="10" spans="2:7">
      <c r="B10" t="s">
        <v>311</v>
      </c>
      <c r="D10" t="s">
        <v>317</v>
      </c>
      <c r="F10" s="43">
        <v>700</v>
      </c>
    </row>
    <row r="11" spans="2:7">
      <c r="B11" t="s">
        <v>312</v>
      </c>
      <c r="D11" t="s">
        <v>318</v>
      </c>
      <c r="F11" s="43">
        <v>1000</v>
      </c>
    </row>
    <row r="12" spans="2:7">
      <c r="B12" t="s">
        <v>313</v>
      </c>
      <c r="D12" t="s">
        <v>319</v>
      </c>
      <c r="F12" s="43">
        <v>800</v>
      </c>
    </row>
    <row r="13" spans="2:7">
      <c r="B13" t="s">
        <v>314</v>
      </c>
      <c r="D13" t="s">
        <v>320</v>
      </c>
      <c r="F13" s="43">
        <v>850</v>
      </c>
    </row>
    <row r="14" spans="2:7">
      <c r="B14" t="s">
        <v>314</v>
      </c>
      <c r="D14" t="s">
        <v>321</v>
      </c>
      <c r="F14" s="43">
        <v>750</v>
      </c>
    </row>
    <row r="15" spans="2:7">
      <c r="D15" s="40" t="s">
        <v>322</v>
      </c>
      <c r="F15" s="43">
        <f>SUM(F8:F14)</f>
        <v>6000</v>
      </c>
    </row>
    <row r="16" spans="2:7">
      <c r="D16" s="39" t="s">
        <v>323</v>
      </c>
      <c r="F16" s="27">
        <f>F15*13%</f>
        <v>780</v>
      </c>
      <c r="G16" s="42"/>
    </row>
    <row r="17" spans="4:6">
      <c r="D17" s="37" t="s">
        <v>324</v>
      </c>
      <c r="F17" s="43">
        <f>F15+F16</f>
        <v>6780</v>
      </c>
    </row>
    <row r="19" spans="4:6">
      <c r="F19" s="7" t="s">
        <v>388</v>
      </c>
    </row>
  </sheetData>
  <mergeCells count="2">
    <mergeCell ref="B1:F2"/>
    <mergeCell ref="B4:G5"/>
  </mergeCells>
  <hyperlinks>
    <hyperlink ref="F19" location="LINKS!A1" display="BACK TO LINKS"/>
  </hyperlinks>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sheetPr codeName="Sheet24"/>
  <dimension ref="B1:G50"/>
  <sheetViews>
    <sheetView topLeftCell="A37" workbookViewId="0">
      <selection activeCell="F1" sqref="F1:G1"/>
    </sheetView>
  </sheetViews>
  <sheetFormatPr defaultRowHeight="15"/>
  <cols>
    <col min="3" max="3" width="37.7109375" customWidth="1"/>
    <col min="4" max="4" width="31" customWidth="1"/>
    <col min="5" max="5" width="9.85546875" customWidth="1"/>
    <col min="6" max="6" width="14.42578125" customWidth="1"/>
    <col min="7" max="7" width="10.5703125" customWidth="1"/>
  </cols>
  <sheetData>
    <row r="1" spans="2:7">
      <c r="B1" s="90" t="s">
        <v>325</v>
      </c>
      <c r="C1" s="90"/>
      <c r="D1" s="90"/>
    </row>
    <row r="2" spans="2:7">
      <c r="C2" s="38" t="s">
        <v>326</v>
      </c>
      <c r="D2" s="38"/>
    </row>
    <row r="4" spans="2:7">
      <c r="C4" s="26" t="s">
        <v>122</v>
      </c>
      <c r="D4" s="39">
        <v>2018</v>
      </c>
      <c r="E4" s="39">
        <v>2019</v>
      </c>
      <c r="F4" s="39">
        <v>2020</v>
      </c>
      <c r="G4" s="39">
        <v>2021</v>
      </c>
    </row>
    <row r="6" spans="2:7">
      <c r="C6" s="26" t="s">
        <v>327</v>
      </c>
    </row>
    <row r="7" spans="2:7">
      <c r="C7" t="s">
        <v>328</v>
      </c>
      <c r="D7" s="27">
        <v>50000</v>
      </c>
    </row>
    <row r="8" spans="2:7">
      <c r="C8" t="s">
        <v>329</v>
      </c>
      <c r="D8" s="44">
        <v>150000</v>
      </c>
    </row>
    <row r="9" spans="2:7">
      <c r="C9" t="s">
        <v>330</v>
      </c>
      <c r="D9" s="27">
        <v>20000</v>
      </c>
    </row>
    <row r="10" spans="2:7">
      <c r="C10" t="s">
        <v>331</v>
      </c>
      <c r="D10" s="27">
        <v>60000</v>
      </c>
    </row>
    <row r="11" spans="2:7">
      <c r="C11" t="s">
        <v>332</v>
      </c>
      <c r="D11" s="27">
        <v>1000</v>
      </c>
    </row>
    <row r="12" spans="2:7">
      <c r="D12" s="51">
        <f>SUM(D7:D11)</f>
        <v>281000</v>
      </c>
    </row>
    <row r="13" spans="2:7">
      <c r="D13" s="27"/>
    </row>
    <row r="14" spans="2:7">
      <c r="C14" s="26" t="s">
        <v>333</v>
      </c>
      <c r="D14" s="27"/>
    </row>
    <row r="15" spans="2:7">
      <c r="C15" t="s">
        <v>328</v>
      </c>
      <c r="D15" s="27">
        <v>30000</v>
      </c>
    </row>
    <row r="16" spans="2:7">
      <c r="C16" t="s">
        <v>329</v>
      </c>
      <c r="D16" s="44">
        <v>120000</v>
      </c>
    </row>
    <row r="17" spans="3:6">
      <c r="C17" t="s">
        <v>330</v>
      </c>
      <c r="D17" s="27">
        <v>10000</v>
      </c>
      <c r="E17" s="27"/>
    </row>
    <row r="18" spans="3:6">
      <c r="C18" t="s">
        <v>331</v>
      </c>
      <c r="D18" s="27">
        <v>30000</v>
      </c>
    </row>
    <row r="19" spans="3:6">
      <c r="C19" t="s">
        <v>332</v>
      </c>
      <c r="D19" s="27">
        <v>95000</v>
      </c>
    </row>
    <row r="20" spans="3:6">
      <c r="D20" s="50">
        <f>SUM(D15:D19)</f>
        <v>285000</v>
      </c>
    </row>
    <row r="22" spans="3:6">
      <c r="C22" s="26" t="s">
        <v>334</v>
      </c>
      <c r="D22" s="27"/>
    </row>
    <row r="23" spans="3:6">
      <c r="C23" t="s">
        <v>335</v>
      </c>
      <c r="D23" s="46">
        <f>D11-D20</f>
        <v>-284000</v>
      </c>
    </row>
    <row r="24" spans="3:6">
      <c r="F24" s="7" t="s">
        <v>388</v>
      </c>
    </row>
    <row r="25" spans="3:6">
      <c r="C25" s="26" t="s">
        <v>336</v>
      </c>
      <c r="D25" t="s">
        <v>349</v>
      </c>
    </row>
    <row r="26" spans="3:6">
      <c r="C26" t="s">
        <v>337</v>
      </c>
      <c r="D26" s="27">
        <v>50000</v>
      </c>
    </row>
    <row r="27" spans="3:6">
      <c r="C27" t="s">
        <v>338</v>
      </c>
      <c r="D27" s="27">
        <v>50000</v>
      </c>
    </row>
    <row r="28" spans="3:6">
      <c r="C28" t="s">
        <v>339</v>
      </c>
      <c r="D28" s="27">
        <v>20000</v>
      </c>
    </row>
    <row r="29" spans="3:6">
      <c r="C29" t="s">
        <v>340</v>
      </c>
      <c r="D29" s="27">
        <v>5000</v>
      </c>
    </row>
    <row r="30" spans="3:6">
      <c r="C30" t="s">
        <v>341</v>
      </c>
      <c r="D30" s="27">
        <v>10000</v>
      </c>
    </row>
    <row r="31" spans="3:6">
      <c r="D31" s="47">
        <f>SUM(D26:D30)</f>
        <v>135000</v>
      </c>
    </row>
    <row r="32" spans="3:6">
      <c r="D32" s="27"/>
    </row>
    <row r="33" spans="3:4">
      <c r="C33" s="26" t="s">
        <v>342</v>
      </c>
    </row>
    <row r="34" spans="3:4">
      <c r="C34" t="s">
        <v>343</v>
      </c>
      <c r="D34" s="27">
        <v>10000</v>
      </c>
    </row>
    <row r="35" spans="3:4">
      <c r="C35" t="s">
        <v>344</v>
      </c>
      <c r="D35" s="27">
        <v>10000</v>
      </c>
    </row>
    <row r="36" spans="3:4">
      <c r="C36" t="s">
        <v>345</v>
      </c>
      <c r="D36" s="27">
        <v>10000</v>
      </c>
    </row>
    <row r="37" spans="3:4">
      <c r="D37" s="48">
        <f>SUM(D34:D36)</f>
        <v>30000</v>
      </c>
    </row>
    <row r="39" spans="3:4">
      <c r="C39" s="26" t="s">
        <v>346</v>
      </c>
    </row>
    <row r="40" spans="3:4">
      <c r="C40" t="s">
        <v>350</v>
      </c>
      <c r="D40" s="46">
        <f>D23-D31+D37</f>
        <v>-389000</v>
      </c>
    </row>
    <row r="42" spans="3:4">
      <c r="C42" s="26" t="s">
        <v>351</v>
      </c>
      <c r="D42" s="49">
        <f>D40*20%</f>
        <v>-77800</v>
      </c>
    </row>
    <row r="45" spans="3:4">
      <c r="C45" s="26" t="s">
        <v>347</v>
      </c>
    </row>
    <row r="46" spans="3:4">
      <c r="C46" t="s">
        <v>348</v>
      </c>
      <c r="D46" s="45">
        <f>D40-D42</f>
        <v>-311200</v>
      </c>
    </row>
    <row r="50" spans="3:3">
      <c r="C50" s="58" t="s">
        <v>392</v>
      </c>
    </row>
  </sheetData>
  <mergeCells count="1">
    <mergeCell ref="B1:D1"/>
  </mergeCells>
  <hyperlinks>
    <hyperlink ref="F24" location="LINKS!A1" display="BACK TO LINKS"/>
  </hyperlinks>
  <pageMargins left="0.7" right="0.7" top="0.75" bottom="0.75" header="0.3" footer="0.3"/>
  <pageSetup orientation="portrait" horizontalDpi="300" verticalDpi="300" r:id="rId1"/>
</worksheet>
</file>

<file path=xl/worksheets/sheet25.xml><?xml version="1.0" encoding="utf-8"?>
<worksheet xmlns="http://schemas.openxmlformats.org/spreadsheetml/2006/main" xmlns:r="http://schemas.openxmlformats.org/officeDocument/2006/relationships">
  <sheetPr codeName="Sheet25"/>
  <dimension ref="A1:G21"/>
  <sheetViews>
    <sheetView workbookViewId="0">
      <selection activeCell="B18" sqref="B18:B21"/>
    </sheetView>
  </sheetViews>
  <sheetFormatPr defaultRowHeight="15"/>
  <cols>
    <col min="1" max="1" width="18.7109375" customWidth="1"/>
    <col min="2" max="2" width="48.85546875" customWidth="1"/>
    <col min="3" max="3" width="29.140625" customWidth="1"/>
    <col min="4" max="4" width="14.85546875" customWidth="1"/>
    <col min="5" max="5" width="16.42578125" customWidth="1"/>
  </cols>
  <sheetData>
    <row r="1" spans="1:7">
      <c r="A1" s="30" t="s">
        <v>179</v>
      </c>
      <c r="B1" t="s">
        <v>164</v>
      </c>
      <c r="C1" s="30" t="s">
        <v>353</v>
      </c>
      <c r="D1" t="s">
        <v>354</v>
      </c>
      <c r="F1" s="30"/>
      <c r="G1" s="30"/>
    </row>
    <row r="2" spans="1:7">
      <c r="A2" s="30" t="s">
        <v>62</v>
      </c>
      <c r="B2" t="s">
        <v>352</v>
      </c>
      <c r="C2" s="53">
        <v>43832.3125</v>
      </c>
      <c r="D2" s="52">
        <v>8.3333333333333329E-2</v>
      </c>
      <c r="F2" s="30"/>
      <c r="G2" s="30"/>
    </row>
    <row r="3" spans="1:7">
      <c r="A3" s="54" t="s">
        <v>362</v>
      </c>
      <c r="B3" s="55" t="s">
        <v>363</v>
      </c>
      <c r="C3" s="56" t="s">
        <v>364</v>
      </c>
      <c r="D3" s="57" t="s">
        <v>365</v>
      </c>
    </row>
    <row r="4" spans="1:7">
      <c r="A4" s="54" t="s">
        <v>366</v>
      </c>
      <c r="B4" s="55" t="s">
        <v>363</v>
      </c>
      <c r="C4" s="56" t="s">
        <v>367</v>
      </c>
      <c r="D4" s="57" t="s">
        <v>368</v>
      </c>
    </row>
    <row r="5" spans="1:7">
      <c r="A5" s="54" t="s">
        <v>369</v>
      </c>
      <c r="B5" s="55" t="s">
        <v>363</v>
      </c>
      <c r="C5" s="56" t="s">
        <v>370</v>
      </c>
      <c r="D5" s="57" t="s">
        <v>371</v>
      </c>
    </row>
    <row r="6" spans="1:7">
      <c r="A6" s="54" t="s">
        <v>372</v>
      </c>
      <c r="B6" s="55" t="s">
        <v>363</v>
      </c>
      <c r="C6" s="56" t="s">
        <v>373</v>
      </c>
      <c r="D6" s="57" t="s">
        <v>374</v>
      </c>
    </row>
    <row r="7" spans="1:7">
      <c r="A7" s="54" t="s">
        <v>375</v>
      </c>
      <c r="B7" s="55" t="s">
        <v>363</v>
      </c>
      <c r="C7" s="56" t="s">
        <v>376</v>
      </c>
      <c r="D7" s="57" t="s">
        <v>374</v>
      </c>
    </row>
    <row r="8" spans="1:7">
      <c r="A8" s="54" t="s">
        <v>377</v>
      </c>
      <c r="B8" s="55" t="s">
        <v>363</v>
      </c>
      <c r="C8" s="56" t="s">
        <v>378</v>
      </c>
      <c r="D8" s="57" t="s">
        <v>368</v>
      </c>
    </row>
    <row r="9" spans="1:7">
      <c r="A9" s="54" t="s">
        <v>379</v>
      </c>
      <c r="B9" s="55" t="s">
        <v>363</v>
      </c>
      <c r="C9" s="56" t="s">
        <v>380</v>
      </c>
      <c r="D9" s="57" t="s">
        <v>374</v>
      </c>
    </row>
    <row r="10" spans="1:7">
      <c r="A10" s="54" t="s">
        <v>381</v>
      </c>
      <c r="B10" s="55" t="s">
        <v>363</v>
      </c>
      <c r="C10" s="56" t="s">
        <v>382</v>
      </c>
      <c r="D10" s="57" t="s">
        <v>371</v>
      </c>
    </row>
    <row r="11" spans="1:7">
      <c r="A11" s="54" t="s">
        <v>383</v>
      </c>
      <c r="B11" s="55" t="s">
        <v>363</v>
      </c>
      <c r="C11" s="56" t="s">
        <v>384</v>
      </c>
      <c r="D11" s="57" t="s">
        <v>368</v>
      </c>
    </row>
    <row r="12" spans="1:7">
      <c r="A12" s="54" t="s">
        <v>385</v>
      </c>
      <c r="B12" s="55" t="s">
        <v>363</v>
      </c>
      <c r="C12" s="56" t="s">
        <v>386</v>
      </c>
      <c r="D12" s="57" t="s">
        <v>374</v>
      </c>
      <c r="G12" t="s">
        <v>400</v>
      </c>
    </row>
    <row r="13" spans="1:7">
      <c r="A13" s="54" t="s">
        <v>183</v>
      </c>
      <c r="B13" s="55" t="s">
        <v>165</v>
      </c>
      <c r="C13" s="56">
        <v>37226</v>
      </c>
      <c r="D13" s="57">
        <v>0.33333333333333331</v>
      </c>
    </row>
    <row r="18" spans="1:3">
      <c r="A18" s="24" t="s">
        <v>355</v>
      </c>
      <c r="B18" s="65" t="s">
        <v>356</v>
      </c>
    </row>
    <row r="19" spans="1:3">
      <c r="A19" s="66" t="s">
        <v>357</v>
      </c>
      <c r="B19" s="65" t="s">
        <v>358</v>
      </c>
    </row>
    <row r="20" spans="1:3">
      <c r="A20" s="24" t="s">
        <v>258</v>
      </c>
      <c r="B20" s="65" t="s">
        <v>359</v>
      </c>
    </row>
    <row r="21" spans="1:3">
      <c r="A21" s="24" t="s">
        <v>360</v>
      </c>
      <c r="B21" s="65" t="s">
        <v>361</v>
      </c>
      <c r="C21" s="7" t="s">
        <v>387</v>
      </c>
    </row>
  </sheetData>
  <hyperlinks>
    <hyperlink ref="C21" location="LINKS!A1" display="BACK TO LINK"/>
  </hyperlinks>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dimension ref="A1"/>
  <sheetViews>
    <sheetView workbookViewId="0">
      <selection activeCell="K13" sqref="K13"/>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4" baseType="variant">
      <vt:variant>
        <vt:lpstr>Worksheets</vt:lpstr>
      </vt:variant>
      <vt:variant>
        <vt:i4>26</vt:i4>
      </vt:variant>
      <vt:variant>
        <vt:lpstr>Named Ranges</vt:lpstr>
      </vt:variant>
      <vt:variant>
        <vt:i4>4</vt:i4>
      </vt:variant>
    </vt:vector>
  </HeadingPairs>
  <TitlesOfParts>
    <vt:vector size="30" baseType="lpstr">
      <vt:lpstr>INTRODUCTION</vt:lpstr>
      <vt:lpstr>BASIS</vt:lpstr>
      <vt:lpstr>LINKS</vt:lpstr>
      <vt:lpstr>TIPS AND TRICKS</vt:lpstr>
      <vt:lpstr>TEXT TO COLUMNS </vt:lpstr>
      <vt:lpstr>LOGICAL OPERATOR</vt:lpstr>
      <vt:lpstr>LOGICAL FUNCTIONS</vt:lpstr>
      <vt:lpstr>DATE FUNCTIONS</vt:lpstr>
      <vt:lpstr>NAME  -RANGE-WITH-FORMULA</vt:lpstr>
      <vt:lpstr>COUNT IF </vt:lpstr>
      <vt:lpstr>STATISCAL FUNCTIONS</vt:lpstr>
      <vt:lpstr>V-LOOKUP</vt:lpstr>
      <vt:lpstr>HYPERLINK</vt:lpstr>
      <vt:lpstr>CHARTS</vt:lpstr>
      <vt:lpstr>FINANCE-FUNCTIONS</vt:lpstr>
      <vt:lpstr>DROPDOWN AND BARCODE</vt:lpstr>
      <vt:lpstr>MACROS</vt:lpstr>
      <vt:lpstr>DATA TYPE</vt:lpstr>
      <vt:lpstr>MAIL MERGE</vt:lpstr>
      <vt:lpstr>Sheet1</vt:lpstr>
      <vt:lpstr>ERROR TYPES</vt:lpstr>
      <vt:lpstr>EXCEL DB FUNCTION </vt:lpstr>
      <vt:lpstr>BILL INVOICE</vt:lpstr>
      <vt:lpstr>GROCERY STORE</vt:lpstr>
      <vt:lpstr>ADMISSION LIST</vt:lpstr>
      <vt:lpstr>PROTECTING DOCUMENTS</vt:lpstr>
      <vt:lpstr>items</vt:lpstr>
      <vt:lpstr>MARKS</vt:lpstr>
      <vt:lpstr>numbers</vt:lpstr>
      <vt:lpstr>text</vt:lpstr>
    </vt:vector>
  </TitlesOfParts>
  <Company>Grizli777</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GYAN_JYOTI_14</cp:lastModifiedBy>
  <cp:revision/>
  <dcterms:created xsi:type="dcterms:W3CDTF">2021-11-29T03:27:04Z</dcterms:created>
  <dcterms:modified xsi:type="dcterms:W3CDTF">2022-05-20T15:22:24Z</dcterms:modified>
</cp:coreProperties>
</file>