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34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15" i="1"/>
  <c r="M12"/>
  <c r="M10"/>
  <c r="M6"/>
  <c r="M5"/>
  <c r="K6"/>
  <c r="L6" s="1"/>
  <c r="K5"/>
  <c r="L5" s="1"/>
  <c r="I12"/>
  <c r="I6"/>
  <c r="I7"/>
  <c r="I8"/>
  <c r="I9"/>
  <c r="I10"/>
  <c r="I5"/>
  <c r="G12"/>
  <c r="E12"/>
  <c r="G6"/>
  <c r="G7"/>
  <c r="G8"/>
  <c r="G9"/>
  <c r="G10"/>
  <c r="G5"/>
  <c r="C12"/>
  <c r="E6"/>
  <c r="E7"/>
  <c r="E8"/>
  <c r="E9"/>
  <c r="E10"/>
  <c r="E5"/>
  <c r="B10"/>
  <c r="C10" s="1"/>
  <c r="C6"/>
  <c r="C7"/>
  <c r="C8"/>
  <c r="C9"/>
  <c r="C5"/>
  <c r="L9" l="1"/>
  <c r="L10"/>
  <c r="L7"/>
  <c r="L8"/>
  <c r="L12" l="1"/>
  <c r="K10"/>
  <c r="K12" s="1"/>
</calcChain>
</file>

<file path=xl/sharedStrings.xml><?xml version="1.0" encoding="utf-8"?>
<sst xmlns="http://schemas.openxmlformats.org/spreadsheetml/2006/main" count="16" uniqueCount="16">
  <si>
    <t>Fonctionnement du produit playlist 2</t>
  </si>
  <si>
    <t>Dates</t>
  </si>
  <si>
    <t xml:space="preserve">Nikkei 225 </t>
  </si>
  <si>
    <t>S&amp;P 500</t>
  </si>
  <si>
    <t>Footsie 100</t>
  </si>
  <si>
    <t>Dow jones Eurostoxx 50</t>
  </si>
  <si>
    <t>Rendement Nikkei</t>
  </si>
  <si>
    <t>Rendement Euro stoxx</t>
  </si>
  <si>
    <t>Rendement S&amp;P</t>
  </si>
  <si>
    <t>Rendement Footsie</t>
  </si>
  <si>
    <t>Cashflows</t>
  </si>
  <si>
    <t>Accumulation future</t>
  </si>
  <si>
    <t>Total</t>
  </si>
  <si>
    <t>Nombre de parts</t>
  </si>
  <si>
    <t>Rendement actuariel</t>
  </si>
  <si>
    <t>Nb année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</si>
</sst>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9" tint="0.39997558519241921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C16" sqref="C16"/>
    </sheetView>
  </sheetViews>
  <sheetFormatPr baseColWidth="10" defaultRowHeight="15"/>
  <cols>
    <col min="1" max="1" width="11.42578125" style="1"/>
    <col min="3" max="3" width="22.7109375" customWidth="1"/>
    <col min="4" max="4" width="39.28515625" customWidth="1"/>
    <col min="5" max="5" width="26.28515625" customWidth="1"/>
    <col min="7" max="7" width="18.7109375" customWidth="1"/>
    <col min="9" max="9" width="25" customWidth="1"/>
    <col min="11" max="11" width="19.28515625" style="1" customWidth="1"/>
    <col min="12" max="12" width="31" customWidth="1"/>
    <col min="13" max="14" width="15.42578125" customWidth="1"/>
  </cols>
  <sheetData>
    <row r="1" spans="1:14" ht="26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>
      <c r="A2" s="9"/>
      <c r="B2" s="10"/>
      <c r="C2" s="10"/>
      <c r="D2" s="10"/>
      <c r="E2" s="10"/>
      <c r="F2" s="10"/>
      <c r="G2" s="10"/>
      <c r="H2" s="10"/>
      <c r="I2" s="10"/>
      <c r="J2" s="10"/>
    </row>
    <row r="3" spans="1:14" ht="21">
      <c r="A3" s="4" t="s">
        <v>1</v>
      </c>
      <c r="B3" s="4" t="s">
        <v>2</v>
      </c>
      <c r="C3" s="6" t="s">
        <v>6</v>
      </c>
      <c r="D3" s="4" t="s">
        <v>5</v>
      </c>
      <c r="E3" s="6" t="s">
        <v>7</v>
      </c>
      <c r="F3" s="4" t="s">
        <v>3</v>
      </c>
      <c r="G3" s="6" t="s">
        <v>8</v>
      </c>
      <c r="H3" s="4" t="s">
        <v>4</v>
      </c>
      <c r="I3" s="6" t="s">
        <v>9</v>
      </c>
      <c r="J3" s="5"/>
      <c r="K3" s="11" t="s">
        <v>10</v>
      </c>
      <c r="L3" s="11" t="s">
        <v>11</v>
      </c>
      <c r="M3" s="11" t="s">
        <v>15</v>
      </c>
      <c r="N3" t="s">
        <v>13</v>
      </c>
    </row>
    <row r="4" spans="1:14" ht="21">
      <c r="A4" s="7">
        <v>40297</v>
      </c>
      <c r="B4" s="4">
        <v>10914.46</v>
      </c>
      <c r="C4" s="8"/>
      <c r="D4" s="4">
        <v>2918</v>
      </c>
      <c r="E4" s="8"/>
      <c r="F4" s="4">
        <v>1217</v>
      </c>
      <c r="G4" s="4"/>
      <c r="H4" s="4">
        <v>5723</v>
      </c>
      <c r="I4" s="4"/>
      <c r="J4" s="5"/>
      <c r="K4" s="11"/>
      <c r="L4" s="11"/>
      <c r="M4" s="11"/>
      <c r="N4">
        <v>10</v>
      </c>
    </row>
    <row r="5" spans="1:14" ht="21">
      <c r="A5" s="7">
        <v>40658</v>
      </c>
      <c r="B5" s="4">
        <v>9750</v>
      </c>
      <c r="C5" s="8">
        <f>(B5-B$4)/B$4</f>
        <v>-0.10668965757353083</v>
      </c>
      <c r="D5" s="4">
        <v>3011</v>
      </c>
      <c r="E5" s="8">
        <f>(D5-D$4)/D$4</f>
        <v>3.1871144619602471E-2</v>
      </c>
      <c r="F5" s="4">
        <v>1363</v>
      </c>
      <c r="G5" s="8">
        <f>(F5-F$4)/F$4</f>
        <v>0.11996713229252259</v>
      </c>
      <c r="H5" s="4">
        <v>6070</v>
      </c>
      <c r="I5" s="8">
        <f>(H5-H$4)/H$4</f>
        <v>6.0632535383540104E-2</v>
      </c>
      <c r="J5" s="5"/>
      <c r="K5" s="11">
        <f>IF(COUNTIF(C5:I5,"&gt;0.2")-3&gt;=3,0.045*150*N4,0)</f>
        <v>0</v>
      </c>
      <c r="L5" s="11">
        <f>IF(AND(K5=0,COUNTIF(C5:I5,"&gt;=0.1")-3&gt;=3),0.045*150*N4,0)</f>
        <v>0</v>
      </c>
      <c r="M5" s="11">
        <f>IF(K5&lt;&gt;0,1,0)</f>
        <v>0</v>
      </c>
    </row>
    <row r="6" spans="1:14" ht="21">
      <c r="A6" s="7">
        <v>41022</v>
      </c>
      <c r="B6" s="4">
        <v>9500</v>
      </c>
      <c r="C6" s="8">
        <f t="shared" ref="C6:C10" si="0">(B6-B$4)/B$4</f>
        <v>-0.1295950509690813</v>
      </c>
      <c r="D6" s="4">
        <v>2344</v>
      </c>
      <c r="E6" s="8">
        <f t="shared" ref="E6:E10" si="1">(D6-D$4)/D$4</f>
        <v>-0.19671007539410554</v>
      </c>
      <c r="F6" s="4">
        <v>1403</v>
      </c>
      <c r="G6" s="8">
        <f t="shared" ref="G6:G10" si="2">(F6-F$4)/F$4</f>
        <v>0.15283483976992604</v>
      </c>
      <c r="H6" s="4">
        <v>5772</v>
      </c>
      <c r="I6" s="8">
        <f t="shared" ref="I6:I10" si="3">(H6-H$4)/H$4</f>
        <v>8.5619430368687743E-3</v>
      </c>
      <c r="J6" s="5"/>
      <c r="K6" s="11">
        <f>IF(COUNTIF(C6:I6,"&gt;0.2")-3&gt;=3,0.045*150*N4,0)</f>
        <v>0</v>
      </c>
      <c r="L6" s="11">
        <f>IF(AND(K6=0,COUNTIF(C6:I6,"&gt;=0.1")-3&gt;=3),0.045*150*N4,0)</f>
        <v>0</v>
      </c>
      <c r="M6" s="11">
        <f>IF(K6&lt;&gt;0,2,0)</f>
        <v>0</v>
      </c>
    </row>
    <row r="7" spans="1:14" ht="21">
      <c r="A7" s="7">
        <v>41393</v>
      </c>
      <c r="B7" s="4">
        <v>14612</v>
      </c>
      <c r="C7" s="8">
        <f t="shared" si="0"/>
        <v>0.33877443318313516</v>
      </c>
      <c r="D7" s="4">
        <v>2683</v>
      </c>
      <c r="E7" s="8">
        <f t="shared" si="1"/>
        <v>-8.0534612748457843E-2</v>
      </c>
      <c r="F7" s="4">
        <v>1582</v>
      </c>
      <c r="G7" s="8">
        <f t="shared" si="2"/>
        <v>0.29991783073130651</v>
      </c>
      <c r="H7" s="4">
        <v>6654</v>
      </c>
      <c r="I7" s="8">
        <f t="shared" si="3"/>
        <v>0.16267691770050674</v>
      </c>
      <c r="J7" s="5"/>
      <c r="K7" s="11">
        <v>0</v>
      </c>
      <c r="L7" s="11">
        <f>IF(AND(K7=0,COUNTIF(C7:I7,"&gt;=0.1")-3&gt;=3,K$5=0,K$6=0),0.045*150*N4,0)</f>
        <v>67.5</v>
      </c>
      <c r="M7" s="11">
        <v>0</v>
      </c>
    </row>
    <row r="8" spans="1:14" ht="21">
      <c r="A8" s="7">
        <v>41758</v>
      </c>
      <c r="B8" s="4">
        <v>15000</v>
      </c>
      <c r="C8" s="8">
        <f t="shared" si="0"/>
        <v>0.37432360373302953</v>
      </c>
      <c r="D8" s="4">
        <v>3000</v>
      </c>
      <c r="E8" s="8">
        <f t="shared" si="1"/>
        <v>2.8101439342015078E-2</v>
      </c>
      <c r="F8" s="4">
        <v>1700</v>
      </c>
      <c r="G8" s="8">
        <f t="shared" si="2"/>
        <v>0.39687756778964667</v>
      </c>
      <c r="H8" s="4">
        <v>6800</v>
      </c>
      <c r="I8" s="8">
        <f t="shared" si="3"/>
        <v>0.18818801327974838</v>
      </c>
      <c r="J8" s="5"/>
      <c r="K8" s="11">
        <v>0</v>
      </c>
      <c r="L8" s="11">
        <f>IF(AND(K8=0,COUNTIF(C8:I8,"&gt;=0.1")-3&gt;=3,K$5=0,K$6=0),0.045*150*N4,0)</f>
        <v>67.5</v>
      </c>
      <c r="M8" s="11">
        <v>0</v>
      </c>
    </row>
    <row r="9" spans="1:14" ht="21">
      <c r="A9" s="7">
        <v>42123</v>
      </c>
      <c r="B9" s="4">
        <v>16000</v>
      </c>
      <c r="C9" s="8">
        <f t="shared" si="0"/>
        <v>0.4659451773152315</v>
      </c>
      <c r="D9" s="4">
        <v>2800</v>
      </c>
      <c r="E9" s="8">
        <f t="shared" si="1"/>
        <v>-4.0438656614119259E-2</v>
      </c>
      <c r="F9" s="4">
        <v>1900</v>
      </c>
      <c r="G9" s="8">
        <f t="shared" si="2"/>
        <v>0.56121610517666398</v>
      </c>
      <c r="H9" s="4">
        <v>7200</v>
      </c>
      <c r="I9" s="8">
        <f t="shared" si="3"/>
        <v>0.25808142582561594</v>
      </c>
      <c r="J9" s="5"/>
      <c r="K9" s="11">
        <v>0</v>
      </c>
      <c r="L9" s="11">
        <f>IF(AND(K9=0,COUNTIF(C9:I9,"&gt;=0.1")-3&gt;=3,K$5=0,K$6=0),0.045*150*N4,0)</f>
        <v>67.5</v>
      </c>
      <c r="M9" s="11">
        <v>0</v>
      </c>
    </row>
    <row r="10" spans="1:14" ht="21">
      <c r="A10" s="7">
        <v>42489</v>
      </c>
      <c r="B10" s="4">
        <f>14000</f>
        <v>14000</v>
      </c>
      <c r="C10" s="8">
        <f t="shared" si="0"/>
        <v>0.28270203015082751</v>
      </c>
      <c r="D10" s="4">
        <v>3300</v>
      </c>
      <c r="E10" s="8">
        <f t="shared" si="1"/>
        <v>0.13091158327621658</v>
      </c>
      <c r="F10" s="4">
        <v>1680</v>
      </c>
      <c r="G10" s="8">
        <f t="shared" si="2"/>
        <v>0.38044371405094496</v>
      </c>
      <c r="H10" s="4">
        <v>6700</v>
      </c>
      <c r="I10" s="8">
        <f t="shared" si="3"/>
        <v>0.17071466014328149</v>
      </c>
      <c r="J10" s="5"/>
      <c r="K10" s="11">
        <f>IF(AND(K5=0,K6=0),SUM(L5:L10),0)</f>
        <v>270</v>
      </c>
      <c r="L10" s="11">
        <f>IF(AND(COUNTIF(C10:I10,"&gt;=0.1")-3&gt;=3,K5=0,K6=0),0.045*150*N4,0)</f>
        <v>67.5</v>
      </c>
      <c r="M10" s="11">
        <f>IF(106&lt;&gt;0,6,0)</f>
        <v>6</v>
      </c>
    </row>
    <row r="11" spans="1:14" ht="21">
      <c r="A11" s="7"/>
      <c r="B11" s="4"/>
      <c r="C11" s="8"/>
      <c r="D11" s="4"/>
      <c r="E11" s="8"/>
      <c r="F11" s="4"/>
      <c r="G11" s="8"/>
      <c r="H11" s="4"/>
      <c r="I11" s="8"/>
      <c r="J11" s="5"/>
      <c r="K11" s="11"/>
      <c r="L11" s="11"/>
      <c r="M11" s="11"/>
    </row>
    <row r="12" spans="1:14" ht="18.75">
      <c r="A12" s="12" t="s">
        <v>12</v>
      </c>
      <c r="B12" s="12"/>
      <c r="C12" s="13">
        <f>C10</f>
        <v>0.28270203015082751</v>
      </c>
      <c r="D12" s="13"/>
      <c r="E12" s="13">
        <f>E10</f>
        <v>0.13091158327621658</v>
      </c>
      <c r="F12" s="13"/>
      <c r="G12" s="13">
        <f>G10</f>
        <v>0.38044371405094496</v>
      </c>
      <c r="H12" s="13"/>
      <c r="I12" s="13">
        <f>I10</f>
        <v>0.17071466014328149</v>
      </c>
      <c r="J12" s="12"/>
      <c r="K12" s="12">
        <f>SUM(K5:K10)</f>
        <v>270</v>
      </c>
      <c r="L12" s="12">
        <f>SUM(L5:L10)</f>
        <v>270</v>
      </c>
      <c r="M12" s="12">
        <f>SUM(M5:M10)</f>
        <v>6</v>
      </c>
    </row>
    <row r="15" spans="1:14">
      <c r="C15" t="s">
        <v>14</v>
      </c>
      <c r="D15" s="3">
        <f>((K12+150*N4)/(150*N4))^(1/M12)-1</f>
        <v>2.7969749194362681E-2</v>
      </c>
    </row>
  </sheetData>
  <mergeCells count="1">
    <mergeCell ref="A1:L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Pelletier</dc:creator>
  <cp:lastModifiedBy>guillaume Pelletier</cp:lastModifiedBy>
  <dcterms:created xsi:type="dcterms:W3CDTF">2013-11-11T14:15:10Z</dcterms:created>
  <dcterms:modified xsi:type="dcterms:W3CDTF">2013-11-11T15:51:32Z</dcterms:modified>
</cp:coreProperties>
</file>