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cnico_ine\Desktop\Rutina_encuestras\"/>
    </mc:Choice>
  </mc:AlternateContent>
  <xr:revisionPtr revIDLastSave="0" documentId="13_ncr:1_{63399F60-3E98-4233-B66E-113D726900F6}" xr6:coauthVersionLast="47" xr6:coauthVersionMax="47" xr10:uidLastSave="{00000000-0000-0000-0000-000000000000}"/>
  <bookViews>
    <workbookView xWindow="-120" yWindow="-120" windowWidth="29040" windowHeight="15720" activeTab="2" xr2:uid="{9F0FBF9B-FB38-4B72-A762-5972658F035F}"/>
  </bookViews>
  <sheets>
    <sheet name="CÁLCULO DE RESPUESTAS" sheetId="1" r:id="rId1"/>
    <sheet name="CÁLCULO DE PESOS" sheetId="3" r:id="rId2"/>
    <sheet name="CÁLCULO DE ÍNDIC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4" l="1"/>
  <c r="D32" i="1"/>
  <c r="E23" i="1"/>
  <c r="F10" i="1"/>
  <c r="J7" i="4"/>
  <c r="J8" i="4"/>
  <c r="J9" i="4"/>
  <c r="J10" i="4"/>
  <c r="J6" i="4"/>
  <c r="E21" i="3"/>
  <c r="F21" i="3" s="1"/>
  <c r="E22" i="3"/>
  <c r="F22" i="3" s="1"/>
  <c r="E23" i="3"/>
  <c r="F23" i="3" s="1"/>
  <c r="E24" i="3"/>
  <c r="F24" i="3" s="1"/>
  <c r="E20" i="3"/>
  <c r="F20" i="3" s="1"/>
  <c r="E13" i="3"/>
  <c r="F13" i="3" s="1"/>
  <c r="E14" i="3"/>
  <c r="F14" i="3" s="1"/>
  <c r="E15" i="3"/>
  <c r="F15" i="3" s="1"/>
  <c r="E16" i="3"/>
  <c r="F16" i="3" s="1"/>
  <c r="E12" i="3"/>
  <c r="F12" i="3" s="1"/>
  <c r="C25" i="3"/>
  <c r="C17" i="3"/>
  <c r="C9" i="3"/>
  <c r="E5" i="3"/>
  <c r="F5" i="3" s="1"/>
  <c r="E6" i="3"/>
  <c r="F6" i="3" s="1"/>
  <c r="E7" i="3"/>
  <c r="F7" i="3" s="1"/>
  <c r="E8" i="3"/>
  <c r="F8" i="3" s="1"/>
  <c r="E4" i="3"/>
  <c r="F4" i="3" s="1"/>
  <c r="D24" i="3"/>
  <c r="D23" i="3"/>
  <c r="D22" i="3"/>
  <c r="D21" i="3"/>
  <c r="D20" i="3"/>
  <c r="D16" i="3"/>
  <c r="D15" i="3"/>
  <c r="D14" i="3"/>
  <c r="D13" i="3"/>
  <c r="D12" i="3"/>
  <c r="D8" i="3"/>
  <c r="D7" i="3"/>
  <c r="D6" i="3"/>
  <c r="D5" i="3"/>
  <c r="D4" i="3"/>
  <c r="D22" i="1"/>
  <c r="E22" i="1" s="1"/>
  <c r="D21" i="1"/>
  <c r="E21" i="1" s="1"/>
  <c r="D20" i="1"/>
  <c r="E20" i="1" s="1"/>
  <c r="D19" i="1"/>
  <c r="E19" i="1" s="1"/>
  <c r="D18" i="1"/>
  <c r="E18" i="1" s="1"/>
  <c r="I12" i="3" l="1"/>
  <c r="I20" i="3"/>
  <c r="I5" i="3"/>
</calcChain>
</file>

<file path=xl/sharedStrings.xml><?xml version="1.0" encoding="utf-8"?>
<sst xmlns="http://schemas.openxmlformats.org/spreadsheetml/2006/main" count="76" uniqueCount="36">
  <si>
    <t xml:space="preserve">GUIA DE ENTREVISTA </t>
  </si>
  <si>
    <t>Resultados enteros*</t>
  </si>
  <si>
    <t>Comunicacion</t>
  </si>
  <si>
    <t>Innovacion</t>
  </si>
  <si>
    <t>Vision</t>
  </si>
  <si>
    <t>Compromiso</t>
  </si>
  <si>
    <t>Clima</t>
  </si>
  <si>
    <t>Indicador</t>
  </si>
  <si>
    <t>Resultados 1era. Transformacion**</t>
  </si>
  <si>
    <t>Resultados 2da. Transformacion***</t>
  </si>
  <si>
    <t>GUIA DE VERIFICACION</t>
  </si>
  <si>
    <t>Resultados</t>
  </si>
  <si>
    <t>* es el primer resultado obtenido al implementar la rutina de R, tomando como base el diccionario Afinn.</t>
  </si>
  <si>
    <t>ENCUESTA</t>
  </si>
  <si>
    <t>** Son los resultados obtenidos al aplicar la transformación mediante la función arcotangente, con limites fijados por el promedio de los resultados anteriores.</t>
  </si>
  <si>
    <t>*** Se mapean los datos de la primera transformación en el intervalo (0, 1), mediante una función lineal.</t>
  </si>
  <si>
    <t>Comunicación</t>
  </si>
  <si>
    <t>ENTREVISTA</t>
  </si>
  <si>
    <t>VERIFICACIÓN</t>
  </si>
  <si>
    <t>No. Items</t>
  </si>
  <si>
    <t>Proporción</t>
  </si>
  <si>
    <t>Verificabilidad</t>
  </si>
  <si>
    <t>Verificanilidad</t>
  </si>
  <si>
    <t>Pesos</t>
  </si>
  <si>
    <t>Peso Encuesta</t>
  </si>
  <si>
    <t>Peso Entrevista</t>
  </si>
  <si>
    <t>Peso Verificación</t>
  </si>
  <si>
    <t>Resultados pre</t>
  </si>
  <si>
    <t>R. Encuesta</t>
  </si>
  <si>
    <t>R. Entrevista</t>
  </si>
  <si>
    <t>R. Verificacion</t>
  </si>
  <si>
    <t>P. Encuesta</t>
  </si>
  <si>
    <t>P. Entrevista</t>
  </si>
  <si>
    <t>Global</t>
  </si>
  <si>
    <t>P. Verificación</t>
  </si>
  <si>
    <t>Índices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</si>
</sst>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1" xfId="0" applyBorder="1"/>
    <xf numFmtId="0" fontId="1" fillId="0" borderId="3" xfId="0" applyFont="1" applyBorder="1"/>
    <xf numFmtId="0" fontId="1" fillId="0" borderId="0" xfId="0" applyFont="1" applyBorder="1"/>
    <xf numFmtId="0" fontId="0" fillId="0" borderId="5" xfId="0" applyFill="1" applyBorder="1"/>
    <xf numFmtId="0" fontId="0" fillId="2" borderId="3" xfId="0" applyFill="1" applyBorder="1"/>
    <xf numFmtId="0" fontId="0" fillId="2" borderId="5" xfId="0" applyFill="1" applyBorder="1"/>
    <xf numFmtId="0" fontId="0" fillId="0" borderId="6" xfId="0" applyFill="1" applyBorder="1"/>
    <xf numFmtId="0" fontId="0" fillId="2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B4773-0CA1-41F3-B711-F22E08668A2E}">
  <dimension ref="C2:F32"/>
  <sheetViews>
    <sheetView workbookViewId="0">
      <selection activeCell="D32" sqref="D32"/>
    </sheetView>
  </sheetViews>
  <sheetFormatPr baseColWidth="10" defaultRowHeight="15" x14ac:dyDescent="0.25"/>
  <cols>
    <col min="3" max="3" width="13.140625" customWidth="1"/>
    <col min="4" max="4" width="19.140625" bestFit="1" customWidth="1"/>
    <col min="5" max="5" width="30.28515625" bestFit="1" customWidth="1"/>
    <col min="6" max="6" width="33.28515625" customWidth="1"/>
  </cols>
  <sheetData>
    <row r="2" spans="3:6" ht="15.75" thickBot="1" x14ac:dyDescent="0.3"/>
    <row r="3" spans="3:6" x14ac:dyDescent="0.25">
      <c r="C3" s="1" t="s">
        <v>0</v>
      </c>
      <c r="D3" s="2"/>
      <c r="E3" s="2"/>
      <c r="F3" s="3"/>
    </row>
    <row r="4" spans="3:6" x14ac:dyDescent="0.25">
      <c r="C4" s="4" t="s">
        <v>7</v>
      </c>
      <c r="D4" s="14" t="s">
        <v>1</v>
      </c>
      <c r="E4" s="14" t="s">
        <v>8</v>
      </c>
      <c r="F4" s="5" t="s">
        <v>9</v>
      </c>
    </row>
    <row r="5" spans="3:6" x14ac:dyDescent="0.25">
      <c r="C5" s="6" t="s">
        <v>2</v>
      </c>
      <c r="D5" s="11">
        <v>90</v>
      </c>
      <c r="E5" s="11">
        <v>39.646819999999998</v>
      </c>
      <c r="F5" s="7">
        <v>0.79675759999999995</v>
      </c>
    </row>
    <row r="6" spans="3:6" x14ac:dyDescent="0.25">
      <c r="C6" s="6" t="s">
        <v>3</v>
      </c>
      <c r="D6" s="11">
        <v>128</v>
      </c>
      <c r="E6" s="11">
        <v>46.345149999999997</v>
      </c>
      <c r="F6" s="7">
        <v>0.84689479999999995</v>
      </c>
    </row>
    <row r="7" spans="3:6" x14ac:dyDescent="0.25">
      <c r="C7" s="6" t="s">
        <v>4</v>
      </c>
      <c r="D7" s="11">
        <v>26</v>
      </c>
      <c r="E7" s="11">
        <v>15.784879999999999</v>
      </c>
      <c r="F7" s="7">
        <v>0.61815030000000004</v>
      </c>
    </row>
    <row r="8" spans="3:6" x14ac:dyDescent="0.25">
      <c r="C8" s="6" t="s">
        <v>5</v>
      </c>
      <c r="D8" s="11">
        <v>152</v>
      </c>
      <c r="E8" s="11">
        <v>49.19135</v>
      </c>
      <c r="F8" s="7">
        <v>0.86819869999999999</v>
      </c>
    </row>
    <row r="9" spans="3:6" ht="15.75" thickBot="1" x14ac:dyDescent="0.3">
      <c r="C9" s="8" t="s">
        <v>6</v>
      </c>
      <c r="D9" s="9">
        <v>-62</v>
      </c>
      <c r="E9" s="9">
        <v>-31.815909999999999</v>
      </c>
      <c r="F9" s="10">
        <v>0.26185700000000001</v>
      </c>
    </row>
    <row r="10" spans="3:6" x14ac:dyDescent="0.25">
      <c r="C10" s="11"/>
      <c r="D10" s="11"/>
      <c r="E10" s="11"/>
      <c r="F10" s="11">
        <f>AVERAGE(F5:F9)</f>
        <v>0.67837168000000003</v>
      </c>
    </row>
    <row r="11" spans="3:6" x14ac:dyDescent="0.25">
      <c r="C11" t="s">
        <v>12</v>
      </c>
    </row>
    <row r="12" spans="3:6" x14ac:dyDescent="0.25">
      <c r="C12" t="s">
        <v>14</v>
      </c>
    </row>
    <row r="13" spans="3:6" x14ac:dyDescent="0.25">
      <c r="C13" t="s">
        <v>15</v>
      </c>
    </row>
    <row r="15" spans="3:6" ht="15.75" thickBot="1" x14ac:dyDescent="0.3"/>
    <row r="16" spans="3:6" x14ac:dyDescent="0.25">
      <c r="C16" s="1" t="s">
        <v>10</v>
      </c>
      <c r="D16" s="2"/>
      <c r="E16" s="3"/>
    </row>
    <row r="17" spans="3:5" x14ac:dyDescent="0.25">
      <c r="C17" s="4" t="s">
        <v>7</v>
      </c>
      <c r="D17" s="14" t="s">
        <v>27</v>
      </c>
      <c r="E17" s="5" t="s">
        <v>11</v>
      </c>
    </row>
    <row r="18" spans="3:5" x14ac:dyDescent="0.25">
      <c r="C18" s="6" t="s">
        <v>2</v>
      </c>
      <c r="D18" s="11">
        <f>7/18</f>
        <v>0.3888888888888889</v>
      </c>
      <c r="E18" s="7">
        <f>D18*(27/92)</f>
        <v>0.1141304347826087</v>
      </c>
    </row>
    <row r="19" spans="3:5" x14ac:dyDescent="0.25">
      <c r="C19" s="6" t="s">
        <v>3</v>
      </c>
      <c r="D19" s="11">
        <f>5/26</f>
        <v>0.19230769230769232</v>
      </c>
      <c r="E19" s="7">
        <f t="shared" ref="E19:E22" si="0">D19*(27/92)</f>
        <v>5.6438127090301014E-2</v>
      </c>
    </row>
    <row r="20" spans="3:5" x14ac:dyDescent="0.25">
      <c r="C20" s="6" t="s">
        <v>4</v>
      </c>
      <c r="D20" s="11">
        <f>4/14</f>
        <v>0.2857142857142857</v>
      </c>
      <c r="E20" s="7">
        <f t="shared" si="0"/>
        <v>8.3850931677018639E-2</v>
      </c>
    </row>
    <row r="21" spans="3:5" x14ac:dyDescent="0.25">
      <c r="C21" s="6" t="s">
        <v>5</v>
      </c>
      <c r="D21" s="11">
        <f>5/20</f>
        <v>0.25</v>
      </c>
      <c r="E21" s="7">
        <f t="shared" si="0"/>
        <v>7.3369565217391311E-2</v>
      </c>
    </row>
    <row r="22" spans="3:5" ht="15.75" thickBot="1" x14ac:dyDescent="0.3">
      <c r="C22" s="8" t="s">
        <v>6</v>
      </c>
      <c r="D22" s="9">
        <f>6/14</f>
        <v>0.42857142857142855</v>
      </c>
      <c r="E22" s="10">
        <f t="shared" si="0"/>
        <v>0.12577639751552797</v>
      </c>
    </row>
    <row r="23" spans="3:5" x14ac:dyDescent="0.25">
      <c r="C23" s="11"/>
      <c r="D23" s="11"/>
      <c r="E23" s="15">
        <f>27/92</f>
        <v>0.29347826086956524</v>
      </c>
    </row>
    <row r="24" spans="3:5" ht="15.75" thickBot="1" x14ac:dyDescent="0.3"/>
    <row r="25" spans="3:5" x14ac:dyDescent="0.25">
      <c r="C25" s="1" t="s">
        <v>13</v>
      </c>
      <c r="D25" s="13"/>
    </row>
    <row r="26" spans="3:5" x14ac:dyDescent="0.25">
      <c r="C26" s="4" t="s">
        <v>7</v>
      </c>
      <c r="D26" s="5" t="s">
        <v>11</v>
      </c>
    </row>
    <row r="27" spans="3:5" x14ac:dyDescent="0.25">
      <c r="C27" s="6" t="s">
        <v>16</v>
      </c>
      <c r="D27" s="7">
        <v>0.48290229899999998</v>
      </c>
    </row>
    <row r="28" spans="3:5" x14ac:dyDescent="0.25">
      <c r="C28" s="6" t="s">
        <v>3</v>
      </c>
      <c r="D28" s="7">
        <v>0.39655172399999999</v>
      </c>
    </row>
    <row r="29" spans="3:5" x14ac:dyDescent="0.25">
      <c r="C29" s="6" t="s">
        <v>4</v>
      </c>
      <c r="D29" s="7">
        <v>0.28520114899999999</v>
      </c>
    </row>
    <row r="30" spans="3:5" x14ac:dyDescent="0.25">
      <c r="C30" s="6" t="s">
        <v>5</v>
      </c>
      <c r="D30" s="7">
        <v>0.53322557500000001</v>
      </c>
    </row>
    <row r="31" spans="3:5" ht="15.75" thickBot="1" x14ac:dyDescent="0.3">
      <c r="C31" s="8" t="s">
        <v>6</v>
      </c>
      <c r="D31" s="10">
        <v>0.61326628400000005</v>
      </c>
    </row>
    <row r="32" spans="3:5" x14ac:dyDescent="0.25">
      <c r="D32">
        <f>AVERAGE(D27:D31)</f>
        <v>0.46222940619999997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0BB50-36ED-4DA3-98BB-14D6674D7823}">
  <dimension ref="B2:I25"/>
  <sheetViews>
    <sheetView workbookViewId="0">
      <selection activeCell="D25" sqref="D25"/>
    </sheetView>
  </sheetViews>
  <sheetFormatPr baseColWidth="10" defaultRowHeight="15" x14ac:dyDescent="0.25"/>
  <cols>
    <col min="2" max="2" width="17.140625" bestFit="1" customWidth="1"/>
    <col min="5" max="5" width="14" bestFit="1" customWidth="1"/>
    <col min="8" max="8" width="16.42578125" bestFit="1" customWidth="1"/>
  </cols>
  <sheetData>
    <row r="2" spans="2:9" x14ac:dyDescent="0.25">
      <c r="B2">
        <v>0</v>
      </c>
    </row>
    <row r="3" spans="2:9" x14ac:dyDescent="0.25">
      <c r="B3" t="s">
        <v>13</v>
      </c>
      <c r="C3" t="s">
        <v>19</v>
      </c>
      <c r="D3" t="s">
        <v>20</v>
      </c>
      <c r="E3" t="s">
        <v>21</v>
      </c>
      <c r="F3" t="s">
        <v>23</v>
      </c>
    </row>
    <row r="4" spans="2:9" x14ac:dyDescent="0.25">
      <c r="B4" s="6" t="s">
        <v>2</v>
      </c>
      <c r="C4">
        <v>20</v>
      </c>
      <c r="D4">
        <f>C4/(C4+C12+C20)</f>
        <v>0.52631578947368418</v>
      </c>
      <c r="E4">
        <f>C4/88*$B$2</f>
        <v>0</v>
      </c>
      <c r="F4">
        <f>D4+E4</f>
        <v>0.52631578947368418</v>
      </c>
    </row>
    <row r="5" spans="2:9" x14ac:dyDescent="0.25">
      <c r="B5" s="6" t="s">
        <v>3</v>
      </c>
      <c r="C5">
        <v>22</v>
      </c>
      <c r="D5">
        <f>C5/(C5+C13+C21)</f>
        <v>0.5</v>
      </c>
      <c r="E5">
        <f t="shared" ref="E5:E8" si="0">C5/88*$B$2</f>
        <v>0</v>
      </c>
      <c r="F5">
        <f t="shared" ref="F5:F8" si="1">D5+E5</f>
        <v>0.5</v>
      </c>
      <c r="H5" t="s">
        <v>24</v>
      </c>
      <c r="I5">
        <f>AVERAGE(F4:F8)</f>
        <v>0.50627735667769824</v>
      </c>
    </row>
    <row r="6" spans="2:9" x14ac:dyDescent="0.25">
      <c r="B6" s="6" t="s">
        <v>4</v>
      </c>
      <c r="C6">
        <v>16</v>
      </c>
      <c r="D6">
        <f>C6/(C6+C14+C22)</f>
        <v>0.55172413793103448</v>
      </c>
      <c r="E6">
        <f t="shared" si="0"/>
        <v>0</v>
      </c>
      <c r="F6">
        <f t="shared" si="1"/>
        <v>0.55172413793103448</v>
      </c>
    </row>
    <row r="7" spans="2:9" x14ac:dyDescent="0.25">
      <c r="B7" s="6" t="s">
        <v>5</v>
      </c>
      <c r="C7">
        <v>16</v>
      </c>
      <c r="D7">
        <f>C7/(C7+C15+C23)</f>
        <v>0.47058823529411764</v>
      </c>
      <c r="E7">
        <f t="shared" si="0"/>
        <v>0</v>
      </c>
      <c r="F7">
        <f t="shared" si="1"/>
        <v>0.47058823529411764</v>
      </c>
    </row>
    <row r="8" spans="2:9" ht="15.75" thickBot="1" x14ac:dyDescent="0.3">
      <c r="B8" s="8" t="s">
        <v>6</v>
      </c>
      <c r="C8">
        <v>14</v>
      </c>
      <c r="D8">
        <f>C8/(C8+C16+C24)</f>
        <v>0.48275862068965519</v>
      </c>
      <c r="E8">
        <f t="shared" si="0"/>
        <v>0</v>
      </c>
      <c r="F8">
        <f t="shared" si="1"/>
        <v>0.48275862068965519</v>
      </c>
    </row>
    <row r="9" spans="2:9" x14ac:dyDescent="0.25">
      <c r="C9">
        <f>SUM(C4:C8)</f>
        <v>88</v>
      </c>
    </row>
    <row r="10" spans="2:9" x14ac:dyDescent="0.25">
      <c r="B10">
        <v>0.5</v>
      </c>
    </row>
    <row r="11" spans="2:9" x14ac:dyDescent="0.25">
      <c r="B11" t="s">
        <v>17</v>
      </c>
      <c r="C11" t="s">
        <v>19</v>
      </c>
      <c r="D11" t="s">
        <v>20</v>
      </c>
      <c r="E11" t="s">
        <v>22</v>
      </c>
      <c r="F11" t="s">
        <v>23</v>
      </c>
    </row>
    <row r="12" spans="2:9" x14ac:dyDescent="0.25">
      <c r="B12" s="6" t="s">
        <v>2</v>
      </c>
      <c r="C12">
        <v>9</v>
      </c>
      <c r="D12">
        <f>C12/(C4+C12+C20)</f>
        <v>0.23684210526315788</v>
      </c>
      <c r="E12">
        <f>C12/$C$17*$B$10</f>
        <v>0.1125</v>
      </c>
      <c r="F12">
        <f>D12+E12</f>
        <v>0.3493421052631579</v>
      </c>
      <c r="H12" t="s">
        <v>25</v>
      </c>
      <c r="I12">
        <f>AVERAGE(F12:F16)</f>
        <v>0.33188805962906531</v>
      </c>
    </row>
    <row r="13" spans="2:9" x14ac:dyDescent="0.25">
      <c r="B13" s="6" t="s">
        <v>3</v>
      </c>
      <c r="C13">
        <v>9</v>
      </c>
      <c r="D13">
        <f>C13/(C5+C13+C21)</f>
        <v>0.20454545454545456</v>
      </c>
      <c r="E13">
        <f t="shared" ref="E13:E16" si="2">C13/$C$17*$B$10</f>
        <v>0.1125</v>
      </c>
      <c r="F13">
        <f t="shared" ref="F13:F16" si="3">D13+E13</f>
        <v>0.31704545454545457</v>
      </c>
    </row>
    <row r="14" spans="2:9" x14ac:dyDescent="0.25">
      <c r="B14" s="6" t="s">
        <v>4</v>
      </c>
      <c r="C14">
        <v>6</v>
      </c>
      <c r="D14">
        <f>C14/(C6+C14+C22)</f>
        <v>0.20689655172413793</v>
      </c>
      <c r="E14">
        <f t="shared" si="2"/>
        <v>7.4999999999999997E-2</v>
      </c>
      <c r="F14">
        <f t="shared" si="3"/>
        <v>0.28189655172413791</v>
      </c>
    </row>
    <row r="15" spans="2:9" x14ac:dyDescent="0.25">
      <c r="B15" s="6" t="s">
        <v>5</v>
      </c>
      <c r="C15">
        <v>8</v>
      </c>
      <c r="D15">
        <f>C15/(C7+C15+C23)</f>
        <v>0.23529411764705882</v>
      </c>
      <c r="E15">
        <f t="shared" si="2"/>
        <v>0.1</v>
      </c>
      <c r="F15">
        <f t="shared" si="3"/>
        <v>0.33529411764705885</v>
      </c>
    </row>
    <row r="16" spans="2:9" ht="15.75" thickBot="1" x14ac:dyDescent="0.3">
      <c r="B16" s="8" t="s">
        <v>6</v>
      </c>
      <c r="C16">
        <v>8</v>
      </c>
      <c r="D16">
        <f>C16/(C8+C16+C24)</f>
        <v>0.27586206896551724</v>
      </c>
      <c r="E16">
        <f t="shared" si="2"/>
        <v>0.1</v>
      </c>
      <c r="F16">
        <f t="shared" si="3"/>
        <v>0.37586206896551722</v>
      </c>
    </row>
    <row r="17" spans="2:9" x14ac:dyDescent="0.25">
      <c r="C17">
        <f>SUM(C12:C16)</f>
        <v>40</v>
      </c>
    </row>
    <row r="18" spans="2:9" x14ac:dyDescent="0.25">
      <c r="B18">
        <v>1.5</v>
      </c>
    </row>
    <row r="19" spans="2:9" x14ac:dyDescent="0.25">
      <c r="B19" t="s">
        <v>18</v>
      </c>
      <c r="C19" t="s">
        <v>19</v>
      </c>
      <c r="D19" t="s">
        <v>20</v>
      </c>
      <c r="E19" t="s">
        <v>21</v>
      </c>
      <c r="F19" t="s">
        <v>23</v>
      </c>
    </row>
    <row r="20" spans="2:9" x14ac:dyDescent="0.25">
      <c r="B20" s="6" t="s">
        <v>2</v>
      </c>
      <c r="C20">
        <v>9</v>
      </c>
      <c r="D20">
        <f>C20/(C4+C12+C20)</f>
        <v>0.23684210526315788</v>
      </c>
      <c r="E20">
        <f>C20/$C$25*$B$18</f>
        <v>0.29347826086956524</v>
      </c>
      <c r="F20">
        <f>D20+E20</f>
        <v>0.53032036613272315</v>
      </c>
      <c r="H20" t="s">
        <v>26</v>
      </c>
      <c r="I20">
        <f>AVERAGE(F20:F24)</f>
        <v>0.56183458369323647</v>
      </c>
    </row>
    <row r="21" spans="2:9" x14ac:dyDescent="0.25">
      <c r="B21" s="6" t="s">
        <v>3</v>
      </c>
      <c r="C21">
        <v>13</v>
      </c>
      <c r="D21">
        <f>C21/(C5+C13+C21)</f>
        <v>0.29545454545454547</v>
      </c>
      <c r="E21">
        <f t="shared" ref="E21:E24" si="4">C21/$C$25*$B$18</f>
        <v>0.42391304347826086</v>
      </c>
      <c r="F21">
        <f t="shared" ref="F21:F24" si="5">D21+E21</f>
        <v>0.71936758893280639</v>
      </c>
    </row>
    <row r="22" spans="2:9" x14ac:dyDescent="0.25">
      <c r="B22" s="6" t="s">
        <v>4</v>
      </c>
      <c r="C22">
        <v>7</v>
      </c>
      <c r="D22">
        <f>C22/(C6+C14+C22)</f>
        <v>0.2413793103448276</v>
      </c>
      <c r="E22">
        <f t="shared" si="4"/>
        <v>0.22826086956521741</v>
      </c>
      <c r="F22">
        <f t="shared" si="5"/>
        <v>0.46964017991004503</v>
      </c>
    </row>
    <row r="23" spans="2:9" x14ac:dyDescent="0.25">
      <c r="B23" s="6" t="s">
        <v>5</v>
      </c>
      <c r="C23">
        <v>10</v>
      </c>
      <c r="D23">
        <f>C23/(C7+C15+C23)</f>
        <v>0.29411764705882354</v>
      </c>
      <c r="E23">
        <f t="shared" si="4"/>
        <v>0.32608695652173914</v>
      </c>
      <c r="F23">
        <f t="shared" si="5"/>
        <v>0.62020460358056262</v>
      </c>
    </row>
    <row r="24" spans="2:9" ht="15.75" thickBot="1" x14ac:dyDescent="0.3">
      <c r="B24" s="8" t="s">
        <v>6</v>
      </c>
      <c r="C24">
        <v>7</v>
      </c>
      <c r="D24">
        <f>C24/(C8+C16+C24)</f>
        <v>0.2413793103448276</v>
      </c>
      <c r="E24">
        <f t="shared" si="4"/>
        <v>0.22826086956521741</v>
      </c>
      <c r="F24">
        <f t="shared" si="5"/>
        <v>0.46964017991004503</v>
      </c>
    </row>
    <row r="25" spans="2:9" x14ac:dyDescent="0.25">
      <c r="C25">
        <f>SUM(C20:C24)</f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D6F96-B9B6-49B3-BABC-E836B33C9B1E}">
  <dimension ref="C4:J11"/>
  <sheetViews>
    <sheetView tabSelected="1" workbookViewId="0">
      <selection activeCell="G29" sqref="G29"/>
    </sheetView>
  </sheetViews>
  <sheetFormatPr baseColWidth="10" defaultRowHeight="15" x14ac:dyDescent="0.25"/>
  <cols>
    <col min="3" max="3" width="13.42578125" bestFit="1" customWidth="1"/>
    <col min="6" max="6" width="13.7109375" bestFit="1" customWidth="1"/>
    <col min="7" max="7" width="11" bestFit="1" customWidth="1"/>
    <col min="8" max="8" width="12" bestFit="1" customWidth="1"/>
    <col min="9" max="9" width="13.7109375" bestFit="1" customWidth="1"/>
  </cols>
  <sheetData>
    <row r="4" spans="3:10" ht="15.75" thickBot="1" x14ac:dyDescent="0.3"/>
    <row r="5" spans="3:10" x14ac:dyDescent="0.25">
      <c r="C5" s="12"/>
      <c r="D5" s="2" t="s">
        <v>28</v>
      </c>
      <c r="E5" s="2" t="s">
        <v>29</v>
      </c>
      <c r="F5" s="2" t="s">
        <v>30</v>
      </c>
      <c r="G5" s="2" t="s">
        <v>31</v>
      </c>
      <c r="H5" s="2" t="s">
        <v>32</v>
      </c>
      <c r="I5" s="2" t="s">
        <v>34</v>
      </c>
      <c r="J5" s="16" t="s">
        <v>35</v>
      </c>
    </row>
    <row r="6" spans="3:10" x14ac:dyDescent="0.25">
      <c r="C6" s="6" t="s">
        <v>16</v>
      </c>
      <c r="D6" s="11">
        <v>0.48290229899999998</v>
      </c>
      <c r="E6" s="11">
        <v>0.79675759999999995</v>
      </c>
      <c r="F6" s="11">
        <v>0.1141304347826087</v>
      </c>
      <c r="G6" s="11">
        <v>0.52631578947368418</v>
      </c>
      <c r="H6" s="11">
        <v>0.3493421052631579</v>
      </c>
      <c r="I6" s="11">
        <v>0.53032036613272315</v>
      </c>
      <c r="J6" s="17">
        <f>(G6*D6+H6*E6+I6*F6)/(G6+H6+I6)</f>
        <v>0.42178872360323005</v>
      </c>
    </row>
    <row r="7" spans="3:10" x14ac:dyDescent="0.25">
      <c r="C7" s="6" t="s">
        <v>3</v>
      </c>
      <c r="D7" s="11">
        <v>0.39655172399999999</v>
      </c>
      <c r="E7" s="11">
        <v>0.84689479999999995</v>
      </c>
      <c r="F7" s="11">
        <v>5.6438127090301014E-2</v>
      </c>
      <c r="G7" s="11">
        <v>0.5</v>
      </c>
      <c r="H7" s="11">
        <v>0.31704545454545457</v>
      </c>
      <c r="I7" s="11">
        <v>0.71936758893280639</v>
      </c>
      <c r="J7" s="17">
        <f t="shared" ref="J7:J10" si="0">(G7*D7+H7*E7+I7*F7)/(G7+H7+I7)</f>
        <v>0.33023656651493011</v>
      </c>
    </row>
    <row r="8" spans="3:10" x14ac:dyDescent="0.25">
      <c r="C8" s="6" t="s">
        <v>4</v>
      </c>
      <c r="D8" s="11">
        <v>0.28520114899999999</v>
      </c>
      <c r="E8" s="11">
        <v>0.61815030000000004</v>
      </c>
      <c r="F8" s="11">
        <v>8.3850931677018639E-2</v>
      </c>
      <c r="G8" s="11">
        <v>0.55172413793103448</v>
      </c>
      <c r="H8" s="11">
        <v>0.28189655172413791</v>
      </c>
      <c r="I8" s="11">
        <v>0.46964017991004503</v>
      </c>
      <c r="J8" s="17">
        <f t="shared" si="0"/>
        <v>0.28466024829579373</v>
      </c>
    </row>
    <row r="9" spans="3:10" x14ac:dyDescent="0.25">
      <c r="C9" s="6" t="s">
        <v>5</v>
      </c>
      <c r="D9" s="11">
        <v>0.53322557500000001</v>
      </c>
      <c r="E9" s="11">
        <v>0.86819869999999999</v>
      </c>
      <c r="F9" s="11">
        <v>7.3369565217391311E-2</v>
      </c>
      <c r="G9" s="11">
        <v>0.47058823529411764</v>
      </c>
      <c r="H9" s="11">
        <v>0.33529411764705885</v>
      </c>
      <c r="I9" s="11">
        <v>0.62020460358056262</v>
      </c>
      <c r="J9" s="17">
        <f t="shared" si="0"/>
        <v>0.41199152606746309</v>
      </c>
    </row>
    <row r="10" spans="3:10" ht="15.75" thickBot="1" x14ac:dyDescent="0.3">
      <c r="C10" s="8" t="s">
        <v>6</v>
      </c>
      <c r="D10" s="11">
        <v>0.61326628400000005</v>
      </c>
      <c r="E10" s="11">
        <v>0.26185700000000001</v>
      </c>
      <c r="F10" s="11">
        <v>0.12577639751552797</v>
      </c>
      <c r="G10" s="11">
        <v>0.48275862068965519</v>
      </c>
      <c r="H10" s="11">
        <v>0.37586206896551722</v>
      </c>
      <c r="I10" s="11">
        <v>0.46964017991004503</v>
      </c>
      <c r="J10" s="17">
        <f t="shared" si="0"/>
        <v>0.34146255417319166</v>
      </c>
    </row>
    <row r="11" spans="3:10" ht="15.75" thickBot="1" x14ac:dyDescent="0.3">
      <c r="C11" s="18" t="s">
        <v>33</v>
      </c>
      <c r="D11" s="9">
        <v>0.46222940619999997</v>
      </c>
      <c r="E11" s="9">
        <v>0.67837168000000003</v>
      </c>
      <c r="F11" s="9">
        <v>0.29347826086956524</v>
      </c>
      <c r="G11" s="9">
        <v>0.50627735667769824</v>
      </c>
      <c r="H11" s="9">
        <v>0.33188805962906531</v>
      </c>
      <c r="I11" s="9">
        <v>0.56183458369323647</v>
      </c>
      <c r="J11" s="19">
        <f>(G11*D11+H11*E11+I11*F11)/(G11+H11+I11)</f>
        <v>0.44574712789343901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CÁLCULO DE RESPUESTAS</vt:lpstr>
      <vt:lpstr>CÁLCULO DE PESOS</vt:lpstr>
      <vt:lpstr>CÁLCULO DE ÍNDICES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Alay</dc:creator>
  <cp:lastModifiedBy>Tecnico</cp:lastModifiedBy>
  <dcterms:created xsi:type="dcterms:W3CDTF">2023-12-04T00:12:21Z</dcterms:created>
  <dcterms:modified xsi:type="dcterms:W3CDTF">2023-12-04T18:05:15Z</dcterms:modified>
</cp:coreProperties>
</file>