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results/"/>
    </mc:Choice>
  </mc:AlternateContent>
  <xr:revisionPtr revIDLastSave="135" documentId="13_ncr:1_{EEED8797-08E7-4C07-8728-9754D833957E}" xr6:coauthVersionLast="47" xr6:coauthVersionMax="47" xr10:uidLastSave="{F11A1F49-1D8F-424A-8201-16D2BFAEF846}"/>
  <bookViews>
    <workbookView xWindow="-120" yWindow="-120" windowWidth="29040" windowHeight="15840" xr2:uid="{1DD4B9DF-D9AE-4F9E-B6EF-77CBB12FEC71}"/>
  </bookViews>
  <sheets>
    <sheet name="NO-FOSSIL" sheetId="1" r:id="rId1"/>
    <sheet name="M10 DEC DECJ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G6" i="3"/>
  <c r="I2" i="1"/>
  <c r="F4" i="1"/>
  <c r="H4" i="1"/>
  <c r="J4" i="1"/>
  <c r="J3" i="1"/>
  <c r="J5" i="1"/>
  <c r="K3" i="1"/>
  <c r="K2" i="1"/>
  <c r="J2" i="1"/>
  <c r="H2" i="1"/>
  <c r="F2" i="1"/>
  <c r="F11" i="3"/>
  <c r="B7" i="3"/>
  <c r="B12" i="3"/>
  <c r="E11" i="3"/>
  <c r="G11" i="3"/>
  <c r="B11" i="3"/>
  <c r="F3" i="1"/>
  <c r="H3" i="1"/>
  <c r="B6" i="3"/>
  <c r="D6" i="3"/>
  <c r="F6" i="3"/>
  <c r="D7" i="3"/>
  <c r="F7" i="3"/>
  <c r="H6" i="3"/>
  <c r="G7" i="3"/>
  <c r="H7" i="3"/>
  <c r="H8" i="3"/>
  <c r="E3" i="3"/>
  <c r="E2" i="3"/>
  <c r="I7" i="3"/>
  <c r="K4" i="1"/>
  <c r="I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E44ED259-A0DE-467E-8489-371D3989DD77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Likelihood of the model, given data</t>
        </r>
      </text>
    </comment>
    <comment ref="K1" authorId="0" shapeId="0" xr:uid="{D25EA294-6FB8-496C-A5B0-14D7F617EC96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Akaike weights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EF643157-F1B3-4F3B-B505-FD982004D978}">
      <text>
        <r>
          <rPr>
            <b/>
            <sz val="9"/>
            <color indexed="81"/>
            <rFont val="Segoe UI"/>
            <family val="2"/>
          </rPr>
          <t>Author:</t>
        </r>
        <r>
          <rPr>
            <sz val="9"/>
            <color indexed="81"/>
            <rFont val="Segoe UI"/>
            <family val="2"/>
          </rPr>
          <t xml:space="preserve">
Likelihood of the model, given data</t>
        </r>
      </text>
    </comment>
  </commentList>
</comments>
</file>

<file path=xl/sharedStrings.xml><?xml version="1.0" encoding="utf-8"?>
<sst xmlns="http://schemas.openxmlformats.org/spreadsheetml/2006/main" count="51" uniqueCount="35">
  <si>
    <t>ln (L)</t>
  </si>
  <si>
    <t>K</t>
  </si>
  <si>
    <t>AIC</t>
  </si>
  <si>
    <t>n</t>
  </si>
  <si>
    <t>AICc</t>
  </si>
  <si>
    <t>Δi</t>
  </si>
  <si>
    <t>L(gi/data)</t>
  </si>
  <si>
    <t>wi</t>
  </si>
  <si>
    <t xml:space="preserve"> ln (L)</t>
  </si>
  <si>
    <t>DEC</t>
  </si>
  <si>
    <t>M10strat</t>
  </si>
  <si>
    <t>DEC+J</t>
  </si>
  <si>
    <t>LnL</t>
  </si>
  <si>
    <t>k</t>
  </si>
  <si>
    <t>d</t>
  </si>
  <si>
    <t>e</t>
  </si>
  <si>
    <t>j</t>
  </si>
  <si>
    <t>M1</t>
  </si>
  <si>
    <t>M2</t>
  </si>
  <si>
    <t>M3</t>
  </si>
  <si>
    <t>DF</t>
  </si>
  <si>
    <t>Deviance</t>
  </si>
  <si>
    <t>df</t>
  </si>
  <si>
    <t>p-value</t>
  </si>
  <si>
    <t>Test</t>
  </si>
  <si>
    <t>Chi-squerd</t>
  </si>
  <si>
    <t>tail]</t>
  </si>
  <si>
    <t>one-tailed</t>
  </si>
  <si>
    <t>Likelihood ration test (LRT)</t>
  </si>
  <si>
    <t>Nested models</t>
  </si>
  <si>
    <t>sem diferença significativa</t>
  </si>
  <si>
    <t>10 areas/DEC</t>
  </si>
  <si>
    <t>Unstratified, unrestricted</t>
  </si>
  <si>
    <t>Stratified</t>
  </si>
  <si>
    <t>Adjacency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</si>
</sst>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E+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4" fillId="0" borderId="0" xfId="0" applyFont="1"/>
    <xf numFmtId="164" fontId="0" fillId="0" borderId="1" xfId="0" applyNumberFormat="1" applyFont="1" applyBorder="1"/>
    <xf numFmtId="2" fontId="0" fillId="0" borderId="1" xfId="0" applyNumberFormat="1" applyFont="1" applyBorder="1"/>
    <xf numFmtId="0" fontId="0" fillId="0" borderId="1" xfId="0" applyFont="1" applyBorder="1"/>
    <xf numFmtId="0" fontId="0" fillId="0" borderId="0" xfId="0"/>
    <xf numFmtId="0" fontId="0" fillId="0" borderId="0" xfId="0" applyFont="1"/>
    <xf numFmtId="0" fontId="0" fillId="0" borderId="0" xfId="0" applyFill="1" applyBorder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2" borderId="0" xfId="0" applyFill="1" applyBorder="1"/>
    <xf numFmtId="0" fontId="4" fillId="2" borderId="0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ont="1" applyFill="1"/>
    <xf numFmtId="164" fontId="0" fillId="2" borderId="0" xfId="0" applyNumberFormat="1" applyFont="1" applyFill="1"/>
    <xf numFmtId="164" fontId="0" fillId="2" borderId="0" xfId="0" applyNumberForma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64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DA9E-4233-4D13-9BBD-DE327BB8C826}">
  <dimension ref="A1:N5"/>
  <sheetViews>
    <sheetView tabSelected="1" workbookViewId="0">
      <selection activeCell="H12" sqref="H12"/>
    </sheetView>
  </sheetViews>
  <sheetFormatPr defaultRowHeight="15" x14ac:dyDescent="0.25"/>
  <cols>
    <col min="1" max="1" width="23.85546875" bestFit="1" customWidth="1"/>
    <col min="2" max="2" width="4.7109375" bestFit="1" customWidth="1"/>
    <col min="3" max="3" width="3.7109375" bestFit="1" customWidth="1"/>
    <col min="4" max="4" width="8.28515625" bestFit="1" customWidth="1"/>
    <col min="5" max="5" width="2.140625" style="4" bestFit="1" customWidth="1"/>
    <col min="6" max="6" width="7.5703125" bestFit="1" customWidth="1"/>
    <col min="7" max="7" width="4" bestFit="1" customWidth="1"/>
    <col min="8" max="8" width="7.5703125" bestFit="1" customWidth="1"/>
    <col min="9" max="9" width="6.5703125" bestFit="1" customWidth="1"/>
    <col min="10" max="10" width="9.5703125" bestFit="1" customWidth="1"/>
    <col min="11" max="11" width="4.5703125" bestFit="1" customWidth="1"/>
    <col min="16" max="16" width="29.28515625" bestFit="1" customWidth="1"/>
  </cols>
  <sheetData>
    <row r="1" spans="1:14" x14ac:dyDescent="0.25">
      <c r="A1" s="1" t="s">
        <v>31</v>
      </c>
      <c r="B1" s="1"/>
      <c r="C1" s="1"/>
      <c r="D1" s="1" t="s">
        <v>8</v>
      </c>
      <c r="E1" s="1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1" t="s">
        <v>6</v>
      </c>
      <c r="K1" s="1" t="s">
        <v>7</v>
      </c>
      <c r="L1" s="4"/>
      <c r="N1" s="14"/>
    </row>
    <row r="2" spans="1:14" s="4" customFormat="1" x14ac:dyDescent="0.25">
      <c r="A2" s="4" t="s">
        <v>32</v>
      </c>
      <c r="B2" s="4" t="s">
        <v>9</v>
      </c>
      <c r="C2" s="4" t="s">
        <v>17</v>
      </c>
      <c r="D2" s="3">
        <v>-322.899</v>
      </c>
      <c r="E2" s="4">
        <v>2</v>
      </c>
      <c r="F2" s="5">
        <f>(-2*D2)+2*E2</f>
        <v>649.798</v>
      </c>
      <c r="G2" s="4">
        <v>114</v>
      </c>
      <c r="H2" s="5">
        <f>F2+((2*E2*(E2+1))/G2-E2-1)</f>
        <v>646.90326315789468</v>
      </c>
      <c r="I2" s="5">
        <f>$H$2-H2</f>
        <v>0</v>
      </c>
      <c r="J2" s="7">
        <f>EXP(-0.5*I2)</f>
        <v>1</v>
      </c>
      <c r="K2" s="7">
        <f>J2/$J$5</f>
        <v>0.56069914968224233</v>
      </c>
      <c r="N2" s="13"/>
    </row>
    <row r="3" spans="1:14" s="4" customFormat="1" x14ac:dyDescent="0.25">
      <c r="A3" s="4" t="s">
        <v>33</v>
      </c>
      <c r="B3" s="4" t="s">
        <v>9</v>
      </c>
      <c r="C3" s="4" t="s">
        <v>18</v>
      </c>
      <c r="D3" s="3">
        <v>-354.98899999999998</v>
      </c>
      <c r="E3" s="4">
        <v>2</v>
      </c>
      <c r="F3" s="5">
        <f>(-2*D3)+2*E3</f>
        <v>713.97799999999995</v>
      </c>
      <c r="G3" s="13">
        <v>114</v>
      </c>
      <c r="H3" s="5">
        <f>F3+((2*E3*(E3+1))/G3-E3-1)</f>
        <v>711.08326315789463</v>
      </c>
      <c r="I3" s="5">
        <f>H3-$H$2</f>
        <v>64.17999999999995</v>
      </c>
      <c r="J3" s="7">
        <f>EXP(-0.5*I3)</f>
        <v>1.1574175830754983E-14</v>
      </c>
      <c r="K3" s="7">
        <f>J3/$J$5</f>
        <v>6.4896305465770793E-15</v>
      </c>
      <c r="N3" s="13"/>
    </row>
    <row r="4" spans="1:14" x14ac:dyDescent="0.25">
      <c r="A4" s="11" t="s">
        <v>34</v>
      </c>
      <c r="B4" s="11" t="s">
        <v>9</v>
      </c>
      <c r="C4" s="11" t="s">
        <v>19</v>
      </c>
      <c r="D4" s="9">
        <v>-323.14299999999997</v>
      </c>
      <c r="E4" s="11">
        <v>2</v>
      </c>
      <c r="F4" s="9">
        <f>(-2*D4)+2*E4</f>
        <v>650.28599999999994</v>
      </c>
      <c r="G4" s="11">
        <v>114</v>
      </c>
      <c r="H4" s="9">
        <f>F4+((2*E4*(E4+1))/G4-E4-1)</f>
        <v>647.39126315789463</v>
      </c>
      <c r="I4" s="9">
        <f>H4-$H$2</f>
        <v>0.4879999999999427</v>
      </c>
      <c r="J4" s="10">
        <f>EXP(-0.5*I4)</f>
        <v>0.78348763426288492</v>
      </c>
      <c r="K4" s="10">
        <f>J4/$J$5</f>
        <v>0.43930085031775123</v>
      </c>
      <c r="N4" s="12"/>
    </row>
    <row r="5" spans="1:14" x14ac:dyDescent="0.25">
      <c r="J5" s="6">
        <f>SUM(J2:J4)</f>
        <v>1.7834876342628965</v>
      </c>
      <c r="K5" s="6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E2AE-E6CF-4209-A0EA-FAE97F36A8E3}">
  <dimension ref="A1:I17"/>
  <sheetViews>
    <sheetView zoomScale="120" zoomScaleNormal="120" workbookViewId="0">
      <selection sqref="A1:I17"/>
    </sheetView>
  </sheetViews>
  <sheetFormatPr defaultRowHeight="15" x14ac:dyDescent="0.25"/>
  <cols>
    <col min="2" max="2" width="9.7109375" bestFit="1" customWidth="1"/>
    <col min="3" max="3" width="2" bestFit="1" customWidth="1"/>
    <col min="4" max="4" width="11" bestFit="1" customWidth="1"/>
    <col min="5" max="5" width="6.28515625" bestFit="1" customWidth="1"/>
    <col min="6" max="6" width="12" bestFit="1" customWidth="1"/>
    <col min="10" max="10" width="8.42578125" bestFit="1" customWidth="1"/>
    <col min="11" max="11" width="8.28515625" bestFit="1" customWidth="1"/>
    <col min="12" max="12" width="5.5703125" customWidth="1"/>
    <col min="13" max="13" width="7.5703125" bestFit="1" customWidth="1"/>
    <col min="14" max="14" width="3" bestFit="1" customWidth="1"/>
    <col min="15" max="15" width="7.5703125" bestFit="1" customWidth="1"/>
    <col min="16" max="16" width="5.5703125" bestFit="1" customWidth="1"/>
    <col min="17" max="17" width="8.7109375" bestFit="1" customWidth="1"/>
    <col min="18" max="18" width="5.5703125" bestFit="1" customWidth="1"/>
  </cols>
  <sheetData>
    <row r="1" spans="1:9" s="8" customFormat="1" x14ac:dyDescent="0.25">
      <c r="A1" s="15" t="s">
        <v>10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5"/>
      <c r="H1" s="15"/>
      <c r="I1" s="15"/>
    </row>
    <row r="2" spans="1:9" x14ac:dyDescent="0.25">
      <c r="A2" s="17" t="s">
        <v>9</v>
      </c>
      <c r="B2" s="17">
        <v>-153.2611</v>
      </c>
      <c r="C2" s="17">
        <v>2</v>
      </c>
      <c r="D2" s="17">
        <v>2.4840649999999999E-2</v>
      </c>
      <c r="E2" s="18">
        <f>0.000000000001</f>
        <v>9.9999999999999998E-13</v>
      </c>
      <c r="F2" s="17">
        <v>0</v>
      </c>
      <c r="G2" s="17"/>
      <c r="H2" s="17"/>
      <c r="I2" s="19"/>
    </row>
    <row r="3" spans="1:9" x14ac:dyDescent="0.25">
      <c r="A3" s="17" t="s">
        <v>11</v>
      </c>
      <c r="B3" s="17">
        <v>-152.57900000000001</v>
      </c>
      <c r="C3" s="17">
        <v>3</v>
      </c>
      <c r="D3" s="17">
        <v>2.3439990000000001E-2</v>
      </c>
      <c r="E3" s="18">
        <f>0.000000000001</f>
        <v>9.9999999999999998E-13</v>
      </c>
      <c r="F3" s="17">
        <v>5.3883940000000003E-3</v>
      </c>
      <c r="G3" s="17"/>
      <c r="H3" s="17"/>
      <c r="I3" s="20"/>
    </row>
    <row r="4" spans="1:9" x14ac:dyDescent="0.25">
      <c r="A4" s="17"/>
      <c r="B4" s="17"/>
      <c r="C4" s="17"/>
      <c r="D4" s="17"/>
      <c r="E4" s="17"/>
      <c r="F4" s="17"/>
      <c r="G4" s="17"/>
      <c r="H4" s="17"/>
      <c r="I4" s="19"/>
    </row>
    <row r="5" spans="1:9" x14ac:dyDescent="0.25">
      <c r="A5" s="21" t="s">
        <v>10</v>
      </c>
      <c r="B5" s="22" t="s">
        <v>0</v>
      </c>
      <c r="C5" s="22" t="s">
        <v>1</v>
      </c>
      <c r="D5" s="22" t="s">
        <v>2</v>
      </c>
      <c r="E5" s="22" t="s">
        <v>3</v>
      </c>
      <c r="F5" s="23" t="s">
        <v>4</v>
      </c>
      <c r="G5" s="23" t="s">
        <v>5</v>
      </c>
      <c r="H5" s="22" t="s">
        <v>6</v>
      </c>
      <c r="I5" s="22" t="s">
        <v>7</v>
      </c>
    </row>
    <row r="6" spans="1:9" x14ac:dyDescent="0.25">
      <c r="A6" s="24" t="s">
        <v>9</v>
      </c>
      <c r="B6" s="25">
        <f>B2</f>
        <v>-153.2611</v>
      </c>
      <c r="C6" s="24">
        <v>2</v>
      </c>
      <c r="D6" s="25">
        <f t="shared" ref="D6" si="0">(-2*B6)+2*C6</f>
        <v>310.5222</v>
      </c>
      <c r="E6" s="24">
        <v>84</v>
      </c>
      <c r="F6" s="26">
        <f>D6+((2*C6*(C6+1))/E6-C6-1)</f>
        <v>307.66505714285717</v>
      </c>
      <c r="G6" s="26">
        <f>F6-$F$7</f>
        <v>0.22134285714287216</v>
      </c>
      <c r="H6" s="26">
        <f t="shared" ref="H6:H7" si="1">EXP(-0.5*G6)</f>
        <v>0.89523284854596352</v>
      </c>
      <c r="I6" s="26">
        <f>H6/$H$8</f>
        <v>0.47236034835128182</v>
      </c>
    </row>
    <row r="7" spans="1:9" x14ac:dyDescent="0.25">
      <c r="A7" s="22" t="s">
        <v>11</v>
      </c>
      <c r="B7" s="23">
        <f>B3</f>
        <v>-152.57900000000001</v>
      </c>
      <c r="C7" s="22">
        <v>3</v>
      </c>
      <c r="D7" s="23">
        <f>(-2*B7)+2*C7</f>
        <v>311.15800000000002</v>
      </c>
      <c r="E7" s="22">
        <v>84</v>
      </c>
      <c r="F7" s="23">
        <f>D7+((2*C7*(C7+1))/E7-C7-1)</f>
        <v>307.44371428571429</v>
      </c>
      <c r="G7" s="23">
        <f>F7-$F$7</f>
        <v>0</v>
      </c>
      <c r="H7" s="23">
        <f t="shared" si="1"/>
        <v>1</v>
      </c>
      <c r="I7" s="23">
        <f>H7/$H$8</f>
        <v>0.52763965164871818</v>
      </c>
    </row>
    <row r="8" spans="1:9" x14ac:dyDescent="0.25">
      <c r="A8" s="17"/>
      <c r="B8" s="17"/>
      <c r="C8" s="17"/>
      <c r="D8" s="17"/>
      <c r="E8" s="17"/>
      <c r="F8" s="17"/>
      <c r="G8" s="17"/>
      <c r="H8" s="26">
        <f>SUM(H6:H7)</f>
        <v>1.8952328485459635</v>
      </c>
      <c r="I8" s="26"/>
    </row>
    <row r="9" spans="1:9" s="12" customFormat="1" ht="15.75" thickBot="1" x14ac:dyDescent="0.3">
      <c r="A9" s="17" t="s">
        <v>28</v>
      </c>
      <c r="B9" s="17"/>
      <c r="C9" s="17"/>
      <c r="D9" s="17"/>
      <c r="E9" s="17"/>
      <c r="F9" s="17"/>
      <c r="G9" s="17"/>
      <c r="H9" s="26"/>
      <c r="I9" s="26"/>
    </row>
    <row r="10" spans="1:9" x14ac:dyDescent="0.25">
      <c r="A10" s="27"/>
      <c r="B10" s="28" t="s">
        <v>12</v>
      </c>
      <c r="C10" s="28"/>
      <c r="D10" s="28" t="s">
        <v>20</v>
      </c>
      <c r="E10" s="28" t="s">
        <v>21</v>
      </c>
      <c r="F10" s="28" t="s">
        <v>22</v>
      </c>
      <c r="G10" s="28" t="s">
        <v>23</v>
      </c>
      <c r="H10" s="28" t="s">
        <v>24</v>
      </c>
      <c r="I10" s="29" t="s">
        <v>26</v>
      </c>
    </row>
    <row r="11" spans="1:9" x14ac:dyDescent="0.25">
      <c r="A11" s="30" t="s">
        <v>9</v>
      </c>
      <c r="B11" s="31">
        <f>B6</f>
        <v>-153.2611</v>
      </c>
      <c r="C11" s="19"/>
      <c r="D11" s="19">
        <v>2</v>
      </c>
      <c r="E11" s="19">
        <f>2*(B12-B11)</f>
        <v>1.3641999999999825</v>
      </c>
      <c r="F11" s="19">
        <f>D12-D11</f>
        <v>1</v>
      </c>
      <c r="G11" s="20">
        <f>_xlfn.CHISQ.DIST.RT(E11,F11)</f>
        <v>0.24281090913555936</v>
      </c>
      <c r="H11" s="19" t="s">
        <v>25</v>
      </c>
      <c r="I11" s="32" t="s">
        <v>27</v>
      </c>
    </row>
    <row r="12" spans="1:9" ht="15.75" thickBot="1" x14ac:dyDescent="0.3">
      <c r="A12" s="33" t="s">
        <v>11</v>
      </c>
      <c r="B12" s="34">
        <f>B7</f>
        <v>-152.57900000000001</v>
      </c>
      <c r="C12" s="35"/>
      <c r="D12" s="35">
        <v>3</v>
      </c>
      <c r="E12" s="35"/>
      <c r="F12" s="35"/>
      <c r="G12" s="35"/>
      <c r="H12" s="35"/>
      <c r="I12" s="36"/>
    </row>
    <row r="13" spans="1:9" x14ac:dyDescent="0.25">
      <c r="A13" s="19" t="s">
        <v>29</v>
      </c>
      <c r="B13" s="17"/>
      <c r="C13" s="17"/>
      <c r="D13" s="17"/>
      <c r="E13" s="17"/>
      <c r="F13" s="17"/>
      <c r="G13" s="17" t="s">
        <v>30</v>
      </c>
      <c r="H13" s="17"/>
      <c r="I13" s="17"/>
    </row>
    <row r="14" spans="1:9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/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17"/>
      <c r="F17" s="17"/>
      <c r="G17" s="17"/>
      <c r="H17" s="17"/>
      <c r="I17" s="1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NO-FOSSIL</vt:lpstr>
      <vt:lpstr>M10 DEC DECJ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Lowenberg</dc:creator>
  <cp:lastModifiedBy>Peter Lowenberg</cp:lastModifiedBy>
  <dcterms:created xsi:type="dcterms:W3CDTF">2021-04-28T10:27:12Z</dcterms:created>
  <dcterms:modified xsi:type="dcterms:W3CDTF">2021-11-23T11:08:33Z</dcterms:modified>
</cp:coreProperties>
</file>