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6302832f0cf80d3e/Documents/"/>
    </mc:Choice>
  </mc:AlternateContent>
  <xr:revisionPtr revIDLastSave="0" documentId="14_{9B187BE4-F692-47DB-ABCF-F8633A8D3A9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AutoTCO" sheetId="3" r:id="rId1"/>
    <sheet name="Documen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3" l="1"/>
  <c r="F21" i="3"/>
  <c r="F20" i="3"/>
  <c r="F19" i="3"/>
  <c r="F18" i="3"/>
  <c r="F17" i="3"/>
  <c r="F23" i="3" s="1"/>
  <c r="E22" i="3"/>
  <c r="E21" i="3"/>
  <c r="E20" i="3"/>
  <c r="E19" i="3"/>
  <c r="E18" i="3"/>
  <c r="E17" i="3"/>
  <c r="E23" i="3" s="1"/>
  <c r="D22" i="3"/>
  <c r="D20" i="3"/>
  <c r="D19" i="3"/>
  <c r="D18" i="3"/>
  <c r="D17" i="3"/>
  <c r="C18" i="3"/>
  <c r="C19" i="3"/>
  <c r="C20" i="3"/>
  <c r="C21" i="3"/>
  <c r="D21" i="3" s="1"/>
  <c r="C22" i="3"/>
  <c r="D23" i="3" l="1"/>
  <c r="D6" i="2"/>
  <c r="B22" i="3" l="1"/>
  <c r="B20" i="3"/>
  <c r="B19" i="3"/>
  <c r="B18" i="3"/>
  <c r="C17" i="3"/>
  <c r="C23" i="3" s="1"/>
  <c r="B17" i="3"/>
  <c r="B2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VERSION BACKUP NAME :</t>
        </r>
        <r>
          <rPr>
            <sz val="8"/>
            <color indexed="81"/>
            <rFont val="Tahoma"/>
            <family val="2"/>
          </rPr>
          <t xml:space="preserve">
Before modifying any worksheet, save the original workbook with the following name format:
Original name_yyyymmdd</t>
        </r>
      </text>
    </comment>
  </commentList>
</comments>
</file>

<file path=xl/sharedStrings.xml><?xml version="1.0" encoding="utf-8"?>
<sst xmlns="http://schemas.openxmlformats.org/spreadsheetml/2006/main" count="52" uniqueCount="48">
  <si>
    <t>Create Date</t>
  </si>
  <si>
    <t>By Whom</t>
  </si>
  <si>
    <t>Description</t>
  </si>
  <si>
    <t>Workbook Name</t>
  </si>
  <si>
    <t>Automobile TCO Analysis</t>
  </si>
  <si>
    <t>Mod. Date</t>
  </si>
  <si>
    <t>Mod. Description</t>
  </si>
  <si>
    <t>Last Version Backup Name</t>
  </si>
  <si>
    <t>Sheet Name</t>
  </si>
  <si>
    <t>Creator</t>
  </si>
  <si>
    <t>Purpose</t>
  </si>
  <si>
    <t>5-year TCO for an automobile</t>
  </si>
  <si>
    <t>Automobile Total Cost of Ownership Calculator</t>
  </si>
  <si>
    <t>Model:</t>
  </si>
  <si>
    <t>Purchase Price:</t>
  </si>
  <si>
    <t>Miles Driven / year:</t>
  </si>
  <si>
    <t>% Down Payment:</t>
  </si>
  <si>
    <t>Fuel Cost / Gallon:</t>
  </si>
  <si>
    <t>Annual Interest Rate:</t>
  </si>
  <si>
    <t>Loan Term (months):</t>
  </si>
  <si>
    <t>Oil Change Miles:</t>
  </si>
  <si>
    <t>5-year Residual Value:</t>
  </si>
  <si>
    <t>Oil Change Cost:</t>
  </si>
  <si>
    <t>License Cost:</t>
  </si>
  <si>
    <t>Purchase Tax Rate:</t>
  </si>
  <si>
    <t>Ins. Increase / Year</t>
  </si>
  <si>
    <t>Paperwork Fees:</t>
  </si>
  <si>
    <t>Year</t>
  </si>
  <si>
    <t>Depreciation Rate:</t>
  </si>
  <si>
    <t>Maintenance:</t>
  </si>
  <si>
    <t>Year 1</t>
  </si>
  <si>
    <t>Year 2</t>
  </si>
  <si>
    <t>Depreciation:</t>
  </si>
  <si>
    <t>Financing:</t>
  </si>
  <si>
    <t>Taxes &amp; Fees:</t>
  </si>
  <si>
    <t>Fuel:</t>
  </si>
  <si>
    <t>Insurance:</t>
  </si>
  <si>
    <t>TOTAL COST:</t>
  </si>
  <si>
    <t>Kallio Auto Sales</t>
  </si>
  <si>
    <t>Jan Bassy</t>
  </si>
  <si>
    <t>Impala LT</t>
  </si>
  <si>
    <t>Year 3</t>
  </si>
  <si>
    <t>Year 4</t>
  </si>
  <si>
    <t>Year 5</t>
  </si>
  <si>
    <t>5- year Total Cost of Ownership Analysis</t>
  </si>
  <si>
    <t>Miles per gallon</t>
  </si>
  <si>
    <t>Completed Ms. Bassy’s Automobile Total Cost of Ownership worksheet</t>
  </si>
  <si>
    <t>AutoTCO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</si>
</sst>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&quot;$&quot;* #,##0_);_(&quot;$&quot;* \(#,##0\);_(&quot;$&quot;* &quot;-&quot;??_);_(@_)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8"/>
      <color theme="3"/>
      <name val="Calibri Light"/>
      <family val="2"/>
      <scheme val="major"/>
    </font>
    <font>
      <b/>
      <sz val="11"/>
      <name val="Calibri"/>
      <family val="2"/>
      <scheme val="minor"/>
    </font>
    <font>
      <b/>
      <sz val="11"/>
      <name val="Verdana"/>
      <family val="2"/>
    </font>
    <font>
      <sz val="11"/>
      <name val="Calibri"/>
      <family val="2"/>
      <scheme val="minor"/>
    </font>
    <font>
      <sz val="11"/>
      <name val="Verdana"/>
      <family val="2"/>
    </font>
    <font>
      <sz val="18"/>
      <color theme="1"/>
      <name val="Calibri"/>
      <family val="2"/>
      <scheme val="minor"/>
    </font>
    <font>
      <b/>
      <sz val="10"/>
      <color rgb="FF333333"/>
      <name val="Segoe U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A7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6" fontId="11" fillId="0" borderId="0" xfId="0" applyNumberFormat="1" applyFont="1" applyFill="1" applyBorder="1" applyAlignment="1">
      <alignment horizontal="right" vertical="center" wrapText="1" indent="1"/>
    </xf>
    <xf numFmtId="0" fontId="8" fillId="0" borderId="2" xfId="0" applyFont="1" applyFill="1" applyBorder="1" applyAlignment="1">
      <alignment horizontal="right" vertical="center" wrapText="1"/>
    </xf>
    <xf numFmtId="164" fontId="10" fillId="0" borderId="2" xfId="1" applyNumberFormat="1" applyFont="1" applyFill="1" applyBorder="1" applyAlignment="1">
      <alignment horizontal="right" vertical="center" wrapText="1"/>
    </xf>
    <xf numFmtId="164" fontId="3" fillId="0" borderId="0" xfId="0" applyNumberFormat="1" applyFont="1" applyAlignment="1">
      <alignment horizontal="right"/>
    </xf>
    <xf numFmtId="0" fontId="0" fillId="0" borderId="0" xfId="0" applyFont="1"/>
    <xf numFmtId="6" fontId="0" fillId="0" borderId="0" xfId="0" applyNumberFormat="1" applyFont="1"/>
    <xf numFmtId="8" fontId="0" fillId="0" borderId="0" xfId="0" applyNumberFormat="1"/>
    <xf numFmtId="10" fontId="0" fillId="0" borderId="0" xfId="0" applyNumberFormat="1"/>
    <xf numFmtId="0" fontId="12" fillId="0" borderId="0" xfId="0" applyFont="1"/>
    <xf numFmtId="165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166" fontId="0" fillId="0" borderId="0" xfId="4" applyNumberFormat="1" applyFont="1"/>
    <xf numFmtId="0" fontId="13" fillId="0" borderId="3" xfId="0" applyFont="1" applyBorder="1" applyAlignment="1">
      <alignment vertical="top"/>
    </xf>
    <xf numFmtId="0" fontId="1" fillId="0" borderId="0" xfId="5"/>
    <xf numFmtId="49" fontId="2" fillId="2" borderId="1" xfId="6" applyNumberFormat="1" applyFont="1" applyFill="1" applyBorder="1" applyAlignment="1">
      <alignment vertical="top"/>
    </xf>
    <xf numFmtId="14" fontId="0" fillId="3" borderId="1" xfId="7" applyNumberFormat="1" applyFont="1" applyFill="1" applyBorder="1" applyAlignment="1">
      <alignment horizontal="right" vertical="top"/>
    </xf>
    <xf numFmtId="49" fontId="0" fillId="3" borderId="1" xfId="8" applyNumberFormat="1" applyFont="1" applyFill="1" applyBorder="1" applyAlignment="1">
      <alignment horizontal="left" vertical="top"/>
    </xf>
    <xf numFmtId="49" fontId="0" fillId="3" borderId="1" xfId="9" applyNumberFormat="1" applyFont="1" applyFill="1" applyBorder="1" applyAlignment="1">
      <alignment horizontal="left" vertical="top" wrapText="1"/>
    </xf>
    <xf numFmtId="49" fontId="0" fillId="3" borderId="1" xfId="10" applyNumberFormat="1" applyFont="1" applyFill="1" applyBorder="1" applyAlignment="1">
      <alignment vertical="top"/>
    </xf>
    <xf numFmtId="14" fontId="0" fillId="3" borderId="1" xfId="11" applyNumberFormat="1" applyFont="1" applyFill="1" applyBorder="1" applyAlignment="1">
      <alignment vertical="top"/>
    </xf>
    <xf numFmtId="49" fontId="4" fillId="3" borderId="0" xfId="12" applyNumberFormat="1" applyFont="1" applyFill="1" applyBorder="1" applyAlignment="1">
      <alignment vertical="top"/>
    </xf>
    <xf numFmtId="0" fontId="3" fillId="0" borderId="0" xfId="15" applyFont="1" applyAlignment="1">
      <alignment horizontal="right"/>
    </xf>
    <xf numFmtId="3" fontId="1" fillId="0" borderId="0" xfId="17" applyNumberFormat="1"/>
    <xf numFmtId="9" fontId="0" fillId="0" borderId="0" xfId="18" applyFont="1"/>
    <xf numFmtId="10" fontId="0" fillId="0" borderId="0" xfId="19" applyNumberFormat="1" applyFont="1"/>
    <xf numFmtId="0" fontId="3" fillId="4" borderId="1" xfId="20" applyFont="1" applyFill="1" applyBorder="1" applyAlignment="1">
      <alignment horizontal="right"/>
    </xf>
    <xf numFmtId="0" fontId="0" fillId="4" borderId="1" xfId="21" applyNumberFormat="1" applyFont="1" applyFill="1" applyBorder="1" applyAlignment="1">
      <alignment horizontal="left"/>
    </xf>
    <xf numFmtId="0" fontId="1" fillId="4" borderId="1" xfId="22" applyFill="1" applyBorder="1" applyAlignment="1">
      <alignment horizontal="left"/>
    </xf>
    <xf numFmtId="9" fontId="0" fillId="0" borderId="1" xfId="23" applyFont="1" applyBorder="1"/>
    <xf numFmtId="0" fontId="8" fillId="0" borderId="0" xfId="24" applyNumberFormat="1" applyFont="1" applyFill="1" applyBorder="1" applyAlignment="1">
      <alignment horizontal="right" vertical="center" wrapText="1"/>
    </xf>
    <xf numFmtId="0" fontId="8" fillId="0" borderId="0" xfId="25" applyFont="1" applyFill="1" applyBorder="1" applyAlignment="1">
      <alignment horizontal="right" vertical="center" wrapText="1"/>
    </xf>
    <xf numFmtId="0" fontId="8" fillId="0" borderId="0" xfId="26" applyFont="1" applyFill="1" applyBorder="1" applyAlignment="1">
      <alignment horizontal="right" vertical="center" wrapText="1" indent="1"/>
    </xf>
    <xf numFmtId="0" fontId="9" fillId="0" borderId="0" xfId="27" applyFont="1" applyFill="1" applyBorder="1" applyAlignment="1">
      <alignment horizontal="right" vertical="center" wrapText="1" indent="1"/>
    </xf>
    <xf numFmtId="164" fontId="10" fillId="0" borderId="0" xfId="28" applyNumberFormat="1" applyFont="1" applyFill="1" applyBorder="1" applyAlignment="1">
      <alignment horizontal="right" vertical="center" wrapText="1"/>
    </xf>
    <xf numFmtId="8" fontId="0" fillId="0" borderId="0" xfId="16" applyNumberFormat="1" applyFont="1"/>
    <xf numFmtId="0" fontId="3" fillId="4" borderId="0" xfId="20" applyFont="1" applyFill="1" applyBorder="1" applyAlignment="1">
      <alignment horizontal="right"/>
    </xf>
    <xf numFmtId="9" fontId="0" fillId="0" borderId="0" xfId="23" applyFont="1" applyBorder="1"/>
    <xf numFmtId="0" fontId="7" fillId="0" borderId="0" xfId="13" applyAlignment="1">
      <alignment horizontal="center"/>
    </xf>
    <xf numFmtId="0" fontId="0" fillId="0" borderId="0" xfId="0" applyAlignment="1">
      <alignment horizontal="center"/>
    </xf>
  </cellXfs>
  <cellStyles count="29">
    <cellStyle name="/HCO/bl6bhrzwiDkvIdfwbYvplzVFWKNPKsII09T98c=-~k2MWWyYolYiH3eeVon+zqA==" xfId="5" xr:uid="{00000000-0005-0000-0000-000005000000}"/>
    <cellStyle name="2xtbhJ5Isn2JppPkT6VJIfAc3px8PBGnjEvOY4AZgrQ=-~sxZJRpGzJxISkgz9Oa1s5w==" xfId="17" xr:uid="{00000000-0005-0000-0000-000011000000}"/>
    <cellStyle name="86VcLVqoG3l0/7+UAoWGV6hs09CTEekIB9A1A8BQjeM=-~cnE9cUYcwzrwplf5oWmv4g==" xfId="19" xr:uid="{00000000-0005-0000-0000-000013000000}"/>
    <cellStyle name="9GD3pvgx9cMh40mv6ixY4FhRGhTnJnTPCgE0VErOfEk=-~jn+/Bl3sdliVoYhAiJhxVw==" xfId="14" xr:uid="{00000000-0005-0000-0000-000004000000}"/>
    <cellStyle name="ajBeukDO1zBZl2mv/w+FplXTb/YuycUXZmAuSFNxKU4=-~s9/aTwh6yLLoPhGlxTYOBQ==" xfId="8" xr:uid="{00000000-0005-0000-0000-000008000000}"/>
    <cellStyle name="BmhTwpl5DTTcLI/OCuoTRnvmGiS02rEZQ2Jy7tyBbCI=-~MWLHohcYUh2MBBQFBK4DMw==" xfId="22" xr:uid="{00000000-0005-0000-0000-000016000000}"/>
    <cellStyle name="Comma" xfId="4" builtinId="3"/>
    <cellStyle name="Currency" xfId="1" builtinId="4"/>
    <cellStyle name="CUU3IsVC+IphEv++lfTd30qVf0X4yXLUfaTKwpnz40E=-~lEzWmgdK6No4xCHZaYhuJw==" xfId="28" xr:uid="{00000000-0005-0000-0000-00001C000000}"/>
    <cellStyle name="D2/mqTOar1y0vGCZha3Rpj3EbEzuZqPb/vwkoj1uPGM=-~qcmbIRLzaIUb6Gn3HetE3A==" xfId="15" xr:uid="{00000000-0005-0000-0000-00000F000000}"/>
    <cellStyle name="EcXDYQqcRBN/kwgfbsWijLToDG82v/6HOoet9IXUq24=-~ynKwf4GYRpc/r++3NlukAQ==" xfId="27" xr:uid="{00000000-0005-0000-0000-00001B000000}"/>
    <cellStyle name="gSWRqCAZxl7yRG2oGXPcnLH5cQM3yHLHk0bdA2G2CdU=-~5THTQEUmJ1w8QISs/b4xcQ==" xfId="7" xr:uid="{00000000-0005-0000-0000-000007000000}"/>
    <cellStyle name="hMdCpXzD7jkbKHGZRzdaX+P2xegh8knk5oO1EQLK1tQ=-~i5c0Z/i2xWUAdmSNaikp9g==" xfId="13" xr:uid="{00000000-0005-0000-0000-000004000000}"/>
    <cellStyle name="Iz2S1E0TG0An0Z3r3powwwW3zzwGW5DiNg5ur8QsH1Q=-~wNf0OnjacE+aVs1VC9YqKw==" xfId="18" xr:uid="{00000000-0005-0000-0000-000012000000}"/>
    <cellStyle name="JJKRswKBbyNfopHkSXg5GMA/OhE06pRkOlMxMUeZbss=-~NrDcwVyVVkojmZMP0OWU9Q==" xfId="21" xr:uid="{00000000-0005-0000-0000-000015000000}"/>
    <cellStyle name="KKcdEGU9CuNWrJkken/pXLMpdcEejevlUEMqjUmDk80=-~p0aarjXbi4oidvIAJ+Dkbw==" xfId="10" xr:uid="{00000000-0005-0000-0000-00000A000000}"/>
    <cellStyle name="Normal" xfId="0" builtinId="0"/>
    <cellStyle name="O1S5ahtTdSM6S163X5ZnibIkEF5XeUR/LFAqHiCi/EE=-~W6hNEp1jwfe940immnjHPw==" xfId="12" xr:uid="{00000000-0005-0000-0000-00000C000000}"/>
    <cellStyle name="oGWx4MTN5IvSnLmwnbUN5vPVZ8Th/+vDPr9LecXpTbw=-~MhC8R+ydeFwrV6VO3UKmOw==" xfId="6" xr:uid="{00000000-0005-0000-0000-000006000000}"/>
    <cellStyle name="Percent" xfId="2" builtinId="5"/>
    <cellStyle name="rm4GO8jU9rfrN0fKKErn3HwW6I31EnUJPrw74RBl1cY=-~o8gQaLCWiNlh33sBMYsuNw==" xfId="24" xr:uid="{00000000-0005-0000-0000-000018000000}"/>
    <cellStyle name="sda9w6HPWcJhmDcQBeh5U9PkH/zdQU3iG0L0XzM2ks0=-~UkLoqTkFoUoBUPNKJMJ7lA==" xfId="11" xr:uid="{00000000-0005-0000-0000-00000B000000}"/>
    <cellStyle name="sf4zuHClTGIHyhrwvCUrf5BcgMxKK2VDQ495BKMVDhw=-~yvhWc6HIvupbUk0GYbokxg==" xfId="25" xr:uid="{00000000-0005-0000-0000-000019000000}"/>
    <cellStyle name="TBrEdG6TdCuory6IAqEkM8Za7j1NwJm+tzld15cMW+4=-~jtUhPcb1EsZFxxDknNBuAQ==" xfId="20" xr:uid="{00000000-0005-0000-0000-000014000000}"/>
    <cellStyle name="Title 2" xfId="3" xr:uid="{00000000-0005-0000-0000-000004000000}"/>
    <cellStyle name="v8ka0CHXtysZesg70kltDYQvLNwa2DRbreR0uqfDP4Q=-~KKc2bvuc+2bFEfXOGB9etg==" xfId="16" xr:uid="{00000000-0005-0000-0000-000010000000}"/>
    <cellStyle name="W6G4nDT5lODKycECBmfpHesTLkQREu7WF8qRBJz7qwI=-~vlPYdzXytl+iPObjkiox+A==" xfId="23" xr:uid="{00000000-0005-0000-0000-000017000000}"/>
    <cellStyle name="YfmCua/EYBGwRE++TwNuPmtUEwqNMGQFQlvjw4XUZJQ=-~r0O303DzBFwYb3HopNI0Zg==" xfId="26" xr:uid="{00000000-0005-0000-0000-00001A000000}"/>
    <cellStyle name="zRW69hQxzpsXoyiU5IH7AygbyTh+J3o78ii+QX4YGAY=-~Fm8r8s+2t4bBQdkpqveIwA==" xfId="9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A1:G31"/>
  <sheetViews>
    <sheetView topLeftCell="A5" zoomScaleNormal="100" workbookViewId="0">
      <selection activeCell="G13" sqref="G13"/>
    </sheetView>
  </sheetViews>
  <sheetFormatPr defaultColWidth="9.140625" defaultRowHeight="15" x14ac:dyDescent="0.25"/>
  <cols>
    <col min="1" max="1" width="20.7109375" customWidth="1"/>
    <col min="2" max="6" width="12.7109375" customWidth="1"/>
    <col min="7" max="7" width="12.5703125" bestFit="1" customWidth="1"/>
  </cols>
  <sheetData>
    <row r="1" spans="1:7" ht="23.25" x14ac:dyDescent="0.35">
      <c r="A1" s="39" t="s">
        <v>12</v>
      </c>
      <c r="B1" s="39"/>
      <c r="C1" s="39"/>
      <c r="D1" s="39"/>
      <c r="E1" s="39"/>
      <c r="F1" s="39"/>
    </row>
    <row r="3" spans="1:7" x14ac:dyDescent="0.25">
      <c r="A3" s="23" t="s">
        <v>13</v>
      </c>
      <c r="B3" s="15" t="s">
        <v>40</v>
      </c>
    </row>
    <row r="4" spans="1:7" x14ac:dyDescent="0.25">
      <c r="A4" s="23" t="s">
        <v>14</v>
      </c>
      <c r="B4" s="11">
        <v>31115</v>
      </c>
      <c r="D4" s="23" t="s">
        <v>15</v>
      </c>
      <c r="E4" s="24">
        <v>15000</v>
      </c>
    </row>
    <row r="5" spans="1:7" x14ac:dyDescent="0.25">
      <c r="A5" s="23" t="s">
        <v>16</v>
      </c>
      <c r="B5" s="25">
        <v>0.1</v>
      </c>
      <c r="D5" s="23" t="s">
        <v>17</v>
      </c>
      <c r="E5" s="36">
        <v>3.15</v>
      </c>
    </row>
    <row r="6" spans="1:7" x14ac:dyDescent="0.25">
      <c r="A6" s="23" t="s">
        <v>18</v>
      </c>
      <c r="B6" s="26">
        <v>4.7500000000000001E-2</v>
      </c>
      <c r="D6" s="23" t="s">
        <v>45</v>
      </c>
      <c r="E6" s="13">
        <v>29</v>
      </c>
    </row>
    <row r="7" spans="1:7" x14ac:dyDescent="0.25">
      <c r="A7" s="23" t="s">
        <v>19</v>
      </c>
      <c r="B7" s="13">
        <v>60</v>
      </c>
      <c r="D7" s="23" t="s">
        <v>20</v>
      </c>
      <c r="E7" s="13">
        <v>5000</v>
      </c>
    </row>
    <row r="8" spans="1:7" x14ac:dyDescent="0.25">
      <c r="A8" s="23" t="s">
        <v>21</v>
      </c>
      <c r="B8" s="25">
        <v>0.5</v>
      </c>
      <c r="D8" s="23" t="s">
        <v>22</v>
      </c>
      <c r="E8" s="11">
        <v>35</v>
      </c>
    </row>
    <row r="9" spans="1:7" x14ac:dyDescent="0.25">
      <c r="A9" s="23" t="s">
        <v>23</v>
      </c>
      <c r="B9" s="10">
        <v>125</v>
      </c>
      <c r="D9" s="23" t="s">
        <v>24</v>
      </c>
      <c r="E9" s="25">
        <v>0.05</v>
      </c>
    </row>
    <row r="10" spans="1:7" x14ac:dyDescent="0.25">
      <c r="A10" s="23" t="s">
        <v>25</v>
      </c>
      <c r="B10" s="25">
        <v>0.02</v>
      </c>
      <c r="D10" s="23" t="s">
        <v>26</v>
      </c>
      <c r="E10" s="12">
        <v>150</v>
      </c>
    </row>
    <row r="11" spans="1:7" x14ac:dyDescent="0.25">
      <c r="A11" s="27" t="s">
        <v>27</v>
      </c>
      <c r="B11" s="28">
        <v>1</v>
      </c>
      <c r="C11" s="29">
        <v>2</v>
      </c>
      <c r="D11" s="29">
        <v>3</v>
      </c>
      <c r="E11" s="29">
        <v>4</v>
      </c>
      <c r="F11" s="29">
        <v>5</v>
      </c>
    </row>
    <row r="12" spans="1:7" x14ac:dyDescent="0.25">
      <c r="A12" s="27" t="s">
        <v>28</v>
      </c>
      <c r="B12" s="30">
        <v>0.35</v>
      </c>
      <c r="C12" s="30">
        <v>0.2</v>
      </c>
      <c r="D12" s="30">
        <v>0.17</v>
      </c>
      <c r="E12" s="30">
        <v>0.15</v>
      </c>
      <c r="F12" s="30">
        <v>0.13</v>
      </c>
    </row>
    <row r="13" spans="1:7" x14ac:dyDescent="0.25">
      <c r="A13" s="27" t="s">
        <v>29</v>
      </c>
      <c r="B13" s="30">
        <v>0</v>
      </c>
      <c r="C13" s="30">
        <v>0</v>
      </c>
      <c r="D13" s="30">
        <v>0</v>
      </c>
      <c r="E13" s="30">
        <v>0.03</v>
      </c>
      <c r="F13" s="30">
        <v>0.04</v>
      </c>
    </row>
    <row r="14" spans="1:7" x14ac:dyDescent="0.25">
      <c r="A14" s="37"/>
      <c r="B14" s="38"/>
      <c r="C14" s="38"/>
      <c r="D14" s="38"/>
      <c r="E14" s="38"/>
      <c r="F14" s="38"/>
    </row>
    <row r="15" spans="1:7" x14ac:dyDescent="0.25">
      <c r="A15" s="31"/>
      <c r="B15" s="40" t="s">
        <v>44</v>
      </c>
      <c r="C15" s="40"/>
      <c r="D15" s="40"/>
      <c r="E15" s="40"/>
      <c r="F15" s="40"/>
    </row>
    <row r="16" spans="1:7" x14ac:dyDescent="0.25">
      <c r="A16" s="32"/>
      <c r="B16" s="33" t="s">
        <v>30</v>
      </c>
      <c r="C16" s="33" t="s">
        <v>31</v>
      </c>
      <c r="D16" s="33" t="s">
        <v>41</v>
      </c>
      <c r="E16" s="33" t="s">
        <v>42</v>
      </c>
      <c r="F16" s="33" t="s">
        <v>43</v>
      </c>
      <c r="G16" s="34"/>
    </row>
    <row r="17" spans="1:7" x14ac:dyDescent="0.25">
      <c r="A17" s="32" t="s">
        <v>32</v>
      </c>
      <c r="B17" s="35">
        <f>$B4*$B8*B12</f>
        <v>5445.125</v>
      </c>
      <c r="C17" s="35">
        <f>$B4*$B8*C12</f>
        <v>3111.5</v>
      </c>
      <c r="D17" s="35">
        <f>$B4*$B8*D12</f>
        <v>2644.7750000000001</v>
      </c>
      <c r="E17" s="35">
        <f>$B4*$B8*E12</f>
        <v>2333.625</v>
      </c>
      <c r="F17" s="35">
        <f>$B4*$B8*F12</f>
        <v>2022.4750000000001</v>
      </c>
      <c r="G17" s="1"/>
    </row>
    <row r="18" spans="1:7" x14ac:dyDescent="0.25">
      <c r="A18" s="32" t="s">
        <v>33</v>
      </c>
      <c r="B18" s="35">
        <f>ABS(CUMIPMT($B6/12,$B7,$B4-$B4*$B5,$B7/5*B11-11,$B7/5*B11,0))</f>
        <v>1220.4598139441678</v>
      </c>
      <c r="C18" s="35">
        <f>ABS(CUMIPMT($B6/12,$B7,$B4-$B4*$B5,$B7/5*C11-11,$B7/5*C11,0))</f>
        <v>973.70790482905159</v>
      </c>
      <c r="D18" s="35">
        <f>ABS(CUMIPMT($B6/12,$B7,$B4-$B4*$B5,$B7/5*D11-11,$B7/5*D11,0))</f>
        <v>714.97671328366778</v>
      </c>
      <c r="E18" s="35">
        <f>ABS(CUMIPMT($B6/12,$B7,$B4-$B4*$B5,$B7/5*E11-11,$B7/5*E11,0))</f>
        <v>443.68467052478536</v>
      </c>
      <c r="F18" s="35">
        <f>ABS(CUMIPMT($B6/12,$B7,$B4-$B4*$B5,$B7/5*F11-11,$B7/5*F11,0))</f>
        <v>159.22197383683215</v>
      </c>
      <c r="G18" s="1"/>
    </row>
    <row r="19" spans="1:7" x14ac:dyDescent="0.25">
      <c r="A19" s="32" t="s">
        <v>34</v>
      </c>
      <c r="B19" s="35">
        <f>($B4-$B4*$B5)*$E9+E10+B9</f>
        <v>1675.1750000000002</v>
      </c>
      <c r="C19" s="35">
        <f>$B9</f>
        <v>125</v>
      </c>
      <c r="D19" s="35">
        <f>$B9</f>
        <v>125</v>
      </c>
      <c r="E19" s="35">
        <f>$B9</f>
        <v>125</v>
      </c>
      <c r="F19" s="35">
        <f>$B9</f>
        <v>125</v>
      </c>
      <c r="G19" s="1"/>
    </row>
    <row r="20" spans="1:7" x14ac:dyDescent="0.25">
      <c r="A20" s="32" t="s">
        <v>35</v>
      </c>
      <c r="B20" s="35">
        <f>$E4/$E6*$E5</f>
        <v>1629.3103448275863</v>
      </c>
      <c r="C20" s="35">
        <f>$E4/$E6*$E5</f>
        <v>1629.3103448275863</v>
      </c>
      <c r="D20" s="35">
        <f>$E4/$E6*$E5</f>
        <v>1629.3103448275863</v>
      </c>
      <c r="E20" s="35">
        <f>$E4/$E6*$E5</f>
        <v>1629.3103448275863</v>
      </c>
      <c r="F20" s="35">
        <f>$E4/$E6*$E5</f>
        <v>1629.3103448275863</v>
      </c>
      <c r="G20" s="1"/>
    </row>
    <row r="21" spans="1:7" x14ac:dyDescent="0.25">
      <c r="A21" s="32" t="s">
        <v>36</v>
      </c>
      <c r="B21" s="35">
        <v>1200</v>
      </c>
      <c r="C21" s="35">
        <f>B21*(1+$B10)</f>
        <v>1224</v>
      </c>
      <c r="D21" s="35">
        <f>C21*(1+$B10)</f>
        <v>1248.48</v>
      </c>
      <c r="E21" s="35">
        <f>D21*(1+$B10)</f>
        <v>1273.4496000000001</v>
      </c>
      <c r="F21" s="35">
        <f>E21*(1+$B10)</f>
        <v>1298.9185920000002</v>
      </c>
      <c r="G21" s="1"/>
    </row>
    <row r="22" spans="1:7" x14ac:dyDescent="0.25">
      <c r="A22" s="2" t="s">
        <v>29</v>
      </c>
      <c r="B22" s="3">
        <f>$E4/$E7*$E8+$B4*B13</f>
        <v>105</v>
      </c>
      <c r="C22" s="3">
        <f>$E4/$E7*$E8+$B4*C13</f>
        <v>105</v>
      </c>
      <c r="D22" s="3">
        <f>$E4/$E7*$E8+$B4*D13</f>
        <v>105</v>
      </c>
      <c r="E22" s="3">
        <f>$E4/$E7*$E8+$B4*E13</f>
        <v>1038.4499999999998</v>
      </c>
      <c r="F22" s="3">
        <f>$E4/$E7*$E8+$B4*F13</f>
        <v>1349.6000000000001</v>
      </c>
      <c r="G22" s="1"/>
    </row>
    <row r="23" spans="1:7" x14ac:dyDescent="0.25">
      <c r="A23" s="32" t="s">
        <v>37</v>
      </c>
      <c r="B23" s="4">
        <f>SUM(B17:B22)</f>
        <v>11275.070158771756</v>
      </c>
      <c r="C23" s="4">
        <f t="shared" ref="C23:D23" si="0">SUM(C17:C22)</f>
        <v>7168.5182496566376</v>
      </c>
      <c r="D23" s="4">
        <f t="shared" si="0"/>
        <v>6467.5420581112539</v>
      </c>
      <c r="E23" s="4">
        <f t="shared" ref="E23:F23" si="1">SUM(E17:E22)</f>
        <v>6843.5196153523711</v>
      </c>
      <c r="F23" s="4">
        <f t="shared" si="1"/>
        <v>6584.5259106644189</v>
      </c>
    </row>
    <row r="24" spans="1:7" x14ac:dyDescent="0.25">
      <c r="A24" s="5"/>
      <c r="B24" s="5"/>
      <c r="C24" s="5"/>
      <c r="D24" s="5"/>
      <c r="E24" s="5"/>
      <c r="F24" s="5"/>
    </row>
    <row r="25" spans="1:7" x14ac:dyDescent="0.25">
      <c r="A25" s="5"/>
      <c r="B25" s="5"/>
      <c r="C25" s="5"/>
      <c r="D25" s="5"/>
      <c r="E25" s="5"/>
      <c r="F25" s="5"/>
    </row>
    <row r="26" spans="1:7" x14ac:dyDescent="0.25">
      <c r="A26" s="5"/>
      <c r="B26" s="6"/>
      <c r="C26" s="6"/>
      <c r="D26" s="5"/>
      <c r="E26" s="5"/>
      <c r="F26" s="5"/>
    </row>
    <row r="27" spans="1:7" x14ac:dyDescent="0.25">
      <c r="E27" s="7"/>
    </row>
    <row r="30" spans="1:7" x14ac:dyDescent="0.25">
      <c r="B30" s="26"/>
      <c r="C30" s="26"/>
      <c r="D30" s="26"/>
      <c r="E30" s="26"/>
      <c r="F30" s="26"/>
      <c r="G30" s="8"/>
    </row>
    <row r="31" spans="1:7" x14ac:dyDescent="0.25">
      <c r="G31" s="8"/>
    </row>
  </sheetData>
  <mergeCells count="2">
    <mergeCell ref="A1:F1"/>
    <mergeCell ref="B15:F15"/>
  </mergeCells>
  <phoneticPr fontId="14" type="noConversion"/>
  <conditionalFormatting sqref="B16:F16">
    <cfRule type="duplicateValues" dxfId="0" priority="1"/>
  </conditionalFormatting>
  <pageMargins left="0.7" right="0.7" top="0.75" bottom="0.75" header="0.3" footer="0.3"/>
  <pageSetup orientation="landscape" r:id="rId1"/>
  <headerFooter>
    <oddFooter>&amp;LExcel_Ch01_Assessment_TCO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2"/>
  <sheetViews>
    <sheetView tabSelected="1" topLeftCell="A2" zoomScaleNormal="100" workbookViewId="0">
      <selection activeCell="C8" sqref="C8"/>
    </sheetView>
  </sheetViews>
  <sheetFormatPr defaultColWidth="9.140625" defaultRowHeight="15" x14ac:dyDescent="0.25"/>
  <cols>
    <col min="1" max="1" width="12.7109375" customWidth="1"/>
    <col min="2" max="2" width="28.42578125" customWidth="1"/>
    <col min="3" max="3" width="48.28515625" customWidth="1"/>
    <col min="4" max="4" width="52.5703125" bestFit="1" customWidth="1"/>
    <col min="5" max="5" width="2.28515625" customWidth="1"/>
  </cols>
  <sheetData>
    <row r="1" spans="1:4" ht="23.25" x14ac:dyDescent="0.35">
      <c r="A1" s="9" t="s">
        <v>38</v>
      </c>
    </row>
    <row r="5" spans="1:4" x14ac:dyDescent="0.25">
      <c r="A5" s="16" t="s">
        <v>0</v>
      </c>
      <c r="B5" s="16" t="s">
        <v>1</v>
      </c>
      <c r="C5" s="16" t="s">
        <v>2</v>
      </c>
      <c r="D5" s="16" t="s">
        <v>3</v>
      </c>
    </row>
    <row r="6" spans="1:4" x14ac:dyDescent="0.25">
      <c r="A6" s="17">
        <v>44699</v>
      </c>
      <c r="B6" s="18" t="s">
        <v>39</v>
      </c>
      <c r="C6" s="19" t="s">
        <v>4</v>
      </c>
      <c r="D6" s="14" t="str">
        <f ca="1">MID(CELL("filename"),SEARCH("[",CELL("filename"))+1,SEARCH("]",CELL("filename"))-SEARCH("[",CELL("filename"))-1)</f>
        <v>Adeyemi_Excel_Ch01_Assessment_TCO almost done.xlsx</v>
      </c>
    </row>
    <row r="7" spans="1:4" x14ac:dyDescent="0.25">
      <c r="A7" s="16" t="s">
        <v>5</v>
      </c>
      <c r="B7" s="16" t="s">
        <v>1</v>
      </c>
      <c r="C7" s="16" t="s">
        <v>6</v>
      </c>
      <c r="D7" s="16" t="s">
        <v>7</v>
      </c>
    </row>
    <row r="8" spans="1:4" ht="30" x14ac:dyDescent="0.25">
      <c r="A8" s="17"/>
      <c r="B8" s="20"/>
      <c r="C8" s="19" t="s">
        <v>46</v>
      </c>
      <c r="D8" s="19"/>
    </row>
    <row r="9" spans="1:4" x14ac:dyDescent="0.25">
      <c r="A9" s="21"/>
      <c r="B9" s="20"/>
      <c r="C9" s="18"/>
      <c r="D9" s="19"/>
    </row>
    <row r="10" spans="1:4" x14ac:dyDescent="0.25">
      <c r="A10" s="21"/>
      <c r="B10" s="20"/>
      <c r="C10" s="18"/>
      <c r="D10" s="19"/>
    </row>
    <row r="11" spans="1:4" x14ac:dyDescent="0.25">
      <c r="A11" s="21"/>
      <c r="B11" s="20"/>
      <c r="C11" s="18"/>
      <c r="D11" s="19"/>
    </row>
    <row r="12" spans="1:4" x14ac:dyDescent="0.25">
      <c r="A12" s="21"/>
      <c r="B12" s="20"/>
      <c r="C12" s="18"/>
      <c r="D12" s="19"/>
    </row>
    <row r="13" spans="1:4" x14ac:dyDescent="0.25">
      <c r="A13" s="21"/>
      <c r="B13" s="20"/>
      <c r="C13" s="18"/>
      <c r="D13" s="19"/>
    </row>
    <row r="14" spans="1:4" x14ac:dyDescent="0.25">
      <c r="A14" s="21"/>
      <c r="B14" s="20"/>
      <c r="C14" s="18"/>
      <c r="D14" s="19"/>
    </row>
    <row r="15" spans="1:4" x14ac:dyDescent="0.25">
      <c r="A15" s="21"/>
      <c r="B15" s="20"/>
      <c r="C15" s="18"/>
      <c r="D15" s="19"/>
    </row>
    <row r="16" spans="1:4" x14ac:dyDescent="0.25">
      <c r="A16" s="21"/>
      <c r="B16" s="20"/>
      <c r="C16" s="18"/>
      <c r="D16" s="19"/>
    </row>
    <row r="17" spans="1:4" x14ac:dyDescent="0.25">
      <c r="A17" s="21"/>
      <c r="B17" s="20"/>
      <c r="C17" s="18"/>
      <c r="D17" s="19"/>
    </row>
    <row r="18" spans="1:4" x14ac:dyDescent="0.25">
      <c r="A18" s="22"/>
      <c r="B18" s="22"/>
      <c r="C18" s="22"/>
      <c r="D18" s="22"/>
    </row>
    <row r="19" spans="1:4" x14ac:dyDescent="0.25">
      <c r="A19" s="16" t="s">
        <v>0</v>
      </c>
      <c r="B19" s="16" t="s">
        <v>8</v>
      </c>
      <c r="C19" s="16" t="s">
        <v>9</v>
      </c>
      <c r="D19" s="16" t="s">
        <v>10</v>
      </c>
    </row>
    <row r="20" spans="1:4" x14ac:dyDescent="0.25">
      <c r="A20" s="17">
        <v>44699</v>
      </c>
      <c r="B20" s="20" t="s">
        <v>47</v>
      </c>
      <c r="C20" s="20" t="s">
        <v>39</v>
      </c>
      <c r="D20" s="20" t="s">
        <v>11</v>
      </c>
    </row>
    <row r="21" spans="1:4" x14ac:dyDescent="0.25">
      <c r="A21" s="17"/>
      <c r="B21" s="20"/>
      <c r="C21" s="20"/>
      <c r="D21" s="20"/>
    </row>
    <row r="22" spans="1:4" x14ac:dyDescent="0.25">
      <c r="A22" s="17"/>
      <c r="B22" s="20"/>
      <c r="C22" s="20"/>
      <c r="D22" s="20"/>
    </row>
  </sheetData>
  <pageMargins left="0.7" right="0.7" top="0.75" bottom="0.75" header="0.3" footer="0.3"/>
  <pageSetup scale="88" orientation="landscape" r:id="rId1"/>
  <headerFooter>
    <oddFooter>&amp;LExcel_Ch01_Assessment_TCO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roject>
  <id>p0FuIIgQ3ajv6Tp9QTmpbfgxqBp+Xu+2+1EaxyvgxDQ=-~iX+66oE914IxJQDs8RrWaw==</id>
</project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9FD82BC669F241BF3C5A2EC3112089" ma:contentTypeVersion="7" ma:contentTypeDescription="Create a new document." ma:contentTypeScope="" ma:versionID="eec4f894d957ff2f7651330f72c8e3dc">
  <xsd:schema xmlns:xsd="http://www.w3.org/2001/XMLSchema" xmlns:xs="http://www.w3.org/2001/XMLSchema" xmlns:p="http://schemas.microsoft.com/office/2006/metadata/properties" xmlns:ns3="a3ecc3f4-7034-455f-8a6f-41301a8524cd" xmlns:ns4="102319c3-2f93-41f4-b732-3cc12fdf6c91" targetNamespace="http://schemas.microsoft.com/office/2006/metadata/properties" ma:root="true" ma:fieldsID="f952f19ab4364ee5226be40f40f4a753" ns3:_="" ns4:_="">
    <xsd:import namespace="a3ecc3f4-7034-455f-8a6f-41301a8524cd"/>
    <xsd:import namespace="102319c3-2f93-41f4-b732-3cc12fdf6c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cc3f4-7034-455f-8a6f-41301a8524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319c3-2f93-41f4-b732-3cc12fdf6c9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F17DF3-D96A-4766-97D1-2C80D19F6316}">
  <ds:schemaRefs/>
</ds:datastoreItem>
</file>

<file path=customXml/itemProps2.xml><?xml version="1.0" encoding="utf-8"?>
<ds:datastoreItem xmlns:ds="http://schemas.openxmlformats.org/officeDocument/2006/customXml" ds:itemID="{20729D1C-F9E6-4997-B507-11031CA5CACF}">
  <ds:schemaRefs>
    <ds:schemaRef ds:uri="http://purl.org/dc/dcmitype/"/>
    <ds:schemaRef ds:uri="http://schemas.microsoft.com/office/2006/documentManagement/types"/>
    <ds:schemaRef ds:uri="http://purl.org/dc/elements/1.1/"/>
    <ds:schemaRef ds:uri="a3ecc3f4-7034-455f-8a6f-41301a8524cd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102319c3-2f93-41f4-b732-3cc12fdf6c91"/>
  </ds:schemaRefs>
</ds:datastoreItem>
</file>

<file path=customXml/itemProps3.xml><?xml version="1.0" encoding="utf-8"?>
<ds:datastoreItem xmlns:ds="http://schemas.openxmlformats.org/officeDocument/2006/customXml" ds:itemID="{A27297AB-57BA-46C5-AB29-2A3197284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ED29B17-B885-4287-BA7F-DE009A1263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ecc3f4-7034-455f-8a6f-41301a8524cd"/>
    <ds:schemaRef ds:uri="102319c3-2f93-41f4-b732-3cc12fdf6c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AutoTCO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REBECA ADEYEMI</cp:lastModifiedBy>
  <cp:lastPrinted>2022-05-19T04:19:01Z</cp:lastPrinted>
  <dcterms:created xsi:type="dcterms:W3CDTF">2019-07-01T16:02:52Z</dcterms:created>
  <dcterms:modified xsi:type="dcterms:W3CDTF">2022-05-20T04:02:17Z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0x010100AF9FD82BC669F241BF3C5A2EC3112089</vt:lpwstr>
  </property>
</Properties>
</file>