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My Drive (haikal.pema@gmail.com)/PEMA/KOMERSIAL/"/>
    </mc:Choice>
  </mc:AlternateContent>
  <xr:revisionPtr revIDLastSave="0" documentId="13_ncr:1_{49FFECE6-561C-A340-B0A3-411E042F259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Jan-Jun" sheetId="1" r:id="rId1"/>
    <sheet name="Jul-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22" i="2"/>
  <c r="F24" i="2"/>
  <c r="F30" i="2"/>
  <c r="F35" i="2"/>
  <c r="F43" i="2"/>
  <c r="F38" i="2"/>
  <c r="L25" i="2"/>
  <c r="M25" i="2" s="1"/>
  <c r="L22" i="2"/>
  <c r="L16" i="2"/>
  <c r="L18" i="2"/>
  <c r="M18" i="2" s="1"/>
  <c r="L17" i="2"/>
  <c r="M17" i="2" s="1"/>
  <c r="L36" i="2"/>
  <c r="M36" i="2" s="1"/>
  <c r="L44" i="2"/>
  <c r="M44" i="2" s="1"/>
  <c r="M43" i="2" s="1"/>
  <c r="L43" i="2"/>
  <c r="J43" i="2"/>
  <c r="H43" i="2"/>
  <c r="H22" i="2"/>
  <c r="J22" i="2"/>
  <c r="L23" i="2"/>
  <c r="L29" i="2"/>
  <c r="M29" i="2" s="1"/>
  <c r="L28" i="2"/>
  <c r="M28" i="2" s="1"/>
  <c r="L27" i="2"/>
  <c r="M27" i="2" s="1"/>
  <c r="L26" i="2"/>
  <c r="J24" i="2"/>
  <c r="H24" i="2"/>
  <c r="L37" i="2"/>
  <c r="J35" i="2"/>
  <c r="H35" i="2"/>
  <c r="L42" i="2"/>
  <c r="M42" i="2" s="1"/>
  <c r="L41" i="2"/>
  <c r="M41" i="2" s="1"/>
  <c r="M38" i="2" s="1"/>
  <c r="L40" i="2"/>
  <c r="M40" i="2" s="1"/>
  <c r="J38" i="2"/>
  <c r="H38" i="2"/>
  <c r="L34" i="2"/>
  <c r="M34" i="2" s="1"/>
  <c r="L33" i="2"/>
  <c r="M33" i="2" s="1"/>
  <c r="L32" i="2"/>
  <c r="J30" i="2"/>
  <c r="H30" i="2"/>
  <c r="L21" i="2"/>
  <c r="M21" i="2" s="1"/>
  <c r="L20" i="2"/>
  <c r="M20" i="2" s="1"/>
  <c r="L19" i="2"/>
  <c r="M19" i="2" s="1"/>
  <c r="J16" i="2"/>
  <c r="H16" i="2"/>
  <c r="F27" i="1"/>
  <c r="F28" i="1"/>
  <c r="F29" i="1"/>
  <c r="F26" i="1"/>
  <c r="H17" i="1"/>
  <c r="J20" i="1"/>
  <c r="H24" i="1"/>
  <c r="J24" i="1"/>
  <c r="F46" i="2" l="1"/>
  <c r="M16" i="2"/>
  <c r="L24" i="2"/>
  <c r="M23" i="2"/>
  <c r="M22" i="2" s="1"/>
  <c r="M26" i="2"/>
  <c r="M24" i="2" s="1"/>
  <c r="L35" i="2"/>
  <c r="M37" i="2"/>
  <c r="M35" i="2" s="1"/>
  <c r="L30" i="2"/>
  <c r="L38" i="2"/>
  <c r="M32" i="2"/>
  <c r="M30" i="2" s="1"/>
  <c r="L21" i="1"/>
  <c r="M21" i="1" s="1"/>
  <c r="M20" i="1" s="1"/>
  <c r="H20" i="1"/>
  <c r="M47" i="2" l="1"/>
  <c r="M11" i="2" s="1"/>
  <c r="L20" i="1"/>
  <c r="L26" i="1"/>
  <c r="L18" i="1"/>
  <c r="M18" i="1" s="1"/>
  <c r="M17" i="1" l="1"/>
  <c r="L28" i="1" l="1"/>
  <c r="L29" i="1"/>
  <c r="L27" i="1"/>
  <c r="F17" i="1"/>
  <c r="F30" i="1" s="1"/>
  <c r="J17" i="1"/>
  <c r="L17" i="1"/>
  <c r="M26" i="1" l="1"/>
  <c r="L24" i="1"/>
  <c r="M27" i="1"/>
  <c r="M29" i="1"/>
  <c r="M28" i="1"/>
  <c r="M31" i="1" l="1"/>
  <c r="M11" i="1" s="1"/>
  <c r="M24" i="1"/>
</calcChain>
</file>

<file path=xl/sharedStrings.xml><?xml version="1.0" encoding="utf-8"?>
<sst xmlns="http://schemas.openxmlformats.org/spreadsheetml/2006/main" count="278" uniqueCount="109">
  <si>
    <t>Area Kinerja Utama</t>
  </si>
  <si>
    <t>Key Performance Indicator (KPI)</t>
  </si>
  <si>
    <t>Bobot KPI</t>
  </si>
  <si>
    <t>Target</t>
  </si>
  <si>
    <t>Keterangan Pencapaian</t>
  </si>
  <si>
    <t>Skor</t>
  </si>
  <si>
    <t>No.</t>
  </si>
  <si>
    <t>Planning</t>
  </si>
  <si>
    <t>Execution</t>
  </si>
  <si>
    <t>Control &amp; Monitoring</t>
  </si>
  <si>
    <t>Closing</t>
  </si>
  <si>
    <t>1.</t>
  </si>
  <si>
    <t>Membuat:</t>
  </si>
  <si>
    <t>2.</t>
  </si>
  <si>
    <t>Kualitas</t>
  </si>
  <si>
    <t>Satuan Target</t>
  </si>
  <si>
    <t>Total = (1) + (2) + (3) + (4) =</t>
  </si>
  <si>
    <t>(1).</t>
  </si>
  <si>
    <t>(2).</t>
  </si>
  <si>
    <t>(3).</t>
  </si>
  <si>
    <t>(4).</t>
  </si>
  <si>
    <t>Nilai = (Skor x Bobot KPI) x 100</t>
  </si>
  <si>
    <t>G o a l</t>
  </si>
  <si>
    <t>Phases</t>
  </si>
  <si>
    <t>Key Performance Indicator</t>
  </si>
  <si>
    <t>Nilai (%)</t>
  </si>
  <si>
    <t>Pencapaian
Target</t>
  </si>
  <si>
    <t>a.1</t>
  </si>
  <si>
    <t>a.</t>
  </si>
  <si>
    <t xml:space="preserve">: </t>
  </si>
  <si>
    <t/>
  </si>
  <si>
    <t>Nama</t>
  </si>
  <si>
    <t>Jabatan</t>
  </si>
  <si>
    <t>Direktorat</t>
  </si>
  <si>
    <t>:</t>
  </si>
  <si>
    <t>Staf Teknikal &amp; Operasi</t>
  </si>
  <si>
    <t>Komersial</t>
  </si>
  <si>
    <t>Nilai (Skor Akhir) KPI =</t>
  </si>
  <si>
    <t>Komersialisasi Sulfur Wilayah Kerja "A" Aceh</t>
  </si>
  <si>
    <t>Skor = Kuantitas Target / Pencapaian Target</t>
  </si>
  <si>
    <t>a.1.1</t>
  </si>
  <si>
    <t>a.1.2</t>
  </si>
  <si>
    <t>a.1.3</t>
  </si>
  <si>
    <t>a.1.4</t>
  </si>
  <si>
    <t>Sesuai Waktu Yang Ditentukan</t>
  </si>
  <si>
    <t>Sesuai Target</t>
  </si>
  <si>
    <t>Hari</t>
  </si>
  <si>
    <t>Lebih Cepat</t>
  </si>
  <si>
    <t>Keterangan / Catatan :</t>
  </si>
  <si>
    <t>Goal Untuk Setiap Tahapan Proyek:</t>
  </si>
  <si>
    <t>Kuantitas 
(Per Proyek)</t>
  </si>
  <si>
    <t>Muhammad Haikal Aulia</t>
  </si>
  <si>
    <t>Trading Telur</t>
  </si>
  <si>
    <t>1.2</t>
  </si>
  <si>
    <t>1.1</t>
  </si>
  <si>
    <t>Komersialisasi Kopi Arabica gayo</t>
  </si>
  <si>
    <t>b</t>
  </si>
  <si>
    <t>b.1</t>
  </si>
  <si>
    <t>Mempersiapkan skema trading telur dari Surabaya ke Banda Aceh</t>
  </si>
  <si>
    <t>Mempersiapkan Skema Kerja Sama Operasi  Kopi Arabica Gayo dengan JRG</t>
  </si>
  <si>
    <t>Penanggung Jawab Bidang HSSE</t>
  </si>
  <si>
    <t>2.1</t>
  </si>
  <si>
    <t>Memberikan arahan terkait HSSE kepada pekerja di Pelabuhan Kuala Langsa</t>
  </si>
  <si>
    <t>Mempersiapkan rambu-rambu keselamatan terkait HSSE digudang pelabuhan kuala langsa</t>
  </si>
  <si>
    <t>Melakukan koordinasi dengan HSSE Meligo Mas Utama untuk keselamatan dalam pengiriman sulfur ke Pelabuhan Kuala Langsa</t>
  </si>
  <si>
    <t>Mengawasi para pekerja yang melakukan renovasi gudang di Pelabuhan Kuala Langsa</t>
  </si>
  <si>
    <t>Cleaning Sludge of Condensate Tank F-6104</t>
  </si>
  <si>
    <t>Pengadaan Vendor Cleaning Sludge of Condensate Tank F-6104</t>
  </si>
  <si>
    <t>PEMA-TELCO KSO</t>
  </si>
  <si>
    <t>Pembersihan Lahan Arun Unit 84</t>
  </si>
  <si>
    <t>Membuat Draft Prosedur Pengadaan bersama Divisi Pemasaran</t>
  </si>
  <si>
    <t xml:space="preserve">Menyiapkan Scope of Work </t>
  </si>
  <si>
    <t>a.2</t>
  </si>
  <si>
    <t>Menyiapkan Harga Perhitungan Sendiri</t>
  </si>
  <si>
    <t>a.3</t>
  </si>
  <si>
    <t>Koordinasi dengan BUPP terkait Pekerjaan Pembersihan Lahan</t>
  </si>
  <si>
    <t>Melakukan Pengawasan Pekerjaan secara harian, mingguan dan bulanan</t>
  </si>
  <si>
    <t>Menyelesaikan Dokumen Pembayaran termin 1 dan 2</t>
  </si>
  <si>
    <t>2.2</t>
  </si>
  <si>
    <t>a.4</t>
  </si>
  <si>
    <t>a.5</t>
  </si>
  <si>
    <t>b.</t>
  </si>
  <si>
    <t>b.2</t>
  </si>
  <si>
    <t>Menyiapkan Buku Rekening KSO</t>
  </si>
  <si>
    <t>Membuat Logo PEMA TELCO KSO</t>
  </si>
  <si>
    <t>Menghitung biaya dan menyiapkan dokumen untuk setoran modal tahap pertama</t>
  </si>
  <si>
    <t>Melakukan koordinasi dengan DPMPTSP perihal Audiensi</t>
  </si>
  <si>
    <t>Melaksanakan Proses Trial Produksi Kopi di Bener Meriah (Pendampingan)</t>
  </si>
  <si>
    <t xml:space="preserve">Inspeksi Kapal Tug Boat </t>
  </si>
  <si>
    <t>Melakukan Koordinasi Dengan PTK dan PAG</t>
  </si>
  <si>
    <t>Melakukan Inspeksi Kapal di Meulaboh</t>
  </si>
  <si>
    <t>Membuat Laporan Kelayakan Kapal</t>
  </si>
  <si>
    <t>Site Coordinator Cleaning Sludge of Condensate Tank F-6104</t>
  </si>
  <si>
    <t>Koordinasi dengan BUPP terkait Pekerjaan Cleaning Sludge of Condensate Tank F-6104</t>
  </si>
  <si>
    <t>Jasa Konsultan Inspeksi dan Engineering Condensate Tank F-6104</t>
  </si>
  <si>
    <t xml:space="preserve">Koordinasi dengan Tim BICO </t>
  </si>
  <si>
    <t>2.3</t>
  </si>
  <si>
    <t>2.5</t>
  </si>
  <si>
    <t>b.1.1</t>
  </si>
  <si>
    <t>b.1.2</t>
  </si>
  <si>
    <t>b.1.3</t>
  </si>
  <si>
    <t>Melakukan pengurusan PKP di Bener Meriah (Pendampingan)</t>
  </si>
  <si>
    <t>c.</t>
  </si>
  <si>
    <t>c.1</t>
  </si>
  <si>
    <t>c.1.1</t>
  </si>
  <si>
    <t>c.1.2</t>
  </si>
  <si>
    <t>c.1.3</t>
  </si>
  <si>
    <t>d.</t>
  </si>
  <si>
    <t>d.1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</si>
</sst>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sz val="9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Segoe UI"/>
      <family val="2"/>
    </font>
    <font>
      <i/>
      <sz val="9"/>
      <color rgb="FFC00000"/>
      <name val="Segoe UI"/>
      <family val="2"/>
    </font>
    <font>
      <sz val="9"/>
      <color rgb="FF0000FF"/>
      <name val="Segoe UI"/>
      <family val="2"/>
    </font>
    <font>
      <sz val="9"/>
      <color rgb="FFFF0000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b/>
      <sz val="9"/>
      <color theme="1"/>
      <name val="Segoe UI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9389629810485"/>
      </bottom>
      <diagonal/>
    </border>
    <border>
      <left style="thin">
        <color theme="3" tint="0.59996337778862885"/>
      </left>
      <right style="thin">
        <color theme="3" tint="0.59999389629810485"/>
      </right>
      <top/>
      <bottom/>
      <diagonal/>
    </border>
    <border>
      <left style="thin">
        <color theme="3" tint="0.599963377788628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9389629810485"/>
      </left>
      <right style="thin">
        <color theme="3" tint="0.59996337778862885"/>
      </right>
      <top/>
      <bottom/>
      <diagonal/>
    </border>
    <border>
      <left style="thin">
        <color theme="3" tint="0.599993896298104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/>
      <right/>
      <top style="thin">
        <color theme="3" tint="0.59999389629810485"/>
      </top>
      <bottom style="thin">
        <color theme="3" tint="0.59996337778862885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164" fontId="3" fillId="0" borderId="0" xfId="1" applyFont="1"/>
    <xf numFmtId="164" fontId="2" fillId="0" borderId="0" xfId="1" applyFont="1"/>
    <xf numFmtId="0" fontId="2" fillId="0" borderId="0" xfId="0" applyFont="1" applyAlignment="1">
      <alignment horizontal="center"/>
    </xf>
    <xf numFmtId="164" fontId="4" fillId="0" borderId="0" xfId="1" applyFont="1"/>
    <xf numFmtId="0" fontId="2" fillId="0" borderId="0" xfId="0" quotePrefix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1" quotePrefix="1" applyFont="1" applyFill="1" applyBorder="1"/>
    <xf numFmtId="164" fontId="2" fillId="3" borderId="1" xfId="1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4" fillId="0" borderId="0" xfId="1" applyFont="1" applyAlignment="1">
      <alignment horizontal="left"/>
    </xf>
    <xf numFmtId="0" fontId="2" fillId="3" borderId="4" xfId="0" applyFont="1" applyFill="1" applyBorder="1" applyAlignment="1">
      <alignment horizontal="center"/>
    </xf>
    <xf numFmtId="164" fontId="4" fillId="4" borderId="3" xfId="1" applyFont="1" applyFill="1" applyBorder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164" fontId="2" fillId="0" borderId="0" xfId="1" quotePrefix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9" fontId="2" fillId="0" borderId="0" xfId="2" applyFont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2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9" fontId="2" fillId="4" borderId="3" xfId="2" applyFont="1" applyFill="1" applyBorder="1"/>
    <xf numFmtId="1" fontId="2" fillId="6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2" fillId="3" borderId="1" xfId="1" applyFont="1" applyFill="1" applyBorder="1" applyAlignment="1">
      <alignment horizontal="left"/>
    </xf>
    <xf numFmtId="0" fontId="6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0" fontId="2" fillId="6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6" xfId="1" applyFont="1" applyFill="1" applyBorder="1" applyAlignment="1">
      <alignment horizontal="center" vertical="center"/>
    </xf>
    <xf numFmtId="0" fontId="4" fillId="6" borderId="1" xfId="1" applyNumberFormat="1" applyFont="1" applyFill="1" applyBorder="1"/>
    <xf numFmtId="0" fontId="4" fillId="6" borderId="1" xfId="1" applyNumberFormat="1" applyFont="1" applyFill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wrapText="1"/>
    </xf>
    <xf numFmtId="0" fontId="2" fillId="3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vertical="center" wrapText="1"/>
    </xf>
    <xf numFmtId="0" fontId="2" fillId="3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horizontal="left"/>
    </xf>
    <xf numFmtId="0" fontId="2" fillId="3" borderId="1" xfId="0" quotePrefix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6" borderId="19" xfId="1" applyNumberFormat="1" applyFont="1" applyFill="1" applyBorder="1" applyAlignment="1">
      <alignment vertical="center" wrapText="1"/>
    </xf>
    <xf numFmtId="0" fontId="2" fillId="3" borderId="20" xfId="1" applyNumberFormat="1" applyFont="1" applyFill="1" applyBorder="1" applyAlignment="1">
      <alignment vertical="center"/>
    </xf>
    <xf numFmtId="0" fontId="2" fillId="6" borderId="1" xfId="1" applyNumberFormat="1" applyFont="1" applyFill="1" applyBorder="1" applyAlignment="1">
      <alignment horizontal="left"/>
    </xf>
    <xf numFmtId="0" fontId="2" fillId="0" borderId="18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164" fontId="2" fillId="3" borderId="6" xfId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6" borderId="6" xfId="1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20" xfId="1" applyNumberFormat="1" applyFont="1" applyFill="1" applyBorder="1" applyAlignment="1">
      <alignment horizontal="center" vertical="center"/>
    </xf>
    <xf numFmtId="0" fontId="2" fillId="6" borderId="20" xfId="1" applyNumberFormat="1" applyFont="1" applyFill="1" applyBorder="1" applyAlignment="1">
      <alignment horizontal="center" vertical="center"/>
    </xf>
    <xf numFmtId="164" fontId="2" fillId="6" borderId="20" xfId="1" applyFont="1" applyFill="1" applyBorder="1" applyAlignment="1">
      <alignment horizontal="center" vertical="center"/>
    </xf>
    <xf numFmtId="164" fontId="2" fillId="3" borderId="20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8" xfId="0" quotePrefix="1" applyFont="1" applyFill="1" applyBorder="1" applyAlignment="1">
      <alignment horizontal="center" vertical="top"/>
    </xf>
    <xf numFmtId="9" fontId="2" fillId="3" borderId="1" xfId="2" applyFont="1" applyFill="1" applyBorder="1" applyAlignment="1">
      <alignment horizontal="center" vertical="center"/>
    </xf>
    <xf numFmtId="9" fontId="2" fillId="6" borderId="1" xfId="2" applyFont="1" applyFill="1" applyBorder="1" applyAlignment="1">
      <alignment horizontal="center"/>
    </xf>
    <xf numFmtId="9" fontId="4" fillId="7" borderId="6" xfId="2" applyFont="1" applyFill="1" applyBorder="1" applyAlignment="1">
      <alignment horizontal="center"/>
    </xf>
    <xf numFmtId="9" fontId="4" fillId="7" borderId="8" xfId="2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/>
    </xf>
    <xf numFmtId="164" fontId="2" fillId="3" borderId="1" xfId="3" applyFont="1" applyFill="1" applyBorder="1" applyAlignment="1">
      <alignment wrapText="1"/>
    </xf>
    <xf numFmtId="0" fontId="2" fillId="3" borderId="1" xfId="0" quotePrefix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top"/>
    </xf>
    <xf numFmtId="0" fontId="2" fillId="3" borderId="18" xfId="0" quotePrefix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9" fillId="5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2" fillId="3" borderId="18" xfId="0" quotePrefix="1" applyFont="1" applyFill="1" applyBorder="1" applyAlignment="1">
      <alignment horizontal="center" vertical="center"/>
    </xf>
    <xf numFmtId="0" fontId="2" fillId="3" borderId="7" xfId="0" quotePrefix="1" applyFont="1" applyFill="1" applyBorder="1" applyAlignment="1">
      <alignment horizontal="center" vertical="center"/>
    </xf>
    <xf numFmtId="164" fontId="4" fillId="3" borderId="0" xfId="1" applyFont="1" applyFill="1" applyBorder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3" borderId="6" xfId="1" applyNumberFormat="1" applyFont="1" applyFill="1" applyBorder="1" applyAlignment="1">
      <alignment horizontal="center" vertical="center" wrapText="1"/>
    </xf>
    <xf numFmtId="0" fontId="2" fillId="3" borderId="18" xfId="1" applyNumberFormat="1" applyFont="1" applyFill="1" applyBorder="1" applyAlignment="1">
      <alignment horizontal="center" vertical="center" wrapText="1"/>
    </xf>
    <xf numFmtId="0" fontId="2" fillId="3" borderId="7" xfId="1" applyNumberFormat="1" applyFont="1" applyFill="1" applyBorder="1" applyAlignment="1">
      <alignment horizontal="center" vertical="center" wrapText="1"/>
    </xf>
    <xf numFmtId="0" fontId="2" fillId="3" borderId="4" xfId="0" quotePrefix="1" applyFont="1" applyFill="1" applyBorder="1" applyAlignment="1">
      <alignment horizontal="center" vertical="center"/>
    </xf>
    <xf numFmtId="0" fontId="2" fillId="3" borderId="3" xfId="1" applyNumberFormat="1" applyFont="1" applyFill="1" applyBorder="1" applyAlignment="1">
      <alignment horizontal="center" vertical="center" wrapText="1"/>
    </xf>
    <xf numFmtId="0" fontId="2" fillId="3" borderId="3" xfId="1" applyNumberFormat="1" applyFont="1" applyFill="1" applyBorder="1" applyAlignment="1">
      <alignment wrapText="1"/>
    </xf>
    <xf numFmtId="10" fontId="2" fillId="3" borderId="3" xfId="0" applyNumberFormat="1" applyFont="1" applyFill="1" applyBorder="1" applyAlignment="1">
      <alignment horizontal="center" vertical="center"/>
    </xf>
    <xf numFmtId="0" fontId="2" fillId="3" borderId="3" xfId="1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9" fontId="2" fillId="3" borderId="5" xfId="2" applyFont="1" applyFill="1" applyBorder="1" applyAlignment="1">
      <alignment horizontal="center" vertical="center"/>
    </xf>
    <xf numFmtId="0" fontId="2" fillId="3" borderId="1" xfId="3" applyNumberFormat="1" applyFont="1" applyFill="1" applyBorder="1" applyAlignment="1">
      <alignment wrapText="1"/>
    </xf>
    <xf numFmtId="0" fontId="2" fillId="3" borderId="1" xfId="3" applyNumberFormat="1" applyFont="1" applyFill="1" applyBorder="1" applyAlignment="1">
      <alignment horizontal="left" vertical="top" wrapText="1"/>
    </xf>
    <xf numFmtId="0" fontId="2" fillId="3" borderId="18" xfId="0" quotePrefix="1" applyNumberFormat="1" applyFont="1" applyFill="1" applyBorder="1" applyAlignment="1">
      <alignment horizontal="center" vertical="center"/>
    </xf>
    <xf numFmtId="0" fontId="4" fillId="6" borderId="1" xfId="1" applyNumberFormat="1" applyFont="1" applyFill="1" applyBorder="1" applyAlignment="1">
      <alignment vertical="center" wrapText="1"/>
    </xf>
    <xf numFmtId="0" fontId="4" fillId="6" borderId="1" xfId="1" applyNumberFormat="1" applyFont="1" applyFill="1" applyBorder="1" applyAlignment="1">
      <alignment vertical="center"/>
    </xf>
    <xf numFmtId="0" fontId="2" fillId="3" borderId="7" xfId="1" applyNumberFormat="1" applyFont="1" applyFill="1" applyBorder="1" applyAlignment="1">
      <alignment horizontal="center" vertical="center"/>
    </xf>
    <xf numFmtId="0" fontId="2" fillId="3" borderId="21" xfId="1" applyNumberFormat="1" applyFont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24" xfId="1" applyNumberFormat="1" applyFont="1" applyFill="1" applyBorder="1" applyAlignment="1">
      <alignment horizontal="center" vertical="center" wrapText="1"/>
    </xf>
    <xf numFmtId="0" fontId="2" fillId="3" borderId="25" xfId="1" applyNumberFormat="1" applyFont="1" applyFill="1" applyBorder="1" applyAlignment="1">
      <alignment horizontal="center" vertical="center" wrapText="1"/>
    </xf>
    <xf numFmtId="0" fontId="2" fillId="3" borderId="26" xfId="1" applyNumberFormat="1" applyFont="1" applyFill="1" applyBorder="1" applyAlignment="1">
      <alignment horizontal="center" vertical="center" wrapText="1"/>
    </xf>
    <xf numFmtId="20" fontId="2" fillId="3" borderId="6" xfId="0" quotePrefix="1" applyNumberFormat="1" applyFont="1" applyFill="1" applyBorder="1" applyAlignment="1">
      <alignment horizontal="center" vertical="center"/>
    </xf>
    <xf numFmtId="0" fontId="2" fillId="3" borderId="7" xfId="0" quotePrefix="1" applyNumberFormat="1" applyFont="1" applyFill="1" applyBorder="1" applyAlignment="1">
      <alignment horizontal="center" vertical="center"/>
    </xf>
    <xf numFmtId="0" fontId="2" fillId="3" borderId="6" xfId="0" quotePrefix="1" applyNumberFormat="1" applyFont="1" applyFill="1" applyBorder="1" applyAlignment="1">
      <alignment horizontal="center" vertical="center"/>
    </xf>
    <xf numFmtId="0" fontId="2" fillId="3" borderId="18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2" fillId="4" borderId="2" xfId="0" applyNumberFormat="1" applyFont="1" applyFill="1" applyBorder="1" applyAlignment="1">
      <alignment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23" xfId="0" quotePrefix="1" applyNumberFormat="1" applyFont="1" applyFill="1" applyBorder="1" applyAlignment="1">
      <alignment horizontal="center" vertical="center"/>
    </xf>
    <xf numFmtId="0" fontId="2" fillId="3" borderId="22" xfId="0" applyNumberFormat="1" applyFont="1" applyFill="1" applyBorder="1" applyAlignment="1">
      <alignment horizontal="center" vertical="center"/>
    </xf>
    <xf numFmtId="0" fontId="2" fillId="3" borderId="27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0" borderId="0" xfId="0" quotePrefix="1" applyNumberFormat="1" applyFont="1" applyAlignment="1">
      <alignment vertical="center"/>
    </xf>
    <xf numFmtId="0" fontId="2" fillId="6" borderId="1" xfId="1" applyNumberFormat="1" applyFont="1" applyFill="1" applyBorder="1" applyAlignment="1">
      <alignment horizontal="center" vertical="center"/>
    </xf>
    <xf numFmtId="0" fontId="2" fillId="6" borderId="5" xfId="1" applyNumberFormat="1" applyFont="1" applyFill="1" applyBorder="1" applyAlignment="1">
      <alignment horizontal="center" vertical="center"/>
    </xf>
    <xf numFmtId="0" fontId="2" fillId="3" borderId="5" xfId="1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vertical="center" wrapText="1"/>
    </xf>
    <xf numFmtId="0" fontId="2" fillId="3" borderId="1" xfId="1" applyNumberFormat="1" applyFont="1" applyFill="1" applyBorder="1" applyAlignment="1">
      <alignment horizontal="left" vertical="center" wrapText="1"/>
    </xf>
    <xf numFmtId="0" fontId="2" fillId="3" borderId="1" xfId="3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2" fillId="0" borderId="0" xfId="0" applyFont="1" applyAlignment="1"/>
  </cellXfs>
  <cellStyles count="4">
    <cellStyle name="Comma" xfId="1" builtinId="3"/>
    <cellStyle name="Comma 2" xfId="3" xr:uid="{CCC4D120-6B5E-470C-9B97-F3AE6463C928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107674</xdr:rowOff>
    </xdr:from>
    <xdr:to>
      <xdr:col>1</xdr:col>
      <xdr:colOff>684569</xdr:colOff>
      <xdr:row>4</xdr:row>
      <xdr:rowOff>126384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2ABFF5-7605-40BC-9F6E-FE9649C7F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62"/>
        <a:stretch/>
      </xdr:blipFill>
      <xdr:spPr>
        <a:xfrm>
          <a:off x="74544" y="107674"/>
          <a:ext cx="858503" cy="717177"/>
        </a:xfrm>
        <a:prstGeom prst="rect">
          <a:avLst/>
        </a:prstGeom>
      </xdr:spPr>
    </xdr:pic>
    <xdr:clientData/>
  </xdr:twoCellAnchor>
  <xdr:twoCellAnchor editAs="oneCell">
    <xdr:from>
      <xdr:col>1</xdr:col>
      <xdr:colOff>758394</xdr:colOff>
      <xdr:row>0</xdr:row>
      <xdr:rowOff>161461</xdr:rowOff>
    </xdr:from>
    <xdr:to>
      <xdr:col>4</xdr:col>
      <xdr:colOff>718667</xdr:colOff>
      <xdr:row>4</xdr:row>
      <xdr:rowOff>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171FD6-DEF4-469C-9BEB-83B8ED3B61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0" t="-4313" r="53157" b="47156"/>
        <a:stretch/>
      </xdr:blipFill>
      <xdr:spPr>
        <a:xfrm>
          <a:off x="1006872" y="161461"/>
          <a:ext cx="1765882" cy="537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107674</xdr:rowOff>
    </xdr:from>
    <xdr:to>
      <xdr:col>1</xdr:col>
      <xdr:colOff>684569</xdr:colOff>
      <xdr:row>4</xdr:row>
      <xdr:rowOff>126384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C7D18-304C-4E8D-B0E0-4F4409807C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62"/>
        <a:stretch/>
      </xdr:blipFill>
      <xdr:spPr>
        <a:xfrm>
          <a:off x="74544" y="107674"/>
          <a:ext cx="876725" cy="704510"/>
        </a:xfrm>
        <a:prstGeom prst="rect">
          <a:avLst/>
        </a:prstGeom>
      </xdr:spPr>
    </xdr:pic>
    <xdr:clientData/>
  </xdr:twoCellAnchor>
  <xdr:twoCellAnchor editAs="oneCell">
    <xdr:from>
      <xdr:col>1</xdr:col>
      <xdr:colOff>758394</xdr:colOff>
      <xdr:row>0</xdr:row>
      <xdr:rowOff>161461</xdr:rowOff>
    </xdr:from>
    <xdr:to>
      <xdr:col>4</xdr:col>
      <xdr:colOff>718667</xdr:colOff>
      <xdr:row>4</xdr:row>
      <xdr:rowOff>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630780-8D94-4C93-9A4B-846E017055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0" t="-4313" r="53157" b="47156"/>
        <a:stretch/>
      </xdr:blipFill>
      <xdr:spPr>
        <a:xfrm>
          <a:off x="1025094" y="161461"/>
          <a:ext cx="1903373" cy="52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showGridLines="0" topLeftCell="A7" zoomScale="77" zoomScaleNormal="77" zoomScaleSheetLayoutView="92" workbookViewId="0">
      <selection activeCell="E20" sqref="E20"/>
    </sheetView>
  </sheetViews>
  <sheetFormatPr baseColWidth="10" defaultColWidth="9.25" defaultRowHeight="13" x14ac:dyDescent="0.2"/>
  <cols>
    <col min="1" max="1" width="4.75" style="1" customWidth="1"/>
    <col min="2" max="2" width="22.25" style="1" customWidth="1"/>
    <col min="3" max="3" width="5.25" style="1" customWidth="1"/>
    <col min="4" max="4" width="6.25" style="1" customWidth="1"/>
    <col min="5" max="5" width="39" style="1" customWidth="1"/>
    <col min="6" max="6" width="10.5" style="1" customWidth="1"/>
    <col min="7" max="7" width="26.5" style="24" customWidth="1"/>
    <col min="8" max="8" width="14.75" style="5" customWidth="1"/>
    <col min="9" max="9" width="18.5" style="5" customWidth="1"/>
    <col min="10" max="10" width="15.5" style="1" customWidth="1"/>
    <col min="11" max="11" width="28.5" style="1" customWidth="1"/>
    <col min="12" max="12" width="9.25" style="1"/>
    <col min="13" max="13" width="15.75" style="1" customWidth="1"/>
    <col min="14" max="14" width="9.25" style="1" customWidth="1"/>
    <col min="15" max="15" width="26.75" style="1" customWidth="1"/>
    <col min="16" max="16384" width="9.25" style="1"/>
  </cols>
  <sheetData>
    <row r="1" spans="1:13" ht="14" customHeight="1" x14ac:dyDescent="0.2"/>
    <row r="2" spans="1:13" ht="14" customHeight="1" x14ac:dyDescent="0.2"/>
    <row r="3" spans="1:13" ht="14" customHeight="1" x14ac:dyDescent="0.2"/>
    <row r="4" spans="1:13" ht="14" customHeight="1" x14ac:dyDescent="0.2"/>
    <row r="5" spans="1:13" ht="14" customHeight="1" x14ac:dyDescent="0.2"/>
    <row r="6" spans="1:13" ht="17" customHeight="1" x14ac:dyDescent="0.2">
      <c r="A6" s="3" t="s">
        <v>24</v>
      </c>
    </row>
    <row r="7" spans="1:13" x14ac:dyDescent="0.2">
      <c r="A7" s="4"/>
    </row>
    <row r="8" spans="1:13" x14ac:dyDescent="0.2">
      <c r="A8" s="6" t="s">
        <v>31</v>
      </c>
      <c r="B8" s="5"/>
      <c r="C8" s="48" t="s">
        <v>34</v>
      </c>
      <c r="D8" s="49" t="s">
        <v>51</v>
      </c>
    </row>
    <row r="9" spans="1:13" x14ac:dyDescent="0.2">
      <c r="A9" s="6" t="s">
        <v>32</v>
      </c>
      <c r="B9" s="5"/>
      <c r="C9" s="48" t="s">
        <v>34</v>
      </c>
      <c r="D9" s="49" t="s">
        <v>35</v>
      </c>
    </row>
    <row r="10" spans="1:13" x14ac:dyDescent="0.2">
      <c r="A10" s="6" t="s">
        <v>33</v>
      </c>
      <c r="B10" s="5"/>
      <c r="C10" s="48" t="s">
        <v>34</v>
      </c>
      <c r="D10" s="49" t="s">
        <v>36</v>
      </c>
    </row>
    <row r="11" spans="1:13" x14ac:dyDescent="0.2">
      <c r="A11" s="6"/>
      <c r="B11" s="5"/>
      <c r="C11" s="48"/>
      <c r="K11" s="106" t="s">
        <v>37</v>
      </c>
      <c r="L11" s="106"/>
      <c r="M11" s="90">
        <f>M31</f>
        <v>1.9375</v>
      </c>
    </row>
    <row r="12" spans="1:13" x14ac:dyDescent="0.2">
      <c r="D12" s="28"/>
    </row>
    <row r="13" spans="1:13" s="2" customFormat="1" ht="16.5" customHeight="1" x14ac:dyDescent="0.15">
      <c r="A13" s="100" t="s">
        <v>6</v>
      </c>
      <c r="B13" s="100" t="s">
        <v>0</v>
      </c>
      <c r="C13" s="107" t="s">
        <v>1</v>
      </c>
      <c r="D13" s="108"/>
      <c r="E13" s="109"/>
      <c r="F13" s="100" t="s">
        <v>2</v>
      </c>
      <c r="G13" s="102" t="s">
        <v>3</v>
      </c>
      <c r="H13" s="102"/>
      <c r="I13" s="102"/>
      <c r="J13" s="99" t="s">
        <v>26</v>
      </c>
      <c r="K13" s="99" t="s">
        <v>4</v>
      </c>
      <c r="L13" s="99" t="s">
        <v>5</v>
      </c>
      <c r="M13" s="99" t="s">
        <v>25</v>
      </c>
    </row>
    <row r="14" spans="1:13" ht="37.5" customHeight="1" x14ac:dyDescent="0.2">
      <c r="A14" s="100"/>
      <c r="B14" s="100"/>
      <c r="C14" s="110"/>
      <c r="D14" s="111"/>
      <c r="E14" s="112"/>
      <c r="F14" s="100"/>
      <c r="G14" s="42" t="s">
        <v>14</v>
      </c>
      <c r="H14" s="36" t="s">
        <v>50</v>
      </c>
      <c r="I14" s="36" t="s">
        <v>15</v>
      </c>
      <c r="J14" s="99"/>
      <c r="K14" s="99"/>
      <c r="L14" s="99"/>
      <c r="M14" s="99"/>
    </row>
    <row r="15" spans="1:13" x14ac:dyDescent="0.2">
      <c r="A15" s="32"/>
      <c r="B15" s="33"/>
      <c r="C15" s="33"/>
      <c r="D15" s="33"/>
      <c r="E15" s="33"/>
      <c r="F15" s="33"/>
      <c r="G15" s="43"/>
      <c r="H15" s="34"/>
      <c r="I15" s="34"/>
      <c r="J15" s="33"/>
      <c r="K15" s="33"/>
      <c r="L15" s="33"/>
      <c r="M15" s="35"/>
    </row>
    <row r="16" spans="1:13" x14ac:dyDescent="0.2">
      <c r="A16" s="103" t="s">
        <v>11</v>
      </c>
      <c r="B16" s="113" t="s">
        <v>7</v>
      </c>
      <c r="C16" s="63"/>
      <c r="D16" s="12" t="s">
        <v>12</v>
      </c>
      <c r="E16" s="12"/>
      <c r="F16" s="11"/>
      <c r="G16" s="44"/>
      <c r="H16" s="11"/>
      <c r="I16" s="11"/>
      <c r="J16" s="11"/>
      <c r="K16" s="85"/>
      <c r="L16" s="11"/>
      <c r="M16" s="10"/>
    </row>
    <row r="17" spans="1:16" ht="12" customHeight="1" x14ac:dyDescent="0.2">
      <c r="A17" s="104"/>
      <c r="B17" s="114"/>
      <c r="C17" s="95" t="s">
        <v>54</v>
      </c>
      <c r="D17" s="61" t="s">
        <v>28</v>
      </c>
      <c r="E17" s="54" t="s">
        <v>52</v>
      </c>
      <c r="F17" s="50">
        <f>SUM(F18:F18)</f>
        <v>0.05</v>
      </c>
      <c r="G17" s="65"/>
      <c r="H17" s="38">
        <f>SUM(H18:H18)</f>
        <v>30</v>
      </c>
      <c r="I17" s="79" t="s">
        <v>46</v>
      </c>
      <c r="J17" s="70">
        <f>SUM(J18:J18)</f>
        <v>30</v>
      </c>
      <c r="K17" s="82"/>
      <c r="L17" s="71">
        <f>SUM(L18:L18)</f>
        <v>1</v>
      </c>
      <c r="M17" s="88">
        <f>SUM(M18)</f>
        <v>0.05</v>
      </c>
      <c r="P17" s="31"/>
    </row>
    <row r="18" spans="1:16" ht="28" x14ac:dyDescent="0.2">
      <c r="A18" s="104"/>
      <c r="B18" s="114"/>
      <c r="C18" s="96"/>
      <c r="D18" s="57" t="s">
        <v>27</v>
      </c>
      <c r="E18" s="56" t="s">
        <v>58</v>
      </c>
      <c r="F18" s="51">
        <v>0.05</v>
      </c>
      <c r="G18" s="68" t="s">
        <v>44</v>
      </c>
      <c r="H18" s="80">
        <v>30</v>
      </c>
      <c r="I18" s="81" t="s">
        <v>46</v>
      </c>
      <c r="J18" s="78">
        <v>30</v>
      </c>
      <c r="K18" s="81" t="s">
        <v>45</v>
      </c>
      <c r="L18" s="72">
        <f>H18/J18</f>
        <v>1</v>
      </c>
      <c r="M18" s="87">
        <f>L18*F18*100%</f>
        <v>0.05</v>
      </c>
      <c r="P18" s="31"/>
    </row>
    <row r="19" spans="1:16" x14ac:dyDescent="0.2">
      <c r="A19" s="104"/>
      <c r="B19" s="114"/>
      <c r="C19" s="86"/>
      <c r="D19" s="57"/>
      <c r="E19" s="56"/>
      <c r="F19" s="51"/>
      <c r="G19" s="68"/>
      <c r="H19" s="80"/>
      <c r="I19" s="92"/>
      <c r="J19" s="78"/>
      <c r="K19" s="81"/>
      <c r="L19" s="72"/>
      <c r="M19" s="87"/>
      <c r="P19" s="31"/>
    </row>
    <row r="20" spans="1:16" ht="12" customHeight="1" x14ac:dyDescent="0.2">
      <c r="A20" s="104"/>
      <c r="B20" s="114"/>
      <c r="C20" s="86" t="s">
        <v>53</v>
      </c>
      <c r="D20" s="61" t="s">
        <v>56</v>
      </c>
      <c r="E20" s="54" t="s">
        <v>55</v>
      </c>
      <c r="F20" s="50">
        <v>0.05</v>
      </c>
      <c r="G20" s="65"/>
      <c r="H20" s="38">
        <f>SUM(H21:H21)</f>
        <v>30</v>
      </c>
      <c r="I20" s="79" t="s">
        <v>46</v>
      </c>
      <c r="J20" s="70">
        <f>SUM(J21:J21)</f>
        <v>30</v>
      </c>
      <c r="K20" s="82"/>
      <c r="L20" s="71">
        <f>SUM(L21:L21)</f>
        <v>1</v>
      </c>
      <c r="M20" s="88">
        <f>SUM(M21)</f>
        <v>0.05</v>
      </c>
      <c r="P20" s="31"/>
    </row>
    <row r="21" spans="1:16" ht="42" x14ac:dyDescent="0.2">
      <c r="A21" s="104"/>
      <c r="B21" s="114"/>
      <c r="C21" s="86"/>
      <c r="D21" s="57" t="s">
        <v>57</v>
      </c>
      <c r="E21" s="56" t="s">
        <v>59</v>
      </c>
      <c r="F21" s="51">
        <v>0.05</v>
      </c>
      <c r="G21" s="68" t="s">
        <v>44</v>
      </c>
      <c r="H21" s="80">
        <v>30</v>
      </c>
      <c r="I21" s="81" t="s">
        <v>46</v>
      </c>
      <c r="J21" s="78">
        <v>30</v>
      </c>
      <c r="K21" s="81" t="s">
        <v>45</v>
      </c>
      <c r="L21" s="72">
        <f>H21/J21</f>
        <v>1</v>
      </c>
      <c r="M21" s="87">
        <f>L21*F21*100%</f>
        <v>0.05</v>
      </c>
      <c r="P21" s="31"/>
    </row>
    <row r="22" spans="1:16" x14ac:dyDescent="0.2">
      <c r="A22" s="105"/>
      <c r="B22" s="115"/>
      <c r="C22" s="86"/>
      <c r="D22" s="57"/>
      <c r="E22" s="56"/>
      <c r="F22" s="51"/>
      <c r="G22" s="68"/>
      <c r="H22" s="91"/>
      <c r="I22" s="92"/>
      <c r="J22" s="78"/>
      <c r="K22" s="92"/>
      <c r="L22" s="72"/>
      <c r="M22" s="87"/>
      <c r="P22" s="31"/>
    </row>
    <row r="23" spans="1:16" x14ac:dyDescent="0.2">
      <c r="A23" s="94" t="s">
        <v>13</v>
      </c>
      <c r="B23" s="101" t="s">
        <v>8</v>
      </c>
      <c r="C23" s="64"/>
      <c r="D23" s="13" t="s">
        <v>12</v>
      </c>
      <c r="E23" s="13"/>
      <c r="F23" s="52"/>
      <c r="G23" s="40"/>
      <c r="H23" s="20"/>
      <c r="I23" s="75"/>
      <c r="J23" s="11"/>
      <c r="K23" s="53"/>
      <c r="L23" s="11"/>
      <c r="M23" s="10"/>
    </row>
    <row r="24" spans="1:16" ht="28" x14ac:dyDescent="0.2">
      <c r="A24" s="94"/>
      <c r="B24" s="101"/>
      <c r="C24" s="97" t="s">
        <v>61</v>
      </c>
      <c r="D24" s="60" t="s">
        <v>28</v>
      </c>
      <c r="E24" s="55" t="s">
        <v>38</v>
      </c>
      <c r="F24" s="50">
        <v>0.9</v>
      </c>
      <c r="G24" s="67"/>
      <c r="H24" s="74">
        <f>SUM(H25:H29)</f>
        <v>30</v>
      </c>
      <c r="I24" s="82" t="s">
        <v>46</v>
      </c>
      <c r="J24" s="77">
        <f>SUM(J25:J29)</f>
        <v>17</v>
      </c>
      <c r="K24" s="83"/>
      <c r="L24" s="71">
        <f>SUM(L25:L29)</f>
        <v>8.1666666666666661</v>
      </c>
      <c r="M24" s="88">
        <f>SUM(M26,M27,M28,M29)</f>
        <v>1.8374999999999999</v>
      </c>
    </row>
    <row r="25" spans="1:16" ht="14" x14ac:dyDescent="0.2">
      <c r="A25" s="94"/>
      <c r="B25" s="101"/>
      <c r="C25" s="98"/>
      <c r="D25" s="57" t="s">
        <v>27</v>
      </c>
      <c r="E25" s="58" t="s">
        <v>60</v>
      </c>
      <c r="F25" s="51"/>
      <c r="G25" s="62"/>
      <c r="H25" s="76"/>
      <c r="I25" s="66"/>
      <c r="J25" s="78"/>
      <c r="K25" s="84"/>
      <c r="L25" s="73"/>
      <c r="M25" s="39"/>
    </row>
    <row r="26" spans="1:16" ht="42" x14ac:dyDescent="0.2">
      <c r="A26" s="94"/>
      <c r="B26" s="101"/>
      <c r="C26" s="98"/>
      <c r="D26" s="59" t="s">
        <v>40</v>
      </c>
      <c r="E26" s="93" t="s">
        <v>62</v>
      </c>
      <c r="F26" s="51">
        <f>90%/4</f>
        <v>0.22500000000000001</v>
      </c>
      <c r="G26" s="69" t="s">
        <v>45</v>
      </c>
      <c r="H26" s="80">
        <v>5</v>
      </c>
      <c r="I26" s="81" t="s">
        <v>46</v>
      </c>
      <c r="J26" s="78">
        <v>2</v>
      </c>
      <c r="K26" s="81" t="s">
        <v>47</v>
      </c>
      <c r="L26" s="72">
        <f>H26/J26</f>
        <v>2.5</v>
      </c>
      <c r="M26" s="87">
        <f>L26*F26*100%</f>
        <v>0.5625</v>
      </c>
    </row>
    <row r="27" spans="1:16" ht="42" x14ac:dyDescent="0.2">
      <c r="A27" s="94"/>
      <c r="B27" s="101"/>
      <c r="C27" s="98"/>
      <c r="D27" s="57" t="s">
        <v>41</v>
      </c>
      <c r="E27" s="93" t="s">
        <v>65</v>
      </c>
      <c r="F27" s="51">
        <f t="shared" ref="F27:F29" si="0">90%/4</f>
        <v>0.22500000000000001</v>
      </c>
      <c r="G27" s="69" t="s">
        <v>45</v>
      </c>
      <c r="H27" s="80">
        <v>15</v>
      </c>
      <c r="I27" s="81" t="s">
        <v>46</v>
      </c>
      <c r="J27" s="78">
        <v>10</v>
      </c>
      <c r="K27" s="81" t="s">
        <v>47</v>
      </c>
      <c r="L27" s="72">
        <f>H27/J27</f>
        <v>1.5</v>
      </c>
      <c r="M27" s="87">
        <f t="shared" ref="M27:M29" si="1">L27*F27*100%</f>
        <v>0.33750000000000002</v>
      </c>
    </row>
    <row r="28" spans="1:16" ht="42" x14ac:dyDescent="0.2">
      <c r="A28" s="94"/>
      <c r="B28" s="101"/>
      <c r="C28" s="98"/>
      <c r="D28" s="57" t="s">
        <v>42</v>
      </c>
      <c r="E28" s="56" t="s">
        <v>63</v>
      </c>
      <c r="F28" s="51">
        <f t="shared" si="0"/>
        <v>0.22500000000000001</v>
      </c>
      <c r="G28" s="69" t="s">
        <v>45</v>
      </c>
      <c r="H28" s="80">
        <v>5</v>
      </c>
      <c r="I28" s="81" t="s">
        <v>46</v>
      </c>
      <c r="J28" s="78">
        <v>2</v>
      </c>
      <c r="K28" s="81" t="s">
        <v>47</v>
      </c>
      <c r="L28" s="72">
        <f t="shared" ref="L28:L29" si="2">H28/J28</f>
        <v>2.5</v>
      </c>
      <c r="M28" s="87">
        <f t="shared" si="1"/>
        <v>0.5625</v>
      </c>
    </row>
    <row r="29" spans="1:16" ht="56" x14ac:dyDescent="0.2">
      <c r="A29" s="94"/>
      <c r="B29" s="101"/>
      <c r="C29" s="98"/>
      <c r="D29" s="57" t="s">
        <v>43</v>
      </c>
      <c r="E29" s="56" t="s">
        <v>64</v>
      </c>
      <c r="F29" s="51">
        <f t="shared" si="0"/>
        <v>0.22500000000000001</v>
      </c>
      <c r="G29" s="69" t="s">
        <v>45</v>
      </c>
      <c r="H29" s="80">
        <v>5</v>
      </c>
      <c r="I29" s="81" t="s">
        <v>46</v>
      </c>
      <c r="J29" s="78">
        <v>3</v>
      </c>
      <c r="K29" s="81" t="s">
        <v>47</v>
      </c>
      <c r="L29" s="72">
        <f t="shared" si="2"/>
        <v>1.6666666666666667</v>
      </c>
      <c r="M29" s="87">
        <f t="shared" si="1"/>
        <v>0.375</v>
      </c>
    </row>
    <row r="30" spans="1:16" x14ac:dyDescent="0.2">
      <c r="A30" s="19"/>
      <c r="B30" s="16"/>
      <c r="C30" s="16"/>
      <c r="D30" s="16"/>
      <c r="E30" s="16"/>
      <c r="F30" s="37">
        <f>SUM(F17,F20,F24)</f>
        <v>1</v>
      </c>
      <c r="G30" s="45"/>
      <c r="H30" s="17"/>
      <c r="I30" s="17"/>
      <c r="J30" s="16"/>
      <c r="K30" s="16"/>
      <c r="L30" s="16"/>
      <c r="M30" s="18"/>
    </row>
    <row r="31" spans="1:16" x14ac:dyDescent="0.2">
      <c r="A31" s="22"/>
      <c r="B31" s="14"/>
      <c r="C31" s="14"/>
      <c r="D31" s="14"/>
      <c r="E31" s="14"/>
      <c r="F31" s="14"/>
      <c r="G31" s="46"/>
      <c r="H31" s="15"/>
      <c r="I31" s="15"/>
      <c r="J31" s="14"/>
      <c r="K31" s="23" t="s">
        <v>16</v>
      </c>
      <c r="L31" s="23"/>
      <c r="M31" s="89">
        <f>SUM(M18,M21,M26,M27,M28,M29)</f>
        <v>1.9375</v>
      </c>
    </row>
    <row r="32" spans="1:16" x14ac:dyDescent="0.2">
      <c r="A32" s="19"/>
      <c r="B32" s="16"/>
      <c r="C32" s="16"/>
      <c r="D32" s="16"/>
      <c r="E32" s="16"/>
      <c r="F32" s="16"/>
      <c r="G32" s="45"/>
      <c r="H32" s="17"/>
      <c r="I32" s="17"/>
      <c r="J32" s="16"/>
      <c r="K32" s="16"/>
      <c r="L32" s="16"/>
      <c r="M32" s="18"/>
    </row>
    <row r="33" spans="1:13" x14ac:dyDescent="0.2">
      <c r="A33" s="8"/>
      <c r="B33" s="9"/>
      <c r="C33" s="9"/>
      <c r="D33" s="9"/>
      <c r="E33" s="9"/>
      <c r="F33" s="9"/>
      <c r="G33" s="47"/>
      <c r="H33" s="8"/>
      <c r="I33" s="8"/>
      <c r="J33" s="9"/>
      <c r="K33" s="9"/>
      <c r="L33" s="9"/>
      <c r="M33" s="9"/>
    </row>
    <row r="34" spans="1:13" ht="13.25" customHeight="1" x14ac:dyDescent="0.2">
      <c r="A34" s="5"/>
    </row>
    <row r="35" spans="1:13" ht="13.25" customHeight="1" x14ac:dyDescent="0.2">
      <c r="A35" s="21" t="s">
        <v>48</v>
      </c>
      <c r="C35" s="7"/>
      <c r="F35" s="27" t="s">
        <v>49</v>
      </c>
    </row>
    <row r="36" spans="1:13" ht="13.25" customHeight="1" x14ac:dyDescent="0.2">
      <c r="A36" s="26" t="s">
        <v>17</v>
      </c>
      <c r="B36" s="7" t="s">
        <v>39</v>
      </c>
      <c r="F36" s="29" t="s">
        <v>6</v>
      </c>
      <c r="G36" s="30" t="s">
        <v>23</v>
      </c>
      <c r="H36" s="29"/>
      <c r="I36" s="29" t="s">
        <v>22</v>
      </c>
      <c r="J36" s="28"/>
      <c r="K36" s="30"/>
      <c r="L36" s="30"/>
      <c r="M36" s="30"/>
    </row>
    <row r="37" spans="1:13" ht="13.25" customHeight="1" x14ac:dyDescent="0.2">
      <c r="A37" s="26" t="s">
        <v>18</v>
      </c>
      <c r="B37" s="7" t="s">
        <v>21</v>
      </c>
      <c r="F37" s="26" t="s">
        <v>17</v>
      </c>
      <c r="G37" s="24" t="s">
        <v>7</v>
      </c>
      <c r="I37" s="41" t="s">
        <v>29</v>
      </c>
      <c r="K37" s="24"/>
      <c r="L37" s="24"/>
      <c r="M37" s="24"/>
    </row>
    <row r="38" spans="1:13" ht="13.25" customHeight="1" x14ac:dyDescent="0.2">
      <c r="A38" s="26"/>
      <c r="B38" s="7"/>
      <c r="F38" s="26" t="s">
        <v>18</v>
      </c>
      <c r="G38" s="24" t="s">
        <v>8</v>
      </c>
      <c r="I38" s="41" t="s">
        <v>29</v>
      </c>
      <c r="J38" s="24"/>
      <c r="K38" s="24"/>
      <c r="L38" s="24"/>
      <c r="M38" s="24"/>
    </row>
    <row r="39" spans="1:13" ht="13.25" customHeight="1" x14ac:dyDescent="0.2">
      <c r="A39" s="25"/>
      <c r="B39" s="7" t="s">
        <v>30</v>
      </c>
      <c r="F39" s="26" t="s">
        <v>19</v>
      </c>
      <c r="G39" s="24" t="s">
        <v>9</v>
      </c>
      <c r="I39" s="41" t="s">
        <v>29</v>
      </c>
      <c r="J39" s="24"/>
      <c r="K39" s="24"/>
      <c r="L39" s="24"/>
      <c r="M39" s="24"/>
    </row>
    <row r="40" spans="1:13" ht="13.25" customHeight="1" x14ac:dyDescent="0.2">
      <c r="A40" s="25"/>
      <c r="B40" s="7"/>
      <c r="F40" s="26" t="s">
        <v>20</v>
      </c>
      <c r="G40" s="24" t="s">
        <v>10</v>
      </c>
      <c r="I40" s="41" t="s">
        <v>29</v>
      </c>
      <c r="K40" s="24"/>
      <c r="L40" s="24"/>
      <c r="M40" s="24"/>
    </row>
    <row r="41" spans="1:13" x14ac:dyDescent="0.2">
      <c r="C41" s="7"/>
      <c r="J41" s="24"/>
      <c r="K41" s="24"/>
      <c r="L41" s="24"/>
      <c r="M41" s="24"/>
    </row>
  </sheetData>
  <mergeCells count="16">
    <mergeCell ref="K11:L11"/>
    <mergeCell ref="K13:K14"/>
    <mergeCell ref="L13:L14"/>
    <mergeCell ref="C13:E14"/>
    <mergeCell ref="B16:B22"/>
    <mergeCell ref="A23:A29"/>
    <mergeCell ref="C17:C18"/>
    <mergeCell ref="C24:C29"/>
    <mergeCell ref="M13:M14"/>
    <mergeCell ref="F13:F14"/>
    <mergeCell ref="B13:B14"/>
    <mergeCell ref="B23:B29"/>
    <mergeCell ref="A13:A14"/>
    <mergeCell ref="G13:I13"/>
    <mergeCell ref="J13:J14"/>
    <mergeCell ref="A16:A22"/>
  </mergeCells>
  <phoneticPr fontId="10" type="noConversion"/>
  <pageMargins left="0.7" right="0.7" top="0.75" bottom="0.75" header="0.3" footer="0.3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2BB5-E4E7-433E-84BB-46E99EA405CB}">
  <dimension ref="A1:P57"/>
  <sheetViews>
    <sheetView showGridLines="0" tabSelected="1" topLeftCell="A9" zoomScale="142" zoomScaleNormal="77" zoomScaleSheetLayoutView="92" workbookViewId="0">
      <selection activeCell="F17" sqref="F17"/>
    </sheetView>
  </sheetViews>
  <sheetFormatPr baseColWidth="10" defaultColWidth="9.25" defaultRowHeight="13" x14ac:dyDescent="0.2"/>
  <cols>
    <col min="1" max="1" width="4.75" style="1" customWidth="1"/>
    <col min="2" max="2" width="22.25" style="1" customWidth="1"/>
    <col min="3" max="3" width="5.25" style="139" customWidth="1"/>
    <col min="4" max="4" width="6.25" style="5" customWidth="1"/>
    <col min="5" max="5" width="49.5" style="1" customWidth="1"/>
    <col min="6" max="6" width="10.5" style="1" customWidth="1"/>
    <col min="7" max="7" width="26.5" style="24" customWidth="1"/>
    <col min="8" max="8" width="14.75" style="5" customWidth="1"/>
    <col min="9" max="9" width="18.5" style="5" customWidth="1"/>
    <col min="10" max="10" width="15.5" style="1" customWidth="1"/>
    <col min="11" max="11" width="28.5" style="1" customWidth="1"/>
    <col min="12" max="12" width="9.25" style="1"/>
    <col min="13" max="13" width="15.75" style="1" customWidth="1"/>
    <col min="14" max="14" width="9.25" style="1" customWidth="1"/>
    <col min="15" max="15" width="26.75" style="1" customWidth="1"/>
    <col min="16" max="16384" width="9.25" style="1"/>
  </cols>
  <sheetData>
    <row r="1" spans="1:13" ht="14" customHeight="1" x14ac:dyDescent="0.2"/>
    <row r="2" spans="1:13" ht="14" customHeight="1" x14ac:dyDescent="0.2"/>
    <row r="3" spans="1:13" ht="14" customHeight="1" x14ac:dyDescent="0.2"/>
    <row r="4" spans="1:13" ht="14" customHeight="1" x14ac:dyDescent="0.2"/>
    <row r="5" spans="1:13" ht="14" customHeight="1" x14ac:dyDescent="0.2"/>
    <row r="6" spans="1:13" ht="17" customHeight="1" x14ac:dyDescent="0.2">
      <c r="A6" s="3" t="s">
        <v>24</v>
      </c>
    </row>
    <row r="7" spans="1:13" x14ac:dyDescent="0.2">
      <c r="A7" s="4"/>
    </row>
    <row r="8" spans="1:13" x14ac:dyDescent="0.2">
      <c r="A8" s="6" t="s">
        <v>31</v>
      </c>
      <c r="B8" s="5"/>
      <c r="C8" s="140" t="s">
        <v>34</v>
      </c>
      <c r="D8" s="157" t="s">
        <v>51</v>
      </c>
      <c r="E8" s="156"/>
    </row>
    <row r="9" spans="1:13" x14ac:dyDescent="0.2">
      <c r="A9" s="6" t="s">
        <v>32</v>
      </c>
      <c r="B9" s="5"/>
      <c r="C9" s="140" t="s">
        <v>34</v>
      </c>
      <c r="D9" s="158" t="s">
        <v>35</v>
      </c>
      <c r="E9" s="159"/>
    </row>
    <row r="10" spans="1:13" x14ac:dyDescent="0.2">
      <c r="A10" s="6" t="s">
        <v>33</v>
      </c>
      <c r="B10" s="5"/>
      <c r="C10" s="140" t="s">
        <v>34</v>
      </c>
      <c r="D10" s="158" t="s">
        <v>36</v>
      </c>
      <c r="E10" s="159"/>
    </row>
    <row r="11" spans="1:13" x14ac:dyDescent="0.2">
      <c r="A11" s="6"/>
      <c r="B11" s="5"/>
      <c r="C11" s="140"/>
      <c r="K11" s="106" t="s">
        <v>37</v>
      </c>
      <c r="L11" s="106"/>
      <c r="M11" s="90">
        <f>M47</f>
        <v>1.9799999999999998</v>
      </c>
    </row>
    <row r="12" spans="1:13" x14ac:dyDescent="0.2">
      <c r="D12" s="29"/>
    </row>
    <row r="13" spans="1:13" s="2" customFormat="1" ht="16.5" customHeight="1" x14ac:dyDescent="0.15">
      <c r="A13" s="100" t="s">
        <v>6</v>
      </c>
      <c r="B13" s="100" t="s">
        <v>0</v>
      </c>
      <c r="C13" s="107" t="s">
        <v>1</v>
      </c>
      <c r="D13" s="108"/>
      <c r="E13" s="109"/>
      <c r="F13" s="100" t="s">
        <v>2</v>
      </c>
      <c r="G13" s="102" t="s">
        <v>3</v>
      </c>
      <c r="H13" s="102"/>
      <c r="I13" s="102"/>
      <c r="J13" s="99" t="s">
        <v>26</v>
      </c>
      <c r="K13" s="99" t="s">
        <v>4</v>
      </c>
      <c r="L13" s="99" t="s">
        <v>5</v>
      </c>
      <c r="M13" s="99" t="s">
        <v>25</v>
      </c>
    </row>
    <row r="14" spans="1:13" ht="37.5" customHeight="1" x14ac:dyDescent="0.2">
      <c r="A14" s="100"/>
      <c r="B14" s="100"/>
      <c r="C14" s="110"/>
      <c r="D14" s="111"/>
      <c r="E14" s="112"/>
      <c r="F14" s="100"/>
      <c r="G14" s="42" t="s">
        <v>14</v>
      </c>
      <c r="H14" s="36" t="s">
        <v>50</v>
      </c>
      <c r="I14" s="36" t="s">
        <v>15</v>
      </c>
      <c r="J14" s="99"/>
      <c r="K14" s="99"/>
      <c r="L14" s="99"/>
      <c r="M14" s="99"/>
    </row>
    <row r="15" spans="1:13" x14ac:dyDescent="0.2">
      <c r="A15" s="32"/>
      <c r="B15" s="33"/>
      <c r="C15" s="141"/>
      <c r="D15" s="34"/>
      <c r="E15" s="33"/>
      <c r="F15" s="33"/>
      <c r="G15" s="43"/>
      <c r="H15" s="34"/>
      <c r="I15" s="34"/>
      <c r="J15" s="33"/>
      <c r="K15" s="33"/>
      <c r="L15" s="33"/>
      <c r="M15" s="35"/>
    </row>
    <row r="16" spans="1:13" ht="30" customHeight="1" x14ac:dyDescent="0.2">
      <c r="A16" s="126" t="s">
        <v>11</v>
      </c>
      <c r="B16" s="114" t="s">
        <v>7</v>
      </c>
      <c r="C16" s="135" t="s">
        <v>54</v>
      </c>
      <c r="D16" s="150" t="s">
        <v>28</v>
      </c>
      <c r="E16" s="55" t="s">
        <v>68</v>
      </c>
      <c r="F16" s="50">
        <f>SUM(F17:F21)</f>
        <v>0.12000000000000001</v>
      </c>
      <c r="G16" s="67"/>
      <c r="H16" s="74">
        <f>SUM(H17:H21)</f>
        <v>35</v>
      </c>
      <c r="I16" s="82" t="s">
        <v>46</v>
      </c>
      <c r="J16" s="77">
        <f>SUM(J17:J21)</f>
        <v>18</v>
      </c>
      <c r="K16" s="83"/>
      <c r="L16" s="71">
        <f>SUM(L17:L21)</f>
        <v>11.5</v>
      </c>
      <c r="M16" s="88">
        <f>SUM(M17,M18,M19,,M20,M21)</f>
        <v>0.26999999999999996</v>
      </c>
    </row>
    <row r="17" spans="1:16" ht="28" x14ac:dyDescent="0.2">
      <c r="A17" s="126"/>
      <c r="B17" s="114"/>
      <c r="C17" s="126"/>
      <c r="D17" s="69" t="s">
        <v>27</v>
      </c>
      <c r="E17" s="154" t="s">
        <v>95</v>
      </c>
      <c r="F17" s="51">
        <v>0.02</v>
      </c>
      <c r="G17" s="68" t="s">
        <v>44</v>
      </c>
      <c r="H17" s="80">
        <v>5</v>
      </c>
      <c r="I17" s="81" t="s">
        <v>46</v>
      </c>
      <c r="J17" s="78">
        <v>2</v>
      </c>
      <c r="K17" s="81" t="s">
        <v>47</v>
      </c>
      <c r="L17" s="72">
        <f>H17/J17</f>
        <v>2.5</v>
      </c>
      <c r="M17" s="87">
        <f>L17*F17*100%</f>
        <v>0.05</v>
      </c>
    </row>
    <row r="18" spans="1:16" ht="28" x14ac:dyDescent="0.2">
      <c r="A18" s="126"/>
      <c r="B18" s="114"/>
      <c r="C18" s="126"/>
      <c r="D18" s="69" t="s">
        <v>72</v>
      </c>
      <c r="E18" s="154" t="s">
        <v>83</v>
      </c>
      <c r="F18" s="51">
        <v>0.02</v>
      </c>
      <c r="G18" s="68" t="s">
        <v>44</v>
      </c>
      <c r="H18" s="80">
        <v>5</v>
      </c>
      <c r="I18" s="81" t="s">
        <v>46</v>
      </c>
      <c r="J18" s="78">
        <v>2</v>
      </c>
      <c r="K18" s="81" t="s">
        <v>47</v>
      </c>
      <c r="L18" s="72">
        <f>H18/J18</f>
        <v>2.5</v>
      </c>
      <c r="M18" s="87">
        <f>L18*F18*100%</f>
        <v>0.05</v>
      </c>
    </row>
    <row r="19" spans="1:16" ht="28" x14ac:dyDescent="0.2">
      <c r="A19" s="126"/>
      <c r="B19" s="114"/>
      <c r="C19" s="126"/>
      <c r="D19" s="69" t="s">
        <v>74</v>
      </c>
      <c r="E19" s="155" t="s">
        <v>84</v>
      </c>
      <c r="F19" s="51">
        <v>0.03</v>
      </c>
      <c r="G19" s="68" t="s">
        <v>44</v>
      </c>
      <c r="H19" s="80">
        <v>5</v>
      </c>
      <c r="I19" s="81" t="s">
        <v>46</v>
      </c>
      <c r="J19" s="78">
        <v>2</v>
      </c>
      <c r="K19" s="81" t="s">
        <v>47</v>
      </c>
      <c r="L19" s="72">
        <f>H19/J19</f>
        <v>2.5</v>
      </c>
      <c r="M19" s="87">
        <f>L19*F19*100%</f>
        <v>7.4999999999999997E-2</v>
      </c>
    </row>
    <row r="20" spans="1:16" ht="25" customHeight="1" x14ac:dyDescent="0.2">
      <c r="A20" s="126"/>
      <c r="B20" s="114"/>
      <c r="C20" s="126"/>
      <c r="D20" s="69" t="s">
        <v>79</v>
      </c>
      <c r="E20" s="155" t="s">
        <v>85</v>
      </c>
      <c r="F20" s="51">
        <v>0.03</v>
      </c>
      <c r="G20" s="68" t="s">
        <v>44</v>
      </c>
      <c r="H20" s="80">
        <v>15</v>
      </c>
      <c r="I20" s="81" t="s">
        <v>46</v>
      </c>
      <c r="J20" s="78">
        <v>10</v>
      </c>
      <c r="K20" s="81" t="s">
        <v>47</v>
      </c>
      <c r="L20" s="72">
        <f>H20/J20</f>
        <v>1.5</v>
      </c>
      <c r="M20" s="87">
        <f t="shared" ref="M20:M21" si="0">L20*F20*100%</f>
        <v>4.4999999999999998E-2</v>
      </c>
    </row>
    <row r="21" spans="1:16" ht="28" x14ac:dyDescent="0.2">
      <c r="A21" s="126"/>
      <c r="B21" s="114"/>
      <c r="C21" s="136"/>
      <c r="D21" s="69" t="s">
        <v>80</v>
      </c>
      <c r="E21" s="154" t="s">
        <v>86</v>
      </c>
      <c r="F21" s="51">
        <v>0.02</v>
      </c>
      <c r="G21" s="68" t="s">
        <v>44</v>
      </c>
      <c r="H21" s="80">
        <v>5</v>
      </c>
      <c r="I21" s="81" t="s">
        <v>46</v>
      </c>
      <c r="J21" s="78">
        <v>2</v>
      </c>
      <c r="K21" s="81" t="s">
        <v>47</v>
      </c>
      <c r="L21" s="72">
        <f t="shared" ref="L21" si="1">H21/J21</f>
        <v>2.5</v>
      </c>
      <c r="M21" s="87">
        <f t="shared" si="0"/>
        <v>0.05</v>
      </c>
    </row>
    <row r="22" spans="1:16" ht="30" customHeight="1" x14ac:dyDescent="0.2">
      <c r="A22" s="126"/>
      <c r="B22" s="114"/>
      <c r="C22" s="137" t="s">
        <v>53</v>
      </c>
      <c r="D22" s="150" t="s">
        <v>81</v>
      </c>
      <c r="E22" s="127" t="s">
        <v>67</v>
      </c>
      <c r="F22" s="50">
        <f>SUM(F23:F23)</f>
        <v>0.05</v>
      </c>
      <c r="G22" s="65"/>
      <c r="H22" s="38">
        <f>SUM(H23:H23)</f>
        <v>30</v>
      </c>
      <c r="I22" s="79" t="s">
        <v>46</v>
      </c>
      <c r="J22" s="70">
        <f>SUM(J23:J23)</f>
        <v>30</v>
      </c>
      <c r="K22" s="82"/>
      <c r="L22" s="71">
        <f>SUM(L23:L23)</f>
        <v>1</v>
      </c>
      <c r="M22" s="88">
        <f>SUM(M23)</f>
        <v>0.05</v>
      </c>
      <c r="P22" s="31"/>
    </row>
    <row r="23" spans="1:16" ht="28" x14ac:dyDescent="0.2">
      <c r="A23" s="126"/>
      <c r="B23" s="114"/>
      <c r="C23" s="126"/>
      <c r="D23" s="69" t="s">
        <v>57</v>
      </c>
      <c r="E23" s="56" t="s">
        <v>70</v>
      </c>
      <c r="F23" s="51">
        <v>0.05</v>
      </c>
      <c r="G23" s="68" t="s">
        <v>44</v>
      </c>
      <c r="H23" s="80">
        <v>30</v>
      </c>
      <c r="I23" s="81" t="s">
        <v>46</v>
      </c>
      <c r="J23" s="78">
        <v>30</v>
      </c>
      <c r="K23" s="81" t="s">
        <v>45</v>
      </c>
      <c r="L23" s="72">
        <f>H23/J23</f>
        <v>1</v>
      </c>
      <c r="M23" s="87">
        <f>L23*F23*100%</f>
        <v>0.05</v>
      </c>
      <c r="P23" s="31"/>
    </row>
    <row r="24" spans="1:16" ht="30" customHeight="1" x14ac:dyDescent="0.2">
      <c r="A24" s="131" t="s">
        <v>13</v>
      </c>
      <c r="B24" s="132" t="s">
        <v>8</v>
      </c>
      <c r="C24" s="137" t="s">
        <v>61</v>
      </c>
      <c r="D24" s="150" t="s">
        <v>28</v>
      </c>
      <c r="E24" s="55" t="s">
        <v>69</v>
      </c>
      <c r="F24" s="50">
        <f>SUM(F25:F29)</f>
        <v>0.19</v>
      </c>
      <c r="G24" s="67"/>
      <c r="H24" s="74">
        <f>SUM(H25:H29)</f>
        <v>35</v>
      </c>
      <c r="I24" s="82" t="s">
        <v>46</v>
      </c>
      <c r="J24" s="77">
        <f>SUM(J25:J29)</f>
        <v>19</v>
      </c>
      <c r="K24" s="83"/>
      <c r="L24" s="71">
        <f>SUM(L25:L29)</f>
        <v>10.666666666666666</v>
      </c>
      <c r="M24" s="88">
        <f>SUM(M25,M26,M27,M28,M29)</f>
        <v>0.39999999999999997</v>
      </c>
    </row>
    <row r="25" spans="1:16" ht="14" x14ac:dyDescent="0.2">
      <c r="A25" s="131"/>
      <c r="B25" s="133"/>
      <c r="C25" s="138"/>
      <c r="D25" s="69" t="s">
        <v>27</v>
      </c>
      <c r="E25" s="58" t="s">
        <v>71</v>
      </c>
      <c r="F25" s="51">
        <v>0.03</v>
      </c>
      <c r="G25" s="69" t="s">
        <v>45</v>
      </c>
      <c r="H25" s="80">
        <v>5</v>
      </c>
      <c r="I25" s="81" t="s">
        <v>46</v>
      </c>
      <c r="J25" s="78">
        <v>2</v>
      </c>
      <c r="K25" s="81" t="s">
        <v>47</v>
      </c>
      <c r="L25" s="72">
        <f>H25/J25</f>
        <v>2.5</v>
      </c>
      <c r="M25" s="87">
        <f>L25*F25*100%</f>
        <v>7.4999999999999997E-2</v>
      </c>
    </row>
    <row r="26" spans="1:16" ht="14" x14ac:dyDescent="0.2">
      <c r="A26" s="131"/>
      <c r="B26" s="133"/>
      <c r="C26" s="138"/>
      <c r="D26" s="69" t="s">
        <v>72</v>
      </c>
      <c r="E26" s="124" t="s">
        <v>73</v>
      </c>
      <c r="F26" s="51">
        <v>0.03</v>
      </c>
      <c r="G26" s="69" t="s">
        <v>45</v>
      </c>
      <c r="H26" s="80">
        <v>5</v>
      </c>
      <c r="I26" s="81" t="s">
        <v>46</v>
      </c>
      <c r="J26" s="78">
        <v>2</v>
      </c>
      <c r="K26" s="81" t="s">
        <v>47</v>
      </c>
      <c r="L26" s="72">
        <f>H26/J26</f>
        <v>2.5</v>
      </c>
      <c r="M26" s="87">
        <f>L26*F26*100%</f>
        <v>7.4999999999999997E-2</v>
      </c>
    </row>
    <row r="27" spans="1:16" ht="28" x14ac:dyDescent="0.2">
      <c r="A27" s="131"/>
      <c r="B27" s="133"/>
      <c r="C27" s="138"/>
      <c r="D27" s="69" t="s">
        <v>74</v>
      </c>
      <c r="E27" s="93" t="s">
        <v>75</v>
      </c>
      <c r="F27" s="51">
        <v>0.05</v>
      </c>
      <c r="G27" s="69" t="s">
        <v>45</v>
      </c>
      <c r="H27" s="80">
        <v>15</v>
      </c>
      <c r="I27" s="81" t="s">
        <v>46</v>
      </c>
      <c r="J27" s="78">
        <v>10</v>
      </c>
      <c r="K27" s="81" t="s">
        <v>47</v>
      </c>
      <c r="L27" s="72">
        <f>H27/J27</f>
        <v>1.5</v>
      </c>
      <c r="M27" s="87">
        <f t="shared" ref="M27:M29" si="2">L27*F27*100%</f>
        <v>7.5000000000000011E-2</v>
      </c>
    </row>
    <row r="28" spans="1:16" ht="28" x14ac:dyDescent="0.2">
      <c r="A28" s="131"/>
      <c r="B28" s="133"/>
      <c r="C28" s="138"/>
      <c r="D28" s="69" t="s">
        <v>79</v>
      </c>
      <c r="E28" s="56" t="s">
        <v>76</v>
      </c>
      <c r="F28" s="51">
        <v>0.05</v>
      </c>
      <c r="G28" s="69" t="s">
        <v>45</v>
      </c>
      <c r="H28" s="80">
        <v>5</v>
      </c>
      <c r="I28" s="81" t="s">
        <v>46</v>
      </c>
      <c r="J28" s="78">
        <v>2</v>
      </c>
      <c r="K28" s="81" t="s">
        <v>47</v>
      </c>
      <c r="L28" s="72">
        <f t="shared" ref="L28:L29" si="3">H28/J28</f>
        <v>2.5</v>
      </c>
      <c r="M28" s="87">
        <f t="shared" si="2"/>
        <v>0.125</v>
      </c>
    </row>
    <row r="29" spans="1:16" ht="28" x14ac:dyDescent="0.2">
      <c r="A29" s="131"/>
      <c r="B29" s="133"/>
      <c r="C29" s="138"/>
      <c r="D29" s="69" t="s">
        <v>80</v>
      </c>
      <c r="E29" s="56" t="s">
        <v>77</v>
      </c>
      <c r="F29" s="51">
        <v>0.03</v>
      </c>
      <c r="G29" s="69" t="s">
        <v>45</v>
      </c>
      <c r="H29" s="80">
        <v>5</v>
      </c>
      <c r="I29" s="81" t="s">
        <v>46</v>
      </c>
      <c r="J29" s="78">
        <v>3</v>
      </c>
      <c r="K29" s="81" t="s">
        <v>47</v>
      </c>
      <c r="L29" s="72">
        <f t="shared" si="3"/>
        <v>1.6666666666666667</v>
      </c>
      <c r="M29" s="87">
        <f t="shared" si="2"/>
        <v>0.05</v>
      </c>
    </row>
    <row r="30" spans="1:16" ht="28" x14ac:dyDescent="0.2">
      <c r="A30" s="116"/>
      <c r="B30" s="133"/>
      <c r="C30" s="135" t="s">
        <v>78</v>
      </c>
      <c r="D30" s="150" t="s">
        <v>81</v>
      </c>
      <c r="E30" s="55" t="s">
        <v>38</v>
      </c>
      <c r="F30" s="50">
        <f>SUM(F32:F34)</f>
        <v>0.22999999999999998</v>
      </c>
      <c r="G30" s="67"/>
      <c r="H30" s="74">
        <f>SUM(H31:H34)</f>
        <v>25</v>
      </c>
      <c r="I30" s="82" t="s">
        <v>46</v>
      </c>
      <c r="J30" s="77">
        <f>SUM(J31:J34)</f>
        <v>14</v>
      </c>
      <c r="K30" s="83"/>
      <c r="L30" s="71">
        <f>SUM(L31:L34)</f>
        <v>6.5</v>
      </c>
      <c r="M30" s="88">
        <f>SUM(M32,M33,M34,)</f>
        <v>0.42499999999999999</v>
      </c>
    </row>
    <row r="31" spans="1:16" ht="14" x14ac:dyDescent="0.2">
      <c r="A31" s="116"/>
      <c r="B31" s="133"/>
      <c r="C31" s="138"/>
      <c r="D31" s="69" t="s">
        <v>57</v>
      </c>
      <c r="E31" s="153" t="s">
        <v>88</v>
      </c>
      <c r="F31" s="51"/>
      <c r="G31" s="62"/>
      <c r="H31" s="76"/>
      <c r="I31" s="66"/>
      <c r="J31" s="78"/>
      <c r="K31" s="84"/>
      <c r="L31" s="73"/>
      <c r="M31" s="39"/>
    </row>
    <row r="32" spans="1:16" ht="14" x14ac:dyDescent="0.2">
      <c r="A32" s="116"/>
      <c r="B32" s="133"/>
      <c r="C32" s="138"/>
      <c r="D32" s="69" t="s">
        <v>98</v>
      </c>
      <c r="E32" s="93" t="s">
        <v>89</v>
      </c>
      <c r="F32" s="51">
        <v>0.03</v>
      </c>
      <c r="G32" s="69" t="s">
        <v>45</v>
      </c>
      <c r="H32" s="80">
        <v>5</v>
      </c>
      <c r="I32" s="81" t="s">
        <v>46</v>
      </c>
      <c r="J32" s="78">
        <v>2</v>
      </c>
      <c r="K32" s="81" t="s">
        <v>47</v>
      </c>
      <c r="L32" s="72">
        <f>H32/J32</f>
        <v>2.5</v>
      </c>
      <c r="M32" s="87">
        <f>L32*F32*100%</f>
        <v>7.4999999999999997E-2</v>
      </c>
    </row>
    <row r="33" spans="1:13" ht="14" x14ac:dyDescent="0.2">
      <c r="A33" s="116"/>
      <c r="B33" s="133"/>
      <c r="C33" s="138"/>
      <c r="D33" s="69" t="s">
        <v>99</v>
      </c>
      <c r="E33" s="93" t="s">
        <v>90</v>
      </c>
      <c r="F33" s="51">
        <v>0.15</v>
      </c>
      <c r="G33" s="69" t="s">
        <v>45</v>
      </c>
      <c r="H33" s="80">
        <v>15</v>
      </c>
      <c r="I33" s="81" t="s">
        <v>46</v>
      </c>
      <c r="J33" s="78">
        <v>10</v>
      </c>
      <c r="K33" s="81" t="s">
        <v>47</v>
      </c>
      <c r="L33" s="72">
        <f>H33/J33</f>
        <v>1.5</v>
      </c>
      <c r="M33" s="87">
        <f t="shared" ref="M33:M34" si="4">L33*F33*100%</f>
        <v>0.22499999999999998</v>
      </c>
    </row>
    <row r="34" spans="1:13" ht="14" x14ac:dyDescent="0.2">
      <c r="A34" s="116"/>
      <c r="B34" s="133"/>
      <c r="C34" s="138"/>
      <c r="D34" s="69" t="s">
        <v>100</v>
      </c>
      <c r="E34" s="56" t="s">
        <v>91</v>
      </c>
      <c r="F34" s="51">
        <v>0.05</v>
      </c>
      <c r="G34" s="69" t="s">
        <v>45</v>
      </c>
      <c r="H34" s="80">
        <v>5</v>
      </c>
      <c r="I34" s="81" t="s">
        <v>46</v>
      </c>
      <c r="J34" s="78">
        <v>2</v>
      </c>
      <c r="K34" s="81" t="s">
        <v>47</v>
      </c>
      <c r="L34" s="72">
        <f t="shared" ref="L34" si="5">H34/J34</f>
        <v>2.5</v>
      </c>
      <c r="M34" s="87">
        <f t="shared" si="4"/>
        <v>0.125</v>
      </c>
    </row>
    <row r="35" spans="1:13" ht="30" customHeight="1" x14ac:dyDescent="0.2">
      <c r="A35" s="116"/>
      <c r="B35" s="133"/>
      <c r="C35" s="126" t="s">
        <v>96</v>
      </c>
      <c r="D35" s="150" t="s">
        <v>81</v>
      </c>
      <c r="E35" s="128" t="s">
        <v>55</v>
      </c>
      <c r="F35" s="50">
        <f>SUM(F36:F37)</f>
        <v>0.04</v>
      </c>
      <c r="G35" s="67"/>
      <c r="H35" s="74">
        <f>SUM(H36:H37)</f>
        <v>10</v>
      </c>
      <c r="I35" s="82" t="s">
        <v>46</v>
      </c>
      <c r="J35" s="77">
        <f>SUM(J36:J37)</f>
        <v>4</v>
      </c>
      <c r="K35" s="83"/>
      <c r="L35" s="71">
        <f>SUM(L36:L37)</f>
        <v>5</v>
      </c>
      <c r="M35" s="88">
        <f>SUM(M36,M37)</f>
        <v>0.1</v>
      </c>
    </row>
    <row r="36" spans="1:13" ht="28" x14ac:dyDescent="0.2">
      <c r="A36" s="116"/>
      <c r="B36" s="133"/>
      <c r="C36" s="126"/>
      <c r="D36" s="69" t="s">
        <v>57</v>
      </c>
      <c r="E36" s="58" t="s">
        <v>101</v>
      </c>
      <c r="F36" s="51">
        <v>0.02</v>
      </c>
      <c r="G36" s="69" t="s">
        <v>45</v>
      </c>
      <c r="H36" s="80">
        <v>5</v>
      </c>
      <c r="I36" s="81" t="s">
        <v>46</v>
      </c>
      <c r="J36" s="78">
        <v>2</v>
      </c>
      <c r="K36" s="81" t="s">
        <v>47</v>
      </c>
      <c r="L36" s="72">
        <f>H36/J36</f>
        <v>2.5</v>
      </c>
      <c r="M36" s="87">
        <f>L36*F36*100%</f>
        <v>0.05</v>
      </c>
    </row>
    <row r="37" spans="1:13" ht="28" x14ac:dyDescent="0.2">
      <c r="A37" s="116"/>
      <c r="B37" s="133"/>
      <c r="C37" s="136"/>
      <c r="D37" s="69" t="s">
        <v>82</v>
      </c>
      <c r="E37" s="125" t="s">
        <v>87</v>
      </c>
      <c r="F37" s="51">
        <v>0.02</v>
      </c>
      <c r="G37" s="69" t="s">
        <v>45</v>
      </c>
      <c r="H37" s="80">
        <v>5</v>
      </c>
      <c r="I37" s="81" t="s">
        <v>46</v>
      </c>
      <c r="J37" s="78">
        <v>2</v>
      </c>
      <c r="K37" s="81" t="s">
        <v>47</v>
      </c>
      <c r="L37" s="72">
        <f>H37/J37</f>
        <v>2.5</v>
      </c>
      <c r="M37" s="87">
        <f>L37*F37*100%</f>
        <v>0.05</v>
      </c>
    </row>
    <row r="38" spans="1:13" ht="30" customHeight="1" x14ac:dyDescent="0.2">
      <c r="A38" s="116"/>
      <c r="B38" s="133"/>
      <c r="C38" s="142" t="s">
        <v>61</v>
      </c>
      <c r="D38" s="150" t="s">
        <v>102</v>
      </c>
      <c r="E38" s="55" t="s">
        <v>66</v>
      </c>
      <c r="F38" s="50">
        <f>SUM(F39:F42)</f>
        <v>0.33999999999999997</v>
      </c>
      <c r="G38" s="67"/>
      <c r="H38" s="74">
        <f>SUM(H39:H42)</f>
        <v>25</v>
      </c>
      <c r="I38" s="82" t="s">
        <v>46</v>
      </c>
      <c r="J38" s="77">
        <f>SUM(J39:J42)</f>
        <v>14</v>
      </c>
      <c r="K38" s="83"/>
      <c r="L38" s="71">
        <f>SUM(L39:L42)</f>
        <v>6.5</v>
      </c>
      <c r="M38" s="88">
        <f>SUM(M40,M41,M42)</f>
        <v>0.61</v>
      </c>
    </row>
    <row r="39" spans="1:13" ht="28" x14ac:dyDescent="0.2">
      <c r="A39" s="116"/>
      <c r="B39" s="133"/>
      <c r="C39" s="138"/>
      <c r="D39" s="69" t="s">
        <v>103</v>
      </c>
      <c r="E39" s="153" t="s">
        <v>92</v>
      </c>
      <c r="F39" s="51"/>
      <c r="G39" s="62"/>
      <c r="H39" s="76"/>
      <c r="I39" s="66"/>
      <c r="J39" s="78"/>
      <c r="K39" s="84"/>
      <c r="L39" s="73"/>
      <c r="M39" s="39"/>
    </row>
    <row r="40" spans="1:13" ht="28" x14ac:dyDescent="0.2">
      <c r="A40" s="116"/>
      <c r="B40" s="133"/>
      <c r="C40" s="138"/>
      <c r="D40" s="69" t="s">
        <v>104</v>
      </c>
      <c r="E40" s="93" t="s">
        <v>93</v>
      </c>
      <c r="F40" s="51">
        <v>0.05</v>
      </c>
      <c r="G40" s="130" t="s">
        <v>45</v>
      </c>
      <c r="H40" s="80">
        <v>5</v>
      </c>
      <c r="I40" s="81" t="s">
        <v>46</v>
      </c>
      <c r="J40" s="78">
        <v>2</v>
      </c>
      <c r="K40" s="81" t="s">
        <v>47</v>
      </c>
      <c r="L40" s="72">
        <f>H40/J40</f>
        <v>2.5</v>
      </c>
      <c r="M40" s="87">
        <f>L40*F40*100%</f>
        <v>0.125</v>
      </c>
    </row>
    <row r="41" spans="1:13" ht="28" x14ac:dyDescent="0.2">
      <c r="A41" s="116"/>
      <c r="B41" s="133"/>
      <c r="C41" s="138"/>
      <c r="D41" s="69" t="s">
        <v>105</v>
      </c>
      <c r="E41" s="56" t="s">
        <v>76</v>
      </c>
      <c r="F41" s="51">
        <v>0.24</v>
      </c>
      <c r="G41" s="129" t="s">
        <v>45</v>
      </c>
      <c r="H41" s="80">
        <v>15</v>
      </c>
      <c r="I41" s="81" t="s">
        <v>46</v>
      </c>
      <c r="J41" s="78">
        <v>10</v>
      </c>
      <c r="K41" s="81" t="s">
        <v>47</v>
      </c>
      <c r="L41" s="72">
        <f>H41/J41</f>
        <v>1.5</v>
      </c>
      <c r="M41" s="87">
        <f t="shared" ref="M41:M42" si="6">L41*F41*100%</f>
        <v>0.36</v>
      </c>
    </row>
    <row r="42" spans="1:13" ht="28" x14ac:dyDescent="0.2">
      <c r="A42" s="116"/>
      <c r="B42" s="133"/>
      <c r="C42" s="138"/>
      <c r="D42" s="69" t="s">
        <v>106</v>
      </c>
      <c r="E42" s="56" t="s">
        <v>77</v>
      </c>
      <c r="F42" s="51">
        <v>0.05</v>
      </c>
      <c r="G42" s="69" t="s">
        <v>45</v>
      </c>
      <c r="H42" s="80">
        <v>5</v>
      </c>
      <c r="I42" s="81" t="s">
        <v>46</v>
      </c>
      <c r="J42" s="78">
        <v>2</v>
      </c>
      <c r="K42" s="81" t="s">
        <v>47</v>
      </c>
      <c r="L42" s="72">
        <f t="shared" ref="L42" si="7">H42/J42</f>
        <v>2.5</v>
      </c>
      <c r="M42" s="87">
        <f t="shared" si="6"/>
        <v>0.125</v>
      </c>
    </row>
    <row r="43" spans="1:13" ht="30" customHeight="1" x14ac:dyDescent="0.2">
      <c r="A43" s="116"/>
      <c r="B43" s="133"/>
      <c r="C43" s="143" t="s">
        <v>97</v>
      </c>
      <c r="D43" s="151" t="s">
        <v>107</v>
      </c>
      <c r="E43" s="127" t="s">
        <v>94</v>
      </c>
      <c r="F43" s="50">
        <f>SUM(F44:F44)</f>
        <v>0.03</v>
      </c>
      <c r="G43" s="67"/>
      <c r="H43" s="74">
        <f>SUM(H44:H44)</f>
        <v>5</v>
      </c>
      <c r="I43" s="82" t="s">
        <v>46</v>
      </c>
      <c r="J43" s="77">
        <f>SUM(J44:J44)</f>
        <v>2</v>
      </c>
      <c r="K43" s="83"/>
      <c r="L43" s="71">
        <f>SUM(L44:L44)</f>
        <v>2.5</v>
      </c>
      <c r="M43" s="88">
        <f>SUM(M44)</f>
        <v>7.4999999999999997E-2</v>
      </c>
    </row>
    <row r="44" spans="1:13" ht="28" x14ac:dyDescent="0.2">
      <c r="A44" s="116"/>
      <c r="B44" s="134"/>
      <c r="C44" s="144"/>
      <c r="D44" s="152" t="s">
        <v>108</v>
      </c>
      <c r="E44" s="58" t="s">
        <v>71</v>
      </c>
      <c r="F44" s="51">
        <v>0.03</v>
      </c>
      <c r="G44" s="68" t="s">
        <v>44</v>
      </c>
      <c r="H44" s="80">
        <v>5</v>
      </c>
      <c r="I44" s="81" t="s">
        <v>46</v>
      </c>
      <c r="J44" s="78">
        <v>2</v>
      </c>
      <c r="K44" s="81" t="s">
        <v>47</v>
      </c>
      <c r="L44" s="72">
        <f t="shared" ref="L44" si="8">H44/J44</f>
        <v>2.5</v>
      </c>
      <c r="M44" s="87">
        <f t="shared" ref="M44" si="9">L44*F44*100%</f>
        <v>7.4999999999999997E-2</v>
      </c>
    </row>
    <row r="45" spans="1:13" x14ac:dyDescent="0.2">
      <c r="A45" s="116"/>
      <c r="B45" s="117"/>
      <c r="C45" s="145"/>
      <c r="D45" s="120"/>
      <c r="E45" s="118"/>
      <c r="F45" s="119"/>
      <c r="G45" s="120"/>
      <c r="H45" s="121"/>
      <c r="I45" s="92"/>
      <c r="J45" s="78"/>
      <c r="K45" s="92"/>
      <c r="L45" s="122"/>
      <c r="M45" s="123"/>
    </row>
    <row r="46" spans="1:13" x14ac:dyDescent="0.2">
      <c r="A46" s="19"/>
      <c r="B46" s="16"/>
      <c r="C46" s="146"/>
      <c r="D46" s="17"/>
      <c r="E46" s="16"/>
      <c r="F46" s="37">
        <f>SUM(F16,F22,F24,F30,F35,F38,F43)</f>
        <v>1</v>
      </c>
      <c r="G46" s="45"/>
      <c r="H46" s="17"/>
      <c r="I46" s="17"/>
      <c r="J46" s="16"/>
      <c r="K46" s="16"/>
      <c r="L46" s="16"/>
      <c r="M46" s="18"/>
    </row>
    <row r="47" spans="1:13" x14ac:dyDescent="0.2">
      <c r="A47" s="22"/>
      <c r="B47" s="14"/>
      <c r="C47" s="147"/>
      <c r="D47" s="15"/>
      <c r="E47" s="14"/>
      <c r="F47" s="14"/>
      <c r="G47" s="46"/>
      <c r="H47" s="15"/>
      <c r="I47" s="15"/>
      <c r="J47" s="14"/>
      <c r="K47" s="23" t="s">
        <v>16</v>
      </c>
      <c r="L47" s="23"/>
      <c r="M47" s="89">
        <f>SUM(M23,M16,M22,M24,M30,M35,M38,M43)</f>
        <v>1.9799999999999998</v>
      </c>
    </row>
    <row r="48" spans="1:13" x14ac:dyDescent="0.2">
      <c r="A48" s="19"/>
      <c r="B48" s="16"/>
      <c r="C48" s="146"/>
      <c r="D48" s="17"/>
      <c r="E48" s="16"/>
      <c r="F48" s="16"/>
      <c r="G48" s="45"/>
      <c r="H48" s="17"/>
      <c r="I48" s="17"/>
      <c r="J48" s="16"/>
      <c r="K48" s="16"/>
      <c r="L48" s="16"/>
      <c r="M48" s="18"/>
    </row>
    <row r="49" spans="1:13" x14ac:dyDescent="0.2">
      <c r="A49" s="8"/>
      <c r="B49" s="9"/>
      <c r="C49" s="148"/>
      <c r="D49" s="8"/>
      <c r="E49" s="9"/>
      <c r="F49" s="9"/>
      <c r="G49" s="47"/>
      <c r="H49" s="8"/>
      <c r="I49" s="8"/>
      <c r="J49" s="9"/>
      <c r="K49" s="9"/>
      <c r="L49" s="9"/>
      <c r="M49" s="9"/>
    </row>
    <row r="50" spans="1:13" ht="13.25" customHeight="1" x14ac:dyDescent="0.2">
      <c r="A50" s="5"/>
    </row>
    <row r="51" spans="1:13" ht="13.25" customHeight="1" x14ac:dyDescent="0.2">
      <c r="A51" s="21" t="s">
        <v>48</v>
      </c>
      <c r="C51" s="149"/>
      <c r="F51" s="27" t="s">
        <v>49</v>
      </c>
    </row>
    <row r="52" spans="1:13" ht="13.25" customHeight="1" x14ac:dyDescent="0.2">
      <c r="A52" s="26" t="s">
        <v>17</v>
      </c>
      <c r="B52" s="7" t="s">
        <v>39</v>
      </c>
      <c r="F52" s="29" t="s">
        <v>6</v>
      </c>
      <c r="G52" s="30" t="s">
        <v>23</v>
      </c>
      <c r="H52" s="29"/>
      <c r="I52" s="29" t="s">
        <v>22</v>
      </c>
      <c r="J52" s="28"/>
      <c r="K52" s="30"/>
      <c r="L52" s="30"/>
      <c r="M52" s="30"/>
    </row>
    <row r="53" spans="1:13" ht="13.25" customHeight="1" x14ac:dyDescent="0.2">
      <c r="A53" s="26" t="s">
        <v>18</v>
      </c>
      <c r="B53" s="7" t="s">
        <v>21</v>
      </c>
      <c r="F53" s="26" t="s">
        <v>17</v>
      </c>
      <c r="G53" s="24" t="s">
        <v>7</v>
      </c>
      <c r="I53" s="41" t="s">
        <v>29</v>
      </c>
      <c r="K53" s="24"/>
      <c r="L53" s="24"/>
      <c r="M53" s="24"/>
    </row>
    <row r="54" spans="1:13" ht="13.25" customHeight="1" x14ac:dyDescent="0.2">
      <c r="A54" s="26"/>
      <c r="B54" s="7"/>
      <c r="F54" s="26" t="s">
        <v>18</v>
      </c>
      <c r="G54" s="24" t="s">
        <v>8</v>
      </c>
      <c r="I54" s="41" t="s">
        <v>29</v>
      </c>
      <c r="J54" s="24"/>
      <c r="K54" s="24"/>
      <c r="L54" s="24"/>
      <c r="M54" s="24"/>
    </row>
    <row r="55" spans="1:13" ht="13.25" customHeight="1" x14ac:dyDescent="0.2">
      <c r="A55" s="25"/>
      <c r="B55" s="7" t="s">
        <v>30</v>
      </c>
      <c r="F55" s="26" t="s">
        <v>19</v>
      </c>
      <c r="G55" s="24" t="s">
        <v>9</v>
      </c>
      <c r="I55" s="41" t="s">
        <v>29</v>
      </c>
      <c r="J55" s="24"/>
      <c r="K55" s="24"/>
      <c r="L55" s="24"/>
      <c r="M55" s="24"/>
    </row>
    <row r="56" spans="1:13" ht="13.25" customHeight="1" x14ac:dyDescent="0.2">
      <c r="A56" s="25"/>
      <c r="B56" s="7"/>
      <c r="F56" s="26" t="s">
        <v>20</v>
      </c>
      <c r="G56" s="24" t="s">
        <v>10</v>
      </c>
      <c r="I56" s="41" t="s">
        <v>29</v>
      </c>
      <c r="K56" s="24"/>
      <c r="L56" s="24"/>
      <c r="M56" s="24"/>
    </row>
    <row r="57" spans="1:13" x14ac:dyDescent="0.2">
      <c r="C57" s="149"/>
      <c r="J57" s="24"/>
      <c r="K57" s="24"/>
      <c r="L57" s="24"/>
      <c r="M57" s="24"/>
    </row>
  </sheetData>
  <mergeCells count="21">
    <mergeCell ref="C30:C34"/>
    <mergeCell ref="C38:C42"/>
    <mergeCell ref="C24:C29"/>
    <mergeCell ref="C16:C21"/>
    <mergeCell ref="B24:B44"/>
    <mergeCell ref="C35:C37"/>
    <mergeCell ref="C43:C44"/>
    <mergeCell ref="K11:L11"/>
    <mergeCell ref="A13:A14"/>
    <mergeCell ref="B13:B14"/>
    <mergeCell ref="C13:E14"/>
    <mergeCell ref="F13:F14"/>
    <mergeCell ref="G13:I13"/>
    <mergeCell ref="J13:J14"/>
    <mergeCell ref="K13:K14"/>
    <mergeCell ref="L13:L14"/>
    <mergeCell ref="M13:M14"/>
    <mergeCell ref="A16:A23"/>
    <mergeCell ref="B16:B23"/>
    <mergeCell ref="C22:C23"/>
    <mergeCell ref="A24:A29"/>
  </mergeCells>
  <phoneticPr fontId="10" type="noConversion"/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Jan-Jun</vt:lpstr>
      <vt:lpstr>Jul-Des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haikal@ptpema.co.id</dc:creator>
  <cp:lastModifiedBy>Muhammad Haikal Aulia</cp:lastModifiedBy>
  <cp:lastPrinted>2023-12-13T06:54:03Z</cp:lastPrinted>
  <dcterms:created xsi:type="dcterms:W3CDTF">2021-10-24T15:16:51Z</dcterms:created>
  <dcterms:modified xsi:type="dcterms:W3CDTF">2024-02-29T14:25:49Z</dcterms:modified>
</cp:coreProperties>
</file>