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54E2A3D-52A0-46E0-8DDB-B0F4DFBFDB03}" xr6:coauthVersionLast="43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 K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2" i="1" l="1"/>
  <c r="M11" i="1" s="1"/>
  <c r="F31" i="1"/>
  <c r="M27" i="1" l="1"/>
  <c r="M28" i="1"/>
  <c r="M29" i="1"/>
  <c r="L28" i="1"/>
  <c r="M21" i="1"/>
  <c r="L21" i="1"/>
  <c r="L22" i="1"/>
  <c r="H27" i="1"/>
  <c r="H20" i="1"/>
  <c r="F28" i="1" l="1"/>
  <c r="F30" i="1"/>
  <c r="F29" i="1"/>
  <c r="F22" i="1"/>
  <c r="F23" i="1"/>
  <c r="F24" i="1"/>
  <c r="F25" i="1"/>
  <c r="F26" i="1"/>
  <c r="F21" i="1"/>
  <c r="F20" i="1" s="1"/>
  <c r="L26" i="1"/>
  <c r="L25" i="1"/>
  <c r="L24" i="1"/>
  <c r="L23" i="1"/>
  <c r="M22" i="1"/>
  <c r="J20" i="1"/>
  <c r="F17" i="1"/>
  <c r="L20" i="1" l="1"/>
  <c r="M25" i="1"/>
  <c r="M26" i="1"/>
  <c r="M24" i="1"/>
  <c r="M23" i="1"/>
  <c r="M20" i="1" l="1"/>
  <c r="L29" i="1"/>
  <c r="J27" i="1"/>
  <c r="L18" i="1"/>
  <c r="M18" i="1" s="1"/>
  <c r="M17" i="1" l="1"/>
  <c r="L30" i="1" l="1"/>
  <c r="F27" i="1"/>
  <c r="J17" i="1"/>
  <c r="L17" i="1"/>
  <c r="H17" i="1"/>
  <c r="L27" i="1" l="1"/>
  <c r="M30" i="1"/>
</calcChain>
</file>

<file path=xl/sharedStrings.xml><?xml version="1.0" encoding="utf-8"?>
<sst xmlns="http://schemas.openxmlformats.org/spreadsheetml/2006/main" count="111" uniqueCount="69">
  <si>
    <t>Area Kinerja Utama</t>
  </si>
  <si>
    <t>Key Performance Indicator (KPI)</t>
  </si>
  <si>
    <t>Bobot KPI</t>
  </si>
  <si>
    <t>Target</t>
  </si>
  <si>
    <t>Keterangan Pencapaian</t>
  </si>
  <si>
    <t>Skor</t>
  </si>
  <si>
    <t>No.</t>
  </si>
  <si>
    <t>Planning</t>
  </si>
  <si>
    <t>Execution</t>
  </si>
  <si>
    <t>Control &amp; Monitoring</t>
  </si>
  <si>
    <t>Closing</t>
  </si>
  <si>
    <t>1.</t>
  </si>
  <si>
    <t>Membuat:</t>
  </si>
  <si>
    <t>2.</t>
  </si>
  <si>
    <t>Kualitas</t>
  </si>
  <si>
    <t>Satuan Target</t>
  </si>
  <si>
    <t>Total = (1) + (2) + (3) + (4) =</t>
  </si>
  <si>
    <t>(1).</t>
  </si>
  <si>
    <t>(2).</t>
  </si>
  <si>
    <t>(3).</t>
  </si>
  <si>
    <t>(4).</t>
  </si>
  <si>
    <t>Nilai = (Skor x Bobot KPI) x 100</t>
  </si>
  <si>
    <t>G o a l</t>
  </si>
  <si>
    <t>Phases</t>
  </si>
  <si>
    <t>Key Performance Indicator</t>
  </si>
  <si>
    <t>Nilai (%)</t>
  </si>
  <si>
    <t>Pencapaian
Target</t>
  </si>
  <si>
    <t>a.1</t>
  </si>
  <si>
    <t>a.</t>
  </si>
  <si>
    <t xml:space="preserve">: </t>
  </si>
  <si>
    <t/>
  </si>
  <si>
    <t>Nama</t>
  </si>
  <si>
    <t>Jabatan</t>
  </si>
  <si>
    <t>Direktorat</t>
  </si>
  <si>
    <t>:</t>
  </si>
  <si>
    <t>Staf Teknikal &amp; Operasi</t>
  </si>
  <si>
    <t>Komersial</t>
  </si>
  <si>
    <t>Nilai (Skor Akhir) KPI =</t>
  </si>
  <si>
    <t>Komersialisasi Sulfur Wilayah Kerja "A" Aceh</t>
  </si>
  <si>
    <t>Skor = Kuantitas Target / Pencapaian Target</t>
  </si>
  <si>
    <t>PI 10% WK NSO</t>
  </si>
  <si>
    <t>Sesuai Waktu Yang Ditentukan</t>
  </si>
  <si>
    <t>Sesuai Target</t>
  </si>
  <si>
    <t>Hari</t>
  </si>
  <si>
    <t>Lebih Cepat</t>
  </si>
  <si>
    <t>Berkoordinasi Dengan Pihak PT PHE NSO Terkait Pengalihan PI 10%</t>
  </si>
  <si>
    <t>Keterangan / Catatan :</t>
  </si>
  <si>
    <t>Goal Untuk Setiap Tahapan Proyek:</t>
  </si>
  <si>
    <t>Kuantitas 
(Per Proyek)</t>
  </si>
  <si>
    <t>Rizki Novelia</t>
  </si>
  <si>
    <t>Berkoordinasi dengan mitra terkait lifting Sulfur WK "A" di Pelabuhan Arun Blang Lancang</t>
  </si>
  <si>
    <t>Mengelola administrasi persiapan perpindahan titik serah sulfur WK "A" ke Kuala Langsa</t>
  </si>
  <si>
    <t>Membuat Pengajuan Biaya Keperluan Investasi PT PEMA di Pelabuhan Kuala Langsa</t>
  </si>
  <si>
    <t>b.</t>
  </si>
  <si>
    <t>b.1</t>
  </si>
  <si>
    <t>b.2</t>
  </si>
  <si>
    <t>b.3</t>
  </si>
  <si>
    <t>a.2</t>
  </si>
  <si>
    <t>a.3</t>
  </si>
  <si>
    <t>Adminitrasi Direktorat Komersial</t>
  </si>
  <si>
    <t>Mengelola Korespondensi Direktorat Komersial PT PEMA</t>
  </si>
  <si>
    <t>Mengelola Email Direktorat Komersial PT PEMA</t>
  </si>
  <si>
    <t>Mengarsipkan dokumen Direktorat Komersial PT PEMA</t>
  </si>
  <si>
    <t>Membuat SPPD Manager dan Karyawan Direktorat Komersial PT PEMA</t>
  </si>
  <si>
    <t>Membuat Laporan Manajemen Direktorat Komersial</t>
  </si>
  <si>
    <t>Membuat Pengajuan Biaya Operasional Direktorat Komersial</t>
  </si>
  <si>
    <t>a.4</t>
  </si>
  <si>
    <t>a.5</t>
  </si>
  <si>
    <t>a.6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</si>
</sst>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8"/>
      <color theme="1"/>
      <name val="Segoe UI"/>
      <family val="2"/>
    </font>
    <font>
      <sz val="8"/>
      <color theme="1"/>
      <name val="Segoe UI"/>
      <family val="2"/>
    </font>
    <font>
      <sz val="9"/>
      <color theme="1"/>
      <name val="Segoe UI"/>
      <family val="2"/>
    </font>
    <font>
      <b/>
      <sz val="12"/>
      <color theme="1"/>
      <name val="Segoe UI"/>
      <family val="2"/>
    </font>
    <font>
      <b/>
      <sz val="9"/>
      <color theme="1"/>
      <name val="Segoe UI"/>
      <family val="2"/>
    </font>
    <font>
      <b/>
      <sz val="9"/>
      <color theme="0"/>
      <name val="Segoe UI"/>
      <family val="2"/>
    </font>
    <font>
      <i/>
      <sz val="9"/>
      <color rgb="FFC00000"/>
      <name val="Segoe UI"/>
      <family val="2"/>
    </font>
    <font>
      <sz val="9"/>
      <color rgb="FF0000FF"/>
      <name val="Segoe UI"/>
      <family val="2"/>
    </font>
    <font>
      <sz val="9"/>
      <color rgb="FFFF0000"/>
      <name val="Segoe UI"/>
      <family val="2"/>
    </font>
    <font>
      <b/>
      <sz val="9"/>
      <name val="Segoe UI"/>
      <family val="2"/>
    </font>
    <font>
      <sz val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/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/>
      <top/>
      <bottom style="thin">
        <color theme="3" tint="0.59996337778862885"/>
      </bottom>
      <diagonal/>
    </border>
    <border>
      <left/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43" fontId="3" fillId="0" borderId="0" xfId="1" applyFont="1"/>
    <xf numFmtId="43" fontId="2" fillId="0" borderId="0" xfId="1" applyFont="1"/>
    <xf numFmtId="0" fontId="2" fillId="0" borderId="0" xfId="0" applyFont="1" applyAlignment="1">
      <alignment horizontal="center"/>
    </xf>
    <xf numFmtId="43" fontId="4" fillId="0" borderId="0" xfId="1" applyFont="1"/>
    <xf numFmtId="0" fontId="2" fillId="0" borderId="0" xfId="0" quotePrefix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43" fontId="2" fillId="3" borderId="1" xfId="1" quotePrefix="1" applyFont="1" applyFill="1" applyBorder="1"/>
    <xf numFmtId="43" fontId="2" fillId="3" borderId="1" xfId="1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/>
    <xf numFmtId="0" fontId="2" fillId="4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43" fontId="4" fillId="0" borderId="0" xfId="1" applyFont="1" applyAlignment="1">
      <alignment horizontal="left"/>
    </xf>
    <xf numFmtId="0" fontId="2" fillId="3" borderId="4" xfId="0" applyFont="1" applyFill="1" applyBorder="1" applyAlignment="1">
      <alignment horizontal="center"/>
    </xf>
    <xf numFmtId="43" fontId="4" fillId="4" borderId="3" xfId="1" applyFont="1" applyFill="1" applyBorder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43" fontId="2" fillId="0" borderId="0" xfId="1" quotePrefix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9" fontId="2" fillId="0" borderId="0" xfId="2" applyFont="1"/>
    <xf numFmtId="0" fontId="2" fillId="4" borderId="1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2" xfId="0" applyFont="1" applyFill="1" applyBorder="1"/>
    <xf numFmtId="0" fontId="5" fillId="2" borderId="10" xfId="0" applyFont="1" applyFill="1" applyBorder="1" applyAlignment="1">
      <alignment horizontal="center" vertical="center" wrapText="1"/>
    </xf>
    <xf numFmtId="9" fontId="2" fillId="4" borderId="3" xfId="2" applyFont="1" applyFill="1" applyBorder="1"/>
    <xf numFmtId="1" fontId="2" fillId="6" borderId="1" xfId="0" applyNumberFormat="1" applyFont="1" applyFill="1" applyBorder="1" applyAlignment="1">
      <alignment horizontal="center"/>
    </xf>
    <xf numFmtId="43" fontId="2" fillId="3" borderId="1" xfId="1" applyFont="1" applyFill="1" applyBorder="1" applyAlignment="1">
      <alignment horizontal="left"/>
    </xf>
    <xf numFmtId="0" fontId="6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10" fontId="2" fillId="6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2" fillId="3" borderId="6" xfId="1" applyFont="1" applyFill="1" applyBorder="1" applyAlignment="1">
      <alignment horizontal="center" vertical="center"/>
    </xf>
    <xf numFmtId="0" fontId="4" fillId="6" borderId="1" xfId="1" applyNumberFormat="1" applyFont="1" applyFill="1" applyBorder="1"/>
    <xf numFmtId="0" fontId="4" fillId="6" borderId="1" xfId="1" applyNumberFormat="1" applyFont="1" applyFill="1" applyBorder="1" applyAlignment="1">
      <alignment horizontal="left" vertical="center" wrapText="1"/>
    </xf>
    <xf numFmtId="0" fontId="2" fillId="3" borderId="1" xfId="1" applyNumberFormat="1" applyFont="1" applyFill="1" applyBorder="1" applyAlignment="1">
      <alignment wrapText="1"/>
    </xf>
    <xf numFmtId="0" fontId="2" fillId="3" borderId="1" xfId="1" applyNumberFormat="1" applyFont="1" applyFill="1" applyBorder="1" applyAlignment="1">
      <alignment vertical="center"/>
    </xf>
    <xf numFmtId="0" fontId="2" fillId="3" borderId="1" xfId="1" applyNumberFormat="1" applyFont="1" applyFill="1" applyBorder="1" applyAlignment="1">
      <alignment horizontal="left" vertical="center"/>
    </xf>
    <xf numFmtId="0" fontId="2" fillId="6" borderId="1" xfId="1" applyNumberFormat="1" applyFont="1" applyFill="1" applyBorder="1" applyAlignment="1">
      <alignment horizontal="left" vertical="center"/>
    </xf>
    <xf numFmtId="0" fontId="2" fillId="6" borderId="1" xfId="1" applyNumberFormat="1" applyFont="1" applyFill="1" applyBorder="1" applyAlignment="1">
      <alignment vertical="center"/>
    </xf>
    <xf numFmtId="0" fontId="2" fillId="3" borderId="1" xfId="0" quotePrefix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6" borderId="19" xfId="1" applyNumberFormat="1" applyFont="1" applyFill="1" applyBorder="1" applyAlignment="1">
      <alignment vertical="center" wrapText="1"/>
    </xf>
    <xf numFmtId="0" fontId="2" fillId="6" borderId="1" xfId="1" applyNumberFormat="1" applyFont="1" applyFill="1" applyBorder="1" applyAlignment="1">
      <alignment horizontal="left"/>
    </xf>
    <xf numFmtId="0" fontId="2" fillId="0" borderId="18" xfId="1" applyNumberFormat="1" applyFont="1" applyFill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/>
    </xf>
    <xf numFmtId="2" fontId="2" fillId="6" borderId="5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43" fontId="2" fillId="3" borderId="6" xfId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2" fillId="6" borderId="6" xfId="1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3" borderId="20" xfId="1" applyNumberFormat="1" applyFont="1" applyFill="1" applyBorder="1" applyAlignment="1">
      <alignment horizontal="center" vertical="center"/>
    </xf>
    <xf numFmtId="0" fontId="2" fillId="6" borderId="20" xfId="1" applyNumberFormat="1" applyFont="1" applyFill="1" applyBorder="1" applyAlignment="1">
      <alignment horizontal="center" vertical="center"/>
    </xf>
    <xf numFmtId="43" fontId="2" fillId="6" borderId="20" xfId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top"/>
    </xf>
    <xf numFmtId="9" fontId="2" fillId="3" borderId="1" xfId="2" applyFont="1" applyFill="1" applyBorder="1" applyAlignment="1">
      <alignment horizontal="center" vertical="center"/>
    </xf>
    <xf numFmtId="9" fontId="2" fillId="3" borderId="1" xfId="2" applyFont="1" applyFill="1" applyBorder="1" applyAlignment="1">
      <alignment horizontal="center"/>
    </xf>
    <xf numFmtId="9" fontId="2" fillId="6" borderId="1" xfId="2" applyFont="1" applyFill="1" applyBorder="1" applyAlignment="1">
      <alignment horizontal="center"/>
    </xf>
    <xf numFmtId="9" fontId="4" fillId="7" borderId="6" xfId="2" applyFont="1" applyFill="1" applyBorder="1" applyAlignment="1">
      <alignment horizontal="center"/>
    </xf>
    <xf numFmtId="9" fontId="4" fillId="7" borderId="8" xfId="2" applyFont="1" applyFill="1" applyBorder="1" applyAlignment="1">
      <alignment horizontal="center"/>
    </xf>
    <xf numFmtId="43" fontId="2" fillId="3" borderId="1" xfId="1" applyFont="1" applyFill="1" applyBorder="1" applyAlignment="1">
      <alignment wrapText="1"/>
    </xf>
    <xf numFmtId="43" fontId="4" fillId="3" borderId="0" xfId="1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top"/>
    </xf>
    <xf numFmtId="0" fontId="2" fillId="3" borderId="6" xfId="0" quotePrefix="1" applyFont="1" applyFill="1" applyBorder="1" applyAlignment="1">
      <alignment horizontal="center" vertical="top"/>
    </xf>
    <xf numFmtId="0" fontId="2" fillId="3" borderId="18" xfId="0" quotePrefix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5" fillId="2" borderId="10" xfId="0" applyFont="1" applyFill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vertical="top" wrapText="1"/>
    </xf>
    <xf numFmtId="0" fontId="5" fillId="2" borderId="1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107674</xdr:rowOff>
    </xdr:from>
    <xdr:to>
      <xdr:col>1</xdr:col>
      <xdr:colOff>684569</xdr:colOff>
      <xdr:row>4</xdr:row>
      <xdr:rowOff>126384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2ABFF5-7605-40BC-9F6E-FE9649C7F1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562"/>
        <a:stretch/>
      </xdr:blipFill>
      <xdr:spPr>
        <a:xfrm>
          <a:off x="74544" y="107674"/>
          <a:ext cx="858503" cy="717177"/>
        </a:xfrm>
        <a:prstGeom prst="rect">
          <a:avLst/>
        </a:prstGeom>
      </xdr:spPr>
    </xdr:pic>
    <xdr:clientData/>
  </xdr:twoCellAnchor>
  <xdr:twoCellAnchor editAs="oneCell">
    <xdr:from>
      <xdr:col>1</xdr:col>
      <xdr:colOff>758394</xdr:colOff>
      <xdr:row>0</xdr:row>
      <xdr:rowOff>161461</xdr:rowOff>
    </xdr:from>
    <xdr:to>
      <xdr:col>4</xdr:col>
      <xdr:colOff>718667</xdr:colOff>
      <xdr:row>4</xdr:row>
      <xdr:rowOff>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171FD6-DEF4-469C-9BEB-83B8ED3B61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40" t="-4313" r="53157" b="47156"/>
        <a:stretch/>
      </xdr:blipFill>
      <xdr:spPr>
        <a:xfrm>
          <a:off x="1006872" y="161461"/>
          <a:ext cx="1765882" cy="537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2"/>
  <sheetViews>
    <sheetView showGridLines="0" tabSelected="1" topLeftCell="C13" zoomScale="77" zoomScaleNormal="77" zoomScaleSheetLayoutView="92" workbookViewId="0">
      <selection activeCell="O25" sqref="O25"/>
    </sheetView>
  </sheetViews>
  <sheetFormatPr defaultColWidth="9.33203125" defaultRowHeight="12" x14ac:dyDescent="0.2"/>
  <cols>
    <col min="1" max="1" width="4.6640625" style="1" customWidth="1"/>
    <col min="2" max="2" width="22.33203125" style="1" customWidth="1"/>
    <col min="3" max="3" width="5.33203125" style="1" customWidth="1"/>
    <col min="4" max="4" width="6.33203125" style="1" customWidth="1"/>
    <col min="5" max="5" width="39" style="1" customWidth="1"/>
    <col min="6" max="6" width="10.5" style="1" customWidth="1"/>
    <col min="7" max="7" width="26.5" style="24" customWidth="1"/>
    <col min="8" max="8" width="14.83203125" style="5" customWidth="1"/>
    <col min="9" max="9" width="18.5" style="5" customWidth="1"/>
    <col min="10" max="10" width="15.5" style="1" customWidth="1"/>
    <col min="11" max="11" width="28.5" style="1" customWidth="1"/>
    <col min="12" max="12" width="9.33203125" style="1"/>
    <col min="13" max="13" width="15.6640625" style="1" customWidth="1"/>
    <col min="14" max="14" width="9.33203125" style="1" customWidth="1"/>
    <col min="15" max="15" width="26.83203125" style="1" customWidth="1"/>
    <col min="16" max="16384" width="9.33203125" style="1"/>
  </cols>
  <sheetData>
    <row r="1" spans="1:13" ht="13.9" customHeight="1" x14ac:dyDescent="0.2"/>
    <row r="2" spans="1:13" ht="13.9" customHeight="1" x14ac:dyDescent="0.2"/>
    <row r="3" spans="1:13" ht="13.9" customHeight="1" x14ac:dyDescent="0.2"/>
    <row r="4" spans="1:13" ht="13.9" customHeight="1" x14ac:dyDescent="0.2"/>
    <row r="5" spans="1:13" ht="13.9" customHeight="1" x14ac:dyDescent="0.2"/>
    <row r="6" spans="1:13" ht="16.899999999999999" customHeight="1" x14ac:dyDescent="0.3">
      <c r="A6" s="3" t="s">
        <v>24</v>
      </c>
    </row>
    <row r="7" spans="1:13" x14ac:dyDescent="0.2">
      <c r="A7" s="4"/>
    </row>
    <row r="8" spans="1:13" x14ac:dyDescent="0.2">
      <c r="A8" s="6" t="s">
        <v>31</v>
      </c>
      <c r="B8" s="5"/>
      <c r="C8" s="47" t="s">
        <v>34</v>
      </c>
      <c r="D8" s="48" t="s">
        <v>49</v>
      </c>
    </row>
    <row r="9" spans="1:13" x14ac:dyDescent="0.2">
      <c r="A9" s="6" t="s">
        <v>32</v>
      </c>
      <c r="B9" s="5"/>
      <c r="C9" s="47" t="s">
        <v>34</v>
      </c>
      <c r="D9" s="48" t="s">
        <v>35</v>
      </c>
    </row>
    <row r="10" spans="1:13" x14ac:dyDescent="0.2">
      <c r="A10" s="6" t="s">
        <v>33</v>
      </c>
      <c r="B10" s="5"/>
      <c r="C10" s="47" t="s">
        <v>34</v>
      </c>
      <c r="D10" s="48" t="s">
        <v>36</v>
      </c>
    </row>
    <row r="11" spans="1:13" x14ac:dyDescent="0.2">
      <c r="A11" s="6"/>
      <c r="B11" s="5"/>
      <c r="C11" s="47"/>
      <c r="K11" s="87" t="s">
        <v>37</v>
      </c>
      <c r="L11" s="87"/>
      <c r="M11" s="85">
        <f>M32</f>
        <v>2.0630952380952379</v>
      </c>
    </row>
    <row r="12" spans="1:13" x14ac:dyDescent="0.2">
      <c r="D12" s="28"/>
    </row>
    <row r="13" spans="1:13" s="2" customFormat="1" ht="16.5" customHeight="1" x14ac:dyDescent="0.15">
      <c r="A13" s="100" t="s">
        <v>6</v>
      </c>
      <c r="B13" s="100" t="s">
        <v>0</v>
      </c>
      <c r="C13" s="89" t="s">
        <v>1</v>
      </c>
      <c r="D13" s="90"/>
      <c r="E13" s="91"/>
      <c r="F13" s="100" t="s">
        <v>2</v>
      </c>
      <c r="G13" s="102" t="s">
        <v>3</v>
      </c>
      <c r="H13" s="102"/>
      <c r="I13" s="102"/>
      <c r="J13" s="88" t="s">
        <v>26</v>
      </c>
      <c r="K13" s="88" t="s">
        <v>4</v>
      </c>
      <c r="L13" s="88" t="s">
        <v>5</v>
      </c>
      <c r="M13" s="88" t="s">
        <v>25</v>
      </c>
    </row>
    <row r="14" spans="1:13" ht="24" customHeight="1" x14ac:dyDescent="0.2">
      <c r="A14" s="100"/>
      <c r="B14" s="100"/>
      <c r="C14" s="92"/>
      <c r="D14" s="93"/>
      <c r="E14" s="94"/>
      <c r="F14" s="100"/>
      <c r="G14" s="41" t="s">
        <v>14</v>
      </c>
      <c r="H14" s="36" t="s">
        <v>48</v>
      </c>
      <c r="I14" s="36" t="s">
        <v>15</v>
      </c>
      <c r="J14" s="88"/>
      <c r="K14" s="88"/>
      <c r="L14" s="88"/>
      <c r="M14" s="88"/>
    </row>
    <row r="15" spans="1:13" x14ac:dyDescent="0.2">
      <c r="A15" s="32"/>
      <c r="B15" s="33"/>
      <c r="C15" s="33"/>
      <c r="D15" s="33"/>
      <c r="E15" s="33"/>
      <c r="F15" s="33"/>
      <c r="G15" s="42"/>
      <c r="H15" s="34"/>
      <c r="I15" s="34"/>
      <c r="J15" s="33"/>
      <c r="K15" s="33"/>
      <c r="L15" s="33"/>
      <c r="M15" s="35"/>
    </row>
    <row r="16" spans="1:13" x14ac:dyDescent="0.2">
      <c r="A16" s="95" t="s">
        <v>11</v>
      </c>
      <c r="B16" s="101" t="s">
        <v>7</v>
      </c>
      <c r="C16" s="60"/>
      <c r="D16" s="12" t="s">
        <v>12</v>
      </c>
      <c r="E16" s="12"/>
      <c r="F16" s="11"/>
      <c r="G16" s="43"/>
      <c r="H16" s="11"/>
      <c r="I16" s="11"/>
      <c r="J16" s="11"/>
      <c r="K16" s="79"/>
      <c r="L16" s="11"/>
      <c r="M16" s="10"/>
    </row>
    <row r="17" spans="1:16" ht="12" customHeight="1" x14ac:dyDescent="0.2">
      <c r="A17" s="95"/>
      <c r="B17" s="101"/>
      <c r="C17" s="96">
        <v>1.1000000000000001</v>
      </c>
      <c r="D17" s="59" t="s">
        <v>28</v>
      </c>
      <c r="E17" s="53" t="s">
        <v>40</v>
      </c>
      <c r="F17" s="49">
        <f>SUM(F18:F18)</f>
        <v>0.05</v>
      </c>
      <c r="G17" s="62"/>
      <c r="H17" s="38">
        <f>SUM(H18:H18)</f>
        <v>90</v>
      </c>
      <c r="I17" s="74" t="s">
        <v>43</v>
      </c>
      <c r="J17" s="66">
        <f>SUM(J18:J18)</f>
        <v>90</v>
      </c>
      <c r="K17" s="77"/>
      <c r="L17" s="67">
        <f>SUM(L18:L18)</f>
        <v>1</v>
      </c>
      <c r="M17" s="83">
        <f>SUM(M18)</f>
        <v>0.05</v>
      </c>
      <c r="P17" s="31"/>
    </row>
    <row r="18" spans="1:16" ht="24" x14ac:dyDescent="0.2">
      <c r="A18" s="95"/>
      <c r="B18" s="101"/>
      <c r="C18" s="97"/>
      <c r="D18" s="56" t="s">
        <v>27</v>
      </c>
      <c r="E18" s="55" t="s">
        <v>45</v>
      </c>
      <c r="F18" s="50">
        <v>0.05</v>
      </c>
      <c r="G18" s="64" t="s">
        <v>41</v>
      </c>
      <c r="H18" s="75">
        <v>90</v>
      </c>
      <c r="I18" s="76" t="s">
        <v>43</v>
      </c>
      <c r="J18" s="73">
        <v>90</v>
      </c>
      <c r="K18" s="76" t="s">
        <v>42</v>
      </c>
      <c r="L18" s="68">
        <f>H18/J18</f>
        <v>1</v>
      </c>
      <c r="M18" s="81">
        <f>L18*F18*100%</f>
        <v>0.05</v>
      </c>
      <c r="P18" s="31"/>
    </row>
    <row r="19" spans="1:16" x14ac:dyDescent="0.2">
      <c r="A19" s="95" t="s">
        <v>13</v>
      </c>
      <c r="B19" s="101" t="s">
        <v>8</v>
      </c>
      <c r="C19" s="61"/>
      <c r="D19" s="13" t="s">
        <v>12</v>
      </c>
      <c r="E19" s="13"/>
      <c r="F19" s="51"/>
      <c r="G19" s="39"/>
      <c r="H19" s="20"/>
      <c r="I19" s="71"/>
      <c r="J19" s="11"/>
      <c r="K19" s="52"/>
      <c r="L19" s="11"/>
      <c r="M19" s="10"/>
    </row>
    <row r="20" spans="1:16" x14ac:dyDescent="0.2">
      <c r="A20" s="95"/>
      <c r="B20" s="101"/>
      <c r="C20" s="98">
        <v>2.1</v>
      </c>
      <c r="D20" s="58" t="s">
        <v>28</v>
      </c>
      <c r="E20" s="54" t="s">
        <v>59</v>
      </c>
      <c r="F20" s="49">
        <f>SUM(F21:F26)</f>
        <v>0.47499999999999998</v>
      </c>
      <c r="G20" s="63"/>
      <c r="H20" s="70">
        <f>SUM(H21:H26)</f>
        <v>68</v>
      </c>
      <c r="I20" s="77" t="s">
        <v>43</v>
      </c>
      <c r="J20" s="72">
        <f>SUM(J21:J23)</f>
        <v>21</v>
      </c>
      <c r="K20" s="78"/>
      <c r="L20" s="67">
        <f>SUM(L21:L23)</f>
        <v>6.4285714285714288</v>
      </c>
      <c r="M20" s="83">
        <f>SUM(M21:M26)</f>
        <v>0.99523809523809514</v>
      </c>
    </row>
    <row r="21" spans="1:16" ht="24" x14ac:dyDescent="0.2">
      <c r="A21" s="95"/>
      <c r="B21" s="101"/>
      <c r="C21" s="99"/>
      <c r="D21" s="56" t="s">
        <v>27</v>
      </c>
      <c r="E21" s="86" t="s">
        <v>60</v>
      </c>
      <c r="F21" s="50">
        <f>47.5%/6</f>
        <v>7.9166666666666663E-2</v>
      </c>
      <c r="G21" s="65" t="s">
        <v>42</v>
      </c>
      <c r="H21" s="75">
        <v>15</v>
      </c>
      <c r="I21" s="76" t="s">
        <v>43</v>
      </c>
      <c r="J21" s="73">
        <v>7</v>
      </c>
      <c r="K21" s="76" t="s">
        <v>44</v>
      </c>
      <c r="L21" s="69">
        <f t="shared" ref="L21:L26" si="0">H21/J21</f>
        <v>2.1428571428571428</v>
      </c>
      <c r="M21" s="82">
        <f>L21*F21*100%</f>
        <v>0.16964285714285712</v>
      </c>
    </row>
    <row r="22" spans="1:16" ht="24" x14ac:dyDescent="0.2">
      <c r="A22" s="95"/>
      <c r="B22" s="101"/>
      <c r="C22" s="99"/>
      <c r="D22" s="57" t="s">
        <v>57</v>
      </c>
      <c r="E22" s="86" t="s">
        <v>61</v>
      </c>
      <c r="F22" s="50">
        <f t="shared" ref="F22:F26" si="1">47.5%/6</f>
        <v>7.9166666666666663E-2</v>
      </c>
      <c r="G22" s="65" t="s">
        <v>42</v>
      </c>
      <c r="H22" s="75">
        <v>15</v>
      </c>
      <c r="I22" s="76" t="s">
        <v>43</v>
      </c>
      <c r="J22" s="73">
        <v>7</v>
      </c>
      <c r="K22" s="76" t="s">
        <v>44</v>
      </c>
      <c r="L22" s="69">
        <f t="shared" si="0"/>
        <v>2.1428571428571428</v>
      </c>
      <c r="M22" s="82">
        <f>L22*F22*100%</f>
        <v>0.16964285714285712</v>
      </c>
    </row>
    <row r="23" spans="1:16" ht="24" x14ac:dyDescent="0.2">
      <c r="A23" s="95"/>
      <c r="B23" s="101"/>
      <c r="C23" s="99"/>
      <c r="D23" s="56" t="s">
        <v>58</v>
      </c>
      <c r="E23" s="86" t="s">
        <v>62</v>
      </c>
      <c r="F23" s="50">
        <f t="shared" si="1"/>
        <v>7.9166666666666663E-2</v>
      </c>
      <c r="G23" s="65" t="s">
        <v>42</v>
      </c>
      <c r="H23" s="75">
        <v>15</v>
      </c>
      <c r="I23" s="76" t="s">
        <v>43</v>
      </c>
      <c r="J23" s="73">
        <v>7</v>
      </c>
      <c r="K23" s="76" t="s">
        <v>44</v>
      </c>
      <c r="L23" s="69">
        <f t="shared" si="0"/>
        <v>2.1428571428571428</v>
      </c>
      <c r="M23" s="82">
        <f t="shared" ref="M23" si="2">L23*F23*100%</f>
        <v>0.16964285714285712</v>
      </c>
    </row>
    <row r="24" spans="1:16" ht="24" x14ac:dyDescent="0.2">
      <c r="A24" s="95"/>
      <c r="B24" s="101"/>
      <c r="C24" s="80"/>
      <c r="D24" s="56" t="s">
        <v>66</v>
      </c>
      <c r="E24" s="86" t="s">
        <v>63</v>
      </c>
      <c r="F24" s="50">
        <f t="shared" si="1"/>
        <v>7.9166666666666663E-2</v>
      </c>
      <c r="G24" s="65" t="s">
        <v>42</v>
      </c>
      <c r="H24" s="75">
        <v>3</v>
      </c>
      <c r="I24" s="76" t="s">
        <v>43</v>
      </c>
      <c r="J24" s="73">
        <v>2</v>
      </c>
      <c r="K24" s="76" t="s">
        <v>44</v>
      </c>
      <c r="L24" s="69">
        <f t="shared" si="0"/>
        <v>1.5</v>
      </c>
      <c r="M24" s="82">
        <f t="shared" ref="M24" si="3">L24*F24*100%</f>
        <v>0.11874999999999999</v>
      </c>
    </row>
    <row r="25" spans="1:16" ht="24" x14ac:dyDescent="0.2">
      <c r="A25" s="95"/>
      <c r="B25" s="101"/>
      <c r="C25" s="80"/>
      <c r="D25" s="56" t="s">
        <v>67</v>
      </c>
      <c r="E25" s="86" t="s">
        <v>64</v>
      </c>
      <c r="F25" s="50">
        <f t="shared" si="1"/>
        <v>7.9166666666666663E-2</v>
      </c>
      <c r="G25" s="65" t="s">
        <v>42</v>
      </c>
      <c r="H25" s="75">
        <v>15</v>
      </c>
      <c r="I25" s="76" t="s">
        <v>43</v>
      </c>
      <c r="J25" s="73">
        <v>7</v>
      </c>
      <c r="K25" s="76" t="s">
        <v>44</v>
      </c>
      <c r="L25" s="69">
        <f t="shared" si="0"/>
        <v>2.1428571428571428</v>
      </c>
      <c r="M25" s="82">
        <f t="shared" ref="M25" si="4">L25*F25*100%</f>
        <v>0.16964285714285712</v>
      </c>
    </row>
    <row r="26" spans="1:16" ht="24" x14ac:dyDescent="0.2">
      <c r="A26" s="95"/>
      <c r="B26" s="101"/>
      <c r="C26" s="80"/>
      <c r="D26" s="56" t="s">
        <v>68</v>
      </c>
      <c r="E26" s="86" t="s">
        <v>65</v>
      </c>
      <c r="F26" s="50">
        <f t="shared" si="1"/>
        <v>7.9166666666666663E-2</v>
      </c>
      <c r="G26" s="65" t="s">
        <v>42</v>
      </c>
      <c r="H26" s="75">
        <v>5</v>
      </c>
      <c r="I26" s="76" t="s">
        <v>43</v>
      </c>
      <c r="J26" s="73">
        <v>2</v>
      </c>
      <c r="K26" s="76" t="s">
        <v>44</v>
      </c>
      <c r="L26" s="69">
        <f t="shared" si="0"/>
        <v>2.5</v>
      </c>
      <c r="M26" s="82">
        <f t="shared" ref="M26" si="5">L26*F26*100%</f>
        <v>0.19791666666666666</v>
      </c>
    </row>
    <row r="27" spans="1:16" ht="24" x14ac:dyDescent="0.2">
      <c r="A27" s="95"/>
      <c r="B27" s="101"/>
      <c r="C27" s="98"/>
      <c r="D27" s="58" t="s">
        <v>53</v>
      </c>
      <c r="E27" s="54" t="s">
        <v>38</v>
      </c>
      <c r="F27" s="49">
        <f>SUM(F28:F30)</f>
        <v>0.47499999999999998</v>
      </c>
      <c r="G27" s="63"/>
      <c r="H27" s="70">
        <f>SUM(H28:H30)</f>
        <v>45</v>
      </c>
      <c r="I27" s="77" t="s">
        <v>43</v>
      </c>
      <c r="J27" s="72">
        <f>SUM(J28:J30)</f>
        <v>21</v>
      </c>
      <c r="K27" s="78"/>
      <c r="L27" s="67">
        <f>SUM(L28:L30)</f>
        <v>6.4285714285714288</v>
      </c>
      <c r="M27" s="83">
        <f>SUM(M28:M30)</f>
        <v>1.0178571428571428</v>
      </c>
    </row>
    <row r="28" spans="1:16" ht="36" x14ac:dyDescent="0.2">
      <c r="A28" s="95"/>
      <c r="B28" s="101"/>
      <c r="C28" s="99"/>
      <c r="D28" s="56" t="s">
        <v>54</v>
      </c>
      <c r="E28" s="86" t="s">
        <v>50</v>
      </c>
      <c r="F28" s="50">
        <f>47.5%/3</f>
        <v>0.15833333333333333</v>
      </c>
      <c r="G28" s="65" t="s">
        <v>42</v>
      </c>
      <c r="H28" s="75">
        <v>15</v>
      </c>
      <c r="I28" s="76" t="s">
        <v>43</v>
      </c>
      <c r="J28" s="73">
        <v>7</v>
      </c>
      <c r="K28" s="76" t="s">
        <v>44</v>
      </c>
      <c r="L28" s="69">
        <f>H28/J28</f>
        <v>2.1428571428571428</v>
      </c>
      <c r="M28" s="82">
        <f t="shared" ref="M28:M30" si="6">L28*F28*100%</f>
        <v>0.33928571428571425</v>
      </c>
    </row>
    <row r="29" spans="1:16" ht="36" x14ac:dyDescent="0.2">
      <c r="A29" s="95"/>
      <c r="B29" s="101"/>
      <c r="C29" s="99"/>
      <c r="D29" s="57" t="s">
        <v>55</v>
      </c>
      <c r="E29" s="86" t="s">
        <v>51</v>
      </c>
      <c r="F29" s="50">
        <f>47.5%/3</f>
        <v>0.15833333333333333</v>
      </c>
      <c r="G29" s="65" t="s">
        <v>42</v>
      </c>
      <c r="H29" s="75">
        <v>15</v>
      </c>
      <c r="I29" s="76" t="s">
        <v>43</v>
      </c>
      <c r="J29" s="73">
        <v>7</v>
      </c>
      <c r="K29" s="76" t="s">
        <v>44</v>
      </c>
      <c r="L29" s="69">
        <f>H29/J29</f>
        <v>2.1428571428571428</v>
      </c>
      <c r="M29" s="82">
        <f t="shared" si="6"/>
        <v>0.33928571428571425</v>
      </c>
    </row>
    <row r="30" spans="1:16" ht="36" x14ac:dyDescent="0.2">
      <c r="A30" s="95"/>
      <c r="B30" s="101"/>
      <c r="C30" s="99"/>
      <c r="D30" s="56" t="s">
        <v>56</v>
      </c>
      <c r="E30" s="86" t="s">
        <v>52</v>
      </c>
      <c r="F30" s="50">
        <f>47.5%/3</f>
        <v>0.15833333333333333</v>
      </c>
      <c r="G30" s="65" t="s">
        <v>42</v>
      </c>
      <c r="H30" s="75">
        <v>15</v>
      </c>
      <c r="I30" s="76" t="s">
        <v>43</v>
      </c>
      <c r="J30" s="73">
        <v>7</v>
      </c>
      <c r="K30" s="76" t="s">
        <v>44</v>
      </c>
      <c r="L30" s="69">
        <f>H30/J30</f>
        <v>2.1428571428571428</v>
      </c>
      <c r="M30" s="82">
        <f t="shared" si="6"/>
        <v>0.33928571428571425</v>
      </c>
    </row>
    <row r="31" spans="1:16" x14ac:dyDescent="0.2">
      <c r="A31" s="19"/>
      <c r="B31" s="16"/>
      <c r="C31" s="16"/>
      <c r="D31" s="16"/>
      <c r="E31" s="16"/>
      <c r="F31" s="37">
        <f>SUM(F17,F27,F20)</f>
        <v>1</v>
      </c>
      <c r="G31" s="44"/>
      <c r="H31" s="17"/>
      <c r="I31" s="17"/>
      <c r="J31" s="16"/>
      <c r="K31" s="16"/>
      <c r="L31" s="16"/>
      <c r="M31" s="18"/>
    </row>
    <row r="32" spans="1:16" x14ac:dyDescent="0.2">
      <c r="A32" s="22"/>
      <c r="B32" s="14"/>
      <c r="C32" s="14"/>
      <c r="D32" s="14"/>
      <c r="E32" s="14"/>
      <c r="F32" s="14"/>
      <c r="G32" s="45"/>
      <c r="H32" s="15"/>
      <c r="I32" s="15"/>
      <c r="J32" s="14"/>
      <c r="K32" s="23" t="s">
        <v>16</v>
      </c>
      <c r="L32" s="23"/>
      <c r="M32" s="84">
        <f>SUM(M18,M21,M22,M23,M24,M25,M26,M28,M29,M30,)</f>
        <v>2.0630952380952379</v>
      </c>
    </row>
    <row r="33" spans="1:13" x14ac:dyDescent="0.2">
      <c r="A33" s="19"/>
      <c r="B33" s="16"/>
      <c r="C33" s="16"/>
      <c r="D33" s="16"/>
      <c r="E33" s="16"/>
      <c r="F33" s="16"/>
      <c r="G33" s="44"/>
      <c r="H33" s="17"/>
      <c r="I33" s="17"/>
      <c r="J33" s="16"/>
      <c r="K33" s="16"/>
      <c r="L33" s="16"/>
      <c r="M33" s="18"/>
    </row>
    <row r="34" spans="1:13" x14ac:dyDescent="0.2">
      <c r="A34" s="8"/>
      <c r="B34" s="9"/>
      <c r="C34" s="9"/>
      <c r="D34" s="9"/>
      <c r="E34" s="9"/>
      <c r="F34" s="9"/>
      <c r="G34" s="46"/>
      <c r="H34" s="8"/>
      <c r="I34" s="8"/>
      <c r="J34" s="9"/>
      <c r="K34" s="9"/>
      <c r="L34" s="9"/>
      <c r="M34" s="9"/>
    </row>
    <row r="35" spans="1:13" ht="13.15" customHeight="1" x14ac:dyDescent="0.2">
      <c r="A35" s="5"/>
    </row>
    <row r="36" spans="1:13" ht="13.15" customHeight="1" x14ac:dyDescent="0.2">
      <c r="A36" s="21" t="s">
        <v>46</v>
      </c>
      <c r="C36" s="7"/>
      <c r="F36" s="27" t="s">
        <v>47</v>
      </c>
    </row>
    <row r="37" spans="1:13" ht="13.15" customHeight="1" x14ac:dyDescent="0.2">
      <c r="A37" s="26" t="s">
        <v>17</v>
      </c>
      <c r="B37" s="7" t="s">
        <v>39</v>
      </c>
      <c r="F37" s="29" t="s">
        <v>6</v>
      </c>
      <c r="G37" s="30" t="s">
        <v>23</v>
      </c>
      <c r="H37" s="29"/>
      <c r="I37" s="29" t="s">
        <v>22</v>
      </c>
      <c r="J37" s="28"/>
      <c r="K37" s="30"/>
      <c r="L37" s="30"/>
      <c r="M37" s="30"/>
    </row>
    <row r="38" spans="1:13" ht="13.15" customHeight="1" x14ac:dyDescent="0.2">
      <c r="A38" s="26" t="s">
        <v>18</v>
      </c>
      <c r="B38" s="7" t="s">
        <v>21</v>
      </c>
      <c r="F38" s="26" t="s">
        <v>17</v>
      </c>
      <c r="G38" s="24" t="s">
        <v>7</v>
      </c>
      <c r="I38" s="40" t="s">
        <v>29</v>
      </c>
      <c r="K38" s="24"/>
      <c r="L38" s="24"/>
      <c r="M38" s="24"/>
    </row>
    <row r="39" spans="1:13" ht="13.15" customHeight="1" x14ac:dyDescent="0.2">
      <c r="A39" s="26"/>
      <c r="B39" s="7"/>
      <c r="F39" s="26" t="s">
        <v>18</v>
      </c>
      <c r="G39" s="24" t="s">
        <v>8</v>
      </c>
      <c r="I39" s="40" t="s">
        <v>29</v>
      </c>
      <c r="J39" s="24"/>
      <c r="K39" s="24"/>
      <c r="L39" s="24"/>
      <c r="M39" s="24"/>
    </row>
    <row r="40" spans="1:13" ht="13.15" customHeight="1" x14ac:dyDescent="0.2">
      <c r="A40" s="25"/>
      <c r="B40" s="7" t="s">
        <v>30</v>
      </c>
      <c r="F40" s="26" t="s">
        <v>19</v>
      </c>
      <c r="G40" s="24" t="s">
        <v>9</v>
      </c>
      <c r="I40" s="40" t="s">
        <v>29</v>
      </c>
      <c r="J40" s="24"/>
      <c r="K40" s="24"/>
      <c r="L40" s="24"/>
      <c r="M40" s="24"/>
    </row>
    <row r="41" spans="1:13" ht="13.15" customHeight="1" x14ac:dyDescent="0.2">
      <c r="A41" s="25"/>
      <c r="B41" s="7"/>
      <c r="F41" s="26" t="s">
        <v>20</v>
      </c>
      <c r="G41" s="24" t="s">
        <v>10</v>
      </c>
      <c r="I41" s="40" t="s">
        <v>29</v>
      </c>
      <c r="K41" s="24"/>
      <c r="L41" s="24"/>
      <c r="M41" s="24"/>
    </row>
    <row r="42" spans="1:13" x14ac:dyDescent="0.2">
      <c r="C42" s="7"/>
      <c r="J42" s="24"/>
      <c r="K42" s="24"/>
      <c r="L42" s="24"/>
      <c r="M42" s="24"/>
    </row>
  </sheetData>
  <mergeCells count="17">
    <mergeCell ref="A19:A30"/>
    <mergeCell ref="C17:C18"/>
    <mergeCell ref="C27:C30"/>
    <mergeCell ref="M13:M14"/>
    <mergeCell ref="F13:F14"/>
    <mergeCell ref="B13:B14"/>
    <mergeCell ref="B16:B18"/>
    <mergeCell ref="B19:B30"/>
    <mergeCell ref="A13:A14"/>
    <mergeCell ref="G13:I13"/>
    <mergeCell ref="J13:J14"/>
    <mergeCell ref="C20:C23"/>
    <mergeCell ref="K11:L11"/>
    <mergeCell ref="K13:K14"/>
    <mergeCell ref="L13:L14"/>
    <mergeCell ref="C13:E14"/>
    <mergeCell ref="A16:A18"/>
  </mergeCells>
  <phoneticPr fontId="10" type="noConversion"/>
  <pageMargins left="0.7" right="0.7" top="0.75" bottom="0.75" header="0.3" footer="0.3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cp:lastPrinted>2023-12-13T06:54:03Z</cp:lastPrinted>
  <dcterms:created xsi:type="dcterms:W3CDTF">2021-10-24T15:16:51Z</dcterms:created>
  <dcterms:modified xsi:type="dcterms:W3CDTF">2024-01-31T05:30:07Z</dcterms:modified>
</cp:coreProperties>
</file>